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60" windowWidth="23895" windowHeight="9075" tabRatio="877" activeTab="14"/>
  </bookViews>
  <sheets>
    <sheet name="IKM1" sheetId="1" r:id="rId1"/>
    <sheet name="perunit1" sheetId="2" r:id="rId2"/>
    <sheet name="GNK1" sheetId="6" r:id="rId3"/>
    <sheet name="hasil1" sheetId="3" r:id="rId4"/>
    <sheet name="testi1" sheetId="4" r:id="rId5"/>
    <sheet name="IKM2" sheetId="7" r:id="rId6"/>
    <sheet name="perunit2" sheetId="12" r:id="rId7"/>
    <sheet name="data resp.sem1" sheetId="8" r:id="rId8"/>
    <sheet name="GNK2" sheetId="9" r:id="rId9"/>
    <sheet name="hasil2" sheetId="10" r:id="rId10"/>
    <sheet name="testi2" sheetId="11" r:id="rId11"/>
    <sheet name="Sheet1" sheetId="13" r:id="rId12"/>
    <sheet name="IKM3" sheetId="14" r:id="rId13"/>
    <sheet name="perunit3" sheetId="15" r:id="rId14"/>
    <sheet name="dataresponden3" sheetId="16" r:id="rId15"/>
    <sheet name="hasil3" sheetId="17" r:id="rId16"/>
    <sheet name="testi3" sheetId="18" r:id="rId17"/>
    <sheet name="Sheet7" sheetId="19" r:id="rId18"/>
    <sheet name="IKM4" sheetId="20" r:id="rId19"/>
    <sheet name="perunit4" sheetId="21" r:id="rId20"/>
    <sheet name="dataresponden4" sheetId="22" r:id="rId21"/>
    <sheet name="hasil4" sheetId="23" r:id="rId22"/>
    <sheet name="testi4" sheetId="24" r:id="rId23"/>
    <sheet name="IKT 3" sheetId="25" r:id="rId24"/>
    <sheet name="TAHUN 2016" sheetId="26" r:id="rId25"/>
    <sheet name="semester 2 2016" sheetId="27" r:id="rId26"/>
    <sheet name="DATA RESPONDEN SEMESTER 2 2016" sheetId="28" r:id="rId27"/>
    <sheet name="Sheet4" sheetId="29" r:id="rId28"/>
  </sheets>
  <externalReferences>
    <externalReference r:id="rId29"/>
  </externalReferences>
  <definedNames>
    <definedName name="_xlnm.Print_Area" localSheetId="7">'data resp.sem1'!$A$40:$O$78</definedName>
    <definedName name="_xlnm.Print_Area" localSheetId="26">'DATA RESPONDEN SEMESTER 2 2016'!$A$35:$H$56</definedName>
    <definedName name="_xlnm.Print_Area" localSheetId="20">dataresponden4!$A$1:$O$41</definedName>
    <definedName name="_xlnm.Print_Area" localSheetId="2">'GNK1'!$A$48:$S$84</definedName>
    <definedName name="_xlnm.Print_Area" localSheetId="3">hasil1!$A$52:$N$67</definedName>
    <definedName name="_xlnm.Print_Area" localSheetId="9">hasil2!$A$108:$G$659</definedName>
    <definedName name="_xlnm.Print_Area" localSheetId="15">hasil3!$A$404:$G$443</definedName>
    <definedName name="_xlnm.Print_Area" localSheetId="21">hasil4!$A$60:$G$304</definedName>
    <definedName name="_xlnm.Print_Area" localSheetId="0">'IKM1'!$B$206:$K$232</definedName>
    <definedName name="_xlnm.Print_Area" localSheetId="5">'IKM2'!$B$431:$K$457</definedName>
    <definedName name="_xlnm.Print_Area" localSheetId="23">'IKT 3'!$A$1:$K$30</definedName>
    <definedName name="_xlnm.Print_Area" localSheetId="1">perunit1!$A$142:$BU$157</definedName>
    <definedName name="_xlnm.Print_Area" localSheetId="25">'semester 2 2016'!$A$1:$H$48</definedName>
    <definedName name="_xlnm.Print_Area" localSheetId="11">Sheet1!$I$41:$L$66</definedName>
    <definedName name="_xlnm.Print_Area" localSheetId="17">Sheet7!$A$2:$Q$18</definedName>
    <definedName name="_xlnm.Print_Area" localSheetId="24">'TAHUN 2016'!$B$1:$I$57</definedName>
    <definedName name="_xlnm.Print_Area" localSheetId="4">testi1!$A$1:$E$24</definedName>
    <definedName name="_xlnm.Print_Area" localSheetId="10">testi2!$A$1:$D$47</definedName>
    <definedName name="_xlnm.Print_Area" localSheetId="16">testi3!$A$1:$D$87</definedName>
    <definedName name="_xlnm.Print_Area" localSheetId="22">testi4!$A$1:$D$67</definedName>
  </definedNames>
  <calcPr calcId="145621"/>
</workbook>
</file>

<file path=xl/calcChain.xml><?xml version="1.0" encoding="utf-8"?>
<calcChain xmlns="http://schemas.openxmlformats.org/spreadsheetml/2006/main">
  <c r="N20" i="16" l="1"/>
  <c r="E42" i="16"/>
  <c r="S166" i="1" l="1"/>
  <c r="V175" i="1" l="1"/>
  <c r="R167" i="1"/>
  <c r="G25" i="27" l="1"/>
  <c r="S170" i="1"/>
  <c r="T170" i="1"/>
  <c r="R170" i="1"/>
  <c r="R20" i="2"/>
  <c r="R173" i="1"/>
  <c r="R166" i="1"/>
  <c r="R168" i="1"/>
  <c r="W166" i="1"/>
  <c r="W170" i="1" s="1"/>
  <c r="V171" i="1" s="1"/>
  <c r="W190" i="1"/>
  <c r="X190" i="1" s="1"/>
  <c r="Y190" i="1" s="1"/>
  <c r="W175" i="1"/>
  <c r="U16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75" i="1"/>
  <c r="R165" i="1"/>
  <c r="V167" i="1"/>
  <c r="V176" i="1" s="1"/>
  <c r="D167" i="1"/>
  <c r="T165" i="1"/>
  <c r="T166" i="1"/>
  <c r="T21" i="2"/>
  <c r="E85" i="8"/>
  <c r="F85" i="8"/>
  <c r="G85" i="8"/>
  <c r="H85" i="8"/>
  <c r="I85" i="8"/>
  <c r="J85" i="8"/>
  <c r="K85" i="8"/>
  <c r="L85" i="8"/>
  <c r="M85" i="8"/>
  <c r="N85" i="8"/>
  <c r="O85" i="8"/>
  <c r="D85" i="8"/>
  <c r="O52" i="8"/>
  <c r="G52" i="8"/>
  <c r="O51" i="8"/>
  <c r="G51" i="8"/>
  <c r="T68" i="8"/>
  <c r="T70" i="8" s="1"/>
  <c r="O50" i="8"/>
  <c r="G50" i="8"/>
  <c r="O45" i="8"/>
  <c r="E45" i="8"/>
  <c r="D45" i="8"/>
  <c r="C77" i="8"/>
  <c r="N76" i="8"/>
  <c r="M76" i="8"/>
  <c r="L76" i="8"/>
  <c r="K76" i="8"/>
  <c r="J76" i="8"/>
  <c r="I76" i="8"/>
  <c r="H76" i="8"/>
  <c r="E76" i="8"/>
  <c r="D76" i="8"/>
  <c r="O75" i="8"/>
  <c r="G75" i="8"/>
  <c r="O74" i="8"/>
  <c r="G74" i="8"/>
  <c r="O73" i="8"/>
  <c r="G73" i="8"/>
  <c r="O72" i="8"/>
  <c r="G72" i="8"/>
  <c r="O71" i="8"/>
  <c r="G71" i="8"/>
  <c r="O70" i="8"/>
  <c r="G70" i="8"/>
  <c r="O69" i="8"/>
  <c r="G69" i="8"/>
  <c r="O68" i="8"/>
  <c r="G68" i="8"/>
  <c r="O64" i="8"/>
  <c r="G64" i="8"/>
  <c r="O63" i="8"/>
  <c r="G63" i="8"/>
  <c r="O62" i="8"/>
  <c r="G62" i="8"/>
  <c r="O61" i="8"/>
  <c r="G61" i="8"/>
  <c r="O60" i="8"/>
  <c r="G60" i="8"/>
  <c r="O59" i="8"/>
  <c r="G59" i="8"/>
  <c r="O58" i="8"/>
  <c r="G58" i="8"/>
  <c r="O56" i="8"/>
  <c r="G56" i="8"/>
  <c r="O55" i="8"/>
  <c r="G55" i="8"/>
  <c r="O53" i="8"/>
  <c r="G53" i="8"/>
  <c r="O49" i="8"/>
  <c r="G49" i="8"/>
  <c r="O48" i="8"/>
  <c r="G48" i="8"/>
  <c r="O47" i="8"/>
  <c r="G47" i="8"/>
  <c r="O46" i="8"/>
  <c r="G46" i="8"/>
  <c r="G45" i="8"/>
  <c r="F73" i="3"/>
  <c r="E39" i="28"/>
  <c r="N53" i="28"/>
  <c r="O53" i="28"/>
  <c r="O55" i="28" s="1"/>
  <c r="Q55" i="28" s="1"/>
  <c r="P53" i="28"/>
  <c r="S53" i="28"/>
  <c r="T53" i="28"/>
  <c r="V53" i="28"/>
  <c r="W53" i="28"/>
  <c r="Y53" i="28"/>
  <c r="Z53" i="28"/>
  <c r="N55" i="28"/>
  <c r="P55" i="28"/>
  <c r="G46" i="28"/>
  <c r="F53" i="28"/>
  <c r="F54" i="28" s="1"/>
  <c r="F55" i="28" s="1"/>
  <c r="F39" i="28"/>
  <c r="G39" i="22"/>
  <c r="E39" i="22"/>
  <c r="E40" i="22"/>
  <c r="G40" i="28"/>
  <c r="G41" i="28"/>
  <c r="G42" i="28"/>
  <c r="G43" i="28"/>
  <c r="G44" i="28"/>
  <c r="G45" i="28"/>
  <c r="G47" i="28"/>
  <c r="G48" i="28"/>
  <c r="G49" i="28"/>
  <c r="G50" i="28"/>
  <c r="G51" i="28"/>
  <c r="G52" i="28"/>
  <c r="G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C95" i="25"/>
  <c r="X85" i="25"/>
  <c r="W86" i="25" s="1"/>
  <c r="X82" i="25"/>
  <c r="W83" i="25" s="1"/>
  <c r="X81" i="25"/>
  <c r="Q81" i="25"/>
  <c r="Q80" i="25"/>
  <c r="V77" i="25"/>
  <c r="V78" i="25" s="1"/>
  <c r="Q49" i="25"/>
  <c r="Q48" i="25"/>
  <c r="X53" i="25"/>
  <c r="W54" i="25" s="1"/>
  <c r="X50" i="25"/>
  <c r="W51" i="25" s="1"/>
  <c r="F25" i="28"/>
  <c r="D25" i="28"/>
  <c r="O20" i="28"/>
  <c r="G20" i="28"/>
  <c r="O19" i="28"/>
  <c r="G19" i="28"/>
  <c r="O18" i="28"/>
  <c r="G18" i="28"/>
  <c r="O16" i="28"/>
  <c r="G16" i="28"/>
  <c r="O15" i="28"/>
  <c r="G15" i="28"/>
  <c r="O13" i="28"/>
  <c r="G13" i="28"/>
  <c r="O17" i="28"/>
  <c r="G17" i="28"/>
  <c r="O8" i="28"/>
  <c r="G8" i="28"/>
  <c r="G7" i="28"/>
  <c r="G6" i="28"/>
  <c r="C26" i="28"/>
  <c r="N25" i="28"/>
  <c r="M25" i="28"/>
  <c r="L25" i="28"/>
  <c r="K25" i="28"/>
  <c r="J25" i="28"/>
  <c r="I25" i="28"/>
  <c r="H25" i="28"/>
  <c r="E25" i="28"/>
  <c r="D26" i="28"/>
  <c r="O7" i="28"/>
  <c r="O6" i="28"/>
  <c r="E11" i="27"/>
  <c r="E12" i="27"/>
  <c r="E13" i="27"/>
  <c r="E14" i="27"/>
  <c r="E15" i="27"/>
  <c r="E16" i="27"/>
  <c r="E20" i="27" s="1"/>
  <c r="E17" i="27"/>
  <c r="E18" i="27"/>
  <c r="E19" i="27"/>
  <c r="E10" i="27"/>
  <c r="E36" i="27"/>
  <c r="F36" i="27" s="1"/>
  <c r="G36" i="27" s="1"/>
  <c r="E35" i="27"/>
  <c r="F35" i="27" s="1"/>
  <c r="G35" i="27" s="1"/>
  <c r="E34" i="27"/>
  <c r="F34" i="27" s="1"/>
  <c r="G34" i="27" s="1"/>
  <c r="E33" i="27"/>
  <c r="F33" i="27" s="1"/>
  <c r="G33" i="27" s="1"/>
  <c r="E32" i="27"/>
  <c r="F32" i="27" s="1"/>
  <c r="G32" i="27" s="1"/>
  <c r="E31" i="27"/>
  <c r="F31" i="27" s="1"/>
  <c r="G31" i="27" s="1"/>
  <c r="E30" i="27"/>
  <c r="F30" i="27" s="1"/>
  <c r="G30" i="27" s="1"/>
  <c r="E29" i="27"/>
  <c r="F29" i="27" s="1"/>
  <c r="G29" i="27" s="1"/>
  <c r="E28" i="27"/>
  <c r="F28" i="27" s="1"/>
  <c r="G28" i="27" s="1"/>
  <c r="E27" i="27"/>
  <c r="F27" i="27" s="1"/>
  <c r="G27" i="27" s="1"/>
  <c r="E26" i="27"/>
  <c r="F26" i="27" s="1"/>
  <c r="G26" i="27" s="1"/>
  <c r="E25" i="27"/>
  <c r="F25" i="27" s="1"/>
  <c r="E24" i="27"/>
  <c r="F24" i="27" s="1"/>
  <c r="G24" i="27" s="1"/>
  <c r="E23" i="27"/>
  <c r="F23" i="27" s="1"/>
  <c r="F10" i="27"/>
  <c r="X49" i="25"/>
  <c r="F22" i="26"/>
  <c r="F10" i="26"/>
  <c r="F11" i="26"/>
  <c r="F12" i="26"/>
  <c r="F13" i="26"/>
  <c r="F14" i="26"/>
  <c r="F15" i="26"/>
  <c r="F16" i="26"/>
  <c r="F17" i="26"/>
  <c r="F18" i="26"/>
  <c r="F9" i="26"/>
  <c r="R11" i="26"/>
  <c r="S11" i="26"/>
  <c r="U11" i="26"/>
  <c r="V11" i="26"/>
  <c r="W11" i="26"/>
  <c r="X11" i="26"/>
  <c r="Y11" i="26"/>
  <c r="Z11" i="26"/>
  <c r="AA11" i="26"/>
  <c r="Q11" i="26"/>
  <c r="V14" i="26"/>
  <c r="V15" i="26"/>
  <c r="V16" i="26"/>
  <c r="V17" i="26"/>
  <c r="V18" i="26"/>
  <c r="V19" i="26"/>
  <c r="V20" i="26"/>
  <c r="V21" i="26"/>
  <c r="V22" i="26"/>
  <c r="V23" i="26"/>
  <c r="V24" i="26"/>
  <c r="V25" i="26"/>
  <c r="V26" i="26"/>
  <c r="V13" i="26"/>
  <c r="AB8" i="26"/>
  <c r="AB9" i="26"/>
  <c r="AB10" i="26"/>
  <c r="AB7" i="26"/>
  <c r="AB11" i="26" s="1"/>
  <c r="T8" i="26"/>
  <c r="T9" i="26"/>
  <c r="T10" i="26"/>
  <c r="T7" i="26"/>
  <c r="T11" i="26" s="1"/>
  <c r="F35" i="26"/>
  <c r="G35" i="26" s="1"/>
  <c r="H35" i="26" s="1"/>
  <c r="F34" i="26"/>
  <c r="G34" i="26" s="1"/>
  <c r="H34" i="26" s="1"/>
  <c r="F33" i="26"/>
  <c r="G33" i="26" s="1"/>
  <c r="H33" i="26" s="1"/>
  <c r="F32" i="26"/>
  <c r="G32" i="26" s="1"/>
  <c r="H32" i="26" s="1"/>
  <c r="F31" i="26"/>
  <c r="G31" i="26" s="1"/>
  <c r="H31" i="26" s="1"/>
  <c r="F30" i="26"/>
  <c r="G30" i="26" s="1"/>
  <c r="H30" i="26" s="1"/>
  <c r="F29" i="26"/>
  <c r="G29" i="26" s="1"/>
  <c r="H29" i="26" s="1"/>
  <c r="F28" i="26"/>
  <c r="G28" i="26" s="1"/>
  <c r="H28" i="26" s="1"/>
  <c r="F27" i="26"/>
  <c r="G27" i="26" s="1"/>
  <c r="H27" i="26" s="1"/>
  <c r="F26" i="26"/>
  <c r="G26" i="26" s="1"/>
  <c r="H26" i="26" s="1"/>
  <c r="F25" i="26"/>
  <c r="G25" i="26" s="1"/>
  <c r="H25" i="26" s="1"/>
  <c r="F24" i="26"/>
  <c r="G24" i="26" s="1"/>
  <c r="H24" i="26" s="1"/>
  <c r="F23" i="26"/>
  <c r="G23" i="26" s="1"/>
  <c r="H23" i="26" s="1"/>
  <c r="G22" i="26"/>
  <c r="G9" i="26"/>
  <c r="E290" i="23"/>
  <c r="E291" i="23"/>
  <c r="F291" i="23" s="1"/>
  <c r="G291" i="23" s="1"/>
  <c r="E292" i="23"/>
  <c r="E293" i="23"/>
  <c r="F293" i="23" s="1"/>
  <c r="G293" i="23" s="1"/>
  <c r="E294" i="23"/>
  <c r="E295" i="23"/>
  <c r="F295" i="23" s="1"/>
  <c r="G295" i="23" s="1"/>
  <c r="E296" i="23"/>
  <c r="E297" i="23"/>
  <c r="F297" i="23" s="1"/>
  <c r="G297" i="23" s="1"/>
  <c r="E298" i="23"/>
  <c r="E299" i="23"/>
  <c r="F299" i="23" s="1"/>
  <c r="G299" i="23" s="1"/>
  <c r="E300" i="23"/>
  <c r="E301" i="23"/>
  <c r="F301" i="23" s="1"/>
  <c r="G301" i="23" s="1"/>
  <c r="E302" i="23"/>
  <c r="E289" i="23"/>
  <c r="F289" i="23" s="1"/>
  <c r="E270" i="23"/>
  <c r="E271" i="23"/>
  <c r="F271" i="23" s="1"/>
  <c r="G271" i="23" s="1"/>
  <c r="E272" i="23"/>
  <c r="F272" i="23" s="1"/>
  <c r="G272" i="23" s="1"/>
  <c r="E273" i="23"/>
  <c r="F273" i="23" s="1"/>
  <c r="G273" i="23" s="1"/>
  <c r="E274" i="23"/>
  <c r="E275" i="23"/>
  <c r="F275" i="23" s="1"/>
  <c r="G275" i="23" s="1"/>
  <c r="E276" i="23"/>
  <c r="E277" i="23"/>
  <c r="F277" i="23" s="1"/>
  <c r="G277" i="23" s="1"/>
  <c r="E278" i="23"/>
  <c r="E279" i="23"/>
  <c r="F279" i="23" s="1"/>
  <c r="G279" i="23" s="1"/>
  <c r="E280" i="23"/>
  <c r="F280" i="23" s="1"/>
  <c r="G280" i="23" s="1"/>
  <c r="E281" i="23"/>
  <c r="F281" i="23" s="1"/>
  <c r="G281" i="23" s="1"/>
  <c r="E282" i="23"/>
  <c r="E269" i="23"/>
  <c r="F269" i="23" s="1"/>
  <c r="E250" i="23"/>
  <c r="E251" i="23"/>
  <c r="F251" i="23" s="1"/>
  <c r="G251" i="23" s="1"/>
  <c r="E252" i="23"/>
  <c r="E253" i="23"/>
  <c r="F253" i="23" s="1"/>
  <c r="G253" i="23" s="1"/>
  <c r="E254" i="23"/>
  <c r="E255" i="23"/>
  <c r="F255" i="23" s="1"/>
  <c r="G255" i="23" s="1"/>
  <c r="E256" i="23"/>
  <c r="E257" i="23"/>
  <c r="F257" i="23" s="1"/>
  <c r="G257" i="23" s="1"/>
  <c r="E258" i="23"/>
  <c r="E259" i="23"/>
  <c r="F259" i="23" s="1"/>
  <c r="G259" i="23" s="1"/>
  <c r="E260" i="23"/>
  <c r="E261" i="23"/>
  <c r="F261" i="23" s="1"/>
  <c r="G261" i="23" s="1"/>
  <c r="E262" i="23"/>
  <c r="E249" i="23"/>
  <c r="E228" i="23"/>
  <c r="E229" i="23"/>
  <c r="F229" i="23" s="1"/>
  <c r="G229" i="23" s="1"/>
  <c r="E230" i="23"/>
  <c r="F230" i="23" s="1"/>
  <c r="G230" i="23" s="1"/>
  <c r="E231" i="23"/>
  <c r="F231" i="23" s="1"/>
  <c r="G231" i="23" s="1"/>
  <c r="E232" i="23"/>
  <c r="E233" i="23"/>
  <c r="F233" i="23" s="1"/>
  <c r="G233" i="23" s="1"/>
  <c r="E234" i="23"/>
  <c r="E235" i="23"/>
  <c r="F235" i="23" s="1"/>
  <c r="G235" i="23" s="1"/>
  <c r="E236" i="23"/>
  <c r="E237" i="23"/>
  <c r="F237" i="23" s="1"/>
  <c r="G237" i="23" s="1"/>
  <c r="E238" i="23"/>
  <c r="F238" i="23" s="1"/>
  <c r="G238" i="23" s="1"/>
  <c r="E239" i="23"/>
  <c r="F239" i="23" s="1"/>
  <c r="G239" i="23" s="1"/>
  <c r="E240" i="23"/>
  <c r="E227" i="23"/>
  <c r="E208" i="23"/>
  <c r="E209" i="23"/>
  <c r="F209" i="23" s="1"/>
  <c r="G209" i="23" s="1"/>
  <c r="E210" i="23"/>
  <c r="E211" i="23"/>
  <c r="F211" i="23" s="1"/>
  <c r="G211" i="23" s="1"/>
  <c r="E212" i="23"/>
  <c r="E213" i="23"/>
  <c r="F213" i="23" s="1"/>
  <c r="G213" i="23" s="1"/>
  <c r="E214" i="23"/>
  <c r="E215" i="23"/>
  <c r="F215" i="23" s="1"/>
  <c r="G215" i="23" s="1"/>
  <c r="E216" i="23"/>
  <c r="E217" i="23"/>
  <c r="F217" i="23" s="1"/>
  <c r="G217" i="23" s="1"/>
  <c r="E218" i="23"/>
  <c r="E219" i="23"/>
  <c r="F219" i="23" s="1"/>
  <c r="G219" i="23" s="1"/>
  <c r="E220" i="23"/>
  <c r="E207" i="23"/>
  <c r="F207" i="23" s="1"/>
  <c r="E188" i="23"/>
  <c r="E189" i="23"/>
  <c r="F189" i="23" s="1"/>
  <c r="G189" i="23" s="1"/>
  <c r="E190" i="23"/>
  <c r="F190" i="23" s="1"/>
  <c r="G190" i="23" s="1"/>
  <c r="E191" i="23"/>
  <c r="F191" i="23" s="1"/>
  <c r="G191" i="23" s="1"/>
  <c r="E192" i="23"/>
  <c r="E193" i="23"/>
  <c r="F193" i="23" s="1"/>
  <c r="G193" i="23" s="1"/>
  <c r="E194" i="23"/>
  <c r="E195" i="23"/>
  <c r="F195" i="23" s="1"/>
  <c r="G195" i="23" s="1"/>
  <c r="E196" i="23"/>
  <c r="E197" i="23"/>
  <c r="F197" i="23" s="1"/>
  <c r="G197" i="23" s="1"/>
  <c r="E198" i="23"/>
  <c r="F198" i="23" s="1"/>
  <c r="G198" i="23" s="1"/>
  <c r="E199" i="23"/>
  <c r="F199" i="23" s="1"/>
  <c r="G199" i="23" s="1"/>
  <c r="E200" i="23"/>
  <c r="E187" i="23"/>
  <c r="E164" i="23"/>
  <c r="F164" i="23" s="1"/>
  <c r="G164" i="23" s="1"/>
  <c r="E165" i="23"/>
  <c r="F165" i="23" s="1"/>
  <c r="G165" i="23" s="1"/>
  <c r="E166" i="23"/>
  <c r="E167" i="23"/>
  <c r="F167" i="23" s="1"/>
  <c r="G167" i="23" s="1"/>
  <c r="E168" i="23"/>
  <c r="E169" i="23"/>
  <c r="F169" i="23" s="1"/>
  <c r="G169" i="23" s="1"/>
  <c r="E170" i="23"/>
  <c r="F170" i="23" s="1"/>
  <c r="G170" i="23" s="1"/>
  <c r="E171" i="23"/>
  <c r="F171" i="23" s="1"/>
  <c r="G171" i="23" s="1"/>
  <c r="E172" i="23"/>
  <c r="E173" i="23"/>
  <c r="F173" i="23" s="1"/>
  <c r="G173" i="23" s="1"/>
  <c r="E174" i="23"/>
  <c r="E175" i="23"/>
  <c r="F175" i="23" s="1"/>
  <c r="G175" i="23" s="1"/>
  <c r="E176" i="23"/>
  <c r="E163" i="23"/>
  <c r="E145" i="23"/>
  <c r="F145" i="23" s="1"/>
  <c r="G145" i="23" s="1"/>
  <c r="E146" i="23"/>
  <c r="F146" i="23" s="1"/>
  <c r="G146" i="23" s="1"/>
  <c r="E147" i="23"/>
  <c r="F147" i="23" s="1"/>
  <c r="G147" i="23" s="1"/>
  <c r="E148" i="23"/>
  <c r="F148" i="23" s="1"/>
  <c r="G148" i="23" s="1"/>
  <c r="E149" i="23"/>
  <c r="F149" i="23" s="1"/>
  <c r="G149" i="23" s="1"/>
  <c r="E150" i="23"/>
  <c r="E151" i="23"/>
  <c r="F151" i="23" s="1"/>
  <c r="G151" i="23" s="1"/>
  <c r="E152" i="23"/>
  <c r="F152" i="23" s="1"/>
  <c r="G152" i="23" s="1"/>
  <c r="E153" i="23"/>
  <c r="F153" i="23" s="1"/>
  <c r="G153" i="23" s="1"/>
  <c r="E154" i="23"/>
  <c r="F154" i="23" s="1"/>
  <c r="G154" i="23" s="1"/>
  <c r="E155" i="23"/>
  <c r="F155" i="23" s="1"/>
  <c r="G155" i="23" s="1"/>
  <c r="E156" i="23"/>
  <c r="F156" i="23" s="1"/>
  <c r="G156" i="23" s="1"/>
  <c r="E157" i="23"/>
  <c r="F157" i="23" s="1"/>
  <c r="G157" i="23" s="1"/>
  <c r="E144" i="23"/>
  <c r="D139" i="23"/>
  <c r="E126" i="23"/>
  <c r="F126" i="23" s="1"/>
  <c r="G126" i="23" s="1"/>
  <c r="E127" i="23"/>
  <c r="E128" i="23"/>
  <c r="F128" i="23" s="1"/>
  <c r="G128" i="23" s="1"/>
  <c r="E129" i="23"/>
  <c r="F129" i="23" s="1"/>
  <c r="G129" i="23" s="1"/>
  <c r="E130" i="23"/>
  <c r="F130" i="23" s="1"/>
  <c r="G130" i="23" s="1"/>
  <c r="E131" i="23"/>
  <c r="E132" i="23"/>
  <c r="F132" i="23" s="1"/>
  <c r="G132" i="23" s="1"/>
  <c r="E133" i="23"/>
  <c r="E134" i="23"/>
  <c r="F134" i="23" s="1"/>
  <c r="G134" i="23" s="1"/>
  <c r="E135" i="23"/>
  <c r="E136" i="23"/>
  <c r="F136" i="23" s="1"/>
  <c r="G136" i="23" s="1"/>
  <c r="E137" i="23"/>
  <c r="F137" i="23" s="1"/>
  <c r="G137" i="23" s="1"/>
  <c r="E138" i="23"/>
  <c r="F138" i="23" s="1"/>
  <c r="G138" i="23" s="1"/>
  <c r="E125" i="23"/>
  <c r="E104" i="23"/>
  <c r="F104" i="23" s="1"/>
  <c r="G104" i="23" s="1"/>
  <c r="E105" i="23"/>
  <c r="F105" i="23" s="1"/>
  <c r="G105" i="23" s="1"/>
  <c r="E106" i="23"/>
  <c r="F106" i="23" s="1"/>
  <c r="G106" i="23" s="1"/>
  <c r="E107" i="23"/>
  <c r="E108" i="23"/>
  <c r="F108" i="23" s="1"/>
  <c r="G108" i="23" s="1"/>
  <c r="E109" i="23"/>
  <c r="E110" i="23"/>
  <c r="F110" i="23" s="1"/>
  <c r="G110" i="23" s="1"/>
  <c r="E111" i="23"/>
  <c r="E112" i="23"/>
  <c r="F112" i="23" s="1"/>
  <c r="G112" i="23" s="1"/>
  <c r="E113" i="23"/>
  <c r="F113" i="23" s="1"/>
  <c r="G113" i="23" s="1"/>
  <c r="E114" i="23"/>
  <c r="F114" i="23" s="1"/>
  <c r="G114" i="23" s="1"/>
  <c r="E115" i="23"/>
  <c r="E116" i="23"/>
  <c r="F116" i="23" s="1"/>
  <c r="G116" i="23" s="1"/>
  <c r="E103" i="23"/>
  <c r="E85" i="23"/>
  <c r="F85" i="23" s="1"/>
  <c r="G85" i="23" s="1"/>
  <c r="E86" i="23"/>
  <c r="E87" i="23"/>
  <c r="F87" i="23" s="1"/>
  <c r="G87" i="23" s="1"/>
  <c r="E88" i="23"/>
  <c r="E89" i="23"/>
  <c r="F89" i="23" s="1"/>
  <c r="G89" i="23" s="1"/>
  <c r="E90" i="23"/>
  <c r="E91" i="23"/>
  <c r="F91" i="23" s="1"/>
  <c r="G91" i="23" s="1"/>
  <c r="E92" i="23"/>
  <c r="F92" i="23" s="1"/>
  <c r="G92" i="23" s="1"/>
  <c r="E93" i="23"/>
  <c r="F93" i="23" s="1"/>
  <c r="G93" i="23" s="1"/>
  <c r="E94" i="23"/>
  <c r="E95" i="23"/>
  <c r="F95" i="23" s="1"/>
  <c r="G95" i="23" s="1"/>
  <c r="E96" i="23"/>
  <c r="E97" i="23"/>
  <c r="F97" i="23" s="1"/>
  <c r="G97" i="23" s="1"/>
  <c r="E84" i="23"/>
  <c r="E66" i="23"/>
  <c r="F66" i="23" s="1"/>
  <c r="G66" i="23" s="1"/>
  <c r="E67" i="23"/>
  <c r="E68" i="23"/>
  <c r="F68" i="23" s="1"/>
  <c r="G68" i="23" s="1"/>
  <c r="E69" i="23"/>
  <c r="E70" i="23"/>
  <c r="F70" i="23" s="1"/>
  <c r="G70" i="23" s="1"/>
  <c r="E71" i="23"/>
  <c r="F71" i="23" s="1"/>
  <c r="G71" i="23" s="1"/>
  <c r="E72" i="23"/>
  <c r="F72" i="23" s="1"/>
  <c r="G72" i="23" s="1"/>
  <c r="E73" i="23"/>
  <c r="E74" i="23"/>
  <c r="F74" i="23" s="1"/>
  <c r="G74" i="23" s="1"/>
  <c r="E75" i="23"/>
  <c r="E76" i="23"/>
  <c r="F76" i="23" s="1"/>
  <c r="G76" i="23" s="1"/>
  <c r="E77" i="23"/>
  <c r="E78" i="23"/>
  <c r="F78" i="23" s="1"/>
  <c r="G78" i="23" s="1"/>
  <c r="E65" i="23"/>
  <c r="E23" i="23"/>
  <c r="F23" i="23" s="1"/>
  <c r="E11" i="23"/>
  <c r="E12" i="23"/>
  <c r="E13" i="23"/>
  <c r="E14" i="23"/>
  <c r="E15" i="23"/>
  <c r="E16" i="23"/>
  <c r="E17" i="23"/>
  <c r="E18" i="23"/>
  <c r="E19" i="23"/>
  <c r="E10" i="23"/>
  <c r="D303" i="23"/>
  <c r="F302" i="23"/>
  <c r="G302" i="23" s="1"/>
  <c r="F300" i="23"/>
  <c r="G300" i="23" s="1"/>
  <c r="F298" i="23"/>
  <c r="G298" i="23" s="1"/>
  <c r="F296" i="23"/>
  <c r="G296" i="23" s="1"/>
  <c r="F294" i="23"/>
  <c r="G294" i="23" s="1"/>
  <c r="F292" i="23"/>
  <c r="G292" i="23" s="1"/>
  <c r="F290" i="23"/>
  <c r="G290" i="23" s="1"/>
  <c r="D283" i="23"/>
  <c r="F282" i="23"/>
  <c r="G282" i="23" s="1"/>
  <c r="F278" i="23"/>
  <c r="G278" i="23" s="1"/>
  <c r="F276" i="23"/>
  <c r="G276" i="23" s="1"/>
  <c r="F274" i="23"/>
  <c r="G274" i="23" s="1"/>
  <c r="F270" i="23"/>
  <c r="G270" i="23" s="1"/>
  <c r="D263" i="23"/>
  <c r="F262" i="23"/>
  <c r="G262" i="23" s="1"/>
  <c r="F260" i="23"/>
  <c r="G260" i="23" s="1"/>
  <c r="F258" i="23"/>
  <c r="G258" i="23" s="1"/>
  <c r="F256" i="23"/>
  <c r="G256" i="23" s="1"/>
  <c r="F254" i="23"/>
  <c r="G254" i="23" s="1"/>
  <c r="F252" i="23"/>
  <c r="G252" i="23" s="1"/>
  <c r="F250" i="23"/>
  <c r="G250" i="23" s="1"/>
  <c r="D241" i="23"/>
  <c r="F240" i="23"/>
  <c r="G240" i="23" s="1"/>
  <c r="F236" i="23"/>
  <c r="G236" i="23" s="1"/>
  <c r="F234" i="23"/>
  <c r="G234" i="23" s="1"/>
  <c r="F232" i="23"/>
  <c r="G232" i="23" s="1"/>
  <c r="F228" i="23"/>
  <c r="G228" i="23" s="1"/>
  <c r="D221" i="23"/>
  <c r="F220" i="23"/>
  <c r="G220" i="23" s="1"/>
  <c r="F218" i="23"/>
  <c r="G218" i="23" s="1"/>
  <c r="F216" i="23"/>
  <c r="G216" i="23" s="1"/>
  <c r="F214" i="23"/>
  <c r="G214" i="23" s="1"/>
  <c r="F212" i="23"/>
  <c r="G212" i="23" s="1"/>
  <c r="F210" i="23"/>
  <c r="G210" i="23" s="1"/>
  <c r="F208" i="23"/>
  <c r="G208" i="23" s="1"/>
  <c r="D201" i="23"/>
  <c r="F200" i="23"/>
  <c r="G200" i="23" s="1"/>
  <c r="F196" i="23"/>
  <c r="G196" i="23" s="1"/>
  <c r="F194" i="23"/>
  <c r="G194" i="23" s="1"/>
  <c r="F192" i="23"/>
  <c r="G192" i="23" s="1"/>
  <c r="F188" i="23"/>
  <c r="G188" i="23" s="1"/>
  <c r="D177" i="23"/>
  <c r="F176" i="23"/>
  <c r="G176" i="23" s="1"/>
  <c r="F174" i="23"/>
  <c r="G174" i="23" s="1"/>
  <c r="F172" i="23"/>
  <c r="G172" i="23" s="1"/>
  <c r="F168" i="23"/>
  <c r="G168" i="23" s="1"/>
  <c r="F166" i="23"/>
  <c r="G166" i="23" s="1"/>
  <c r="D158" i="23"/>
  <c r="F150" i="23"/>
  <c r="G150" i="23" s="1"/>
  <c r="F135" i="23"/>
  <c r="G135" i="23" s="1"/>
  <c r="F133" i="23"/>
  <c r="G133" i="23" s="1"/>
  <c r="F131" i="23"/>
  <c r="G131" i="23" s="1"/>
  <c r="F127" i="23"/>
  <c r="G127" i="23" s="1"/>
  <c r="D117" i="23"/>
  <c r="F115" i="23"/>
  <c r="G115" i="23" s="1"/>
  <c r="F111" i="23"/>
  <c r="G111" i="23" s="1"/>
  <c r="F109" i="23"/>
  <c r="G109" i="23" s="1"/>
  <c r="F107" i="23"/>
  <c r="G107" i="23" s="1"/>
  <c r="D98" i="23"/>
  <c r="F96" i="23"/>
  <c r="G96" i="23" s="1"/>
  <c r="F94" i="23"/>
  <c r="G94" i="23" s="1"/>
  <c r="F90" i="23"/>
  <c r="G90" i="23" s="1"/>
  <c r="F88" i="23"/>
  <c r="G88" i="23" s="1"/>
  <c r="F86" i="23"/>
  <c r="G86" i="23" s="1"/>
  <c r="D79" i="23"/>
  <c r="F77" i="23"/>
  <c r="G77" i="23" s="1"/>
  <c r="F75" i="23"/>
  <c r="G75" i="23" s="1"/>
  <c r="F73" i="23"/>
  <c r="G73" i="23" s="1"/>
  <c r="F69" i="23"/>
  <c r="G69" i="23" s="1"/>
  <c r="F67" i="23"/>
  <c r="G67" i="23" s="1"/>
  <c r="E36" i="23"/>
  <c r="F36" i="23" s="1"/>
  <c r="G36" i="23" s="1"/>
  <c r="E35" i="23"/>
  <c r="F35" i="23" s="1"/>
  <c r="G35" i="23" s="1"/>
  <c r="E34" i="23"/>
  <c r="F34" i="23" s="1"/>
  <c r="G34" i="23" s="1"/>
  <c r="E33" i="23"/>
  <c r="F33" i="23" s="1"/>
  <c r="G33" i="23" s="1"/>
  <c r="E32" i="23"/>
  <c r="F32" i="23" s="1"/>
  <c r="G32" i="23" s="1"/>
  <c r="E31" i="23"/>
  <c r="F31" i="23" s="1"/>
  <c r="G31" i="23" s="1"/>
  <c r="E30" i="23"/>
  <c r="F30" i="23" s="1"/>
  <c r="G30" i="23" s="1"/>
  <c r="E29" i="23"/>
  <c r="F29" i="23" s="1"/>
  <c r="G29" i="23" s="1"/>
  <c r="E28" i="23"/>
  <c r="F28" i="23" s="1"/>
  <c r="G28" i="23" s="1"/>
  <c r="E27" i="23"/>
  <c r="F27" i="23" s="1"/>
  <c r="G27" i="23" s="1"/>
  <c r="E26" i="23"/>
  <c r="F26" i="23" s="1"/>
  <c r="G26" i="23" s="1"/>
  <c r="E25" i="23"/>
  <c r="F25" i="23" s="1"/>
  <c r="G25" i="23" s="1"/>
  <c r="E24" i="23"/>
  <c r="F24" i="23" s="1"/>
  <c r="G24" i="23" s="1"/>
  <c r="F10" i="23"/>
  <c r="I18" i="22"/>
  <c r="J18" i="22"/>
  <c r="K18" i="22"/>
  <c r="L18" i="22"/>
  <c r="M18" i="22"/>
  <c r="N18" i="22"/>
  <c r="H18" i="22"/>
  <c r="H19" i="22" s="1"/>
  <c r="T11" i="22"/>
  <c r="F18" i="22"/>
  <c r="G40" i="22"/>
  <c r="F39" i="22"/>
  <c r="F40" i="22" s="1"/>
  <c r="C19" i="22"/>
  <c r="E18" i="22"/>
  <c r="D18" i="22"/>
  <c r="O17" i="22"/>
  <c r="G17" i="22"/>
  <c r="O16" i="22"/>
  <c r="G16" i="22"/>
  <c r="O14" i="22"/>
  <c r="G14" i="22"/>
  <c r="O15" i="22"/>
  <c r="G15" i="22"/>
  <c r="O13" i="22"/>
  <c r="G13" i="22"/>
  <c r="O12" i="22"/>
  <c r="G12" i="22"/>
  <c r="O11" i="22"/>
  <c r="G11" i="22"/>
  <c r="O10" i="22"/>
  <c r="G10" i="22"/>
  <c r="O9" i="22"/>
  <c r="G9" i="22"/>
  <c r="O8" i="22"/>
  <c r="G8" i="22"/>
  <c r="O7" i="22"/>
  <c r="G7" i="22"/>
  <c r="O6" i="22"/>
  <c r="G6" i="22"/>
  <c r="G19" i="22" s="1"/>
  <c r="AH415" i="21"/>
  <c r="BJ415" i="21"/>
  <c r="BV412" i="21"/>
  <c r="BV415" i="21" s="1"/>
  <c r="BT412" i="21"/>
  <c r="BT415" i="21" s="1"/>
  <c r="BR412" i="21"/>
  <c r="BR415" i="21" s="1"/>
  <c r="BN412" i="21"/>
  <c r="BN415" i="21" s="1"/>
  <c r="BJ412" i="21"/>
  <c r="BI412" i="21"/>
  <c r="BI415" i="21" s="1"/>
  <c r="BF412" i="21"/>
  <c r="BF415" i="21" s="1"/>
  <c r="BD412" i="21"/>
  <c r="BD415" i="21" s="1"/>
  <c r="BB412" i="21"/>
  <c r="BB415" i="21" s="1"/>
  <c r="AX412" i="21"/>
  <c r="AX415" i="21" s="1"/>
  <c r="AT412" i="21"/>
  <c r="AT415" i="21" s="1"/>
  <c r="AS412" i="21"/>
  <c r="AS415" i="21" s="1"/>
  <c r="AP412" i="21"/>
  <c r="AP415" i="21" s="1"/>
  <c r="AN412" i="21"/>
  <c r="AN415" i="21" s="1"/>
  <c r="AL412" i="21"/>
  <c r="AL415" i="21" s="1"/>
  <c r="AH412" i="21"/>
  <c r="AD412" i="21"/>
  <c r="AD415" i="21" s="1"/>
  <c r="AC412" i="21"/>
  <c r="AC415" i="21" s="1"/>
  <c r="Z412" i="21"/>
  <c r="Z415" i="21" s="1"/>
  <c r="X412" i="21"/>
  <c r="X415" i="21" s="1"/>
  <c r="V412" i="21"/>
  <c r="V415" i="21" s="1"/>
  <c r="E411" i="21"/>
  <c r="F411" i="21"/>
  <c r="G411" i="21"/>
  <c r="H411" i="21"/>
  <c r="I411" i="21"/>
  <c r="J411" i="21"/>
  <c r="K411" i="21"/>
  <c r="L411" i="21"/>
  <c r="M411" i="21"/>
  <c r="N411" i="21"/>
  <c r="O411" i="21"/>
  <c r="P411" i="21"/>
  <c r="Q411" i="21"/>
  <c r="R411" i="21"/>
  <c r="S411" i="21"/>
  <c r="T411" i="21"/>
  <c r="T412" i="21" s="1"/>
  <c r="T415" i="21" s="1"/>
  <c r="U411" i="21"/>
  <c r="U412" i="21" s="1"/>
  <c r="U415" i="21" s="1"/>
  <c r="V411" i="21"/>
  <c r="W411" i="21"/>
  <c r="X411" i="21"/>
  <c r="Y411" i="21"/>
  <c r="Y412" i="21" s="1"/>
  <c r="Y415" i="21" s="1"/>
  <c r="Z411" i="21"/>
  <c r="AA411" i="21"/>
  <c r="AB411" i="21"/>
  <c r="AB412" i="21" s="1"/>
  <c r="AB415" i="21" s="1"/>
  <c r="AC411" i="21"/>
  <c r="AD411" i="21"/>
  <c r="AE411" i="21"/>
  <c r="AF411" i="21"/>
  <c r="AF412" i="21" s="1"/>
  <c r="AF415" i="21" s="1"/>
  <c r="AG411" i="21"/>
  <c r="AG412" i="21" s="1"/>
  <c r="AG415" i="21" s="1"/>
  <c r="AH411" i="21"/>
  <c r="AI411" i="21"/>
  <c r="AJ411" i="21"/>
  <c r="AJ412" i="21" s="1"/>
  <c r="AJ415" i="21" s="1"/>
  <c r="AK411" i="21"/>
  <c r="AK412" i="21" s="1"/>
  <c r="AK415" i="21" s="1"/>
  <c r="AL411" i="21"/>
  <c r="AM411" i="21"/>
  <c r="AN411" i="21"/>
  <c r="AO411" i="21"/>
  <c r="AO412" i="21" s="1"/>
  <c r="AO415" i="21" s="1"/>
  <c r="AP411" i="21"/>
  <c r="AQ411" i="21"/>
  <c r="AR411" i="21"/>
  <c r="AR412" i="21" s="1"/>
  <c r="AR415" i="21" s="1"/>
  <c r="AS411" i="21"/>
  <c r="AT411" i="21"/>
  <c r="AU411" i="21"/>
  <c r="AV411" i="21"/>
  <c r="AV412" i="21" s="1"/>
  <c r="AV415" i="21" s="1"/>
  <c r="AW411" i="21"/>
  <c r="AW412" i="21" s="1"/>
  <c r="AW415" i="21" s="1"/>
  <c r="AX411" i="21"/>
  <c r="AY411" i="21"/>
  <c r="AZ411" i="21"/>
  <c r="AZ412" i="21" s="1"/>
  <c r="AZ415" i="21" s="1"/>
  <c r="BA411" i="21"/>
  <c r="BA412" i="21" s="1"/>
  <c r="BA415" i="21" s="1"/>
  <c r="BB411" i="21"/>
  <c r="BC411" i="21"/>
  <c r="BD411" i="21"/>
  <c r="BE411" i="21"/>
  <c r="BE412" i="21" s="1"/>
  <c r="BE415" i="21" s="1"/>
  <c r="BF411" i="21"/>
  <c r="BG411" i="21"/>
  <c r="BH411" i="21"/>
  <c r="BH412" i="21" s="1"/>
  <c r="BH415" i="21" s="1"/>
  <c r="BI411" i="21"/>
  <c r="BJ411" i="21"/>
  <c r="BK411" i="21"/>
  <c r="BL411" i="21"/>
  <c r="BL412" i="21" s="1"/>
  <c r="BL415" i="21" s="1"/>
  <c r="BM411" i="21"/>
  <c r="BM412" i="21" s="1"/>
  <c r="BM415" i="21" s="1"/>
  <c r="BN411" i="21"/>
  <c r="BO411" i="21"/>
  <c r="BP411" i="21"/>
  <c r="BP412" i="21" s="1"/>
  <c r="BP415" i="21" s="1"/>
  <c r="BQ411" i="21"/>
  <c r="BQ412" i="21" s="1"/>
  <c r="BQ415" i="21" s="1"/>
  <c r="BR411" i="21"/>
  <c r="BS411" i="21"/>
  <c r="BT411" i="21"/>
  <c r="BU411" i="21"/>
  <c r="BU412" i="21" s="1"/>
  <c r="BU415" i="21" s="1"/>
  <c r="BV411" i="21"/>
  <c r="D411" i="21"/>
  <c r="D412" i="21" s="1"/>
  <c r="AA361" i="21"/>
  <c r="AI361" i="21"/>
  <c r="AQ361" i="21"/>
  <c r="AY361" i="21"/>
  <c r="BG361" i="21"/>
  <c r="BO361" i="21"/>
  <c r="S361" i="21"/>
  <c r="BS358" i="21"/>
  <c r="BS361" i="21" s="1"/>
  <c r="BP358" i="21"/>
  <c r="BP361" i="21" s="1"/>
  <c r="BO358" i="21"/>
  <c r="BK358" i="21"/>
  <c r="BK361" i="21" s="1"/>
  <c r="BH358" i="21"/>
  <c r="BH361" i="21" s="1"/>
  <c r="BG358" i="21"/>
  <c r="BC358" i="21"/>
  <c r="BC361" i="21" s="1"/>
  <c r="AZ358" i="21"/>
  <c r="AZ361" i="21" s="1"/>
  <c r="AY358" i="21"/>
  <c r="AU358" i="21"/>
  <c r="AU361" i="21" s="1"/>
  <c r="AR358" i="21"/>
  <c r="AR361" i="21" s="1"/>
  <c r="AQ358" i="21"/>
  <c r="AM358" i="21"/>
  <c r="AM361" i="21" s="1"/>
  <c r="AJ358" i="21"/>
  <c r="AJ361" i="21" s="1"/>
  <c r="AI358" i="21"/>
  <c r="AE358" i="21"/>
  <c r="AE361" i="21" s="1"/>
  <c r="AB358" i="21"/>
  <c r="AB361" i="21" s="1"/>
  <c r="AA358" i="21"/>
  <c r="Y358" i="21"/>
  <c r="Y361" i="21" s="1"/>
  <c r="W358" i="21"/>
  <c r="W361" i="21" s="1"/>
  <c r="T358" i="21"/>
  <c r="T361" i="21" s="1"/>
  <c r="S358" i="21"/>
  <c r="E357" i="21"/>
  <c r="F357" i="21"/>
  <c r="D358" i="21" s="1"/>
  <c r="G357" i="21"/>
  <c r="H357" i="21"/>
  <c r="I357" i="21"/>
  <c r="J357" i="21"/>
  <c r="K357" i="21"/>
  <c r="L357" i="21"/>
  <c r="M357" i="21"/>
  <c r="N357" i="21"/>
  <c r="O357" i="21"/>
  <c r="P357" i="21"/>
  <c r="Q357" i="21"/>
  <c r="R357" i="21"/>
  <c r="S357" i="21"/>
  <c r="T357" i="21"/>
  <c r="U357" i="21"/>
  <c r="U358" i="21" s="1"/>
  <c r="U361" i="21" s="1"/>
  <c r="V357" i="21"/>
  <c r="V358" i="21" s="1"/>
  <c r="V361" i="21" s="1"/>
  <c r="W357" i="21"/>
  <c r="X357" i="21"/>
  <c r="X358" i="21" s="1"/>
  <c r="X361" i="21" s="1"/>
  <c r="Y357" i="21"/>
  <c r="Z357" i="21"/>
  <c r="Z358" i="21" s="1"/>
  <c r="Z361" i="21" s="1"/>
  <c r="AA357" i="21"/>
  <c r="AB357" i="21"/>
  <c r="AC357" i="21"/>
  <c r="AC358" i="21" s="1"/>
  <c r="AC361" i="21" s="1"/>
  <c r="AD357" i="21"/>
  <c r="AD358" i="21" s="1"/>
  <c r="AD361" i="21" s="1"/>
  <c r="AE357" i="21"/>
  <c r="AF357" i="21"/>
  <c r="AF358" i="21" s="1"/>
  <c r="AF361" i="21" s="1"/>
  <c r="AG357" i="21"/>
  <c r="AG358" i="21" s="1"/>
  <c r="AG361" i="21" s="1"/>
  <c r="AH357" i="21"/>
  <c r="AH358" i="21" s="1"/>
  <c r="AH361" i="21" s="1"/>
  <c r="AI357" i="21"/>
  <c r="AJ357" i="21"/>
  <c r="AK357" i="21"/>
  <c r="AK358" i="21" s="1"/>
  <c r="AK361" i="21" s="1"/>
  <c r="AL357" i="21"/>
  <c r="AL358" i="21" s="1"/>
  <c r="AL361" i="21" s="1"/>
  <c r="AM357" i="21"/>
  <c r="AN357" i="21"/>
  <c r="AO357" i="21"/>
  <c r="AO358" i="21" s="1"/>
  <c r="AO361" i="21" s="1"/>
  <c r="AP357" i="21"/>
  <c r="AP358" i="21" s="1"/>
  <c r="AP361" i="21" s="1"/>
  <c r="AQ357" i="21"/>
  <c r="AR357" i="21"/>
  <c r="AS357" i="21"/>
  <c r="AS358" i="21" s="1"/>
  <c r="AS361" i="21" s="1"/>
  <c r="AT357" i="21"/>
  <c r="AT358" i="21" s="1"/>
  <c r="AT361" i="21" s="1"/>
  <c r="AU357" i="21"/>
  <c r="AV357" i="21"/>
  <c r="AV358" i="21" s="1"/>
  <c r="AV361" i="21" s="1"/>
  <c r="AW357" i="21"/>
  <c r="AW358" i="21" s="1"/>
  <c r="AW361" i="21" s="1"/>
  <c r="AX357" i="21"/>
  <c r="AX358" i="21" s="1"/>
  <c r="AX361" i="21" s="1"/>
  <c r="AY357" i="21"/>
  <c r="AZ357" i="21"/>
  <c r="BA357" i="21"/>
  <c r="BA358" i="21" s="1"/>
  <c r="BA361" i="21" s="1"/>
  <c r="BB357" i="21"/>
  <c r="BB358" i="21" s="1"/>
  <c r="BB361" i="21" s="1"/>
  <c r="BC357" i="21"/>
  <c r="BD357" i="21"/>
  <c r="BE357" i="21"/>
  <c r="BE358" i="21" s="1"/>
  <c r="BE361" i="21" s="1"/>
  <c r="BF357" i="21"/>
  <c r="BF358" i="21" s="1"/>
  <c r="BF361" i="21" s="1"/>
  <c r="BG357" i="21"/>
  <c r="BH357" i="21"/>
  <c r="BI357" i="21"/>
  <c r="BI358" i="21" s="1"/>
  <c r="BI361" i="21" s="1"/>
  <c r="BJ357" i="21"/>
  <c r="BJ358" i="21" s="1"/>
  <c r="BJ361" i="21" s="1"/>
  <c r="BK357" i="21"/>
  <c r="BL357" i="21"/>
  <c r="BL358" i="21" s="1"/>
  <c r="BL361" i="21" s="1"/>
  <c r="BM357" i="21"/>
  <c r="BM358" i="21" s="1"/>
  <c r="BM361" i="21" s="1"/>
  <c r="BN357" i="21"/>
  <c r="BN358" i="21" s="1"/>
  <c r="BN361" i="21" s="1"/>
  <c r="BO357" i="21"/>
  <c r="BP357" i="21"/>
  <c r="BQ357" i="21"/>
  <c r="BQ358" i="21" s="1"/>
  <c r="BQ361" i="21" s="1"/>
  <c r="BR357" i="21"/>
  <c r="BR358" i="21" s="1"/>
  <c r="BR361" i="21" s="1"/>
  <c r="BS357" i="21"/>
  <c r="BT357" i="21"/>
  <c r="BU357" i="21"/>
  <c r="BU358" i="21" s="1"/>
  <c r="BU361" i="21" s="1"/>
  <c r="BV357" i="21"/>
  <c r="BV358" i="21" s="1"/>
  <c r="BV361" i="21" s="1"/>
  <c r="D357" i="21"/>
  <c r="U288" i="21"/>
  <c r="V288" i="21"/>
  <c r="AD288" i="21"/>
  <c r="AK288" i="21"/>
  <c r="BF288" i="21"/>
  <c r="BQ288" i="21"/>
  <c r="BU288" i="21"/>
  <c r="BU285" i="21"/>
  <c r="BR285" i="21"/>
  <c r="BR288" i="21" s="1"/>
  <c r="BQ285" i="21"/>
  <c r="BN285" i="21"/>
  <c r="BN288" i="21" s="1"/>
  <c r="BM285" i="21"/>
  <c r="BM288" i="21" s="1"/>
  <c r="BI285" i="21"/>
  <c r="BI288" i="21" s="1"/>
  <c r="BG285" i="21"/>
  <c r="BG288" i="21" s="1"/>
  <c r="BE285" i="21"/>
  <c r="BE288" i="21" s="1"/>
  <c r="BB285" i="21"/>
  <c r="BB288" i="21" s="1"/>
  <c r="BA285" i="21"/>
  <c r="BA288" i="21" s="1"/>
  <c r="AX285" i="21"/>
  <c r="AX288" i="21" s="1"/>
  <c r="AW285" i="21"/>
  <c r="AW288" i="21" s="1"/>
  <c r="AS285" i="21"/>
  <c r="AS288" i="21" s="1"/>
  <c r="AQ285" i="21"/>
  <c r="AQ288" i="21" s="1"/>
  <c r="AO285" i="21"/>
  <c r="AO288" i="21" s="1"/>
  <c r="AL285" i="21"/>
  <c r="AL288" i="21" s="1"/>
  <c r="AK285" i="21"/>
  <c r="AH285" i="21"/>
  <c r="AH288" i="21" s="1"/>
  <c r="AG285" i="21"/>
  <c r="AG288" i="21" s="1"/>
  <c r="AC285" i="21"/>
  <c r="AC288" i="21" s="1"/>
  <c r="AA285" i="21"/>
  <c r="AA288" i="21" s="1"/>
  <c r="Y285" i="21"/>
  <c r="Y288" i="21" s="1"/>
  <c r="V285" i="21"/>
  <c r="U285" i="21"/>
  <c r="D285" i="21"/>
  <c r="E284" i="21"/>
  <c r="F284" i="21"/>
  <c r="G284" i="21"/>
  <c r="H284" i="21"/>
  <c r="I284" i="21"/>
  <c r="J284" i="21"/>
  <c r="K284" i="21"/>
  <c r="L284" i="21"/>
  <c r="M284" i="21"/>
  <c r="N284" i="21"/>
  <c r="O284" i="21"/>
  <c r="P284" i="21"/>
  <c r="Q284" i="21"/>
  <c r="R284" i="21"/>
  <c r="S284" i="21"/>
  <c r="S285" i="21" s="1"/>
  <c r="S288" i="21" s="1"/>
  <c r="T284" i="21"/>
  <c r="T285" i="21" s="1"/>
  <c r="T288" i="21" s="1"/>
  <c r="U284" i="21"/>
  <c r="V284" i="21"/>
  <c r="W284" i="21"/>
  <c r="X284" i="21"/>
  <c r="X285" i="21" s="1"/>
  <c r="X288" i="21" s="1"/>
  <c r="Y284" i="21"/>
  <c r="Z284" i="21"/>
  <c r="Z285" i="21" s="1"/>
  <c r="Z288" i="21" s="1"/>
  <c r="AA284" i="21"/>
  <c r="AB284" i="21"/>
  <c r="AB285" i="21" s="1"/>
  <c r="AB288" i="21" s="1"/>
  <c r="AC284" i="21"/>
  <c r="AD284" i="21"/>
  <c r="AD285" i="21" s="1"/>
  <c r="AE284" i="21"/>
  <c r="AE285" i="21" s="1"/>
  <c r="AE288" i="21" s="1"/>
  <c r="AF284" i="21"/>
  <c r="AF285" i="21" s="1"/>
  <c r="AF288" i="21" s="1"/>
  <c r="AG284" i="21"/>
  <c r="AH284" i="21"/>
  <c r="AI284" i="21"/>
  <c r="AJ284" i="21"/>
  <c r="AJ285" i="21" s="1"/>
  <c r="AJ288" i="21" s="1"/>
  <c r="AK284" i="21"/>
  <c r="AL284" i="21"/>
  <c r="AM284" i="21"/>
  <c r="AN284" i="21"/>
  <c r="AN285" i="21" s="1"/>
  <c r="AN288" i="21" s="1"/>
  <c r="AO284" i="21"/>
  <c r="AP284" i="21"/>
  <c r="AP285" i="21" s="1"/>
  <c r="AP288" i="21" s="1"/>
  <c r="AQ284" i="21"/>
  <c r="AR284" i="21"/>
  <c r="AR285" i="21" s="1"/>
  <c r="AR288" i="21" s="1"/>
  <c r="AS284" i="21"/>
  <c r="AT284" i="21"/>
  <c r="AT285" i="21" s="1"/>
  <c r="AT288" i="21" s="1"/>
  <c r="AU284" i="21"/>
  <c r="AU285" i="21" s="1"/>
  <c r="AU288" i="21" s="1"/>
  <c r="AV284" i="21"/>
  <c r="AV285" i="21" s="1"/>
  <c r="AV288" i="21" s="1"/>
  <c r="AW284" i="21"/>
  <c r="AX284" i="21"/>
  <c r="AY284" i="21"/>
  <c r="AZ284" i="21"/>
  <c r="AZ285" i="21" s="1"/>
  <c r="AZ288" i="21" s="1"/>
  <c r="BA284" i="21"/>
  <c r="BB284" i="21"/>
  <c r="BC284" i="21"/>
  <c r="BD284" i="21"/>
  <c r="BD285" i="21" s="1"/>
  <c r="BD288" i="21" s="1"/>
  <c r="BE284" i="21"/>
  <c r="BF284" i="21"/>
  <c r="BF285" i="21" s="1"/>
  <c r="BG284" i="21"/>
  <c r="BH284" i="21"/>
  <c r="BH285" i="21" s="1"/>
  <c r="BH288" i="21" s="1"/>
  <c r="BI284" i="21"/>
  <c r="BJ284" i="21"/>
  <c r="BJ285" i="21" s="1"/>
  <c r="BJ288" i="21" s="1"/>
  <c r="BK284" i="21"/>
  <c r="BK285" i="21" s="1"/>
  <c r="BK288" i="21" s="1"/>
  <c r="BL284" i="21"/>
  <c r="BL285" i="21" s="1"/>
  <c r="BL288" i="21" s="1"/>
  <c r="BM284" i="21"/>
  <c r="BN284" i="21"/>
  <c r="BO284" i="21"/>
  <c r="BO285" i="21" s="1"/>
  <c r="BO288" i="21" s="1"/>
  <c r="BP284" i="21"/>
  <c r="BP285" i="21" s="1"/>
  <c r="BP288" i="21" s="1"/>
  <c r="BQ284" i="21"/>
  <c r="BR284" i="21"/>
  <c r="BS284" i="21"/>
  <c r="BT284" i="21"/>
  <c r="BT285" i="21" s="1"/>
  <c r="BT288" i="21" s="1"/>
  <c r="BU284" i="21"/>
  <c r="BV284" i="21"/>
  <c r="BV285" i="21" s="1"/>
  <c r="BV288" i="21" s="1"/>
  <c r="D284" i="21"/>
  <c r="Z273" i="21"/>
  <c r="AP273" i="21"/>
  <c r="AU273" i="21"/>
  <c r="BK273" i="21"/>
  <c r="BA270" i="21"/>
  <c r="BA273" i="21" s="1"/>
  <c r="AS270" i="21"/>
  <c r="AS273" i="21" s="1"/>
  <c r="AK270" i="21"/>
  <c r="AK273" i="21" s="1"/>
  <c r="AC270" i="21"/>
  <c r="AC273" i="21" s="1"/>
  <c r="Z270" i="21"/>
  <c r="V270" i="21"/>
  <c r="V273" i="21" s="1"/>
  <c r="D270" i="21"/>
  <c r="E269" i="21"/>
  <c r="F269" i="21"/>
  <c r="G269" i="21"/>
  <c r="H269" i="21"/>
  <c r="I269" i="21"/>
  <c r="J269" i="21"/>
  <c r="K269" i="21"/>
  <c r="L269" i="21"/>
  <c r="M269" i="21"/>
  <c r="N269" i="21"/>
  <c r="O269" i="21"/>
  <c r="P269" i="21"/>
  <c r="Q269" i="21"/>
  <c r="R269" i="21"/>
  <c r="S269" i="21"/>
  <c r="T269" i="21"/>
  <c r="T270" i="21" s="1"/>
  <c r="T273" i="21" s="1"/>
  <c r="U269" i="21"/>
  <c r="U270" i="21" s="1"/>
  <c r="U273" i="21" s="1"/>
  <c r="V269" i="21"/>
  <c r="W269" i="21"/>
  <c r="W270" i="21" s="1"/>
  <c r="W273" i="21" s="1"/>
  <c r="X269" i="21"/>
  <c r="W271" i="21" s="1"/>
  <c r="Y269" i="21"/>
  <c r="Y270" i="21" s="1"/>
  <c r="Y273" i="21" s="1"/>
  <c r="Z269" i="21"/>
  <c r="AA269" i="21"/>
  <c r="AA270" i="21" s="1"/>
  <c r="AA273" i="21" s="1"/>
  <c r="AB269" i="21"/>
  <c r="AA271" i="21" s="1"/>
  <c r="AC269" i="21"/>
  <c r="AD269" i="21"/>
  <c r="AD270" i="21" s="1"/>
  <c r="AD273" i="21" s="1"/>
  <c r="AE269" i="21"/>
  <c r="AE270" i="21" s="1"/>
  <c r="AE273" i="21" s="1"/>
  <c r="AF269" i="21"/>
  <c r="AF270" i="21" s="1"/>
  <c r="AF273" i="21" s="1"/>
  <c r="AG269" i="21"/>
  <c r="AG270" i="21" s="1"/>
  <c r="AG273" i="21" s="1"/>
  <c r="AH269" i="21"/>
  <c r="AH270" i="21" s="1"/>
  <c r="AH273" i="21" s="1"/>
  <c r="AI269" i="21"/>
  <c r="AJ269" i="21"/>
  <c r="AJ270" i="21" s="1"/>
  <c r="AJ273" i="21" s="1"/>
  <c r="AK269" i="21"/>
  <c r="AL269" i="21"/>
  <c r="AL270" i="21" s="1"/>
  <c r="AL273" i="21" s="1"/>
  <c r="AM269" i="21"/>
  <c r="AM270" i="21" s="1"/>
  <c r="AM273" i="21" s="1"/>
  <c r="AN269" i="21"/>
  <c r="AM271" i="21" s="1"/>
  <c r="AO269" i="21"/>
  <c r="AO270" i="21" s="1"/>
  <c r="AO273" i="21" s="1"/>
  <c r="AP269" i="21"/>
  <c r="AP270" i="21" s="1"/>
  <c r="AQ269" i="21"/>
  <c r="AQ270" i="21" s="1"/>
  <c r="AQ273" i="21" s="1"/>
  <c r="AR269" i="21"/>
  <c r="AQ271" i="21" s="1"/>
  <c r="AS269" i="21"/>
  <c r="AT269" i="21"/>
  <c r="AT270" i="21" s="1"/>
  <c r="AT273" i="21" s="1"/>
  <c r="AU269" i="21"/>
  <c r="AU270" i="21" s="1"/>
  <c r="AV269" i="21"/>
  <c r="AV270" i="21" s="1"/>
  <c r="AV273" i="21" s="1"/>
  <c r="AW269" i="21"/>
  <c r="AW270" i="21" s="1"/>
  <c r="AW273" i="21" s="1"/>
  <c r="AX269" i="21"/>
  <c r="AX270" i="21" s="1"/>
  <c r="AX273" i="21" s="1"/>
  <c r="AY269" i="21"/>
  <c r="AZ269" i="21"/>
  <c r="AZ270" i="21" s="1"/>
  <c r="AZ273" i="21" s="1"/>
  <c r="BA269" i="21"/>
  <c r="BB269" i="21"/>
  <c r="BB270" i="21" s="1"/>
  <c r="BB273" i="21" s="1"/>
  <c r="BC269" i="21"/>
  <c r="BC270" i="21" s="1"/>
  <c r="BC273" i="21" s="1"/>
  <c r="BD269" i="21"/>
  <c r="BD270" i="21" s="1"/>
  <c r="BD273" i="21" s="1"/>
  <c r="BE269" i="21"/>
  <c r="BE270" i="21" s="1"/>
  <c r="BE273" i="21" s="1"/>
  <c r="BF269" i="21"/>
  <c r="BF270" i="21" s="1"/>
  <c r="BF273" i="21" s="1"/>
  <c r="BG269" i="21"/>
  <c r="BG270" i="21" s="1"/>
  <c r="BG273" i="21" s="1"/>
  <c r="BH269" i="21"/>
  <c r="BG271" i="21" s="1"/>
  <c r="BI269" i="21"/>
  <c r="BI270" i="21" s="1"/>
  <c r="BI273" i="21" s="1"/>
  <c r="BJ269" i="21"/>
  <c r="BJ270" i="21" s="1"/>
  <c r="BJ273" i="21" s="1"/>
  <c r="BK269" i="21"/>
  <c r="BK270" i="21" s="1"/>
  <c r="BL269" i="21"/>
  <c r="BL270" i="21" s="1"/>
  <c r="BL273" i="21" s="1"/>
  <c r="BM269" i="21"/>
  <c r="BM270" i="21" s="1"/>
  <c r="BM273" i="21" s="1"/>
  <c r="BN269" i="21"/>
  <c r="BN270" i="21" s="1"/>
  <c r="BN273" i="21" s="1"/>
  <c r="BO269" i="21"/>
  <c r="BP269" i="21"/>
  <c r="BP270" i="21" s="1"/>
  <c r="BP273" i="21" s="1"/>
  <c r="BQ269" i="21"/>
  <c r="BQ270" i="21" s="1"/>
  <c r="BQ273" i="21" s="1"/>
  <c r="BR269" i="21"/>
  <c r="BR270" i="21" s="1"/>
  <c r="BR273" i="21" s="1"/>
  <c r="BS269" i="21"/>
  <c r="BS270" i="21" s="1"/>
  <c r="BS273" i="21" s="1"/>
  <c r="BT269" i="21"/>
  <c r="BS271" i="21" s="1"/>
  <c r="BU269" i="21"/>
  <c r="BU270" i="21" s="1"/>
  <c r="BU273" i="21" s="1"/>
  <c r="BV269" i="21"/>
  <c r="BV270" i="21" s="1"/>
  <c r="BV273" i="21" s="1"/>
  <c r="D269" i="21"/>
  <c r="AS255" i="21"/>
  <c r="BA255" i="21"/>
  <c r="BI255" i="21"/>
  <c r="BQ255" i="21"/>
  <c r="BT252" i="21"/>
  <c r="BT255" i="21" s="1"/>
  <c r="BL252" i="21"/>
  <c r="BL255" i="21" s="1"/>
  <c r="BD252" i="21"/>
  <c r="BD255" i="21" s="1"/>
  <c r="AV252" i="21"/>
  <c r="AV255" i="21" s="1"/>
  <c r="AO252" i="21"/>
  <c r="AO255" i="21" s="1"/>
  <c r="AJ252" i="21"/>
  <c r="AJ255" i="21" s="1"/>
  <c r="AC252" i="21"/>
  <c r="AC255" i="21" s="1"/>
  <c r="Z252" i="21"/>
  <c r="Z255" i="21" s="1"/>
  <c r="Y252" i="21"/>
  <c r="Y255" i="21" s="1"/>
  <c r="V252" i="21"/>
  <c r="V255" i="21" s="1"/>
  <c r="U252" i="21"/>
  <c r="U255" i="21" s="1"/>
  <c r="E251" i="21"/>
  <c r="F251" i="21"/>
  <c r="G251" i="21"/>
  <c r="G252" i="21" s="1"/>
  <c r="H251" i="21"/>
  <c r="I251" i="21"/>
  <c r="J251" i="21"/>
  <c r="K251" i="21"/>
  <c r="L251" i="21"/>
  <c r="M251" i="21"/>
  <c r="N251" i="21"/>
  <c r="O251" i="21"/>
  <c r="P251" i="21"/>
  <c r="Q251" i="21"/>
  <c r="R251" i="21"/>
  <c r="S251" i="21"/>
  <c r="S253" i="21" s="1"/>
  <c r="T251" i="21"/>
  <c r="T252" i="21" s="1"/>
  <c r="T255" i="21" s="1"/>
  <c r="U251" i="21"/>
  <c r="V251" i="21"/>
  <c r="W251" i="21"/>
  <c r="W253" i="21" s="1"/>
  <c r="X251" i="21"/>
  <c r="X252" i="21" s="1"/>
  <c r="X255" i="21" s="1"/>
  <c r="Y251" i="21"/>
  <c r="Z251" i="21"/>
  <c r="AA251" i="21"/>
  <c r="AA253" i="21" s="1"/>
  <c r="AB251" i="21"/>
  <c r="AB252" i="21" s="1"/>
  <c r="AB255" i="21" s="1"/>
  <c r="AC251" i="21"/>
  <c r="AD251" i="21"/>
  <c r="AD252" i="21" s="1"/>
  <c r="AD255" i="21" s="1"/>
  <c r="AE251" i="21"/>
  <c r="AE253" i="21" s="1"/>
  <c r="AF251" i="21"/>
  <c r="AF252" i="21" s="1"/>
  <c r="AF255" i="21" s="1"/>
  <c r="AG251" i="21"/>
  <c r="AG252" i="21" s="1"/>
  <c r="AG255" i="21" s="1"/>
  <c r="AH251" i="21"/>
  <c r="AH252" i="21" s="1"/>
  <c r="AH255" i="21" s="1"/>
  <c r="AI251" i="21"/>
  <c r="AI253" i="21" s="1"/>
  <c r="AJ251" i="21"/>
  <c r="AK251" i="21"/>
  <c r="AK252" i="21" s="1"/>
  <c r="AK255" i="21" s="1"/>
  <c r="AL251" i="21"/>
  <c r="AL252" i="21" s="1"/>
  <c r="AL255" i="21" s="1"/>
  <c r="AM251" i="21"/>
  <c r="AM252" i="21" s="1"/>
  <c r="AM255" i="21" s="1"/>
  <c r="AN251" i="21"/>
  <c r="AN252" i="21" s="1"/>
  <c r="AN255" i="21" s="1"/>
  <c r="AO251" i="21"/>
  <c r="AP251" i="21"/>
  <c r="AP252" i="21" s="1"/>
  <c r="AP255" i="21" s="1"/>
  <c r="AQ251" i="21"/>
  <c r="AQ253" i="21" s="1"/>
  <c r="AR251" i="21"/>
  <c r="AR252" i="21" s="1"/>
  <c r="AR255" i="21" s="1"/>
  <c r="AS251" i="21"/>
  <c r="AS252" i="21" s="1"/>
  <c r="AT251" i="21"/>
  <c r="AT252" i="21" s="1"/>
  <c r="AT255" i="21" s="1"/>
  <c r="AU251" i="21"/>
  <c r="AU253" i="21" s="1"/>
  <c r="AV251" i="21"/>
  <c r="AW251" i="21"/>
  <c r="AW252" i="21" s="1"/>
  <c r="AW255" i="21" s="1"/>
  <c r="AX251" i="21"/>
  <c r="AX252" i="21" s="1"/>
  <c r="AX255" i="21" s="1"/>
  <c r="AY251" i="21"/>
  <c r="AY253" i="21" s="1"/>
  <c r="AZ251" i="21"/>
  <c r="AZ252" i="21" s="1"/>
  <c r="AZ255" i="21" s="1"/>
  <c r="BA251" i="21"/>
  <c r="BA252" i="21" s="1"/>
  <c r="BB251" i="21"/>
  <c r="BB252" i="21" s="1"/>
  <c r="BB255" i="21" s="1"/>
  <c r="BC251" i="21"/>
  <c r="BC252" i="21" s="1"/>
  <c r="BC255" i="21" s="1"/>
  <c r="BD251" i="21"/>
  <c r="BE251" i="21"/>
  <c r="BE252" i="21" s="1"/>
  <c r="BE255" i="21" s="1"/>
  <c r="BF251" i="21"/>
  <c r="BF252" i="21" s="1"/>
  <c r="BF255" i="21" s="1"/>
  <c r="BG251" i="21"/>
  <c r="BG253" i="21" s="1"/>
  <c r="BH251" i="21"/>
  <c r="BH252" i="21" s="1"/>
  <c r="BH255" i="21" s="1"/>
  <c r="BI251" i="21"/>
  <c r="BI252" i="21" s="1"/>
  <c r="BJ251" i="21"/>
  <c r="BJ252" i="21" s="1"/>
  <c r="BJ255" i="21" s="1"/>
  <c r="BK251" i="21"/>
  <c r="BK253" i="21" s="1"/>
  <c r="BL251" i="21"/>
  <c r="BM251" i="21"/>
  <c r="BM252" i="21" s="1"/>
  <c r="BM255" i="21" s="1"/>
  <c r="BN251" i="21"/>
  <c r="BN252" i="21" s="1"/>
  <c r="BN255" i="21" s="1"/>
  <c r="BO251" i="21"/>
  <c r="BO253" i="21" s="1"/>
  <c r="BP251" i="21"/>
  <c r="BP252" i="21" s="1"/>
  <c r="BP255" i="21" s="1"/>
  <c r="BQ251" i="21"/>
  <c r="BQ252" i="21" s="1"/>
  <c r="BR251" i="21"/>
  <c r="BR252" i="21" s="1"/>
  <c r="BR255" i="21" s="1"/>
  <c r="BS251" i="21"/>
  <c r="BS252" i="21" s="1"/>
  <c r="BS255" i="21" s="1"/>
  <c r="BT251" i="21"/>
  <c r="BU251" i="21"/>
  <c r="BU252" i="21" s="1"/>
  <c r="BU255" i="21" s="1"/>
  <c r="BV251" i="21"/>
  <c r="BV252" i="21" s="1"/>
  <c r="BV255" i="21" s="1"/>
  <c r="D251" i="21"/>
  <c r="D252" i="21" s="1"/>
  <c r="BS227" i="21"/>
  <c r="BS230" i="21" s="1"/>
  <c r="BO227" i="21"/>
  <c r="BO230" i="21" s="1"/>
  <c r="BK227" i="21"/>
  <c r="BK230" i="21" s="1"/>
  <c r="BG227" i="21"/>
  <c r="BG230" i="21" s="1"/>
  <c r="BC227" i="21"/>
  <c r="BC230" i="21" s="1"/>
  <c r="AY227" i="21"/>
  <c r="AY230" i="21" s="1"/>
  <c r="AU227" i="21"/>
  <c r="AU230" i="21" s="1"/>
  <c r="AQ227" i="21"/>
  <c r="AQ230" i="21" s="1"/>
  <c r="AM227" i="21"/>
  <c r="AM230" i="21" s="1"/>
  <c r="AI227" i="21"/>
  <c r="AI230" i="21" s="1"/>
  <c r="AE227" i="21"/>
  <c r="AE230" i="21" s="1"/>
  <c r="AA227" i="21"/>
  <c r="AA230" i="21" s="1"/>
  <c r="W227" i="21"/>
  <c r="W230" i="21" s="1"/>
  <c r="S227" i="21"/>
  <c r="S230" i="21" s="1"/>
  <c r="E226" i="21"/>
  <c r="F226" i="21"/>
  <c r="G226" i="21"/>
  <c r="G227" i="21" s="1"/>
  <c r="H226" i="21"/>
  <c r="I226" i="21"/>
  <c r="J226" i="21"/>
  <c r="K226" i="21"/>
  <c r="L226" i="21"/>
  <c r="M226" i="21"/>
  <c r="N226" i="21"/>
  <c r="O226" i="21"/>
  <c r="P226" i="21"/>
  <c r="Q226" i="21"/>
  <c r="R226" i="21"/>
  <c r="S226" i="21"/>
  <c r="T226" i="21"/>
  <c r="T227" i="21" s="1"/>
  <c r="T230" i="21" s="1"/>
  <c r="U226" i="21"/>
  <c r="U227" i="21" s="1"/>
  <c r="U230" i="21" s="1"/>
  <c r="V226" i="21"/>
  <c r="V227" i="21" s="1"/>
  <c r="V230" i="21" s="1"/>
  <c r="W226" i="21"/>
  <c r="W228" i="21" s="1"/>
  <c r="X226" i="21"/>
  <c r="X227" i="21" s="1"/>
  <c r="X230" i="21" s="1"/>
  <c r="Y226" i="21"/>
  <c r="Y227" i="21" s="1"/>
  <c r="Y230" i="21" s="1"/>
  <c r="Z226" i="21"/>
  <c r="Z227" i="21" s="1"/>
  <c r="Z230" i="21" s="1"/>
  <c r="AA226" i="21"/>
  <c r="AA228" i="21" s="1"/>
  <c r="AB226" i="21"/>
  <c r="AB227" i="21" s="1"/>
  <c r="AB230" i="21" s="1"/>
  <c r="AC226" i="21"/>
  <c r="AC227" i="21" s="1"/>
  <c r="AC230" i="21" s="1"/>
  <c r="AD226" i="21"/>
  <c r="AD227" i="21" s="1"/>
  <c r="AD230" i="21" s="1"/>
  <c r="AE226" i="21"/>
  <c r="AE228" i="21" s="1"/>
  <c r="AF226" i="21"/>
  <c r="AF227" i="21" s="1"/>
  <c r="AF230" i="21" s="1"/>
  <c r="AG226" i="21"/>
  <c r="AG227" i="21" s="1"/>
  <c r="AG230" i="21" s="1"/>
  <c r="AH226" i="21"/>
  <c r="AH227" i="21" s="1"/>
  <c r="AH230" i="21" s="1"/>
  <c r="AI226" i="21"/>
  <c r="AJ226" i="21"/>
  <c r="AJ227" i="21" s="1"/>
  <c r="AJ230" i="21" s="1"/>
  <c r="AK226" i="21"/>
  <c r="AK227" i="21" s="1"/>
  <c r="AK230" i="21" s="1"/>
  <c r="AL226" i="21"/>
  <c r="AL227" i="21" s="1"/>
  <c r="AL230" i="21" s="1"/>
  <c r="AM226" i="21"/>
  <c r="AM228" i="21" s="1"/>
  <c r="AN226" i="21"/>
  <c r="AN227" i="21" s="1"/>
  <c r="AN230" i="21" s="1"/>
  <c r="AO226" i="21"/>
  <c r="AO227" i="21" s="1"/>
  <c r="AO230" i="21" s="1"/>
  <c r="AP226" i="21"/>
  <c r="AP227" i="21" s="1"/>
  <c r="AP230" i="21" s="1"/>
  <c r="AQ226" i="21"/>
  <c r="AQ228" i="21" s="1"/>
  <c r="AR226" i="21"/>
  <c r="AR227" i="21" s="1"/>
  <c r="AR230" i="21" s="1"/>
  <c r="AS226" i="21"/>
  <c r="AS227" i="21" s="1"/>
  <c r="AS230" i="21" s="1"/>
  <c r="AT226" i="21"/>
  <c r="AT227" i="21" s="1"/>
  <c r="AT230" i="21" s="1"/>
  <c r="AU226" i="21"/>
  <c r="AU228" i="21" s="1"/>
  <c r="AV226" i="21"/>
  <c r="AV227" i="21" s="1"/>
  <c r="AV230" i="21" s="1"/>
  <c r="AW226" i="21"/>
  <c r="AW227" i="21" s="1"/>
  <c r="AW230" i="21" s="1"/>
  <c r="AX226" i="21"/>
  <c r="AX227" i="21" s="1"/>
  <c r="AX230" i="21" s="1"/>
  <c r="AY226" i="21"/>
  <c r="AZ226" i="21"/>
  <c r="AZ227" i="21" s="1"/>
  <c r="AZ230" i="21" s="1"/>
  <c r="BA226" i="21"/>
  <c r="BA227" i="21" s="1"/>
  <c r="BA230" i="21" s="1"/>
  <c r="BB226" i="21"/>
  <c r="BB227" i="21" s="1"/>
  <c r="BB230" i="21" s="1"/>
  <c r="BC226" i="21"/>
  <c r="BC228" i="21" s="1"/>
  <c r="BD226" i="21"/>
  <c r="BD227" i="21" s="1"/>
  <c r="BD230" i="21" s="1"/>
  <c r="BE226" i="21"/>
  <c r="BE227" i="21" s="1"/>
  <c r="BE230" i="21" s="1"/>
  <c r="BF226" i="21"/>
  <c r="BF227" i="21" s="1"/>
  <c r="BF230" i="21" s="1"/>
  <c r="BG226" i="21"/>
  <c r="BH226" i="21"/>
  <c r="BH227" i="21" s="1"/>
  <c r="BH230" i="21" s="1"/>
  <c r="BI226" i="21"/>
  <c r="BI227" i="21" s="1"/>
  <c r="BI230" i="21" s="1"/>
  <c r="BJ226" i="21"/>
  <c r="BJ227" i="21" s="1"/>
  <c r="BJ230" i="21" s="1"/>
  <c r="BK226" i="21"/>
  <c r="BL226" i="21"/>
  <c r="BL227" i="21" s="1"/>
  <c r="BL230" i="21" s="1"/>
  <c r="BM226" i="21"/>
  <c r="BM227" i="21" s="1"/>
  <c r="BM230" i="21" s="1"/>
  <c r="BN226" i="21"/>
  <c r="BN227" i="21" s="1"/>
  <c r="BN230" i="21" s="1"/>
  <c r="BO226" i="21"/>
  <c r="BP226" i="21"/>
  <c r="BP227" i="21" s="1"/>
  <c r="BP230" i="21" s="1"/>
  <c r="BQ226" i="21"/>
  <c r="BQ227" i="21" s="1"/>
  <c r="BQ230" i="21" s="1"/>
  <c r="BR226" i="21"/>
  <c r="BS226" i="21"/>
  <c r="BT226" i="21"/>
  <c r="BT227" i="21" s="1"/>
  <c r="BT230" i="21" s="1"/>
  <c r="BU226" i="21"/>
  <c r="BU227" i="21" s="1"/>
  <c r="BU230" i="21" s="1"/>
  <c r="BV226" i="21"/>
  <c r="BV227" i="21" s="1"/>
  <c r="BV230" i="21" s="1"/>
  <c r="D226" i="21"/>
  <c r="D227" i="21" s="1"/>
  <c r="AF219" i="21"/>
  <c r="AV219" i="21"/>
  <c r="BL219" i="21"/>
  <c r="BC217" i="21"/>
  <c r="BT216" i="21"/>
  <c r="BT219" i="21" s="1"/>
  <c r="BS216" i="21"/>
  <c r="BS219" i="21" s="1"/>
  <c r="BP216" i="21"/>
  <c r="BP219" i="21" s="1"/>
  <c r="BO216" i="21"/>
  <c r="BO219" i="21" s="1"/>
  <c r="BL216" i="21"/>
  <c r="BK216" i="21"/>
  <c r="BK219" i="21" s="1"/>
  <c r="BH216" i="21"/>
  <c r="BH219" i="21" s="1"/>
  <c r="BG216" i="21"/>
  <c r="BG219" i="21" s="1"/>
  <c r="BD216" i="21"/>
  <c r="BD219" i="21" s="1"/>
  <c r="BC216" i="21"/>
  <c r="BC219" i="21" s="1"/>
  <c r="AZ216" i="21"/>
  <c r="AZ219" i="21" s="1"/>
  <c r="AY216" i="21"/>
  <c r="AY219" i="21" s="1"/>
  <c r="AV216" i="21"/>
  <c r="AU216" i="21"/>
  <c r="AU219" i="21" s="1"/>
  <c r="AR216" i="21"/>
  <c r="AR219" i="21" s="1"/>
  <c r="AQ216" i="21"/>
  <c r="AQ219" i="21" s="1"/>
  <c r="AN216" i="21"/>
  <c r="AN219" i="21" s="1"/>
  <c r="AM216" i="21"/>
  <c r="AM219" i="21" s="1"/>
  <c r="AJ216" i="21"/>
  <c r="AJ219" i="21" s="1"/>
  <c r="AI216" i="21"/>
  <c r="AI219" i="21" s="1"/>
  <c r="AF216" i="21"/>
  <c r="AE216" i="21"/>
  <c r="AE219" i="21" s="1"/>
  <c r="AE220" i="21" s="1"/>
  <c r="AB216" i="21"/>
  <c r="AB219" i="21" s="1"/>
  <c r="AA216" i="21"/>
  <c r="AA219" i="21" s="1"/>
  <c r="X216" i="21"/>
  <c r="X219" i="21" s="1"/>
  <c r="W216" i="21"/>
  <c r="W219" i="21" s="1"/>
  <c r="T216" i="21"/>
  <c r="T219" i="21" s="1"/>
  <c r="S216" i="21"/>
  <c r="S219" i="21" s="1"/>
  <c r="E215" i="21"/>
  <c r="F215" i="21"/>
  <c r="G215" i="21"/>
  <c r="G216" i="21" s="1"/>
  <c r="H215" i="21"/>
  <c r="I215" i="21"/>
  <c r="J215" i="21"/>
  <c r="K215" i="21"/>
  <c r="L215" i="21"/>
  <c r="M215" i="21"/>
  <c r="N215" i="21"/>
  <c r="O215" i="21"/>
  <c r="P215" i="21"/>
  <c r="Q215" i="21"/>
  <c r="R215" i="21"/>
  <c r="S215" i="21"/>
  <c r="T215" i="21"/>
  <c r="U215" i="21"/>
  <c r="V215" i="21"/>
  <c r="V216" i="21" s="1"/>
  <c r="V219" i="21" s="1"/>
  <c r="W215" i="21"/>
  <c r="X215" i="21"/>
  <c r="Y215" i="21"/>
  <c r="Y216" i="21" s="1"/>
  <c r="Y219" i="21" s="1"/>
  <c r="Z215" i="21"/>
  <c r="Z216" i="21" s="1"/>
  <c r="Z219" i="21" s="1"/>
  <c r="AA215" i="21"/>
  <c r="AB215" i="21"/>
  <c r="AC215" i="21"/>
  <c r="AC216" i="21" s="1"/>
  <c r="AC219" i="21" s="1"/>
  <c r="AD215" i="21"/>
  <c r="AD216" i="21" s="1"/>
  <c r="AD219" i="21" s="1"/>
  <c r="AE215" i="21"/>
  <c r="AF215" i="21"/>
  <c r="AG215" i="21"/>
  <c r="AG216" i="21" s="1"/>
  <c r="AG219" i="21" s="1"/>
  <c r="AH215" i="21"/>
  <c r="AH216" i="21" s="1"/>
  <c r="AH219" i="21" s="1"/>
  <c r="AI215" i="21"/>
  <c r="AJ215" i="21"/>
  <c r="AK215" i="21"/>
  <c r="AL215" i="21"/>
  <c r="AL216" i="21" s="1"/>
  <c r="AL219" i="21" s="1"/>
  <c r="AM215" i="21"/>
  <c r="AN215" i="21"/>
  <c r="AO215" i="21"/>
  <c r="AO216" i="21" s="1"/>
  <c r="AO219" i="21" s="1"/>
  <c r="AP215" i="21"/>
  <c r="AP216" i="21" s="1"/>
  <c r="AP219" i="21" s="1"/>
  <c r="AQ215" i="21"/>
  <c r="AR215" i="21"/>
  <c r="AS215" i="21"/>
  <c r="AS216" i="21" s="1"/>
  <c r="AS219" i="21" s="1"/>
  <c r="AT215" i="21"/>
  <c r="AT216" i="21" s="1"/>
  <c r="AT219" i="21" s="1"/>
  <c r="AU215" i="21"/>
  <c r="AV215" i="21"/>
  <c r="AW215" i="21"/>
  <c r="AW216" i="21" s="1"/>
  <c r="AW219" i="21" s="1"/>
  <c r="AX215" i="21"/>
  <c r="AX216" i="21" s="1"/>
  <c r="AX219" i="21" s="1"/>
  <c r="AY215" i="21"/>
  <c r="AZ215" i="21"/>
  <c r="BA215" i="21"/>
  <c r="BB215" i="21"/>
  <c r="BB216" i="21" s="1"/>
  <c r="BB219" i="21" s="1"/>
  <c r="BC215" i="21"/>
  <c r="BD215" i="21"/>
  <c r="BE215" i="21"/>
  <c r="BE216" i="21" s="1"/>
  <c r="BE219" i="21" s="1"/>
  <c r="BF215" i="21"/>
  <c r="BF216" i="21" s="1"/>
  <c r="BF219" i="21" s="1"/>
  <c r="BG215" i="21"/>
  <c r="BH215" i="21"/>
  <c r="BI215" i="21"/>
  <c r="BI216" i="21" s="1"/>
  <c r="BI219" i="21" s="1"/>
  <c r="BJ215" i="21"/>
  <c r="BJ216" i="21" s="1"/>
  <c r="BJ219" i="21" s="1"/>
  <c r="BK215" i="21"/>
  <c r="BL215" i="21"/>
  <c r="BM215" i="21"/>
  <c r="BM216" i="21" s="1"/>
  <c r="BM219" i="21" s="1"/>
  <c r="BN215" i="21"/>
  <c r="BN216" i="21" s="1"/>
  <c r="BN219" i="21" s="1"/>
  <c r="BO215" i="21"/>
  <c r="BP215" i="21"/>
  <c r="BQ215" i="21"/>
  <c r="BQ216" i="21" s="1"/>
  <c r="BQ219" i="21" s="1"/>
  <c r="BR215" i="21"/>
  <c r="BR216" i="21" s="1"/>
  <c r="BR219" i="21" s="1"/>
  <c r="BS215" i="21"/>
  <c r="BT215" i="21"/>
  <c r="BU215" i="21"/>
  <c r="BU216" i="21" s="1"/>
  <c r="BU219" i="21" s="1"/>
  <c r="BV215" i="21"/>
  <c r="BV216" i="21" s="1"/>
  <c r="BV219" i="21" s="1"/>
  <c r="D215" i="21"/>
  <c r="D216" i="21" s="1"/>
  <c r="AD164" i="21"/>
  <c r="AT164" i="21"/>
  <c r="BJ164" i="21"/>
  <c r="BK162" i="21"/>
  <c r="BV161" i="21"/>
  <c r="BV164" i="21" s="1"/>
  <c r="BR161" i="21"/>
  <c r="BR164" i="21" s="1"/>
  <c r="BN161" i="21"/>
  <c r="BN164" i="21" s="1"/>
  <c r="BJ161" i="21"/>
  <c r="BF161" i="21"/>
  <c r="BF164" i="21" s="1"/>
  <c r="BB161" i="21"/>
  <c r="BB164" i="21" s="1"/>
  <c r="AX161" i="21"/>
  <c r="AX164" i="21" s="1"/>
  <c r="AT161" i="21"/>
  <c r="AP161" i="21"/>
  <c r="AP164" i="21" s="1"/>
  <c r="AL161" i="21"/>
  <c r="AL164" i="21" s="1"/>
  <c r="AH161" i="21"/>
  <c r="AH164" i="21" s="1"/>
  <c r="AD161" i="21"/>
  <c r="Z161" i="21"/>
  <c r="Z164" i="21" s="1"/>
  <c r="V161" i="21"/>
  <c r="V164" i="21" s="1"/>
  <c r="D161" i="21"/>
  <c r="E160" i="21"/>
  <c r="F160" i="21"/>
  <c r="G160" i="21"/>
  <c r="G161" i="21" s="1"/>
  <c r="H160" i="21"/>
  <c r="I160" i="21"/>
  <c r="J160" i="21"/>
  <c r="K160" i="21"/>
  <c r="L160" i="21"/>
  <c r="M160" i="21"/>
  <c r="N160" i="21"/>
  <c r="O160" i="21"/>
  <c r="P160" i="21"/>
  <c r="Q160" i="21"/>
  <c r="R160" i="21"/>
  <c r="S160" i="21"/>
  <c r="S161" i="21" s="1"/>
  <c r="S164" i="21" s="1"/>
  <c r="S165" i="21" s="1"/>
  <c r="T160" i="21"/>
  <c r="T161" i="21" s="1"/>
  <c r="T164" i="21" s="1"/>
  <c r="U160" i="21"/>
  <c r="U161" i="21" s="1"/>
  <c r="U164" i="21" s="1"/>
  <c r="V160" i="21"/>
  <c r="W160" i="21"/>
  <c r="W162" i="21" s="1"/>
  <c r="X160" i="21"/>
  <c r="X161" i="21" s="1"/>
  <c r="X164" i="21" s="1"/>
  <c r="Y160" i="21"/>
  <c r="Y161" i="21" s="1"/>
  <c r="Y164" i="21" s="1"/>
  <c r="Z160" i="21"/>
  <c r="AA160" i="21"/>
  <c r="AA161" i="21" s="1"/>
  <c r="AA164" i="21" s="1"/>
  <c r="AB160" i="21"/>
  <c r="AC160" i="21"/>
  <c r="AC161" i="21" s="1"/>
  <c r="AC164" i="21" s="1"/>
  <c r="AD160" i="21"/>
  <c r="AE160" i="21"/>
  <c r="AE161" i="21" s="1"/>
  <c r="AE164" i="21" s="1"/>
  <c r="AE165" i="21" s="1"/>
  <c r="AF160" i="21"/>
  <c r="AF161" i="21" s="1"/>
  <c r="AF164" i="21" s="1"/>
  <c r="AG160" i="21"/>
  <c r="AG161" i="21" s="1"/>
  <c r="AG164" i="21" s="1"/>
  <c r="AH160" i="21"/>
  <c r="AI160" i="21"/>
  <c r="AI162" i="21" s="1"/>
  <c r="AJ160" i="21"/>
  <c r="AJ161" i="21" s="1"/>
  <c r="AJ164" i="21" s="1"/>
  <c r="AK160" i="21"/>
  <c r="AK161" i="21" s="1"/>
  <c r="AK164" i="21" s="1"/>
  <c r="AL160" i="21"/>
  <c r="AM160" i="21"/>
  <c r="AM162" i="21" s="1"/>
  <c r="AN160" i="21"/>
  <c r="AN161" i="21" s="1"/>
  <c r="AN164" i="21" s="1"/>
  <c r="AO160" i="21"/>
  <c r="AO161" i="21" s="1"/>
  <c r="AO164" i="21" s="1"/>
  <c r="AP160" i="21"/>
  <c r="AQ160" i="21"/>
  <c r="AQ161" i="21" s="1"/>
  <c r="AQ164" i="21" s="1"/>
  <c r="AR160" i="21"/>
  <c r="AS160" i="21"/>
  <c r="AS161" i="21" s="1"/>
  <c r="AS164" i="21" s="1"/>
  <c r="AT160" i="21"/>
  <c r="AU160" i="21"/>
  <c r="AU161" i="21" s="1"/>
  <c r="AU164" i="21" s="1"/>
  <c r="AU165" i="21" s="1"/>
  <c r="AV160" i="21"/>
  <c r="AV161" i="21" s="1"/>
  <c r="AV164" i="21" s="1"/>
  <c r="AW160" i="21"/>
  <c r="AW161" i="21" s="1"/>
  <c r="AW164" i="21" s="1"/>
  <c r="AX160" i="21"/>
  <c r="AY160" i="21"/>
  <c r="AY162" i="21" s="1"/>
  <c r="AZ160" i="21"/>
  <c r="AZ161" i="21" s="1"/>
  <c r="AZ164" i="21" s="1"/>
  <c r="BA160" i="21"/>
  <c r="BA161" i="21" s="1"/>
  <c r="BA164" i="21" s="1"/>
  <c r="BB160" i="21"/>
  <c r="BC160" i="21"/>
  <c r="BC162" i="21" s="1"/>
  <c r="BD160" i="21"/>
  <c r="BD161" i="21" s="1"/>
  <c r="BD164" i="21" s="1"/>
  <c r="BE160" i="21"/>
  <c r="BE161" i="21" s="1"/>
  <c r="BE164" i="21" s="1"/>
  <c r="BF160" i="21"/>
  <c r="BG160" i="21"/>
  <c r="BG161" i="21" s="1"/>
  <c r="BG164" i="21" s="1"/>
  <c r="BH160" i="21"/>
  <c r="BI160" i="21"/>
  <c r="BI161" i="21" s="1"/>
  <c r="BI164" i="21" s="1"/>
  <c r="BJ160" i="21"/>
  <c r="BK160" i="21"/>
  <c r="BK161" i="21" s="1"/>
  <c r="BK164" i="21" s="1"/>
  <c r="BK165" i="21" s="1"/>
  <c r="BL160" i="21"/>
  <c r="BL161" i="21" s="1"/>
  <c r="BL164" i="21" s="1"/>
  <c r="BM160" i="21"/>
  <c r="BM161" i="21" s="1"/>
  <c r="BM164" i="21" s="1"/>
  <c r="BN160" i="21"/>
  <c r="BO160" i="21"/>
  <c r="BO162" i="21" s="1"/>
  <c r="BP160" i="21"/>
  <c r="BP161" i="21" s="1"/>
  <c r="BP164" i="21" s="1"/>
  <c r="BQ160" i="21"/>
  <c r="BQ161" i="21" s="1"/>
  <c r="BQ164" i="21" s="1"/>
  <c r="BR160" i="21"/>
  <c r="BS160" i="21"/>
  <c r="BS162" i="21" s="1"/>
  <c r="BT160" i="21"/>
  <c r="BT161" i="21" s="1"/>
  <c r="BT164" i="21" s="1"/>
  <c r="BU160" i="21"/>
  <c r="BU161" i="21" s="1"/>
  <c r="BU164" i="21" s="1"/>
  <c r="BV160" i="21"/>
  <c r="D160" i="21"/>
  <c r="Y138" i="21"/>
  <c r="AG138" i="21"/>
  <c r="AO138" i="21"/>
  <c r="AW138" i="21"/>
  <c r="BE138" i="21"/>
  <c r="BM138" i="21"/>
  <c r="BU138" i="21"/>
  <c r="AY136" i="21"/>
  <c r="BA135" i="21"/>
  <c r="BA138" i="21" s="1"/>
  <c r="AV135" i="21"/>
  <c r="AV138" i="21" s="1"/>
  <c r="AQ135" i="21"/>
  <c r="AQ138" i="21" s="1"/>
  <c r="AO135" i="21"/>
  <c r="AL135" i="21"/>
  <c r="AL138" i="21" s="1"/>
  <c r="AK135" i="21"/>
  <c r="AK138" i="21" s="1"/>
  <c r="AH135" i="21"/>
  <c r="AH138" i="21" s="1"/>
  <c r="AG135" i="21"/>
  <c r="AD135" i="21"/>
  <c r="AD138" i="21" s="1"/>
  <c r="AC135" i="21"/>
  <c r="AC138" i="21" s="1"/>
  <c r="Z135" i="21"/>
  <c r="Z138" i="21" s="1"/>
  <c r="Y135" i="21"/>
  <c r="V135" i="21"/>
  <c r="V138" i="21" s="1"/>
  <c r="U135" i="21"/>
  <c r="U138" i="21" s="1"/>
  <c r="G135" i="21"/>
  <c r="E134" i="21"/>
  <c r="F134" i="21"/>
  <c r="G134" i="21"/>
  <c r="H134" i="21"/>
  <c r="I134" i="21"/>
  <c r="J134" i="21"/>
  <c r="K134" i="21"/>
  <c r="L134" i="21"/>
  <c r="M134" i="21"/>
  <c r="N134" i="21"/>
  <c r="O134" i="21"/>
  <c r="P134" i="21"/>
  <c r="Q134" i="21"/>
  <c r="R134" i="21"/>
  <c r="S134" i="21"/>
  <c r="S135" i="21" s="1"/>
  <c r="S138" i="21" s="1"/>
  <c r="T134" i="21"/>
  <c r="T135" i="21" s="1"/>
  <c r="T138" i="21" s="1"/>
  <c r="U134" i="21"/>
  <c r="V134" i="21"/>
  <c r="W134" i="21"/>
  <c r="X134" i="21"/>
  <c r="X135" i="21" s="1"/>
  <c r="X138" i="21" s="1"/>
  <c r="Y134" i="21"/>
  <c r="Z134" i="21"/>
  <c r="AA134" i="21"/>
  <c r="AB134" i="21"/>
  <c r="AB135" i="21" s="1"/>
  <c r="AB138" i="21" s="1"/>
  <c r="AC134" i="21"/>
  <c r="AD134" i="21"/>
  <c r="AE134" i="21"/>
  <c r="AF134" i="21"/>
  <c r="AF135" i="21" s="1"/>
  <c r="AF138" i="21" s="1"/>
  <c r="AG134" i="21"/>
  <c r="AH134" i="21"/>
  <c r="AI134" i="21"/>
  <c r="AJ134" i="21"/>
  <c r="AJ135" i="21" s="1"/>
  <c r="AJ138" i="21" s="1"/>
  <c r="AK134" i="21"/>
  <c r="AL134" i="21"/>
  <c r="AM134" i="21"/>
  <c r="AN134" i="21"/>
  <c r="AN135" i="21" s="1"/>
  <c r="AN138" i="21" s="1"/>
  <c r="AO134" i="21"/>
  <c r="AP134" i="21"/>
  <c r="AP135" i="21" s="1"/>
  <c r="AP138" i="21" s="1"/>
  <c r="AQ134" i="21"/>
  <c r="AQ136" i="21" s="1"/>
  <c r="AR134" i="21"/>
  <c r="AR135" i="21" s="1"/>
  <c r="AR138" i="21" s="1"/>
  <c r="AS134" i="21"/>
  <c r="AS135" i="21" s="1"/>
  <c r="AS138" i="21" s="1"/>
  <c r="AT134" i="21"/>
  <c r="AT135" i="21" s="1"/>
  <c r="AT138" i="21" s="1"/>
  <c r="AU134" i="21"/>
  <c r="AV134" i="21"/>
  <c r="AW134" i="21"/>
  <c r="AW135" i="21" s="1"/>
  <c r="AX134" i="21"/>
  <c r="AX135" i="21" s="1"/>
  <c r="AX138" i="21" s="1"/>
  <c r="AY134" i="21"/>
  <c r="AY135" i="21" s="1"/>
  <c r="AY138" i="21" s="1"/>
  <c r="AZ134" i="21"/>
  <c r="AZ135" i="21" s="1"/>
  <c r="AZ138" i="21" s="1"/>
  <c r="BA134" i="21"/>
  <c r="BB134" i="21"/>
  <c r="BB135" i="21" s="1"/>
  <c r="BB138" i="21" s="1"/>
  <c r="BC134" i="21"/>
  <c r="BD134" i="21"/>
  <c r="BD135" i="21" s="1"/>
  <c r="BD138" i="21" s="1"/>
  <c r="BE134" i="21"/>
  <c r="BE135" i="21" s="1"/>
  <c r="BF134" i="21"/>
  <c r="BF135" i="21" s="1"/>
  <c r="BF138" i="21" s="1"/>
  <c r="BG134" i="21"/>
  <c r="BG136" i="21" s="1"/>
  <c r="BH134" i="21"/>
  <c r="BH135" i="21" s="1"/>
  <c r="BH138" i="21" s="1"/>
  <c r="BI134" i="21"/>
  <c r="BI135" i="21" s="1"/>
  <c r="BI138" i="21" s="1"/>
  <c r="BJ134" i="21"/>
  <c r="BJ135" i="21" s="1"/>
  <c r="BJ138" i="21" s="1"/>
  <c r="BK134" i="21"/>
  <c r="BL134" i="21"/>
  <c r="BL135" i="21" s="1"/>
  <c r="BL138" i="21" s="1"/>
  <c r="BM134" i="21"/>
  <c r="BM135" i="21" s="1"/>
  <c r="BN134" i="21"/>
  <c r="BN135" i="21" s="1"/>
  <c r="BN138" i="21" s="1"/>
  <c r="BO134" i="21"/>
  <c r="BO136" i="21" s="1"/>
  <c r="BP134" i="21"/>
  <c r="BP135" i="21" s="1"/>
  <c r="BP138" i="21" s="1"/>
  <c r="BQ134" i="21"/>
  <c r="BQ135" i="21" s="1"/>
  <c r="BQ138" i="21" s="1"/>
  <c r="BR134" i="21"/>
  <c r="BR135" i="21" s="1"/>
  <c r="BR138" i="21" s="1"/>
  <c r="BS134" i="21"/>
  <c r="BT134" i="21"/>
  <c r="BT135" i="21" s="1"/>
  <c r="BT138" i="21" s="1"/>
  <c r="BU134" i="21"/>
  <c r="BU135" i="21" s="1"/>
  <c r="BV134" i="21"/>
  <c r="BV135" i="21" s="1"/>
  <c r="BV138" i="21" s="1"/>
  <c r="D134" i="21"/>
  <c r="D135" i="21" s="1"/>
  <c r="AG113" i="21"/>
  <c r="AW113" i="21"/>
  <c r="BM113" i="21"/>
  <c r="BV110" i="21"/>
  <c r="BV113" i="21" s="1"/>
  <c r="BN110" i="21"/>
  <c r="BN113" i="21" s="1"/>
  <c r="BF110" i="21"/>
  <c r="BF113" i="21" s="1"/>
  <c r="AX110" i="21"/>
  <c r="AX113" i="21" s="1"/>
  <c r="AP110" i="21"/>
  <c r="AP113" i="21" s="1"/>
  <c r="AH110" i="21"/>
  <c r="AH113" i="21" s="1"/>
  <c r="AF110" i="21"/>
  <c r="AF113" i="21" s="1"/>
  <c r="AD110" i="21"/>
  <c r="AD113" i="21" s="1"/>
  <c r="AB110" i="21"/>
  <c r="AB113" i="21" s="1"/>
  <c r="X110" i="21"/>
  <c r="X113" i="21" s="1"/>
  <c r="V110" i="21"/>
  <c r="V113" i="21" s="1"/>
  <c r="T110" i="21"/>
  <c r="T113" i="21" s="1"/>
  <c r="E109" i="21"/>
  <c r="F109" i="21"/>
  <c r="G109" i="21"/>
  <c r="G110" i="21" s="1"/>
  <c r="H109" i="21"/>
  <c r="I109" i="21"/>
  <c r="J109" i="21"/>
  <c r="K109" i="21"/>
  <c r="L109" i="21"/>
  <c r="M109" i="21"/>
  <c r="N109" i="21"/>
  <c r="O109" i="21"/>
  <c r="P109" i="21"/>
  <c r="Q109" i="21"/>
  <c r="R109" i="21"/>
  <c r="S109" i="21"/>
  <c r="S111" i="21" s="1"/>
  <c r="T109" i="21"/>
  <c r="U109" i="21"/>
  <c r="U110" i="21" s="1"/>
  <c r="U113" i="21" s="1"/>
  <c r="V109" i="21"/>
  <c r="W109" i="21"/>
  <c r="W111" i="21" s="1"/>
  <c r="X109" i="21"/>
  <c r="Y109" i="21"/>
  <c r="Y110" i="21" s="1"/>
  <c r="Y113" i="21" s="1"/>
  <c r="Z109" i="21"/>
  <c r="Z110" i="21" s="1"/>
  <c r="Z113" i="21" s="1"/>
  <c r="AA109" i="21"/>
  <c r="AA111" i="21" s="1"/>
  <c r="AB109" i="21"/>
  <c r="AC109" i="21"/>
  <c r="AC110" i="21" s="1"/>
  <c r="AC113" i="21" s="1"/>
  <c r="AD109" i="21"/>
  <c r="AE109" i="21"/>
  <c r="AE111" i="21" s="1"/>
  <c r="AF109" i="21"/>
  <c r="AG109" i="21"/>
  <c r="AG110" i="21" s="1"/>
  <c r="AH109" i="21"/>
  <c r="AI109" i="21"/>
  <c r="AI110" i="21" s="1"/>
  <c r="AI113" i="21" s="1"/>
  <c r="AI114" i="21" s="1"/>
  <c r="AJ109" i="21"/>
  <c r="AJ110" i="21" s="1"/>
  <c r="AJ113" i="21" s="1"/>
  <c r="AK109" i="21"/>
  <c r="AK110" i="21" s="1"/>
  <c r="AK113" i="21" s="1"/>
  <c r="AL109" i="21"/>
  <c r="AL110" i="21" s="1"/>
  <c r="AL113" i="21" s="1"/>
  <c r="AM109" i="21"/>
  <c r="AM111" i="21" s="1"/>
  <c r="AN109" i="21"/>
  <c r="AN110" i="21" s="1"/>
  <c r="AN113" i="21" s="1"/>
  <c r="AO109" i="21"/>
  <c r="AO110" i="21" s="1"/>
  <c r="AO113" i="21" s="1"/>
  <c r="AP109" i="21"/>
  <c r="AQ109" i="21"/>
  <c r="AQ111" i="21" s="1"/>
  <c r="AR109" i="21"/>
  <c r="AR110" i="21" s="1"/>
  <c r="AR113" i="21" s="1"/>
  <c r="AS109" i="21"/>
  <c r="AS110" i="21" s="1"/>
  <c r="AS113" i="21" s="1"/>
  <c r="AT109" i="21"/>
  <c r="AT110" i="21" s="1"/>
  <c r="AT113" i="21" s="1"/>
  <c r="AU109" i="21"/>
  <c r="AU111" i="21" s="1"/>
  <c r="AV109" i="21"/>
  <c r="AV110" i="21" s="1"/>
  <c r="AV113" i="21" s="1"/>
  <c r="AW109" i="21"/>
  <c r="AW110" i="21" s="1"/>
  <c r="AX109" i="21"/>
  <c r="AY109" i="21"/>
  <c r="AY111" i="21" s="1"/>
  <c r="AZ109" i="21"/>
  <c r="AZ110" i="21" s="1"/>
  <c r="AZ113" i="21" s="1"/>
  <c r="BA109" i="21"/>
  <c r="BA110" i="21" s="1"/>
  <c r="BA113" i="21" s="1"/>
  <c r="BB109" i="21"/>
  <c r="BB110" i="21" s="1"/>
  <c r="BB113" i="21" s="1"/>
  <c r="BC109" i="21"/>
  <c r="BC111" i="21" s="1"/>
  <c r="BD109" i="21"/>
  <c r="BD110" i="21" s="1"/>
  <c r="BD113" i="21" s="1"/>
  <c r="BE109" i="21"/>
  <c r="BE110" i="21" s="1"/>
  <c r="BE113" i="21" s="1"/>
  <c r="BF109" i="21"/>
  <c r="BG109" i="21"/>
  <c r="BG111" i="21" s="1"/>
  <c r="BH109" i="21"/>
  <c r="BH110" i="21" s="1"/>
  <c r="BH113" i="21" s="1"/>
  <c r="BI109" i="21"/>
  <c r="BI110" i="21" s="1"/>
  <c r="BI113" i="21" s="1"/>
  <c r="BJ109" i="21"/>
  <c r="BJ110" i="21" s="1"/>
  <c r="BJ113" i="21" s="1"/>
  <c r="BK109" i="21"/>
  <c r="BK111" i="21" s="1"/>
  <c r="BL109" i="21"/>
  <c r="BL110" i="21" s="1"/>
  <c r="BL113" i="21" s="1"/>
  <c r="BM109" i="21"/>
  <c r="BM110" i="21" s="1"/>
  <c r="BN109" i="21"/>
  <c r="BO109" i="21"/>
  <c r="BO111" i="21" s="1"/>
  <c r="BP109" i="21"/>
  <c r="BP110" i="21" s="1"/>
  <c r="BP113" i="21" s="1"/>
  <c r="BQ109" i="21"/>
  <c r="BQ110" i="21" s="1"/>
  <c r="BQ113" i="21" s="1"/>
  <c r="BR109" i="21"/>
  <c r="BR110" i="21" s="1"/>
  <c r="BR113" i="21" s="1"/>
  <c r="BS109" i="21"/>
  <c r="BS111" i="21" s="1"/>
  <c r="BT109" i="21"/>
  <c r="BT110" i="21" s="1"/>
  <c r="BT113" i="21" s="1"/>
  <c r="BU109" i="21"/>
  <c r="BU110" i="21" s="1"/>
  <c r="BU113" i="21" s="1"/>
  <c r="BV109" i="21"/>
  <c r="D109" i="21"/>
  <c r="D110" i="21" s="1"/>
  <c r="AE95" i="21"/>
  <c r="AI95" i="21"/>
  <c r="AM95" i="21"/>
  <c r="AQ95" i="21"/>
  <c r="AU95" i="21"/>
  <c r="AY95" i="21"/>
  <c r="BC95" i="21"/>
  <c r="BG95" i="21"/>
  <c r="BK95" i="21"/>
  <c r="S95" i="21"/>
  <c r="BU92" i="21"/>
  <c r="BU95" i="21" s="1"/>
  <c r="BQ92" i="21"/>
  <c r="BQ95" i="21" s="1"/>
  <c r="BM92" i="21"/>
  <c r="BM95" i="21" s="1"/>
  <c r="BK92" i="21"/>
  <c r="BI92" i="21"/>
  <c r="BI95" i="21" s="1"/>
  <c r="BG92" i="21"/>
  <c r="BE92" i="21"/>
  <c r="BE95" i="21" s="1"/>
  <c r="BC92" i="21"/>
  <c r="BA92" i="21"/>
  <c r="BA95" i="21" s="1"/>
  <c r="AY92" i="21"/>
  <c r="AW92" i="21"/>
  <c r="AW95" i="21" s="1"/>
  <c r="AU92" i="21"/>
  <c r="AS92" i="21"/>
  <c r="AS95" i="21" s="1"/>
  <c r="AQ92" i="21"/>
  <c r="AO92" i="21"/>
  <c r="AO95" i="21" s="1"/>
  <c r="AM92" i="21"/>
  <c r="AK92" i="21"/>
  <c r="AK95" i="21" s="1"/>
  <c r="AI92" i="21"/>
  <c r="AG92" i="21"/>
  <c r="AG95" i="21" s="1"/>
  <c r="AE92" i="21"/>
  <c r="AC92" i="21"/>
  <c r="AC95" i="21" s="1"/>
  <c r="AA92" i="21"/>
  <c r="AA95" i="21" s="1"/>
  <c r="Y92" i="21"/>
  <c r="Y95" i="21" s="1"/>
  <c r="W92" i="21"/>
  <c r="W95" i="21" s="1"/>
  <c r="U92" i="21"/>
  <c r="U95" i="21" s="1"/>
  <c r="S92" i="21"/>
  <c r="D92" i="21"/>
  <c r="E91" i="21"/>
  <c r="F91" i="21"/>
  <c r="G91" i="21"/>
  <c r="G92" i="21" s="1"/>
  <c r="H91" i="21"/>
  <c r="I91" i="21"/>
  <c r="J91" i="21"/>
  <c r="K91" i="21"/>
  <c r="L91" i="21"/>
  <c r="M91" i="21"/>
  <c r="N91" i="21"/>
  <c r="O91" i="21"/>
  <c r="P91" i="21"/>
  <c r="Q91" i="21"/>
  <c r="R91" i="21"/>
  <c r="S91" i="21"/>
  <c r="T91" i="21"/>
  <c r="T92" i="21" s="1"/>
  <c r="T95" i="21" s="1"/>
  <c r="U91" i="21"/>
  <c r="V91" i="21"/>
  <c r="V92" i="21" s="1"/>
  <c r="V95" i="21" s="1"/>
  <c r="W91" i="21"/>
  <c r="X91" i="21"/>
  <c r="W93" i="21" s="1"/>
  <c r="Y91" i="21"/>
  <c r="Z91" i="21"/>
  <c r="Z92" i="21" s="1"/>
  <c r="Z95" i="21" s="1"/>
  <c r="AA91" i="21"/>
  <c r="AB91" i="21"/>
  <c r="AA93" i="21" s="1"/>
  <c r="AC91" i="21"/>
  <c r="AD91" i="21"/>
  <c r="AD92" i="21" s="1"/>
  <c r="AD95" i="21" s="1"/>
  <c r="AE91" i="21"/>
  <c r="AE93" i="21" s="1"/>
  <c r="AF91" i="21"/>
  <c r="AF92" i="21" s="1"/>
  <c r="AF95" i="21" s="1"/>
  <c r="AG91" i="21"/>
  <c r="AH91" i="21"/>
  <c r="AH92" i="21" s="1"/>
  <c r="AH95" i="21" s="1"/>
  <c r="AI91" i="21"/>
  <c r="AJ91" i="21"/>
  <c r="AJ92" i="21" s="1"/>
  <c r="AJ95" i="21" s="1"/>
  <c r="AK91" i="21"/>
  <c r="AL91" i="21"/>
  <c r="AL92" i="21" s="1"/>
  <c r="AL95" i="21" s="1"/>
  <c r="AM91" i="21"/>
  <c r="AN91" i="21"/>
  <c r="AM93" i="21" s="1"/>
  <c r="AO91" i="21"/>
  <c r="AP91" i="21"/>
  <c r="AP92" i="21" s="1"/>
  <c r="AP95" i="21" s="1"/>
  <c r="AQ91" i="21"/>
  <c r="AR91" i="21"/>
  <c r="AQ93" i="21" s="1"/>
  <c r="AS91" i="21"/>
  <c r="AT91" i="21"/>
  <c r="AT92" i="21" s="1"/>
  <c r="AT95" i="21" s="1"/>
  <c r="AU91" i="21"/>
  <c r="AU93" i="21" s="1"/>
  <c r="AV91" i="21"/>
  <c r="AV92" i="21" s="1"/>
  <c r="AV95" i="21" s="1"/>
  <c r="AW91" i="21"/>
  <c r="AX91" i="21"/>
  <c r="AX92" i="21" s="1"/>
  <c r="AX95" i="21" s="1"/>
  <c r="AY91" i="21"/>
  <c r="AZ91" i="21"/>
  <c r="AZ92" i="21" s="1"/>
  <c r="AZ95" i="21" s="1"/>
  <c r="BA91" i="21"/>
  <c r="BB91" i="21"/>
  <c r="BB92" i="21" s="1"/>
  <c r="BB95" i="21" s="1"/>
  <c r="BC91" i="21"/>
  <c r="BC93" i="21" s="1"/>
  <c r="BD91" i="21"/>
  <c r="BD92" i="21" s="1"/>
  <c r="BD95" i="21" s="1"/>
  <c r="BE91" i="21"/>
  <c r="BF91" i="21"/>
  <c r="BF92" i="21" s="1"/>
  <c r="BF95" i="21" s="1"/>
  <c r="BG91" i="21"/>
  <c r="BH91" i="21"/>
  <c r="BG93" i="21" s="1"/>
  <c r="BI91" i="21"/>
  <c r="BJ91" i="21"/>
  <c r="BJ92" i="21" s="1"/>
  <c r="BJ95" i="21" s="1"/>
  <c r="BK91" i="21"/>
  <c r="BK93" i="21" s="1"/>
  <c r="BL91" i="21"/>
  <c r="BL92" i="21" s="1"/>
  <c r="BL95" i="21" s="1"/>
  <c r="BM91" i="21"/>
  <c r="BN91" i="21"/>
  <c r="BN92" i="21" s="1"/>
  <c r="BN95" i="21" s="1"/>
  <c r="BO91" i="21"/>
  <c r="BO93" i="21" s="1"/>
  <c r="BP91" i="21"/>
  <c r="BP92" i="21" s="1"/>
  <c r="BP95" i="21" s="1"/>
  <c r="BQ91" i="21"/>
  <c r="BR91" i="21"/>
  <c r="BR92" i="21" s="1"/>
  <c r="BR95" i="21" s="1"/>
  <c r="BS91" i="21"/>
  <c r="BS93" i="21" s="1"/>
  <c r="BT91" i="21"/>
  <c r="BT92" i="21" s="1"/>
  <c r="BT95" i="21" s="1"/>
  <c r="BU91" i="21"/>
  <c r="BV91" i="21"/>
  <c r="BV92" i="21" s="1"/>
  <c r="BV95" i="21" s="1"/>
  <c r="D91" i="21"/>
  <c r="AB14" i="21"/>
  <c r="BV11" i="21"/>
  <c r="BV14" i="21" s="1"/>
  <c r="BT11" i="21"/>
  <c r="BT14" i="21" s="1"/>
  <c r="BR11" i="21"/>
  <c r="BR14" i="21" s="1"/>
  <c r="BP11" i="21"/>
  <c r="BP14" i="21" s="1"/>
  <c r="BN11" i="21"/>
  <c r="BN14" i="21" s="1"/>
  <c r="BL11" i="21"/>
  <c r="BL14" i="21" s="1"/>
  <c r="BJ11" i="21"/>
  <c r="BJ14" i="21" s="1"/>
  <c r="BH11" i="21"/>
  <c r="BH14" i="21" s="1"/>
  <c r="BF11" i="21"/>
  <c r="BF14" i="21" s="1"/>
  <c r="BD11" i="21"/>
  <c r="BD14" i="21" s="1"/>
  <c r="BB11" i="21"/>
  <c r="BB14" i="21" s="1"/>
  <c r="AZ11" i="21"/>
  <c r="AZ14" i="21" s="1"/>
  <c r="AX11" i="21"/>
  <c r="AX14" i="21" s="1"/>
  <c r="AV11" i="21"/>
  <c r="AV14" i="21" s="1"/>
  <c r="AT11" i="21"/>
  <c r="AT14" i="21" s="1"/>
  <c r="AR11" i="21"/>
  <c r="AR14" i="21" s="1"/>
  <c r="AP11" i="21"/>
  <c r="AP14" i="21" s="1"/>
  <c r="AN11" i="21"/>
  <c r="AN14" i="21" s="1"/>
  <c r="AL11" i="21"/>
  <c r="AL14" i="21" s="1"/>
  <c r="AJ11" i="21"/>
  <c r="AJ14" i="21" s="1"/>
  <c r="AH11" i="21"/>
  <c r="AH14" i="21" s="1"/>
  <c r="AF11" i="21"/>
  <c r="AF14" i="21" s="1"/>
  <c r="AD11" i="21"/>
  <c r="AD14" i="21" s="1"/>
  <c r="AB11" i="21"/>
  <c r="Z11" i="21"/>
  <c r="X11" i="21"/>
  <c r="V11" i="21"/>
  <c r="T11" i="21"/>
  <c r="E10" i="21"/>
  <c r="F10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S12" i="21" s="1"/>
  <c r="T10" i="21"/>
  <c r="U10" i="21"/>
  <c r="U11" i="21" s="1"/>
  <c r="V10" i="21"/>
  <c r="W10" i="21"/>
  <c r="W11" i="21" s="1"/>
  <c r="X10" i="21"/>
  <c r="Y10" i="21"/>
  <c r="Y11" i="21" s="1"/>
  <c r="Z10" i="21"/>
  <c r="AA10" i="21"/>
  <c r="AA11" i="21" s="1"/>
  <c r="AA14" i="21" s="1"/>
  <c r="AA15" i="21" s="1"/>
  <c r="AB10" i="21"/>
  <c r="AC10" i="21"/>
  <c r="AC11" i="21" s="1"/>
  <c r="AC14" i="21" s="1"/>
  <c r="AD10" i="21"/>
  <c r="AE10" i="21"/>
  <c r="AE11" i="21" s="1"/>
  <c r="AE14" i="21" s="1"/>
  <c r="AF10" i="21"/>
  <c r="AG10" i="21"/>
  <c r="AE12" i="21" s="1"/>
  <c r="AH10" i="21"/>
  <c r="AI10" i="21"/>
  <c r="AI12" i="21" s="1"/>
  <c r="AJ10" i="21"/>
  <c r="AK10" i="21"/>
  <c r="AK11" i="21" s="1"/>
  <c r="AK14" i="21" s="1"/>
  <c r="AL10" i="21"/>
  <c r="AM10" i="21"/>
  <c r="AM11" i="21" s="1"/>
  <c r="AM14" i="21" s="1"/>
  <c r="AN10" i="21"/>
  <c r="AO10" i="21"/>
  <c r="AO11" i="21" s="1"/>
  <c r="AO14" i="21" s="1"/>
  <c r="AP10" i="21"/>
  <c r="AQ10" i="21"/>
  <c r="AQ11" i="21" s="1"/>
  <c r="AQ14" i="21" s="1"/>
  <c r="AR10" i="21"/>
  <c r="AS10" i="21"/>
  <c r="AS11" i="21" s="1"/>
  <c r="AS14" i="21" s="1"/>
  <c r="AT10" i="21"/>
  <c r="AU10" i="21"/>
  <c r="AU11" i="21" s="1"/>
  <c r="AU14" i="21" s="1"/>
  <c r="AV10" i="21"/>
  <c r="AW10" i="21"/>
  <c r="AU12" i="21" s="1"/>
  <c r="AX10" i="21"/>
  <c r="AY10" i="21"/>
  <c r="AY12" i="21" s="1"/>
  <c r="AZ10" i="21"/>
  <c r="BA10" i="21"/>
  <c r="BA11" i="21" s="1"/>
  <c r="BA14" i="21" s="1"/>
  <c r="BB10" i="21"/>
  <c r="BC10" i="21"/>
  <c r="BC11" i="21" s="1"/>
  <c r="BC14" i="21" s="1"/>
  <c r="BC15" i="21" s="1"/>
  <c r="BD10" i="21"/>
  <c r="BE10" i="21"/>
  <c r="BE11" i="21" s="1"/>
  <c r="BE14" i="21" s="1"/>
  <c r="BF10" i="21"/>
  <c r="BG10" i="21"/>
  <c r="BG11" i="21" s="1"/>
  <c r="BG14" i="21" s="1"/>
  <c r="BG15" i="21" s="1"/>
  <c r="BH10" i="21"/>
  <c r="BI10" i="21"/>
  <c r="BI11" i="21" s="1"/>
  <c r="BI14" i="21" s="1"/>
  <c r="BJ10" i="21"/>
  <c r="BK10" i="21"/>
  <c r="BK11" i="21" s="1"/>
  <c r="BK14" i="21" s="1"/>
  <c r="BL10" i="21"/>
  <c r="BM10" i="21"/>
  <c r="BK12" i="21" s="1"/>
  <c r="BN10" i="21"/>
  <c r="BO10" i="21"/>
  <c r="BO12" i="21" s="1"/>
  <c r="BP10" i="21"/>
  <c r="BQ10" i="21"/>
  <c r="BQ11" i="21" s="1"/>
  <c r="BQ14" i="21" s="1"/>
  <c r="BR10" i="21"/>
  <c r="BS10" i="21"/>
  <c r="BS11" i="21" s="1"/>
  <c r="BS14" i="21" s="1"/>
  <c r="BS15" i="21" s="1"/>
  <c r="BT10" i="21"/>
  <c r="BU10" i="21"/>
  <c r="BU11" i="21" s="1"/>
  <c r="BU14" i="21" s="1"/>
  <c r="BV10" i="21"/>
  <c r="D10" i="21"/>
  <c r="F344" i="20"/>
  <c r="G344" i="20"/>
  <c r="H344" i="20"/>
  <c r="I344" i="20"/>
  <c r="J344" i="20"/>
  <c r="K344" i="20"/>
  <c r="L344" i="20"/>
  <c r="M344" i="20"/>
  <c r="M345" i="20" s="1"/>
  <c r="N344" i="20"/>
  <c r="N345" i="20" s="1"/>
  <c r="O344" i="20"/>
  <c r="O345" i="20" s="1"/>
  <c r="P344" i="20"/>
  <c r="Q344" i="20"/>
  <c r="Q345" i="20" s="1"/>
  <c r="R344" i="20"/>
  <c r="R345" i="20" s="1"/>
  <c r="S344" i="20"/>
  <c r="S345" i="20" s="1"/>
  <c r="T344" i="20"/>
  <c r="T345" i="20" s="1"/>
  <c r="T349" i="20" s="1"/>
  <c r="U344" i="20"/>
  <c r="U345" i="20" s="1"/>
  <c r="U349" i="20" s="1"/>
  <c r="V344" i="20"/>
  <c r="W344" i="20"/>
  <c r="X344" i="20"/>
  <c r="Y344" i="20"/>
  <c r="Z344" i="20"/>
  <c r="AA344" i="20"/>
  <c r="AB344" i="20"/>
  <c r="AB345" i="20" s="1"/>
  <c r="AB349" i="20" s="1"/>
  <c r="AC344" i="20"/>
  <c r="AC345" i="20" s="1"/>
  <c r="AC349" i="20" s="1"/>
  <c r="AD344" i="20"/>
  <c r="AE344" i="20"/>
  <c r="AE345" i="20" s="1"/>
  <c r="AF344" i="20"/>
  <c r="AF345" i="20" s="1"/>
  <c r="AF349" i="20" s="1"/>
  <c r="AG344" i="20"/>
  <c r="AG345" i="20" s="1"/>
  <c r="AG349" i="20" s="1"/>
  <c r="AH344" i="20"/>
  <c r="AI344" i="20"/>
  <c r="AJ344" i="20"/>
  <c r="AJ345" i="20" s="1"/>
  <c r="AJ349" i="20" s="1"/>
  <c r="AK344" i="20"/>
  <c r="AL344" i="20"/>
  <c r="AL345" i="20" s="1"/>
  <c r="AL349" i="20" s="1"/>
  <c r="AM344" i="20"/>
  <c r="AN344" i="20"/>
  <c r="AN345" i="20" s="1"/>
  <c r="AN349" i="20" s="1"/>
  <c r="AO344" i="20"/>
  <c r="AP344" i="20"/>
  <c r="AP345" i="20" s="1"/>
  <c r="AP349" i="20" s="1"/>
  <c r="AQ344" i="20"/>
  <c r="AR344" i="20"/>
  <c r="AS344" i="20"/>
  <c r="AS345" i="20" s="1"/>
  <c r="AS349" i="20" s="1"/>
  <c r="AT344" i="20"/>
  <c r="AT345" i="20" s="1"/>
  <c r="AT349" i="20" s="1"/>
  <c r="AU344" i="20"/>
  <c r="AU345" i="20" s="1"/>
  <c r="AV344" i="20"/>
  <c r="AW344" i="20"/>
  <c r="AW345" i="20" s="1"/>
  <c r="AW349" i="20" s="1"/>
  <c r="AX344" i="20"/>
  <c r="AX345" i="20" s="1"/>
  <c r="AX349" i="20" s="1"/>
  <c r="AY344" i="20"/>
  <c r="AZ344" i="20"/>
  <c r="BA344" i="20"/>
  <c r="BB344" i="20"/>
  <c r="BC344" i="20"/>
  <c r="BD344" i="20"/>
  <c r="BE344" i="20"/>
  <c r="BF344" i="20"/>
  <c r="BG344" i="20"/>
  <c r="BH344" i="20"/>
  <c r="BH345" i="20" s="1"/>
  <c r="BH349" i="20" s="1"/>
  <c r="BI344" i="20"/>
  <c r="BI345" i="20" s="1"/>
  <c r="BI349" i="20" s="1"/>
  <c r="BJ344" i="20"/>
  <c r="BK344" i="20"/>
  <c r="BK345" i="20" s="1"/>
  <c r="BL344" i="20"/>
  <c r="BL345" i="20" s="1"/>
  <c r="BL349" i="20" s="1"/>
  <c r="BM344" i="20"/>
  <c r="BM345" i="20" s="1"/>
  <c r="BM349" i="20" s="1"/>
  <c r="BN344" i="20"/>
  <c r="BO344" i="20"/>
  <c r="BP344" i="20"/>
  <c r="BP345" i="20" s="1"/>
  <c r="BP349" i="20" s="1"/>
  <c r="BQ344" i="20"/>
  <c r="BQ345" i="20" s="1"/>
  <c r="BQ349" i="20" s="1"/>
  <c r="BR344" i="20"/>
  <c r="BR345" i="20" s="1"/>
  <c r="BR349" i="20" s="1"/>
  <c r="BS344" i="20"/>
  <c r="BT344" i="20"/>
  <c r="BT345" i="20" s="1"/>
  <c r="BT349" i="20" s="1"/>
  <c r="BU344" i="20"/>
  <c r="BV344" i="20"/>
  <c r="BV345" i="20" s="1"/>
  <c r="BV349" i="20" s="1"/>
  <c r="E344" i="20"/>
  <c r="D344" i="20"/>
  <c r="D414" i="20"/>
  <c r="AD406" i="20"/>
  <c r="AC407" i="20" s="1"/>
  <c r="Z406" i="20"/>
  <c r="Y407" i="20" s="1"/>
  <c r="X401" i="20"/>
  <c r="X402" i="20" s="1"/>
  <c r="BU345" i="20"/>
  <c r="BU349" i="20" s="1"/>
  <c r="BS345" i="20"/>
  <c r="BN345" i="20"/>
  <c r="BN349" i="20" s="1"/>
  <c r="BJ345" i="20"/>
  <c r="BJ349" i="20" s="1"/>
  <c r="BF345" i="20"/>
  <c r="BF349" i="20" s="1"/>
  <c r="BE345" i="20"/>
  <c r="BE349" i="20" s="1"/>
  <c r="BD345" i="20"/>
  <c r="BD349" i="20" s="1"/>
  <c r="BC345" i="20"/>
  <c r="BB345" i="20"/>
  <c r="BB349" i="20" s="1"/>
  <c r="BA345" i="20"/>
  <c r="BA349" i="20" s="1"/>
  <c r="AZ345" i="20"/>
  <c r="AZ349" i="20" s="1"/>
  <c r="AV345" i="20"/>
  <c r="AV349" i="20" s="1"/>
  <c r="AR345" i="20"/>
  <c r="AR349" i="20" s="1"/>
  <c r="AO345" i="20"/>
  <c r="AO349" i="20" s="1"/>
  <c r="AM345" i="20"/>
  <c r="AK345" i="20"/>
  <c r="AK349" i="20" s="1"/>
  <c r="AH345" i="20"/>
  <c r="AH349" i="20" s="1"/>
  <c r="AD345" i="20"/>
  <c r="AD349" i="20" s="1"/>
  <c r="Z345" i="20"/>
  <c r="Z349" i="20" s="1"/>
  <c r="Y345" i="20"/>
  <c r="Y349" i="20" s="1"/>
  <c r="X345" i="20"/>
  <c r="X349" i="20" s="1"/>
  <c r="W345" i="20"/>
  <c r="V345" i="20"/>
  <c r="V349" i="20" s="1"/>
  <c r="P345" i="20"/>
  <c r="AB50" i="25"/>
  <c r="AA51" i="25" s="1"/>
  <c r="V45" i="25"/>
  <c r="V46" i="25" s="1"/>
  <c r="Y23" i="25"/>
  <c r="Z23" i="25" s="1"/>
  <c r="Y22" i="25"/>
  <c r="Z22" i="25" s="1"/>
  <c r="AB22" i="25" s="1"/>
  <c r="E41" i="16"/>
  <c r="F41" i="16"/>
  <c r="G41" i="16"/>
  <c r="G42" i="16" s="1"/>
  <c r="H42" i="16"/>
  <c r="F42" i="16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38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68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44" i="17"/>
  <c r="E325" i="17"/>
  <c r="F325" i="17" s="1"/>
  <c r="G325" i="17" s="1"/>
  <c r="E326" i="17"/>
  <c r="E327" i="17"/>
  <c r="F327" i="17" s="1"/>
  <c r="G327" i="17" s="1"/>
  <c r="E328" i="17"/>
  <c r="E329" i="17"/>
  <c r="F329" i="17" s="1"/>
  <c r="G329" i="17" s="1"/>
  <c r="E330" i="17"/>
  <c r="E331" i="17"/>
  <c r="F331" i="17" s="1"/>
  <c r="G331" i="17" s="1"/>
  <c r="E332" i="17"/>
  <c r="E333" i="17"/>
  <c r="F333" i="17" s="1"/>
  <c r="G333" i="17" s="1"/>
  <c r="E334" i="17"/>
  <c r="E335" i="17"/>
  <c r="F335" i="17" s="1"/>
  <c r="G335" i="17" s="1"/>
  <c r="E336" i="17"/>
  <c r="E337" i="17"/>
  <c r="E324" i="17"/>
  <c r="F324" i="17" s="1"/>
  <c r="G324" i="17" s="1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04" i="17"/>
  <c r="E281" i="17"/>
  <c r="E282" i="17"/>
  <c r="E283" i="17"/>
  <c r="E284" i="17"/>
  <c r="E285" i="17"/>
  <c r="F285" i="17" s="1"/>
  <c r="G285" i="17" s="1"/>
  <c r="E286" i="17"/>
  <c r="E287" i="17"/>
  <c r="E288" i="17"/>
  <c r="E289" i="17"/>
  <c r="E290" i="17"/>
  <c r="E291" i="17"/>
  <c r="E292" i="17"/>
  <c r="E293" i="17"/>
  <c r="E280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40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14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76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51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32" i="17"/>
  <c r="E114" i="17"/>
  <c r="F114" i="17" s="1"/>
  <c r="G114" i="17" s="1"/>
  <c r="E115" i="17"/>
  <c r="E116" i="17"/>
  <c r="F116" i="17" s="1"/>
  <c r="G116" i="17" s="1"/>
  <c r="E117" i="17"/>
  <c r="E118" i="17"/>
  <c r="F118" i="17" s="1"/>
  <c r="G118" i="17" s="1"/>
  <c r="E119" i="17"/>
  <c r="E120" i="17"/>
  <c r="F120" i="17" s="1"/>
  <c r="G120" i="17" s="1"/>
  <c r="E121" i="17"/>
  <c r="E122" i="17"/>
  <c r="F122" i="17" s="1"/>
  <c r="G122" i="17" s="1"/>
  <c r="E123" i="17"/>
  <c r="E124" i="17"/>
  <c r="F124" i="17" s="1"/>
  <c r="G124" i="17" s="1"/>
  <c r="E125" i="17"/>
  <c r="E126" i="17"/>
  <c r="F126" i="17" s="1"/>
  <c r="G126" i="17" s="1"/>
  <c r="E113" i="17"/>
  <c r="E101" i="17"/>
  <c r="D101" i="17"/>
  <c r="C101" i="17"/>
  <c r="C102" i="17" s="1"/>
  <c r="C101" i="10"/>
  <c r="C102" i="10" s="1"/>
  <c r="F102" i="10" s="1"/>
  <c r="E11" i="17"/>
  <c r="E12" i="17"/>
  <c r="E13" i="17"/>
  <c r="E14" i="17"/>
  <c r="E15" i="17"/>
  <c r="E16" i="17"/>
  <c r="E17" i="17"/>
  <c r="E18" i="17"/>
  <c r="E19" i="17"/>
  <c r="E10" i="17"/>
  <c r="F10" i="17"/>
  <c r="G8" i="16"/>
  <c r="O7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6" i="16"/>
  <c r="I20" i="16"/>
  <c r="J20" i="16"/>
  <c r="K20" i="16"/>
  <c r="L20" i="16"/>
  <c r="M20" i="16"/>
  <c r="H20" i="16"/>
  <c r="G7" i="16"/>
  <c r="G9" i="16"/>
  <c r="G10" i="16"/>
  <c r="G11" i="16"/>
  <c r="G12" i="16"/>
  <c r="G13" i="16"/>
  <c r="G14" i="16"/>
  <c r="G15" i="16"/>
  <c r="G16" i="16"/>
  <c r="G17" i="16"/>
  <c r="G18" i="16"/>
  <c r="G19" i="16"/>
  <c r="G6" i="16"/>
  <c r="C21" i="16"/>
  <c r="D20" i="16"/>
  <c r="E229" i="15"/>
  <c r="F229" i="15"/>
  <c r="G229" i="15"/>
  <c r="H229" i="15"/>
  <c r="I229" i="15"/>
  <c r="J229" i="15"/>
  <c r="K229" i="15"/>
  <c r="L229" i="15"/>
  <c r="M229" i="15"/>
  <c r="N229" i="15"/>
  <c r="O229" i="15"/>
  <c r="P229" i="15"/>
  <c r="Q229" i="15"/>
  <c r="R229" i="15"/>
  <c r="R230" i="15" s="1"/>
  <c r="R233" i="15" s="1"/>
  <c r="S229" i="15"/>
  <c r="T229" i="15"/>
  <c r="U229" i="15"/>
  <c r="V229" i="15"/>
  <c r="W229" i="15"/>
  <c r="X229" i="15"/>
  <c r="Y229" i="15"/>
  <c r="Z229" i="15"/>
  <c r="AA229" i="15"/>
  <c r="AB229" i="15"/>
  <c r="AC229" i="15"/>
  <c r="AD229" i="15"/>
  <c r="AE229" i="15"/>
  <c r="AF229" i="15"/>
  <c r="AG229" i="15"/>
  <c r="AH229" i="15"/>
  <c r="AI229" i="15"/>
  <c r="AJ229" i="15"/>
  <c r="AK229" i="15"/>
  <c r="AL229" i="15"/>
  <c r="AM229" i="15"/>
  <c r="AN229" i="15"/>
  <c r="AO229" i="15"/>
  <c r="AP229" i="15"/>
  <c r="AQ229" i="15"/>
  <c r="AR229" i="15"/>
  <c r="AS229" i="15"/>
  <c r="AT229" i="15"/>
  <c r="AU229" i="15"/>
  <c r="AV229" i="15"/>
  <c r="AW229" i="15"/>
  <c r="AX229" i="15"/>
  <c r="AY229" i="15"/>
  <c r="AZ229" i="15"/>
  <c r="BA229" i="15"/>
  <c r="BB229" i="15"/>
  <c r="BC229" i="15"/>
  <c r="BD229" i="15"/>
  <c r="BE229" i="15"/>
  <c r="BF229" i="15"/>
  <c r="BG229" i="15"/>
  <c r="BH229" i="15"/>
  <c r="BI229" i="15"/>
  <c r="BJ229" i="15"/>
  <c r="BK229" i="15"/>
  <c r="BL229" i="15"/>
  <c r="BM229" i="15"/>
  <c r="BN229" i="15"/>
  <c r="BO229" i="15"/>
  <c r="BP229" i="15"/>
  <c r="BQ229" i="15"/>
  <c r="BR229" i="15"/>
  <c r="BS229" i="15"/>
  <c r="BT229" i="15"/>
  <c r="BU229" i="15"/>
  <c r="D229" i="15"/>
  <c r="BU439" i="15"/>
  <c r="BU440" i="15" s="1"/>
  <c r="BU443" i="15" s="1"/>
  <c r="E439" i="15"/>
  <c r="F439" i="15"/>
  <c r="G439" i="15"/>
  <c r="H439" i="15"/>
  <c r="I439" i="15"/>
  <c r="J439" i="15"/>
  <c r="K439" i="15"/>
  <c r="L439" i="15"/>
  <c r="M439" i="15"/>
  <c r="N439" i="15"/>
  <c r="O439" i="15"/>
  <c r="P439" i="15"/>
  <c r="Q439" i="15"/>
  <c r="R439" i="15"/>
  <c r="S439" i="15"/>
  <c r="S440" i="15" s="1"/>
  <c r="S443" i="15" s="1"/>
  <c r="T439" i="15"/>
  <c r="T440" i="15" s="1"/>
  <c r="T443" i="15" s="1"/>
  <c r="U439" i="15"/>
  <c r="U440" i="15" s="1"/>
  <c r="U443" i="15" s="1"/>
  <c r="V439" i="15"/>
  <c r="V440" i="15" s="1"/>
  <c r="V443" i="15" s="1"/>
  <c r="W439" i="15"/>
  <c r="W440" i="15" s="1"/>
  <c r="W443" i="15" s="1"/>
  <c r="X439" i="15"/>
  <c r="X440" i="15" s="1"/>
  <c r="X443" i="15" s="1"/>
  <c r="Y439" i="15"/>
  <c r="Y440" i="15" s="1"/>
  <c r="Y443" i="15" s="1"/>
  <c r="Z439" i="15"/>
  <c r="AA439" i="15"/>
  <c r="AA440" i="15" s="1"/>
  <c r="AA443" i="15" s="1"/>
  <c r="AB439" i="15"/>
  <c r="AB440" i="15" s="1"/>
  <c r="AB443" i="15" s="1"/>
  <c r="AC439" i="15"/>
  <c r="AC440" i="15" s="1"/>
  <c r="AC443" i="15" s="1"/>
  <c r="AD439" i="15"/>
  <c r="AD440" i="15" s="1"/>
  <c r="AD443" i="15" s="1"/>
  <c r="AE439" i="15"/>
  <c r="AE440" i="15" s="1"/>
  <c r="AE443" i="15" s="1"/>
  <c r="AF439" i="15"/>
  <c r="AF440" i="15" s="1"/>
  <c r="AF443" i="15" s="1"/>
  <c r="AG439" i="15"/>
  <c r="AG440" i="15" s="1"/>
  <c r="AG443" i="15" s="1"/>
  <c r="AH439" i="15"/>
  <c r="AI439" i="15"/>
  <c r="AI440" i="15" s="1"/>
  <c r="AI443" i="15" s="1"/>
  <c r="AJ439" i="15"/>
  <c r="AJ440" i="15" s="1"/>
  <c r="AJ443" i="15" s="1"/>
  <c r="AK439" i="15"/>
  <c r="AK440" i="15" s="1"/>
  <c r="AK443" i="15" s="1"/>
  <c r="AL439" i="15"/>
  <c r="AL440" i="15" s="1"/>
  <c r="AL443" i="15" s="1"/>
  <c r="AM439" i="15"/>
  <c r="AM440" i="15" s="1"/>
  <c r="AM443" i="15" s="1"/>
  <c r="AN439" i="15"/>
  <c r="AN440" i="15" s="1"/>
  <c r="AN443" i="15" s="1"/>
  <c r="AO439" i="15"/>
  <c r="AO440" i="15" s="1"/>
  <c r="AO443" i="15" s="1"/>
  <c r="AP439" i="15"/>
  <c r="AQ439" i="15"/>
  <c r="AQ440" i="15" s="1"/>
  <c r="AQ443" i="15" s="1"/>
  <c r="AR439" i="15"/>
  <c r="AR440" i="15" s="1"/>
  <c r="AR443" i="15" s="1"/>
  <c r="AS439" i="15"/>
  <c r="AS440" i="15" s="1"/>
  <c r="AS443" i="15" s="1"/>
  <c r="AT439" i="15"/>
  <c r="AT440" i="15" s="1"/>
  <c r="AT443" i="15" s="1"/>
  <c r="AU439" i="15"/>
  <c r="AU440" i="15" s="1"/>
  <c r="AU443" i="15" s="1"/>
  <c r="AV439" i="15"/>
  <c r="AV440" i="15" s="1"/>
  <c r="AV443" i="15" s="1"/>
  <c r="AW439" i="15"/>
  <c r="AW440" i="15" s="1"/>
  <c r="AW443" i="15" s="1"/>
  <c r="AX439" i="15"/>
  <c r="AY439" i="15"/>
  <c r="AY440" i="15" s="1"/>
  <c r="AY443" i="15" s="1"/>
  <c r="AZ439" i="15"/>
  <c r="AZ440" i="15" s="1"/>
  <c r="AZ443" i="15" s="1"/>
  <c r="BA439" i="15"/>
  <c r="BA440" i="15" s="1"/>
  <c r="BA443" i="15" s="1"/>
  <c r="BB439" i="15"/>
  <c r="BB440" i="15" s="1"/>
  <c r="BB443" i="15" s="1"/>
  <c r="BC439" i="15"/>
  <c r="BC440" i="15" s="1"/>
  <c r="BC443" i="15" s="1"/>
  <c r="BD439" i="15"/>
  <c r="BD440" i="15" s="1"/>
  <c r="BD443" i="15" s="1"/>
  <c r="BE439" i="15"/>
  <c r="BE440" i="15" s="1"/>
  <c r="BE443" i="15" s="1"/>
  <c r="BF439" i="15"/>
  <c r="BG439" i="15"/>
  <c r="BG440" i="15" s="1"/>
  <c r="BG443" i="15" s="1"/>
  <c r="BH439" i="15"/>
  <c r="BH440" i="15" s="1"/>
  <c r="BH443" i="15" s="1"/>
  <c r="BI439" i="15"/>
  <c r="BI440" i="15" s="1"/>
  <c r="BI443" i="15" s="1"/>
  <c r="BJ439" i="15"/>
  <c r="BJ440" i="15" s="1"/>
  <c r="BJ443" i="15" s="1"/>
  <c r="BK439" i="15"/>
  <c r="BK440" i="15" s="1"/>
  <c r="BK443" i="15" s="1"/>
  <c r="BL439" i="15"/>
  <c r="BL440" i="15" s="1"/>
  <c r="BL443" i="15" s="1"/>
  <c r="BM439" i="15"/>
  <c r="BM440" i="15" s="1"/>
  <c r="BM443" i="15" s="1"/>
  <c r="BN439" i="15"/>
  <c r="BO439" i="15"/>
  <c r="BO440" i="15" s="1"/>
  <c r="BO443" i="15" s="1"/>
  <c r="BP439" i="15"/>
  <c r="BP440" i="15" s="1"/>
  <c r="BP443" i="15" s="1"/>
  <c r="BQ439" i="15"/>
  <c r="BQ440" i="15" s="1"/>
  <c r="BQ443" i="15" s="1"/>
  <c r="BR439" i="15"/>
  <c r="BR440" i="15" s="1"/>
  <c r="BR443" i="15" s="1"/>
  <c r="BS439" i="15"/>
  <c r="BS440" i="15" s="1"/>
  <c r="BS443" i="15" s="1"/>
  <c r="BT439" i="15"/>
  <c r="BT440" i="15" s="1"/>
  <c r="BT443" i="15" s="1"/>
  <c r="D439" i="15"/>
  <c r="D440" i="15" s="1"/>
  <c r="E401" i="15"/>
  <c r="F401" i="15"/>
  <c r="G401" i="15"/>
  <c r="H401" i="15"/>
  <c r="I401" i="15"/>
  <c r="J401" i="15"/>
  <c r="K401" i="15"/>
  <c r="L401" i="15"/>
  <c r="M401" i="15"/>
  <c r="N401" i="15"/>
  <c r="O401" i="15"/>
  <c r="P401" i="15"/>
  <c r="Q401" i="15"/>
  <c r="R401" i="15"/>
  <c r="S401" i="15"/>
  <c r="S402" i="15" s="1"/>
  <c r="S405" i="15" s="1"/>
  <c r="T401" i="15"/>
  <c r="T402" i="15" s="1"/>
  <c r="T405" i="15" s="1"/>
  <c r="U401" i="15"/>
  <c r="U402" i="15" s="1"/>
  <c r="U405" i="15" s="1"/>
  <c r="V401" i="15"/>
  <c r="V402" i="15" s="1"/>
  <c r="V405" i="15" s="1"/>
  <c r="W401" i="15"/>
  <c r="X401" i="15"/>
  <c r="X402" i="15" s="1"/>
  <c r="X405" i="15" s="1"/>
  <c r="Y401" i="15"/>
  <c r="Y402" i="15" s="1"/>
  <c r="Y405" i="15" s="1"/>
  <c r="Z401" i="15"/>
  <c r="AA401" i="15"/>
  <c r="AA402" i="15" s="1"/>
  <c r="AA405" i="15" s="1"/>
  <c r="AB401" i="15"/>
  <c r="AB402" i="15" s="1"/>
  <c r="AB405" i="15" s="1"/>
  <c r="AC401" i="15"/>
  <c r="AC402" i="15" s="1"/>
  <c r="AC405" i="15" s="1"/>
  <c r="AD401" i="15"/>
  <c r="AD402" i="15" s="1"/>
  <c r="AD405" i="15" s="1"/>
  <c r="AE401" i="15"/>
  <c r="AE402" i="15" s="1"/>
  <c r="AE405" i="15" s="1"/>
  <c r="AF401" i="15"/>
  <c r="AF402" i="15" s="1"/>
  <c r="AF405" i="15" s="1"/>
  <c r="AG401" i="15"/>
  <c r="AG402" i="15" s="1"/>
  <c r="AG405" i="15" s="1"/>
  <c r="AH401" i="15"/>
  <c r="AI401" i="15"/>
  <c r="AI402" i="15" s="1"/>
  <c r="AI405" i="15" s="1"/>
  <c r="AJ401" i="15"/>
  <c r="AJ402" i="15" s="1"/>
  <c r="AJ405" i="15" s="1"/>
  <c r="AK401" i="15"/>
  <c r="AK402" i="15" s="1"/>
  <c r="AK405" i="15" s="1"/>
  <c r="AL401" i="15"/>
  <c r="AL402" i="15" s="1"/>
  <c r="AL405" i="15" s="1"/>
  <c r="AM401" i="15"/>
  <c r="AN401" i="15"/>
  <c r="AN402" i="15" s="1"/>
  <c r="AN405" i="15" s="1"/>
  <c r="AO401" i="15"/>
  <c r="AO402" i="15" s="1"/>
  <c r="AO405" i="15" s="1"/>
  <c r="AP401" i="15"/>
  <c r="AQ401" i="15"/>
  <c r="AQ402" i="15" s="1"/>
  <c r="AQ405" i="15" s="1"/>
  <c r="AR401" i="15"/>
  <c r="AR402" i="15" s="1"/>
  <c r="AR405" i="15" s="1"/>
  <c r="AS401" i="15"/>
  <c r="AS402" i="15" s="1"/>
  <c r="AS405" i="15" s="1"/>
  <c r="AT401" i="15"/>
  <c r="AT402" i="15" s="1"/>
  <c r="AT405" i="15" s="1"/>
  <c r="AU401" i="15"/>
  <c r="AU402" i="15" s="1"/>
  <c r="AU405" i="15" s="1"/>
  <c r="AV401" i="15"/>
  <c r="AV402" i="15" s="1"/>
  <c r="AV405" i="15" s="1"/>
  <c r="AW401" i="15"/>
  <c r="AW402" i="15" s="1"/>
  <c r="AW405" i="15" s="1"/>
  <c r="AX401" i="15"/>
  <c r="AY401" i="15"/>
  <c r="AY402" i="15" s="1"/>
  <c r="AY405" i="15" s="1"/>
  <c r="AZ401" i="15"/>
  <c r="AZ402" i="15" s="1"/>
  <c r="AZ405" i="15" s="1"/>
  <c r="BA401" i="15"/>
  <c r="BA402" i="15" s="1"/>
  <c r="BA405" i="15" s="1"/>
  <c r="BB401" i="15"/>
  <c r="BB402" i="15" s="1"/>
  <c r="BB405" i="15" s="1"/>
  <c r="BC401" i="15"/>
  <c r="BD401" i="15"/>
  <c r="BD402" i="15" s="1"/>
  <c r="BD405" i="15" s="1"/>
  <c r="BE401" i="15"/>
  <c r="BE402" i="15" s="1"/>
  <c r="BE405" i="15" s="1"/>
  <c r="BF401" i="15"/>
  <c r="BG401" i="15"/>
  <c r="BG402" i="15" s="1"/>
  <c r="BG405" i="15" s="1"/>
  <c r="BH401" i="15"/>
  <c r="BH402" i="15" s="1"/>
  <c r="BH405" i="15" s="1"/>
  <c r="BI401" i="15"/>
  <c r="BI402" i="15" s="1"/>
  <c r="BI405" i="15" s="1"/>
  <c r="BJ401" i="15"/>
  <c r="BJ402" i="15" s="1"/>
  <c r="BJ405" i="15" s="1"/>
  <c r="BK401" i="15"/>
  <c r="BK402" i="15" s="1"/>
  <c r="BK405" i="15" s="1"/>
  <c r="BL401" i="15"/>
  <c r="BL402" i="15" s="1"/>
  <c r="BL405" i="15" s="1"/>
  <c r="BM401" i="15"/>
  <c r="BN401" i="15"/>
  <c r="BO401" i="15"/>
  <c r="BO402" i="15" s="1"/>
  <c r="BO405" i="15" s="1"/>
  <c r="BP401" i="15"/>
  <c r="BP402" i="15" s="1"/>
  <c r="BP405" i="15" s="1"/>
  <c r="BQ401" i="15"/>
  <c r="BQ402" i="15" s="1"/>
  <c r="BQ405" i="15" s="1"/>
  <c r="BR401" i="15"/>
  <c r="BR402" i="15" s="1"/>
  <c r="BR405" i="15" s="1"/>
  <c r="BS401" i="15"/>
  <c r="BT401" i="15"/>
  <c r="BT402" i="15" s="1"/>
  <c r="BT405" i="15" s="1"/>
  <c r="BU401" i="15"/>
  <c r="BU402" i="15" s="1"/>
  <c r="BU405" i="15" s="1"/>
  <c r="D401" i="15"/>
  <c r="D402" i="15" s="1"/>
  <c r="E310" i="15"/>
  <c r="F310" i="15"/>
  <c r="G310" i="15"/>
  <c r="H310" i="15"/>
  <c r="I310" i="15"/>
  <c r="J310" i="15"/>
  <c r="K310" i="15"/>
  <c r="L310" i="15"/>
  <c r="M310" i="15"/>
  <c r="N310" i="15"/>
  <c r="O310" i="15"/>
  <c r="P310" i="15"/>
  <c r="Q310" i="15"/>
  <c r="R310" i="15"/>
  <c r="S310" i="15"/>
  <c r="S311" i="15" s="1"/>
  <c r="S314" i="15" s="1"/>
  <c r="T310" i="15"/>
  <c r="T311" i="15" s="1"/>
  <c r="T314" i="15" s="1"/>
  <c r="U310" i="15"/>
  <c r="U311" i="15" s="1"/>
  <c r="U314" i="15" s="1"/>
  <c r="V310" i="15"/>
  <c r="V311" i="15" s="1"/>
  <c r="V314" i="15" s="1"/>
  <c r="W310" i="15"/>
  <c r="X310" i="15"/>
  <c r="X311" i="15" s="1"/>
  <c r="X314" i="15" s="1"/>
  <c r="Y310" i="15"/>
  <c r="Y311" i="15" s="1"/>
  <c r="Y314" i="15" s="1"/>
  <c r="Z310" i="15"/>
  <c r="AA310" i="15"/>
  <c r="AA311" i="15" s="1"/>
  <c r="AA314" i="15" s="1"/>
  <c r="AB310" i="15"/>
  <c r="AB311" i="15" s="1"/>
  <c r="AB314" i="15" s="1"/>
  <c r="AC310" i="15"/>
  <c r="AC311" i="15" s="1"/>
  <c r="AC314" i="15" s="1"/>
  <c r="AD310" i="15"/>
  <c r="AD311" i="15" s="1"/>
  <c r="AD314" i="15" s="1"/>
  <c r="AE310" i="15"/>
  <c r="AF310" i="15"/>
  <c r="AF311" i="15" s="1"/>
  <c r="AF314" i="15" s="1"/>
  <c r="AG310" i="15"/>
  <c r="AG311" i="15" s="1"/>
  <c r="AG314" i="15" s="1"/>
  <c r="AH310" i="15"/>
  <c r="AI310" i="15"/>
  <c r="AI311" i="15" s="1"/>
  <c r="AI314" i="15" s="1"/>
  <c r="AJ310" i="15"/>
  <c r="AJ311" i="15" s="1"/>
  <c r="AJ314" i="15" s="1"/>
  <c r="AK310" i="15"/>
  <c r="AK311" i="15" s="1"/>
  <c r="AK314" i="15" s="1"/>
  <c r="AL310" i="15"/>
  <c r="AL311" i="15" s="1"/>
  <c r="AL314" i="15" s="1"/>
  <c r="AM310" i="15"/>
  <c r="AN310" i="15"/>
  <c r="AN311" i="15" s="1"/>
  <c r="AN314" i="15" s="1"/>
  <c r="AO310" i="15"/>
  <c r="AO311" i="15" s="1"/>
  <c r="AO314" i="15" s="1"/>
  <c r="AP310" i="15"/>
  <c r="AQ310" i="15"/>
  <c r="AQ311" i="15" s="1"/>
  <c r="AQ314" i="15" s="1"/>
  <c r="AR310" i="15"/>
  <c r="AR311" i="15" s="1"/>
  <c r="AR314" i="15" s="1"/>
  <c r="AS310" i="15"/>
  <c r="AS311" i="15" s="1"/>
  <c r="AS314" i="15" s="1"/>
  <c r="AT310" i="15"/>
  <c r="AT311" i="15" s="1"/>
  <c r="AT314" i="15" s="1"/>
  <c r="AU310" i="15"/>
  <c r="AV310" i="15"/>
  <c r="AV311" i="15" s="1"/>
  <c r="AV314" i="15" s="1"/>
  <c r="AW310" i="15"/>
  <c r="AW311" i="15" s="1"/>
  <c r="AW314" i="15" s="1"/>
  <c r="AX310" i="15"/>
  <c r="AY310" i="15"/>
  <c r="AY311" i="15" s="1"/>
  <c r="AY314" i="15" s="1"/>
  <c r="AZ310" i="15"/>
  <c r="AZ311" i="15" s="1"/>
  <c r="AZ314" i="15" s="1"/>
  <c r="BA310" i="15"/>
  <c r="BA311" i="15" s="1"/>
  <c r="BA314" i="15" s="1"/>
  <c r="BB310" i="15"/>
  <c r="BB311" i="15" s="1"/>
  <c r="BB314" i="15" s="1"/>
  <c r="BC310" i="15"/>
  <c r="BD310" i="15"/>
  <c r="BD311" i="15" s="1"/>
  <c r="BD314" i="15" s="1"/>
  <c r="BE310" i="15"/>
  <c r="BE311" i="15" s="1"/>
  <c r="BE314" i="15" s="1"/>
  <c r="BF310" i="15"/>
  <c r="BG310" i="15"/>
  <c r="BG311" i="15" s="1"/>
  <c r="BG314" i="15" s="1"/>
  <c r="BH310" i="15"/>
  <c r="BH311" i="15" s="1"/>
  <c r="BH314" i="15" s="1"/>
  <c r="BI310" i="15"/>
  <c r="BI311" i="15" s="1"/>
  <c r="BI314" i="15" s="1"/>
  <c r="BJ310" i="15"/>
  <c r="BJ311" i="15" s="1"/>
  <c r="BJ314" i="15" s="1"/>
  <c r="BK310" i="15"/>
  <c r="BL310" i="15"/>
  <c r="BL311" i="15" s="1"/>
  <c r="BL314" i="15" s="1"/>
  <c r="BM310" i="15"/>
  <c r="BM311" i="15" s="1"/>
  <c r="BM314" i="15" s="1"/>
  <c r="BN310" i="15"/>
  <c r="BO310" i="15"/>
  <c r="BO311" i="15" s="1"/>
  <c r="BO314" i="15" s="1"/>
  <c r="BP310" i="15"/>
  <c r="BP311" i="15" s="1"/>
  <c r="BP314" i="15" s="1"/>
  <c r="BQ310" i="15"/>
  <c r="BQ311" i="15" s="1"/>
  <c r="BQ314" i="15" s="1"/>
  <c r="BR310" i="15"/>
  <c r="BR311" i="15" s="1"/>
  <c r="BR314" i="15" s="1"/>
  <c r="BS310" i="15"/>
  <c r="BT310" i="15"/>
  <c r="BT311" i="15" s="1"/>
  <c r="BT314" i="15" s="1"/>
  <c r="BU310" i="15"/>
  <c r="BU311" i="15" s="1"/>
  <c r="BU314" i="15" s="1"/>
  <c r="D310" i="15"/>
  <c r="D311" i="15" s="1"/>
  <c r="E275" i="15"/>
  <c r="F275" i="15"/>
  <c r="G275" i="15"/>
  <c r="H275" i="15"/>
  <c r="I275" i="15"/>
  <c r="J275" i="15"/>
  <c r="K275" i="15"/>
  <c r="L275" i="15"/>
  <c r="M275" i="15"/>
  <c r="N275" i="15"/>
  <c r="O275" i="15"/>
  <c r="P275" i="15"/>
  <c r="Q275" i="15"/>
  <c r="R275" i="15"/>
  <c r="S275" i="15"/>
  <c r="S276" i="15" s="1"/>
  <c r="S279" i="15" s="1"/>
  <c r="T275" i="15"/>
  <c r="T276" i="15" s="1"/>
  <c r="T279" i="15" s="1"/>
  <c r="U275" i="15"/>
  <c r="U276" i="15" s="1"/>
  <c r="U279" i="15" s="1"/>
  <c r="V275" i="15"/>
  <c r="W275" i="15"/>
  <c r="W276" i="15" s="1"/>
  <c r="W279" i="15" s="1"/>
  <c r="X275" i="15"/>
  <c r="X276" i="15" s="1"/>
  <c r="X279" i="15" s="1"/>
  <c r="Y275" i="15"/>
  <c r="Y276" i="15" s="1"/>
  <c r="Y279" i="15" s="1"/>
  <c r="Z275" i="15"/>
  <c r="AA275" i="15"/>
  <c r="AA276" i="15" s="1"/>
  <c r="AA279" i="15" s="1"/>
  <c r="AB275" i="15"/>
  <c r="AB276" i="15" s="1"/>
  <c r="AB279" i="15" s="1"/>
  <c r="AC275" i="15"/>
  <c r="AC276" i="15" s="1"/>
  <c r="AC279" i="15" s="1"/>
  <c r="AD275" i="15"/>
  <c r="AD276" i="15" s="1"/>
  <c r="AD279" i="15" s="1"/>
  <c r="AE275" i="15"/>
  <c r="AF275" i="15"/>
  <c r="AF276" i="15" s="1"/>
  <c r="AF279" i="15" s="1"/>
  <c r="AG275" i="15"/>
  <c r="AG276" i="15" s="1"/>
  <c r="AG279" i="15" s="1"/>
  <c r="AH275" i="15"/>
  <c r="AI275" i="15"/>
  <c r="AI276" i="15" s="1"/>
  <c r="AI279" i="15" s="1"/>
  <c r="AJ275" i="15"/>
  <c r="AJ276" i="15" s="1"/>
  <c r="AJ279" i="15" s="1"/>
  <c r="AK275" i="15"/>
  <c r="AK276" i="15" s="1"/>
  <c r="AK279" i="15" s="1"/>
  <c r="AL275" i="15"/>
  <c r="AM275" i="15"/>
  <c r="AM276" i="15" s="1"/>
  <c r="AM279" i="15" s="1"/>
  <c r="AN275" i="15"/>
  <c r="AN276" i="15" s="1"/>
  <c r="AN279" i="15" s="1"/>
  <c r="AO275" i="15"/>
  <c r="AO276" i="15" s="1"/>
  <c r="AO279" i="15" s="1"/>
  <c r="AP275" i="15"/>
  <c r="AQ275" i="15"/>
  <c r="AQ276" i="15" s="1"/>
  <c r="AQ279" i="15" s="1"/>
  <c r="AR275" i="15"/>
  <c r="AR276" i="15" s="1"/>
  <c r="AR279" i="15" s="1"/>
  <c r="AS275" i="15"/>
  <c r="AS276" i="15" s="1"/>
  <c r="AS279" i="15" s="1"/>
  <c r="AT275" i="15"/>
  <c r="AT276" i="15" s="1"/>
  <c r="AT279" i="15" s="1"/>
  <c r="AU275" i="15"/>
  <c r="AV275" i="15"/>
  <c r="AV276" i="15" s="1"/>
  <c r="AV279" i="15" s="1"/>
  <c r="AW275" i="15"/>
  <c r="AW276" i="15" s="1"/>
  <c r="AW279" i="15" s="1"/>
  <c r="AX275" i="15"/>
  <c r="AY275" i="15"/>
  <c r="AY276" i="15" s="1"/>
  <c r="AY279" i="15" s="1"/>
  <c r="AZ275" i="15"/>
  <c r="AZ276" i="15" s="1"/>
  <c r="AZ279" i="15" s="1"/>
  <c r="BA275" i="15"/>
  <c r="BA276" i="15" s="1"/>
  <c r="BA279" i="15" s="1"/>
  <c r="BB275" i="15"/>
  <c r="BC275" i="15"/>
  <c r="BC276" i="15" s="1"/>
  <c r="BC279" i="15" s="1"/>
  <c r="BD275" i="15"/>
  <c r="BD276" i="15" s="1"/>
  <c r="BD279" i="15" s="1"/>
  <c r="BE275" i="15"/>
  <c r="BE276" i="15" s="1"/>
  <c r="BE279" i="15" s="1"/>
  <c r="BF275" i="15"/>
  <c r="BG275" i="15"/>
  <c r="BG276" i="15" s="1"/>
  <c r="BG279" i="15" s="1"/>
  <c r="BH275" i="15"/>
  <c r="BH276" i="15" s="1"/>
  <c r="BH279" i="15" s="1"/>
  <c r="BI275" i="15"/>
  <c r="BI276" i="15" s="1"/>
  <c r="BI279" i="15" s="1"/>
  <c r="BJ275" i="15"/>
  <c r="BJ276" i="15" s="1"/>
  <c r="BJ279" i="15" s="1"/>
  <c r="BK275" i="15"/>
  <c r="BL275" i="15"/>
  <c r="BL276" i="15" s="1"/>
  <c r="BL279" i="15" s="1"/>
  <c r="BM275" i="15"/>
  <c r="BM276" i="15" s="1"/>
  <c r="BM279" i="15" s="1"/>
  <c r="BN275" i="15"/>
  <c r="BO275" i="15"/>
  <c r="BO276" i="15" s="1"/>
  <c r="BO279" i="15" s="1"/>
  <c r="BP275" i="15"/>
  <c r="BP276" i="15" s="1"/>
  <c r="BP279" i="15" s="1"/>
  <c r="BQ275" i="15"/>
  <c r="BQ276" i="15" s="1"/>
  <c r="BQ279" i="15" s="1"/>
  <c r="BR275" i="15"/>
  <c r="BS275" i="15"/>
  <c r="BS276" i="15" s="1"/>
  <c r="BS279" i="15" s="1"/>
  <c r="BT275" i="15"/>
  <c r="BT276" i="15" s="1"/>
  <c r="BT279" i="15" s="1"/>
  <c r="BU275" i="15"/>
  <c r="BU276" i="15" s="1"/>
  <c r="BU279" i="15" s="1"/>
  <c r="D275" i="15"/>
  <c r="E265" i="15"/>
  <c r="F265" i="15"/>
  <c r="G265" i="15"/>
  <c r="H265" i="15"/>
  <c r="I265" i="15"/>
  <c r="J265" i="15"/>
  <c r="K265" i="15"/>
  <c r="L265" i="15"/>
  <c r="M265" i="15"/>
  <c r="N265" i="15"/>
  <c r="O265" i="15"/>
  <c r="P265" i="15"/>
  <c r="Q265" i="15"/>
  <c r="R265" i="15"/>
  <c r="S265" i="15"/>
  <c r="S266" i="15" s="1"/>
  <c r="S269" i="15" s="1"/>
  <c r="T265" i="15"/>
  <c r="T266" i="15" s="1"/>
  <c r="T269" i="15" s="1"/>
  <c r="U265" i="15"/>
  <c r="U266" i="15" s="1"/>
  <c r="U269" i="15" s="1"/>
  <c r="V265" i="15"/>
  <c r="V266" i="15" s="1"/>
  <c r="V269" i="15" s="1"/>
  <c r="W265" i="15"/>
  <c r="X265" i="15"/>
  <c r="X266" i="15" s="1"/>
  <c r="X269" i="15" s="1"/>
  <c r="Y265" i="15"/>
  <c r="Y266" i="15" s="1"/>
  <c r="Y269" i="15" s="1"/>
  <c r="Z265" i="15"/>
  <c r="AA265" i="15"/>
  <c r="AA266" i="15" s="1"/>
  <c r="AA269" i="15" s="1"/>
  <c r="AB265" i="15"/>
  <c r="AB266" i="15" s="1"/>
  <c r="AB269" i="15" s="1"/>
  <c r="AC265" i="15"/>
  <c r="AC266" i="15" s="1"/>
  <c r="AC269" i="15" s="1"/>
  <c r="AD265" i="15"/>
  <c r="AD266" i="15" s="1"/>
  <c r="AD269" i="15" s="1"/>
  <c r="AE265" i="15"/>
  <c r="AF265" i="15"/>
  <c r="AF266" i="15" s="1"/>
  <c r="AF269" i="15" s="1"/>
  <c r="AG265" i="15"/>
  <c r="AG266" i="15" s="1"/>
  <c r="AG269" i="15" s="1"/>
  <c r="AH265" i="15"/>
  <c r="AI265" i="15"/>
  <c r="AI266" i="15" s="1"/>
  <c r="AI269" i="15" s="1"/>
  <c r="AJ265" i="15"/>
  <c r="AJ266" i="15" s="1"/>
  <c r="AJ269" i="15" s="1"/>
  <c r="AK265" i="15"/>
  <c r="AK266" i="15" s="1"/>
  <c r="AK269" i="15" s="1"/>
  <c r="AL265" i="15"/>
  <c r="AL266" i="15" s="1"/>
  <c r="AL269" i="15" s="1"/>
  <c r="AM265" i="15"/>
  <c r="AN265" i="15"/>
  <c r="AN266" i="15" s="1"/>
  <c r="AN269" i="15" s="1"/>
  <c r="AO265" i="15"/>
  <c r="AO266" i="15" s="1"/>
  <c r="AO269" i="15" s="1"/>
  <c r="AP265" i="15"/>
  <c r="AQ265" i="15"/>
  <c r="AQ266" i="15" s="1"/>
  <c r="AQ269" i="15" s="1"/>
  <c r="AR265" i="15"/>
  <c r="AR266" i="15" s="1"/>
  <c r="AR269" i="15" s="1"/>
  <c r="AS265" i="15"/>
  <c r="AS266" i="15" s="1"/>
  <c r="AS269" i="15" s="1"/>
  <c r="AT265" i="15"/>
  <c r="AT266" i="15" s="1"/>
  <c r="AT269" i="15" s="1"/>
  <c r="AU265" i="15"/>
  <c r="AV265" i="15"/>
  <c r="AV266" i="15" s="1"/>
  <c r="AV269" i="15" s="1"/>
  <c r="AW265" i="15"/>
  <c r="AW266" i="15" s="1"/>
  <c r="AW269" i="15" s="1"/>
  <c r="AX265" i="15"/>
  <c r="AY265" i="15"/>
  <c r="AY266" i="15" s="1"/>
  <c r="AY269" i="15" s="1"/>
  <c r="AZ265" i="15"/>
  <c r="AZ266" i="15" s="1"/>
  <c r="AZ269" i="15" s="1"/>
  <c r="BA265" i="15"/>
  <c r="BA266" i="15" s="1"/>
  <c r="BA269" i="15" s="1"/>
  <c r="BB265" i="15"/>
  <c r="BB266" i="15" s="1"/>
  <c r="BB269" i="15" s="1"/>
  <c r="BC265" i="15"/>
  <c r="BD265" i="15"/>
  <c r="BD266" i="15" s="1"/>
  <c r="BD269" i="15" s="1"/>
  <c r="BE265" i="15"/>
  <c r="BE266" i="15" s="1"/>
  <c r="BE269" i="15" s="1"/>
  <c r="BF265" i="15"/>
  <c r="BG265" i="15"/>
  <c r="BG266" i="15" s="1"/>
  <c r="BG269" i="15" s="1"/>
  <c r="BH265" i="15"/>
  <c r="BH266" i="15" s="1"/>
  <c r="BH269" i="15" s="1"/>
  <c r="BI265" i="15"/>
  <c r="BI266" i="15" s="1"/>
  <c r="BI269" i="15" s="1"/>
  <c r="BJ265" i="15"/>
  <c r="BJ266" i="15" s="1"/>
  <c r="BJ269" i="15" s="1"/>
  <c r="BK265" i="15"/>
  <c r="BL265" i="15"/>
  <c r="BL266" i="15" s="1"/>
  <c r="BL269" i="15" s="1"/>
  <c r="BM265" i="15"/>
  <c r="BM266" i="15" s="1"/>
  <c r="BM269" i="15" s="1"/>
  <c r="BN265" i="15"/>
  <c r="BO265" i="15"/>
  <c r="BO266" i="15" s="1"/>
  <c r="BO269" i="15" s="1"/>
  <c r="BP265" i="15"/>
  <c r="BP266" i="15" s="1"/>
  <c r="BP269" i="15" s="1"/>
  <c r="BQ265" i="15"/>
  <c r="BQ266" i="15" s="1"/>
  <c r="BQ269" i="15" s="1"/>
  <c r="BR265" i="15"/>
  <c r="BR266" i="15" s="1"/>
  <c r="BR269" i="15" s="1"/>
  <c r="BS265" i="15"/>
  <c r="BT265" i="15"/>
  <c r="BT266" i="15" s="1"/>
  <c r="BT269" i="15" s="1"/>
  <c r="BU265" i="15"/>
  <c r="BU266" i="15" s="1"/>
  <c r="BU269" i="15" s="1"/>
  <c r="D265" i="15"/>
  <c r="E255" i="15"/>
  <c r="F255" i="15"/>
  <c r="G255" i="15"/>
  <c r="H255" i="15"/>
  <c r="I255" i="15"/>
  <c r="J255" i="15"/>
  <c r="K255" i="15"/>
  <c r="L255" i="15"/>
  <c r="M255" i="15"/>
  <c r="N255" i="15"/>
  <c r="O255" i="15"/>
  <c r="P255" i="15"/>
  <c r="Q255" i="15"/>
  <c r="R255" i="15"/>
  <c r="S255" i="15"/>
  <c r="S256" i="15" s="1"/>
  <c r="S259" i="15" s="1"/>
  <c r="T255" i="15"/>
  <c r="T256" i="15" s="1"/>
  <c r="T259" i="15" s="1"/>
  <c r="U255" i="15"/>
  <c r="U256" i="15" s="1"/>
  <c r="U259" i="15" s="1"/>
  <c r="V255" i="15"/>
  <c r="V256" i="15" s="1"/>
  <c r="V259" i="15" s="1"/>
  <c r="W255" i="15"/>
  <c r="W256" i="15" s="1"/>
  <c r="W259" i="15" s="1"/>
  <c r="X255" i="15"/>
  <c r="X256" i="15" s="1"/>
  <c r="X259" i="15" s="1"/>
  <c r="Y255" i="15"/>
  <c r="Y256" i="15" s="1"/>
  <c r="Y259" i="15" s="1"/>
  <c r="Z255" i="15"/>
  <c r="AA255" i="15"/>
  <c r="AA256" i="15" s="1"/>
  <c r="AA259" i="15" s="1"/>
  <c r="AB255" i="15"/>
  <c r="AB256" i="15" s="1"/>
  <c r="AB259" i="15" s="1"/>
  <c r="AC255" i="15"/>
  <c r="AC256" i="15" s="1"/>
  <c r="AC259" i="15" s="1"/>
  <c r="AD255" i="15"/>
  <c r="AD256" i="15" s="1"/>
  <c r="AD259" i="15" s="1"/>
  <c r="AE255" i="15"/>
  <c r="AE256" i="15" s="1"/>
  <c r="AE259" i="15" s="1"/>
  <c r="AF255" i="15"/>
  <c r="AF256" i="15" s="1"/>
  <c r="AF259" i="15" s="1"/>
  <c r="AG255" i="15"/>
  <c r="AG256" i="15" s="1"/>
  <c r="AG259" i="15" s="1"/>
  <c r="AH255" i="15"/>
  <c r="AI255" i="15"/>
  <c r="AI256" i="15" s="1"/>
  <c r="AI259" i="15" s="1"/>
  <c r="AJ255" i="15"/>
  <c r="AJ256" i="15" s="1"/>
  <c r="AJ259" i="15" s="1"/>
  <c r="AK255" i="15"/>
  <c r="AK256" i="15" s="1"/>
  <c r="AK259" i="15" s="1"/>
  <c r="AL255" i="15"/>
  <c r="AL256" i="15" s="1"/>
  <c r="AL259" i="15" s="1"/>
  <c r="AM255" i="15"/>
  <c r="AN255" i="15"/>
  <c r="AN256" i="15" s="1"/>
  <c r="AN259" i="15" s="1"/>
  <c r="AO255" i="15"/>
  <c r="AO256" i="15" s="1"/>
  <c r="AO259" i="15" s="1"/>
  <c r="AP255" i="15"/>
  <c r="AQ255" i="15"/>
  <c r="AQ256" i="15" s="1"/>
  <c r="AQ259" i="15" s="1"/>
  <c r="AR255" i="15"/>
  <c r="AR256" i="15" s="1"/>
  <c r="AR259" i="15" s="1"/>
  <c r="AS255" i="15"/>
  <c r="AS256" i="15" s="1"/>
  <c r="AS259" i="15" s="1"/>
  <c r="AT255" i="15"/>
  <c r="AT256" i="15" s="1"/>
  <c r="AT259" i="15" s="1"/>
  <c r="AU255" i="15"/>
  <c r="AV255" i="15"/>
  <c r="AV256" i="15" s="1"/>
  <c r="AV259" i="15" s="1"/>
  <c r="AW255" i="15"/>
  <c r="AW256" i="15" s="1"/>
  <c r="AW259" i="15" s="1"/>
  <c r="AX255" i="15"/>
  <c r="AY255" i="15"/>
  <c r="AY256" i="15" s="1"/>
  <c r="AY259" i="15" s="1"/>
  <c r="AZ255" i="15"/>
  <c r="AZ256" i="15" s="1"/>
  <c r="AZ259" i="15" s="1"/>
  <c r="BA255" i="15"/>
  <c r="BA256" i="15" s="1"/>
  <c r="BA259" i="15" s="1"/>
  <c r="BB255" i="15"/>
  <c r="BB256" i="15" s="1"/>
  <c r="BB259" i="15" s="1"/>
  <c r="BC255" i="15"/>
  <c r="BD255" i="15"/>
  <c r="BD256" i="15" s="1"/>
  <c r="BD259" i="15" s="1"/>
  <c r="BE255" i="15"/>
  <c r="BE256" i="15" s="1"/>
  <c r="BE259" i="15" s="1"/>
  <c r="BF255" i="15"/>
  <c r="BG255" i="15"/>
  <c r="BG256" i="15" s="1"/>
  <c r="BG259" i="15" s="1"/>
  <c r="BH255" i="15"/>
  <c r="BH256" i="15" s="1"/>
  <c r="BH259" i="15" s="1"/>
  <c r="BI255" i="15"/>
  <c r="BI256" i="15" s="1"/>
  <c r="BI259" i="15" s="1"/>
  <c r="BJ255" i="15"/>
  <c r="BJ256" i="15" s="1"/>
  <c r="BJ259" i="15" s="1"/>
  <c r="BK255" i="15"/>
  <c r="BK256" i="15" s="1"/>
  <c r="BK259" i="15" s="1"/>
  <c r="BL255" i="15"/>
  <c r="BL256" i="15" s="1"/>
  <c r="BL259" i="15" s="1"/>
  <c r="BM255" i="15"/>
  <c r="BM256" i="15" s="1"/>
  <c r="BM259" i="15" s="1"/>
  <c r="BN255" i="15"/>
  <c r="BO255" i="15"/>
  <c r="BO256" i="15" s="1"/>
  <c r="BO259" i="15" s="1"/>
  <c r="BP255" i="15"/>
  <c r="BP256" i="15" s="1"/>
  <c r="BP259" i="15" s="1"/>
  <c r="BQ255" i="15"/>
  <c r="BQ256" i="15" s="1"/>
  <c r="BQ259" i="15" s="1"/>
  <c r="BR255" i="15"/>
  <c r="BR256" i="15" s="1"/>
  <c r="BR259" i="15" s="1"/>
  <c r="BS255" i="15"/>
  <c r="BS256" i="15" s="1"/>
  <c r="BS259" i="15" s="1"/>
  <c r="BT255" i="15"/>
  <c r="BT256" i="15" s="1"/>
  <c r="BT259" i="15" s="1"/>
  <c r="BU255" i="15"/>
  <c r="BU256" i="15" s="1"/>
  <c r="BU259" i="15" s="1"/>
  <c r="D255" i="15"/>
  <c r="E242" i="15"/>
  <c r="F242" i="15"/>
  <c r="G242" i="15"/>
  <c r="H242" i="15"/>
  <c r="I242" i="15"/>
  <c r="J242" i="15"/>
  <c r="K242" i="15"/>
  <c r="L242" i="15"/>
  <c r="M242" i="15"/>
  <c r="N242" i="15"/>
  <c r="O242" i="15"/>
  <c r="P242" i="15"/>
  <c r="Q242" i="15"/>
  <c r="R242" i="15"/>
  <c r="S242" i="15"/>
  <c r="S243" i="15" s="1"/>
  <c r="S246" i="15" s="1"/>
  <c r="T242" i="15"/>
  <c r="T243" i="15" s="1"/>
  <c r="T246" i="15" s="1"/>
  <c r="U242" i="15"/>
  <c r="U243" i="15" s="1"/>
  <c r="U246" i="15" s="1"/>
  <c r="V242" i="15"/>
  <c r="W242" i="15"/>
  <c r="W243" i="15" s="1"/>
  <c r="W246" i="15" s="1"/>
  <c r="X242" i="15"/>
  <c r="X243" i="15" s="1"/>
  <c r="X246" i="15" s="1"/>
  <c r="Y242" i="15"/>
  <c r="Y243" i="15" s="1"/>
  <c r="Y246" i="15" s="1"/>
  <c r="Z242" i="15"/>
  <c r="AA242" i="15"/>
  <c r="AA243" i="15" s="1"/>
  <c r="AA246" i="15" s="1"/>
  <c r="AB242" i="15"/>
  <c r="AB243" i="15" s="1"/>
  <c r="AB246" i="15" s="1"/>
  <c r="AC242" i="15"/>
  <c r="AC243" i="15" s="1"/>
  <c r="AC246" i="15" s="1"/>
  <c r="AD242" i="15"/>
  <c r="AE242" i="15"/>
  <c r="AE243" i="15" s="1"/>
  <c r="AE246" i="15" s="1"/>
  <c r="AF242" i="15"/>
  <c r="AF243" i="15" s="1"/>
  <c r="AF246" i="15" s="1"/>
  <c r="AG242" i="15"/>
  <c r="AG243" i="15" s="1"/>
  <c r="AG246" i="15" s="1"/>
  <c r="AH242" i="15"/>
  <c r="AI242" i="15"/>
  <c r="AI243" i="15" s="1"/>
  <c r="AI246" i="15" s="1"/>
  <c r="AJ242" i="15"/>
  <c r="AJ243" i="15" s="1"/>
  <c r="AJ246" i="15" s="1"/>
  <c r="AK242" i="15"/>
  <c r="AK243" i="15" s="1"/>
  <c r="AK246" i="15" s="1"/>
  <c r="AL242" i="15"/>
  <c r="AM242" i="15"/>
  <c r="AM243" i="15" s="1"/>
  <c r="AM246" i="15" s="1"/>
  <c r="AN242" i="15"/>
  <c r="AN243" i="15" s="1"/>
  <c r="AN246" i="15" s="1"/>
  <c r="AO242" i="15"/>
  <c r="AO243" i="15" s="1"/>
  <c r="AO246" i="15" s="1"/>
  <c r="AP242" i="15"/>
  <c r="AQ242" i="15"/>
  <c r="AQ243" i="15" s="1"/>
  <c r="AQ246" i="15" s="1"/>
  <c r="AR242" i="15"/>
  <c r="AR243" i="15" s="1"/>
  <c r="AR246" i="15" s="1"/>
  <c r="AS242" i="15"/>
  <c r="AS243" i="15" s="1"/>
  <c r="AS246" i="15" s="1"/>
  <c r="AT242" i="15"/>
  <c r="AU242" i="15"/>
  <c r="AU243" i="15" s="1"/>
  <c r="AU246" i="15" s="1"/>
  <c r="AV242" i="15"/>
  <c r="AV243" i="15" s="1"/>
  <c r="AV246" i="15" s="1"/>
  <c r="AW242" i="15"/>
  <c r="AW243" i="15" s="1"/>
  <c r="AW246" i="15" s="1"/>
  <c r="AX242" i="15"/>
  <c r="AY242" i="15"/>
  <c r="AY243" i="15" s="1"/>
  <c r="AY246" i="15" s="1"/>
  <c r="AZ242" i="15"/>
  <c r="AZ243" i="15" s="1"/>
  <c r="AZ246" i="15" s="1"/>
  <c r="BA242" i="15"/>
  <c r="BA243" i="15" s="1"/>
  <c r="BA246" i="15" s="1"/>
  <c r="BB242" i="15"/>
  <c r="BC242" i="15"/>
  <c r="BC243" i="15" s="1"/>
  <c r="BC246" i="15" s="1"/>
  <c r="BD242" i="15"/>
  <c r="BD243" i="15" s="1"/>
  <c r="BD246" i="15" s="1"/>
  <c r="BE242" i="15"/>
  <c r="BE243" i="15" s="1"/>
  <c r="BE246" i="15" s="1"/>
  <c r="BF242" i="15"/>
  <c r="BG242" i="15"/>
  <c r="BG243" i="15" s="1"/>
  <c r="BG246" i="15" s="1"/>
  <c r="BH242" i="15"/>
  <c r="BH243" i="15" s="1"/>
  <c r="BH246" i="15" s="1"/>
  <c r="BI242" i="15"/>
  <c r="BI243" i="15" s="1"/>
  <c r="BI246" i="15" s="1"/>
  <c r="BJ242" i="15"/>
  <c r="BK242" i="15"/>
  <c r="BK243" i="15" s="1"/>
  <c r="BK246" i="15" s="1"/>
  <c r="BL242" i="15"/>
  <c r="BL243" i="15" s="1"/>
  <c r="BL246" i="15" s="1"/>
  <c r="BM242" i="15"/>
  <c r="BM243" i="15" s="1"/>
  <c r="BM246" i="15" s="1"/>
  <c r="BN242" i="15"/>
  <c r="BO242" i="15"/>
  <c r="BO243" i="15" s="1"/>
  <c r="BO246" i="15" s="1"/>
  <c r="BP242" i="15"/>
  <c r="BP243" i="15" s="1"/>
  <c r="BP246" i="15" s="1"/>
  <c r="BQ242" i="15"/>
  <c r="BQ243" i="15" s="1"/>
  <c r="BQ246" i="15" s="1"/>
  <c r="BR242" i="15"/>
  <c r="BS242" i="15"/>
  <c r="BS243" i="15" s="1"/>
  <c r="BS246" i="15" s="1"/>
  <c r="BT242" i="15"/>
  <c r="BT243" i="15" s="1"/>
  <c r="BT246" i="15" s="1"/>
  <c r="BU242" i="15"/>
  <c r="BU243" i="15" s="1"/>
  <c r="BU246" i="15" s="1"/>
  <c r="D242" i="15"/>
  <c r="BR231" i="15"/>
  <c r="BN231" i="15"/>
  <c r="BJ231" i="15"/>
  <c r="BF231" i="15"/>
  <c r="BB231" i="15"/>
  <c r="AX231" i="15"/>
  <c r="AT231" i="15"/>
  <c r="AP231" i="15"/>
  <c r="AL231" i="15"/>
  <c r="AH231" i="15"/>
  <c r="AD231" i="15"/>
  <c r="Z231" i="15"/>
  <c r="V231" i="15"/>
  <c r="BU230" i="15"/>
  <c r="BU233" i="15" s="1"/>
  <c r="BT230" i="15"/>
  <c r="BT233" i="15" s="1"/>
  <c r="BS230" i="15"/>
  <c r="BS233" i="15" s="1"/>
  <c r="BR230" i="15"/>
  <c r="BR233" i="15" s="1"/>
  <c r="BQ230" i="15"/>
  <c r="BQ233" i="15" s="1"/>
  <c r="BP230" i="15"/>
  <c r="BP233" i="15" s="1"/>
  <c r="BO230" i="15"/>
  <c r="BO233" i="15" s="1"/>
  <c r="BN230" i="15"/>
  <c r="BN233" i="15" s="1"/>
  <c r="BM230" i="15"/>
  <c r="BM233" i="15" s="1"/>
  <c r="BL230" i="15"/>
  <c r="BL233" i="15" s="1"/>
  <c r="BK230" i="15"/>
  <c r="BK233" i="15" s="1"/>
  <c r="BJ230" i="15"/>
  <c r="BJ233" i="15" s="1"/>
  <c r="BI230" i="15"/>
  <c r="BI233" i="15" s="1"/>
  <c r="BH230" i="15"/>
  <c r="BH233" i="15" s="1"/>
  <c r="BG230" i="15"/>
  <c r="BG233" i="15" s="1"/>
  <c r="BF230" i="15"/>
  <c r="BF233" i="15" s="1"/>
  <c r="BE230" i="15"/>
  <c r="BE233" i="15" s="1"/>
  <c r="BD230" i="15"/>
  <c r="BD233" i="15" s="1"/>
  <c r="BC230" i="15"/>
  <c r="BC233" i="15" s="1"/>
  <c r="BB230" i="15"/>
  <c r="BB233" i="15" s="1"/>
  <c r="BA230" i="15"/>
  <c r="BA233" i="15" s="1"/>
  <c r="AZ230" i="15"/>
  <c r="AZ233" i="15" s="1"/>
  <c r="AY230" i="15"/>
  <c r="AY233" i="15" s="1"/>
  <c r="AX230" i="15"/>
  <c r="AX233" i="15" s="1"/>
  <c r="AW230" i="15"/>
  <c r="AW233" i="15" s="1"/>
  <c r="AV230" i="15"/>
  <c r="AV233" i="15" s="1"/>
  <c r="AU230" i="15"/>
  <c r="AU233" i="15" s="1"/>
  <c r="AT230" i="15"/>
  <c r="AT233" i="15" s="1"/>
  <c r="AS230" i="15"/>
  <c r="AS233" i="15" s="1"/>
  <c r="AR230" i="15"/>
  <c r="AR233" i="15" s="1"/>
  <c r="AQ230" i="15"/>
  <c r="AQ233" i="15" s="1"/>
  <c r="AP230" i="15"/>
  <c r="AP233" i="15" s="1"/>
  <c r="AO230" i="15"/>
  <c r="AO233" i="15" s="1"/>
  <c r="AN230" i="15"/>
  <c r="AN233" i="15" s="1"/>
  <c r="AM230" i="15"/>
  <c r="AM233" i="15" s="1"/>
  <c r="AL230" i="15"/>
  <c r="AL233" i="15" s="1"/>
  <c r="AK230" i="15"/>
  <c r="AK233" i="15" s="1"/>
  <c r="AJ230" i="15"/>
  <c r="AJ233" i="15" s="1"/>
  <c r="AI230" i="15"/>
  <c r="AI233" i="15" s="1"/>
  <c r="AH230" i="15"/>
  <c r="AH233" i="15" s="1"/>
  <c r="AG230" i="15"/>
  <c r="AG233" i="15" s="1"/>
  <c r="AF230" i="15"/>
  <c r="AF233" i="15" s="1"/>
  <c r="AE230" i="15"/>
  <c r="AE233" i="15" s="1"/>
  <c r="AD230" i="15"/>
  <c r="AD233" i="15" s="1"/>
  <c r="AC230" i="15"/>
  <c r="AC233" i="15" s="1"/>
  <c r="AB230" i="15"/>
  <c r="AB233" i="15" s="1"/>
  <c r="AA230" i="15"/>
  <c r="AA233" i="15" s="1"/>
  <c r="Z230" i="15"/>
  <c r="Z233" i="15" s="1"/>
  <c r="Y230" i="15"/>
  <c r="Y233" i="15" s="1"/>
  <c r="X230" i="15"/>
  <c r="X233" i="15" s="1"/>
  <c r="W230" i="15"/>
  <c r="W233" i="15" s="1"/>
  <c r="V230" i="15"/>
  <c r="V233" i="15" s="1"/>
  <c r="U230" i="15"/>
  <c r="U233" i="15" s="1"/>
  <c r="T230" i="15"/>
  <c r="T233" i="15" s="1"/>
  <c r="S230" i="15"/>
  <c r="S233" i="15" s="1"/>
  <c r="R609" i="15"/>
  <c r="E214" i="15"/>
  <c r="F214" i="15"/>
  <c r="G214" i="15"/>
  <c r="H214" i="15"/>
  <c r="I214" i="15"/>
  <c r="J214" i="15"/>
  <c r="K214" i="15"/>
  <c r="L214" i="15"/>
  <c r="M214" i="15"/>
  <c r="N214" i="15"/>
  <c r="O214" i="15"/>
  <c r="P214" i="15"/>
  <c r="Q214" i="15"/>
  <c r="R214" i="15"/>
  <c r="S214" i="15"/>
  <c r="S215" i="15" s="1"/>
  <c r="S218" i="15" s="1"/>
  <c r="T214" i="15"/>
  <c r="T215" i="15" s="1"/>
  <c r="T218" i="15" s="1"/>
  <c r="U214" i="15"/>
  <c r="U215" i="15" s="1"/>
  <c r="U218" i="15" s="1"/>
  <c r="V214" i="15"/>
  <c r="W214" i="15"/>
  <c r="W215" i="15" s="1"/>
  <c r="W218" i="15" s="1"/>
  <c r="X214" i="15"/>
  <c r="X215" i="15" s="1"/>
  <c r="X218" i="15" s="1"/>
  <c r="Y214" i="15"/>
  <c r="Y215" i="15" s="1"/>
  <c r="Y218" i="15" s="1"/>
  <c r="Z214" i="15"/>
  <c r="AA214" i="15"/>
  <c r="AA215" i="15" s="1"/>
  <c r="AA218" i="15" s="1"/>
  <c r="AB214" i="15"/>
  <c r="AB215" i="15" s="1"/>
  <c r="AB218" i="15" s="1"/>
  <c r="AC214" i="15"/>
  <c r="AC215" i="15" s="1"/>
  <c r="AC218" i="15" s="1"/>
  <c r="AD214" i="15"/>
  <c r="AE214" i="15"/>
  <c r="AE215" i="15" s="1"/>
  <c r="AE218" i="15" s="1"/>
  <c r="AF214" i="15"/>
  <c r="AF215" i="15" s="1"/>
  <c r="AF218" i="15" s="1"/>
  <c r="AG214" i="15"/>
  <c r="AG215" i="15" s="1"/>
  <c r="AG218" i="15" s="1"/>
  <c r="AH214" i="15"/>
  <c r="AI214" i="15"/>
  <c r="AI215" i="15" s="1"/>
  <c r="AI218" i="15" s="1"/>
  <c r="AJ214" i="15"/>
  <c r="AJ215" i="15" s="1"/>
  <c r="AJ218" i="15" s="1"/>
  <c r="AK214" i="15"/>
  <c r="AK215" i="15" s="1"/>
  <c r="AK218" i="15" s="1"/>
  <c r="AL214" i="15"/>
  <c r="AM214" i="15"/>
  <c r="AM215" i="15" s="1"/>
  <c r="AM218" i="15" s="1"/>
  <c r="AN214" i="15"/>
  <c r="AN215" i="15" s="1"/>
  <c r="AN218" i="15" s="1"/>
  <c r="AO214" i="15"/>
  <c r="AO215" i="15" s="1"/>
  <c r="AO218" i="15" s="1"/>
  <c r="AP214" i="15"/>
  <c r="AQ214" i="15"/>
  <c r="AQ215" i="15" s="1"/>
  <c r="AQ218" i="15" s="1"/>
  <c r="AR214" i="15"/>
  <c r="AR215" i="15" s="1"/>
  <c r="AR218" i="15" s="1"/>
  <c r="AS214" i="15"/>
  <c r="AS215" i="15" s="1"/>
  <c r="AS218" i="15" s="1"/>
  <c r="AT214" i="15"/>
  <c r="AU214" i="15"/>
  <c r="AU215" i="15" s="1"/>
  <c r="AU218" i="15" s="1"/>
  <c r="AV214" i="15"/>
  <c r="AV215" i="15" s="1"/>
  <c r="AV218" i="15" s="1"/>
  <c r="AW214" i="15"/>
  <c r="AW215" i="15" s="1"/>
  <c r="AW218" i="15" s="1"/>
  <c r="AX214" i="15"/>
  <c r="AY214" i="15"/>
  <c r="AY215" i="15" s="1"/>
  <c r="AY218" i="15" s="1"/>
  <c r="AZ214" i="15"/>
  <c r="AZ215" i="15" s="1"/>
  <c r="AZ218" i="15" s="1"/>
  <c r="BA214" i="15"/>
  <c r="BA215" i="15" s="1"/>
  <c r="BA218" i="15" s="1"/>
  <c r="BB214" i="15"/>
  <c r="BC214" i="15"/>
  <c r="BC215" i="15" s="1"/>
  <c r="BC218" i="15" s="1"/>
  <c r="BD214" i="15"/>
  <c r="BD215" i="15" s="1"/>
  <c r="BD218" i="15" s="1"/>
  <c r="BE214" i="15"/>
  <c r="BE215" i="15" s="1"/>
  <c r="BE218" i="15" s="1"/>
  <c r="BF214" i="15"/>
  <c r="BG214" i="15"/>
  <c r="BG215" i="15" s="1"/>
  <c r="BG218" i="15" s="1"/>
  <c r="BH214" i="15"/>
  <c r="BH215" i="15" s="1"/>
  <c r="BH218" i="15" s="1"/>
  <c r="BI214" i="15"/>
  <c r="BI215" i="15" s="1"/>
  <c r="BI218" i="15" s="1"/>
  <c r="BJ214" i="15"/>
  <c r="BK214" i="15"/>
  <c r="BK215" i="15" s="1"/>
  <c r="BK218" i="15" s="1"/>
  <c r="BL214" i="15"/>
  <c r="BL215" i="15" s="1"/>
  <c r="BL218" i="15" s="1"/>
  <c r="BM214" i="15"/>
  <c r="BM215" i="15" s="1"/>
  <c r="BM218" i="15" s="1"/>
  <c r="BN214" i="15"/>
  <c r="BO214" i="15"/>
  <c r="BO215" i="15" s="1"/>
  <c r="BO218" i="15" s="1"/>
  <c r="BP214" i="15"/>
  <c r="BP215" i="15" s="1"/>
  <c r="BP218" i="15" s="1"/>
  <c r="BQ214" i="15"/>
  <c r="BQ215" i="15" s="1"/>
  <c r="BQ218" i="15" s="1"/>
  <c r="BR214" i="15"/>
  <c r="BS214" i="15"/>
  <c r="BS215" i="15" s="1"/>
  <c r="BS218" i="15" s="1"/>
  <c r="BT214" i="15"/>
  <c r="BT215" i="15" s="1"/>
  <c r="BT218" i="15" s="1"/>
  <c r="BU214" i="15"/>
  <c r="BU215" i="15" s="1"/>
  <c r="BU218" i="15" s="1"/>
  <c r="D214" i="15"/>
  <c r="D215" i="15" s="1"/>
  <c r="E183" i="15"/>
  <c r="F183" i="15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S183" i="15"/>
  <c r="S184" i="15" s="1"/>
  <c r="S187" i="15" s="1"/>
  <c r="T183" i="15"/>
  <c r="T184" i="15" s="1"/>
  <c r="T187" i="15" s="1"/>
  <c r="U183" i="15"/>
  <c r="U184" i="15" s="1"/>
  <c r="U187" i="15" s="1"/>
  <c r="V183" i="15"/>
  <c r="W183" i="15"/>
  <c r="W184" i="15" s="1"/>
  <c r="W187" i="15" s="1"/>
  <c r="X183" i="15"/>
  <c r="X184" i="15" s="1"/>
  <c r="X187" i="15" s="1"/>
  <c r="Y183" i="15"/>
  <c r="Y184" i="15" s="1"/>
  <c r="Y187" i="15" s="1"/>
  <c r="Z183" i="15"/>
  <c r="AA183" i="15"/>
  <c r="AA184" i="15" s="1"/>
  <c r="AA187" i="15" s="1"/>
  <c r="AB183" i="15"/>
  <c r="AB184" i="15" s="1"/>
  <c r="AB187" i="15" s="1"/>
  <c r="AC183" i="15"/>
  <c r="AC184" i="15" s="1"/>
  <c r="AC187" i="15" s="1"/>
  <c r="AD183" i="15"/>
  <c r="AE183" i="15"/>
  <c r="AE184" i="15" s="1"/>
  <c r="AE187" i="15" s="1"/>
  <c r="AF183" i="15"/>
  <c r="AF184" i="15" s="1"/>
  <c r="AF187" i="15" s="1"/>
  <c r="AG183" i="15"/>
  <c r="AG184" i="15" s="1"/>
  <c r="AG187" i="15" s="1"/>
  <c r="AH183" i="15"/>
  <c r="AI183" i="15"/>
  <c r="AI184" i="15" s="1"/>
  <c r="AI187" i="15" s="1"/>
  <c r="AJ183" i="15"/>
  <c r="AJ184" i="15" s="1"/>
  <c r="AJ187" i="15" s="1"/>
  <c r="AK183" i="15"/>
  <c r="AK184" i="15" s="1"/>
  <c r="AK187" i="15" s="1"/>
  <c r="AL183" i="15"/>
  <c r="AM183" i="15"/>
  <c r="AM184" i="15" s="1"/>
  <c r="AM187" i="15" s="1"/>
  <c r="AN183" i="15"/>
  <c r="AN184" i="15" s="1"/>
  <c r="AN187" i="15" s="1"/>
  <c r="AO183" i="15"/>
  <c r="AO184" i="15" s="1"/>
  <c r="AO187" i="15" s="1"/>
  <c r="AP183" i="15"/>
  <c r="AQ183" i="15"/>
  <c r="AQ184" i="15" s="1"/>
  <c r="AQ187" i="15" s="1"/>
  <c r="AR183" i="15"/>
  <c r="AR184" i="15" s="1"/>
  <c r="AR187" i="15" s="1"/>
  <c r="AS183" i="15"/>
  <c r="AS184" i="15" s="1"/>
  <c r="AS187" i="15" s="1"/>
  <c r="AT183" i="15"/>
  <c r="AU183" i="15"/>
  <c r="AU184" i="15" s="1"/>
  <c r="AU187" i="15" s="1"/>
  <c r="AV183" i="15"/>
  <c r="AV184" i="15" s="1"/>
  <c r="AV187" i="15" s="1"/>
  <c r="AW183" i="15"/>
  <c r="AW184" i="15" s="1"/>
  <c r="AW187" i="15" s="1"/>
  <c r="AX183" i="15"/>
  <c r="AY183" i="15"/>
  <c r="AY184" i="15" s="1"/>
  <c r="AY187" i="15" s="1"/>
  <c r="AZ183" i="15"/>
  <c r="AZ184" i="15" s="1"/>
  <c r="AZ187" i="15" s="1"/>
  <c r="BA183" i="15"/>
  <c r="BA184" i="15" s="1"/>
  <c r="BA187" i="15" s="1"/>
  <c r="BB183" i="15"/>
  <c r="BC183" i="15"/>
  <c r="BC184" i="15" s="1"/>
  <c r="BC187" i="15" s="1"/>
  <c r="BD183" i="15"/>
  <c r="BD184" i="15" s="1"/>
  <c r="BD187" i="15" s="1"/>
  <c r="BE183" i="15"/>
  <c r="BE184" i="15" s="1"/>
  <c r="BE187" i="15" s="1"/>
  <c r="BF183" i="15"/>
  <c r="BG183" i="15"/>
  <c r="BG184" i="15" s="1"/>
  <c r="BG187" i="15" s="1"/>
  <c r="BH183" i="15"/>
  <c r="BH184" i="15" s="1"/>
  <c r="BH187" i="15" s="1"/>
  <c r="BI183" i="15"/>
  <c r="BI184" i="15" s="1"/>
  <c r="BI187" i="15" s="1"/>
  <c r="BJ183" i="15"/>
  <c r="BK183" i="15"/>
  <c r="BK184" i="15" s="1"/>
  <c r="BK187" i="15" s="1"/>
  <c r="BL183" i="15"/>
  <c r="BL184" i="15" s="1"/>
  <c r="BL187" i="15" s="1"/>
  <c r="BM183" i="15"/>
  <c r="BM184" i="15" s="1"/>
  <c r="BM187" i="15" s="1"/>
  <c r="BN183" i="15"/>
  <c r="BO183" i="15"/>
  <c r="BO184" i="15" s="1"/>
  <c r="BO187" i="15" s="1"/>
  <c r="BP183" i="15"/>
  <c r="BP184" i="15" s="1"/>
  <c r="BP187" i="15" s="1"/>
  <c r="BQ183" i="15"/>
  <c r="BQ184" i="15" s="1"/>
  <c r="BQ187" i="15" s="1"/>
  <c r="BR183" i="15"/>
  <c r="BS183" i="15"/>
  <c r="BS184" i="15" s="1"/>
  <c r="BS187" i="15" s="1"/>
  <c r="BT183" i="15"/>
  <c r="BT184" i="15" s="1"/>
  <c r="BT187" i="15" s="1"/>
  <c r="BU183" i="15"/>
  <c r="BU184" i="15" s="1"/>
  <c r="BU187" i="15" s="1"/>
  <c r="D183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S172" i="15" s="1"/>
  <c r="S175" i="15" s="1"/>
  <c r="T171" i="15"/>
  <c r="T172" i="15" s="1"/>
  <c r="T175" i="15" s="1"/>
  <c r="U171" i="15"/>
  <c r="U172" i="15" s="1"/>
  <c r="U175" i="15" s="1"/>
  <c r="V171" i="15"/>
  <c r="W171" i="15"/>
  <c r="W172" i="15" s="1"/>
  <c r="W175" i="15" s="1"/>
  <c r="X171" i="15"/>
  <c r="X172" i="15" s="1"/>
  <c r="X175" i="15" s="1"/>
  <c r="Y171" i="15"/>
  <c r="Y172" i="15" s="1"/>
  <c r="Y175" i="15" s="1"/>
  <c r="Z171" i="15"/>
  <c r="AA171" i="15"/>
  <c r="AA172" i="15" s="1"/>
  <c r="AA175" i="15" s="1"/>
  <c r="AB171" i="15"/>
  <c r="AB172" i="15" s="1"/>
  <c r="AB175" i="15" s="1"/>
  <c r="AC171" i="15"/>
  <c r="AC172" i="15" s="1"/>
  <c r="AC175" i="15" s="1"/>
  <c r="AD171" i="15"/>
  <c r="AE171" i="15"/>
  <c r="AE172" i="15" s="1"/>
  <c r="AE175" i="15" s="1"/>
  <c r="AF171" i="15"/>
  <c r="AF172" i="15" s="1"/>
  <c r="AF175" i="15" s="1"/>
  <c r="AG171" i="15"/>
  <c r="AG172" i="15" s="1"/>
  <c r="AG175" i="15" s="1"/>
  <c r="AH171" i="15"/>
  <c r="AI171" i="15"/>
  <c r="AI172" i="15" s="1"/>
  <c r="AI175" i="15" s="1"/>
  <c r="AJ171" i="15"/>
  <c r="AJ172" i="15" s="1"/>
  <c r="AJ175" i="15" s="1"/>
  <c r="AK171" i="15"/>
  <c r="AK172" i="15" s="1"/>
  <c r="AK175" i="15" s="1"/>
  <c r="AL171" i="15"/>
  <c r="AM171" i="15"/>
  <c r="AM172" i="15" s="1"/>
  <c r="AM175" i="15" s="1"/>
  <c r="AN171" i="15"/>
  <c r="AN172" i="15" s="1"/>
  <c r="AN175" i="15" s="1"/>
  <c r="AO171" i="15"/>
  <c r="AO172" i="15" s="1"/>
  <c r="AO175" i="15" s="1"/>
  <c r="AP171" i="15"/>
  <c r="AQ171" i="15"/>
  <c r="AQ172" i="15" s="1"/>
  <c r="AQ175" i="15" s="1"/>
  <c r="AR171" i="15"/>
  <c r="AR172" i="15" s="1"/>
  <c r="AR175" i="15" s="1"/>
  <c r="AS171" i="15"/>
  <c r="AS172" i="15" s="1"/>
  <c r="AS175" i="15" s="1"/>
  <c r="AT171" i="15"/>
  <c r="AU171" i="15"/>
  <c r="AU172" i="15" s="1"/>
  <c r="AU175" i="15" s="1"/>
  <c r="AV171" i="15"/>
  <c r="AV172" i="15" s="1"/>
  <c r="AV175" i="15" s="1"/>
  <c r="AW171" i="15"/>
  <c r="AW172" i="15" s="1"/>
  <c r="AW175" i="15" s="1"/>
  <c r="AX171" i="15"/>
  <c r="AY171" i="15"/>
  <c r="AY172" i="15" s="1"/>
  <c r="AY175" i="15" s="1"/>
  <c r="AZ171" i="15"/>
  <c r="AZ172" i="15" s="1"/>
  <c r="AZ175" i="15" s="1"/>
  <c r="BA171" i="15"/>
  <c r="BA172" i="15" s="1"/>
  <c r="BA175" i="15" s="1"/>
  <c r="BB171" i="15"/>
  <c r="BC171" i="15"/>
  <c r="BC172" i="15" s="1"/>
  <c r="BC175" i="15" s="1"/>
  <c r="BD171" i="15"/>
  <c r="BD172" i="15" s="1"/>
  <c r="BD175" i="15" s="1"/>
  <c r="BE171" i="15"/>
  <c r="BE172" i="15" s="1"/>
  <c r="BE175" i="15" s="1"/>
  <c r="BF171" i="15"/>
  <c r="BG171" i="15"/>
  <c r="BG172" i="15" s="1"/>
  <c r="BG175" i="15" s="1"/>
  <c r="BH171" i="15"/>
  <c r="BH172" i="15" s="1"/>
  <c r="BH175" i="15" s="1"/>
  <c r="BI171" i="15"/>
  <c r="BI172" i="15" s="1"/>
  <c r="BI175" i="15" s="1"/>
  <c r="BJ171" i="15"/>
  <c r="BK171" i="15"/>
  <c r="BK172" i="15" s="1"/>
  <c r="BK175" i="15" s="1"/>
  <c r="BL171" i="15"/>
  <c r="BL172" i="15" s="1"/>
  <c r="BL175" i="15" s="1"/>
  <c r="BM171" i="15"/>
  <c r="BM172" i="15" s="1"/>
  <c r="BM175" i="15" s="1"/>
  <c r="BN171" i="15"/>
  <c r="BO171" i="15"/>
  <c r="BO172" i="15" s="1"/>
  <c r="BO175" i="15" s="1"/>
  <c r="BP171" i="15"/>
  <c r="BP172" i="15" s="1"/>
  <c r="BP175" i="15" s="1"/>
  <c r="BQ171" i="15"/>
  <c r="BQ172" i="15" s="1"/>
  <c r="BQ175" i="15" s="1"/>
  <c r="BR171" i="15"/>
  <c r="BS171" i="15"/>
  <c r="BS172" i="15" s="1"/>
  <c r="BS175" i="15" s="1"/>
  <c r="BT171" i="15"/>
  <c r="BT172" i="15" s="1"/>
  <c r="BT175" i="15" s="1"/>
  <c r="BU171" i="15"/>
  <c r="BU172" i="15" s="1"/>
  <c r="BU175" i="15" s="1"/>
  <c r="D171" i="15"/>
  <c r="U148" i="15"/>
  <c r="U151" i="15" s="1"/>
  <c r="U147" i="15"/>
  <c r="E147" i="15"/>
  <c r="F147" i="15"/>
  <c r="G147" i="15"/>
  <c r="H147" i="15"/>
  <c r="I147" i="15"/>
  <c r="J147" i="15"/>
  <c r="K147" i="15"/>
  <c r="L147" i="15"/>
  <c r="M147" i="15"/>
  <c r="N147" i="15"/>
  <c r="O147" i="15"/>
  <c r="P147" i="15"/>
  <c r="Q147" i="15"/>
  <c r="R147" i="15"/>
  <c r="S147" i="15"/>
  <c r="S148" i="15" s="1"/>
  <c r="T147" i="15"/>
  <c r="T148" i="15" s="1"/>
  <c r="V147" i="15"/>
  <c r="V148" i="15" s="1"/>
  <c r="V151" i="15" s="1"/>
  <c r="V152" i="15" s="1"/>
  <c r="W147" i="15"/>
  <c r="W148" i="15" s="1"/>
  <c r="W151" i="15" s="1"/>
  <c r="X147" i="15"/>
  <c r="X148" i="15" s="1"/>
  <c r="Y147" i="15"/>
  <c r="Y148" i="15" s="1"/>
  <c r="Y151" i="15" s="1"/>
  <c r="Z147" i="15"/>
  <c r="AA147" i="15"/>
  <c r="AA148" i="15" s="1"/>
  <c r="AA151" i="15" s="1"/>
  <c r="AB147" i="15"/>
  <c r="AB148" i="15" s="1"/>
  <c r="AC147" i="15"/>
  <c r="AC148" i="15" s="1"/>
  <c r="AC151" i="15" s="1"/>
  <c r="AD147" i="15"/>
  <c r="AD148" i="15" s="1"/>
  <c r="AD151" i="15" s="1"/>
  <c r="AE147" i="15"/>
  <c r="AE148" i="15" s="1"/>
  <c r="AE151" i="15" s="1"/>
  <c r="AF147" i="15"/>
  <c r="AF148" i="15" s="1"/>
  <c r="AG147" i="15"/>
  <c r="AG148" i="15" s="1"/>
  <c r="AG151" i="15" s="1"/>
  <c r="AH147" i="15"/>
  <c r="AI147" i="15"/>
  <c r="AI148" i="15" s="1"/>
  <c r="AI151" i="15" s="1"/>
  <c r="AJ147" i="15"/>
  <c r="AJ148" i="15" s="1"/>
  <c r="AK147" i="15"/>
  <c r="AK148" i="15" s="1"/>
  <c r="AK151" i="15" s="1"/>
  <c r="AL147" i="15"/>
  <c r="AL148" i="15" s="1"/>
  <c r="AL151" i="15" s="1"/>
  <c r="AM147" i="15"/>
  <c r="AM148" i="15" s="1"/>
  <c r="AM151" i="15" s="1"/>
  <c r="AN147" i="15"/>
  <c r="AN148" i="15" s="1"/>
  <c r="AO147" i="15"/>
  <c r="AO148" i="15" s="1"/>
  <c r="AO151" i="15" s="1"/>
  <c r="AP147" i="15"/>
  <c r="AQ147" i="15"/>
  <c r="AQ148" i="15" s="1"/>
  <c r="AQ151" i="15" s="1"/>
  <c r="AR147" i="15"/>
  <c r="AR148" i="15" s="1"/>
  <c r="AS147" i="15"/>
  <c r="AS148" i="15" s="1"/>
  <c r="AS151" i="15" s="1"/>
  <c r="AT147" i="15"/>
  <c r="AT148" i="15" s="1"/>
  <c r="AT151" i="15" s="1"/>
  <c r="AU147" i="15"/>
  <c r="AU148" i="15" s="1"/>
  <c r="AU151" i="15" s="1"/>
  <c r="AV147" i="15"/>
  <c r="AV148" i="15" s="1"/>
  <c r="AW147" i="15"/>
  <c r="AW148" i="15" s="1"/>
  <c r="AW151" i="15" s="1"/>
  <c r="AX147" i="15"/>
  <c r="AY147" i="15"/>
  <c r="AY148" i="15" s="1"/>
  <c r="AY151" i="15" s="1"/>
  <c r="AZ147" i="15"/>
  <c r="AZ148" i="15" s="1"/>
  <c r="BA147" i="15"/>
  <c r="BA148" i="15" s="1"/>
  <c r="BA151" i="15" s="1"/>
  <c r="BB147" i="15"/>
  <c r="BB148" i="15" s="1"/>
  <c r="BB151" i="15" s="1"/>
  <c r="BC147" i="15"/>
  <c r="BC148" i="15" s="1"/>
  <c r="BC151" i="15" s="1"/>
  <c r="BD147" i="15"/>
  <c r="BD148" i="15" s="1"/>
  <c r="BE147" i="15"/>
  <c r="BE148" i="15" s="1"/>
  <c r="BE151" i="15" s="1"/>
  <c r="BF147" i="15"/>
  <c r="BG147" i="15"/>
  <c r="BG148" i="15" s="1"/>
  <c r="BG151" i="15" s="1"/>
  <c r="BH147" i="15"/>
  <c r="BH148" i="15" s="1"/>
  <c r="BI147" i="15"/>
  <c r="BI148" i="15" s="1"/>
  <c r="BI151" i="15" s="1"/>
  <c r="BJ147" i="15"/>
  <c r="BJ148" i="15" s="1"/>
  <c r="BJ151" i="15" s="1"/>
  <c r="BK147" i="15"/>
  <c r="BK148" i="15" s="1"/>
  <c r="BK151" i="15" s="1"/>
  <c r="BL147" i="15"/>
  <c r="BL148" i="15" s="1"/>
  <c r="BM147" i="15"/>
  <c r="BM148" i="15" s="1"/>
  <c r="BM151" i="15" s="1"/>
  <c r="BN147" i="15"/>
  <c r="BO147" i="15"/>
  <c r="BO148" i="15" s="1"/>
  <c r="BO151" i="15" s="1"/>
  <c r="BP147" i="15"/>
  <c r="BP148" i="15" s="1"/>
  <c r="BQ147" i="15"/>
  <c r="BQ148" i="15" s="1"/>
  <c r="BQ151" i="15" s="1"/>
  <c r="BR147" i="15"/>
  <c r="BS147" i="15"/>
  <c r="BS148" i="15" s="1"/>
  <c r="BS151" i="15" s="1"/>
  <c r="BT147" i="15"/>
  <c r="BT148" i="15" s="1"/>
  <c r="BT151" i="15" s="1"/>
  <c r="BU147" i="15"/>
  <c r="BU148" i="15" s="1"/>
  <c r="BU151" i="15" s="1"/>
  <c r="D147" i="15"/>
  <c r="E136" i="15"/>
  <c r="F136" i="15"/>
  <c r="G136" i="15"/>
  <c r="H136" i="15"/>
  <c r="I136" i="15"/>
  <c r="J136" i="15"/>
  <c r="K136" i="15"/>
  <c r="L136" i="15"/>
  <c r="M136" i="15"/>
  <c r="N136" i="15"/>
  <c r="O136" i="15"/>
  <c r="P136" i="15"/>
  <c r="Q136" i="15"/>
  <c r="R136" i="15"/>
  <c r="S136" i="15"/>
  <c r="S137" i="15" s="1"/>
  <c r="S140" i="15" s="1"/>
  <c r="T136" i="15"/>
  <c r="T137" i="15" s="1"/>
  <c r="T140" i="15" s="1"/>
  <c r="U136" i="15"/>
  <c r="U137" i="15" s="1"/>
  <c r="U140" i="15" s="1"/>
  <c r="V136" i="15"/>
  <c r="V137" i="15" s="1"/>
  <c r="V140" i="15" s="1"/>
  <c r="W136" i="15"/>
  <c r="W137" i="15" s="1"/>
  <c r="W140" i="15" s="1"/>
  <c r="X136" i="15"/>
  <c r="X137" i="15" s="1"/>
  <c r="X140" i="15" s="1"/>
  <c r="Y136" i="15"/>
  <c r="Y137" i="15" s="1"/>
  <c r="Y140" i="15" s="1"/>
  <c r="Z136" i="15"/>
  <c r="AA136" i="15"/>
  <c r="AA137" i="15" s="1"/>
  <c r="AA140" i="15" s="1"/>
  <c r="AB136" i="15"/>
  <c r="AB137" i="15" s="1"/>
  <c r="AB140" i="15" s="1"/>
  <c r="AC136" i="15"/>
  <c r="AC137" i="15" s="1"/>
  <c r="AC140" i="15" s="1"/>
  <c r="AD136" i="15"/>
  <c r="AD137" i="15" s="1"/>
  <c r="AD140" i="15" s="1"/>
  <c r="AE136" i="15"/>
  <c r="AE137" i="15" s="1"/>
  <c r="AE140" i="15" s="1"/>
  <c r="AF136" i="15"/>
  <c r="AF137" i="15" s="1"/>
  <c r="AF140" i="15" s="1"/>
  <c r="AG136" i="15"/>
  <c r="AG137" i="15" s="1"/>
  <c r="AG140" i="15" s="1"/>
  <c r="AH136" i="15"/>
  <c r="AI136" i="15"/>
  <c r="AI137" i="15" s="1"/>
  <c r="AI140" i="15" s="1"/>
  <c r="AJ136" i="15"/>
  <c r="AJ137" i="15" s="1"/>
  <c r="AJ140" i="15" s="1"/>
  <c r="AK136" i="15"/>
  <c r="AK137" i="15" s="1"/>
  <c r="AK140" i="15" s="1"/>
  <c r="AL136" i="15"/>
  <c r="AL137" i="15" s="1"/>
  <c r="AL140" i="15" s="1"/>
  <c r="AM136" i="15"/>
  <c r="AM137" i="15" s="1"/>
  <c r="AM140" i="15" s="1"/>
  <c r="AN136" i="15"/>
  <c r="AN137" i="15" s="1"/>
  <c r="AN140" i="15" s="1"/>
  <c r="AO136" i="15"/>
  <c r="AO137" i="15" s="1"/>
  <c r="AO140" i="15" s="1"/>
  <c r="AP136" i="15"/>
  <c r="AQ136" i="15"/>
  <c r="AQ137" i="15" s="1"/>
  <c r="AQ140" i="15" s="1"/>
  <c r="AR136" i="15"/>
  <c r="AR137" i="15" s="1"/>
  <c r="AR140" i="15" s="1"/>
  <c r="AS136" i="15"/>
  <c r="AS137" i="15" s="1"/>
  <c r="AS140" i="15" s="1"/>
  <c r="AT136" i="15"/>
  <c r="AT137" i="15" s="1"/>
  <c r="AT140" i="15" s="1"/>
  <c r="AU136" i="15"/>
  <c r="AU137" i="15" s="1"/>
  <c r="AU140" i="15" s="1"/>
  <c r="AV136" i="15"/>
  <c r="AV137" i="15" s="1"/>
  <c r="AV140" i="15" s="1"/>
  <c r="AW136" i="15"/>
  <c r="AW137" i="15" s="1"/>
  <c r="AW140" i="15" s="1"/>
  <c r="AX136" i="15"/>
  <c r="AY136" i="15"/>
  <c r="AY137" i="15" s="1"/>
  <c r="AY140" i="15" s="1"/>
  <c r="AZ136" i="15"/>
  <c r="AZ137" i="15" s="1"/>
  <c r="AZ140" i="15" s="1"/>
  <c r="BA136" i="15"/>
  <c r="BA137" i="15" s="1"/>
  <c r="BA140" i="15" s="1"/>
  <c r="BB136" i="15"/>
  <c r="BB137" i="15" s="1"/>
  <c r="BB140" i="15" s="1"/>
  <c r="BC136" i="15"/>
  <c r="BC137" i="15" s="1"/>
  <c r="BC140" i="15" s="1"/>
  <c r="BD136" i="15"/>
  <c r="BD137" i="15" s="1"/>
  <c r="BD140" i="15" s="1"/>
  <c r="BE136" i="15"/>
  <c r="BE137" i="15" s="1"/>
  <c r="BE140" i="15" s="1"/>
  <c r="BF136" i="15"/>
  <c r="BG136" i="15"/>
  <c r="BG137" i="15" s="1"/>
  <c r="BG140" i="15" s="1"/>
  <c r="BH136" i="15"/>
  <c r="BH137" i="15" s="1"/>
  <c r="BH140" i="15" s="1"/>
  <c r="BI136" i="15"/>
  <c r="BI137" i="15" s="1"/>
  <c r="BI140" i="15" s="1"/>
  <c r="BJ136" i="15"/>
  <c r="BJ137" i="15" s="1"/>
  <c r="BJ140" i="15" s="1"/>
  <c r="BK136" i="15"/>
  <c r="BK137" i="15" s="1"/>
  <c r="BK140" i="15" s="1"/>
  <c r="BL136" i="15"/>
  <c r="BL137" i="15" s="1"/>
  <c r="BL140" i="15" s="1"/>
  <c r="BM136" i="15"/>
  <c r="BM137" i="15" s="1"/>
  <c r="BM140" i="15" s="1"/>
  <c r="BN136" i="15"/>
  <c r="BO136" i="15"/>
  <c r="BO137" i="15" s="1"/>
  <c r="BO140" i="15" s="1"/>
  <c r="BP136" i="15"/>
  <c r="BP137" i="15" s="1"/>
  <c r="BP140" i="15" s="1"/>
  <c r="BQ136" i="15"/>
  <c r="BQ137" i="15" s="1"/>
  <c r="BQ140" i="15" s="1"/>
  <c r="BR136" i="15"/>
  <c r="BR137" i="15" s="1"/>
  <c r="BR140" i="15" s="1"/>
  <c r="BS136" i="15"/>
  <c r="BS137" i="15" s="1"/>
  <c r="BS140" i="15" s="1"/>
  <c r="BT136" i="15"/>
  <c r="BT137" i="15" s="1"/>
  <c r="BT140" i="15" s="1"/>
  <c r="BU136" i="15"/>
  <c r="BU137" i="15" s="1"/>
  <c r="BU140" i="15" s="1"/>
  <c r="D136" i="15"/>
  <c r="D138" i="15" s="1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S41" i="15" s="1"/>
  <c r="S44" i="15" s="1"/>
  <c r="T40" i="15"/>
  <c r="T41" i="15" s="1"/>
  <c r="T44" i="15" s="1"/>
  <c r="U40" i="15"/>
  <c r="U41" i="15" s="1"/>
  <c r="U44" i="15" s="1"/>
  <c r="V40" i="15"/>
  <c r="W40" i="15"/>
  <c r="W41" i="15" s="1"/>
  <c r="W44" i="15" s="1"/>
  <c r="X40" i="15"/>
  <c r="X41" i="15" s="1"/>
  <c r="X44" i="15" s="1"/>
  <c r="Y40" i="15"/>
  <c r="Y41" i="15" s="1"/>
  <c r="Y44" i="15" s="1"/>
  <c r="Z40" i="15"/>
  <c r="AA40" i="15"/>
  <c r="AA41" i="15" s="1"/>
  <c r="AA44" i="15" s="1"/>
  <c r="AB40" i="15"/>
  <c r="AB41" i="15" s="1"/>
  <c r="AB44" i="15" s="1"/>
  <c r="AC40" i="15"/>
  <c r="AC41" i="15" s="1"/>
  <c r="AC44" i="15" s="1"/>
  <c r="AD40" i="15"/>
  <c r="AE40" i="15"/>
  <c r="AE41" i="15" s="1"/>
  <c r="AE44" i="15" s="1"/>
  <c r="AF40" i="15"/>
  <c r="AF41" i="15" s="1"/>
  <c r="AF44" i="15" s="1"/>
  <c r="AG40" i="15"/>
  <c r="AG41" i="15" s="1"/>
  <c r="AG44" i="15" s="1"/>
  <c r="AH40" i="15"/>
  <c r="AI40" i="15"/>
  <c r="AI41" i="15" s="1"/>
  <c r="AI44" i="15" s="1"/>
  <c r="AJ40" i="15"/>
  <c r="AJ41" i="15" s="1"/>
  <c r="AJ44" i="15" s="1"/>
  <c r="AK40" i="15"/>
  <c r="AK41" i="15" s="1"/>
  <c r="AK44" i="15" s="1"/>
  <c r="AL40" i="15"/>
  <c r="AM40" i="15"/>
  <c r="AM41" i="15" s="1"/>
  <c r="AM44" i="15" s="1"/>
  <c r="AN40" i="15"/>
  <c r="AN41" i="15" s="1"/>
  <c r="AN44" i="15" s="1"/>
  <c r="AO40" i="15"/>
  <c r="AO41" i="15" s="1"/>
  <c r="AO44" i="15" s="1"/>
  <c r="AP40" i="15"/>
  <c r="AQ40" i="15"/>
  <c r="AQ41" i="15" s="1"/>
  <c r="AQ44" i="15" s="1"/>
  <c r="AR40" i="15"/>
  <c r="AR41" i="15" s="1"/>
  <c r="AR44" i="15" s="1"/>
  <c r="AS40" i="15"/>
  <c r="AS41" i="15" s="1"/>
  <c r="AS44" i="15" s="1"/>
  <c r="AT40" i="15"/>
  <c r="AU40" i="15"/>
  <c r="AU41" i="15" s="1"/>
  <c r="AU44" i="15" s="1"/>
  <c r="AV40" i="15"/>
  <c r="AV41" i="15" s="1"/>
  <c r="AV44" i="15" s="1"/>
  <c r="AW40" i="15"/>
  <c r="AW41" i="15" s="1"/>
  <c r="AW44" i="15" s="1"/>
  <c r="AX40" i="15"/>
  <c r="AY40" i="15"/>
  <c r="AY41" i="15" s="1"/>
  <c r="AY44" i="15" s="1"/>
  <c r="AZ40" i="15"/>
  <c r="AZ41" i="15" s="1"/>
  <c r="AZ44" i="15" s="1"/>
  <c r="BA40" i="15"/>
  <c r="BA41" i="15" s="1"/>
  <c r="BA44" i="15" s="1"/>
  <c r="BB40" i="15"/>
  <c r="BC40" i="15"/>
  <c r="BC41" i="15" s="1"/>
  <c r="BC44" i="15" s="1"/>
  <c r="BD40" i="15"/>
  <c r="BD41" i="15" s="1"/>
  <c r="BD44" i="15" s="1"/>
  <c r="BE40" i="15"/>
  <c r="BE41" i="15" s="1"/>
  <c r="BE44" i="15" s="1"/>
  <c r="BF40" i="15"/>
  <c r="BG40" i="15"/>
  <c r="BG41" i="15" s="1"/>
  <c r="BG44" i="15" s="1"/>
  <c r="BH40" i="15"/>
  <c r="BH41" i="15" s="1"/>
  <c r="BH44" i="15" s="1"/>
  <c r="BI40" i="15"/>
  <c r="BI41" i="15" s="1"/>
  <c r="BI44" i="15" s="1"/>
  <c r="BJ40" i="15"/>
  <c r="BK40" i="15"/>
  <c r="BK41" i="15" s="1"/>
  <c r="BK44" i="15" s="1"/>
  <c r="BL40" i="15"/>
  <c r="BL41" i="15" s="1"/>
  <c r="BL44" i="15" s="1"/>
  <c r="BM40" i="15"/>
  <c r="BM41" i="15" s="1"/>
  <c r="BM44" i="15" s="1"/>
  <c r="BN40" i="15"/>
  <c r="BO40" i="15"/>
  <c r="BO41" i="15" s="1"/>
  <c r="BO44" i="15" s="1"/>
  <c r="BP40" i="15"/>
  <c r="BP41" i="15" s="1"/>
  <c r="BP44" i="15" s="1"/>
  <c r="BQ40" i="15"/>
  <c r="BQ41" i="15" s="1"/>
  <c r="BQ44" i="15" s="1"/>
  <c r="BR40" i="15"/>
  <c r="BS40" i="15"/>
  <c r="BS41" i="15" s="1"/>
  <c r="BS44" i="15" s="1"/>
  <c r="BT40" i="15"/>
  <c r="BT41" i="15" s="1"/>
  <c r="BT44" i="15" s="1"/>
  <c r="BU40" i="15"/>
  <c r="BU41" i="15" s="1"/>
  <c r="BU44" i="15" s="1"/>
  <c r="D40" i="15"/>
  <c r="D42" i="15" s="1"/>
  <c r="AC568" i="15"/>
  <c r="AB569" i="15" s="1"/>
  <c r="Y568" i="15"/>
  <c r="X569" i="15" s="1"/>
  <c r="Z571" i="15" s="1"/>
  <c r="W563" i="15"/>
  <c r="W564" i="15" s="1"/>
  <c r="Z541" i="15"/>
  <c r="AA541" i="15" s="1"/>
  <c r="W541" i="15"/>
  <c r="Z540" i="15"/>
  <c r="AA540" i="15" s="1"/>
  <c r="W540" i="15"/>
  <c r="Z496" i="15"/>
  <c r="DO9" i="15"/>
  <c r="DP8" i="15" s="1"/>
  <c r="CO8" i="15"/>
  <c r="CJ8" i="15"/>
  <c r="CS7" i="15"/>
  <c r="CE7" i="15"/>
  <c r="DP6" i="15"/>
  <c r="CS6" i="15"/>
  <c r="DP5" i="15"/>
  <c r="CS5" i="15"/>
  <c r="CS4" i="15"/>
  <c r="Z347" i="14"/>
  <c r="AA347" i="14"/>
  <c r="AB347" i="14"/>
  <c r="AC347" i="14"/>
  <c r="AD347" i="14"/>
  <c r="AE347" i="14"/>
  <c r="AF347" i="14"/>
  <c r="AG347" i="14"/>
  <c r="AH347" i="14"/>
  <c r="AI347" i="14"/>
  <c r="AJ347" i="14"/>
  <c r="AK347" i="14"/>
  <c r="AL347" i="14"/>
  <c r="AM347" i="14"/>
  <c r="AN347" i="14"/>
  <c r="AO347" i="14"/>
  <c r="AP347" i="14"/>
  <c r="AQ347" i="14"/>
  <c r="AR347" i="14"/>
  <c r="AS347" i="14"/>
  <c r="AT347" i="14"/>
  <c r="AU347" i="14"/>
  <c r="AV347" i="14"/>
  <c r="AW347" i="14"/>
  <c r="AX347" i="14"/>
  <c r="AY347" i="14"/>
  <c r="AZ347" i="14"/>
  <c r="AZ348" i="14" s="1"/>
  <c r="AZ352" i="14" s="1"/>
  <c r="BA347" i="14"/>
  <c r="BB347" i="14"/>
  <c r="BC347" i="14"/>
  <c r="BD347" i="14"/>
  <c r="BE347" i="14"/>
  <c r="BF347" i="14"/>
  <c r="BG347" i="14"/>
  <c r="BH347" i="14"/>
  <c r="BI347" i="14"/>
  <c r="BJ347" i="14"/>
  <c r="BK347" i="14"/>
  <c r="BL347" i="14"/>
  <c r="BM347" i="14"/>
  <c r="BN347" i="14"/>
  <c r="BO347" i="14"/>
  <c r="BP347" i="14"/>
  <c r="BQ347" i="14"/>
  <c r="BR347" i="14"/>
  <c r="BS347" i="14"/>
  <c r="BT347" i="14"/>
  <c r="BT348" i="14" s="1"/>
  <c r="BT352" i="14" s="1"/>
  <c r="BU347" i="14"/>
  <c r="R347" i="14"/>
  <c r="S347" i="14"/>
  <c r="T347" i="14"/>
  <c r="U347" i="14"/>
  <c r="V347" i="14"/>
  <c r="V349" i="14" s="1"/>
  <c r="W347" i="14"/>
  <c r="X347" i="14"/>
  <c r="Y347" i="14"/>
  <c r="E347" i="14"/>
  <c r="D347" i="14"/>
  <c r="G347" i="14"/>
  <c r="H347" i="14"/>
  <c r="I347" i="14"/>
  <c r="J347" i="14"/>
  <c r="K347" i="14"/>
  <c r="L347" i="14"/>
  <c r="M347" i="14"/>
  <c r="N347" i="14"/>
  <c r="O347" i="14"/>
  <c r="P347" i="14"/>
  <c r="Q347" i="14"/>
  <c r="F347" i="14"/>
  <c r="F349" i="14" s="1"/>
  <c r="AC447" i="7"/>
  <c r="AB448" i="7" s="1"/>
  <c r="AF27" i="10"/>
  <c r="AG27" i="10" s="1"/>
  <c r="AH27" i="10" s="1"/>
  <c r="AF31" i="10"/>
  <c r="AG31" i="10" s="1"/>
  <c r="AH31" i="10" s="1"/>
  <c r="AF35" i="10"/>
  <c r="AG35" i="10" s="1"/>
  <c r="AH35" i="10" s="1"/>
  <c r="E23" i="10"/>
  <c r="AE24" i="10"/>
  <c r="AF24" i="10" s="1"/>
  <c r="AG24" i="10" s="1"/>
  <c r="AH24" i="10" s="1"/>
  <c r="AE25" i="10"/>
  <c r="AF25" i="10" s="1"/>
  <c r="AG25" i="10" s="1"/>
  <c r="AH25" i="10" s="1"/>
  <c r="AE26" i="10"/>
  <c r="AE27" i="10"/>
  <c r="AE28" i="10"/>
  <c r="AF28" i="10" s="1"/>
  <c r="AG28" i="10" s="1"/>
  <c r="AH28" i="10" s="1"/>
  <c r="AE29" i="10"/>
  <c r="AF29" i="10" s="1"/>
  <c r="AG29" i="10" s="1"/>
  <c r="AH29" i="10" s="1"/>
  <c r="AE30" i="10"/>
  <c r="AE31" i="10"/>
  <c r="AE32" i="10"/>
  <c r="AF32" i="10" s="1"/>
  <c r="AG32" i="10" s="1"/>
  <c r="AH32" i="10" s="1"/>
  <c r="AE33" i="10"/>
  <c r="AF33" i="10" s="1"/>
  <c r="AG33" i="10" s="1"/>
  <c r="AH33" i="10" s="1"/>
  <c r="AE34" i="10"/>
  <c r="AE35" i="10"/>
  <c r="AE36" i="10"/>
  <c r="AF36" i="10" s="1"/>
  <c r="AG36" i="10" s="1"/>
  <c r="AH36" i="10" s="1"/>
  <c r="AE23" i="10"/>
  <c r="AF23" i="10" s="1"/>
  <c r="AG23" i="10" s="1"/>
  <c r="AH23" i="10" s="1"/>
  <c r="AH37" i="10" s="1"/>
  <c r="AD24" i="10"/>
  <c r="AD25" i="10"/>
  <c r="AD26" i="10"/>
  <c r="AF26" i="10" s="1"/>
  <c r="AG26" i="10" s="1"/>
  <c r="AH26" i="10" s="1"/>
  <c r="AD27" i="10"/>
  <c r="AD28" i="10"/>
  <c r="AD29" i="10"/>
  <c r="AD30" i="10"/>
  <c r="AF30" i="10" s="1"/>
  <c r="AG30" i="10" s="1"/>
  <c r="AH30" i="10" s="1"/>
  <c r="AD31" i="10"/>
  <c r="AD32" i="10"/>
  <c r="AD33" i="10"/>
  <c r="AD34" i="10"/>
  <c r="AF34" i="10" s="1"/>
  <c r="AG34" i="10" s="1"/>
  <c r="AH34" i="10" s="1"/>
  <c r="AD35" i="10"/>
  <c r="AD36" i="10"/>
  <c r="AD23" i="10"/>
  <c r="E20" i="16"/>
  <c r="O21" i="16"/>
  <c r="G21" i="16"/>
  <c r="E402" i="17"/>
  <c r="D402" i="17"/>
  <c r="F401" i="17"/>
  <c r="G401" i="17" s="1"/>
  <c r="F400" i="17"/>
  <c r="G400" i="17" s="1"/>
  <c r="F399" i="17"/>
  <c r="G399" i="17" s="1"/>
  <c r="F398" i="17"/>
  <c r="G398" i="17" s="1"/>
  <c r="F397" i="17"/>
  <c r="G397" i="17" s="1"/>
  <c r="F396" i="17"/>
  <c r="G396" i="17" s="1"/>
  <c r="F395" i="17"/>
  <c r="G395" i="17" s="1"/>
  <c r="F394" i="17"/>
  <c r="G394" i="17" s="1"/>
  <c r="F393" i="17"/>
  <c r="G393" i="17" s="1"/>
  <c r="F392" i="17"/>
  <c r="G392" i="17" s="1"/>
  <c r="F391" i="17"/>
  <c r="G391" i="17" s="1"/>
  <c r="F390" i="17"/>
  <c r="G390" i="17" s="1"/>
  <c r="F389" i="17"/>
  <c r="G389" i="17" s="1"/>
  <c r="F388" i="17"/>
  <c r="D382" i="17"/>
  <c r="F381" i="17"/>
  <c r="G381" i="17" s="1"/>
  <c r="F380" i="17"/>
  <c r="G380" i="17" s="1"/>
  <c r="F379" i="17"/>
  <c r="G379" i="17" s="1"/>
  <c r="F378" i="17"/>
  <c r="G378" i="17" s="1"/>
  <c r="F377" i="17"/>
  <c r="G377" i="17" s="1"/>
  <c r="F376" i="17"/>
  <c r="G376" i="17" s="1"/>
  <c r="F375" i="17"/>
  <c r="G375" i="17" s="1"/>
  <c r="F374" i="17"/>
  <c r="G374" i="17" s="1"/>
  <c r="F373" i="17"/>
  <c r="G373" i="17" s="1"/>
  <c r="F372" i="17"/>
  <c r="G372" i="17" s="1"/>
  <c r="F371" i="17"/>
  <c r="G371" i="17" s="1"/>
  <c r="F370" i="17"/>
  <c r="G370" i="17" s="1"/>
  <c r="F369" i="17"/>
  <c r="G369" i="17" s="1"/>
  <c r="F368" i="17"/>
  <c r="E358" i="17"/>
  <c r="D358" i="17"/>
  <c r="F357" i="17"/>
  <c r="G357" i="17" s="1"/>
  <c r="F356" i="17"/>
  <c r="G356" i="17" s="1"/>
  <c r="F355" i="17"/>
  <c r="G355" i="17" s="1"/>
  <c r="F354" i="17"/>
  <c r="G354" i="17" s="1"/>
  <c r="F353" i="17"/>
  <c r="G353" i="17" s="1"/>
  <c r="F352" i="17"/>
  <c r="G352" i="17" s="1"/>
  <c r="F351" i="17"/>
  <c r="G351" i="17" s="1"/>
  <c r="F350" i="17"/>
  <c r="G350" i="17" s="1"/>
  <c r="F349" i="17"/>
  <c r="G349" i="17" s="1"/>
  <c r="F348" i="17"/>
  <c r="G348" i="17" s="1"/>
  <c r="F347" i="17"/>
  <c r="G347" i="17" s="1"/>
  <c r="F346" i="17"/>
  <c r="G346" i="17" s="1"/>
  <c r="F345" i="17"/>
  <c r="G345" i="17" s="1"/>
  <c r="F344" i="17"/>
  <c r="D338" i="17"/>
  <c r="F337" i="17"/>
  <c r="G337" i="17" s="1"/>
  <c r="F336" i="17"/>
  <c r="G336" i="17" s="1"/>
  <c r="F334" i="17"/>
  <c r="G334" i="17" s="1"/>
  <c r="F332" i="17"/>
  <c r="G332" i="17" s="1"/>
  <c r="M331" i="17"/>
  <c r="F330" i="17"/>
  <c r="G330" i="17" s="1"/>
  <c r="F328" i="17"/>
  <c r="G328" i="17" s="1"/>
  <c r="F326" i="17"/>
  <c r="G326" i="17" s="1"/>
  <c r="D318" i="17"/>
  <c r="F317" i="17"/>
  <c r="G317" i="17" s="1"/>
  <c r="F316" i="17"/>
  <c r="G316" i="17" s="1"/>
  <c r="F315" i="17"/>
  <c r="G315" i="17" s="1"/>
  <c r="F314" i="17"/>
  <c r="G314" i="17" s="1"/>
  <c r="F313" i="17"/>
  <c r="G313" i="17" s="1"/>
  <c r="F312" i="17"/>
  <c r="G312" i="17" s="1"/>
  <c r="F311" i="17"/>
  <c r="G311" i="17" s="1"/>
  <c r="F310" i="17"/>
  <c r="G310" i="17" s="1"/>
  <c r="F309" i="17"/>
  <c r="G309" i="17" s="1"/>
  <c r="F308" i="17"/>
  <c r="G308" i="17" s="1"/>
  <c r="F307" i="17"/>
  <c r="G307" i="17" s="1"/>
  <c r="F306" i="17"/>
  <c r="G306" i="17" s="1"/>
  <c r="F305" i="17"/>
  <c r="G305" i="17" s="1"/>
  <c r="E318" i="17"/>
  <c r="D294" i="17"/>
  <c r="F293" i="17"/>
  <c r="G293" i="17" s="1"/>
  <c r="F292" i="17"/>
  <c r="G292" i="17" s="1"/>
  <c r="F291" i="17"/>
  <c r="G291" i="17" s="1"/>
  <c r="F290" i="17"/>
  <c r="G290" i="17" s="1"/>
  <c r="F289" i="17"/>
  <c r="G289" i="17" s="1"/>
  <c r="F288" i="17"/>
  <c r="G288" i="17" s="1"/>
  <c r="F287" i="17"/>
  <c r="G287" i="17" s="1"/>
  <c r="F286" i="17"/>
  <c r="G286" i="17" s="1"/>
  <c r="F284" i="17"/>
  <c r="G284" i="17" s="1"/>
  <c r="F283" i="17"/>
  <c r="G283" i="17" s="1"/>
  <c r="F282" i="17"/>
  <c r="G282" i="17" s="1"/>
  <c r="F281" i="17"/>
  <c r="G281" i="17" s="1"/>
  <c r="E294" i="17"/>
  <c r="D274" i="17"/>
  <c r="F273" i="17"/>
  <c r="G273" i="17" s="1"/>
  <c r="F272" i="17"/>
  <c r="G272" i="17" s="1"/>
  <c r="F271" i="17"/>
  <c r="G271" i="17" s="1"/>
  <c r="F270" i="17"/>
  <c r="G270" i="17" s="1"/>
  <c r="F269" i="17"/>
  <c r="G269" i="17" s="1"/>
  <c r="F268" i="17"/>
  <c r="G268" i="17" s="1"/>
  <c r="F267" i="17"/>
  <c r="G267" i="17" s="1"/>
  <c r="F266" i="17"/>
  <c r="G266" i="17" s="1"/>
  <c r="F265" i="17"/>
  <c r="G265" i="17" s="1"/>
  <c r="F264" i="17"/>
  <c r="G264" i="17" s="1"/>
  <c r="F263" i="17"/>
  <c r="G263" i="17" s="1"/>
  <c r="F262" i="17"/>
  <c r="G262" i="17" s="1"/>
  <c r="F261" i="17"/>
  <c r="G261" i="17" s="1"/>
  <c r="E274" i="17"/>
  <c r="D254" i="17"/>
  <c r="F253" i="17"/>
  <c r="G253" i="17" s="1"/>
  <c r="F252" i="17"/>
  <c r="G252" i="17" s="1"/>
  <c r="F251" i="17"/>
  <c r="G251" i="17" s="1"/>
  <c r="F250" i="17"/>
  <c r="G250" i="17" s="1"/>
  <c r="F249" i="17"/>
  <c r="G249" i="17" s="1"/>
  <c r="F248" i="17"/>
  <c r="G248" i="17" s="1"/>
  <c r="F247" i="17"/>
  <c r="G247" i="17" s="1"/>
  <c r="F246" i="17"/>
  <c r="G246" i="17" s="1"/>
  <c r="F245" i="17"/>
  <c r="G245" i="17" s="1"/>
  <c r="F244" i="17"/>
  <c r="G244" i="17" s="1"/>
  <c r="F243" i="17"/>
  <c r="G243" i="17" s="1"/>
  <c r="F242" i="17"/>
  <c r="G242" i="17" s="1"/>
  <c r="F241" i="17"/>
  <c r="G241" i="17" s="1"/>
  <c r="E254" i="17"/>
  <c r="D228" i="17"/>
  <c r="F227" i="17"/>
  <c r="G227" i="17" s="1"/>
  <c r="F226" i="17"/>
  <c r="G226" i="17" s="1"/>
  <c r="F225" i="17"/>
  <c r="G225" i="17" s="1"/>
  <c r="F224" i="17"/>
  <c r="G224" i="17" s="1"/>
  <c r="F223" i="17"/>
  <c r="G223" i="17" s="1"/>
  <c r="F222" i="17"/>
  <c r="G222" i="17" s="1"/>
  <c r="F221" i="17"/>
  <c r="G221" i="17" s="1"/>
  <c r="F220" i="17"/>
  <c r="G220" i="17" s="1"/>
  <c r="F219" i="17"/>
  <c r="G219" i="17" s="1"/>
  <c r="F218" i="17"/>
  <c r="G218" i="17" s="1"/>
  <c r="F217" i="17"/>
  <c r="G217" i="17" s="1"/>
  <c r="F216" i="17"/>
  <c r="G216" i="17" s="1"/>
  <c r="F215" i="17"/>
  <c r="G215" i="17" s="1"/>
  <c r="E228" i="17"/>
  <c r="D209" i="17"/>
  <c r="E208" i="17"/>
  <c r="F208" i="17" s="1"/>
  <c r="G208" i="17" s="1"/>
  <c r="E207" i="17"/>
  <c r="F207" i="17" s="1"/>
  <c r="G207" i="17" s="1"/>
  <c r="E206" i="17"/>
  <c r="F206" i="17" s="1"/>
  <c r="G206" i="17" s="1"/>
  <c r="E205" i="17"/>
  <c r="F205" i="17" s="1"/>
  <c r="G205" i="17" s="1"/>
  <c r="E204" i="17"/>
  <c r="F204" i="17" s="1"/>
  <c r="G204" i="17" s="1"/>
  <c r="E203" i="17"/>
  <c r="F203" i="17" s="1"/>
  <c r="G203" i="17" s="1"/>
  <c r="E202" i="17"/>
  <c r="F202" i="17" s="1"/>
  <c r="G202" i="17" s="1"/>
  <c r="E201" i="17"/>
  <c r="F201" i="17" s="1"/>
  <c r="G201" i="17" s="1"/>
  <c r="E200" i="17"/>
  <c r="F200" i="17" s="1"/>
  <c r="G200" i="17" s="1"/>
  <c r="E199" i="17"/>
  <c r="F199" i="17" s="1"/>
  <c r="G199" i="17" s="1"/>
  <c r="E198" i="17"/>
  <c r="F198" i="17" s="1"/>
  <c r="G198" i="17" s="1"/>
  <c r="E197" i="17"/>
  <c r="F197" i="17" s="1"/>
  <c r="G197" i="17" s="1"/>
  <c r="E196" i="17"/>
  <c r="F196" i="17" s="1"/>
  <c r="G196" i="17" s="1"/>
  <c r="E195" i="17"/>
  <c r="D190" i="17"/>
  <c r="F189" i="17"/>
  <c r="G189" i="17" s="1"/>
  <c r="F188" i="17"/>
  <c r="G188" i="17" s="1"/>
  <c r="F187" i="17"/>
  <c r="G187" i="17" s="1"/>
  <c r="F186" i="17"/>
  <c r="G186" i="17" s="1"/>
  <c r="F185" i="17"/>
  <c r="G185" i="17" s="1"/>
  <c r="F184" i="17"/>
  <c r="G184" i="17" s="1"/>
  <c r="F183" i="17"/>
  <c r="G183" i="17" s="1"/>
  <c r="F182" i="17"/>
  <c r="G182" i="17" s="1"/>
  <c r="F181" i="17"/>
  <c r="G181" i="17" s="1"/>
  <c r="F180" i="17"/>
  <c r="G180" i="17" s="1"/>
  <c r="F179" i="17"/>
  <c r="G179" i="17" s="1"/>
  <c r="F178" i="17"/>
  <c r="G178" i="17" s="1"/>
  <c r="F177" i="17"/>
  <c r="G177" i="17" s="1"/>
  <c r="E190" i="17"/>
  <c r="D165" i="17"/>
  <c r="F164" i="17"/>
  <c r="G164" i="17" s="1"/>
  <c r="F163" i="17"/>
  <c r="G163" i="17" s="1"/>
  <c r="F162" i="17"/>
  <c r="G162" i="17" s="1"/>
  <c r="F161" i="17"/>
  <c r="G161" i="17" s="1"/>
  <c r="F160" i="17"/>
  <c r="G160" i="17" s="1"/>
  <c r="F159" i="17"/>
  <c r="G159" i="17" s="1"/>
  <c r="F158" i="17"/>
  <c r="G158" i="17" s="1"/>
  <c r="F157" i="17"/>
  <c r="G157" i="17" s="1"/>
  <c r="F156" i="17"/>
  <c r="G156" i="17" s="1"/>
  <c r="F155" i="17"/>
  <c r="G155" i="17" s="1"/>
  <c r="F154" i="17"/>
  <c r="G154" i="17" s="1"/>
  <c r="F153" i="17"/>
  <c r="G153" i="17" s="1"/>
  <c r="F152" i="17"/>
  <c r="G152" i="17" s="1"/>
  <c r="E165" i="17"/>
  <c r="D146" i="17"/>
  <c r="F145" i="17"/>
  <c r="G145" i="17" s="1"/>
  <c r="F144" i="17"/>
  <c r="G144" i="17" s="1"/>
  <c r="F143" i="17"/>
  <c r="G143" i="17" s="1"/>
  <c r="F142" i="17"/>
  <c r="G142" i="17" s="1"/>
  <c r="F141" i="17"/>
  <c r="G141" i="17" s="1"/>
  <c r="F140" i="17"/>
  <c r="G140" i="17" s="1"/>
  <c r="F139" i="17"/>
  <c r="G139" i="17" s="1"/>
  <c r="F138" i="17"/>
  <c r="G138" i="17" s="1"/>
  <c r="F137" i="17"/>
  <c r="G137" i="17" s="1"/>
  <c r="F136" i="17"/>
  <c r="G136" i="17" s="1"/>
  <c r="F135" i="17"/>
  <c r="G135" i="17" s="1"/>
  <c r="F134" i="17"/>
  <c r="G134" i="17" s="1"/>
  <c r="F133" i="17"/>
  <c r="G133" i="17" s="1"/>
  <c r="E146" i="17"/>
  <c r="D127" i="17"/>
  <c r="F125" i="17"/>
  <c r="G125" i="17" s="1"/>
  <c r="F123" i="17"/>
  <c r="G123" i="17" s="1"/>
  <c r="F121" i="17"/>
  <c r="G121" i="17" s="1"/>
  <c r="F119" i="17"/>
  <c r="G119" i="17" s="1"/>
  <c r="F117" i="17"/>
  <c r="G117" i="17" s="1"/>
  <c r="F115" i="17"/>
  <c r="G115" i="17" s="1"/>
  <c r="E102" i="17"/>
  <c r="D102" i="17"/>
  <c r="E36" i="17"/>
  <c r="F36" i="17" s="1"/>
  <c r="G36" i="17" s="1"/>
  <c r="E35" i="17"/>
  <c r="F35" i="17" s="1"/>
  <c r="G35" i="17" s="1"/>
  <c r="E34" i="17"/>
  <c r="F34" i="17" s="1"/>
  <c r="G34" i="17" s="1"/>
  <c r="E33" i="17"/>
  <c r="F33" i="17" s="1"/>
  <c r="G33" i="17" s="1"/>
  <c r="E32" i="17"/>
  <c r="F32" i="17" s="1"/>
  <c r="G32" i="17" s="1"/>
  <c r="E31" i="17"/>
  <c r="F31" i="17" s="1"/>
  <c r="G31" i="17" s="1"/>
  <c r="E30" i="17"/>
  <c r="F30" i="17" s="1"/>
  <c r="G30" i="17" s="1"/>
  <c r="E29" i="17"/>
  <c r="F29" i="17" s="1"/>
  <c r="G29" i="17" s="1"/>
  <c r="E28" i="17"/>
  <c r="F28" i="17" s="1"/>
  <c r="G28" i="17" s="1"/>
  <c r="E27" i="17"/>
  <c r="F27" i="17" s="1"/>
  <c r="G27" i="17" s="1"/>
  <c r="E26" i="17"/>
  <c r="F26" i="17" s="1"/>
  <c r="G26" i="17" s="1"/>
  <c r="E25" i="17"/>
  <c r="F25" i="17" s="1"/>
  <c r="G25" i="17" s="1"/>
  <c r="E24" i="17"/>
  <c r="F24" i="17" s="1"/>
  <c r="G24" i="17" s="1"/>
  <c r="E23" i="17"/>
  <c r="F23" i="17" s="1"/>
  <c r="D477" i="14"/>
  <c r="AC469" i="14"/>
  <c r="AB470" i="14" s="1"/>
  <c r="Y469" i="14"/>
  <c r="X470" i="14" s="1"/>
  <c r="W464" i="14"/>
  <c r="W465" i="14" s="1"/>
  <c r="D446" i="14"/>
  <c r="Z442" i="14"/>
  <c r="AA442" i="14" s="1"/>
  <c r="U442" i="14"/>
  <c r="W442" i="14" s="1"/>
  <c r="Z441" i="14"/>
  <c r="AA441" i="14" s="1"/>
  <c r="U441" i="14"/>
  <c r="W441" i="14" s="1"/>
  <c r="Z397" i="14"/>
  <c r="BU348" i="14"/>
  <c r="BU352" i="14" s="1"/>
  <c r="BS348" i="14"/>
  <c r="BS352" i="14" s="1"/>
  <c r="BR348" i="14"/>
  <c r="BQ348" i="14"/>
  <c r="BQ352" i="14" s="1"/>
  <c r="BP348" i="14"/>
  <c r="BP352" i="14" s="1"/>
  <c r="BO348" i="14"/>
  <c r="BO352" i="14" s="1"/>
  <c r="BM348" i="14"/>
  <c r="BM352" i="14" s="1"/>
  <c r="BL348" i="14"/>
  <c r="BL352" i="14" s="1"/>
  <c r="BK348" i="14"/>
  <c r="BK352" i="14" s="1"/>
  <c r="BJ348" i="14"/>
  <c r="BI348" i="14"/>
  <c r="BI352" i="14" s="1"/>
  <c r="BH348" i="14"/>
  <c r="BH352" i="14" s="1"/>
  <c r="BG348" i="14"/>
  <c r="BG352" i="14" s="1"/>
  <c r="BE348" i="14"/>
  <c r="BE352" i="14" s="1"/>
  <c r="BD348" i="14"/>
  <c r="BD352" i="14" s="1"/>
  <c r="BC348" i="14"/>
  <c r="BC352" i="14" s="1"/>
  <c r="BB348" i="14"/>
  <c r="BA348" i="14"/>
  <c r="BA352" i="14" s="1"/>
  <c r="AY348" i="14"/>
  <c r="AY352" i="14" s="1"/>
  <c r="AW348" i="14"/>
  <c r="AW352" i="14" s="1"/>
  <c r="AV348" i="14"/>
  <c r="AV352" i="14" s="1"/>
  <c r="AU348" i="14"/>
  <c r="AU352" i="14" s="1"/>
  <c r="AT348" i="14"/>
  <c r="AS348" i="14"/>
  <c r="AS352" i="14" s="1"/>
  <c r="AR348" i="14"/>
  <c r="AR352" i="14" s="1"/>
  <c r="AQ348" i="14"/>
  <c r="AQ352" i="14" s="1"/>
  <c r="AO348" i="14"/>
  <c r="AO352" i="14" s="1"/>
  <c r="AN348" i="14"/>
  <c r="AN352" i="14" s="1"/>
  <c r="AM348" i="14"/>
  <c r="AM352" i="14" s="1"/>
  <c r="AL348" i="14"/>
  <c r="AK348" i="14"/>
  <c r="AK352" i="14" s="1"/>
  <c r="AJ348" i="14"/>
  <c r="AJ352" i="14" s="1"/>
  <c r="AI348" i="14"/>
  <c r="AI352" i="14" s="1"/>
  <c r="AG348" i="14"/>
  <c r="AG352" i="14" s="1"/>
  <c r="AF348" i="14"/>
  <c r="AF352" i="14" s="1"/>
  <c r="AE348" i="14"/>
  <c r="AE352" i="14" s="1"/>
  <c r="AD348" i="14"/>
  <c r="AC348" i="14"/>
  <c r="AC352" i="14" s="1"/>
  <c r="AB348" i="14"/>
  <c r="AB352" i="14" s="1"/>
  <c r="AA348" i="14"/>
  <c r="AA352" i="14" s="1"/>
  <c r="Y348" i="14"/>
  <c r="Y352" i="14" s="1"/>
  <c r="X348" i="14"/>
  <c r="X352" i="14" s="1"/>
  <c r="W348" i="14"/>
  <c r="W352" i="14" s="1"/>
  <c r="V348" i="14"/>
  <c r="U348" i="14"/>
  <c r="U352" i="14" s="1"/>
  <c r="T348" i="14"/>
  <c r="T352" i="14" s="1"/>
  <c r="S348" i="14"/>
  <c r="S352" i="14" s="1"/>
  <c r="Q348" i="14"/>
  <c r="P348" i="14"/>
  <c r="O348" i="14"/>
  <c r="N348" i="14"/>
  <c r="M348" i="14"/>
  <c r="L348" i="14"/>
  <c r="DO9" i="14"/>
  <c r="DP8" i="14" s="1"/>
  <c r="CO8" i="14"/>
  <c r="CJ8" i="14"/>
  <c r="CS7" i="14"/>
  <c r="CE7" i="14"/>
  <c r="CS6" i="14"/>
  <c r="CS5" i="14"/>
  <c r="CS4" i="14"/>
  <c r="D74" i="11"/>
  <c r="D75" i="11" s="1"/>
  <c r="D455" i="7"/>
  <c r="Y447" i="7"/>
  <c r="X448" i="7" s="1"/>
  <c r="Z450" i="7" s="1"/>
  <c r="W442" i="7"/>
  <c r="W443" i="7" s="1"/>
  <c r="D232" i="1"/>
  <c r="Z224" i="1"/>
  <c r="Y226" i="1" s="1"/>
  <c r="T226" i="1"/>
  <c r="V224" i="1"/>
  <c r="S216" i="1"/>
  <c r="D424" i="7"/>
  <c r="AA420" i="7"/>
  <c r="Z420" i="7"/>
  <c r="U420" i="7"/>
  <c r="W420" i="7" s="1"/>
  <c r="AC420" i="7" s="1"/>
  <c r="U419" i="7"/>
  <c r="W419" i="7" s="1"/>
  <c r="AC419" i="7" s="1"/>
  <c r="Z419" i="7"/>
  <c r="AA419" i="7" s="1"/>
  <c r="Z375" i="7"/>
  <c r="T221" i="1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4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24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80" i="10"/>
  <c r="E561" i="10"/>
  <c r="F561" i="10" s="1"/>
  <c r="G561" i="10" s="1"/>
  <c r="E562" i="10"/>
  <c r="F562" i="10" s="1"/>
  <c r="G562" i="10" s="1"/>
  <c r="E563" i="10"/>
  <c r="E564" i="10"/>
  <c r="F564" i="10" s="1"/>
  <c r="G564" i="10" s="1"/>
  <c r="E565" i="10"/>
  <c r="E566" i="10"/>
  <c r="F566" i="10" s="1"/>
  <c r="G566" i="10" s="1"/>
  <c r="E567" i="10"/>
  <c r="E568" i="10"/>
  <c r="F568" i="10" s="1"/>
  <c r="G568" i="10" s="1"/>
  <c r="E569" i="10"/>
  <c r="F569" i="10" s="1"/>
  <c r="G569" i="10" s="1"/>
  <c r="E570" i="10"/>
  <c r="F570" i="10" s="1"/>
  <c r="G570" i="10" s="1"/>
  <c r="E571" i="10"/>
  <c r="E572" i="10"/>
  <c r="F572" i="10" s="1"/>
  <c r="G572" i="10" s="1"/>
  <c r="E573" i="10"/>
  <c r="E560" i="10"/>
  <c r="E537" i="10"/>
  <c r="E538" i="10"/>
  <c r="F538" i="10" s="1"/>
  <c r="G538" i="10" s="1"/>
  <c r="E539" i="10"/>
  <c r="E540" i="10"/>
  <c r="F540" i="10" s="1"/>
  <c r="G540" i="10" s="1"/>
  <c r="E541" i="10"/>
  <c r="E542" i="10"/>
  <c r="F542" i="10" s="1"/>
  <c r="G542" i="10" s="1"/>
  <c r="E543" i="10"/>
  <c r="E544" i="10"/>
  <c r="F544" i="10" s="1"/>
  <c r="G544" i="10" s="1"/>
  <c r="E545" i="10"/>
  <c r="E546" i="10"/>
  <c r="F546" i="10" s="1"/>
  <c r="G546" i="10" s="1"/>
  <c r="E547" i="10"/>
  <c r="E548" i="10"/>
  <c r="F548" i="10" s="1"/>
  <c r="G548" i="10" s="1"/>
  <c r="E549" i="10"/>
  <c r="E536" i="10"/>
  <c r="E497" i="10"/>
  <c r="E498" i="10"/>
  <c r="F498" i="10" s="1"/>
  <c r="G498" i="10" s="1"/>
  <c r="E499" i="10"/>
  <c r="E500" i="10"/>
  <c r="F500" i="10" s="1"/>
  <c r="G500" i="10" s="1"/>
  <c r="E501" i="10"/>
  <c r="E502" i="10"/>
  <c r="F502" i="10" s="1"/>
  <c r="G502" i="10" s="1"/>
  <c r="E503" i="10"/>
  <c r="E504" i="10"/>
  <c r="F504" i="10" s="1"/>
  <c r="G504" i="10" s="1"/>
  <c r="E505" i="10"/>
  <c r="E506" i="10"/>
  <c r="F506" i="10" s="1"/>
  <c r="G506" i="10" s="1"/>
  <c r="E507" i="10"/>
  <c r="E508" i="10"/>
  <c r="F508" i="10" s="1"/>
  <c r="G508" i="10" s="1"/>
  <c r="E509" i="10"/>
  <c r="E496" i="10"/>
  <c r="E473" i="10"/>
  <c r="E474" i="10"/>
  <c r="F474" i="10" s="1"/>
  <c r="G474" i="10" s="1"/>
  <c r="E475" i="10"/>
  <c r="E476" i="10"/>
  <c r="F476" i="10" s="1"/>
  <c r="G476" i="10" s="1"/>
  <c r="E477" i="10"/>
  <c r="E478" i="10"/>
  <c r="F478" i="10" s="1"/>
  <c r="G478" i="10" s="1"/>
  <c r="E479" i="10"/>
  <c r="E480" i="10"/>
  <c r="F480" i="10" s="1"/>
  <c r="G480" i="10" s="1"/>
  <c r="E481" i="10"/>
  <c r="E482" i="10"/>
  <c r="F482" i="10" s="1"/>
  <c r="G482" i="10" s="1"/>
  <c r="E483" i="10"/>
  <c r="E484" i="10"/>
  <c r="F484" i="10" s="1"/>
  <c r="G484" i="10" s="1"/>
  <c r="E485" i="10"/>
  <c r="E472" i="10"/>
  <c r="E486" i="10" s="1"/>
  <c r="E453" i="10"/>
  <c r="E454" i="10"/>
  <c r="E455" i="10"/>
  <c r="E456" i="10"/>
  <c r="F456" i="10" s="1"/>
  <c r="G456" i="10" s="1"/>
  <c r="E457" i="10"/>
  <c r="E458" i="10"/>
  <c r="F458" i="10" s="1"/>
  <c r="G458" i="10" s="1"/>
  <c r="E459" i="10"/>
  <c r="E460" i="10"/>
  <c r="F460" i="10" s="1"/>
  <c r="G460" i="10" s="1"/>
  <c r="E461" i="10"/>
  <c r="E462" i="10"/>
  <c r="F462" i="10" s="1"/>
  <c r="G462" i="10" s="1"/>
  <c r="E463" i="10"/>
  <c r="E464" i="10"/>
  <c r="F464" i="10" s="1"/>
  <c r="G464" i="10" s="1"/>
  <c r="E465" i="10"/>
  <c r="E45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32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08" i="10"/>
  <c r="E389" i="10"/>
  <c r="E390" i="10"/>
  <c r="E391" i="10"/>
  <c r="E392" i="10"/>
  <c r="E393" i="10"/>
  <c r="E394" i="10"/>
  <c r="E395" i="10"/>
  <c r="E396" i="10"/>
  <c r="E397" i="10"/>
  <c r="E398" i="10"/>
  <c r="E399" i="10"/>
  <c r="F399" i="10" s="1"/>
  <c r="G399" i="10" s="1"/>
  <c r="E400" i="10"/>
  <c r="E401" i="10"/>
  <c r="E38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68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44" i="10"/>
  <c r="D658" i="10"/>
  <c r="F657" i="10"/>
  <c r="G657" i="10" s="1"/>
  <c r="F656" i="10"/>
  <c r="G656" i="10" s="1"/>
  <c r="F655" i="10"/>
  <c r="G655" i="10" s="1"/>
  <c r="F654" i="10"/>
  <c r="G654" i="10" s="1"/>
  <c r="F653" i="10"/>
  <c r="G653" i="10" s="1"/>
  <c r="F652" i="10"/>
  <c r="G652" i="10" s="1"/>
  <c r="F651" i="10"/>
  <c r="G651" i="10" s="1"/>
  <c r="F650" i="10"/>
  <c r="G650" i="10" s="1"/>
  <c r="F649" i="10"/>
  <c r="G649" i="10" s="1"/>
  <c r="F648" i="10"/>
  <c r="G648" i="10" s="1"/>
  <c r="F647" i="10"/>
  <c r="G647" i="10" s="1"/>
  <c r="F646" i="10"/>
  <c r="G646" i="10" s="1"/>
  <c r="F645" i="10"/>
  <c r="G645" i="10" s="1"/>
  <c r="D638" i="10"/>
  <c r="F637" i="10"/>
  <c r="G637" i="10" s="1"/>
  <c r="F636" i="10"/>
  <c r="G636" i="10" s="1"/>
  <c r="F635" i="10"/>
  <c r="G635" i="10" s="1"/>
  <c r="F634" i="10"/>
  <c r="G634" i="10" s="1"/>
  <c r="F633" i="10"/>
  <c r="G633" i="10" s="1"/>
  <c r="F632" i="10"/>
  <c r="G632" i="10" s="1"/>
  <c r="F631" i="10"/>
  <c r="G631" i="10" s="1"/>
  <c r="F630" i="10"/>
  <c r="G630" i="10" s="1"/>
  <c r="F629" i="10"/>
  <c r="G629" i="10" s="1"/>
  <c r="F628" i="10"/>
  <c r="G628" i="10" s="1"/>
  <c r="F627" i="10"/>
  <c r="G627" i="10" s="1"/>
  <c r="F626" i="10"/>
  <c r="G626" i="10" s="1"/>
  <c r="F625" i="10"/>
  <c r="G625" i="10" s="1"/>
  <c r="D614" i="10"/>
  <c r="E613" i="10"/>
  <c r="F613" i="10" s="1"/>
  <c r="G613" i="10" s="1"/>
  <c r="E612" i="10"/>
  <c r="F612" i="10" s="1"/>
  <c r="G612" i="10" s="1"/>
  <c r="E611" i="10"/>
  <c r="F611" i="10" s="1"/>
  <c r="G611" i="10" s="1"/>
  <c r="E610" i="10"/>
  <c r="F610" i="10" s="1"/>
  <c r="G610" i="10" s="1"/>
  <c r="E609" i="10"/>
  <c r="F609" i="10" s="1"/>
  <c r="G609" i="10" s="1"/>
  <c r="E608" i="10"/>
  <c r="F608" i="10" s="1"/>
  <c r="G608" i="10" s="1"/>
  <c r="E607" i="10"/>
  <c r="F607" i="10" s="1"/>
  <c r="G607" i="10" s="1"/>
  <c r="E606" i="10"/>
  <c r="F606" i="10" s="1"/>
  <c r="G606" i="10" s="1"/>
  <c r="E605" i="10"/>
  <c r="F605" i="10" s="1"/>
  <c r="G605" i="10" s="1"/>
  <c r="E604" i="10"/>
  <c r="F604" i="10" s="1"/>
  <c r="G604" i="10" s="1"/>
  <c r="F603" i="10"/>
  <c r="G603" i="10" s="1"/>
  <c r="E603" i="10"/>
  <c r="E602" i="10"/>
  <c r="F602" i="10" s="1"/>
  <c r="G602" i="10" s="1"/>
  <c r="E601" i="10"/>
  <c r="F601" i="10" s="1"/>
  <c r="G601" i="10" s="1"/>
  <c r="E600" i="10"/>
  <c r="D594" i="10"/>
  <c r="F593" i="10"/>
  <c r="G593" i="10" s="1"/>
  <c r="F592" i="10"/>
  <c r="G592" i="10" s="1"/>
  <c r="F591" i="10"/>
  <c r="G591" i="10" s="1"/>
  <c r="F590" i="10"/>
  <c r="G590" i="10" s="1"/>
  <c r="F589" i="10"/>
  <c r="G589" i="10" s="1"/>
  <c r="F588" i="10"/>
  <c r="G588" i="10" s="1"/>
  <c r="F587" i="10"/>
  <c r="G587" i="10" s="1"/>
  <c r="F586" i="10"/>
  <c r="G586" i="10" s="1"/>
  <c r="F585" i="10"/>
  <c r="G585" i="10" s="1"/>
  <c r="F584" i="10"/>
  <c r="G584" i="10" s="1"/>
  <c r="F583" i="10"/>
  <c r="G583" i="10" s="1"/>
  <c r="F582" i="10"/>
  <c r="G582" i="10" s="1"/>
  <c r="F581" i="10"/>
  <c r="G581" i="10" s="1"/>
  <c r="E594" i="10"/>
  <c r="D574" i="10"/>
  <c r="F573" i="10"/>
  <c r="G573" i="10" s="1"/>
  <c r="F571" i="10"/>
  <c r="G571" i="10" s="1"/>
  <c r="F567" i="10"/>
  <c r="G567" i="10" s="1"/>
  <c r="F565" i="10"/>
  <c r="G565" i="10" s="1"/>
  <c r="F563" i="10"/>
  <c r="G563" i="10" s="1"/>
  <c r="D550" i="10"/>
  <c r="F549" i="10"/>
  <c r="G549" i="10" s="1"/>
  <c r="F547" i="10"/>
  <c r="G547" i="10" s="1"/>
  <c r="F545" i="10"/>
  <c r="G545" i="10" s="1"/>
  <c r="F543" i="10"/>
  <c r="G543" i="10" s="1"/>
  <c r="F541" i="10"/>
  <c r="G541" i="10" s="1"/>
  <c r="F539" i="10"/>
  <c r="G539" i="10" s="1"/>
  <c r="F537" i="10"/>
  <c r="G537" i="10" s="1"/>
  <c r="D530" i="10"/>
  <c r="E529" i="10"/>
  <c r="F529" i="10" s="1"/>
  <c r="G529" i="10" s="1"/>
  <c r="E528" i="10"/>
  <c r="F528" i="10" s="1"/>
  <c r="G528" i="10" s="1"/>
  <c r="E527" i="10"/>
  <c r="F527" i="10" s="1"/>
  <c r="G527" i="10" s="1"/>
  <c r="E526" i="10"/>
  <c r="F526" i="10" s="1"/>
  <c r="G526" i="10" s="1"/>
  <c r="E525" i="10"/>
  <c r="F525" i="10" s="1"/>
  <c r="G525" i="10" s="1"/>
  <c r="E524" i="10"/>
  <c r="F524" i="10" s="1"/>
  <c r="G524" i="10" s="1"/>
  <c r="E523" i="10"/>
  <c r="F523" i="10" s="1"/>
  <c r="G523" i="10" s="1"/>
  <c r="E522" i="10"/>
  <c r="F522" i="10" s="1"/>
  <c r="G522" i="10" s="1"/>
  <c r="E521" i="10"/>
  <c r="F521" i="10" s="1"/>
  <c r="G521" i="10" s="1"/>
  <c r="F520" i="10"/>
  <c r="G520" i="10" s="1"/>
  <c r="E520" i="10"/>
  <c r="E519" i="10"/>
  <c r="F519" i="10" s="1"/>
  <c r="G519" i="10" s="1"/>
  <c r="E518" i="10"/>
  <c r="F518" i="10" s="1"/>
  <c r="G518" i="10" s="1"/>
  <c r="F517" i="10"/>
  <c r="G517" i="10" s="1"/>
  <c r="E517" i="10"/>
  <c r="E516" i="10"/>
  <c r="D510" i="10"/>
  <c r="F509" i="10"/>
  <c r="G509" i="10" s="1"/>
  <c r="F507" i="10"/>
  <c r="G507" i="10" s="1"/>
  <c r="F505" i="10"/>
  <c r="G505" i="10" s="1"/>
  <c r="F503" i="10"/>
  <c r="G503" i="10" s="1"/>
  <c r="F501" i="10"/>
  <c r="G501" i="10" s="1"/>
  <c r="F499" i="10"/>
  <c r="G499" i="10" s="1"/>
  <c r="F497" i="10"/>
  <c r="G497" i="10" s="1"/>
  <c r="D486" i="10"/>
  <c r="F485" i="10"/>
  <c r="G485" i="10" s="1"/>
  <c r="F483" i="10"/>
  <c r="G483" i="10" s="1"/>
  <c r="F481" i="10"/>
  <c r="G481" i="10" s="1"/>
  <c r="F479" i="10"/>
  <c r="G479" i="10" s="1"/>
  <c r="F477" i="10"/>
  <c r="G477" i="10" s="1"/>
  <c r="F475" i="10"/>
  <c r="G475" i="10" s="1"/>
  <c r="F473" i="10"/>
  <c r="G473" i="10" s="1"/>
  <c r="D466" i="10"/>
  <c r="F465" i="10"/>
  <c r="G465" i="10" s="1"/>
  <c r="F463" i="10"/>
  <c r="G463" i="10" s="1"/>
  <c r="F461" i="10"/>
  <c r="G461" i="10" s="1"/>
  <c r="F459" i="10"/>
  <c r="G459" i="10" s="1"/>
  <c r="F457" i="10"/>
  <c r="G457" i="10" s="1"/>
  <c r="F455" i="10"/>
  <c r="G455" i="10" s="1"/>
  <c r="F454" i="10"/>
  <c r="G454" i="10" s="1"/>
  <c r="F453" i="10"/>
  <c r="G453" i="10" s="1"/>
  <c r="D446" i="10"/>
  <c r="F445" i="10"/>
  <c r="G445" i="10" s="1"/>
  <c r="F444" i="10"/>
  <c r="G444" i="10" s="1"/>
  <c r="F443" i="10"/>
  <c r="G443" i="10" s="1"/>
  <c r="F442" i="10"/>
  <c r="G442" i="10" s="1"/>
  <c r="F441" i="10"/>
  <c r="G441" i="10" s="1"/>
  <c r="F440" i="10"/>
  <c r="G440" i="10" s="1"/>
  <c r="F439" i="10"/>
  <c r="G439" i="10" s="1"/>
  <c r="F438" i="10"/>
  <c r="G438" i="10" s="1"/>
  <c r="F437" i="10"/>
  <c r="G437" i="10" s="1"/>
  <c r="F436" i="10"/>
  <c r="G436" i="10" s="1"/>
  <c r="F435" i="10"/>
  <c r="G435" i="10" s="1"/>
  <c r="F434" i="10"/>
  <c r="G434" i="10" s="1"/>
  <c r="F433" i="10"/>
  <c r="G433" i="10" s="1"/>
  <c r="E446" i="10"/>
  <c r="D422" i="10"/>
  <c r="F421" i="10"/>
  <c r="G421" i="10" s="1"/>
  <c r="F420" i="10"/>
  <c r="G420" i="10" s="1"/>
  <c r="F419" i="10"/>
  <c r="G419" i="10" s="1"/>
  <c r="F418" i="10"/>
  <c r="G418" i="10" s="1"/>
  <c r="F417" i="10"/>
  <c r="G417" i="10" s="1"/>
  <c r="F416" i="10"/>
  <c r="G416" i="10" s="1"/>
  <c r="F415" i="10"/>
  <c r="G415" i="10" s="1"/>
  <c r="F414" i="10"/>
  <c r="G414" i="10" s="1"/>
  <c r="F413" i="10"/>
  <c r="G413" i="10" s="1"/>
  <c r="F412" i="10"/>
  <c r="G412" i="10" s="1"/>
  <c r="F411" i="10"/>
  <c r="G411" i="10" s="1"/>
  <c r="F410" i="10"/>
  <c r="G410" i="10" s="1"/>
  <c r="F409" i="10"/>
  <c r="G409" i="10" s="1"/>
  <c r="F408" i="10"/>
  <c r="D402" i="10"/>
  <c r="F401" i="10"/>
  <c r="G401" i="10" s="1"/>
  <c r="F400" i="10"/>
  <c r="G400" i="10" s="1"/>
  <c r="F398" i="10"/>
  <c r="G398" i="10" s="1"/>
  <c r="F397" i="10"/>
  <c r="G397" i="10" s="1"/>
  <c r="F396" i="10"/>
  <c r="G396" i="10" s="1"/>
  <c r="F395" i="10"/>
  <c r="G395" i="10" s="1"/>
  <c r="F394" i="10"/>
  <c r="G394" i="10" s="1"/>
  <c r="F393" i="10"/>
  <c r="G393" i="10" s="1"/>
  <c r="F392" i="10"/>
  <c r="G392" i="10" s="1"/>
  <c r="F391" i="10"/>
  <c r="G391" i="10" s="1"/>
  <c r="F390" i="10"/>
  <c r="G390" i="10" s="1"/>
  <c r="F389" i="10"/>
  <c r="G389" i="10" s="1"/>
  <c r="E402" i="10"/>
  <c r="D382" i="10"/>
  <c r="F381" i="10"/>
  <c r="G381" i="10" s="1"/>
  <c r="F380" i="10"/>
  <c r="G380" i="10" s="1"/>
  <c r="F379" i="10"/>
  <c r="G379" i="10" s="1"/>
  <c r="F378" i="10"/>
  <c r="G378" i="10" s="1"/>
  <c r="F377" i="10"/>
  <c r="G377" i="10" s="1"/>
  <c r="F376" i="10"/>
  <c r="G376" i="10" s="1"/>
  <c r="F375" i="10"/>
  <c r="G375" i="10" s="1"/>
  <c r="F374" i="10"/>
  <c r="G374" i="10" s="1"/>
  <c r="F373" i="10"/>
  <c r="G373" i="10" s="1"/>
  <c r="F372" i="10"/>
  <c r="G372" i="10" s="1"/>
  <c r="F371" i="10"/>
  <c r="G371" i="10" s="1"/>
  <c r="F370" i="10"/>
  <c r="G370" i="10" s="1"/>
  <c r="F369" i="10"/>
  <c r="G369" i="10" s="1"/>
  <c r="D358" i="10"/>
  <c r="F357" i="10"/>
  <c r="G357" i="10" s="1"/>
  <c r="F356" i="10"/>
  <c r="G356" i="10" s="1"/>
  <c r="F355" i="10"/>
  <c r="G355" i="10" s="1"/>
  <c r="F354" i="10"/>
  <c r="G354" i="10" s="1"/>
  <c r="F353" i="10"/>
  <c r="G353" i="10" s="1"/>
  <c r="F352" i="10"/>
  <c r="G352" i="10" s="1"/>
  <c r="F351" i="10"/>
  <c r="G351" i="10" s="1"/>
  <c r="F350" i="10"/>
  <c r="G350" i="10" s="1"/>
  <c r="F349" i="10"/>
  <c r="G349" i="10" s="1"/>
  <c r="F348" i="10"/>
  <c r="G348" i="10" s="1"/>
  <c r="F347" i="10"/>
  <c r="G347" i="10" s="1"/>
  <c r="F346" i="10"/>
  <c r="G346" i="10" s="1"/>
  <c r="F345" i="10"/>
  <c r="G345" i="10" s="1"/>
  <c r="D338" i="10"/>
  <c r="E337" i="10"/>
  <c r="F337" i="10" s="1"/>
  <c r="G337" i="10" s="1"/>
  <c r="E336" i="10"/>
  <c r="F336" i="10" s="1"/>
  <c r="G336" i="10" s="1"/>
  <c r="E335" i="10"/>
  <c r="F335" i="10" s="1"/>
  <c r="G335" i="10" s="1"/>
  <c r="E334" i="10"/>
  <c r="F334" i="10" s="1"/>
  <c r="G334" i="10" s="1"/>
  <c r="E333" i="10"/>
  <c r="F333" i="10" s="1"/>
  <c r="G333" i="10" s="1"/>
  <c r="E332" i="10"/>
  <c r="F332" i="10" s="1"/>
  <c r="G332" i="10" s="1"/>
  <c r="E331" i="10"/>
  <c r="F331" i="10" s="1"/>
  <c r="G331" i="10" s="1"/>
  <c r="E330" i="10"/>
  <c r="F330" i="10" s="1"/>
  <c r="G330" i="10" s="1"/>
  <c r="E329" i="10"/>
  <c r="F329" i="10" s="1"/>
  <c r="G329" i="10" s="1"/>
  <c r="E328" i="10"/>
  <c r="F328" i="10" s="1"/>
  <c r="G328" i="10" s="1"/>
  <c r="E327" i="10"/>
  <c r="F327" i="10" s="1"/>
  <c r="G327" i="10" s="1"/>
  <c r="E326" i="10"/>
  <c r="F326" i="10" s="1"/>
  <c r="G326" i="10" s="1"/>
  <c r="E325" i="10"/>
  <c r="F325" i="10" s="1"/>
  <c r="G325" i="10" s="1"/>
  <c r="E324" i="10"/>
  <c r="F324" i="10" s="1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04" i="10"/>
  <c r="E281" i="10"/>
  <c r="E282" i="10"/>
  <c r="E283" i="10"/>
  <c r="E284" i="10"/>
  <c r="E285" i="10"/>
  <c r="E286" i="10"/>
  <c r="E287" i="10"/>
  <c r="E288" i="10"/>
  <c r="E289" i="10"/>
  <c r="E290" i="10"/>
  <c r="E291" i="10"/>
  <c r="E292" i="10"/>
  <c r="E293" i="10"/>
  <c r="E280" i="10"/>
  <c r="E241" i="10"/>
  <c r="E242" i="10"/>
  <c r="E243" i="10"/>
  <c r="E244" i="10"/>
  <c r="E245" i="10"/>
  <c r="E246" i="10"/>
  <c r="E247" i="10"/>
  <c r="E248" i="10"/>
  <c r="E249" i="10"/>
  <c r="E250" i="10"/>
  <c r="E251" i="10"/>
  <c r="E252" i="10"/>
  <c r="E253" i="10"/>
  <c r="E240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14" i="10"/>
  <c r="E177" i="10"/>
  <c r="E178" i="10"/>
  <c r="E179" i="10"/>
  <c r="E180" i="10"/>
  <c r="E181" i="10"/>
  <c r="F181" i="10" s="1"/>
  <c r="G181" i="10" s="1"/>
  <c r="E182" i="10"/>
  <c r="E183" i="10"/>
  <c r="E184" i="10"/>
  <c r="E185" i="10"/>
  <c r="E186" i="10"/>
  <c r="E187" i="10"/>
  <c r="E188" i="10"/>
  <c r="E189" i="10"/>
  <c r="E176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51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32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13" i="10"/>
  <c r="J32" i="8"/>
  <c r="K32" i="8"/>
  <c r="L32" i="8"/>
  <c r="M32" i="8"/>
  <c r="N32" i="8"/>
  <c r="I32" i="8"/>
  <c r="G30" i="8"/>
  <c r="H32" i="8"/>
  <c r="E32" i="8"/>
  <c r="D32" i="8"/>
  <c r="D33" i="8" s="1"/>
  <c r="D102" i="10"/>
  <c r="E101" i="10"/>
  <c r="E102" i="10" s="1"/>
  <c r="D101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87" i="10"/>
  <c r="E12" i="10"/>
  <c r="E19" i="10"/>
  <c r="BS526" i="12"/>
  <c r="BS529" i="12" s="1"/>
  <c r="BO526" i="12"/>
  <c r="BO529" i="12" s="1"/>
  <c r="BK526" i="12"/>
  <c r="BK529" i="12" s="1"/>
  <c r="BG526" i="12"/>
  <c r="BG529" i="12" s="1"/>
  <c r="BC526" i="12"/>
  <c r="BC529" i="12" s="1"/>
  <c r="AY526" i="12"/>
  <c r="AY529" i="12" s="1"/>
  <c r="AU526" i="12"/>
  <c r="AU529" i="12" s="1"/>
  <c r="AQ526" i="12"/>
  <c r="AQ529" i="12" s="1"/>
  <c r="AM526" i="12"/>
  <c r="AM529" i="12" s="1"/>
  <c r="AI526" i="12"/>
  <c r="AI529" i="12" s="1"/>
  <c r="AE526" i="12"/>
  <c r="AE529" i="12" s="1"/>
  <c r="AA526" i="12"/>
  <c r="AA529" i="12" s="1"/>
  <c r="W526" i="12"/>
  <c r="W529" i="12" s="1"/>
  <c r="S526" i="12"/>
  <c r="S529" i="12" s="1"/>
  <c r="E525" i="12"/>
  <c r="F525" i="12"/>
  <c r="G525" i="12"/>
  <c r="H525" i="12"/>
  <c r="I525" i="12"/>
  <c r="J525" i="12"/>
  <c r="K525" i="12"/>
  <c r="L525" i="12"/>
  <c r="M525" i="12"/>
  <c r="N525" i="12"/>
  <c r="O525" i="12"/>
  <c r="P525" i="12"/>
  <c r="Q525" i="12"/>
  <c r="R525" i="12"/>
  <c r="R527" i="12" s="1"/>
  <c r="S525" i="12"/>
  <c r="T525" i="12"/>
  <c r="T526" i="12" s="1"/>
  <c r="T529" i="12" s="1"/>
  <c r="U525" i="12"/>
  <c r="U526" i="12" s="1"/>
  <c r="U529" i="12" s="1"/>
  <c r="V525" i="12"/>
  <c r="V527" i="12" s="1"/>
  <c r="W525" i="12"/>
  <c r="X525" i="12"/>
  <c r="X526" i="12" s="1"/>
  <c r="X529" i="12" s="1"/>
  <c r="Y525" i="12"/>
  <c r="Y526" i="12" s="1"/>
  <c r="Y529" i="12" s="1"/>
  <c r="Z525" i="12"/>
  <c r="Z527" i="12" s="1"/>
  <c r="AA525" i="12"/>
  <c r="AB525" i="12"/>
  <c r="AB526" i="12" s="1"/>
  <c r="AB529" i="12" s="1"/>
  <c r="AC525" i="12"/>
  <c r="AC526" i="12" s="1"/>
  <c r="AC529" i="12" s="1"/>
  <c r="AD525" i="12"/>
  <c r="AD527" i="12" s="1"/>
  <c r="AE525" i="12"/>
  <c r="AF525" i="12"/>
  <c r="AF526" i="12" s="1"/>
  <c r="AF529" i="12" s="1"/>
  <c r="AG525" i="12"/>
  <c r="AG526" i="12" s="1"/>
  <c r="AG529" i="12" s="1"/>
  <c r="AH525" i="12"/>
  <c r="AH527" i="12" s="1"/>
  <c r="AI525" i="12"/>
  <c r="AJ525" i="12"/>
  <c r="AJ526" i="12" s="1"/>
  <c r="AJ529" i="12" s="1"/>
  <c r="AK525" i="12"/>
  <c r="AK526" i="12" s="1"/>
  <c r="AK529" i="12" s="1"/>
  <c r="AL525" i="12"/>
  <c r="AL527" i="12" s="1"/>
  <c r="AM525" i="12"/>
  <c r="AN525" i="12"/>
  <c r="AN526" i="12" s="1"/>
  <c r="AN529" i="12" s="1"/>
  <c r="AO525" i="12"/>
  <c r="AO526" i="12" s="1"/>
  <c r="AO529" i="12" s="1"/>
  <c r="AP525" i="12"/>
  <c r="AP527" i="12" s="1"/>
  <c r="AQ525" i="12"/>
  <c r="AR525" i="12"/>
  <c r="AR526" i="12" s="1"/>
  <c r="AR529" i="12" s="1"/>
  <c r="AS525" i="12"/>
  <c r="AS526" i="12" s="1"/>
  <c r="AS529" i="12" s="1"/>
  <c r="AT525" i="12"/>
  <c r="AT527" i="12" s="1"/>
  <c r="AU525" i="12"/>
  <c r="AV525" i="12"/>
  <c r="AV526" i="12" s="1"/>
  <c r="AV529" i="12" s="1"/>
  <c r="AW525" i="12"/>
  <c r="AW526" i="12" s="1"/>
  <c r="AW529" i="12" s="1"/>
  <c r="AX525" i="12"/>
  <c r="AX527" i="12" s="1"/>
  <c r="AY525" i="12"/>
  <c r="AZ525" i="12"/>
  <c r="AZ526" i="12" s="1"/>
  <c r="AZ529" i="12" s="1"/>
  <c r="BA525" i="12"/>
  <c r="BA526" i="12" s="1"/>
  <c r="BA529" i="12" s="1"/>
  <c r="BB525" i="12"/>
  <c r="BC525" i="12"/>
  <c r="BD525" i="12"/>
  <c r="BD526" i="12" s="1"/>
  <c r="BD529" i="12" s="1"/>
  <c r="BE525" i="12"/>
  <c r="BE526" i="12" s="1"/>
  <c r="BE529" i="12" s="1"/>
  <c r="BF525" i="12"/>
  <c r="BG525" i="12"/>
  <c r="BH525" i="12"/>
  <c r="BH526" i="12" s="1"/>
  <c r="BH529" i="12" s="1"/>
  <c r="BI525" i="12"/>
  <c r="BI526" i="12" s="1"/>
  <c r="BI529" i="12" s="1"/>
  <c r="BJ525" i="12"/>
  <c r="BK525" i="12"/>
  <c r="BL525" i="12"/>
  <c r="BL526" i="12" s="1"/>
  <c r="BL529" i="12" s="1"/>
  <c r="BM525" i="12"/>
  <c r="BM526" i="12" s="1"/>
  <c r="BM529" i="12" s="1"/>
  <c r="BN525" i="12"/>
  <c r="BO525" i="12"/>
  <c r="BP525" i="12"/>
  <c r="BP526" i="12" s="1"/>
  <c r="BP529" i="12" s="1"/>
  <c r="BQ525" i="12"/>
  <c r="BQ526" i="12" s="1"/>
  <c r="BQ529" i="12" s="1"/>
  <c r="BR525" i="12"/>
  <c r="BS525" i="12"/>
  <c r="BT525" i="12"/>
  <c r="BT526" i="12" s="1"/>
  <c r="BT529" i="12" s="1"/>
  <c r="BU525" i="12"/>
  <c r="BU526" i="12" s="1"/>
  <c r="BU529" i="12" s="1"/>
  <c r="D525" i="12"/>
  <c r="D526" i="12" s="1"/>
  <c r="AY498" i="12"/>
  <c r="AY501" i="12" s="1"/>
  <c r="AU498" i="12"/>
  <c r="AU501" i="12" s="1"/>
  <c r="AQ498" i="12"/>
  <c r="AQ501" i="12" s="1"/>
  <c r="AM498" i="12"/>
  <c r="AM501" i="12" s="1"/>
  <c r="AI498" i="12"/>
  <c r="AI501" i="12" s="1"/>
  <c r="AE498" i="12"/>
  <c r="AE501" i="12" s="1"/>
  <c r="AA498" i="12"/>
  <c r="AA501" i="12" s="1"/>
  <c r="W498" i="12"/>
  <c r="W501" i="12" s="1"/>
  <c r="S498" i="12"/>
  <c r="S501" i="12" s="1"/>
  <c r="E497" i="12"/>
  <c r="D498" i="12" s="1"/>
  <c r="F497" i="12"/>
  <c r="G497" i="12"/>
  <c r="K498" i="12" s="1"/>
  <c r="H497" i="12"/>
  <c r="I497" i="12"/>
  <c r="J497" i="12"/>
  <c r="K497" i="12"/>
  <c r="L497" i="12"/>
  <c r="M497" i="12"/>
  <c r="N497" i="12"/>
  <c r="O497" i="12"/>
  <c r="P497" i="12"/>
  <c r="Q497" i="12"/>
  <c r="R497" i="12"/>
  <c r="R499" i="12" s="1"/>
  <c r="S497" i="12"/>
  <c r="T497" i="12"/>
  <c r="T498" i="12" s="1"/>
  <c r="T501" i="12" s="1"/>
  <c r="U497" i="12"/>
  <c r="U498" i="12" s="1"/>
  <c r="U501" i="12" s="1"/>
  <c r="V497" i="12"/>
  <c r="V498" i="12" s="1"/>
  <c r="V501" i="12" s="1"/>
  <c r="W497" i="12"/>
  <c r="X497" i="12"/>
  <c r="X498" i="12" s="1"/>
  <c r="X501" i="12" s="1"/>
  <c r="Y497" i="12"/>
  <c r="Y498" i="12" s="1"/>
  <c r="Y501" i="12" s="1"/>
  <c r="Z497" i="12"/>
  <c r="Z498" i="12" s="1"/>
  <c r="Z501" i="12" s="1"/>
  <c r="AA497" i="12"/>
  <c r="AB497" i="12"/>
  <c r="Z499" i="12" s="1"/>
  <c r="AC497" i="12"/>
  <c r="AC498" i="12" s="1"/>
  <c r="AC501" i="12" s="1"/>
  <c r="AD497" i="12"/>
  <c r="AD499" i="12" s="1"/>
  <c r="AE497" i="12"/>
  <c r="AF497" i="12"/>
  <c r="AF498" i="12" s="1"/>
  <c r="AF501" i="12" s="1"/>
  <c r="AG497" i="12"/>
  <c r="AG498" i="12" s="1"/>
  <c r="AG501" i="12" s="1"/>
  <c r="AH497" i="12"/>
  <c r="AH499" i="12" s="1"/>
  <c r="AI497" i="12"/>
  <c r="AJ497" i="12"/>
  <c r="AJ498" i="12" s="1"/>
  <c r="AJ501" i="12" s="1"/>
  <c r="AK497" i="12"/>
  <c r="AK498" i="12" s="1"/>
  <c r="AK501" i="12" s="1"/>
  <c r="AL497" i="12"/>
  <c r="AM497" i="12"/>
  <c r="AN497" i="12"/>
  <c r="AN498" i="12" s="1"/>
  <c r="AN501" i="12" s="1"/>
  <c r="AO497" i="12"/>
  <c r="AO498" i="12" s="1"/>
  <c r="AO501" i="12" s="1"/>
  <c r="AP497" i="12"/>
  <c r="AP498" i="12" s="1"/>
  <c r="AP501" i="12" s="1"/>
  <c r="AQ497" i="12"/>
  <c r="AP499" i="12" s="1"/>
  <c r="AR497" i="12"/>
  <c r="AR498" i="12" s="1"/>
  <c r="AR501" i="12" s="1"/>
  <c r="AS497" i="12"/>
  <c r="AS498" i="12" s="1"/>
  <c r="AS501" i="12" s="1"/>
  <c r="AT497" i="12"/>
  <c r="AT498" i="12" s="1"/>
  <c r="AT501" i="12" s="1"/>
  <c r="AU497" i="12"/>
  <c r="AV497" i="12"/>
  <c r="AT499" i="12" s="1"/>
  <c r="AW497" i="12"/>
  <c r="AW498" i="12" s="1"/>
  <c r="AW501" i="12" s="1"/>
  <c r="AX497" i="12"/>
  <c r="AX499" i="12" s="1"/>
  <c r="AY497" i="12"/>
  <c r="AZ497" i="12"/>
  <c r="AZ498" i="12" s="1"/>
  <c r="AZ501" i="12" s="1"/>
  <c r="BA497" i="12"/>
  <c r="BA498" i="12" s="1"/>
  <c r="BA501" i="12" s="1"/>
  <c r="BB497" i="12"/>
  <c r="BC497" i="12"/>
  <c r="BC498" i="12" s="1"/>
  <c r="BC501" i="12" s="1"/>
  <c r="BD497" i="12"/>
  <c r="BD498" i="12" s="1"/>
  <c r="BD501" i="12" s="1"/>
  <c r="BE497" i="12"/>
  <c r="BE498" i="12" s="1"/>
  <c r="BE501" i="12" s="1"/>
  <c r="BF497" i="12"/>
  <c r="BF499" i="12" s="1"/>
  <c r="BG497" i="12"/>
  <c r="BG498" i="12" s="1"/>
  <c r="BG501" i="12" s="1"/>
  <c r="BH497" i="12"/>
  <c r="BH498" i="12" s="1"/>
  <c r="BH501" i="12" s="1"/>
  <c r="BI497" i="12"/>
  <c r="BI498" i="12" s="1"/>
  <c r="BI501" i="12" s="1"/>
  <c r="BJ497" i="12"/>
  <c r="BJ499" i="12" s="1"/>
  <c r="BK497" i="12"/>
  <c r="BK498" i="12" s="1"/>
  <c r="BK501" i="12" s="1"/>
  <c r="BL497" i="12"/>
  <c r="BL498" i="12" s="1"/>
  <c r="BL501" i="12" s="1"/>
  <c r="BM497" i="12"/>
  <c r="BM498" i="12" s="1"/>
  <c r="BM501" i="12" s="1"/>
  <c r="BN497" i="12"/>
  <c r="BN499" i="12" s="1"/>
  <c r="BO497" i="12"/>
  <c r="BO498" i="12" s="1"/>
  <c r="BO501" i="12" s="1"/>
  <c r="BP497" i="12"/>
  <c r="BP498" i="12" s="1"/>
  <c r="BP501" i="12" s="1"/>
  <c r="BQ497" i="12"/>
  <c r="BQ498" i="12" s="1"/>
  <c r="BQ501" i="12" s="1"/>
  <c r="BR497" i="12"/>
  <c r="BS497" i="12"/>
  <c r="BS498" i="12" s="1"/>
  <c r="BS501" i="12" s="1"/>
  <c r="BT497" i="12"/>
  <c r="BT498" i="12" s="1"/>
  <c r="BT501" i="12" s="1"/>
  <c r="BU497" i="12"/>
  <c r="BU498" i="12" s="1"/>
  <c r="BU501" i="12" s="1"/>
  <c r="D497" i="12"/>
  <c r="BR456" i="12"/>
  <c r="BR459" i="12" s="1"/>
  <c r="BN456" i="12"/>
  <c r="BN459" i="12" s="1"/>
  <c r="BJ456" i="12"/>
  <c r="BJ459" i="12" s="1"/>
  <c r="BF456" i="12"/>
  <c r="BF459" i="12" s="1"/>
  <c r="BB456" i="12"/>
  <c r="BB459" i="12" s="1"/>
  <c r="AX456" i="12"/>
  <c r="AX459" i="12" s="1"/>
  <c r="AT456" i="12"/>
  <c r="AT459" i="12" s="1"/>
  <c r="AP456" i="12"/>
  <c r="AP459" i="12" s="1"/>
  <c r="AL456" i="12"/>
  <c r="AL459" i="12" s="1"/>
  <c r="AH456" i="12"/>
  <c r="AH459" i="12" s="1"/>
  <c r="AD456" i="12"/>
  <c r="AD459" i="12" s="1"/>
  <c r="Z456" i="12"/>
  <c r="Z459" i="12" s="1"/>
  <c r="V456" i="12"/>
  <c r="V459" i="12" s="1"/>
  <c r="R456" i="12"/>
  <c r="R459" i="12" s="1"/>
  <c r="E455" i="12"/>
  <c r="F455" i="12"/>
  <c r="G455" i="12"/>
  <c r="H455" i="12"/>
  <c r="I455" i="12"/>
  <c r="J455" i="12"/>
  <c r="K455" i="12"/>
  <c r="L455" i="12"/>
  <c r="M455" i="12"/>
  <c r="N455" i="12"/>
  <c r="O455" i="12"/>
  <c r="P455" i="12"/>
  <c r="Q455" i="12"/>
  <c r="R455" i="12"/>
  <c r="S455" i="12"/>
  <c r="S456" i="12" s="1"/>
  <c r="S459" i="12" s="1"/>
  <c r="T455" i="12"/>
  <c r="R457" i="12" s="1"/>
  <c r="U455" i="12"/>
  <c r="U456" i="12" s="1"/>
  <c r="U459" i="12" s="1"/>
  <c r="V455" i="12"/>
  <c r="V457" i="12" s="1"/>
  <c r="W455" i="12"/>
  <c r="W456" i="12" s="1"/>
  <c r="W459" i="12" s="1"/>
  <c r="X455" i="12"/>
  <c r="X456" i="12" s="1"/>
  <c r="X459" i="12" s="1"/>
  <c r="Y455" i="12"/>
  <c r="Y456" i="12" s="1"/>
  <c r="Y459" i="12" s="1"/>
  <c r="Z455" i="12"/>
  <c r="Z457" i="12" s="1"/>
  <c r="AA455" i="12"/>
  <c r="AA456" i="12" s="1"/>
  <c r="AA459" i="12" s="1"/>
  <c r="AB455" i="12"/>
  <c r="AB456" i="12" s="1"/>
  <c r="AB459" i="12" s="1"/>
  <c r="AC455" i="12"/>
  <c r="AC456" i="12" s="1"/>
  <c r="AC459" i="12" s="1"/>
  <c r="AD455" i="12"/>
  <c r="AE455" i="12"/>
  <c r="AE456" i="12" s="1"/>
  <c r="AE459" i="12" s="1"/>
  <c r="AF455" i="12"/>
  <c r="AD457" i="12" s="1"/>
  <c r="AG455" i="12"/>
  <c r="AG456" i="12" s="1"/>
  <c r="AG459" i="12" s="1"/>
  <c r="AH455" i="12"/>
  <c r="AI455" i="12"/>
  <c r="AI456" i="12" s="1"/>
  <c r="AI459" i="12" s="1"/>
  <c r="AJ455" i="12"/>
  <c r="AH457" i="12" s="1"/>
  <c r="AK455" i="12"/>
  <c r="AK456" i="12" s="1"/>
  <c r="AK459" i="12" s="1"/>
  <c r="AL455" i="12"/>
  <c r="AL457" i="12" s="1"/>
  <c r="AM455" i="12"/>
  <c r="AM456" i="12" s="1"/>
  <c r="AM459" i="12" s="1"/>
  <c r="AN455" i="12"/>
  <c r="AN456" i="12" s="1"/>
  <c r="AN459" i="12" s="1"/>
  <c r="AO455" i="12"/>
  <c r="AO456" i="12" s="1"/>
  <c r="AO459" i="12" s="1"/>
  <c r="AP455" i="12"/>
  <c r="AP457" i="12" s="1"/>
  <c r="AQ455" i="12"/>
  <c r="AQ456" i="12" s="1"/>
  <c r="AQ459" i="12" s="1"/>
  <c r="AR455" i="12"/>
  <c r="AR456" i="12" s="1"/>
  <c r="AR459" i="12" s="1"/>
  <c r="AS455" i="12"/>
  <c r="AS456" i="12" s="1"/>
  <c r="AS459" i="12" s="1"/>
  <c r="AT455" i="12"/>
  <c r="AU455" i="12"/>
  <c r="AU456" i="12" s="1"/>
  <c r="AU459" i="12" s="1"/>
  <c r="AV455" i="12"/>
  <c r="AT457" i="12" s="1"/>
  <c r="AW455" i="12"/>
  <c r="AW456" i="12" s="1"/>
  <c r="AW459" i="12" s="1"/>
  <c r="AX455" i="12"/>
  <c r="AY455" i="12"/>
  <c r="AY456" i="12" s="1"/>
  <c r="AY459" i="12" s="1"/>
  <c r="AZ455" i="12"/>
  <c r="AX457" i="12" s="1"/>
  <c r="BA455" i="12"/>
  <c r="BA456" i="12" s="1"/>
  <c r="BA459" i="12" s="1"/>
  <c r="BB455" i="12"/>
  <c r="BB457" i="12" s="1"/>
  <c r="BC455" i="12"/>
  <c r="BC456" i="12" s="1"/>
  <c r="BC459" i="12" s="1"/>
  <c r="BD455" i="12"/>
  <c r="BD456" i="12" s="1"/>
  <c r="BD459" i="12" s="1"/>
  <c r="BE455" i="12"/>
  <c r="BE456" i="12" s="1"/>
  <c r="BE459" i="12" s="1"/>
  <c r="BF455" i="12"/>
  <c r="BF457" i="12" s="1"/>
  <c r="BG455" i="12"/>
  <c r="BG456" i="12" s="1"/>
  <c r="BG459" i="12" s="1"/>
  <c r="BH455" i="12"/>
  <c r="BH456" i="12" s="1"/>
  <c r="BH459" i="12" s="1"/>
  <c r="BI455" i="12"/>
  <c r="BI456" i="12" s="1"/>
  <c r="BI459" i="12" s="1"/>
  <c r="BJ455" i="12"/>
  <c r="BK455" i="12"/>
  <c r="BK456" i="12" s="1"/>
  <c r="BK459" i="12" s="1"/>
  <c r="BL455" i="12"/>
  <c r="BJ457" i="12" s="1"/>
  <c r="BM455" i="12"/>
  <c r="BM456" i="12" s="1"/>
  <c r="BM459" i="12" s="1"/>
  <c r="BN455" i="12"/>
  <c r="BO455" i="12"/>
  <c r="BO456" i="12" s="1"/>
  <c r="BO459" i="12" s="1"/>
  <c r="BP455" i="12"/>
  <c r="BN457" i="12" s="1"/>
  <c r="BQ455" i="12"/>
  <c r="BQ456" i="12" s="1"/>
  <c r="BQ459" i="12" s="1"/>
  <c r="BR455" i="12"/>
  <c r="BR457" i="12" s="1"/>
  <c r="BS455" i="12"/>
  <c r="BS456" i="12" s="1"/>
  <c r="BS459" i="12" s="1"/>
  <c r="BT455" i="12"/>
  <c r="BT456" i="12" s="1"/>
  <c r="BT459" i="12" s="1"/>
  <c r="BU455" i="12"/>
  <c r="BU456" i="12" s="1"/>
  <c r="BU459" i="12" s="1"/>
  <c r="D455" i="12"/>
  <c r="BR432" i="12"/>
  <c r="BR435" i="12" s="1"/>
  <c r="BN432" i="12"/>
  <c r="BN435" i="12" s="1"/>
  <c r="BJ432" i="12"/>
  <c r="BJ435" i="12" s="1"/>
  <c r="BF432" i="12"/>
  <c r="BF435" i="12" s="1"/>
  <c r="BB432" i="12"/>
  <c r="BB435" i="12" s="1"/>
  <c r="AX432" i="12"/>
  <c r="AX435" i="12" s="1"/>
  <c r="AT432" i="12"/>
  <c r="AT435" i="12" s="1"/>
  <c r="AP432" i="12"/>
  <c r="AP435" i="12" s="1"/>
  <c r="AL432" i="12"/>
  <c r="AL435" i="12" s="1"/>
  <c r="AH432" i="12"/>
  <c r="AH435" i="12" s="1"/>
  <c r="AD432" i="12"/>
  <c r="AD435" i="12" s="1"/>
  <c r="Z432" i="12"/>
  <c r="Z435" i="12" s="1"/>
  <c r="V432" i="12"/>
  <c r="V435" i="12" s="1"/>
  <c r="R432" i="12"/>
  <c r="R435" i="12" s="1"/>
  <c r="E431" i="12"/>
  <c r="F431" i="12"/>
  <c r="G431" i="12"/>
  <c r="H431" i="12"/>
  <c r="I431" i="12"/>
  <c r="J431" i="12"/>
  <c r="K431" i="12"/>
  <c r="L431" i="12"/>
  <c r="M431" i="12"/>
  <c r="N431" i="12"/>
  <c r="O431" i="12"/>
  <c r="P431" i="12"/>
  <c r="Q431" i="12"/>
  <c r="R431" i="12"/>
  <c r="S431" i="12"/>
  <c r="S432" i="12" s="1"/>
  <c r="S435" i="12" s="1"/>
  <c r="T431" i="12"/>
  <c r="R433" i="12" s="1"/>
  <c r="U431" i="12"/>
  <c r="U432" i="12" s="1"/>
  <c r="U435" i="12" s="1"/>
  <c r="V431" i="12"/>
  <c r="V433" i="12" s="1"/>
  <c r="W431" i="12"/>
  <c r="W432" i="12" s="1"/>
  <c r="W435" i="12" s="1"/>
  <c r="X431" i="12"/>
  <c r="X432" i="12" s="1"/>
  <c r="X435" i="12" s="1"/>
  <c r="Y431" i="12"/>
  <c r="Y432" i="12" s="1"/>
  <c r="Y435" i="12" s="1"/>
  <c r="Z431" i="12"/>
  <c r="Z433" i="12" s="1"/>
  <c r="AA431" i="12"/>
  <c r="AA432" i="12" s="1"/>
  <c r="AA435" i="12" s="1"/>
  <c r="AB431" i="12"/>
  <c r="AB432" i="12" s="1"/>
  <c r="AB435" i="12" s="1"/>
  <c r="AC431" i="12"/>
  <c r="AC432" i="12" s="1"/>
  <c r="AC435" i="12" s="1"/>
  <c r="AD431" i="12"/>
  <c r="AE431" i="12"/>
  <c r="AE432" i="12" s="1"/>
  <c r="AE435" i="12" s="1"/>
  <c r="AF431" i="12"/>
  <c r="AD433" i="12" s="1"/>
  <c r="AG431" i="12"/>
  <c r="AG432" i="12" s="1"/>
  <c r="AG435" i="12" s="1"/>
  <c r="AH431" i="12"/>
  <c r="AI431" i="12"/>
  <c r="AI432" i="12" s="1"/>
  <c r="AI435" i="12" s="1"/>
  <c r="AJ431" i="12"/>
  <c r="AH433" i="12" s="1"/>
  <c r="AK431" i="12"/>
  <c r="AK432" i="12" s="1"/>
  <c r="AK435" i="12" s="1"/>
  <c r="AL431" i="12"/>
  <c r="AL433" i="12" s="1"/>
  <c r="AM431" i="12"/>
  <c r="AM432" i="12" s="1"/>
  <c r="AM435" i="12" s="1"/>
  <c r="AN431" i="12"/>
  <c r="AN432" i="12" s="1"/>
  <c r="AN435" i="12" s="1"/>
  <c r="AO431" i="12"/>
  <c r="AO432" i="12" s="1"/>
  <c r="AO435" i="12" s="1"/>
  <c r="AP431" i="12"/>
  <c r="AP433" i="12" s="1"/>
  <c r="AQ431" i="12"/>
  <c r="AQ432" i="12" s="1"/>
  <c r="AQ435" i="12" s="1"/>
  <c r="AR431" i="12"/>
  <c r="AR432" i="12" s="1"/>
  <c r="AR435" i="12" s="1"/>
  <c r="AS431" i="12"/>
  <c r="AS432" i="12" s="1"/>
  <c r="AS435" i="12" s="1"/>
  <c r="AT431" i="12"/>
  <c r="AU431" i="12"/>
  <c r="AU432" i="12" s="1"/>
  <c r="AU435" i="12" s="1"/>
  <c r="AV431" i="12"/>
  <c r="AT433" i="12" s="1"/>
  <c r="AW431" i="12"/>
  <c r="AW432" i="12" s="1"/>
  <c r="AW435" i="12" s="1"/>
  <c r="AX431" i="12"/>
  <c r="AY431" i="12"/>
  <c r="AY432" i="12" s="1"/>
  <c r="AY435" i="12" s="1"/>
  <c r="AZ431" i="12"/>
  <c r="AX433" i="12" s="1"/>
  <c r="BA431" i="12"/>
  <c r="BA432" i="12" s="1"/>
  <c r="BA435" i="12" s="1"/>
  <c r="BB431" i="12"/>
  <c r="BB433" i="12" s="1"/>
  <c r="BC431" i="12"/>
  <c r="BC432" i="12" s="1"/>
  <c r="BC435" i="12" s="1"/>
  <c r="BD431" i="12"/>
  <c r="BD432" i="12" s="1"/>
  <c r="BD435" i="12" s="1"/>
  <c r="BE431" i="12"/>
  <c r="BE432" i="12" s="1"/>
  <c r="BE435" i="12" s="1"/>
  <c r="BF431" i="12"/>
  <c r="BF433" i="12" s="1"/>
  <c r="BG431" i="12"/>
  <c r="BG432" i="12" s="1"/>
  <c r="BG435" i="12" s="1"/>
  <c r="BH431" i="12"/>
  <c r="BH432" i="12" s="1"/>
  <c r="BH435" i="12" s="1"/>
  <c r="BI431" i="12"/>
  <c r="BI432" i="12" s="1"/>
  <c r="BI435" i="12" s="1"/>
  <c r="BJ431" i="12"/>
  <c r="BK431" i="12"/>
  <c r="BK432" i="12" s="1"/>
  <c r="BK435" i="12" s="1"/>
  <c r="BL431" i="12"/>
  <c r="BJ433" i="12" s="1"/>
  <c r="BM431" i="12"/>
  <c r="BM432" i="12" s="1"/>
  <c r="BM435" i="12" s="1"/>
  <c r="BN431" i="12"/>
  <c r="BO431" i="12"/>
  <c r="BO432" i="12" s="1"/>
  <c r="BO435" i="12" s="1"/>
  <c r="BP431" i="12"/>
  <c r="BN433" i="12" s="1"/>
  <c r="BQ431" i="12"/>
  <c r="BQ432" i="12" s="1"/>
  <c r="BQ435" i="12" s="1"/>
  <c r="BR431" i="12"/>
  <c r="BR433" i="12" s="1"/>
  <c r="BS431" i="12"/>
  <c r="BS432" i="12" s="1"/>
  <c r="BS435" i="12" s="1"/>
  <c r="BT431" i="12"/>
  <c r="BT432" i="12" s="1"/>
  <c r="BT435" i="12" s="1"/>
  <c r="BU431" i="12"/>
  <c r="BU432" i="12" s="1"/>
  <c r="BU435" i="12" s="1"/>
  <c r="D431" i="12"/>
  <c r="BR411" i="12"/>
  <c r="BR414" i="12" s="1"/>
  <c r="BN411" i="12"/>
  <c r="BN414" i="12" s="1"/>
  <c r="BJ411" i="12"/>
  <c r="BJ414" i="12" s="1"/>
  <c r="BF411" i="12"/>
  <c r="BF414" i="12" s="1"/>
  <c r="BB411" i="12"/>
  <c r="BB414" i="12" s="1"/>
  <c r="AX411" i="12"/>
  <c r="AX414" i="12" s="1"/>
  <c r="AT411" i="12"/>
  <c r="AT414" i="12" s="1"/>
  <c r="AP411" i="12"/>
  <c r="AP414" i="12" s="1"/>
  <c r="AL411" i="12"/>
  <c r="AL414" i="12" s="1"/>
  <c r="AH411" i="12"/>
  <c r="AH414" i="12" s="1"/>
  <c r="AD411" i="12"/>
  <c r="AD414" i="12" s="1"/>
  <c r="Z411" i="12"/>
  <c r="Z414" i="12" s="1"/>
  <c r="V411" i="12"/>
  <c r="V414" i="12" s="1"/>
  <c r="R411" i="12"/>
  <c r="R414" i="12" s="1"/>
  <c r="E410" i="12"/>
  <c r="F410" i="12"/>
  <c r="G410" i="12"/>
  <c r="H410" i="12"/>
  <c r="I410" i="12"/>
  <c r="J410" i="12"/>
  <c r="K410" i="12"/>
  <c r="L410" i="12"/>
  <c r="M410" i="12"/>
  <c r="N410" i="12"/>
  <c r="O410" i="12"/>
  <c r="P410" i="12"/>
  <c r="Q410" i="12"/>
  <c r="R410" i="12"/>
  <c r="S410" i="12"/>
  <c r="S411" i="12" s="1"/>
  <c r="S414" i="12" s="1"/>
  <c r="T410" i="12"/>
  <c r="R412" i="12" s="1"/>
  <c r="U410" i="12"/>
  <c r="U411" i="12" s="1"/>
  <c r="U414" i="12" s="1"/>
  <c r="V410" i="12"/>
  <c r="V412" i="12" s="1"/>
  <c r="W410" i="12"/>
  <c r="W411" i="12" s="1"/>
  <c r="W414" i="12" s="1"/>
  <c r="X410" i="12"/>
  <c r="X411" i="12" s="1"/>
  <c r="X414" i="12" s="1"/>
  <c r="Y410" i="12"/>
  <c r="Y411" i="12" s="1"/>
  <c r="Y414" i="12" s="1"/>
  <c r="Z410" i="12"/>
  <c r="Z412" i="12" s="1"/>
  <c r="AA410" i="12"/>
  <c r="AA411" i="12" s="1"/>
  <c r="AA414" i="12" s="1"/>
  <c r="AB410" i="12"/>
  <c r="AB411" i="12" s="1"/>
  <c r="AB414" i="12" s="1"/>
  <c r="AC410" i="12"/>
  <c r="AC411" i="12" s="1"/>
  <c r="AC414" i="12" s="1"/>
  <c r="AD410" i="12"/>
  <c r="AE410" i="12"/>
  <c r="AE411" i="12" s="1"/>
  <c r="AE414" i="12" s="1"/>
  <c r="AF410" i="12"/>
  <c r="AD412" i="12" s="1"/>
  <c r="AG410" i="12"/>
  <c r="AG411" i="12" s="1"/>
  <c r="AG414" i="12" s="1"/>
  <c r="AH410" i="12"/>
  <c r="AI410" i="12"/>
  <c r="AI411" i="12" s="1"/>
  <c r="AI414" i="12" s="1"/>
  <c r="AJ410" i="12"/>
  <c r="AH412" i="12" s="1"/>
  <c r="AK410" i="12"/>
  <c r="AK411" i="12" s="1"/>
  <c r="AK414" i="12" s="1"/>
  <c r="AL410" i="12"/>
  <c r="AL412" i="12" s="1"/>
  <c r="AM410" i="12"/>
  <c r="AM411" i="12" s="1"/>
  <c r="AM414" i="12" s="1"/>
  <c r="AN410" i="12"/>
  <c r="AN411" i="12" s="1"/>
  <c r="AN414" i="12" s="1"/>
  <c r="AO410" i="12"/>
  <c r="AO411" i="12" s="1"/>
  <c r="AO414" i="12" s="1"/>
  <c r="AP410" i="12"/>
  <c r="AP412" i="12" s="1"/>
  <c r="AQ410" i="12"/>
  <c r="AQ411" i="12" s="1"/>
  <c r="AQ414" i="12" s="1"/>
  <c r="AR410" i="12"/>
  <c r="AR411" i="12" s="1"/>
  <c r="AR414" i="12" s="1"/>
  <c r="AS410" i="12"/>
  <c r="AS411" i="12" s="1"/>
  <c r="AS414" i="12" s="1"/>
  <c r="AT410" i="12"/>
  <c r="AU410" i="12"/>
  <c r="AU411" i="12" s="1"/>
  <c r="AU414" i="12" s="1"/>
  <c r="AV410" i="12"/>
  <c r="AT412" i="12" s="1"/>
  <c r="AW410" i="12"/>
  <c r="AW411" i="12" s="1"/>
  <c r="AW414" i="12" s="1"/>
  <c r="AX410" i="12"/>
  <c r="AY410" i="12"/>
  <c r="AY411" i="12" s="1"/>
  <c r="AY414" i="12" s="1"/>
  <c r="AZ410" i="12"/>
  <c r="AX412" i="12" s="1"/>
  <c r="BA410" i="12"/>
  <c r="BA411" i="12" s="1"/>
  <c r="BA414" i="12" s="1"/>
  <c r="BB410" i="12"/>
  <c r="BB412" i="12" s="1"/>
  <c r="BC410" i="12"/>
  <c r="BC411" i="12" s="1"/>
  <c r="BC414" i="12" s="1"/>
  <c r="BD410" i="12"/>
  <c r="BD411" i="12" s="1"/>
  <c r="BD414" i="12" s="1"/>
  <c r="BE410" i="12"/>
  <c r="BE411" i="12" s="1"/>
  <c r="BE414" i="12" s="1"/>
  <c r="BF410" i="12"/>
  <c r="BF412" i="12" s="1"/>
  <c r="BG410" i="12"/>
  <c r="BG411" i="12" s="1"/>
  <c r="BG414" i="12" s="1"/>
  <c r="BH410" i="12"/>
  <c r="BH411" i="12" s="1"/>
  <c r="BH414" i="12" s="1"/>
  <c r="BI410" i="12"/>
  <c r="BI411" i="12" s="1"/>
  <c r="BI414" i="12" s="1"/>
  <c r="BJ410" i="12"/>
  <c r="BK410" i="12"/>
  <c r="BK411" i="12" s="1"/>
  <c r="BK414" i="12" s="1"/>
  <c r="BL410" i="12"/>
  <c r="BM410" i="12"/>
  <c r="BM411" i="12" s="1"/>
  <c r="BM414" i="12" s="1"/>
  <c r="BN410" i="12"/>
  <c r="BO410" i="12"/>
  <c r="BO411" i="12" s="1"/>
  <c r="BO414" i="12" s="1"/>
  <c r="BP410" i="12"/>
  <c r="BQ410" i="12"/>
  <c r="BQ411" i="12" s="1"/>
  <c r="BQ414" i="12" s="1"/>
  <c r="BR410" i="12"/>
  <c r="BS410" i="12"/>
  <c r="BS411" i="12" s="1"/>
  <c r="BS414" i="12" s="1"/>
  <c r="BT410" i="12"/>
  <c r="BT411" i="12" s="1"/>
  <c r="BT414" i="12" s="1"/>
  <c r="BU410" i="12"/>
  <c r="BU411" i="12" s="1"/>
  <c r="BU414" i="12" s="1"/>
  <c r="D410" i="12"/>
  <c r="BR387" i="12"/>
  <c r="BR390" i="12" s="1"/>
  <c r="BQ387" i="12"/>
  <c r="BQ390" i="12" s="1"/>
  <c r="BN387" i="12"/>
  <c r="BN390" i="12" s="1"/>
  <c r="BJ387" i="12"/>
  <c r="BJ390" i="12" s="1"/>
  <c r="BI387" i="12"/>
  <c r="BI390" i="12" s="1"/>
  <c r="BF387" i="12"/>
  <c r="BF390" i="12" s="1"/>
  <c r="BB387" i="12"/>
  <c r="BB390" i="12" s="1"/>
  <c r="BA387" i="12"/>
  <c r="BA390" i="12" s="1"/>
  <c r="AX387" i="12"/>
  <c r="AX390" i="12" s="1"/>
  <c r="AT387" i="12"/>
  <c r="AT390" i="12" s="1"/>
  <c r="AS387" i="12"/>
  <c r="AS390" i="12" s="1"/>
  <c r="AP387" i="12"/>
  <c r="AP390" i="12" s="1"/>
  <c r="AL387" i="12"/>
  <c r="AL390" i="12" s="1"/>
  <c r="AK387" i="12"/>
  <c r="AK390" i="12" s="1"/>
  <c r="AH387" i="12"/>
  <c r="AH390" i="12" s="1"/>
  <c r="AD387" i="12"/>
  <c r="AD390" i="12" s="1"/>
  <c r="AC387" i="12"/>
  <c r="AC390" i="12" s="1"/>
  <c r="Z387" i="12"/>
  <c r="Z390" i="12" s="1"/>
  <c r="V387" i="12"/>
  <c r="V390" i="12" s="1"/>
  <c r="U387" i="12"/>
  <c r="U390" i="12" s="1"/>
  <c r="R387" i="12"/>
  <c r="R390" i="12" s="1"/>
  <c r="E386" i="12"/>
  <c r="F386" i="12"/>
  <c r="G386" i="12"/>
  <c r="H386" i="12"/>
  <c r="I386" i="12"/>
  <c r="J386" i="12"/>
  <c r="K386" i="12"/>
  <c r="L386" i="12"/>
  <c r="M386" i="12"/>
  <c r="N386" i="12"/>
  <c r="O386" i="12"/>
  <c r="P386" i="12"/>
  <c r="Q386" i="12"/>
  <c r="R386" i="12"/>
  <c r="S386" i="12"/>
  <c r="S387" i="12" s="1"/>
  <c r="S390" i="12" s="1"/>
  <c r="T386" i="12"/>
  <c r="T387" i="12" s="1"/>
  <c r="T390" i="12" s="1"/>
  <c r="U386" i="12"/>
  <c r="V386" i="12"/>
  <c r="W386" i="12"/>
  <c r="W387" i="12" s="1"/>
  <c r="W390" i="12" s="1"/>
  <c r="X386" i="12"/>
  <c r="X387" i="12" s="1"/>
  <c r="X390" i="12" s="1"/>
  <c r="Y386" i="12"/>
  <c r="Y387" i="12" s="1"/>
  <c r="Y390" i="12" s="1"/>
  <c r="Z386" i="12"/>
  <c r="AA386" i="12"/>
  <c r="AA387" i="12" s="1"/>
  <c r="AA390" i="12" s="1"/>
  <c r="AB386" i="12"/>
  <c r="AB387" i="12" s="1"/>
  <c r="AB390" i="12" s="1"/>
  <c r="AC386" i="12"/>
  <c r="AD386" i="12"/>
  <c r="AE386" i="12"/>
  <c r="AE387" i="12" s="1"/>
  <c r="AE390" i="12" s="1"/>
  <c r="AF386" i="12"/>
  <c r="AF387" i="12" s="1"/>
  <c r="AF390" i="12" s="1"/>
  <c r="AG386" i="12"/>
  <c r="AG387" i="12" s="1"/>
  <c r="AG390" i="12" s="1"/>
  <c r="AH386" i="12"/>
  <c r="AI386" i="12"/>
  <c r="AI387" i="12" s="1"/>
  <c r="AI390" i="12" s="1"/>
  <c r="AJ386" i="12"/>
  <c r="AJ387" i="12" s="1"/>
  <c r="AJ390" i="12" s="1"/>
  <c r="AK386" i="12"/>
  <c r="AL386" i="12"/>
  <c r="AM386" i="12"/>
  <c r="AM387" i="12" s="1"/>
  <c r="AM390" i="12" s="1"/>
  <c r="AN386" i="12"/>
  <c r="AN387" i="12" s="1"/>
  <c r="AN390" i="12" s="1"/>
  <c r="AO386" i="12"/>
  <c r="AO387" i="12" s="1"/>
  <c r="AO390" i="12" s="1"/>
  <c r="AP386" i="12"/>
  <c r="AQ386" i="12"/>
  <c r="AQ387" i="12" s="1"/>
  <c r="AQ390" i="12" s="1"/>
  <c r="AR386" i="12"/>
  <c r="AR387" i="12" s="1"/>
  <c r="AR390" i="12" s="1"/>
  <c r="AS386" i="12"/>
  <c r="AT386" i="12"/>
  <c r="AU386" i="12"/>
  <c r="AU387" i="12" s="1"/>
  <c r="AU390" i="12" s="1"/>
  <c r="AV386" i="12"/>
  <c r="AV387" i="12" s="1"/>
  <c r="AV390" i="12" s="1"/>
  <c r="AW386" i="12"/>
  <c r="AW387" i="12" s="1"/>
  <c r="AW390" i="12" s="1"/>
  <c r="AX386" i="12"/>
  <c r="AY386" i="12"/>
  <c r="AY387" i="12" s="1"/>
  <c r="AY390" i="12" s="1"/>
  <c r="AZ386" i="12"/>
  <c r="AZ387" i="12" s="1"/>
  <c r="AZ390" i="12" s="1"/>
  <c r="BA386" i="12"/>
  <c r="BB386" i="12"/>
  <c r="BC386" i="12"/>
  <c r="BC387" i="12" s="1"/>
  <c r="BC390" i="12" s="1"/>
  <c r="BD386" i="12"/>
  <c r="BD387" i="12" s="1"/>
  <c r="BD390" i="12" s="1"/>
  <c r="BE386" i="12"/>
  <c r="BE387" i="12" s="1"/>
  <c r="BE390" i="12" s="1"/>
  <c r="BF386" i="12"/>
  <c r="BG386" i="12"/>
  <c r="BG387" i="12" s="1"/>
  <c r="BG390" i="12" s="1"/>
  <c r="BH386" i="12"/>
  <c r="BH387" i="12" s="1"/>
  <c r="BH390" i="12" s="1"/>
  <c r="BI386" i="12"/>
  <c r="BJ386" i="12"/>
  <c r="BK386" i="12"/>
  <c r="BK387" i="12" s="1"/>
  <c r="BK390" i="12" s="1"/>
  <c r="BL386" i="12"/>
  <c r="BL387" i="12" s="1"/>
  <c r="BL390" i="12" s="1"/>
  <c r="BM386" i="12"/>
  <c r="BM387" i="12" s="1"/>
  <c r="BM390" i="12" s="1"/>
  <c r="BN386" i="12"/>
  <c r="BO386" i="12"/>
  <c r="BO387" i="12" s="1"/>
  <c r="BO390" i="12" s="1"/>
  <c r="BP386" i="12"/>
  <c r="BP387" i="12" s="1"/>
  <c r="BP390" i="12" s="1"/>
  <c r="BQ386" i="12"/>
  <c r="BR386" i="12"/>
  <c r="BS386" i="12"/>
  <c r="BS387" i="12" s="1"/>
  <c r="BS390" i="12" s="1"/>
  <c r="BT386" i="12"/>
  <c r="BT387" i="12" s="1"/>
  <c r="BT390" i="12" s="1"/>
  <c r="BU386" i="12"/>
  <c r="BU387" i="12" s="1"/>
  <c r="BU390" i="12" s="1"/>
  <c r="D386" i="12"/>
  <c r="BN378" i="12"/>
  <c r="BN381" i="12" s="1"/>
  <c r="BJ378" i="12"/>
  <c r="BJ381" i="12" s="1"/>
  <c r="BF378" i="12"/>
  <c r="BF381" i="12" s="1"/>
  <c r="BB378" i="12"/>
  <c r="BB381" i="12" s="1"/>
  <c r="AX378" i="12"/>
  <c r="AX381" i="12" s="1"/>
  <c r="AT378" i="12"/>
  <c r="AT381" i="12" s="1"/>
  <c r="AP378" i="12"/>
  <c r="AP381" i="12" s="1"/>
  <c r="AL378" i="12"/>
  <c r="AL381" i="12" s="1"/>
  <c r="AH378" i="12"/>
  <c r="AH381" i="12" s="1"/>
  <c r="AD378" i="12"/>
  <c r="AD381" i="12" s="1"/>
  <c r="Z378" i="12"/>
  <c r="Z381" i="12" s="1"/>
  <c r="V378" i="12"/>
  <c r="V381" i="12" s="1"/>
  <c r="R378" i="12"/>
  <c r="R381" i="12" s="1"/>
  <c r="E377" i="12"/>
  <c r="F377" i="12"/>
  <c r="G377" i="12"/>
  <c r="H377" i="12"/>
  <c r="I377" i="12"/>
  <c r="J377" i="12"/>
  <c r="K377" i="12"/>
  <c r="L377" i="12"/>
  <c r="M377" i="12"/>
  <c r="N377" i="12"/>
  <c r="O377" i="12"/>
  <c r="P377" i="12"/>
  <c r="Q377" i="12"/>
  <c r="R377" i="12"/>
  <c r="S377" i="12"/>
  <c r="S378" i="12" s="1"/>
  <c r="S381" i="12" s="1"/>
  <c r="T377" i="12"/>
  <c r="T378" i="12" s="1"/>
  <c r="T381" i="12" s="1"/>
  <c r="U377" i="12"/>
  <c r="U378" i="12" s="1"/>
  <c r="U381" i="12" s="1"/>
  <c r="V377" i="12"/>
  <c r="W377" i="12"/>
  <c r="V379" i="12" s="1"/>
  <c r="X377" i="12"/>
  <c r="X378" i="12" s="1"/>
  <c r="X381" i="12" s="1"/>
  <c r="Y377" i="12"/>
  <c r="Y378" i="12" s="1"/>
  <c r="Y381" i="12" s="1"/>
  <c r="Z377" i="12"/>
  <c r="Z379" i="12" s="1"/>
  <c r="AA377" i="12"/>
  <c r="AA378" i="12" s="1"/>
  <c r="AA381" i="12" s="1"/>
  <c r="AB377" i="12"/>
  <c r="AB378" i="12" s="1"/>
  <c r="AB381" i="12" s="1"/>
  <c r="AC377" i="12"/>
  <c r="AC378" i="12" s="1"/>
  <c r="AC381" i="12" s="1"/>
  <c r="AD377" i="12"/>
  <c r="AD379" i="12" s="1"/>
  <c r="AE377" i="12"/>
  <c r="AE378" i="12" s="1"/>
  <c r="AE381" i="12" s="1"/>
  <c r="AF377" i="12"/>
  <c r="AF378" i="12" s="1"/>
  <c r="AF381" i="12" s="1"/>
  <c r="AG377" i="12"/>
  <c r="AG378" i="12" s="1"/>
  <c r="AG381" i="12" s="1"/>
  <c r="AH377" i="12"/>
  <c r="AI377" i="12"/>
  <c r="AI378" i="12" s="1"/>
  <c r="AI381" i="12" s="1"/>
  <c r="AJ377" i="12"/>
  <c r="AJ378" i="12" s="1"/>
  <c r="AJ381" i="12" s="1"/>
  <c r="AK377" i="12"/>
  <c r="AK378" i="12" s="1"/>
  <c r="AK381" i="12" s="1"/>
  <c r="AL377" i="12"/>
  <c r="AM377" i="12"/>
  <c r="AL379" i="12" s="1"/>
  <c r="AN377" i="12"/>
  <c r="AN378" i="12" s="1"/>
  <c r="AN381" i="12" s="1"/>
  <c r="AO377" i="12"/>
  <c r="AO378" i="12" s="1"/>
  <c r="AO381" i="12" s="1"/>
  <c r="AP377" i="12"/>
  <c r="AP379" i="12" s="1"/>
  <c r="AQ377" i="12"/>
  <c r="AQ378" i="12" s="1"/>
  <c r="AQ381" i="12" s="1"/>
  <c r="AR377" i="12"/>
  <c r="AR378" i="12" s="1"/>
  <c r="AR381" i="12" s="1"/>
  <c r="AS377" i="12"/>
  <c r="AS378" i="12" s="1"/>
  <c r="AS381" i="12" s="1"/>
  <c r="AT377" i="12"/>
  <c r="AT379" i="12" s="1"/>
  <c r="AU377" i="12"/>
  <c r="AU378" i="12" s="1"/>
  <c r="AU381" i="12" s="1"/>
  <c r="AV377" i="12"/>
  <c r="AV378" i="12" s="1"/>
  <c r="AV381" i="12" s="1"/>
  <c r="AW377" i="12"/>
  <c r="AW378" i="12" s="1"/>
  <c r="AW381" i="12" s="1"/>
  <c r="AX377" i="12"/>
  <c r="AY377" i="12"/>
  <c r="AY378" i="12" s="1"/>
  <c r="AY381" i="12" s="1"/>
  <c r="AZ377" i="12"/>
  <c r="AZ378" i="12" s="1"/>
  <c r="AZ381" i="12" s="1"/>
  <c r="BA377" i="12"/>
  <c r="BA378" i="12" s="1"/>
  <c r="BA381" i="12" s="1"/>
  <c r="BB377" i="12"/>
  <c r="BC377" i="12"/>
  <c r="BB379" i="12" s="1"/>
  <c r="BD377" i="12"/>
  <c r="BD378" i="12" s="1"/>
  <c r="BD381" i="12" s="1"/>
  <c r="BE377" i="12"/>
  <c r="BE378" i="12" s="1"/>
  <c r="BE381" i="12" s="1"/>
  <c r="BF377" i="12"/>
  <c r="BF379" i="12" s="1"/>
  <c r="BG377" i="12"/>
  <c r="BG378" i="12" s="1"/>
  <c r="BG381" i="12" s="1"/>
  <c r="BH377" i="12"/>
  <c r="BH378" i="12" s="1"/>
  <c r="BH381" i="12" s="1"/>
  <c r="BI377" i="12"/>
  <c r="BI378" i="12" s="1"/>
  <c r="BI381" i="12" s="1"/>
  <c r="BJ377" i="12"/>
  <c r="BJ379" i="12" s="1"/>
  <c r="BK377" i="12"/>
  <c r="BK378" i="12" s="1"/>
  <c r="BK381" i="12" s="1"/>
  <c r="BL377" i="12"/>
  <c r="BL378" i="12" s="1"/>
  <c r="BL381" i="12" s="1"/>
  <c r="BM377" i="12"/>
  <c r="BM378" i="12" s="1"/>
  <c r="BM381" i="12" s="1"/>
  <c r="BN377" i="12"/>
  <c r="BN379" i="12" s="1"/>
  <c r="BO377" i="12"/>
  <c r="BO378" i="12" s="1"/>
  <c r="BO381" i="12" s="1"/>
  <c r="BP377" i="12"/>
  <c r="BP378" i="12" s="1"/>
  <c r="BP381" i="12" s="1"/>
  <c r="BQ377" i="12"/>
  <c r="BQ378" i="12" s="1"/>
  <c r="BQ381" i="12" s="1"/>
  <c r="BR377" i="12"/>
  <c r="BR379" i="12" s="1"/>
  <c r="BS377" i="12"/>
  <c r="BS378" i="12" s="1"/>
  <c r="BS381" i="12" s="1"/>
  <c r="BT377" i="12"/>
  <c r="BT378" i="12" s="1"/>
  <c r="BT381" i="12" s="1"/>
  <c r="BU377" i="12"/>
  <c r="BU378" i="12" s="1"/>
  <c r="BU381" i="12" s="1"/>
  <c r="D377" i="12"/>
  <c r="BR360" i="12"/>
  <c r="BR363" i="12" s="1"/>
  <c r="BN360" i="12"/>
  <c r="BN363" i="12" s="1"/>
  <c r="BJ360" i="12"/>
  <c r="BJ363" i="12" s="1"/>
  <c r="BF360" i="12"/>
  <c r="BF363" i="12" s="1"/>
  <c r="BB360" i="12"/>
  <c r="BB363" i="12" s="1"/>
  <c r="AX360" i="12"/>
  <c r="AX363" i="12" s="1"/>
  <c r="AT360" i="12"/>
  <c r="AT363" i="12" s="1"/>
  <c r="AP360" i="12"/>
  <c r="AP363" i="12" s="1"/>
  <c r="AL360" i="12"/>
  <c r="AL363" i="12" s="1"/>
  <c r="AH360" i="12"/>
  <c r="AH363" i="12" s="1"/>
  <c r="AD360" i="12"/>
  <c r="AD363" i="12" s="1"/>
  <c r="Z360" i="12"/>
  <c r="Z363" i="12" s="1"/>
  <c r="V360" i="12"/>
  <c r="V363" i="12" s="1"/>
  <c r="R360" i="12"/>
  <c r="R363" i="12" s="1"/>
  <c r="E359" i="12"/>
  <c r="F359" i="12"/>
  <c r="G359" i="12"/>
  <c r="H359" i="12"/>
  <c r="I359" i="12"/>
  <c r="J359" i="12"/>
  <c r="K359" i="12"/>
  <c r="L359" i="12"/>
  <c r="M359" i="12"/>
  <c r="N359" i="12"/>
  <c r="O359" i="12"/>
  <c r="P359" i="12"/>
  <c r="Q359" i="12"/>
  <c r="R359" i="12"/>
  <c r="S359" i="12"/>
  <c r="S360" i="12" s="1"/>
  <c r="S363" i="12" s="1"/>
  <c r="T359" i="12"/>
  <c r="T360" i="12" s="1"/>
  <c r="T363" i="12" s="1"/>
  <c r="U359" i="12"/>
  <c r="U360" i="12" s="1"/>
  <c r="U363" i="12" s="1"/>
  <c r="V359" i="12"/>
  <c r="W359" i="12"/>
  <c r="V361" i="12" s="1"/>
  <c r="X359" i="12"/>
  <c r="X360" i="12" s="1"/>
  <c r="X363" i="12" s="1"/>
  <c r="Y359" i="12"/>
  <c r="Y360" i="12" s="1"/>
  <c r="Y363" i="12" s="1"/>
  <c r="Z359" i="12"/>
  <c r="Z361" i="12" s="1"/>
  <c r="AA359" i="12"/>
  <c r="AA360" i="12" s="1"/>
  <c r="AA363" i="12" s="1"/>
  <c r="AB359" i="12"/>
  <c r="AB360" i="12" s="1"/>
  <c r="AB363" i="12" s="1"/>
  <c r="AC359" i="12"/>
  <c r="AC360" i="12" s="1"/>
  <c r="AC363" i="12" s="1"/>
  <c r="AD359" i="12"/>
  <c r="AD361" i="12" s="1"/>
  <c r="AE359" i="12"/>
  <c r="AE360" i="12" s="1"/>
  <c r="AE363" i="12" s="1"/>
  <c r="AF359" i="12"/>
  <c r="AF360" i="12" s="1"/>
  <c r="AF363" i="12" s="1"/>
  <c r="AG359" i="12"/>
  <c r="AG360" i="12" s="1"/>
  <c r="AG363" i="12" s="1"/>
  <c r="AH359" i="12"/>
  <c r="AI359" i="12"/>
  <c r="AI360" i="12" s="1"/>
  <c r="AI363" i="12" s="1"/>
  <c r="AJ359" i="12"/>
  <c r="AJ360" i="12" s="1"/>
  <c r="AJ363" i="12" s="1"/>
  <c r="AK359" i="12"/>
  <c r="AK360" i="12" s="1"/>
  <c r="AK363" i="12" s="1"/>
  <c r="AL359" i="12"/>
  <c r="AM359" i="12"/>
  <c r="AL361" i="12" s="1"/>
  <c r="AN359" i="12"/>
  <c r="AN360" i="12" s="1"/>
  <c r="AN363" i="12" s="1"/>
  <c r="AO359" i="12"/>
  <c r="AO360" i="12" s="1"/>
  <c r="AO363" i="12" s="1"/>
  <c r="AP359" i="12"/>
  <c r="AP361" i="12" s="1"/>
  <c r="AQ359" i="12"/>
  <c r="AQ360" i="12" s="1"/>
  <c r="AQ363" i="12" s="1"/>
  <c r="AR359" i="12"/>
  <c r="AR360" i="12" s="1"/>
  <c r="AR363" i="12" s="1"/>
  <c r="AS359" i="12"/>
  <c r="AS360" i="12" s="1"/>
  <c r="AS363" i="12" s="1"/>
  <c r="AT359" i="12"/>
  <c r="AT361" i="12" s="1"/>
  <c r="AU359" i="12"/>
  <c r="AU360" i="12" s="1"/>
  <c r="AU363" i="12" s="1"/>
  <c r="AV359" i="12"/>
  <c r="AV360" i="12" s="1"/>
  <c r="AV363" i="12" s="1"/>
  <c r="AW359" i="12"/>
  <c r="AW360" i="12" s="1"/>
  <c r="AW363" i="12" s="1"/>
  <c r="AX359" i="12"/>
  <c r="AY359" i="12"/>
  <c r="AY360" i="12" s="1"/>
  <c r="AY363" i="12" s="1"/>
  <c r="AZ359" i="12"/>
  <c r="AZ360" i="12" s="1"/>
  <c r="AZ363" i="12" s="1"/>
  <c r="BA359" i="12"/>
  <c r="BA360" i="12" s="1"/>
  <c r="BA363" i="12" s="1"/>
  <c r="BB359" i="12"/>
  <c r="BC359" i="12"/>
  <c r="BB361" i="12" s="1"/>
  <c r="BD359" i="12"/>
  <c r="BD360" i="12" s="1"/>
  <c r="BD363" i="12" s="1"/>
  <c r="BE359" i="12"/>
  <c r="BE360" i="12" s="1"/>
  <c r="BE363" i="12" s="1"/>
  <c r="BF359" i="12"/>
  <c r="BF361" i="12" s="1"/>
  <c r="BG359" i="12"/>
  <c r="BG360" i="12" s="1"/>
  <c r="BG363" i="12" s="1"/>
  <c r="BH359" i="12"/>
  <c r="BH360" i="12" s="1"/>
  <c r="BH363" i="12" s="1"/>
  <c r="BI359" i="12"/>
  <c r="BI360" i="12" s="1"/>
  <c r="BI363" i="12" s="1"/>
  <c r="BJ359" i="12"/>
  <c r="BJ361" i="12" s="1"/>
  <c r="BK359" i="12"/>
  <c r="BK360" i="12" s="1"/>
  <c r="BK363" i="12" s="1"/>
  <c r="BL359" i="12"/>
  <c r="BL360" i="12" s="1"/>
  <c r="BL363" i="12" s="1"/>
  <c r="BM359" i="12"/>
  <c r="BM360" i="12" s="1"/>
  <c r="BM363" i="12" s="1"/>
  <c r="BN359" i="12"/>
  <c r="BO359" i="12"/>
  <c r="BO360" i="12" s="1"/>
  <c r="BO363" i="12" s="1"/>
  <c r="BP359" i="12"/>
  <c r="BP360" i="12" s="1"/>
  <c r="BP363" i="12" s="1"/>
  <c r="BQ359" i="12"/>
  <c r="BQ360" i="12" s="1"/>
  <c r="BQ363" i="12" s="1"/>
  <c r="BR359" i="12"/>
  <c r="BS359" i="12"/>
  <c r="BR361" i="12" s="1"/>
  <c r="BT359" i="12"/>
  <c r="BT360" i="12" s="1"/>
  <c r="BT363" i="12" s="1"/>
  <c r="BU359" i="12"/>
  <c r="BU360" i="12" s="1"/>
  <c r="BU363" i="12" s="1"/>
  <c r="D359" i="12"/>
  <c r="BR349" i="12"/>
  <c r="BR352" i="12" s="1"/>
  <c r="BN349" i="12"/>
  <c r="BN352" i="12" s="1"/>
  <c r="BJ349" i="12"/>
  <c r="BJ352" i="12" s="1"/>
  <c r="BF349" i="12"/>
  <c r="BF352" i="12" s="1"/>
  <c r="BB349" i="12"/>
  <c r="BB352" i="12" s="1"/>
  <c r="AX349" i="12"/>
  <c r="AX352" i="12" s="1"/>
  <c r="AT349" i="12"/>
  <c r="AT352" i="12" s="1"/>
  <c r="AP349" i="12"/>
  <c r="AP352" i="12" s="1"/>
  <c r="AL349" i="12"/>
  <c r="AL352" i="12" s="1"/>
  <c r="AH349" i="12"/>
  <c r="AH352" i="12" s="1"/>
  <c r="AD349" i="12"/>
  <c r="AD352" i="12" s="1"/>
  <c r="Z349" i="12"/>
  <c r="Z352" i="12" s="1"/>
  <c r="V349" i="12"/>
  <c r="V352" i="12" s="1"/>
  <c r="R349" i="12"/>
  <c r="R352" i="12" s="1"/>
  <c r="E348" i="12"/>
  <c r="F348" i="12"/>
  <c r="G348" i="12"/>
  <c r="H348" i="12"/>
  <c r="I348" i="12"/>
  <c r="J348" i="12"/>
  <c r="K348" i="12"/>
  <c r="L348" i="12"/>
  <c r="M348" i="12"/>
  <c r="N348" i="12"/>
  <c r="O348" i="12"/>
  <c r="P348" i="12"/>
  <c r="Q348" i="12"/>
  <c r="R348" i="12"/>
  <c r="S348" i="12"/>
  <c r="S349" i="12" s="1"/>
  <c r="S352" i="12" s="1"/>
  <c r="T348" i="12"/>
  <c r="T349" i="12" s="1"/>
  <c r="T352" i="12" s="1"/>
  <c r="U348" i="12"/>
  <c r="U349" i="12" s="1"/>
  <c r="U352" i="12" s="1"/>
  <c r="V348" i="12"/>
  <c r="W348" i="12"/>
  <c r="V350" i="12" s="1"/>
  <c r="X348" i="12"/>
  <c r="X349" i="12" s="1"/>
  <c r="X352" i="12" s="1"/>
  <c r="Y348" i="12"/>
  <c r="Y349" i="12" s="1"/>
  <c r="Y352" i="12" s="1"/>
  <c r="Z348" i="12"/>
  <c r="Z350" i="12" s="1"/>
  <c r="AA348" i="12"/>
  <c r="AA349" i="12" s="1"/>
  <c r="AA352" i="12" s="1"/>
  <c r="AB348" i="12"/>
  <c r="AB349" i="12" s="1"/>
  <c r="AB352" i="12" s="1"/>
  <c r="AC348" i="12"/>
  <c r="AC349" i="12" s="1"/>
  <c r="AC352" i="12" s="1"/>
  <c r="AD348" i="12"/>
  <c r="AD350" i="12" s="1"/>
  <c r="AE348" i="12"/>
  <c r="AE349" i="12" s="1"/>
  <c r="AE352" i="12" s="1"/>
  <c r="AF348" i="12"/>
  <c r="AF349" i="12" s="1"/>
  <c r="AF352" i="12" s="1"/>
  <c r="AG348" i="12"/>
  <c r="AG349" i="12" s="1"/>
  <c r="AG352" i="12" s="1"/>
  <c r="AH348" i="12"/>
  <c r="AI348" i="12"/>
  <c r="AI349" i="12" s="1"/>
  <c r="AI352" i="12" s="1"/>
  <c r="AJ348" i="12"/>
  <c r="AJ349" i="12" s="1"/>
  <c r="AJ352" i="12" s="1"/>
  <c r="AK348" i="12"/>
  <c r="AK349" i="12" s="1"/>
  <c r="AK352" i="12" s="1"/>
  <c r="AL348" i="12"/>
  <c r="AM348" i="12"/>
  <c r="AL350" i="12" s="1"/>
  <c r="AN348" i="12"/>
  <c r="AN349" i="12" s="1"/>
  <c r="AN352" i="12" s="1"/>
  <c r="AO348" i="12"/>
  <c r="AO349" i="12" s="1"/>
  <c r="AO352" i="12" s="1"/>
  <c r="AP348" i="12"/>
  <c r="AP350" i="12" s="1"/>
  <c r="AQ348" i="12"/>
  <c r="AQ349" i="12" s="1"/>
  <c r="AQ352" i="12" s="1"/>
  <c r="AR348" i="12"/>
  <c r="AR349" i="12" s="1"/>
  <c r="AR352" i="12" s="1"/>
  <c r="AS348" i="12"/>
  <c r="AS349" i="12" s="1"/>
  <c r="AS352" i="12" s="1"/>
  <c r="AT348" i="12"/>
  <c r="AT350" i="12" s="1"/>
  <c r="AU348" i="12"/>
  <c r="AU349" i="12" s="1"/>
  <c r="AU352" i="12" s="1"/>
  <c r="AV348" i="12"/>
  <c r="AV349" i="12" s="1"/>
  <c r="AV352" i="12" s="1"/>
  <c r="AW348" i="12"/>
  <c r="AW349" i="12" s="1"/>
  <c r="AW352" i="12" s="1"/>
  <c r="AX348" i="12"/>
  <c r="AY348" i="12"/>
  <c r="AY349" i="12" s="1"/>
  <c r="AY352" i="12" s="1"/>
  <c r="AZ348" i="12"/>
  <c r="AZ349" i="12" s="1"/>
  <c r="AZ352" i="12" s="1"/>
  <c r="BA348" i="12"/>
  <c r="BA349" i="12" s="1"/>
  <c r="BA352" i="12" s="1"/>
  <c r="BB348" i="12"/>
  <c r="BC348" i="12"/>
  <c r="BB350" i="12" s="1"/>
  <c r="BD348" i="12"/>
  <c r="BD349" i="12" s="1"/>
  <c r="BD352" i="12" s="1"/>
  <c r="BE348" i="12"/>
  <c r="BE349" i="12" s="1"/>
  <c r="BE352" i="12" s="1"/>
  <c r="BF348" i="12"/>
  <c r="BF350" i="12" s="1"/>
  <c r="BG348" i="12"/>
  <c r="BG349" i="12" s="1"/>
  <c r="BG352" i="12" s="1"/>
  <c r="BH348" i="12"/>
  <c r="BH349" i="12" s="1"/>
  <c r="BH352" i="12" s="1"/>
  <c r="BI348" i="12"/>
  <c r="BI349" i="12" s="1"/>
  <c r="BI352" i="12" s="1"/>
  <c r="BJ348" i="12"/>
  <c r="BJ350" i="12" s="1"/>
  <c r="BK348" i="12"/>
  <c r="BK349" i="12" s="1"/>
  <c r="BK352" i="12" s="1"/>
  <c r="BL348" i="12"/>
  <c r="BL349" i="12" s="1"/>
  <c r="BL352" i="12" s="1"/>
  <c r="BM348" i="12"/>
  <c r="BM349" i="12" s="1"/>
  <c r="BM352" i="12" s="1"/>
  <c r="BN348" i="12"/>
  <c r="BO348" i="12"/>
  <c r="BO349" i="12" s="1"/>
  <c r="BO352" i="12" s="1"/>
  <c r="BP348" i="12"/>
  <c r="BP349" i="12" s="1"/>
  <c r="BP352" i="12" s="1"/>
  <c r="BQ348" i="12"/>
  <c r="BQ349" i="12" s="1"/>
  <c r="BQ352" i="12" s="1"/>
  <c r="BR348" i="12"/>
  <c r="BS348" i="12"/>
  <c r="BR350" i="12" s="1"/>
  <c r="BT348" i="12"/>
  <c r="BT349" i="12" s="1"/>
  <c r="BT352" i="12" s="1"/>
  <c r="BU348" i="12"/>
  <c r="BU349" i="12" s="1"/>
  <c r="BU352" i="12" s="1"/>
  <c r="D348" i="12"/>
  <c r="BR338" i="12"/>
  <c r="BR341" i="12" s="1"/>
  <c r="BN338" i="12"/>
  <c r="BN341" i="12" s="1"/>
  <c r="BJ338" i="12"/>
  <c r="BJ341" i="12" s="1"/>
  <c r="BF338" i="12"/>
  <c r="BF341" i="12" s="1"/>
  <c r="BB338" i="12"/>
  <c r="BB341" i="12" s="1"/>
  <c r="AX338" i="12"/>
  <c r="AX341" i="12" s="1"/>
  <c r="AT338" i="12"/>
  <c r="AT341" i="12" s="1"/>
  <c r="AP338" i="12"/>
  <c r="AP341" i="12" s="1"/>
  <c r="AL338" i="12"/>
  <c r="AL341" i="12" s="1"/>
  <c r="AH338" i="12"/>
  <c r="AH341" i="12" s="1"/>
  <c r="AD338" i="12"/>
  <c r="AD341" i="12" s="1"/>
  <c r="Z338" i="12"/>
  <c r="Z341" i="12" s="1"/>
  <c r="V338" i="12"/>
  <c r="V341" i="12" s="1"/>
  <c r="R338" i="12"/>
  <c r="R341" i="12" s="1"/>
  <c r="E337" i="12"/>
  <c r="F337" i="12"/>
  <c r="G337" i="12"/>
  <c r="H337" i="12"/>
  <c r="I337" i="12"/>
  <c r="J337" i="12"/>
  <c r="K337" i="12"/>
  <c r="L337" i="12"/>
  <c r="M337" i="12"/>
  <c r="N337" i="12"/>
  <c r="O337" i="12"/>
  <c r="P337" i="12"/>
  <c r="Q337" i="12"/>
  <c r="R337" i="12"/>
  <c r="S337" i="12"/>
  <c r="S338" i="12" s="1"/>
  <c r="S341" i="12" s="1"/>
  <c r="T337" i="12"/>
  <c r="T338" i="12" s="1"/>
  <c r="T341" i="12" s="1"/>
  <c r="U337" i="12"/>
  <c r="U338" i="12" s="1"/>
  <c r="U341" i="12" s="1"/>
  <c r="V337" i="12"/>
  <c r="W337" i="12"/>
  <c r="V339" i="12" s="1"/>
  <c r="X337" i="12"/>
  <c r="X338" i="12" s="1"/>
  <c r="X341" i="12" s="1"/>
  <c r="Y337" i="12"/>
  <c r="Y338" i="12" s="1"/>
  <c r="Y341" i="12" s="1"/>
  <c r="Z337" i="12"/>
  <c r="Z339" i="12" s="1"/>
  <c r="AA337" i="12"/>
  <c r="AA338" i="12" s="1"/>
  <c r="AA341" i="12" s="1"/>
  <c r="AB337" i="12"/>
  <c r="AB338" i="12" s="1"/>
  <c r="AB341" i="12" s="1"/>
  <c r="AC337" i="12"/>
  <c r="AC338" i="12" s="1"/>
  <c r="AC341" i="12" s="1"/>
  <c r="AD337" i="12"/>
  <c r="AD339" i="12" s="1"/>
  <c r="AE337" i="12"/>
  <c r="AE338" i="12" s="1"/>
  <c r="AE341" i="12" s="1"/>
  <c r="AF337" i="12"/>
  <c r="AF338" i="12" s="1"/>
  <c r="AF341" i="12" s="1"/>
  <c r="AG337" i="12"/>
  <c r="AG338" i="12" s="1"/>
  <c r="AG341" i="12" s="1"/>
  <c r="AH337" i="12"/>
  <c r="AI337" i="12"/>
  <c r="AI338" i="12" s="1"/>
  <c r="AI341" i="12" s="1"/>
  <c r="AJ337" i="12"/>
  <c r="AJ338" i="12" s="1"/>
  <c r="AJ341" i="12" s="1"/>
  <c r="AK337" i="12"/>
  <c r="AK338" i="12" s="1"/>
  <c r="AK341" i="12" s="1"/>
  <c r="AL337" i="12"/>
  <c r="AM337" i="12"/>
  <c r="AL339" i="12" s="1"/>
  <c r="AN337" i="12"/>
  <c r="AN338" i="12" s="1"/>
  <c r="AN341" i="12" s="1"/>
  <c r="AO337" i="12"/>
  <c r="AO338" i="12" s="1"/>
  <c r="AO341" i="12" s="1"/>
  <c r="AP337" i="12"/>
  <c r="AP339" i="12" s="1"/>
  <c r="AQ337" i="12"/>
  <c r="AQ338" i="12" s="1"/>
  <c r="AQ341" i="12" s="1"/>
  <c r="AR337" i="12"/>
  <c r="AR338" i="12" s="1"/>
  <c r="AR341" i="12" s="1"/>
  <c r="AS337" i="12"/>
  <c r="AS338" i="12" s="1"/>
  <c r="AS341" i="12" s="1"/>
  <c r="AT337" i="12"/>
  <c r="AT339" i="12" s="1"/>
  <c r="AU337" i="12"/>
  <c r="AU338" i="12" s="1"/>
  <c r="AU341" i="12" s="1"/>
  <c r="AV337" i="12"/>
  <c r="AV338" i="12" s="1"/>
  <c r="AV341" i="12" s="1"/>
  <c r="AW337" i="12"/>
  <c r="AW338" i="12" s="1"/>
  <c r="AW341" i="12" s="1"/>
  <c r="AX337" i="12"/>
  <c r="AY337" i="12"/>
  <c r="AY338" i="12" s="1"/>
  <c r="AY341" i="12" s="1"/>
  <c r="AZ337" i="12"/>
  <c r="AZ338" i="12" s="1"/>
  <c r="AZ341" i="12" s="1"/>
  <c r="BA337" i="12"/>
  <c r="BA338" i="12" s="1"/>
  <c r="BA341" i="12" s="1"/>
  <c r="BB337" i="12"/>
  <c r="BC337" i="12"/>
  <c r="BD337" i="12"/>
  <c r="BD338" i="12" s="1"/>
  <c r="BD341" i="12" s="1"/>
  <c r="BE337" i="12"/>
  <c r="BE338" i="12" s="1"/>
  <c r="BE341" i="12" s="1"/>
  <c r="BF337" i="12"/>
  <c r="BG337" i="12"/>
  <c r="BG338" i="12" s="1"/>
  <c r="BG341" i="12" s="1"/>
  <c r="BH337" i="12"/>
  <c r="BH338" i="12" s="1"/>
  <c r="BH341" i="12" s="1"/>
  <c r="BI337" i="12"/>
  <c r="BI338" i="12" s="1"/>
  <c r="BI341" i="12" s="1"/>
  <c r="BJ337" i="12"/>
  <c r="BK337" i="12"/>
  <c r="BK338" i="12" s="1"/>
  <c r="BK341" i="12" s="1"/>
  <c r="BL337" i="12"/>
  <c r="BL338" i="12" s="1"/>
  <c r="BL341" i="12" s="1"/>
  <c r="BM337" i="12"/>
  <c r="BM338" i="12" s="1"/>
  <c r="BM341" i="12" s="1"/>
  <c r="BN337" i="12"/>
  <c r="BO337" i="12"/>
  <c r="BP337" i="12"/>
  <c r="BP338" i="12" s="1"/>
  <c r="BP341" i="12" s="1"/>
  <c r="BQ337" i="12"/>
  <c r="BQ338" i="12" s="1"/>
  <c r="BQ341" i="12" s="1"/>
  <c r="BR337" i="12"/>
  <c r="BS337" i="12"/>
  <c r="BT337" i="12"/>
  <c r="BT338" i="12" s="1"/>
  <c r="BT341" i="12" s="1"/>
  <c r="BU337" i="12"/>
  <c r="BU338" i="12" s="1"/>
  <c r="BU341" i="12" s="1"/>
  <c r="D337" i="12"/>
  <c r="BR327" i="12"/>
  <c r="BR330" i="12" s="1"/>
  <c r="BN327" i="12"/>
  <c r="BN330" i="12" s="1"/>
  <c r="BJ327" i="12"/>
  <c r="BJ330" i="12" s="1"/>
  <c r="BF327" i="12"/>
  <c r="BF330" i="12" s="1"/>
  <c r="BB327" i="12"/>
  <c r="BB330" i="12" s="1"/>
  <c r="AX327" i="12"/>
  <c r="AX330" i="12" s="1"/>
  <c r="AT327" i="12"/>
  <c r="AT330" i="12" s="1"/>
  <c r="AP327" i="12"/>
  <c r="AP330" i="12" s="1"/>
  <c r="AL327" i="12"/>
  <c r="AL330" i="12" s="1"/>
  <c r="AH327" i="12"/>
  <c r="AH330" i="12" s="1"/>
  <c r="AD327" i="12"/>
  <c r="AD330" i="12" s="1"/>
  <c r="Z327" i="12"/>
  <c r="Z330" i="12" s="1"/>
  <c r="V327" i="12"/>
  <c r="V330" i="12" s="1"/>
  <c r="R327" i="12"/>
  <c r="R330" i="12" s="1"/>
  <c r="E326" i="12"/>
  <c r="F326" i="12"/>
  <c r="G326" i="12"/>
  <c r="H326" i="12"/>
  <c r="I326" i="12"/>
  <c r="J326" i="12"/>
  <c r="K326" i="12"/>
  <c r="L326" i="12"/>
  <c r="M326" i="12"/>
  <c r="N326" i="12"/>
  <c r="O326" i="12"/>
  <c r="P326" i="12"/>
  <c r="Q326" i="12"/>
  <c r="R326" i="12"/>
  <c r="S326" i="12"/>
  <c r="S327" i="12" s="1"/>
  <c r="S330" i="12" s="1"/>
  <c r="T326" i="12"/>
  <c r="T327" i="12" s="1"/>
  <c r="T330" i="12" s="1"/>
  <c r="U326" i="12"/>
  <c r="U327" i="12" s="1"/>
  <c r="U330" i="12" s="1"/>
  <c r="V326" i="12"/>
  <c r="W326" i="12"/>
  <c r="V328" i="12" s="1"/>
  <c r="X326" i="12"/>
  <c r="X327" i="12" s="1"/>
  <c r="X330" i="12" s="1"/>
  <c r="Y326" i="12"/>
  <c r="Y327" i="12" s="1"/>
  <c r="Y330" i="12" s="1"/>
  <c r="Z326" i="12"/>
  <c r="AA326" i="12"/>
  <c r="AA327" i="12" s="1"/>
  <c r="AA330" i="12" s="1"/>
  <c r="AB326" i="12"/>
  <c r="AB327" i="12" s="1"/>
  <c r="AB330" i="12" s="1"/>
  <c r="AC326" i="12"/>
  <c r="AC327" i="12" s="1"/>
  <c r="AC330" i="12" s="1"/>
  <c r="AD326" i="12"/>
  <c r="AE326" i="12"/>
  <c r="AE327" i="12" s="1"/>
  <c r="AE330" i="12" s="1"/>
  <c r="AF326" i="12"/>
  <c r="AF327" i="12" s="1"/>
  <c r="AF330" i="12" s="1"/>
  <c r="AG326" i="12"/>
  <c r="AG327" i="12" s="1"/>
  <c r="AG330" i="12" s="1"/>
  <c r="AH326" i="12"/>
  <c r="AI326" i="12"/>
  <c r="AH328" i="12" s="1"/>
  <c r="AJ326" i="12"/>
  <c r="AJ327" i="12" s="1"/>
  <c r="AJ330" i="12" s="1"/>
  <c r="AK326" i="12"/>
  <c r="AK327" i="12" s="1"/>
  <c r="AK330" i="12" s="1"/>
  <c r="AL326" i="12"/>
  <c r="AM326" i="12"/>
  <c r="AL328" i="12" s="1"/>
  <c r="AN326" i="12"/>
  <c r="AN327" i="12" s="1"/>
  <c r="AN330" i="12" s="1"/>
  <c r="AO326" i="12"/>
  <c r="AO327" i="12" s="1"/>
  <c r="AO330" i="12" s="1"/>
  <c r="AP326" i="12"/>
  <c r="AQ326" i="12"/>
  <c r="AQ327" i="12" s="1"/>
  <c r="AQ330" i="12" s="1"/>
  <c r="AR326" i="12"/>
  <c r="AR327" i="12" s="1"/>
  <c r="AR330" i="12" s="1"/>
  <c r="AS326" i="12"/>
  <c r="AS327" i="12" s="1"/>
  <c r="AS330" i="12" s="1"/>
  <c r="AT326" i="12"/>
  <c r="AU326" i="12"/>
  <c r="AU327" i="12" s="1"/>
  <c r="AU330" i="12" s="1"/>
  <c r="AV326" i="12"/>
  <c r="AV327" i="12" s="1"/>
  <c r="AV330" i="12" s="1"/>
  <c r="AW326" i="12"/>
  <c r="AW327" i="12" s="1"/>
  <c r="AW330" i="12" s="1"/>
  <c r="AX326" i="12"/>
  <c r="AY326" i="12"/>
  <c r="AY327" i="12" s="1"/>
  <c r="AY330" i="12" s="1"/>
  <c r="AZ326" i="12"/>
  <c r="AZ327" i="12" s="1"/>
  <c r="AZ330" i="12" s="1"/>
  <c r="BA326" i="12"/>
  <c r="BA327" i="12" s="1"/>
  <c r="BA330" i="12" s="1"/>
  <c r="BB326" i="12"/>
  <c r="BC326" i="12"/>
  <c r="BB328" i="12" s="1"/>
  <c r="BD326" i="12"/>
  <c r="BD327" i="12" s="1"/>
  <c r="BD330" i="12" s="1"/>
  <c r="BE326" i="12"/>
  <c r="BE327" i="12" s="1"/>
  <c r="BE330" i="12" s="1"/>
  <c r="BF326" i="12"/>
  <c r="BG326" i="12"/>
  <c r="BG327" i="12" s="1"/>
  <c r="BG330" i="12" s="1"/>
  <c r="BH326" i="12"/>
  <c r="BH327" i="12" s="1"/>
  <c r="BH330" i="12" s="1"/>
  <c r="BI326" i="12"/>
  <c r="BI327" i="12" s="1"/>
  <c r="BI330" i="12" s="1"/>
  <c r="BJ326" i="12"/>
  <c r="BK326" i="12"/>
  <c r="BK327" i="12" s="1"/>
  <c r="BK330" i="12" s="1"/>
  <c r="BL326" i="12"/>
  <c r="BL327" i="12" s="1"/>
  <c r="BL330" i="12" s="1"/>
  <c r="BM326" i="12"/>
  <c r="BM327" i="12" s="1"/>
  <c r="BM330" i="12" s="1"/>
  <c r="BN326" i="12"/>
  <c r="BO326" i="12"/>
  <c r="BN328" i="12" s="1"/>
  <c r="BP326" i="12"/>
  <c r="BP327" i="12" s="1"/>
  <c r="BP330" i="12" s="1"/>
  <c r="BQ326" i="12"/>
  <c r="BQ327" i="12" s="1"/>
  <c r="BQ330" i="12" s="1"/>
  <c r="BR326" i="12"/>
  <c r="BS326" i="12"/>
  <c r="BR328" i="12" s="1"/>
  <c r="BT326" i="12"/>
  <c r="BT327" i="12" s="1"/>
  <c r="BT330" i="12" s="1"/>
  <c r="BU326" i="12"/>
  <c r="BU327" i="12" s="1"/>
  <c r="BU330" i="12" s="1"/>
  <c r="D326" i="12"/>
  <c r="AA319" i="12"/>
  <c r="AQ319" i="12"/>
  <c r="BS316" i="12"/>
  <c r="BS319" i="12" s="1"/>
  <c r="BN316" i="12"/>
  <c r="BN319" i="12" s="1"/>
  <c r="BC316" i="12"/>
  <c r="BC319" i="12" s="1"/>
  <c r="AX316" i="12"/>
  <c r="AX319" i="12" s="1"/>
  <c r="AU316" i="12"/>
  <c r="AU319" i="12" s="1"/>
  <c r="AQ316" i="12"/>
  <c r="AM316" i="12"/>
  <c r="AM319" i="12" s="1"/>
  <c r="AH316" i="12"/>
  <c r="AH319" i="12" s="1"/>
  <c r="AE316" i="12"/>
  <c r="AE319" i="12" s="1"/>
  <c r="AA316" i="12"/>
  <c r="W316" i="12"/>
  <c r="W319" i="12" s="1"/>
  <c r="R316" i="12"/>
  <c r="R319" i="12" s="1"/>
  <c r="E315" i="12"/>
  <c r="F315" i="12"/>
  <c r="G315" i="12"/>
  <c r="H315" i="12"/>
  <c r="I315" i="12"/>
  <c r="J315" i="12"/>
  <c r="K315" i="12"/>
  <c r="L315" i="12"/>
  <c r="M315" i="12"/>
  <c r="N315" i="12"/>
  <c r="O315" i="12"/>
  <c r="P315" i="12"/>
  <c r="Q315" i="12"/>
  <c r="R315" i="12"/>
  <c r="R317" i="12" s="1"/>
  <c r="S315" i="12"/>
  <c r="S316" i="12" s="1"/>
  <c r="S319" i="12" s="1"/>
  <c r="T315" i="12"/>
  <c r="T316" i="12" s="1"/>
  <c r="T319" i="12" s="1"/>
  <c r="U315" i="12"/>
  <c r="U316" i="12" s="1"/>
  <c r="U319" i="12" s="1"/>
  <c r="V315" i="12"/>
  <c r="V317" i="12" s="1"/>
  <c r="W315" i="12"/>
  <c r="X315" i="12"/>
  <c r="X316" i="12" s="1"/>
  <c r="X319" i="12" s="1"/>
  <c r="Y315" i="12"/>
  <c r="Y316" i="12" s="1"/>
  <c r="Y319" i="12" s="1"/>
  <c r="Z315" i="12"/>
  <c r="Z316" i="12" s="1"/>
  <c r="Z319" i="12" s="1"/>
  <c r="AA315" i="12"/>
  <c r="AB315" i="12"/>
  <c r="Z317" i="12" s="1"/>
  <c r="AC315" i="12"/>
  <c r="AC316" i="12" s="1"/>
  <c r="AC319" i="12" s="1"/>
  <c r="AD315" i="12"/>
  <c r="AE315" i="12"/>
  <c r="AF315" i="12"/>
  <c r="AF316" i="12" s="1"/>
  <c r="AF319" i="12" s="1"/>
  <c r="AG315" i="12"/>
  <c r="AG316" i="12" s="1"/>
  <c r="AG319" i="12" s="1"/>
  <c r="AH315" i="12"/>
  <c r="AH317" i="12" s="1"/>
  <c r="AI315" i="12"/>
  <c r="AI316" i="12" s="1"/>
  <c r="AI319" i="12" s="1"/>
  <c r="AJ315" i="12"/>
  <c r="AJ316" i="12" s="1"/>
  <c r="AJ319" i="12" s="1"/>
  <c r="AK315" i="12"/>
  <c r="AK316" i="12" s="1"/>
  <c r="AK319" i="12" s="1"/>
  <c r="AL315" i="12"/>
  <c r="AL316" i="12" s="1"/>
  <c r="AL319" i="12" s="1"/>
  <c r="AM315" i="12"/>
  <c r="AN315" i="12"/>
  <c r="AN316" i="12" s="1"/>
  <c r="AN319" i="12" s="1"/>
  <c r="AO315" i="12"/>
  <c r="AO316" i="12" s="1"/>
  <c r="AO319" i="12" s="1"/>
  <c r="AP315" i="12"/>
  <c r="AP317" i="12" s="1"/>
  <c r="AQ315" i="12"/>
  <c r="AR315" i="12"/>
  <c r="AR316" i="12" s="1"/>
  <c r="AR319" i="12" s="1"/>
  <c r="AS315" i="12"/>
  <c r="AS316" i="12" s="1"/>
  <c r="AS319" i="12" s="1"/>
  <c r="AT315" i="12"/>
  <c r="AU315" i="12"/>
  <c r="AV315" i="12"/>
  <c r="AV316" i="12" s="1"/>
  <c r="AV319" i="12" s="1"/>
  <c r="AW315" i="12"/>
  <c r="AW316" i="12" s="1"/>
  <c r="AW319" i="12" s="1"/>
  <c r="AX315" i="12"/>
  <c r="AY315" i="12"/>
  <c r="AY316" i="12" s="1"/>
  <c r="AY319" i="12" s="1"/>
  <c r="AZ315" i="12"/>
  <c r="AX317" i="12" s="1"/>
  <c r="BA315" i="12"/>
  <c r="BA316" i="12" s="1"/>
  <c r="BA319" i="12" s="1"/>
  <c r="BB315" i="12"/>
  <c r="BB317" i="12" s="1"/>
  <c r="BC315" i="12"/>
  <c r="BD315" i="12"/>
  <c r="BD316" i="12" s="1"/>
  <c r="BD319" i="12" s="1"/>
  <c r="BE315" i="12"/>
  <c r="BE316" i="12" s="1"/>
  <c r="BE319" i="12" s="1"/>
  <c r="BF315" i="12"/>
  <c r="BF317" i="12" s="1"/>
  <c r="BG315" i="12"/>
  <c r="BG316" i="12" s="1"/>
  <c r="BG319" i="12" s="1"/>
  <c r="BH315" i="12"/>
  <c r="BH316" i="12" s="1"/>
  <c r="BH319" i="12" s="1"/>
  <c r="BI315" i="12"/>
  <c r="BI316" i="12" s="1"/>
  <c r="BI319" i="12" s="1"/>
  <c r="BJ315" i="12"/>
  <c r="BK315" i="12"/>
  <c r="BK316" i="12" s="1"/>
  <c r="BK319" i="12" s="1"/>
  <c r="BL315" i="12"/>
  <c r="BL316" i="12" s="1"/>
  <c r="BL319" i="12" s="1"/>
  <c r="BM315" i="12"/>
  <c r="BM316" i="12" s="1"/>
  <c r="BM319" i="12" s="1"/>
  <c r="BN315" i="12"/>
  <c r="BN317" i="12" s="1"/>
  <c r="BO315" i="12"/>
  <c r="BO316" i="12" s="1"/>
  <c r="BO319" i="12" s="1"/>
  <c r="BP315" i="12"/>
  <c r="BP316" i="12" s="1"/>
  <c r="BP319" i="12" s="1"/>
  <c r="BQ315" i="12"/>
  <c r="BQ316" i="12" s="1"/>
  <c r="BQ319" i="12" s="1"/>
  <c r="BR315" i="12"/>
  <c r="BR316" i="12" s="1"/>
  <c r="BR319" i="12" s="1"/>
  <c r="BS315" i="12"/>
  <c r="BT315" i="12"/>
  <c r="BT316" i="12" s="1"/>
  <c r="BT319" i="12" s="1"/>
  <c r="BU315" i="12"/>
  <c r="BU316" i="12" s="1"/>
  <c r="BU319" i="12" s="1"/>
  <c r="D315" i="12"/>
  <c r="T307" i="12"/>
  <c r="AJ307" i="12"/>
  <c r="AZ307" i="12"/>
  <c r="BP307" i="12"/>
  <c r="BT304" i="12"/>
  <c r="BT307" i="12" s="1"/>
  <c r="BP304" i="12"/>
  <c r="BL304" i="12"/>
  <c r="BL307" i="12" s="1"/>
  <c r="BH304" i="12"/>
  <c r="BH307" i="12" s="1"/>
  <c r="BD304" i="12"/>
  <c r="BD307" i="12" s="1"/>
  <c r="AZ304" i="12"/>
  <c r="AV304" i="12"/>
  <c r="AV307" i="12" s="1"/>
  <c r="AR304" i="12"/>
  <c r="AR307" i="12" s="1"/>
  <c r="AN304" i="12"/>
  <c r="AN307" i="12" s="1"/>
  <c r="AJ304" i="12"/>
  <c r="AF304" i="12"/>
  <c r="AF307" i="12" s="1"/>
  <c r="AB304" i="12"/>
  <c r="AB307" i="12" s="1"/>
  <c r="X304" i="12"/>
  <c r="X307" i="12" s="1"/>
  <c r="T304" i="12"/>
  <c r="E303" i="12"/>
  <c r="F303" i="12"/>
  <c r="G303" i="12"/>
  <c r="H303" i="12"/>
  <c r="I303" i="12"/>
  <c r="J303" i="12"/>
  <c r="K303" i="12"/>
  <c r="L303" i="12"/>
  <c r="M303" i="12"/>
  <c r="N303" i="12"/>
  <c r="O303" i="12"/>
  <c r="P303" i="12"/>
  <c r="Q303" i="12"/>
  <c r="R303" i="12"/>
  <c r="R305" i="12" s="1"/>
  <c r="S303" i="12"/>
  <c r="S304" i="12" s="1"/>
  <c r="S307" i="12" s="1"/>
  <c r="T303" i="12"/>
  <c r="U303" i="12"/>
  <c r="U304" i="12" s="1"/>
  <c r="U307" i="12" s="1"/>
  <c r="V303" i="12"/>
  <c r="V304" i="12" s="1"/>
  <c r="V307" i="12" s="1"/>
  <c r="W303" i="12"/>
  <c r="W304" i="12" s="1"/>
  <c r="W307" i="12" s="1"/>
  <c r="X303" i="12"/>
  <c r="Y303" i="12"/>
  <c r="Y304" i="12" s="1"/>
  <c r="Y307" i="12" s="1"/>
  <c r="Z303" i="12"/>
  <c r="Z304" i="12" s="1"/>
  <c r="Z307" i="12" s="1"/>
  <c r="AA303" i="12"/>
  <c r="AA304" i="12" s="1"/>
  <c r="AA307" i="12" s="1"/>
  <c r="AB303" i="12"/>
  <c r="AC303" i="12"/>
  <c r="AC304" i="12" s="1"/>
  <c r="AC307" i="12" s="1"/>
  <c r="AD303" i="12"/>
  <c r="AE303" i="12"/>
  <c r="AE304" i="12" s="1"/>
  <c r="AE307" i="12" s="1"/>
  <c r="AF303" i="12"/>
  <c r="AG303" i="12"/>
  <c r="AG304" i="12" s="1"/>
  <c r="AG307" i="12" s="1"/>
  <c r="AH303" i="12"/>
  <c r="AH304" i="12" s="1"/>
  <c r="AH307" i="12" s="1"/>
  <c r="AI303" i="12"/>
  <c r="AI304" i="12" s="1"/>
  <c r="AI307" i="12" s="1"/>
  <c r="AJ303" i="12"/>
  <c r="AK303" i="12"/>
  <c r="AH305" i="12" s="1"/>
  <c r="AL303" i="12"/>
  <c r="AL305" i="12" s="1"/>
  <c r="AM303" i="12"/>
  <c r="AM304" i="12" s="1"/>
  <c r="AM307" i="12" s="1"/>
  <c r="AN303" i="12"/>
  <c r="AO303" i="12"/>
  <c r="AO304" i="12" s="1"/>
  <c r="AO307" i="12" s="1"/>
  <c r="AP303" i="12"/>
  <c r="AP304" i="12" s="1"/>
  <c r="AP307" i="12" s="1"/>
  <c r="AQ303" i="12"/>
  <c r="AQ304" i="12" s="1"/>
  <c r="AQ307" i="12" s="1"/>
  <c r="AR303" i="12"/>
  <c r="AS303" i="12"/>
  <c r="AS304" i="12" s="1"/>
  <c r="AS307" i="12" s="1"/>
  <c r="AT303" i="12"/>
  <c r="AU303" i="12"/>
  <c r="AU304" i="12" s="1"/>
  <c r="AU307" i="12" s="1"/>
  <c r="AV303" i="12"/>
  <c r="AW303" i="12"/>
  <c r="AW304" i="12" s="1"/>
  <c r="AW307" i="12" s="1"/>
  <c r="AX303" i="12"/>
  <c r="AX304" i="12" s="1"/>
  <c r="AX307" i="12" s="1"/>
  <c r="AY303" i="12"/>
  <c r="AY304" i="12" s="1"/>
  <c r="AY307" i="12" s="1"/>
  <c r="AZ303" i="12"/>
  <c r="BA303" i="12"/>
  <c r="BA304" i="12" s="1"/>
  <c r="BA307" i="12" s="1"/>
  <c r="BB303" i="12"/>
  <c r="BB304" i="12" s="1"/>
  <c r="BB307" i="12" s="1"/>
  <c r="BC303" i="12"/>
  <c r="BC304" i="12" s="1"/>
  <c r="BC307" i="12" s="1"/>
  <c r="BD303" i="12"/>
  <c r="BE303" i="12"/>
  <c r="BB305" i="12" s="1"/>
  <c r="BF303" i="12"/>
  <c r="BF305" i="12" s="1"/>
  <c r="BG303" i="12"/>
  <c r="BG304" i="12" s="1"/>
  <c r="BG307" i="12" s="1"/>
  <c r="BH303" i="12"/>
  <c r="BI303" i="12"/>
  <c r="BI304" i="12" s="1"/>
  <c r="BI307" i="12" s="1"/>
  <c r="BJ303" i="12"/>
  <c r="BK303" i="12"/>
  <c r="BK304" i="12" s="1"/>
  <c r="BK307" i="12" s="1"/>
  <c r="BL303" i="12"/>
  <c r="BM303" i="12"/>
  <c r="BM304" i="12" s="1"/>
  <c r="BM307" i="12" s="1"/>
  <c r="BN303" i="12"/>
  <c r="BN304" i="12" s="1"/>
  <c r="BN307" i="12" s="1"/>
  <c r="BO303" i="12"/>
  <c r="BO304" i="12" s="1"/>
  <c r="BO307" i="12" s="1"/>
  <c r="BP303" i="12"/>
  <c r="BQ303" i="12"/>
  <c r="BQ304" i="12" s="1"/>
  <c r="BQ307" i="12" s="1"/>
  <c r="BR303" i="12"/>
  <c r="BR304" i="12" s="1"/>
  <c r="BR307" i="12" s="1"/>
  <c r="BS303" i="12"/>
  <c r="BS304" i="12" s="1"/>
  <c r="BS307" i="12" s="1"/>
  <c r="BT303" i="12"/>
  <c r="BU303" i="12"/>
  <c r="BU304" i="12" s="1"/>
  <c r="BU307" i="12" s="1"/>
  <c r="D303" i="12"/>
  <c r="BT292" i="12"/>
  <c r="BT294" i="12" s="1"/>
  <c r="BP292" i="12"/>
  <c r="BP294" i="12" s="1"/>
  <c r="BL292" i="12"/>
  <c r="BL294" i="12" s="1"/>
  <c r="BH292" i="12"/>
  <c r="BH294" i="12" s="1"/>
  <c r="BD292" i="12"/>
  <c r="BD294" i="12" s="1"/>
  <c r="AZ292" i="12"/>
  <c r="AZ294" i="12" s="1"/>
  <c r="AV292" i="12"/>
  <c r="AV294" i="12" s="1"/>
  <c r="AR292" i="12"/>
  <c r="AR294" i="12" s="1"/>
  <c r="AN292" i="12"/>
  <c r="AN294" i="12" s="1"/>
  <c r="AJ292" i="12"/>
  <c r="AJ294" i="12" s="1"/>
  <c r="AF292" i="12"/>
  <c r="AF294" i="12" s="1"/>
  <c r="AB292" i="12"/>
  <c r="AB294" i="12" s="1"/>
  <c r="X292" i="12"/>
  <c r="X294" i="12" s="1"/>
  <c r="T292" i="12"/>
  <c r="T294" i="12" s="1"/>
  <c r="E291" i="12"/>
  <c r="F291" i="12"/>
  <c r="G291" i="12"/>
  <c r="H291" i="12"/>
  <c r="I291" i="12"/>
  <c r="J291" i="12"/>
  <c r="K291" i="12"/>
  <c r="L291" i="12"/>
  <c r="M291" i="12"/>
  <c r="N291" i="12"/>
  <c r="O291" i="12"/>
  <c r="P291" i="12"/>
  <c r="Q291" i="12"/>
  <c r="R291" i="12"/>
  <c r="R295" i="12" s="1"/>
  <c r="S291" i="12"/>
  <c r="S292" i="12" s="1"/>
  <c r="S294" i="12" s="1"/>
  <c r="T291" i="12"/>
  <c r="U291" i="12"/>
  <c r="U292" i="12" s="1"/>
  <c r="U294" i="12" s="1"/>
  <c r="V291" i="12"/>
  <c r="V292" i="12" s="1"/>
  <c r="V294" i="12" s="1"/>
  <c r="W291" i="12"/>
  <c r="W292" i="12" s="1"/>
  <c r="W294" i="12" s="1"/>
  <c r="X291" i="12"/>
  <c r="Y291" i="12"/>
  <c r="Y292" i="12" s="1"/>
  <c r="Y294" i="12" s="1"/>
  <c r="Z291" i="12"/>
  <c r="Z292" i="12" s="1"/>
  <c r="Z294" i="12" s="1"/>
  <c r="AA291" i="12"/>
  <c r="AA292" i="12" s="1"/>
  <c r="AA294" i="12" s="1"/>
  <c r="AB291" i="12"/>
  <c r="AC291" i="12"/>
  <c r="AC292" i="12" s="1"/>
  <c r="AC294" i="12" s="1"/>
  <c r="AD291" i="12"/>
  <c r="AD292" i="12" s="1"/>
  <c r="AD294" i="12" s="1"/>
  <c r="AE291" i="12"/>
  <c r="AE292" i="12" s="1"/>
  <c r="AE294" i="12" s="1"/>
  <c r="AF291" i="12"/>
  <c r="AG291" i="12"/>
  <c r="AG292" i="12" s="1"/>
  <c r="AG294" i="12" s="1"/>
  <c r="AH291" i="12"/>
  <c r="AH295" i="12" s="1"/>
  <c r="AI291" i="12"/>
  <c r="AI292" i="12" s="1"/>
  <c r="AI294" i="12" s="1"/>
  <c r="AJ291" i="12"/>
  <c r="AK291" i="12"/>
  <c r="AK292" i="12" s="1"/>
  <c r="AK294" i="12" s="1"/>
  <c r="AL291" i="12"/>
  <c r="AL292" i="12" s="1"/>
  <c r="AL294" i="12" s="1"/>
  <c r="AM291" i="12"/>
  <c r="AM292" i="12" s="1"/>
  <c r="AM294" i="12" s="1"/>
  <c r="AN291" i="12"/>
  <c r="AO291" i="12"/>
  <c r="AO292" i="12" s="1"/>
  <c r="AO294" i="12" s="1"/>
  <c r="AP291" i="12"/>
  <c r="AP292" i="12" s="1"/>
  <c r="AP294" i="12" s="1"/>
  <c r="AQ291" i="12"/>
  <c r="AQ292" i="12" s="1"/>
  <c r="AQ294" i="12" s="1"/>
  <c r="AR291" i="12"/>
  <c r="AS291" i="12"/>
  <c r="AS292" i="12" s="1"/>
  <c r="AS294" i="12" s="1"/>
  <c r="AT291" i="12"/>
  <c r="AT292" i="12" s="1"/>
  <c r="AT294" i="12" s="1"/>
  <c r="AU291" i="12"/>
  <c r="AU292" i="12" s="1"/>
  <c r="AU294" i="12" s="1"/>
  <c r="AV291" i="12"/>
  <c r="AW291" i="12"/>
  <c r="AW292" i="12" s="1"/>
  <c r="AW294" i="12" s="1"/>
  <c r="AX291" i="12"/>
  <c r="AX295" i="12" s="1"/>
  <c r="AY291" i="12"/>
  <c r="AY292" i="12" s="1"/>
  <c r="AY294" i="12" s="1"/>
  <c r="AZ291" i="12"/>
  <c r="BA291" i="12"/>
  <c r="BA292" i="12" s="1"/>
  <c r="BA294" i="12" s="1"/>
  <c r="BB291" i="12"/>
  <c r="BB292" i="12" s="1"/>
  <c r="BB294" i="12" s="1"/>
  <c r="BC291" i="12"/>
  <c r="BC292" i="12" s="1"/>
  <c r="BC294" i="12" s="1"/>
  <c r="BD291" i="12"/>
  <c r="BE291" i="12"/>
  <c r="BE292" i="12" s="1"/>
  <c r="BE294" i="12" s="1"/>
  <c r="BF291" i="12"/>
  <c r="BF292" i="12" s="1"/>
  <c r="BF294" i="12" s="1"/>
  <c r="BG291" i="12"/>
  <c r="BG292" i="12" s="1"/>
  <c r="BG294" i="12" s="1"/>
  <c r="BH291" i="12"/>
  <c r="BI291" i="12"/>
  <c r="BI292" i="12" s="1"/>
  <c r="BI294" i="12" s="1"/>
  <c r="BJ291" i="12"/>
  <c r="BJ292" i="12" s="1"/>
  <c r="BJ294" i="12" s="1"/>
  <c r="BK291" i="12"/>
  <c r="BK292" i="12" s="1"/>
  <c r="BK294" i="12" s="1"/>
  <c r="BL291" i="12"/>
  <c r="BM291" i="12"/>
  <c r="BM292" i="12" s="1"/>
  <c r="BM294" i="12" s="1"/>
  <c r="BN291" i="12"/>
  <c r="BN295" i="12" s="1"/>
  <c r="BO291" i="12"/>
  <c r="BO292" i="12" s="1"/>
  <c r="BO294" i="12" s="1"/>
  <c r="BP291" i="12"/>
  <c r="BQ291" i="12"/>
  <c r="BQ292" i="12" s="1"/>
  <c r="BQ294" i="12" s="1"/>
  <c r="BR291" i="12"/>
  <c r="BR292" i="12" s="1"/>
  <c r="BR294" i="12" s="1"/>
  <c r="BS291" i="12"/>
  <c r="BS292" i="12" s="1"/>
  <c r="BS294" i="12" s="1"/>
  <c r="BT291" i="12"/>
  <c r="BU291" i="12"/>
  <c r="BU292" i="12" s="1"/>
  <c r="BU294" i="12" s="1"/>
  <c r="D291" i="12"/>
  <c r="BT280" i="12"/>
  <c r="BT283" i="12" s="1"/>
  <c r="BP280" i="12"/>
  <c r="BP283" i="12" s="1"/>
  <c r="BL280" i="12"/>
  <c r="BL283" i="12" s="1"/>
  <c r="BH280" i="12"/>
  <c r="BH283" i="12" s="1"/>
  <c r="BD280" i="12"/>
  <c r="BD283" i="12" s="1"/>
  <c r="AZ280" i="12"/>
  <c r="AZ283" i="12" s="1"/>
  <c r="AV280" i="12"/>
  <c r="AV283" i="12" s="1"/>
  <c r="AR280" i="12"/>
  <c r="AR283" i="12" s="1"/>
  <c r="AN280" i="12"/>
  <c r="AN283" i="12" s="1"/>
  <c r="AJ280" i="12"/>
  <c r="AJ283" i="12" s="1"/>
  <c r="AF280" i="12"/>
  <c r="AF283" i="12" s="1"/>
  <c r="AB280" i="12"/>
  <c r="AB283" i="12" s="1"/>
  <c r="X280" i="12"/>
  <c r="X283" i="12" s="1"/>
  <c r="T280" i="12"/>
  <c r="T283" i="12" s="1"/>
  <c r="E279" i="12"/>
  <c r="F279" i="12"/>
  <c r="G279" i="12"/>
  <c r="H279" i="12"/>
  <c r="I279" i="12"/>
  <c r="J279" i="12"/>
  <c r="K279" i="12"/>
  <c r="L279" i="12"/>
  <c r="M279" i="12"/>
  <c r="N279" i="12"/>
  <c r="O279" i="12"/>
  <c r="P279" i="12"/>
  <c r="Q279" i="12"/>
  <c r="R279" i="12"/>
  <c r="R281" i="12" s="1"/>
  <c r="S279" i="12"/>
  <c r="S280" i="12" s="1"/>
  <c r="S283" i="12" s="1"/>
  <c r="T279" i="12"/>
  <c r="U279" i="12"/>
  <c r="U280" i="12" s="1"/>
  <c r="U283" i="12" s="1"/>
  <c r="V279" i="12"/>
  <c r="V280" i="12" s="1"/>
  <c r="V283" i="12" s="1"/>
  <c r="W279" i="12"/>
  <c r="W280" i="12" s="1"/>
  <c r="W283" i="12" s="1"/>
  <c r="X279" i="12"/>
  <c r="Y279" i="12"/>
  <c r="Y280" i="12" s="1"/>
  <c r="Y283" i="12" s="1"/>
  <c r="Z279" i="12"/>
  <c r="Z280" i="12" s="1"/>
  <c r="Z283" i="12" s="1"/>
  <c r="AA279" i="12"/>
  <c r="AA280" i="12" s="1"/>
  <c r="AA283" i="12" s="1"/>
  <c r="AB279" i="12"/>
  <c r="AC279" i="12"/>
  <c r="AC280" i="12" s="1"/>
  <c r="AC283" i="12" s="1"/>
  <c r="AD279" i="12"/>
  <c r="AD280" i="12" s="1"/>
  <c r="AD283" i="12" s="1"/>
  <c r="AE279" i="12"/>
  <c r="AE280" i="12" s="1"/>
  <c r="AE283" i="12" s="1"/>
  <c r="AF279" i="12"/>
  <c r="AG279" i="12"/>
  <c r="AG280" i="12" s="1"/>
  <c r="AG283" i="12" s="1"/>
  <c r="AH279" i="12"/>
  <c r="AH281" i="12" s="1"/>
  <c r="AI279" i="12"/>
  <c r="AI280" i="12" s="1"/>
  <c r="AI283" i="12" s="1"/>
  <c r="AJ279" i="12"/>
  <c r="AK279" i="12"/>
  <c r="AK280" i="12" s="1"/>
  <c r="AK283" i="12" s="1"/>
  <c r="AL279" i="12"/>
  <c r="AL280" i="12" s="1"/>
  <c r="AL283" i="12" s="1"/>
  <c r="AM279" i="12"/>
  <c r="AM280" i="12" s="1"/>
  <c r="AM283" i="12" s="1"/>
  <c r="AN279" i="12"/>
  <c r="AO279" i="12"/>
  <c r="AO280" i="12" s="1"/>
  <c r="AO283" i="12" s="1"/>
  <c r="AP279" i="12"/>
  <c r="AP280" i="12" s="1"/>
  <c r="AP283" i="12" s="1"/>
  <c r="AQ279" i="12"/>
  <c r="AQ280" i="12" s="1"/>
  <c r="AQ283" i="12" s="1"/>
  <c r="AR279" i="12"/>
  <c r="AS279" i="12"/>
  <c r="AS280" i="12" s="1"/>
  <c r="AS283" i="12" s="1"/>
  <c r="AT279" i="12"/>
  <c r="AT280" i="12" s="1"/>
  <c r="AT283" i="12" s="1"/>
  <c r="AU279" i="12"/>
  <c r="AU280" i="12" s="1"/>
  <c r="AU283" i="12" s="1"/>
  <c r="AV279" i="12"/>
  <c r="AW279" i="12"/>
  <c r="AW280" i="12" s="1"/>
  <c r="AW283" i="12" s="1"/>
  <c r="AX279" i="12"/>
  <c r="AX281" i="12" s="1"/>
  <c r="AY279" i="12"/>
  <c r="AY280" i="12" s="1"/>
  <c r="AY283" i="12" s="1"/>
  <c r="AZ279" i="12"/>
  <c r="BA279" i="12"/>
  <c r="BA280" i="12" s="1"/>
  <c r="BA283" i="12" s="1"/>
  <c r="BB279" i="12"/>
  <c r="BB280" i="12" s="1"/>
  <c r="BB283" i="12" s="1"/>
  <c r="BC279" i="12"/>
  <c r="BC280" i="12" s="1"/>
  <c r="BC283" i="12" s="1"/>
  <c r="BD279" i="12"/>
  <c r="BE279" i="12"/>
  <c r="BE280" i="12" s="1"/>
  <c r="BE283" i="12" s="1"/>
  <c r="BF279" i="12"/>
  <c r="BF280" i="12" s="1"/>
  <c r="BF283" i="12" s="1"/>
  <c r="BG279" i="12"/>
  <c r="BG280" i="12" s="1"/>
  <c r="BG283" i="12" s="1"/>
  <c r="BH279" i="12"/>
  <c r="BI279" i="12"/>
  <c r="BI280" i="12" s="1"/>
  <c r="BI283" i="12" s="1"/>
  <c r="BJ279" i="12"/>
  <c r="BJ280" i="12" s="1"/>
  <c r="BJ283" i="12" s="1"/>
  <c r="BK279" i="12"/>
  <c r="BK280" i="12" s="1"/>
  <c r="BK283" i="12" s="1"/>
  <c r="BL279" i="12"/>
  <c r="BM279" i="12"/>
  <c r="BM280" i="12" s="1"/>
  <c r="BM283" i="12" s="1"/>
  <c r="BN279" i="12"/>
  <c r="BN281" i="12" s="1"/>
  <c r="BO279" i="12"/>
  <c r="BO280" i="12" s="1"/>
  <c r="BO283" i="12" s="1"/>
  <c r="BP279" i="12"/>
  <c r="BQ279" i="12"/>
  <c r="BQ280" i="12" s="1"/>
  <c r="BQ283" i="12" s="1"/>
  <c r="BR279" i="12"/>
  <c r="BR280" i="12" s="1"/>
  <c r="BR283" i="12" s="1"/>
  <c r="BS279" i="12"/>
  <c r="BS280" i="12" s="1"/>
  <c r="BS283" i="12" s="1"/>
  <c r="BT279" i="12"/>
  <c r="BU279" i="12"/>
  <c r="BU280" i="12" s="1"/>
  <c r="BU283" i="12" s="1"/>
  <c r="D279" i="12"/>
  <c r="BT266" i="12"/>
  <c r="BT269" i="12" s="1"/>
  <c r="BP266" i="12"/>
  <c r="BP269" i="12" s="1"/>
  <c r="BL266" i="12"/>
  <c r="BL269" i="12" s="1"/>
  <c r="BH266" i="12"/>
  <c r="BH269" i="12" s="1"/>
  <c r="BD266" i="12"/>
  <c r="BD269" i="12" s="1"/>
  <c r="AZ266" i="12"/>
  <c r="AZ269" i="12" s="1"/>
  <c r="AV266" i="12"/>
  <c r="AV269" i="12" s="1"/>
  <c r="AR266" i="12"/>
  <c r="AR269" i="12" s="1"/>
  <c r="AN266" i="12"/>
  <c r="AN269" i="12" s="1"/>
  <c r="AJ266" i="12"/>
  <c r="AJ269" i="12" s="1"/>
  <c r="AF266" i="12"/>
  <c r="AF269" i="12" s="1"/>
  <c r="AB266" i="12"/>
  <c r="AB269" i="12" s="1"/>
  <c r="X266" i="12"/>
  <c r="X269" i="12" s="1"/>
  <c r="U265" i="12"/>
  <c r="U266" i="12" s="1"/>
  <c r="U269" i="12" s="1"/>
  <c r="R266" i="12"/>
  <c r="R269" i="12" s="1"/>
  <c r="E265" i="12"/>
  <c r="F265" i="12"/>
  <c r="G265" i="12"/>
  <c r="H265" i="12"/>
  <c r="I265" i="12"/>
  <c r="J265" i="12"/>
  <c r="K265" i="12"/>
  <c r="L265" i="12"/>
  <c r="M265" i="12"/>
  <c r="N265" i="12"/>
  <c r="O265" i="12"/>
  <c r="P265" i="12"/>
  <c r="Q265" i="12"/>
  <c r="R265" i="12"/>
  <c r="R267" i="12" s="1"/>
  <c r="S265" i="12"/>
  <c r="S266" i="12" s="1"/>
  <c r="S269" i="12" s="1"/>
  <c r="T265" i="12"/>
  <c r="T266" i="12" s="1"/>
  <c r="T269" i="12" s="1"/>
  <c r="V265" i="12"/>
  <c r="V266" i="12" s="1"/>
  <c r="V269" i="12" s="1"/>
  <c r="W265" i="12"/>
  <c r="W266" i="12" s="1"/>
  <c r="W269" i="12" s="1"/>
  <c r="X265" i="12"/>
  <c r="Y265" i="12"/>
  <c r="Y266" i="12" s="1"/>
  <c r="Y269" i="12" s="1"/>
  <c r="Z265" i="12"/>
  <c r="Z266" i="12" s="1"/>
  <c r="Z269" i="12" s="1"/>
  <c r="AA265" i="12"/>
  <c r="AA266" i="12" s="1"/>
  <c r="AA269" i="12" s="1"/>
  <c r="AB265" i="12"/>
  <c r="AC265" i="12"/>
  <c r="AC266" i="12" s="1"/>
  <c r="AC269" i="12" s="1"/>
  <c r="AD265" i="12"/>
  <c r="AD266" i="12" s="1"/>
  <c r="AD269" i="12" s="1"/>
  <c r="AE265" i="12"/>
  <c r="AE266" i="12" s="1"/>
  <c r="AE269" i="12" s="1"/>
  <c r="AF265" i="12"/>
  <c r="AG265" i="12"/>
  <c r="AG266" i="12" s="1"/>
  <c r="AG269" i="12" s="1"/>
  <c r="AH265" i="12"/>
  <c r="AH267" i="12" s="1"/>
  <c r="AI265" i="12"/>
  <c r="AI266" i="12" s="1"/>
  <c r="AI269" i="12" s="1"/>
  <c r="AJ265" i="12"/>
  <c r="AK265" i="12"/>
  <c r="AK266" i="12" s="1"/>
  <c r="AK269" i="12" s="1"/>
  <c r="AL265" i="12"/>
  <c r="AL266" i="12" s="1"/>
  <c r="AL269" i="12" s="1"/>
  <c r="AM265" i="12"/>
  <c r="AM266" i="12" s="1"/>
  <c r="AM269" i="12" s="1"/>
  <c r="AN265" i="12"/>
  <c r="AO265" i="12"/>
  <c r="AO266" i="12" s="1"/>
  <c r="AO269" i="12" s="1"/>
  <c r="AP265" i="12"/>
  <c r="AP266" i="12" s="1"/>
  <c r="AP269" i="12" s="1"/>
  <c r="AQ265" i="12"/>
  <c r="AQ266" i="12" s="1"/>
  <c r="AQ269" i="12" s="1"/>
  <c r="AR265" i="12"/>
  <c r="AS265" i="12"/>
  <c r="AS266" i="12" s="1"/>
  <c r="AS269" i="12" s="1"/>
  <c r="AT265" i="12"/>
  <c r="AT266" i="12" s="1"/>
  <c r="AT269" i="12" s="1"/>
  <c r="AU265" i="12"/>
  <c r="AU266" i="12" s="1"/>
  <c r="AU269" i="12" s="1"/>
  <c r="AV265" i="12"/>
  <c r="AW265" i="12"/>
  <c r="AW266" i="12" s="1"/>
  <c r="AW269" i="12" s="1"/>
  <c r="AX265" i="12"/>
  <c r="AX267" i="12" s="1"/>
  <c r="AY265" i="12"/>
  <c r="AY266" i="12" s="1"/>
  <c r="AY269" i="12" s="1"/>
  <c r="AZ265" i="12"/>
  <c r="BA265" i="12"/>
  <c r="BA266" i="12" s="1"/>
  <c r="BA269" i="12" s="1"/>
  <c r="BB265" i="12"/>
  <c r="BB266" i="12" s="1"/>
  <c r="BB269" i="12" s="1"/>
  <c r="BC265" i="12"/>
  <c r="BC266" i="12" s="1"/>
  <c r="BC269" i="12" s="1"/>
  <c r="BD265" i="12"/>
  <c r="BE265" i="12"/>
  <c r="BE266" i="12" s="1"/>
  <c r="BE269" i="12" s="1"/>
  <c r="BF265" i="12"/>
  <c r="BF266" i="12" s="1"/>
  <c r="BF269" i="12" s="1"/>
  <c r="BG265" i="12"/>
  <c r="BG266" i="12" s="1"/>
  <c r="BG269" i="12" s="1"/>
  <c r="BH265" i="12"/>
  <c r="BI265" i="12"/>
  <c r="BI266" i="12" s="1"/>
  <c r="BI269" i="12" s="1"/>
  <c r="BJ265" i="12"/>
  <c r="BJ266" i="12" s="1"/>
  <c r="BJ269" i="12" s="1"/>
  <c r="BK265" i="12"/>
  <c r="BK266" i="12" s="1"/>
  <c r="BK269" i="12" s="1"/>
  <c r="BL265" i="12"/>
  <c r="BM265" i="12"/>
  <c r="BM266" i="12" s="1"/>
  <c r="BM269" i="12" s="1"/>
  <c r="BN265" i="12"/>
  <c r="BN267" i="12" s="1"/>
  <c r="BO265" i="12"/>
  <c r="BO266" i="12" s="1"/>
  <c r="BO269" i="12" s="1"/>
  <c r="BP265" i="12"/>
  <c r="BQ265" i="12"/>
  <c r="BQ266" i="12" s="1"/>
  <c r="BQ269" i="12" s="1"/>
  <c r="BR265" i="12"/>
  <c r="BR266" i="12" s="1"/>
  <c r="BR269" i="12" s="1"/>
  <c r="BS265" i="12"/>
  <c r="BS266" i="12" s="1"/>
  <c r="BS269" i="12" s="1"/>
  <c r="BT265" i="12"/>
  <c r="BU265" i="12"/>
  <c r="BU266" i="12" s="1"/>
  <c r="BU269" i="12" s="1"/>
  <c r="D265" i="12"/>
  <c r="BT253" i="12"/>
  <c r="BT256" i="12" s="1"/>
  <c r="BP253" i="12"/>
  <c r="BP256" i="12" s="1"/>
  <c r="BL253" i="12"/>
  <c r="BL256" i="12" s="1"/>
  <c r="BH253" i="12"/>
  <c r="BH256" i="12" s="1"/>
  <c r="BD253" i="12"/>
  <c r="BD256" i="12" s="1"/>
  <c r="AZ253" i="12"/>
  <c r="AZ256" i="12" s="1"/>
  <c r="AV253" i="12"/>
  <c r="AV256" i="12" s="1"/>
  <c r="AR253" i="12"/>
  <c r="AR256" i="12" s="1"/>
  <c r="AN253" i="12"/>
  <c r="AN256" i="12" s="1"/>
  <c r="AJ253" i="12"/>
  <c r="AJ256" i="12" s="1"/>
  <c r="AF253" i="12"/>
  <c r="AF256" i="12" s="1"/>
  <c r="AB253" i="12"/>
  <c r="AB256" i="12" s="1"/>
  <c r="X253" i="12"/>
  <c r="X256" i="12" s="1"/>
  <c r="T253" i="12"/>
  <c r="T256" i="12" s="1"/>
  <c r="E252" i="12"/>
  <c r="F252" i="12"/>
  <c r="G252" i="12"/>
  <c r="H252" i="12"/>
  <c r="I252" i="12"/>
  <c r="J252" i="12"/>
  <c r="K252" i="12"/>
  <c r="L252" i="12"/>
  <c r="M252" i="12"/>
  <c r="N252" i="12"/>
  <c r="O252" i="12"/>
  <c r="P252" i="12"/>
  <c r="Q252" i="12"/>
  <c r="R252" i="12"/>
  <c r="R254" i="12" s="1"/>
  <c r="S252" i="12"/>
  <c r="S253" i="12" s="1"/>
  <c r="S256" i="12" s="1"/>
  <c r="T252" i="12"/>
  <c r="U252" i="12"/>
  <c r="U253" i="12" s="1"/>
  <c r="U256" i="12" s="1"/>
  <c r="V252" i="12"/>
  <c r="V253" i="12" s="1"/>
  <c r="V256" i="12" s="1"/>
  <c r="W252" i="12"/>
  <c r="W253" i="12" s="1"/>
  <c r="W256" i="12" s="1"/>
  <c r="X252" i="12"/>
  <c r="Y252" i="12"/>
  <c r="Y253" i="12" s="1"/>
  <c r="Y256" i="12" s="1"/>
  <c r="Z252" i="12"/>
  <c r="Z253" i="12" s="1"/>
  <c r="Z256" i="12" s="1"/>
  <c r="AA252" i="12"/>
  <c r="AA253" i="12" s="1"/>
  <c r="AA256" i="12" s="1"/>
  <c r="AB252" i="12"/>
  <c r="AC252" i="12"/>
  <c r="AC253" i="12" s="1"/>
  <c r="AC256" i="12" s="1"/>
  <c r="AD252" i="12"/>
  <c r="AD253" i="12" s="1"/>
  <c r="AD256" i="12" s="1"/>
  <c r="AE252" i="12"/>
  <c r="AE253" i="12" s="1"/>
  <c r="AE256" i="12" s="1"/>
  <c r="AF252" i="12"/>
  <c r="AG252" i="12"/>
  <c r="AG253" i="12" s="1"/>
  <c r="AG256" i="12" s="1"/>
  <c r="AH252" i="12"/>
  <c r="AH254" i="12" s="1"/>
  <c r="AI252" i="12"/>
  <c r="AI253" i="12" s="1"/>
  <c r="AI256" i="12" s="1"/>
  <c r="AJ252" i="12"/>
  <c r="AK252" i="12"/>
  <c r="AK253" i="12" s="1"/>
  <c r="AK256" i="12" s="1"/>
  <c r="AL252" i="12"/>
  <c r="AL253" i="12" s="1"/>
  <c r="AL256" i="12" s="1"/>
  <c r="AM252" i="12"/>
  <c r="AM253" i="12" s="1"/>
  <c r="AM256" i="12" s="1"/>
  <c r="AN252" i="12"/>
  <c r="AO252" i="12"/>
  <c r="AO253" i="12" s="1"/>
  <c r="AO256" i="12" s="1"/>
  <c r="AP252" i="12"/>
  <c r="AP253" i="12" s="1"/>
  <c r="AP256" i="12" s="1"/>
  <c r="AQ252" i="12"/>
  <c r="AQ253" i="12" s="1"/>
  <c r="AQ256" i="12" s="1"/>
  <c r="AR252" i="12"/>
  <c r="AS252" i="12"/>
  <c r="AS253" i="12" s="1"/>
  <c r="AS256" i="12" s="1"/>
  <c r="AT252" i="12"/>
  <c r="AT253" i="12" s="1"/>
  <c r="AT256" i="12" s="1"/>
  <c r="AU252" i="12"/>
  <c r="AU253" i="12" s="1"/>
  <c r="AU256" i="12" s="1"/>
  <c r="AV252" i="12"/>
  <c r="AW252" i="12"/>
  <c r="AW253" i="12" s="1"/>
  <c r="AW256" i="12" s="1"/>
  <c r="AX252" i="12"/>
  <c r="AX254" i="12" s="1"/>
  <c r="AY252" i="12"/>
  <c r="AY253" i="12" s="1"/>
  <c r="AY256" i="12" s="1"/>
  <c r="AZ252" i="12"/>
  <c r="BA252" i="12"/>
  <c r="BA253" i="12" s="1"/>
  <c r="BA256" i="12" s="1"/>
  <c r="BB252" i="12"/>
  <c r="BB253" i="12" s="1"/>
  <c r="BB256" i="12" s="1"/>
  <c r="BC252" i="12"/>
  <c r="BC253" i="12" s="1"/>
  <c r="BC256" i="12" s="1"/>
  <c r="BD252" i="12"/>
  <c r="BE252" i="12"/>
  <c r="BE253" i="12" s="1"/>
  <c r="BE256" i="12" s="1"/>
  <c r="BF252" i="12"/>
  <c r="BF253" i="12" s="1"/>
  <c r="BF256" i="12" s="1"/>
  <c r="BG252" i="12"/>
  <c r="BG253" i="12" s="1"/>
  <c r="BG256" i="12" s="1"/>
  <c r="BH252" i="12"/>
  <c r="BI252" i="12"/>
  <c r="BI253" i="12" s="1"/>
  <c r="BI256" i="12" s="1"/>
  <c r="BJ252" i="12"/>
  <c r="BJ253" i="12" s="1"/>
  <c r="BJ256" i="12" s="1"/>
  <c r="BK252" i="12"/>
  <c r="BK253" i="12" s="1"/>
  <c r="BK256" i="12" s="1"/>
  <c r="BL252" i="12"/>
  <c r="BM252" i="12"/>
  <c r="BM253" i="12" s="1"/>
  <c r="BM256" i="12" s="1"/>
  <c r="BN252" i="12"/>
  <c r="BN254" i="12" s="1"/>
  <c r="BO252" i="12"/>
  <c r="BO253" i="12" s="1"/>
  <c r="BO256" i="12" s="1"/>
  <c r="BP252" i="12"/>
  <c r="BQ252" i="12"/>
  <c r="BQ253" i="12" s="1"/>
  <c r="BQ256" i="12" s="1"/>
  <c r="BR252" i="12"/>
  <c r="BR253" i="12" s="1"/>
  <c r="BR256" i="12" s="1"/>
  <c r="BS252" i="12"/>
  <c r="BS253" i="12" s="1"/>
  <c r="BS256" i="12" s="1"/>
  <c r="BT252" i="12"/>
  <c r="BU252" i="12"/>
  <c r="BU253" i="12" s="1"/>
  <c r="BU256" i="12" s="1"/>
  <c r="D252" i="12"/>
  <c r="BT239" i="12"/>
  <c r="BT242" i="12" s="1"/>
  <c r="BP239" i="12"/>
  <c r="BP242" i="12" s="1"/>
  <c r="BL239" i="12"/>
  <c r="BL242" i="12" s="1"/>
  <c r="BH239" i="12"/>
  <c r="BH242" i="12" s="1"/>
  <c r="BD239" i="12"/>
  <c r="BD242" i="12" s="1"/>
  <c r="AZ239" i="12"/>
  <c r="AZ242" i="12" s="1"/>
  <c r="AV239" i="12"/>
  <c r="AV242" i="12" s="1"/>
  <c r="AR239" i="12"/>
  <c r="AR242" i="12" s="1"/>
  <c r="AN239" i="12"/>
  <c r="AN242" i="12" s="1"/>
  <c r="AJ239" i="12"/>
  <c r="AJ242" i="12" s="1"/>
  <c r="AF239" i="12"/>
  <c r="AF242" i="12" s="1"/>
  <c r="AB239" i="12"/>
  <c r="AB242" i="12" s="1"/>
  <c r="X239" i="12"/>
  <c r="X242" i="12" s="1"/>
  <c r="T239" i="12"/>
  <c r="T242" i="12" s="1"/>
  <c r="E238" i="12"/>
  <c r="F238" i="12"/>
  <c r="G238" i="12"/>
  <c r="H238" i="12"/>
  <c r="I238" i="12"/>
  <c r="J238" i="12"/>
  <c r="K238" i="12"/>
  <c r="L238" i="12"/>
  <c r="M238" i="12"/>
  <c r="N238" i="12"/>
  <c r="O238" i="12"/>
  <c r="P238" i="12"/>
  <c r="Q238" i="12"/>
  <c r="R238" i="12"/>
  <c r="R240" i="12" s="1"/>
  <c r="S238" i="12"/>
  <c r="S239" i="12" s="1"/>
  <c r="S242" i="12" s="1"/>
  <c r="T238" i="12"/>
  <c r="U238" i="12"/>
  <c r="U239" i="12" s="1"/>
  <c r="U242" i="12" s="1"/>
  <c r="V238" i="12"/>
  <c r="V239" i="12" s="1"/>
  <c r="V242" i="12" s="1"/>
  <c r="W238" i="12"/>
  <c r="W239" i="12" s="1"/>
  <c r="W242" i="12" s="1"/>
  <c r="X238" i="12"/>
  <c r="Y238" i="12"/>
  <c r="Y239" i="12" s="1"/>
  <c r="Y242" i="12" s="1"/>
  <c r="Z238" i="12"/>
  <c r="Z239" i="12" s="1"/>
  <c r="Z242" i="12" s="1"/>
  <c r="AA238" i="12"/>
  <c r="AA239" i="12" s="1"/>
  <c r="AA242" i="12" s="1"/>
  <c r="AB238" i="12"/>
  <c r="AC238" i="12"/>
  <c r="AC239" i="12" s="1"/>
  <c r="AC242" i="12" s="1"/>
  <c r="AD238" i="12"/>
  <c r="AD239" i="12" s="1"/>
  <c r="AD242" i="12" s="1"/>
  <c r="AE238" i="12"/>
  <c r="AE239" i="12" s="1"/>
  <c r="AE242" i="12" s="1"/>
  <c r="AF238" i="12"/>
  <c r="AG238" i="12"/>
  <c r="AG239" i="12" s="1"/>
  <c r="AG242" i="12" s="1"/>
  <c r="AH238" i="12"/>
  <c r="AH240" i="12" s="1"/>
  <c r="AI238" i="12"/>
  <c r="AI239" i="12" s="1"/>
  <c r="AI242" i="12" s="1"/>
  <c r="AJ238" i="12"/>
  <c r="AK238" i="12"/>
  <c r="AK239" i="12" s="1"/>
  <c r="AK242" i="12" s="1"/>
  <c r="AL238" i="12"/>
  <c r="AL239" i="12" s="1"/>
  <c r="AL242" i="12" s="1"/>
  <c r="AM238" i="12"/>
  <c r="AM239" i="12" s="1"/>
  <c r="AM242" i="12" s="1"/>
  <c r="AN238" i="12"/>
  <c r="AO238" i="12"/>
  <c r="AO239" i="12" s="1"/>
  <c r="AO242" i="12" s="1"/>
  <c r="AP238" i="12"/>
  <c r="AP239" i="12" s="1"/>
  <c r="AP242" i="12" s="1"/>
  <c r="AQ238" i="12"/>
  <c r="AQ239" i="12" s="1"/>
  <c r="AQ242" i="12" s="1"/>
  <c r="AR238" i="12"/>
  <c r="AS238" i="12"/>
  <c r="AS239" i="12" s="1"/>
  <c r="AS242" i="12" s="1"/>
  <c r="AT238" i="12"/>
  <c r="AT239" i="12" s="1"/>
  <c r="AT242" i="12" s="1"/>
  <c r="AU238" i="12"/>
  <c r="AU239" i="12" s="1"/>
  <c r="AU242" i="12" s="1"/>
  <c r="AV238" i="12"/>
  <c r="AW238" i="12"/>
  <c r="AW239" i="12" s="1"/>
  <c r="AW242" i="12" s="1"/>
  <c r="AX238" i="12"/>
  <c r="AX240" i="12" s="1"/>
  <c r="AY238" i="12"/>
  <c r="AY239" i="12" s="1"/>
  <c r="AY242" i="12" s="1"/>
  <c r="AZ238" i="12"/>
  <c r="BA238" i="12"/>
  <c r="BA239" i="12" s="1"/>
  <c r="BA242" i="12" s="1"/>
  <c r="BB238" i="12"/>
  <c r="BB239" i="12" s="1"/>
  <c r="BB242" i="12" s="1"/>
  <c r="BC238" i="12"/>
  <c r="BC239" i="12" s="1"/>
  <c r="BC242" i="12" s="1"/>
  <c r="BD238" i="12"/>
  <c r="BE238" i="12"/>
  <c r="BE239" i="12" s="1"/>
  <c r="BE242" i="12" s="1"/>
  <c r="BF238" i="12"/>
  <c r="BF239" i="12" s="1"/>
  <c r="BF242" i="12" s="1"/>
  <c r="BG238" i="12"/>
  <c r="BG239" i="12" s="1"/>
  <c r="BG242" i="12" s="1"/>
  <c r="BH238" i="12"/>
  <c r="BI238" i="12"/>
  <c r="BI239" i="12" s="1"/>
  <c r="BI242" i="12" s="1"/>
  <c r="BJ238" i="12"/>
  <c r="BJ239" i="12" s="1"/>
  <c r="BJ242" i="12" s="1"/>
  <c r="BK238" i="12"/>
  <c r="BK239" i="12" s="1"/>
  <c r="BK242" i="12" s="1"/>
  <c r="BL238" i="12"/>
  <c r="BM238" i="12"/>
  <c r="BM239" i="12" s="1"/>
  <c r="BM242" i="12" s="1"/>
  <c r="BN238" i="12"/>
  <c r="BN240" i="12" s="1"/>
  <c r="BO238" i="12"/>
  <c r="BO239" i="12" s="1"/>
  <c r="BO242" i="12" s="1"/>
  <c r="BP238" i="12"/>
  <c r="BQ238" i="12"/>
  <c r="BQ239" i="12" s="1"/>
  <c r="BQ242" i="12" s="1"/>
  <c r="BR238" i="12"/>
  <c r="BR239" i="12" s="1"/>
  <c r="BR242" i="12" s="1"/>
  <c r="BS238" i="12"/>
  <c r="BS239" i="12" s="1"/>
  <c r="BS242" i="12" s="1"/>
  <c r="BT238" i="12"/>
  <c r="BU238" i="12"/>
  <c r="BU239" i="12" s="1"/>
  <c r="BU242" i="12" s="1"/>
  <c r="D238" i="12"/>
  <c r="BT224" i="12"/>
  <c r="BT227" i="12" s="1"/>
  <c r="BP224" i="12"/>
  <c r="BP227" i="12" s="1"/>
  <c r="BL224" i="12"/>
  <c r="BL227" i="12" s="1"/>
  <c r="BH224" i="12"/>
  <c r="BH227" i="12" s="1"/>
  <c r="BD224" i="12"/>
  <c r="BD227" i="12" s="1"/>
  <c r="AZ224" i="12"/>
  <c r="AZ227" i="12" s="1"/>
  <c r="AV224" i="12"/>
  <c r="AV227" i="12" s="1"/>
  <c r="AR224" i="12"/>
  <c r="AR227" i="12" s="1"/>
  <c r="AN224" i="12"/>
  <c r="AN227" i="12" s="1"/>
  <c r="AJ224" i="12"/>
  <c r="AJ227" i="12" s="1"/>
  <c r="AF224" i="12"/>
  <c r="AF227" i="12" s="1"/>
  <c r="AB224" i="12"/>
  <c r="AB227" i="12" s="1"/>
  <c r="X224" i="12"/>
  <c r="X227" i="12" s="1"/>
  <c r="T224" i="12"/>
  <c r="T227" i="12" s="1"/>
  <c r="E223" i="12"/>
  <c r="F223" i="12"/>
  <c r="G223" i="12"/>
  <c r="H223" i="12"/>
  <c r="I223" i="12"/>
  <c r="J223" i="12"/>
  <c r="K223" i="12"/>
  <c r="L223" i="12"/>
  <c r="M223" i="12"/>
  <c r="N223" i="12"/>
  <c r="O223" i="12"/>
  <c r="P223" i="12"/>
  <c r="Q223" i="12"/>
  <c r="R223" i="12"/>
  <c r="R225" i="12" s="1"/>
  <c r="S223" i="12"/>
  <c r="S224" i="12" s="1"/>
  <c r="S227" i="12" s="1"/>
  <c r="T223" i="12"/>
  <c r="U223" i="12"/>
  <c r="U224" i="12" s="1"/>
  <c r="U227" i="12" s="1"/>
  <c r="V223" i="12"/>
  <c r="V224" i="12" s="1"/>
  <c r="V227" i="12" s="1"/>
  <c r="W223" i="12"/>
  <c r="W224" i="12" s="1"/>
  <c r="W227" i="12" s="1"/>
  <c r="X223" i="12"/>
  <c r="Y223" i="12"/>
  <c r="Y224" i="12" s="1"/>
  <c r="Y227" i="12" s="1"/>
  <c r="Z223" i="12"/>
  <c r="Z224" i="12" s="1"/>
  <c r="Z227" i="12" s="1"/>
  <c r="AA223" i="12"/>
  <c r="AA224" i="12" s="1"/>
  <c r="AA227" i="12" s="1"/>
  <c r="AB223" i="12"/>
  <c r="AC223" i="12"/>
  <c r="AC224" i="12" s="1"/>
  <c r="AC227" i="12" s="1"/>
  <c r="AD223" i="12"/>
  <c r="AD224" i="12" s="1"/>
  <c r="AD227" i="12" s="1"/>
  <c r="AE223" i="12"/>
  <c r="AE224" i="12" s="1"/>
  <c r="AE227" i="12" s="1"/>
  <c r="AF223" i="12"/>
  <c r="AG223" i="12"/>
  <c r="AG224" i="12" s="1"/>
  <c r="AG227" i="12" s="1"/>
  <c r="AH223" i="12"/>
  <c r="AH225" i="12" s="1"/>
  <c r="AI223" i="12"/>
  <c r="AI224" i="12" s="1"/>
  <c r="AI227" i="12" s="1"/>
  <c r="AJ223" i="12"/>
  <c r="AK223" i="12"/>
  <c r="AK224" i="12" s="1"/>
  <c r="AK227" i="12" s="1"/>
  <c r="AL223" i="12"/>
  <c r="AL224" i="12" s="1"/>
  <c r="AL227" i="12" s="1"/>
  <c r="AM223" i="12"/>
  <c r="AM224" i="12" s="1"/>
  <c r="AM227" i="12" s="1"/>
  <c r="AN223" i="12"/>
  <c r="AO223" i="12"/>
  <c r="AO224" i="12" s="1"/>
  <c r="AO227" i="12" s="1"/>
  <c r="AP223" i="12"/>
  <c r="AP224" i="12" s="1"/>
  <c r="AP227" i="12" s="1"/>
  <c r="AQ223" i="12"/>
  <c r="AQ224" i="12" s="1"/>
  <c r="AQ227" i="12" s="1"/>
  <c r="AR223" i="12"/>
  <c r="AS223" i="12"/>
  <c r="AS224" i="12" s="1"/>
  <c r="AS227" i="12" s="1"/>
  <c r="AT223" i="12"/>
  <c r="AT224" i="12" s="1"/>
  <c r="AT227" i="12" s="1"/>
  <c r="AU223" i="12"/>
  <c r="AU224" i="12" s="1"/>
  <c r="AU227" i="12" s="1"/>
  <c r="AV223" i="12"/>
  <c r="AW223" i="12"/>
  <c r="AW224" i="12" s="1"/>
  <c r="AW227" i="12" s="1"/>
  <c r="AX223" i="12"/>
  <c r="AX225" i="12" s="1"/>
  <c r="AY223" i="12"/>
  <c r="AY224" i="12" s="1"/>
  <c r="AY227" i="12" s="1"/>
  <c r="AZ223" i="12"/>
  <c r="BA223" i="12"/>
  <c r="BA224" i="12" s="1"/>
  <c r="BA227" i="12" s="1"/>
  <c r="BB223" i="12"/>
  <c r="BB224" i="12" s="1"/>
  <c r="BB227" i="12" s="1"/>
  <c r="BC223" i="12"/>
  <c r="BC224" i="12" s="1"/>
  <c r="BC227" i="12" s="1"/>
  <c r="BD223" i="12"/>
  <c r="BE223" i="12"/>
  <c r="BE224" i="12" s="1"/>
  <c r="BE227" i="12" s="1"/>
  <c r="BF223" i="12"/>
  <c r="BF224" i="12" s="1"/>
  <c r="BF227" i="12" s="1"/>
  <c r="BG223" i="12"/>
  <c r="BG224" i="12" s="1"/>
  <c r="BG227" i="12" s="1"/>
  <c r="BH223" i="12"/>
  <c r="BI223" i="12"/>
  <c r="BI224" i="12" s="1"/>
  <c r="BI227" i="12" s="1"/>
  <c r="BJ223" i="12"/>
  <c r="BJ224" i="12" s="1"/>
  <c r="BJ227" i="12" s="1"/>
  <c r="BK223" i="12"/>
  <c r="BK224" i="12" s="1"/>
  <c r="BK227" i="12" s="1"/>
  <c r="BL223" i="12"/>
  <c r="BM223" i="12"/>
  <c r="BM224" i="12" s="1"/>
  <c r="BM227" i="12" s="1"/>
  <c r="BN223" i="12"/>
  <c r="BN225" i="12" s="1"/>
  <c r="BO223" i="12"/>
  <c r="BO224" i="12" s="1"/>
  <c r="BO227" i="12" s="1"/>
  <c r="BP223" i="12"/>
  <c r="BQ223" i="12"/>
  <c r="BQ224" i="12" s="1"/>
  <c r="BQ227" i="12" s="1"/>
  <c r="BR223" i="12"/>
  <c r="BR224" i="12" s="1"/>
  <c r="BR227" i="12" s="1"/>
  <c r="BS223" i="12"/>
  <c r="BS224" i="12" s="1"/>
  <c r="BS227" i="12" s="1"/>
  <c r="BT223" i="12"/>
  <c r="BU223" i="12"/>
  <c r="BU224" i="12" s="1"/>
  <c r="BU227" i="12" s="1"/>
  <c r="D223" i="12"/>
  <c r="BR210" i="12"/>
  <c r="BR213" i="12" s="1"/>
  <c r="BN210" i="12"/>
  <c r="BN213" i="12" s="1"/>
  <c r="BJ210" i="12"/>
  <c r="BJ213" i="12" s="1"/>
  <c r="BF210" i="12"/>
  <c r="BF213" i="12" s="1"/>
  <c r="BB210" i="12"/>
  <c r="BB213" i="12" s="1"/>
  <c r="AX210" i="12"/>
  <c r="AX213" i="12" s="1"/>
  <c r="AT210" i="12"/>
  <c r="AT213" i="12" s="1"/>
  <c r="AP210" i="12"/>
  <c r="AP213" i="12" s="1"/>
  <c r="AL210" i="12"/>
  <c r="AL213" i="12" s="1"/>
  <c r="AH210" i="12"/>
  <c r="AH213" i="12" s="1"/>
  <c r="AD210" i="12"/>
  <c r="AD213" i="12" s="1"/>
  <c r="Z210" i="12"/>
  <c r="Z213" i="12" s="1"/>
  <c r="V210" i="12"/>
  <c r="V213" i="12" s="1"/>
  <c r="R210" i="12"/>
  <c r="R213" i="12" s="1"/>
  <c r="E209" i="12"/>
  <c r="F209" i="12"/>
  <c r="G209" i="12"/>
  <c r="H209" i="12"/>
  <c r="I209" i="12"/>
  <c r="J209" i="12"/>
  <c r="K209" i="12"/>
  <c r="L209" i="12"/>
  <c r="M209" i="12"/>
  <c r="N209" i="12"/>
  <c r="O209" i="12"/>
  <c r="P209" i="12"/>
  <c r="Q209" i="12"/>
  <c r="R209" i="12"/>
  <c r="S209" i="12"/>
  <c r="S210" i="12" s="1"/>
  <c r="S213" i="12" s="1"/>
  <c r="T209" i="12"/>
  <c r="T210" i="12" s="1"/>
  <c r="T213" i="12" s="1"/>
  <c r="U209" i="12"/>
  <c r="U210" i="12" s="1"/>
  <c r="U213" i="12" s="1"/>
  <c r="V209" i="12"/>
  <c r="W209" i="12"/>
  <c r="V211" i="12" s="1"/>
  <c r="X209" i="12"/>
  <c r="X210" i="12" s="1"/>
  <c r="X213" i="12" s="1"/>
  <c r="Y209" i="12"/>
  <c r="Y210" i="12" s="1"/>
  <c r="Y213" i="12" s="1"/>
  <c r="Z209" i="12"/>
  <c r="Z211" i="12" s="1"/>
  <c r="AA209" i="12"/>
  <c r="AA210" i="12" s="1"/>
  <c r="AA213" i="12" s="1"/>
  <c r="AB209" i="12"/>
  <c r="AB210" i="12" s="1"/>
  <c r="AB213" i="12" s="1"/>
  <c r="AC209" i="12"/>
  <c r="AC210" i="12" s="1"/>
  <c r="AC213" i="12" s="1"/>
  <c r="AD209" i="12"/>
  <c r="AD211" i="12" s="1"/>
  <c r="AE209" i="12"/>
  <c r="AE210" i="12" s="1"/>
  <c r="AE213" i="12" s="1"/>
  <c r="AF209" i="12"/>
  <c r="AF210" i="12" s="1"/>
  <c r="AF213" i="12" s="1"/>
  <c r="AG209" i="12"/>
  <c r="AG210" i="12" s="1"/>
  <c r="AG213" i="12" s="1"/>
  <c r="AH209" i="12"/>
  <c r="AI209" i="12"/>
  <c r="AI210" i="12" s="1"/>
  <c r="AI213" i="12" s="1"/>
  <c r="AJ209" i="12"/>
  <c r="AJ210" i="12" s="1"/>
  <c r="AJ213" i="12" s="1"/>
  <c r="AK209" i="12"/>
  <c r="AK210" i="12" s="1"/>
  <c r="AK213" i="12" s="1"/>
  <c r="AL209" i="12"/>
  <c r="AM209" i="12"/>
  <c r="AL211" i="12" s="1"/>
  <c r="AN209" i="12"/>
  <c r="AN210" i="12" s="1"/>
  <c r="AN213" i="12" s="1"/>
  <c r="AO209" i="12"/>
  <c r="AO210" i="12" s="1"/>
  <c r="AO213" i="12" s="1"/>
  <c r="AP209" i="12"/>
  <c r="AP211" i="12" s="1"/>
  <c r="AQ209" i="12"/>
  <c r="AQ210" i="12" s="1"/>
  <c r="AQ213" i="12" s="1"/>
  <c r="AR209" i="12"/>
  <c r="AR210" i="12" s="1"/>
  <c r="AR213" i="12" s="1"/>
  <c r="AS209" i="12"/>
  <c r="AS210" i="12" s="1"/>
  <c r="AS213" i="12" s="1"/>
  <c r="AT209" i="12"/>
  <c r="AT211" i="12" s="1"/>
  <c r="AU209" i="12"/>
  <c r="AU210" i="12" s="1"/>
  <c r="AU213" i="12" s="1"/>
  <c r="AV209" i="12"/>
  <c r="AV210" i="12" s="1"/>
  <c r="AV213" i="12" s="1"/>
  <c r="AW209" i="12"/>
  <c r="AW210" i="12" s="1"/>
  <c r="AW213" i="12" s="1"/>
  <c r="AX209" i="12"/>
  <c r="AY209" i="12"/>
  <c r="AY210" i="12" s="1"/>
  <c r="AY213" i="12" s="1"/>
  <c r="AZ209" i="12"/>
  <c r="AZ210" i="12" s="1"/>
  <c r="AZ213" i="12" s="1"/>
  <c r="BA209" i="12"/>
  <c r="BA210" i="12" s="1"/>
  <c r="BA213" i="12" s="1"/>
  <c r="BB209" i="12"/>
  <c r="BC209" i="12"/>
  <c r="BB211" i="12" s="1"/>
  <c r="BD209" i="12"/>
  <c r="BD210" i="12" s="1"/>
  <c r="BD213" i="12" s="1"/>
  <c r="BE209" i="12"/>
  <c r="BE210" i="12" s="1"/>
  <c r="BE213" i="12" s="1"/>
  <c r="BF209" i="12"/>
  <c r="BF211" i="12" s="1"/>
  <c r="BG209" i="12"/>
  <c r="BG210" i="12" s="1"/>
  <c r="BG213" i="12" s="1"/>
  <c r="BH209" i="12"/>
  <c r="BH210" i="12" s="1"/>
  <c r="BH213" i="12" s="1"/>
  <c r="BI209" i="12"/>
  <c r="BI210" i="12" s="1"/>
  <c r="BI213" i="12" s="1"/>
  <c r="BJ209" i="12"/>
  <c r="BJ211" i="12" s="1"/>
  <c r="BK209" i="12"/>
  <c r="BK210" i="12" s="1"/>
  <c r="BK213" i="12" s="1"/>
  <c r="BL209" i="12"/>
  <c r="BL210" i="12" s="1"/>
  <c r="BL213" i="12" s="1"/>
  <c r="BM209" i="12"/>
  <c r="BM210" i="12" s="1"/>
  <c r="BM213" i="12" s="1"/>
  <c r="BN209" i="12"/>
  <c r="BO209" i="12"/>
  <c r="BO210" i="12" s="1"/>
  <c r="BO213" i="12" s="1"/>
  <c r="BP209" i="12"/>
  <c r="BP210" i="12" s="1"/>
  <c r="BP213" i="12" s="1"/>
  <c r="BQ209" i="12"/>
  <c r="BQ210" i="12" s="1"/>
  <c r="BQ213" i="12" s="1"/>
  <c r="BR209" i="12"/>
  <c r="BS209" i="12"/>
  <c r="BR211" i="12" s="1"/>
  <c r="BT209" i="12"/>
  <c r="BT210" i="12" s="1"/>
  <c r="BT213" i="12" s="1"/>
  <c r="BU209" i="12"/>
  <c r="BU210" i="12" s="1"/>
  <c r="BU213" i="12" s="1"/>
  <c r="D209" i="12"/>
  <c r="E195" i="12"/>
  <c r="F195" i="12"/>
  <c r="G195" i="12"/>
  <c r="H195" i="12"/>
  <c r="I195" i="12"/>
  <c r="J195" i="12"/>
  <c r="K195" i="12"/>
  <c r="L195" i="12"/>
  <c r="M195" i="12"/>
  <c r="N195" i="12"/>
  <c r="O195" i="12"/>
  <c r="P195" i="12"/>
  <c r="Q195" i="12"/>
  <c r="R195" i="12"/>
  <c r="R197" i="12" s="1"/>
  <c r="S195" i="12"/>
  <c r="S196" i="12" s="1"/>
  <c r="S199" i="12" s="1"/>
  <c r="T195" i="12"/>
  <c r="T196" i="12" s="1"/>
  <c r="T199" i="12" s="1"/>
  <c r="U195" i="12"/>
  <c r="U196" i="12" s="1"/>
  <c r="U199" i="12" s="1"/>
  <c r="V195" i="12"/>
  <c r="V196" i="12" s="1"/>
  <c r="V199" i="12" s="1"/>
  <c r="W195" i="12"/>
  <c r="W196" i="12" s="1"/>
  <c r="W199" i="12" s="1"/>
  <c r="X195" i="12"/>
  <c r="X196" i="12" s="1"/>
  <c r="X199" i="12" s="1"/>
  <c r="Y195" i="12"/>
  <c r="Y196" i="12" s="1"/>
  <c r="Y199" i="12" s="1"/>
  <c r="Z195" i="12"/>
  <c r="Z197" i="12" s="1"/>
  <c r="AA195" i="12"/>
  <c r="AA196" i="12" s="1"/>
  <c r="AA199" i="12" s="1"/>
  <c r="AB195" i="12"/>
  <c r="AB196" i="12" s="1"/>
  <c r="AB199" i="12" s="1"/>
  <c r="AC195" i="12"/>
  <c r="AC196" i="12" s="1"/>
  <c r="AC199" i="12" s="1"/>
  <c r="AD195" i="12"/>
  <c r="AD196" i="12" s="1"/>
  <c r="AD199" i="12" s="1"/>
  <c r="AE195" i="12"/>
  <c r="AE196" i="12" s="1"/>
  <c r="AE199" i="12" s="1"/>
  <c r="AF195" i="12"/>
  <c r="AF196" i="12" s="1"/>
  <c r="AF199" i="12" s="1"/>
  <c r="AG195" i="12"/>
  <c r="AG196" i="12" s="1"/>
  <c r="AG199" i="12" s="1"/>
  <c r="AH195" i="12"/>
  <c r="AH197" i="12" s="1"/>
  <c r="AI195" i="12"/>
  <c r="AI196" i="12" s="1"/>
  <c r="AI199" i="12" s="1"/>
  <c r="AJ195" i="12"/>
  <c r="AJ196" i="12" s="1"/>
  <c r="AJ199" i="12" s="1"/>
  <c r="AK195" i="12"/>
  <c r="AK196" i="12" s="1"/>
  <c r="AK199" i="12" s="1"/>
  <c r="AL195" i="12"/>
  <c r="AL196" i="12" s="1"/>
  <c r="AL199" i="12" s="1"/>
  <c r="AM195" i="12"/>
  <c r="AM196" i="12" s="1"/>
  <c r="AM199" i="12" s="1"/>
  <c r="AN195" i="12"/>
  <c r="AN196" i="12" s="1"/>
  <c r="AN199" i="12" s="1"/>
  <c r="AO195" i="12"/>
  <c r="AO196" i="12" s="1"/>
  <c r="AO199" i="12" s="1"/>
  <c r="AP195" i="12"/>
  <c r="AP197" i="12" s="1"/>
  <c r="AQ195" i="12"/>
  <c r="AQ196" i="12" s="1"/>
  <c r="AQ199" i="12" s="1"/>
  <c r="AR195" i="12"/>
  <c r="AR196" i="12" s="1"/>
  <c r="AR199" i="12" s="1"/>
  <c r="AS195" i="12"/>
  <c r="AS196" i="12" s="1"/>
  <c r="AS199" i="12" s="1"/>
  <c r="AT195" i="12"/>
  <c r="AT196" i="12" s="1"/>
  <c r="AT199" i="12" s="1"/>
  <c r="AU195" i="12"/>
  <c r="AU196" i="12" s="1"/>
  <c r="AU199" i="12" s="1"/>
  <c r="AV195" i="12"/>
  <c r="AV196" i="12" s="1"/>
  <c r="AV199" i="12" s="1"/>
  <c r="AW195" i="12"/>
  <c r="AW196" i="12" s="1"/>
  <c r="AW199" i="12" s="1"/>
  <c r="AX195" i="12"/>
  <c r="AX197" i="12" s="1"/>
  <c r="AY195" i="12"/>
  <c r="AY196" i="12" s="1"/>
  <c r="AY199" i="12" s="1"/>
  <c r="AZ195" i="12"/>
  <c r="AZ196" i="12" s="1"/>
  <c r="AZ199" i="12" s="1"/>
  <c r="BA195" i="12"/>
  <c r="BA196" i="12" s="1"/>
  <c r="BA199" i="12" s="1"/>
  <c r="BB195" i="12"/>
  <c r="BB196" i="12" s="1"/>
  <c r="BB199" i="12" s="1"/>
  <c r="BC195" i="12"/>
  <c r="BC196" i="12" s="1"/>
  <c r="BC199" i="12" s="1"/>
  <c r="BD195" i="12"/>
  <c r="BD196" i="12" s="1"/>
  <c r="BD199" i="12" s="1"/>
  <c r="BE195" i="12"/>
  <c r="BE196" i="12" s="1"/>
  <c r="BE199" i="12" s="1"/>
  <c r="BF195" i="12"/>
  <c r="BF197" i="12" s="1"/>
  <c r="BG195" i="12"/>
  <c r="BG196" i="12" s="1"/>
  <c r="BG199" i="12" s="1"/>
  <c r="BH195" i="12"/>
  <c r="BH196" i="12" s="1"/>
  <c r="BH199" i="12" s="1"/>
  <c r="BI195" i="12"/>
  <c r="BI196" i="12" s="1"/>
  <c r="BI199" i="12" s="1"/>
  <c r="BJ195" i="12"/>
  <c r="BJ196" i="12" s="1"/>
  <c r="BJ199" i="12" s="1"/>
  <c r="BK195" i="12"/>
  <c r="BK196" i="12" s="1"/>
  <c r="BK199" i="12" s="1"/>
  <c r="BL195" i="12"/>
  <c r="BL196" i="12" s="1"/>
  <c r="BL199" i="12" s="1"/>
  <c r="BM195" i="12"/>
  <c r="BM196" i="12" s="1"/>
  <c r="BM199" i="12" s="1"/>
  <c r="BN195" i="12"/>
  <c r="BN197" i="12" s="1"/>
  <c r="BO195" i="12"/>
  <c r="BO196" i="12" s="1"/>
  <c r="BO199" i="12" s="1"/>
  <c r="BP195" i="12"/>
  <c r="BP196" i="12" s="1"/>
  <c r="BP199" i="12" s="1"/>
  <c r="BQ195" i="12"/>
  <c r="BQ196" i="12" s="1"/>
  <c r="BQ199" i="12" s="1"/>
  <c r="BR195" i="12"/>
  <c r="BR196" i="12" s="1"/>
  <c r="BR199" i="12" s="1"/>
  <c r="BS195" i="12"/>
  <c r="BS196" i="12" s="1"/>
  <c r="BS199" i="12" s="1"/>
  <c r="BT195" i="12"/>
  <c r="BT196" i="12" s="1"/>
  <c r="BT199" i="12" s="1"/>
  <c r="BU195" i="12"/>
  <c r="BU196" i="12" s="1"/>
  <c r="BU199" i="12" s="1"/>
  <c r="D195" i="12"/>
  <c r="E184" i="12"/>
  <c r="F184" i="12"/>
  <c r="G184" i="12"/>
  <c r="H184" i="12"/>
  <c r="I184" i="12"/>
  <c r="J184" i="12"/>
  <c r="K184" i="12"/>
  <c r="L184" i="12"/>
  <c r="M184" i="12"/>
  <c r="N184" i="12"/>
  <c r="O184" i="12"/>
  <c r="P184" i="12"/>
  <c r="Q184" i="12"/>
  <c r="R184" i="12"/>
  <c r="S184" i="12"/>
  <c r="S185" i="12" s="1"/>
  <c r="S188" i="12" s="1"/>
  <c r="T184" i="12"/>
  <c r="T185" i="12" s="1"/>
  <c r="T188" i="12" s="1"/>
  <c r="U184" i="12"/>
  <c r="U185" i="12" s="1"/>
  <c r="U188" i="12" s="1"/>
  <c r="V184" i="12"/>
  <c r="W184" i="12"/>
  <c r="W185" i="12" s="1"/>
  <c r="W188" i="12" s="1"/>
  <c r="X184" i="12"/>
  <c r="X185" i="12" s="1"/>
  <c r="X188" i="12" s="1"/>
  <c r="Y184" i="12"/>
  <c r="Y185" i="12" s="1"/>
  <c r="Y188" i="12" s="1"/>
  <c r="Z184" i="12"/>
  <c r="AA184" i="12"/>
  <c r="AA185" i="12" s="1"/>
  <c r="AA188" i="12" s="1"/>
  <c r="AB184" i="12"/>
  <c r="AB185" i="12" s="1"/>
  <c r="AB188" i="12" s="1"/>
  <c r="AC184" i="12"/>
  <c r="AC185" i="12" s="1"/>
  <c r="AC188" i="12" s="1"/>
  <c r="AD184" i="12"/>
  <c r="AE184" i="12"/>
  <c r="AE185" i="12" s="1"/>
  <c r="AE188" i="12" s="1"/>
  <c r="AF184" i="12"/>
  <c r="AF185" i="12" s="1"/>
  <c r="AF188" i="12" s="1"/>
  <c r="AG184" i="12"/>
  <c r="AG185" i="12" s="1"/>
  <c r="AG188" i="12" s="1"/>
  <c r="AH184" i="12"/>
  <c r="AI184" i="12"/>
  <c r="AI185" i="12" s="1"/>
  <c r="AI188" i="12" s="1"/>
  <c r="AJ184" i="12"/>
  <c r="AJ185" i="12" s="1"/>
  <c r="AJ188" i="12" s="1"/>
  <c r="AK184" i="12"/>
  <c r="AK185" i="12" s="1"/>
  <c r="AK188" i="12" s="1"/>
  <c r="AL184" i="12"/>
  <c r="AM184" i="12"/>
  <c r="AM185" i="12" s="1"/>
  <c r="AM188" i="12" s="1"/>
  <c r="AN184" i="12"/>
  <c r="AN185" i="12" s="1"/>
  <c r="AN188" i="12" s="1"/>
  <c r="AO184" i="12"/>
  <c r="AO185" i="12" s="1"/>
  <c r="AO188" i="12" s="1"/>
  <c r="AP184" i="12"/>
  <c r="AQ184" i="12"/>
  <c r="AQ185" i="12" s="1"/>
  <c r="AQ188" i="12" s="1"/>
  <c r="AR184" i="12"/>
  <c r="AR185" i="12" s="1"/>
  <c r="AR188" i="12" s="1"/>
  <c r="AS184" i="12"/>
  <c r="AS185" i="12" s="1"/>
  <c r="AS188" i="12" s="1"/>
  <c r="AT184" i="12"/>
  <c r="AU184" i="12"/>
  <c r="AU185" i="12" s="1"/>
  <c r="AU188" i="12" s="1"/>
  <c r="AV184" i="12"/>
  <c r="AV185" i="12" s="1"/>
  <c r="AV188" i="12" s="1"/>
  <c r="AW184" i="12"/>
  <c r="AW185" i="12" s="1"/>
  <c r="AW188" i="12" s="1"/>
  <c r="AX184" i="12"/>
  <c r="AY184" i="12"/>
  <c r="AY185" i="12" s="1"/>
  <c r="AY188" i="12" s="1"/>
  <c r="AZ184" i="12"/>
  <c r="AZ185" i="12" s="1"/>
  <c r="AZ188" i="12" s="1"/>
  <c r="BA184" i="12"/>
  <c r="BA185" i="12" s="1"/>
  <c r="BA188" i="12" s="1"/>
  <c r="BB184" i="12"/>
  <c r="BC184" i="12"/>
  <c r="BC185" i="12" s="1"/>
  <c r="BC188" i="12" s="1"/>
  <c r="BD184" i="12"/>
  <c r="BD185" i="12" s="1"/>
  <c r="BD188" i="12" s="1"/>
  <c r="BE184" i="12"/>
  <c r="BE185" i="12" s="1"/>
  <c r="BE188" i="12" s="1"/>
  <c r="BF184" i="12"/>
  <c r="BG184" i="12"/>
  <c r="BG185" i="12" s="1"/>
  <c r="BG188" i="12" s="1"/>
  <c r="BH184" i="12"/>
  <c r="BH185" i="12" s="1"/>
  <c r="BH188" i="12" s="1"/>
  <c r="BI184" i="12"/>
  <c r="BI185" i="12" s="1"/>
  <c r="BI188" i="12" s="1"/>
  <c r="BJ184" i="12"/>
  <c r="BK184" i="12"/>
  <c r="BK185" i="12" s="1"/>
  <c r="BK188" i="12" s="1"/>
  <c r="BL184" i="12"/>
  <c r="BL185" i="12" s="1"/>
  <c r="BL188" i="12" s="1"/>
  <c r="BM184" i="12"/>
  <c r="BM185" i="12" s="1"/>
  <c r="BM188" i="12" s="1"/>
  <c r="BN184" i="12"/>
  <c r="BO184" i="12"/>
  <c r="BO185" i="12" s="1"/>
  <c r="BO188" i="12" s="1"/>
  <c r="BP184" i="12"/>
  <c r="BP185" i="12" s="1"/>
  <c r="BP188" i="12" s="1"/>
  <c r="BQ184" i="12"/>
  <c r="BQ185" i="12" s="1"/>
  <c r="BQ188" i="12" s="1"/>
  <c r="BR184" i="12"/>
  <c r="BS184" i="12"/>
  <c r="BS185" i="12" s="1"/>
  <c r="BS188" i="12" s="1"/>
  <c r="BT184" i="12"/>
  <c r="BT185" i="12" s="1"/>
  <c r="BT188" i="12" s="1"/>
  <c r="BU184" i="12"/>
  <c r="BU185" i="12" s="1"/>
  <c r="BU188" i="12" s="1"/>
  <c r="D184" i="12"/>
  <c r="E166" i="12"/>
  <c r="F166" i="12"/>
  <c r="G166" i="12"/>
  <c r="H166" i="12"/>
  <c r="I166" i="12"/>
  <c r="J166" i="12"/>
  <c r="K166" i="12"/>
  <c r="L166" i="12"/>
  <c r="M166" i="12"/>
  <c r="N166" i="12"/>
  <c r="O166" i="12"/>
  <c r="P166" i="12"/>
  <c r="Q166" i="12"/>
  <c r="R166" i="12"/>
  <c r="R168" i="12" s="1"/>
  <c r="S166" i="12"/>
  <c r="S167" i="12" s="1"/>
  <c r="S171" i="12" s="1"/>
  <c r="T166" i="12"/>
  <c r="T167" i="12" s="1"/>
  <c r="T171" i="12" s="1"/>
  <c r="U166" i="12"/>
  <c r="U167" i="12" s="1"/>
  <c r="U171" i="12" s="1"/>
  <c r="V166" i="12"/>
  <c r="V167" i="12" s="1"/>
  <c r="W166" i="12"/>
  <c r="W167" i="12" s="1"/>
  <c r="W171" i="12" s="1"/>
  <c r="X166" i="12"/>
  <c r="X167" i="12" s="1"/>
  <c r="X171" i="12" s="1"/>
  <c r="Y166" i="12"/>
  <c r="Y167" i="12" s="1"/>
  <c r="Y171" i="12" s="1"/>
  <c r="Z166" i="12"/>
  <c r="Z168" i="12" s="1"/>
  <c r="AA166" i="12"/>
  <c r="AA167" i="12" s="1"/>
  <c r="AA171" i="12" s="1"/>
  <c r="AB166" i="12"/>
  <c r="AB167" i="12" s="1"/>
  <c r="AB171" i="12" s="1"/>
  <c r="AC166" i="12"/>
  <c r="AC167" i="12" s="1"/>
  <c r="AC171" i="12" s="1"/>
  <c r="AD166" i="12"/>
  <c r="AD167" i="12" s="1"/>
  <c r="AE166" i="12"/>
  <c r="AE167" i="12" s="1"/>
  <c r="AE171" i="12" s="1"/>
  <c r="AF166" i="12"/>
  <c r="AF167" i="12" s="1"/>
  <c r="AF171" i="12" s="1"/>
  <c r="AG166" i="12"/>
  <c r="AG167" i="12" s="1"/>
  <c r="AG171" i="12" s="1"/>
  <c r="AH166" i="12"/>
  <c r="AI166" i="12"/>
  <c r="AI167" i="12" s="1"/>
  <c r="AI171" i="12" s="1"/>
  <c r="AJ166" i="12"/>
  <c r="AJ167" i="12" s="1"/>
  <c r="AJ171" i="12" s="1"/>
  <c r="AK166" i="12"/>
  <c r="AK167" i="12" s="1"/>
  <c r="AK171" i="12" s="1"/>
  <c r="AL166" i="12"/>
  <c r="AL167" i="12" s="1"/>
  <c r="AM166" i="12"/>
  <c r="AM167" i="12" s="1"/>
  <c r="AM171" i="12" s="1"/>
  <c r="AN166" i="12"/>
  <c r="AN167" i="12" s="1"/>
  <c r="AN171" i="12" s="1"/>
  <c r="AO166" i="12"/>
  <c r="AO167" i="12" s="1"/>
  <c r="AO171" i="12" s="1"/>
  <c r="AP166" i="12"/>
  <c r="AQ166" i="12"/>
  <c r="AQ167" i="12" s="1"/>
  <c r="AQ171" i="12" s="1"/>
  <c r="AR166" i="12"/>
  <c r="AR167" i="12" s="1"/>
  <c r="AR171" i="12" s="1"/>
  <c r="AS166" i="12"/>
  <c r="AS167" i="12" s="1"/>
  <c r="AS171" i="12" s="1"/>
  <c r="AT166" i="12"/>
  <c r="AT167" i="12" s="1"/>
  <c r="AU166" i="12"/>
  <c r="AU167" i="12" s="1"/>
  <c r="AU171" i="12" s="1"/>
  <c r="AV166" i="12"/>
  <c r="AV167" i="12" s="1"/>
  <c r="AV171" i="12" s="1"/>
  <c r="AW166" i="12"/>
  <c r="AW167" i="12" s="1"/>
  <c r="AW171" i="12" s="1"/>
  <c r="AX166" i="12"/>
  <c r="AY166" i="12"/>
  <c r="AY167" i="12" s="1"/>
  <c r="AY171" i="12" s="1"/>
  <c r="AZ166" i="12"/>
  <c r="AZ167" i="12" s="1"/>
  <c r="AZ171" i="12" s="1"/>
  <c r="BA166" i="12"/>
  <c r="BA167" i="12" s="1"/>
  <c r="BA171" i="12" s="1"/>
  <c r="BB166" i="12"/>
  <c r="BB167" i="12" s="1"/>
  <c r="BC166" i="12"/>
  <c r="BC167" i="12" s="1"/>
  <c r="BC171" i="12" s="1"/>
  <c r="BD166" i="12"/>
  <c r="BD167" i="12" s="1"/>
  <c r="BD171" i="12" s="1"/>
  <c r="BE166" i="12"/>
  <c r="BE167" i="12" s="1"/>
  <c r="BE171" i="12" s="1"/>
  <c r="BF166" i="12"/>
  <c r="BG166" i="12"/>
  <c r="BG167" i="12" s="1"/>
  <c r="BG171" i="12" s="1"/>
  <c r="BH166" i="12"/>
  <c r="BH167" i="12" s="1"/>
  <c r="BH171" i="12" s="1"/>
  <c r="BI166" i="12"/>
  <c r="BI167" i="12" s="1"/>
  <c r="BI171" i="12" s="1"/>
  <c r="BJ166" i="12"/>
  <c r="BJ167" i="12" s="1"/>
  <c r="BK166" i="12"/>
  <c r="BK167" i="12" s="1"/>
  <c r="BK171" i="12" s="1"/>
  <c r="BL166" i="12"/>
  <c r="BL167" i="12" s="1"/>
  <c r="BL171" i="12" s="1"/>
  <c r="BM166" i="12"/>
  <c r="BM167" i="12" s="1"/>
  <c r="BM171" i="12" s="1"/>
  <c r="BN166" i="12"/>
  <c r="BO166" i="12"/>
  <c r="BO167" i="12" s="1"/>
  <c r="BO171" i="12" s="1"/>
  <c r="BP166" i="12"/>
  <c r="BP167" i="12" s="1"/>
  <c r="BP171" i="12" s="1"/>
  <c r="BQ166" i="12"/>
  <c r="BQ167" i="12" s="1"/>
  <c r="BQ171" i="12" s="1"/>
  <c r="BR166" i="12"/>
  <c r="BR167" i="12" s="1"/>
  <c r="BS166" i="12"/>
  <c r="BS167" i="12" s="1"/>
  <c r="BS171" i="12" s="1"/>
  <c r="BT166" i="12"/>
  <c r="BT167" i="12" s="1"/>
  <c r="BT171" i="12" s="1"/>
  <c r="BU166" i="12"/>
  <c r="BU167" i="12" s="1"/>
  <c r="BU171" i="12" s="1"/>
  <c r="D166" i="12"/>
  <c r="E167" i="12" s="1"/>
  <c r="E148" i="12"/>
  <c r="F148" i="12"/>
  <c r="G148" i="12"/>
  <c r="H148" i="12"/>
  <c r="I148" i="12"/>
  <c r="J148" i="12"/>
  <c r="K148" i="12"/>
  <c r="L148" i="12"/>
  <c r="M148" i="12"/>
  <c r="N148" i="12"/>
  <c r="O148" i="12"/>
  <c r="P148" i="12"/>
  <c r="Q148" i="12"/>
  <c r="R148" i="12"/>
  <c r="S148" i="12"/>
  <c r="S149" i="12" s="1"/>
  <c r="S153" i="12" s="1"/>
  <c r="T148" i="12"/>
  <c r="T149" i="12" s="1"/>
  <c r="T153" i="12" s="1"/>
  <c r="U148" i="12"/>
  <c r="U149" i="12" s="1"/>
  <c r="U153" i="12" s="1"/>
  <c r="V148" i="12"/>
  <c r="V149" i="12" s="1"/>
  <c r="W148" i="12"/>
  <c r="W149" i="12" s="1"/>
  <c r="W153" i="12" s="1"/>
  <c r="X148" i="12"/>
  <c r="X149" i="12" s="1"/>
  <c r="X153" i="12" s="1"/>
  <c r="Y148" i="12"/>
  <c r="Y149" i="12" s="1"/>
  <c r="Y153" i="12" s="1"/>
  <c r="Z148" i="12"/>
  <c r="AA148" i="12"/>
  <c r="AA149" i="12" s="1"/>
  <c r="AA153" i="12" s="1"/>
  <c r="AB148" i="12"/>
  <c r="AB149" i="12" s="1"/>
  <c r="AB153" i="12" s="1"/>
  <c r="AC148" i="12"/>
  <c r="AC149" i="12" s="1"/>
  <c r="AC153" i="12" s="1"/>
  <c r="AD148" i="12"/>
  <c r="AD149" i="12" s="1"/>
  <c r="AE148" i="12"/>
  <c r="AE149" i="12" s="1"/>
  <c r="AE153" i="12" s="1"/>
  <c r="AF148" i="12"/>
  <c r="AF149" i="12" s="1"/>
  <c r="AF153" i="12" s="1"/>
  <c r="AG148" i="12"/>
  <c r="AG149" i="12" s="1"/>
  <c r="AG153" i="12" s="1"/>
  <c r="AH148" i="12"/>
  <c r="AI148" i="12"/>
  <c r="AI149" i="12" s="1"/>
  <c r="AI153" i="12" s="1"/>
  <c r="AJ148" i="12"/>
  <c r="AJ149" i="12" s="1"/>
  <c r="AJ153" i="12" s="1"/>
  <c r="AK148" i="12"/>
  <c r="AK149" i="12" s="1"/>
  <c r="AK153" i="12" s="1"/>
  <c r="AL148" i="12"/>
  <c r="AL149" i="12" s="1"/>
  <c r="AM148" i="12"/>
  <c r="AM149" i="12" s="1"/>
  <c r="AM153" i="12" s="1"/>
  <c r="AN148" i="12"/>
  <c r="AN149" i="12" s="1"/>
  <c r="AN153" i="12" s="1"/>
  <c r="AO148" i="12"/>
  <c r="AO149" i="12" s="1"/>
  <c r="AO153" i="12" s="1"/>
  <c r="AP148" i="12"/>
  <c r="AQ148" i="12"/>
  <c r="AQ149" i="12" s="1"/>
  <c r="AQ153" i="12" s="1"/>
  <c r="AR148" i="12"/>
  <c r="AR149" i="12" s="1"/>
  <c r="AR153" i="12" s="1"/>
  <c r="AS148" i="12"/>
  <c r="AS149" i="12" s="1"/>
  <c r="AS153" i="12" s="1"/>
  <c r="AT148" i="12"/>
  <c r="AT149" i="12" s="1"/>
  <c r="AU148" i="12"/>
  <c r="AU149" i="12" s="1"/>
  <c r="AU153" i="12" s="1"/>
  <c r="AV148" i="12"/>
  <c r="AV149" i="12" s="1"/>
  <c r="AV153" i="12" s="1"/>
  <c r="AW148" i="12"/>
  <c r="AW149" i="12" s="1"/>
  <c r="AW153" i="12" s="1"/>
  <c r="AX148" i="12"/>
  <c r="AY148" i="12"/>
  <c r="AY149" i="12" s="1"/>
  <c r="AY153" i="12" s="1"/>
  <c r="AZ148" i="12"/>
  <c r="AZ149" i="12" s="1"/>
  <c r="AZ153" i="12" s="1"/>
  <c r="BA148" i="12"/>
  <c r="BA149" i="12" s="1"/>
  <c r="BA153" i="12" s="1"/>
  <c r="BB148" i="12"/>
  <c r="BB149" i="12" s="1"/>
  <c r="BC148" i="12"/>
  <c r="BC149" i="12" s="1"/>
  <c r="BC153" i="12" s="1"/>
  <c r="BD148" i="12"/>
  <c r="BD149" i="12" s="1"/>
  <c r="BD153" i="12" s="1"/>
  <c r="BE148" i="12"/>
  <c r="BE149" i="12" s="1"/>
  <c r="BE153" i="12" s="1"/>
  <c r="BF148" i="12"/>
  <c r="BG148" i="12"/>
  <c r="BG149" i="12" s="1"/>
  <c r="BG153" i="12" s="1"/>
  <c r="BH148" i="12"/>
  <c r="BH149" i="12" s="1"/>
  <c r="BH153" i="12" s="1"/>
  <c r="BI148" i="12"/>
  <c r="BI149" i="12" s="1"/>
  <c r="BI153" i="12" s="1"/>
  <c r="BJ148" i="12"/>
  <c r="BJ149" i="12" s="1"/>
  <c r="BK148" i="12"/>
  <c r="BK149" i="12" s="1"/>
  <c r="BK153" i="12" s="1"/>
  <c r="BL148" i="12"/>
  <c r="BL149" i="12" s="1"/>
  <c r="BL153" i="12" s="1"/>
  <c r="BM148" i="12"/>
  <c r="BM149" i="12" s="1"/>
  <c r="BM153" i="12" s="1"/>
  <c r="BN148" i="12"/>
  <c r="BO148" i="12"/>
  <c r="BO149" i="12" s="1"/>
  <c r="BO153" i="12" s="1"/>
  <c r="BP148" i="12"/>
  <c r="BP149" i="12" s="1"/>
  <c r="BP153" i="12" s="1"/>
  <c r="BQ148" i="12"/>
  <c r="BQ149" i="12" s="1"/>
  <c r="BQ153" i="12" s="1"/>
  <c r="BR148" i="12"/>
  <c r="BR149" i="12" s="1"/>
  <c r="BS148" i="12"/>
  <c r="BS149" i="12" s="1"/>
  <c r="BS153" i="12" s="1"/>
  <c r="BT148" i="12"/>
  <c r="BT149" i="12" s="1"/>
  <c r="BT153" i="12" s="1"/>
  <c r="BU148" i="12"/>
  <c r="BU149" i="12" s="1"/>
  <c r="BU153" i="12" s="1"/>
  <c r="D148" i="12"/>
  <c r="E149" i="12" s="1"/>
  <c r="E133" i="12"/>
  <c r="F133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S134" i="12" s="1"/>
  <c r="S138" i="12" s="1"/>
  <c r="T133" i="12"/>
  <c r="T134" i="12" s="1"/>
  <c r="T138" i="12" s="1"/>
  <c r="U133" i="12"/>
  <c r="U134" i="12" s="1"/>
  <c r="U138" i="12" s="1"/>
  <c r="V133" i="12"/>
  <c r="W133" i="12"/>
  <c r="W134" i="12" s="1"/>
  <c r="W138" i="12" s="1"/>
  <c r="X133" i="12"/>
  <c r="X134" i="12" s="1"/>
  <c r="X138" i="12" s="1"/>
  <c r="Y133" i="12"/>
  <c r="Y134" i="12" s="1"/>
  <c r="Y138" i="12" s="1"/>
  <c r="Z133" i="12"/>
  <c r="AA133" i="12"/>
  <c r="AA134" i="12" s="1"/>
  <c r="AA138" i="12" s="1"/>
  <c r="AB133" i="12"/>
  <c r="AB134" i="12" s="1"/>
  <c r="AB138" i="12" s="1"/>
  <c r="AC133" i="12"/>
  <c r="AC134" i="12" s="1"/>
  <c r="AC138" i="12" s="1"/>
  <c r="AD133" i="12"/>
  <c r="AE133" i="12"/>
  <c r="AE134" i="12" s="1"/>
  <c r="AE138" i="12" s="1"/>
  <c r="AF133" i="12"/>
  <c r="AF134" i="12" s="1"/>
  <c r="AF138" i="12" s="1"/>
  <c r="AG133" i="12"/>
  <c r="AG134" i="12" s="1"/>
  <c r="AG138" i="12" s="1"/>
  <c r="AH133" i="12"/>
  <c r="AI133" i="12"/>
  <c r="AI134" i="12" s="1"/>
  <c r="AI138" i="12" s="1"/>
  <c r="AJ133" i="12"/>
  <c r="AJ134" i="12" s="1"/>
  <c r="AJ138" i="12" s="1"/>
  <c r="AK133" i="12"/>
  <c r="AK134" i="12" s="1"/>
  <c r="AK138" i="12" s="1"/>
  <c r="AL133" i="12"/>
  <c r="AM133" i="12"/>
  <c r="AM134" i="12" s="1"/>
  <c r="AM138" i="12" s="1"/>
  <c r="AN133" i="12"/>
  <c r="AN134" i="12" s="1"/>
  <c r="AN138" i="12" s="1"/>
  <c r="AO133" i="12"/>
  <c r="AO134" i="12" s="1"/>
  <c r="AO138" i="12" s="1"/>
  <c r="AP133" i="12"/>
  <c r="AQ133" i="12"/>
  <c r="AQ134" i="12" s="1"/>
  <c r="AQ138" i="12" s="1"/>
  <c r="AR133" i="12"/>
  <c r="AR134" i="12" s="1"/>
  <c r="AR138" i="12" s="1"/>
  <c r="AS133" i="12"/>
  <c r="AS134" i="12" s="1"/>
  <c r="AS138" i="12" s="1"/>
  <c r="AT133" i="12"/>
  <c r="AT134" i="12" s="1"/>
  <c r="AT138" i="12" s="1"/>
  <c r="AU133" i="12"/>
  <c r="AU134" i="12" s="1"/>
  <c r="AU138" i="12" s="1"/>
  <c r="AV133" i="12"/>
  <c r="AW133" i="12"/>
  <c r="AW134" i="12" s="1"/>
  <c r="AW138" i="12" s="1"/>
  <c r="AX133" i="12"/>
  <c r="AX134" i="12" s="1"/>
  <c r="AX138" i="12" s="1"/>
  <c r="AY133" i="12"/>
  <c r="AY134" i="12" s="1"/>
  <c r="AY138" i="12" s="1"/>
  <c r="AZ133" i="12"/>
  <c r="BA133" i="12"/>
  <c r="BA134" i="12" s="1"/>
  <c r="BA138" i="12" s="1"/>
  <c r="BB133" i="12"/>
  <c r="BB134" i="12" s="1"/>
  <c r="BB138" i="12" s="1"/>
  <c r="BC133" i="12"/>
  <c r="BC134" i="12" s="1"/>
  <c r="BC138" i="12" s="1"/>
  <c r="BD133" i="12"/>
  <c r="BE133" i="12"/>
  <c r="BE134" i="12" s="1"/>
  <c r="BE138" i="12" s="1"/>
  <c r="BF133" i="12"/>
  <c r="BF134" i="12" s="1"/>
  <c r="BF138" i="12" s="1"/>
  <c r="BG133" i="12"/>
  <c r="BG134" i="12" s="1"/>
  <c r="BG138" i="12" s="1"/>
  <c r="BH133" i="12"/>
  <c r="BI133" i="12"/>
  <c r="BI134" i="12" s="1"/>
  <c r="BI138" i="12" s="1"/>
  <c r="BJ133" i="12"/>
  <c r="BJ134" i="12" s="1"/>
  <c r="BJ138" i="12" s="1"/>
  <c r="BK133" i="12"/>
  <c r="BK134" i="12" s="1"/>
  <c r="BK138" i="12" s="1"/>
  <c r="BL133" i="12"/>
  <c r="BM133" i="12"/>
  <c r="BM134" i="12" s="1"/>
  <c r="BM138" i="12" s="1"/>
  <c r="BN133" i="12"/>
  <c r="BN134" i="12" s="1"/>
  <c r="BN138" i="12" s="1"/>
  <c r="BO133" i="12"/>
  <c r="BO134" i="12" s="1"/>
  <c r="BO138" i="12" s="1"/>
  <c r="BP133" i="12"/>
  <c r="BQ133" i="12"/>
  <c r="BQ134" i="12" s="1"/>
  <c r="BQ138" i="12" s="1"/>
  <c r="BR133" i="12"/>
  <c r="BR134" i="12" s="1"/>
  <c r="BR138" i="12" s="1"/>
  <c r="BS133" i="12"/>
  <c r="BS134" i="12" s="1"/>
  <c r="BS138" i="12" s="1"/>
  <c r="BT133" i="12"/>
  <c r="BU133" i="12"/>
  <c r="BU134" i="12" s="1"/>
  <c r="BU138" i="12" s="1"/>
  <c r="D133" i="12"/>
  <c r="E134" i="12" s="1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S32" i="12" s="1"/>
  <c r="S36" i="12" s="1"/>
  <c r="T31" i="12"/>
  <c r="T32" i="12" s="1"/>
  <c r="T36" i="12" s="1"/>
  <c r="U31" i="12"/>
  <c r="U32" i="12" s="1"/>
  <c r="U36" i="12" s="1"/>
  <c r="V31" i="12"/>
  <c r="W31" i="12"/>
  <c r="W32" i="12" s="1"/>
  <c r="W36" i="12" s="1"/>
  <c r="X31" i="12"/>
  <c r="X32" i="12" s="1"/>
  <c r="X36" i="12" s="1"/>
  <c r="Y31" i="12"/>
  <c r="Y32" i="12" s="1"/>
  <c r="Y36" i="12" s="1"/>
  <c r="Z31" i="12"/>
  <c r="AA31" i="12"/>
  <c r="AA32" i="12" s="1"/>
  <c r="AA36" i="12" s="1"/>
  <c r="AB31" i="12"/>
  <c r="AB32" i="12" s="1"/>
  <c r="AB36" i="12" s="1"/>
  <c r="AC31" i="12"/>
  <c r="AC32" i="12" s="1"/>
  <c r="AC36" i="12" s="1"/>
  <c r="AD31" i="12"/>
  <c r="AE31" i="12"/>
  <c r="AE32" i="12" s="1"/>
  <c r="AE36" i="12" s="1"/>
  <c r="AF31" i="12"/>
  <c r="AF32" i="12" s="1"/>
  <c r="AF36" i="12" s="1"/>
  <c r="AG31" i="12"/>
  <c r="AG32" i="12" s="1"/>
  <c r="AG36" i="12" s="1"/>
  <c r="AH31" i="12"/>
  <c r="AI31" i="12"/>
  <c r="AI32" i="12" s="1"/>
  <c r="AI36" i="12" s="1"/>
  <c r="AJ31" i="12"/>
  <c r="AJ32" i="12" s="1"/>
  <c r="AJ36" i="12" s="1"/>
  <c r="AK31" i="12"/>
  <c r="AK32" i="12" s="1"/>
  <c r="AK36" i="12" s="1"/>
  <c r="AL31" i="12"/>
  <c r="AM31" i="12"/>
  <c r="AM32" i="12" s="1"/>
  <c r="AM36" i="12" s="1"/>
  <c r="AN31" i="12"/>
  <c r="AN32" i="12" s="1"/>
  <c r="AN36" i="12" s="1"/>
  <c r="AO31" i="12"/>
  <c r="AO32" i="12" s="1"/>
  <c r="AO36" i="12" s="1"/>
  <c r="AP31" i="12"/>
  <c r="AQ31" i="12"/>
  <c r="AQ32" i="12" s="1"/>
  <c r="AQ36" i="12" s="1"/>
  <c r="AR31" i="12"/>
  <c r="AR32" i="12" s="1"/>
  <c r="AR36" i="12" s="1"/>
  <c r="AS31" i="12"/>
  <c r="AS32" i="12" s="1"/>
  <c r="AS36" i="12" s="1"/>
  <c r="AT31" i="12"/>
  <c r="AU31" i="12"/>
  <c r="AU32" i="12" s="1"/>
  <c r="AU36" i="12" s="1"/>
  <c r="AV31" i="12"/>
  <c r="AV32" i="12" s="1"/>
  <c r="AV36" i="12" s="1"/>
  <c r="AW31" i="12"/>
  <c r="AW32" i="12" s="1"/>
  <c r="AW36" i="12" s="1"/>
  <c r="AX31" i="12"/>
  <c r="AY31" i="12"/>
  <c r="AY32" i="12" s="1"/>
  <c r="AY36" i="12" s="1"/>
  <c r="AZ31" i="12"/>
  <c r="AZ32" i="12" s="1"/>
  <c r="AZ36" i="12" s="1"/>
  <c r="BA31" i="12"/>
  <c r="BA32" i="12" s="1"/>
  <c r="BA36" i="12" s="1"/>
  <c r="BB31" i="12"/>
  <c r="BC31" i="12"/>
  <c r="BC32" i="12" s="1"/>
  <c r="BC36" i="12" s="1"/>
  <c r="BD31" i="12"/>
  <c r="BD32" i="12" s="1"/>
  <c r="BD36" i="12" s="1"/>
  <c r="BE31" i="12"/>
  <c r="BE32" i="12" s="1"/>
  <c r="BE36" i="12" s="1"/>
  <c r="BF31" i="12"/>
  <c r="BG31" i="12"/>
  <c r="BG32" i="12" s="1"/>
  <c r="BG36" i="12" s="1"/>
  <c r="BH31" i="12"/>
  <c r="BH32" i="12" s="1"/>
  <c r="BH36" i="12" s="1"/>
  <c r="BI31" i="12"/>
  <c r="BI32" i="12" s="1"/>
  <c r="BI36" i="12" s="1"/>
  <c r="BJ31" i="12"/>
  <c r="BK31" i="12"/>
  <c r="BK32" i="12" s="1"/>
  <c r="BK36" i="12" s="1"/>
  <c r="BL31" i="12"/>
  <c r="BL32" i="12" s="1"/>
  <c r="BL36" i="12" s="1"/>
  <c r="BM31" i="12"/>
  <c r="BM32" i="12" s="1"/>
  <c r="BM36" i="12" s="1"/>
  <c r="BN31" i="12"/>
  <c r="BO31" i="12"/>
  <c r="BO32" i="12" s="1"/>
  <c r="BO36" i="12" s="1"/>
  <c r="BP31" i="12"/>
  <c r="BP32" i="12" s="1"/>
  <c r="BP36" i="12" s="1"/>
  <c r="BQ31" i="12"/>
  <c r="BQ32" i="12" s="1"/>
  <c r="BQ36" i="12" s="1"/>
  <c r="BR31" i="12"/>
  <c r="BS31" i="12"/>
  <c r="BS32" i="12" s="1"/>
  <c r="BS36" i="12" s="1"/>
  <c r="BT31" i="12"/>
  <c r="BT32" i="12" s="1"/>
  <c r="BT36" i="12" s="1"/>
  <c r="BU31" i="12"/>
  <c r="BU32" i="12" s="1"/>
  <c r="BU36" i="12" s="1"/>
  <c r="D31" i="12"/>
  <c r="E32" i="12" s="1"/>
  <c r="O31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O26" i="8"/>
  <c r="O27" i="8"/>
  <c r="O28" i="8"/>
  <c r="O29" i="8"/>
  <c r="O30" i="8"/>
  <c r="O6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1" i="8"/>
  <c r="G15" i="8"/>
  <c r="G6" i="8"/>
  <c r="G14" i="8"/>
  <c r="G13" i="8"/>
  <c r="G12" i="8"/>
  <c r="G11" i="8"/>
  <c r="G10" i="8"/>
  <c r="G9" i="8"/>
  <c r="G8" i="8"/>
  <c r="G7" i="8"/>
  <c r="E325" i="7"/>
  <c r="D11" i="10" s="1"/>
  <c r="E11" i="10" s="1"/>
  <c r="F325" i="7"/>
  <c r="D13" i="10" s="1"/>
  <c r="E13" i="10" s="1"/>
  <c r="G325" i="7"/>
  <c r="D14" i="10" s="1"/>
  <c r="E14" i="10" s="1"/>
  <c r="H325" i="7"/>
  <c r="D15" i="10" s="1"/>
  <c r="E15" i="10" s="1"/>
  <c r="I325" i="7"/>
  <c r="D16" i="10" s="1"/>
  <c r="E16" i="10" s="1"/>
  <c r="J325" i="7"/>
  <c r="D17" i="10" s="1"/>
  <c r="E17" i="10" s="1"/>
  <c r="K325" i="7"/>
  <c r="D18" i="10" s="1"/>
  <c r="E18" i="10" s="1"/>
  <c r="L325" i="7"/>
  <c r="M325" i="7"/>
  <c r="M326" i="7" s="1"/>
  <c r="N325" i="7"/>
  <c r="O325" i="7"/>
  <c r="P325" i="7"/>
  <c r="Q325" i="7"/>
  <c r="Q326" i="7" s="1"/>
  <c r="R325" i="7"/>
  <c r="S325" i="7"/>
  <c r="T325" i="7"/>
  <c r="U325" i="7"/>
  <c r="U326" i="7" s="1"/>
  <c r="U330" i="7" s="1"/>
  <c r="V325" i="7"/>
  <c r="W325" i="7"/>
  <c r="X325" i="7"/>
  <c r="Y325" i="7"/>
  <c r="Z325" i="7"/>
  <c r="AA325" i="7"/>
  <c r="AB325" i="7"/>
  <c r="AC325" i="7"/>
  <c r="AC326" i="7" s="1"/>
  <c r="AC330" i="7" s="1"/>
  <c r="AD325" i="7"/>
  <c r="AE325" i="7"/>
  <c r="AF325" i="7"/>
  <c r="AG325" i="7"/>
  <c r="AG326" i="7" s="1"/>
  <c r="AG330" i="7" s="1"/>
  <c r="AH325" i="7"/>
  <c r="AI325" i="7"/>
  <c r="AJ325" i="7"/>
  <c r="AK325" i="7"/>
  <c r="AL325" i="7"/>
  <c r="AM325" i="7"/>
  <c r="AN325" i="7"/>
  <c r="AO325" i="7"/>
  <c r="AO326" i="7" s="1"/>
  <c r="AO330" i="7" s="1"/>
  <c r="AP325" i="7"/>
  <c r="AQ325" i="7"/>
  <c r="AR325" i="7"/>
  <c r="AS325" i="7"/>
  <c r="AT325" i="7"/>
  <c r="AU325" i="7"/>
  <c r="AV325" i="7"/>
  <c r="AW325" i="7"/>
  <c r="AW326" i="7" s="1"/>
  <c r="AW330" i="7" s="1"/>
  <c r="AX325" i="7"/>
  <c r="AY325" i="7"/>
  <c r="AZ325" i="7"/>
  <c r="AZ326" i="7" s="1"/>
  <c r="AZ330" i="7" s="1"/>
  <c r="BA325" i="7"/>
  <c r="BB325" i="7"/>
  <c r="BC325" i="7"/>
  <c r="BD325" i="7"/>
  <c r="BE325" i="7"/>
  <c r="BE326" i="7" s="1"/>
  <c r="BE330" i="7" s="1"/>
  <c r="BF325" i="7"/>
  <c r="BG325" i="7"/>
  <c r="BH325" i="7"/>
  <c r="BH326" i="7" s="1"/>
  <c r="BI325" i="7"/>
  <c r="BJ325" i="7"/>
  <c r="BK325" i="7"/>
  <c r="BL325" i="7"/>
  <c r="BL326" i="7" s="1"/>
  <c r="BM325" i="7"/>
  <c r="BM326" i="7" s="1"/>
  <c r="BM330" i="7" s="1"/>
  <c r="BN325" i="7"/>
  <c r="BO325" i="7"/>
  <c r="BP325" i="7"/>
  <c r="BQ325" i="7"/>
  <c r="BR325" i="7"/>
  <c r="BS325" i="7"/>
  <c r="BT325" i="7"/>
  <c r="BT326" i="7" s="1"/>
  <c r="BU325" i="7"/>
  <c r="BU326" i="7" s="1"/>
  <c r="BU330" i="7" s="1"/>
  <c r="D325" i="7"/>
  <c r="D10" i="10" s="1"/>
  <c r="C33" i="8"/>
  <c r="F113" i="10"/>
  <c r="G113" i="10" s="1"/>
  <c r="F114" i="10"/>
  <c r="F115" i="10"/>
  <c r="G115" i="10" s="1"/>
  <c r="F116" i="10"/>
  <c r="G116" i="10" s="1"/>
  <c r="F117" i="10"/>
  <c r="G117" i="10" s="1"/>
  <c r="F118" i="10"/>
  <c r="G118" i="10" s="1"/>
  <c r="F119" i="10"/>
  <c r="G119" i="10" s="1"/>
  <c r="F120" i="10"/>
  <c r="G120" i="10" s="1"/>
  <c r="F121" i="10"/>
  <c r="G121" i="10" s="1"/>
  <c r="F122" i="10"/>
  <c r="G122" i="10" s="1"/>
  <c r="F123" i="10"/>
  <c r="G123" i="10" s="1"/>
  <c r="F124" i="10"/>
  <c r="G124" i="10" s="1"/>
  <c r="F125" i="10"/>
  <c r="G125" i="10" s="1"/>
  <c r="F126" i="10"/>
  <c r="G126" i="10" s="1"/>
  <c r="F132" i="10"/>
  <c r="G132" i="10" s="1"/>
  <c r="F133" i="10"/>
  <c r="F134" i="10"/>
  <c r="G134" i="10" s="1"/>
  <c r="F135" i="10"/>
  <c r="G135" i="10" s="1"/>
  <c r="F136" i="10"/>
  <c r="G136" i="10" s="1"/>
  <c r="F137" i="10"/>
  <c r="G137" i="10" s="1"/>
  <c r="F138" i="10"/>
  <c r="G138" i="10" s="1"/>
  <c r="F139" i="10"/>
  <c r="G139" i="10" s="1"/>
  <c r="F140" i="10"/>
  <c r="G140" i="10" s="1"/>
  <c r="F141" i="10"/>
  <c r="G141" i="10" s="1"/>
  <c r="F142" i="10"/>
  <c r="G142" i="10" s="1"/>
  <c r="F143" i="10"/>
  <c r="G143" i="10" s="1"/>
  <c r="F144" i="10"/>
  <c r="G144" i="10" s="1"/>
  <c r="F145" i="10"/>
  <c r="G145" i="10" s="1"/>
  <c r="F151" i="10"/>
  <c r="G151" i="10" s="1"/>
  <c r="F152" i="10"/>
  <c r="F153" i="10"/>
  <c r="G153" i="10" s="1"/>
  <c r="F154" i="10"/>
  <c r="G154" i="10" s="1"/>
  <c r="F155" i="10"/>
  <c r="G155" i="10" s="1"/>
  <c r="F156" i="10"/>
  <c r="G156" i="10" s="1"/>
  <c r="F157" i="10"/>
  <c r="G157" i="10" s="1"/>
  <c r="F158" i="10"/>
  <c r="G158" i="10" s="1"/>
  <c r="F159" i="10"/>
  <c r="G159" i="10" s="1"/>
  <c r="F160" i="10"/>
  <c r="G160" i="10" s="1"/>
  <c r="F161" i="10"/>
  <c r="G161" i="10" s="1"/>
  <c r="F162" i="10"/>
  <c r="G162" i="10" s="1"/>
  <c r="F163" i="10"/>
  <c r="G163" i="10" s="1"/>
  <c r="F164" i="10"/>
  <c r="G164" i="10" s="1"/>
  <c r="F176" i="10"/>
  <c r="G176" i="10" s="1"/>
  <c r="F177" i="10"/>
  <c r="F178" i="10"/>
  <c r="G178" i="10" s="1"/>
  <c r="F179" i="10"/>
  <c r="G179" i="10" s="1"/>
  <c r="F180" i="10"/>
  <c r="G180" i="10" s="1"/>
  <c r="F182" i="10"/>
  <c r="G182" i="10" s="1"/>
  <c r="F183" i="10"/>
  <c r="G183" i="10" s="1"/>
  <c r="F184" i="10"/>
  <c r="G184" i="10" s="1"/>
  <c r="F185" i="10"/>
  <c r="G185" i="10" s="1"/>
  <c r="F186" i="10"/>
  <c r="G186" i="10" s="1"/>
  <c r="F187" i="10"/>
  <c r="G187" i="10" s="1"/>
  <c r="F188" i="10"/>
  <c r="G188" i="10" s="1"/>
  <c r="F189" i="10"/>
  <c r="G189" i="10" s="1"/>
  <c r="E195" i="10"/>
  <c r="F195" i="10" s="1"/>
  <c r="G195" i="10" s="1"/>
  <c r="E196" i="10"/>
  <c r="F196" i="10" s="1"/>
  <c r="E197" i="10"/>
  <c r="E198" i="10"/>
  <c r="F198" i="10" s="1"/>
  <c r="G198" i="10" s="1"/>
  <c r="E199" i="10"/>
  <c r="F199" i="10" s="1"/>
  <c r="G199" i="10" s="1"/>
  <c r="E200" i="10"/>
  <c r="F200" i="10" s="1"/>
  <c r="G200" i="10" s="1"/>
  <c r="E201" i="10"/>
  <c r="F201" i="10" s="1"/>
  <c r="G201" i="10" s="1"/>
  <c r="E202" i="10"/>
  <c r="F202" i="10" s="1"/>
  <c r="G202" i="10" s="1"/>
  <c r="E203" i="10"/>
  <c r="F203" i="10" s="1"/>
  <c r="G203" i="10" s="1"/>
  <c r="E204" i="10"/>
  <c r="F204" i="10" s="1"/>
  <c r="G204" i="10" s="1"/>
  <c r="E205" i="10"/>
  <c r="F205" i="10" s="1"/>
  <c r="G205" i="10" s="1"/>
  <c r="E206" i="10"/>
  <c r="F206" i="10" s="1"/>
  <c r="G206" i="10" s="1"/>
  <c r="E207" i="10"/>
  <c r="F207" i="10" s="1"/>
  <c r="G207" i="10" s="1"/>
  <c r="E208" i="10"/>
  <c r="F208" i="10" s="1"/>
  <c r="G208" i="10" s="1"/>
  <c r="F214" i="10"/>
  <c r="G214" i="10" s="1"/>
  <c r="F215" i="10"/>
  <c r="F216" i="10"/>
  <c r="G216" i="10" s="1"/>
  <c r="F217" i="10"/>
  <c r="G217" i="10" s="1"/>
  <c r="F218" i="10"/>
  <c r="G218" i="10" s="1"/>
  <c r="F219" i="10"/>
  <c r="G219" i="10" s="1"/>
  <c r="F220" i="10"/>
  <c r="G220" i="10" s="1"/>
  <c r="F221" i="10"/>
  <c r="G221" i="10" s="1"/>
  <c r="F222" i="10"/>
  <c r="G222" i="10" s="1"/>
  <c r="F223" i="10"/>
  <c r="G223" i="10" s="1"/>
  <c r="F224" i="10"/>
  <c r="G224" i="10" s="1"/>
  <c r="F225" i="10"/>
  <c r="G225" i="10" s="1"/>
  <c r="F226" i="10"/>
  <c r="G226" i="10" s="1"/>
  <c r="F227" i="10"/>
  <c r="G227" i="10" s="1"/>
  <c r="F240" i="10"/>
  <c r="G240" i="10" s="1"/>
  <c r="F241" i="10"/>
  <c r="F242" i="10"/>
  <c r="G242" i="10" s="1"/>
  <c r="F243" i="10"/>
  <c r="G243" i="10" s="1"/>
  <c r="F244" i="10"/>
  <c r="G244" i="10" s="1"/>
  <c r="F245" i="10"/>
  <c r="G245" i="10" s="1"/>
  <c r="F246" i="10"/>
  <c r="G246" i="10" s="1"/>
  <c r="F247" i="10"/>
  <c r="G247" i="10" s="1"/>
  <c r="F248" i="10"/>
  <c r="G248" i="10" s="1"/>
  <c r="F249" i="10"/>
  <c r="G249" i="10" s="1"/>
  <c r="F250" i="10"/>
  <c r="G250" i="10" s="1"/>
  <c r="F251" i="10"/>
  <c r="G251" i="10" s="1"/>
  <c r="F252" i="10"/>
  <c r="G252" i="10" s="1"/>
  <c r="F253" i="10"/>
  <c r="G253" i="10" s="1"/>
  <c r="E260" i="10"/>
  <c r="F260" i="10" s="1"/>
  <c r="G260" i="10" s="1"/>
  <c r="E261" i="10"/>
  <c r="F261" i="10" s="1"/>
  <c r="E262" i="10"/>
  <c r="F262" i="10" s="1"/>
  <c r="G262" i="10" s="1"/>
  <c r="E263" i="10"/>
  <c r="F263" i="10" s="1"/>
  <c r="G263" i="10" s="1"/>
  <c r="E264" i="10"/>
  <c r="F264" i="10" s="1"/>
  <c r="G264" i="10" s="1"/>
  <c r="E265" i="10"/>
  <c r="F265" i="10" s="1"/>
  <c r="G265" i="10" s="1"/>
  <c r="E266" i="10"/>
  <c r="F266" i="10" s="1"/>
  <c r="G266" i="10" s="1"/>
  <c r="E267" i="10"/>
  <c r="F267" i="10" s="1"/>
  <c r="G267" i="10" s="1"/>
  <c r="E268" i="10"/>
  <c r="F268" i="10" s="1"/>
  <c r="G268" i="10" s="1"/>
  <c r="E269" i="10"/>
  <c r="F269" i="10" s="1"/>
  <c r="G269" i="10" s="1"/>
  <c r="E270" i="10"/>
  <c r="F270" i="10" s="1"/>
  <c r="G270" i="10" s="1"/>
  <c r="E271" i="10"/>
  <c r="F271" i="10" s="1"/>
  <c r="G271" i="10" s="1"/>
  <c r="E272" i="10"/>
  <c r="F272" i="10" s="1"/>
  <c r="G272" i="10" s="1"/>
  <c r="E273" i="10"/>
  <c r="F273" i="10" s="1"/>
  <c r="G273" i="10" s="1"/>
  <c r="F280" i="10"/>
  <c r="G280" i="10" s="1"/>
  <c r="F281" i="10"/>
  <c r="G281" i="10" s="1"/>
  <c r="F282" i="10"/>
  <c r="G282" i="10" s="1"/>
  <c r="F283" i="10"/>
  <c r="G283" i="10" s="1"/>
  <c r="F284" i="10"/>
  <c r="G284" i="10" s="1"/>
  <c r="F285" i="10"/>
  <c r="G285" i="10" s="1"/>
  <c r="F286" i="10"/>
  <c r="G286" i="10" s="1"/>
  <c r="F287" i="10"/>
  <c r="G287" i="10" s="1"/>
  <c r="F288" i="10"/>
  <c r="G288" i="10" s="1"/>
  <c r="F289" i="10"/>
  <c r="G289" i="10" s="1"/>
  <c r="F290" i="10"/>
  <c r="G290" i="10" s="1"/>
  <c r="F291" i="10"/>
  <c r="G291" i="10" s="1"/>
  <c r="F292" i="10"/>
  <c r="G292" i="10" s="1"/>
  <c r="F293" i="10"/>
  <c r="G293" i="10" s="1"/>
  <c r="F304" i="10"/>
  <c r="G304" i="10" s="1"/>
  <c r="F305" i="10"/>
  <c r="F306" i="10"/>
  <c r="G306" i="10" s="1"/>
  <c r="F307" i="10"/>
  <c r="G307" i="10" s="1"/>
  <c r="F308" i="10"/>
  <c r="G308" i="10" s="1"/>
  <c r="F309" i="10"/>
  <c r="G309" i="10" s="1"/>
  <c r="F310" i="10"/>
  <c r="G310" i="10" s="1"/>
  <c r="F311" i="10"/>
  <c r="G311" i="10" s="1"/>
  <c r="F312" i="10"/>
  <c r="G312" i="10" s="1"/>
  <c r="F313" i="10"/>
  <c r="G313" i="10" s="1"/>
  <c r="F314" i="10"/>
  <c r="G314" i="10" s="1"/>
  <c r="F315" i="10"/>
  <c r="G315" i="10" s="1"/>
  <c r="F316" i="10"/>
  <c r="G316" i="10" s="1"/>
  <c r="F317" i="10"/>
  <c r="G317" i="10" s="1"/>
  <c r="M331" i="10"/>
  <c r="D318" i="10"/>
  <c r="D294" i="10"/>
  <c r="D274" i="10"/>
  <c r="D254" i="10"/>
  <c r="E228" i="10"/>
  <c r="D228" i="10"/>
  <c r="D209" i="10"/>
  <c r="D190" i="10"/>
  <c r="E165" i="10"/>
  <c r="D165" i="10"/>
  <c r="E146" i="10"/>
  <c r="D146" i="10"/>
  <c r="D127" i="10"/>
  <c r="AI84" i="10"/>
  <c r="AH84" i="10"/>
  <c r="AG84" i="10"/>
  <c r="AF84" i="10"/>
  <c r="AE84" i="10"/>
  <c r="AD84" i="10"/>
  <c r="AC84" i="10"/>
  <c r="AB84" i="10"/>
  <c r="Y84" i="10"/>
  <c r="X84" i="10"/>
  <c r="W84" i="10"/>
  <c r="V84" i="10"/>
  <c r="U84" i="10"/>
  <c r="T84" i="10"/>
  <c r="AI83" i="10"/>
  <c r="AH83" i="10"/>
  <c r="AG83" i="10"/>
  <c r="AF83" i="10"/>
  <c r="AE83" i="10"/>
  <c r="AD83" i="10"/>
  <c r="AC83" i="10"/>
  <c r="AB83" i="10"/>
  <c r="Y83" i="10"/>
  <c r="X83" i="10"/>
  <c r="W83" i="10"/>
  <c r="V83" i="10"/>
  <c r="U83" i="10"/>
  <c r="T83" i="10"/>
  <c r="AI82" i="10"/>
  <c r="AH82" i="10"/>
  <c r="AG82" i="10"/>
  <c r="AF82" i="10"/>
  <c r="AE82" i="10"/>
  <c r="AD82" i="10"/>
  <c r="AC82" i="10"/>
  <c r="AB82" i="10"/>
  <c r="Y82" i="10"/>
  <c r="X82" i="10"/>
  <c r="W82" i="10"/>
  <c r="V82" i="10"/>
  <c r="U82" i="10"/>
  <c r="T82" i="10"/>
  <c r="AI81" i="10"/>
  <c r="AH81" i="10"/>
  <c r="AG81" i="10"/>
  <c r="AF81" i="10"/>
  <c r="AE81" i="10"/>
  <c r="AD81" i="10"/>
  <c r="AC81" i="10"/>
  <c r="AB81" i="10"/>
  <c r="Y81" i="10"/>
  <c r="X81" i="10"/>
  <c r="W81" i="10"/>
  <c r="V81" i="10"/>
  <c r="U81" i="10"/>
  <c r="T81" i="10"/>
  <c r="AI80" i="10"/>
  <c r="AH80" i="10"/>
  <c r="AG80" i="10"/>
  <c r="AF80" i="10"/>
  <c r="AE80" i="10"/>
  <c r="AD80" i="10"/>
  <c r="AC80" i="10"/>
  <c r="AB80" i="10"/>
  <c r="Y80" i="10"/>
  <c r="X80" i="10"/>
  <c r="W80" i="10"/>
  <c r="V80" i="10"/>
  <c r="U80" i="10"/>
  <c r="T80" i="10"/>
  <c r="AI75" i="10"/>
  <c r="AH75" i="10"/>
  <c r="AG75" i="10"/>
  <c r="AF75" i="10"/>
  <c r="AE75" i="10"/>
  <c r="AD75" i="10"/>
  <c r="AC75" i="10"/>
  <c r="AB75" i="10"/>
  <c r="Y75" i="10"/>
  <c r="X75" i="10"/>
  <c r="W75" i="10"/>
  <c r="V75" i="10"/>
  <c r="U75" i="10"/>
  <c r="T75" i="10"/>
  <c r="T52" i="10"/>
  <c r="F23" i="10"/>
  <c r="E24" i="10"/>
  <c r="F24" i="10" s="1"/>
  <c r="G24" i="10" s="1"/>
  <c r="E25" i="10"/>
  <c r="F25" i="10" s="1"/>
  <c r="G25" i="10" s="1"/>
  <c r="E26" i="10"/>
  <c r="F26" i="10" s="1"/>
  <c r="G26" i="10" s="1"/>
  <c r="E27" i="10"/>
  <c r="F27" i="10" s="1"/>
  <c r="G27" i="10" s="1"/>
  <c r="E28" i="10"/>
  <c r="F28" i="10" s="1"/>
  <c r="G28" i="10" s="1"/>
  <c r="E29" i="10"/>
  <c r="F29" i="10" s="1"/>
  <c r="G29" i="10" s="1"/>
  <c r="E30" i="10"/>
  <c r="F30" i="10" s="1"/>
  <c r="G30" i="10" s="1"/>
  <c r="E31" i="10"/>
  <c r="F31" i="10" s="1"/>
  <c r="G31" i="10" s="1"/>
  <c r="E32" i="10"/>
  <c r="F32" i="10" s="1"/>
  <c r="G32" i="10" s="1"/>
  <c r="E33" i="10"/>
  <c r="F33" i="10" s="1"/>
  <c r="G33" i="10" s="1"/>
  <c r="E34" i="10"/>
  <c r="F34" i="10" s="1"/>
  <c r="G34" i="10" s="1"/>
  <c r="E35" i="10"/>
  <c r="F35" i="10" s="1"/>
  <c r="G35" i="10" s="1"/>
  <c r="E36" i="10"/>
  <c r="F36" i="10" s="1"/>
  <c r="G36" i="10" s="1"/>
  <c r="H95" i="9"/>
  <c r="BH104" i="9"/>
  <c r="BD104" i="9"/>
  <c r="AZ104" i="9"/>
  <c r="AV104" i="9"/>
  <c r="AR104" i="9"/>
  <c r="AN104" i="9"/>
  <c r="AJ104" i="9"/>
  <c r="AF104" i="9"/>
  <c r="AB104" i="9"/>
  <c r="X104" i="9"/>
  <c r="T104" i="9"/>
  <c r="P104" i="9"/>
  <c r="L104" i="9"/>
  <c r="H104" i="9"/>
  <c r="E104" i="9"/>
  <c r="BH103" i="9"/>
  <c r="BD103" i="9"/>
  <c r="AZ103" i="9"/>
  <c r="AV103" i="9"/>
  <c r="AR103" i="9"/>
  <c r="AN103" i="9"/>
  <c r="AJ103" i="9"/>
  <c r="AF103" i="9"/>
  <c r="AB103" i="9"/>
  <c r="X103" i="9"/>
  <c r="T103" i="9"/>
  <c r="P103" i="9"/>
  <c r="L103" i="9"/>
  <c r="H103" i="9"/>
  <c r="E103" i="9"/>
  <c r="BH102" i="9"/>
  <c r="BD102" i="9"/>
  <c r="AZ102" i="9"/>
  <c r="AV102" i="9"/>
  <c r="AR102" i="9"/>
  <c r="AN102" i="9"/>
  <c r="AJ102" i="9"/>
  <c r="AF102" i="9"/>
  <c r="AB102" i="9"/>
  <c r="X102" i="9"/>
  <c r="T102" i="9"/>
  <c r="P102" i="9"/>
  <c r="L102" i="9"/>
  <c r="H102" i="9"/>
  <c r="E102" i="9"/>
  <c r="BH101" i="9"/>
  <c r="BD101" i="9"/>
  <c r="AZ101" i="9"/>
  <c r="AV101" i="9"/>
  <c r="AR101" i="9"/>
  <c r="AN101" i="9"/>
  <c r="AJ101" i="9"/>
  <c r="AF101" i="9"/>
  <c r="AB101" i="9"/>
  <c r="X101" i="9"/>
  <c r="T101" i="9"/>
  <c r="P101" i="9"/>
  <c r="L101" i="9"/>
  <c r="H101" i="9"/>
  <c r="E101" i="9"/>
  <c r="BH100" i="9"/>
  <c r="BD100" i="9"/>
  <c r="AZ100" i="9"/>
  <c r="AV100" i="9"/>
  <c r="AR100" i="9"/>
  <c r="AN100" i="9"/>
  <c r="AJ100" i="9"/>
  <c r="AF100" i="9"/>
  <c r="AB100" i="9"/>
  <c r="X100" i="9"/>
  <c r="T100" i="9"/>
  <c r="P100" i="9"/>
  <c r="L100" i="9"/>
  <c r="H100" i="9"/>
  <c r="E100" i="9"/>
  <c r="BH99" i="9"/>
  <c r="BD99" i="9"/>
  <c r="AZ99" i="9"/>
  <c r="AV99" i="9"/>
  <c r="AR99" i="9"/>
  <c r="AN99" i="9"/>
  <c r="AJ99" i="9"/>
  <c r="AF99" i="9"/>
  <c r="AB99" i="9"/>
  <c r="X99" i="9"/>
  <c r="T99" i="9"/>
  <c r="P99" i="9"/>
  <c r="L99" i="9"/>
  <c r="H99" i="9"/>
  <c r="E99" i="9"/>
  <c r="BH98" i="9"/>
  <c r="BD98" i="9"/>
  <c r="AZ98" i="9"/>
  <c r="AV98" i="9"/>
  <c r="AR98" i="9"/>
  <c r="AN98" i="9"/>
  <c r="AJ98" i="9"/>
  <c r="AF98" i="9"/>
  <c r="AB98" i="9"/>
  <c r="X98" i="9"/>
  <c r="T98" i="9"/>
  <c r="P98" i="9"/>
  <c r="L98" i="9"/>
  <c r="H98" i="9"/>
  <c r="E98" i="9"/>
  <c r="BH97" i="9"/>
  <c r="BD97" i="9"/>
  <c r="AZ97" i="9"/>
  <c r="AV97" i="9"/>
  <c r="AR97" i="9"/>
  <c r="AN97" i="9"/>
  <c r="AJ97" i="9"/>
  <c r="AF97" i="9"/>
  <c r="AB97" i="9"/>
  <c r="X97" i="9"/>
  <c r="T97" i="9"/>
  <c r="P97" i="9"/>
  <c r="L97" i="9"/>
  <c r="H97" i="9"/>
  <c r="E97" i="9"/>
  <c r="BH96" i="9"/>
  <c r="BD96" i="9"/>
  <c r="AZ96" i="9"/>
  <c r="AV96" i="9"/>
  <c r="AR96" i="9"/>
  <c r="AN96" i="9"/>
  <c r="AJ96" i="9"/>
  <c r="AF96" i="9"/>
  <c r="AB96" i="9"/>
  <c r="X96" i="9"/>
  <c r="T96" i="9"/>
  <c r="P96" i="9"/>
  <c r="L96" i="9"/>
  <c r="H96" i="9"/>
  <c r="E96" i="9"/>
  <c r="BH95" i="9"/>
  <c r="BD95" i="9"/>
  <c r="AZ95" i="9"/>
  <c r="AV95" i="9"/>
  <c r="AR95" i="9"/>
  <c r="AN95" i="9"/>
  <c r="AJ95" i="9"/>
  <c r="AF95" i="9"/>
  <c r="AB95" i="9"/>
  <c r="X95" i="9"/>
  <c r="T95" i="9"/>
  <c r="P95" i="9"/>
  <c r="L95" i="9"/>
  <c r="E95" i="9"/>
  <c r="E62" i="9"/>
  <c r="E61" i="9"/>
  <c r="E60" i="9"/>
  <c r="E59" i="9"/>
  <c r="E58" i="9"/>
  <c r="E57" i="9"/>
  <c r="E56" i="9"/>
  <c r="E55" i="9"/>
  <c r="E54" i="9"/>
  <c r="E53" i="9"/>
  <c r="E36" i="9"/>
  <c r="E37" i="9"/>
  <c r="E38" i="9"/>
  <c r="E39" i="9"/>
  <c r="E40" i="9"/>
  <c r="E41" i="9"/>
  <c r="E42" i="9"/>
  <c r="E43" i="9"/>
  <c r="E44" i="9"/>
  <c r="E45" i="9"/>
  <c r="D46" i="9"/>
  <c r="C46" i="9"/>
  <c r="E21" i="9"/>
  <c r="E22" i="9"/>
  <c r="E23" i="9"/>
  <c r="E24" i="9"/>
  <c r="E25" i="9"/>
  <c r="E26" i="9"/>
  <c r="E27" i="9"/>
  <c r="E28" i="9"/>
  <c r="E29" i="9"/>
  <c r="E30" i="9"/>
  <c r="E31" i="9"/>
  <c r="D31" i="9"/>
  <c r="C31" i="9"/>
  <c r="S326" i="7"/>
  <c r="S330" i="7" s="1"/>
  <c r="T326" i="7"/>
  <c r="X326" i="7"/>
  <c r="X330" i="7" s="1"/>
  <c r="AA326" i="7"/>
  <c r="AA330" i="7" s="1"/>
  <c r="AB326" i="7"/>
  <c r="AB330" i="7" s="1"/>
  <c r="AE326" i="7"/>
  <c r="AE330" i="7" s="1"/>
  <c r="AF326" i="7"/>
  <c r="AJ326" i="7"/>
  <c r="AJ330" i="7" s="1"/>
  <c r="AM326" i="7"/>
  <c r="AM330" i="7" s="1"/>
  <c r="AN326" i="7"/>
  <c r="AQ326" i="7"/>
  <c r="AQ330" i="7" s="1"/>
  <c r="AR326" i="7"/>
  <c r="AR330" i="7" s="1"/>
  <c r="AU326" i="7"/>
  <c r="AU330" i="7" s="1"/>
  <c r="AV326" i="7"/>
  <c r="AY326" i="7"/>
  <c r="AY330" i="7" s="1"/>
  <c r="BC326" i="7"/>
  <c r="BC330" i="7" s="1"/>
  <c r="BD326" i="7"/>
  <c r="BG326" i="7"/>
  <c r="BG330" i="7" s="1"/>
  <c r="BJ326" i="7"/>
  <c r="BJ330" i="7" s="1"/>
  <c r="BK326" i="7"/>
  <c r="BK330" i="7" s="1"/>
  <c r="BO326" i="7"/>
  <c r="BO330" i="7" s="1"/>
  <c r="BP326" i="7"/>
  <c r="BS326" i="7"/>
  <c r="BS330" i="7" s="1"/>
  <c r="BR326" i="7"/>
  <c r="BR330" i="7"/>
  <c r="BN326" i="7"/>
  <c r="BN330" i="7" s="1"/>
  <c r="BF326" i="7"/>
  <c r="BF330" i="7" s="1"/>
  <c r="BB326" i="7"/>
  <c r="BB330" i="7"/>
  <c r="AX326" i="7"/>
  <c r="AX330" i="7" s="1"/>
  <c r="AT326" i="7"/>
  <c r="AT330" i="7" s="1"/>
  <c r="AP326" i="7"/>
  <c r="AP330" i="7" s="1"/>
  <c r="AL326" i="7"/>
  <c r="AL330" i="7" s="1"/>
  <c r="AH326" i="7"/>
  <c r="AH330" i="7" s="1"/>
  <c r="AI326" i="7"/>
  <c r="AI330" i="7" s="1"/>
  <c r="AD326" i="7"/>
  <c r="AD330" i="7" s="1"/>
  <c r="Z326" i="7"/>
  <c r="Z330" i="7" s="1"/>
  <c r="V326" i="7"/>
  <c r="V330" i="7" s="1"/>
  <c r="W326" i="7"/>
  <c r="W330" i="7" s="1"/>
  <c r="P326" i="7"/>
  <c r="O326" i="7"/>
  <c r="N326" i="7"/>
  <c r="L326" i="7"/>
  <c r="DO9" i="7"/>
  <c r="DP5" i="7" s="1"/>
  <c r="CS4" i="7"/>
  <c r="CS5" i="7"/>
  <c r="CS6" i="7"/>
  <c r="CS7" i="7"/>
  <c r="CO8" i="7"/>
  <c r="CJ8" i="7"/>
  <c r="CE7" i="7"/>
  <c r="D46" i="6"/>
  <c r="C46" i="6"/>
  <c r="E45" i="6"/>
  <c r="E44" i="6"/>
  <c r="E43" i="6"/>
  <c r="E42" i="6"/>
  <c r="E41" i="6"/>
  <c r="E40" i="6"/>
  <c r="E39" i="6"/>
  <c r="E38" i="6"/>
  <c r="E37" i="6"/>
  <c r="E36" i="6"/>
  <c r="E62" i="6"/>
  <c r="E61" i="6"/>
  <c r="E60" i="6"/>
  <c r="E59" i="6"/>
  <c r="E58" i="6"/>
  <c r="E57" i="6"/>
  <c r="E56" i="6"/>
  <c r="E55" i="6"/>
  <c r="E54" i="6"/>
  <c r="E53" i="6"/>
  <c r="BH96" i="6"/>
  <c r="BH97" i="6"/>
  <c r="BH98" i="6"/>
  <c r="BH99" i="6"/>
  <c r="BH100" i="6"/>
  <c r="BH101" i="6"/>
  <c r="BH102" i="6"/>
  <c r="BH103" i="6"/>
  <c r="BH104" i="6"/>
  <c r="BD96" i="6"/>
  <c r="BD97" i="6"/>
  <c r="BD98" i="6"/>
  <c r="BD99" i="6"/>
  <c r="BD100" i="6"/>
  <c r="BD101" i="6"/>
  <c r="BD102" i="6"/>
  <c r="BD103" i="6"/>
  <c r="BD104" i="6"/>
  <c r="AZ96" i="6"/>
  <c r="AZ97" i="6"/>
  <c r="AZ98" i="6"/>
  <c r="AZ99" i="6"/>
  <c r="AZ100" i="6"/>
  <c r="AZ101" i="6"/>
  <c r="AZ102" i="6"/>
  <c r="AZ103" i="6"/>
  <c r="AZ104" i="6"/>
  <c r="AV96" i="6"/>
  <c r="AV97" i="6"/>
  <c r="AV98" i="6"/>
  <c r="AV99" i="6"/>
  <c r="AV100" i="6"/>
  <c r="AV101" i="6"/>
  <c r="AV102" i="6"/>
  <c r="AV103" i="6"/>
  <c r="AV104" i="6"/>
  <c r="AR96" i="6"/>
  <c r="AR97" i="6"/>
  <c r="AR98" i="6"/>
  <c r="AR99" i="6"/>
  <c r="AR100" i="6"/>
  <c r="AR101" i="6"/>
  <c r="AR102" i="6"/>
  <c r="AR103" i="6"/>
  <c r="AR104" i="6"/>
  <c r="AN96" i="6"/>
  <c r="AN97" i="6"/>
  <c r="AN98" i="6"/>
  <c r="AN99" i="6"/>
  <c r="AN100" i="6"/>
  <c r="AN101" i="6"/>
  <c r="AN102" i="6"/>
  <c r="AN103" i="6"/>
  <c r="AN104" i="6"/>
  <c r="AJ96" i="6"/>
  <c r="AJ97" i="6"/>
  <c r="AJ98" i="6"/>
  <c r="AJ99" i="6"/>
  <c r="AJ100" i="6"/>
  <c r="AJ101" i="6"/>
  <c r="AJ102" i="6"/>
  <c r="AJ103" i="6"/>
  <c r="AJ104" i="6"/>
  <c r="AF96" i="6"/>
  <c r="AF97" i="6"/>
  <c r="AF98" i="6"/>
  <c r="AF99" i="6"/>
  <c r="AF100" i="6"/>
  <c r="AF101" i="6"/>
  <c r="AF102" i="6"/>
  <c r="AF103" i="6"/>
  <c r="AF104" i="6"/>
  <c r="AB96" i="6"/>
  <c r="AB97" i="6"/>
  <c r="AB98" i="6"/>
  <c r="AB99" i="6"/>
  <c r="AB100" i="6"/>
  <c r="AB101" i="6"/>
  <c r="AB102" i="6"/>
  <c r="AB103" i="6"/>
  <c r="AB104" i="6"/>
  <c r="X96" i="6"/>
  <c r="X97" i="6"/>
  <c r="X98" i="6"/>
  <c r="X99" i="6"/>
  <c r="X100" i="6"/>
  <c r="X101" i="6"/>
  <c r="X102" i="6"/>
  <c r="X103" i="6"/>
  <c r="X104" i="6"/>
  <c r="T96" i="6"/>
  <c r="T97" i="6"/>
  <c r="T98" i="6"/>
  <c r="T99" i="6"/>
  <c r="T100" i="6"/>
  <c r="T101" i="6"/>
  <c r="T102" i="6"/>
  <c r="T103" i="6"/>
  <c r="T104" i="6"/>
  <c r="P96" i="6"/>
  <c r="P97" i="6"/>
  <c r="P98" i="6"/>
  <c r="P99" i="6"/>
  <c r="P100" i="6"/>
  <c r="P101" i="6"/>
  <c r="P102" i="6"/>
  <c r="P103" i="6"/>
  <c r="P104" i="6"/>
  <c r="BH95" i="6"/>
  <c r="BD95" i="6"/>
  <c r="AZ95" i="6"/>
  <c r="AV95" i="6"/>
  <c r="AR95" i="6"/>
  <c r="AN95" i="6"/>
  <c r="AJ95" i="6"/>
  <c r="AF95" i="6"/>
  <c r="AB95" i="6"/>
  <c r="X95" i="6"/>
  <c r="T95" i="6"/>
  <c r="P95" i="6"/>
  <c r="L96" i="6"/>
  <c r="L97" i="6"/>
  <c r="L98" i="6"/>
  <c r="L99" i="6"/>
  <c r="L100" i="6"/>
  <c r="L101" i="6"/>
  <c r="L102" i="6"/>
  <c r="L103" i="6"/>
  <c r="L104" i="6"/>
  <c r="L95" i="6"/>
  <c r="H96" i="6"/>
  <c r="H97" i="6"/>
  <c r="H98" i="6"/>
  <c r="H99" i="6"/>
  <c r="H100" i="6"/>
  <c r="H101" i="6"/>
  <c r="H102" i="6"/>
  <c r="H103" i="6"/>
  <c r="H104" i="6"/>
  <c r="H95" i="6"/>
  <c r="E104" i="6"/>
  <c r="E103" i="6"/>
  <c r="E102" i="6"/>
  <c r="E101" i="6"/>
  <c r="E100" i="6"/>
  <c r="E99" i="6"/>
  <c r="E98" i="6"/>
  <c r="E97" i="6"/>
  <c r="E96" i="6"/>
  <c r="E95" i="6"/>
  <c r="E282" i="3"/>
  <c r="F282" i="3" s="1"/>
  <c r="G282" i="3" s="1"/>
  <c r="E283" i="3"/>
  <c r="F283" i="3" s="1"/>
  <c r="G283" i="3" s="1"/>
  <c r="E284" i="3"/>
  <c r="E285" i="3"/>
  <c r="F285" i="3" s="1"/>
  <c r="G285" i="3" s="1"/>
  <c r="E286" i="3"/>
  <c r="F286" i="3" s="1"/>
  <c r="G286" i="3" s="1"/>
  <c r="E287" i="3"/>
  <c r="F287" i="3" s="1"/>
  <c r="G287" i="3" s="1"/>
  <c r="E288" i="3"/>
  <c r="E289" i="3"/>
  <c r="F289" i="3" s="1"/>
  <c r="G289" i="3" s="1"/>
  <c r="E290" i="3"/>
  <c r="F290" i="3" s="1"/>
  <c r="G290" i="3" s="1"/>
  <c r="E291" i="3"/>
  <c r="F291" i="3" s="1"/>
  <c r="G291" i="3" s="1"/>
  <c r="E292" i="3"/>
  <c r="E293" i="3"/>
  <c r="F293" i="3" s="1"/>
  <c r="G293" i="3" s="1"/>
  <c r="E294" i="3"/>
  <c r="F294" i="3" s="1"/>
  <c r="G294" i="3" s="1"/>
  <c r="E281" i="3"/>
  <c r="E259" i="3"/>
  <c r="E260" i="3"/>
  <c r="F260" i="3" s="1"/>
  <c r="G260" i="3" s="1"/>
  <c r="E261" i="3"/>
  <c r="F261" i="3" s="1"/>
  <c r="G261" i="3" s="1"/>
  <c r="E262" i="3"/>
  <c r="F262" i="3" s="1"/>
  <c r="G262" i="3" s="1"/>
  <c r="E263" i="3"/>
  <c r="E264" i="3"/>
  <c r="F264" i="3" s="1"/>
  <c r="G264" i="3" s="1"/>
  <c r="E265" i="3"/>
  <c r="F265" i="3" s="1"/>
  <c r="G265" i="3" s="1"/>
  <c r="E266" i="3"/>
  <c r="F266" i="3" s="1"/>
  <c r="G266" i="3" s="1"/>
  <c r="E267" i="3"/>
  <c r="E268" i="3"/>
  <c r="F268" i="3" s="1"/>
  <c r="G268" i="3" s="1"/>
  <c r="E269" i="3"/>
  <c r="F269" i="3" s="1"/>
  <c r="G269" i="3" s="1"/>
  <c r="E270" i="3"/>
  <c r="F270" i="3" s="1"/>
  <c r="G270" i="3" s="1"/>
  <c r="E271" i="3"/>
  <c r="E258" i="3"/>
  <c r="E239" i="3"/>
  <c r="F239" i="3" s="1"/>
  <c r="G239" i="3" s="1"/>
  <c r="E240" i="3"/>
  <c r="F240" i="3" s="1"/>
  <c r="G240" i="3" s="1"/>
  <c r="E241" i="3"/>
  <c r="E242" i="3"/>
  <c r="F242" i="3" s="1"/>
  <c r="G242" i="3" s="1"/>
  <c r="E243" i="3"/>
  <c r="F243" i="3" s="1"/>
  <c r="G243" i="3" s="1"/>
  <c r="E244" i="3"/>
  <c r="F244" i="3" s="1"/>
  <c r="G244" i="3" s="1"/>
  <c r="E245" i="3"/>
  <c r="E246" i="3"/>
  <c r="F246" i="3" s="1"/>
  <c r="G246" i="3" s="1"/>
  <c r="E247" i="3"/>
  <c r="F247" i="3" s="1"/>
  <c r="G247" i="3" s="1"/>
  <c r="E248" i="3"/>
  <c r="F248" i="3" s="1"/>
  <c r="G248" i="3" s="1"/>
  <c r="E249" i="3"/>
  <c r="E250" i="3"/>
  <c r="F250" i="3" s="1"/>
  <c r="G250" i="3" s="1"/>
  <c r="E251" i="3"/>
  <c r="F251" i="3" s="1"/>
  <c r="G251" i="3" s="1"/>
  <c r="E238" i="3"/>
  <c r="E219" i="3"/>
  <c r="E220" i="3"/>
  <c r="F220" i="3" s="1"/>
  <c r="G220" i="3" s="1"/>
  <c r="E221" i="3"/>
  <c r="F221" i="3" s="1"/>
  <c r="G221" i="3" s="1"/>
  <c r="E222" i="3"/>
  <c r="F222" i="3" s="1"/>
  <c r="G222" i="3" s="1"/>
  <c r="E223" i="3"/>
  <c r="E224" i="3"/>
  <c r="F224" i="3" s="1"/>
  <c r="G224" i="3" s="1"/>
  <c r="E225" i="3"/>
  <c r="F225" i="3" s="1"/>
  <c r="G225" i="3" s="1"/>
  <c r="E226" i="3"/>
  <c r="F226" i="3" s="1"/>
  <c r="G226" i="3" s="1"/>
  <c r="E227" i="3"/>
  <c r="E228" i="3"/>
  <c r="F228" i="3" s="1"/>
  <c r="G228" i="3" s="1"/>
  <c r="E229" i="3"/>
  <c r="F229" i="3" s="1"/>
  <c r="G229" i="3" s="1"/>
  <c r="E230" i="3"/>
  <c r="F230" i="3" s="1"/>
  <c r="G230" i="3" s="1"/>
  <c r="E231" i="3"/>
  <c r="E218" i="3"/>
  <c r="D295" i="3"/>
  <c r="F292" i="3"/>
  <c r="G292" i="3" s="1"/>
  <c r="F288" i="3"/>
  <c r="G288" i="3" s="1"/>
  <c r="F284" i="3"/>
  <c r="G284" i="3" s="1"/>
  <c r="D272" i="3"/>
  <c r="F271" i="3"/>
  <c r="G271" i="3" s="1"/>
  <c r="F267" i="3"/>
  <c r="G267" i="3" s="1"/>
  <c r="F263" i="3"/>
  <c r="G263" i="3" s="1"/>
  <c r="F259" i="3"/>
  <c r="G259" i="3" s="1"/>
  <c r="D252" i="3"/>
  <c r="F249" i="3"/>
  <c r="G249" i="3" s="1"/>
  <c r="F245" i="3"/>
  <c r="G245" i="3" s="1"/>
  <c r="F241" i="3"/>
  <c r="G241" i="3" s="1"/>
  <c r="D232" i="3"/>
  <c r="F231" i="3"/>
  <c r="G231" i="3" s="1"/>
  <c r="F227" i="3"/>
  <c r="G227" i="3" s="1"/>
  <c r="F223" i="3"/>
  <c r="G223" i="3" s="1"/>
  <c r="F219" i="3"/>
  <c r="G219" i="3" s="1"/>
  <c r="E194" i="3"/>
  <c r="F194" i="3" s="1"/>
  <c r="G194" i="3" s="1"/>
  <c r="E195" i="3"/>
  <c r="F195" i="3" s="1"/>
  <c r="G195" i="3" s="1"/>
  <c r="E196" i="3"/>
  <c r="E197" i="3"/>
  <c r="F197" i="3" s="1"/>
  <c r="G197" i="3" s="1"/>
  <c r="E198" i="3"/>
  <c r="F198" i="3" s="1"/>
  <c r="G198" i="3" s="1"/>
  <c r="E199" i="3"/>
  <c r="F199" i="3" s="1"/>
  <c r="G199" i="3" s="1"/>
  <c r="E200" i="3"/>
  <c r="E201" i="3"/>
  <c r="F201" i="3" s="1"/>
  <c r="G201" i="3" s="1"/>
  <c r="E202" i="3"/>
  <c r="F202" i="3" s="1"/>
  <c r="G202" i="3" s="1"/>
  <c r="E203" i="3"/>
  <c r="F203" i="3" s="1"/>
  <c r="G203" i="3" s="1"/>
  <c r="E204" i="3"/>
  <c r="E205" i="3"/>
  <c r="F205" i="3" s="1"/>
  <c r="G205" i="3" s="1"/>
  <c r="E206" i="3"/>
  <c r="F206" i="3" s="1"/>
  <c r="G206" i="3" s="1"/>
  <c r="E193" i="3"/>
  <c r="E175" i="3"/>
  <c r="E176" i="3"/>
  <c r="F176" i="3" s="1"/>
  <c r="G176" i="3" s="1"/>
  <c r="E177" i="3"/>
  <c r="E178" i="3"/>
  <c r="F178" i="3" s="1"/>
  <c r="G178" i="3" s="1"/>
  <c r="E179" i="3"/>
  <c r="E180" i="3"/>
  <c r="F180" i="3" s="1"/>
  <c r="G180" i="3" s="1"/>
  <c r="E181" i="3"/>
  <c r="F181" i="3" s="1"/>
  <c r="G181" i="3" s="1"/>
  <c r="E182" i="3"/>
  <c r="F182" i="3" s="1"/>
  <c r="G182" i="3" s="1"/>
  <c r="E183" i="3"/>
  <c r="E184" i="3"/>
  <c r="F184" i="3" s="1"/>
  <c r="G184" i="3" s="1"/>
  <c r="E185" i="3"/>
  <c r="E186" i="3"/>
  <c r="F186" i="3" s="1"/>
  <c r="G186" i="3" s="1"/>
  <c r="E187" i="3"/>
  <c r="E174" i="3"/>
  <c r="E156" i="3"/>
  <c r="F156" i="3" s="1"/>
  <c r="G156" i="3" s="1"/>
  <c r="E157" i="3"/>
  <c r="F157" i="3" s="1"/>
  <c r="G157" i="3" s="1"/>
  <c r="E158" i="3"/>
  <c r="E159" i="3"/>
  <c r="F159" i="3" s="1"/>
  <c r="G159" i="3" s="1"/>
  <c r="E160" i="3"/>
  <c r="F160" i="3" s="1"/>
  <c r="G160" i="3" s="1"/>
  <c r="E161" i="3"/>
  <c r="F161" i="3" s="1"/>
  <c r="G161" i="3" s="1"/>
  <c r="E162" i="3"/>
  <c r="E163" i="3"/>
  <c r="F163" i="3" s="1"/>
  <c r="G163" i="3" s="1"/>
  <c r="E164" i="3"/>
  <c r="F164" i="3" s="1"/>
  <c r="G164" i="3" s="1"/>
  <c r="E165" i="3"/>
  <c r="F165" i="3" s="1"/>
  <c r="G165" i="3" s="1"/>
  <c r="E166" i="3"/>
  <c r="E167" i="3"/>
  <c r="F167" i="3" s="1"/>
  <c r="G167" i="3" s="1"/>
  <c r="E168" i="3"/>
  <c r="F168" i="3" s="1"/>
  <c r="G168" i="3" s="1"/>
  <c r="E155" i="3"/>
  <c r="E133" i="3"/>
  <c r="E134" i="3"/>
  <c r="E135" i="3"/>
  <c r="F135" i="3" s="1"/>
  <c r="G135" i="3" s="1"/>
  <c r="E136" i="3"/>
  <c r="E137" i="3"/>
  <c r="E138" i="3"/>
  <c r="E139" i="3"/>
  <c r="F139" i="3" s="1"/>
  <c r="G139" i="3" s="1"/>
  <c r="E140" i="3"/>
  <c r="E141" i="3"/>
  <c r="E142" i="3"/>
  <c r="E143" i="3"/>
  <c r="F143" i="3" s="1"/>
  <c r="G143" i="3" s="1"/>
  <c r="E144" i="3"/>
  <c r="E145" i="3"/>
  <c r="E132" i="3"/>
  <c r="E114" i="3"/>
  <c r="F114" i="3" s="1"/>
  <c r="G114" i="3" s="1"/>
  <c r="E115" i="3"/>
  <c r="E116" i="3"/>
  <c r="E117" i="3"/>
  <c r="E118" i="3"/>
  <c r="F118" i="3" s="1"/>
  <c r="G118" i="3" s="1"/>
  <c r="E119" i="3"/>
  <c r="E120" i="3"/>
  <c r="E121" i="3"/>
  <c r="E122" i="3"/>
  <c r="F122" i="3" s="1"/>
  <c r="G122" i="3" s="1"/>
  <c r="E123" i="3"/>
  <c r="E124" i="3"/>
  <c r="E125" i="3"/>
  <c r="E126" i="3"/>
  <c r="F126" i="3" s="1"/>
  <c r="G126" i="3" s="1"/>
  <c r="E113" i="3"/>
  <c r="E95" i="3"/>
  <c r="E96" i="3"/>
  <c r="E97" i="3"/>
  <c r="F97" i="3" s="1"/>
  <c r="G97" i="3" s="1"/>
  <c r="E98" i="3"/>
  <c r="E99" i="3"/>
  <c r="E100" i="3"/>
  <c r="E101" i="3"/>
  <c r="F101" i="3" s="1"/>
  <c r="G101" i="3" s="1"/>
  <c r="E102" i="3"/>
  <c r="E103" i="3"/>
  <c r="E104" i="3"/>
  <c r="E105" i="3"/>
  <c r="F105" i="3" s="1"/>
  <c r="G105" i="3" s="1"/>
  <c r="E106" i="3"/>
  <c r="E107" i="3"/>
  <c r="E94" i="3"/>
  <c r="N57" i="3"/>
  <c r="N58" i="3"/>
  <c r="N59" i="3"/>
  <c r="N60" i="3"/>
  <c r="N61" i="3"/>
  <c r="N62" i="3"/>
  <c r="N63" i="3"/>
  <c r="N64" i="3"/>
  <c r="N65" i="3"/>
  <c r="N56" i="3"/>
  <c r="F57" i="3"/>
  <c r="F58" i="3"/>
  <c r="F59" i="3"/>
  <c r="F60" i="3"/>
  <c r="F61" i="3"/>
  <c r="F62" i="3"/>
  <c r="F63" i="3"/>
  <c r="F64" i="3"/>
  <c r="F65" i="3"/>
  <c r="F56" i="3"/>
  <c r="E14" i="3"/>
  <c r="E15" i="3"/>
  <c r="E16" i="3"/>
  <c r="E17" i="3"/>
  <c r="E18" i="3"/>
  <c r="E19" i="3"/>
  <c r="E13" i="3"/>
  <c r="E12" i="3"/>
  <c r="E11" i="3"/>
  <c r="E10" i="3"/>
  <c r="F10" i="3"/>
  <c r="D31" i="6"/>
  <c r="C31" i="6"/>
  <c r="E22" i="6"/>
  <c r="E23" i="6"/>
  <c r="E24" i="6"/>
  <c r="E25" i="6"/>
  <c r="E26" i="6"/>
  <c r="E27" i="6"/>
  <c r="E28" i="6"/>
  <c r="E29" i="6"/>
  <c r="E30" i="6"/>
  <c r="E21" i="6"/>
  <c r="AK234" i="2"/>
  <c r="BI232" i="2"/>
  <c r="BI234" i="2" s="1"/>
  <c r="AS232" i="2"/>
  <c r="AS234" i="2" s="1"/>
  <c r="AM232" i="2"/>
  <c r="AM234" i="2" s="1"/>
  <c r="AI232" i="2"/>
  <c r="AI234" i="2" s="1"/>
  <c r="AE232" i="2"/>
  <c r="AE234" i="2" s="1"/>
  <c r="AD232" i="2"/>
  <c r="AD234" i="2" s="1"/>
  <c r="AA232" i="2"/>
  <c r="AA234" i="2" s="1"/>
  <c r="Z232" i="2"/>
  <c r="Z234" i="2" s="1"/>
  <c r="W232" i="2"/>
  <c r="W234" i="2" s="1"/>
  <c r="V232" i="2"/>
  <c r="V234" i="2" s="1"/>
  <c r="S232" i="2"/>
  <c r="S234" i="2" s="1"/>
  <c r="R232" i="2"/>
  <c r="R234" i="2" s="1"/>
  <c r="BJ231" i="2"/>
  <c r="AG230" i="2"/>
  <c r="AG232" i="2" s="1"/>
  <c r="AG234" i="2" s="1"/>
  <c r="AH230" i="2"/>
  <c r="AH232" i="2" s="1"/>
  <c r="AH234" i="2" s="1"/>
  <c r="AI230" i="2"/>
  <c r="AJ230" i="2"/>
  <c r="AJ232" i="2" s="1"/>
  <c r="AJ234" i="2" s="1"/>
  <c r="AK230" i="2"/>
  <c r="AK232" i="2" s="1"/>
  <c r="AL230" i="2"/>
  <c r="AL232" i="2" s="1"/>
  <c r="AL234" i="2" s="1"/>
  <c r="AM230" i="2"/>
  <c r="AN230" i="2"/>
  <c r="AN232" i="2" s="1"/>
  <c r="AN234" i="2" s="1"/>
  <c r="AO230" i="2"/>
  <c r="AO232" i="2" s="1"/>
  <c r="AO234" i="2" s="1"/>
  <c r="AP230" i="2"/>
  <c r="AP231" i="2" s="1"/>
  <c r="AQ230" i="2"/>
  <c r="AQ232" i="2" s="1"/>
  <c r="AQ234" i="2" s="1"/>
  <c r="AR230" i="2"/>
  <c r="AR232" i="2" s="1"/>
  <c r="AR234" i="2" s="1"/>
  <c r="AS230" i="2"/>
  <c r="AT230" i="2"/>
  <c r="AT232" i="2" s="1"/>
  <c r="AT234" i="2" s="1"/>
  <c r="AU230" i="2"/>
  <c r="AU232" i="2" s="1"/>
  <c r="AU234" i="2" s="1"/>
  <c r="AV230" i="2"/>
  <c r="AV232" i="2" s="1"/>
  <c r="AV234" i="2" s="1"/>
  <c r="AW230" i="2"/>
  <c r="AT231" i="2" s="1"/>
  <c r="AX230" i="2"/>
  <c r="AX232" i="2" s="1"/>
  <c r="AX234" i="2" s="1"/>
  <c r="AY230" i="2"/>
  <c r="AY232" i="2" s="1"/>
  <c r="AY234" i="2" s="1"/>
  <c r="AZ230" i="2"/>
  <c r="AZ232" i="2" s="1"/>
  <c r="AZ234" i="2" s="1"/>
  <c r="BA230" i="2"/>
  <c r="BA232" i="2" s="1"/>
  <c r="BA234" i="2" s="1"/>
  <c r="BB230" i="2"/>
  <c r="BB231" i="2" s="1"/>
  <c r="BC230" i="2"/>
  <c r="BC232" i="2" s="1"/>
  <c r="BC234" i="2" s="1"/>
  <c r="BD230" i="2"/>
  <c r="BD232" i="2" s="1"/>
  <c r="BD234" i="2" s="1"/>
  <c r="BE230" i="2"/>
  <c r="BE232" i="2" s="1"/>
  <c r="BE234" i="2" s="1"/>
  <c r="BF230" i="2"/>
  <c r="BF231" i="2" s="1"/>
  <c r="BG230" i="2"/>
  <c r="BG232" i="2" s="1"/>
  <c r="BG234" i="2" s="1"/>
  <c r="BH230" i="2"/>
  <c r="BH232" i="2" s="1"/>
  <c r="BH234" i="2" s="1"/>
  <c r="BI230" i="2"/>
  <c r="BJ230" i="2"/>
  <c r="BJ232" i="2" s="1"/>
  <c r="BJ234" i="2" s="1"/>
  <c r="BK230" i="2"/>
  <c r="BK232" i="2" s="1"/>
  <c r="BK234" i="2" s="1"/>
  <c r="BL230" i="2"/>
  <c r="BL232" i="2" s="1"/>
  <c r="BL234" i="2" s="1"/>
  <c r="BM230" i="2"/>
  <c r="BM232" i="2" s="1"/>
  <c r="BM234" i="2" s="1"/>
  <c r="BN230" i="2"/>
  <c r="BN232" i="2" s="1"/>
  <c r="BN234" i="2" s="1"/>
  <c r="BO230" i="2"/>
  <c r="BO232" i="2" s="1"/>
  <c r="BO234" i="2" s="1"/>
  <c r="BP230" i="2"/>
  <c r="BP232" i="2" s="1"/>
  <c r="BP234" i="2" s="1"/>
  <c r="BQ230" i="2"/>
  <c r="BQ232" i="2" s="1"/>
  <c r="BQ234" i="2" s="1"/>
  <c r="BR230" i="2"/>
  <c r="BR231" i="2" s="1"/>
  <c r="BS230" i="2"/>
  <c r="BS232" i="2" s="1"/>
  <c r="BS234" i="2" s="1"/>
  <c r="BT230" i="2"/>
  <c r="BT232" i="2" s="1"/>
  <c r="BT234" i="2" s="1"/>
  <c r="BU230" i="2"/>
  <c r="BU232" i="2" s="1"/>
  <c r="BU234" i="2" s="1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T232" i="2" s="1"/>
  <c r="T234" i="2" s="1"/>
  <c r="U230" i="2"/>
  <c r="U232" i="2" s="1"/>
  <c r="U234" i="2" s="1"/>
  <c r="V230" i="2"/>
  <c r="W230" i="2"/>
  <c r="X230" i="2"/>
  <c r="X232" i="2" s="1"/>
  <c r="X234" i="2" s="1"/>
  <c r="Y230" i="2"/>
  <c r="Y232" i="2" s="1"/>
  <c r="Y234" i="2" s="1"/>
  <c r="Z230" i="2"/>
  <c r="AA230" i="2"/>
  <c r="AB230" i="2"/>
  <c r="AB232" i="2" s="1"/>
  <c r="AB234" i="2" s="1"/>
  <c r="AC230" i="2"/>
  <c r="AC232" i="2" s="1"/>
  <c r="AC234" i="2" s="1"/>
  <c r="AD230" i="2"/>
  <c r="AE230" i="2"/>
  <c r="AF230" i="2"/>
  <c r="AF232" i="2" s="1"/>
  <c r="AF234" i="2" s="1"/>
  <c r="D230" i="2"/>
  <c r="D231" i="2" s="1"/>
  <c r="BS202" i="2"/>
  <c r="BS204" i="2" s="1"/>
  <c r="BL202" i="2"/>
  <c r="BL204" i="2" s="1"/>
  <c r="BG202" i="2"/>
  <c r="BC202" i="2"/>
  <c r="BC204" i="2" s="1"/>
  <c r="AV202" i="2"/>
  <c r="AV204" i="2" s="1"/>
  <c r="AQ202" i="2"/>
  <c r="AQ204" i="2" s="1"/>
  <c r="AM202" i="2"/>
  <c r="AM204" i="2" s="1"/>
  <c r="AF202" i="2"/>
  <c r="AF204" i="2" s="1"/>
  <c r="AA202" i="2"/>
  <c r="AA204" i="2" s="1"/>
  <c r="W202" i="2"/>
  <c r="W204" i="2" s="1"/>
  <c r="R202" i="2"/>
  <c r="E200" i="2"/>
  <c r="D201" i="2" s="1"/>
  <c r="F200" i="2"/>
  <c r="G200" i="2"/>
  <c r="F201" i="2" s="1"/>
  <c r="H200" i="2"/>
  <c r="I200" i="2"/>
  <c r="J200" i="2"/>
  <c r="K200" i="2"/>
  <c r="L200" i="2"/>
  <c r="M200" i="2"/>
  <c r="N200" i="2"/>
  <c r="O200" i="2"/>
  <c r="P200" i="2"/>
  <c r="Q200" i="2"/>
  <c r="R200" i="2"/>
  <c r="R201" i="2" s="1"/>
  <c r="S200" i="2"/>
  <c r="S202" i="2" s="1"/>
  <c r="S204" i="2" s="1"/>
  <c r="T200" i="2"/>
  <c r="T202" i="2" s="1"/>
  <c r="U200" i="2"/>
  <c r="U202" i="2" s="1"/>
  <c r="U204" i="2" s="1"/>
  <c r="V200" i="2"/>
  <c r="V202" i="2" s="1"/>
  <c r="W200" i="2"/>
  <c r="X200" i="2"/>
  <c r="X202" i="2" s="1"/>
  <c r="X204" i="2" s="1"/>
  <c r="Y200" i="2"/>
  <c r="Y202" i="2" s="1"/>
  <c r="Y204" i="2" s="1"/>
  <c r="Z200" i="2"/>
  <c r="Z202" i="2" s="1"/>
  <c r="AA200" i="2"/>
  <c r="AB200" i="2"/>
  <c r="AB202" i="2" s="1"/>
  <c r="AB204" i="2" s="1"/>
  <c r="AC200" i="2"/>
  <c r="AC202" i="2" s="1"/>
  <c r="AC204" i="2" s="1"/>
  <c r="AD200" i="2"/>
  <c r="AD202" i="2" s="1"/>
  <c r="AE200" i="2"/>
  <c r="AE202" i="2" s="1"/>
  <c r="AF200" i="2"/>
  <c r="AG200" i="2"/>
  <c r="AG202" i="2" s="1"/>
  <c r="AG204" i="2" s="1"/>
  <c r="AH200" i="2"/>
  <c r="AH202" i="2" s="1"/>
  <c r="AI200" i="2"/>
  <c r="AI202" i="2" s="1"/>
  <c r="AJ200" i="2"/>
  <c r="AJ202" i="2" s="1"/>
  <c r="AJ204" i="2" s="1"/>
  <c r="AK200" i="2"/>
  <c r="AK202" i="2" s="1"/>
  <c r="AK204" i="2" s="1"/>
  <c r="AL200" i="2"/>
  <c r="AL202" i="2" s="1"/>
  <c r="AM200" i="2"/>
  <c r="AN200" i="2"/>
  <c r="AN202" i="2" s="1"/>
  <c r="AN204" i="2" s="1"/>
  <c r="AO200" i="2"/>
  <c r="AO202" i="2" s="1"/>
  <c r="AO204" i="2" s="1"/>
  <c r="AP200" i="2"/>
  <c r="AP202" i="2" s="1"/>
  <c r="AQ200" i="2"/>
  <c r="AR200" i="2"/>
  <c r="AR202" i="2" s="1"/>
  <c r="AR204" i="2" s="1"/>
  <c r="AS200" i="2"/>
  <c r="AS202" i="2" s="1"/>
  <c r="AS204" i="2" s="1"/>
  <c r="AT200" i="2"/>
  <c r="AT202" i="2" s="1"/>
  <c r="AU200" i="2"/>
  <c r="AU202" i="2" s="1"/>
  <c r="AV200" i="2"/>
  <c r="AW200" i="2"/>
  <c r="AW202" i="2" s="1"/>
  <c r="AW204" i="2" s="1"/>
  <c r="AX200" i="2"/>
  <c r="AX202" i="2" s="1"/>
  <c r="AY200" i="2"/>
  <c r="AY202" i="2" s="1"/>
  <c r="AZ200" i="2"/>
  <c r="AZ202" i="2" s="1"/>
  <c r="AZ204" i="2" s="1"/>
  <c r="BA200" i="2"/>
  <c r="BA202" i="2" s="1"/>
  <c r="BA204" i="2" s="1"/>
  <c r="BB200" i="2"/>
  <c r="BB202" i="2" s="1"/>
  <c r="BC200" i="2"/>
  <c r="BD200" i="2"/>
  <c r="BD202" i="2" s="1"/>
  <c r="BD204" i="2" s="1"/>
  <c r="BE200" i="2"/>
  <c r="BE202" i="2" s="1"/>
  <c r="BE204" i="2" s="1"/>
  <c r="BF200" i="2"/>
  <c r="BF202" i="2" s="1"/>
  <c r="BG200" i="2"/>
  <c r="BH200" i="2"/>
  <c r="BH202" i="2" s="1"/>
  <c r="BH204" i="2" s="1"/>
  <c r="BI200" i="2"/>
  <c r="BI202" i="2" s="1"/>
  <c r="BI204" i="2" s="1"/>
  <c r="BJ200" i="2"/>
  <c r="BJ202" i="2" s="1"/>
  <c r="BK200" i="2"/>
  <c r="BK202" i="2" s="1"/>
  <c r="BK204" i="2" s="1"/>
  <c r="BL200" i="2"/>
  <c r="BM200" i="2"/>
  <c r="BM202" i="2" s="1"/>
  <c r="BM204" i="2" s="1"/>
  <c r="BN200" i="2"/>
  <c r="BN202" i="2" s="1"/>
  <c r="BO200" i="2"/>
  <c r="BO202" i="2" s="1"/>
  <c r="BP200" i="2"/>
  <c r="BP202" i="2" s="1"/>
  <c r="BP204" i="2" s="1"/>
  <c r="BQ200" i="2"/>
  <c r="BQ202" i="2" s="1"/>
  <c r="BQ204" i="2" s="1"/>
  <c r="BR200" i="2"/>
  <c r="BR202" i="2" s="1"/>
  <c r="BS200" i="2"/>
  <c r="BT200" i="2"/>
  <c r="BT202" i="2" s="1"/>
  <c r="BT204" i="2" s="1"/>
  <c r="BU200" i="2"/>
  <c r="BU202" i="2" s="1"/>
  <c r="BU204" i="2" s="1"/>
  <c r="D200" i="2"/>
  <c r="BS156" i="2"/>
  <c r="BO156" i="2"/>
  <c r="BK156" i="2"/>
  <c r="BG156" i="2"/>
  <c r="BC156" i="2"/>
  <c r="AY156" i="2"/>
  <c r="AU156" i="2"/>
  <c r="AQ156" i="2"/>
  <c r="AM156" i="2"/>
  <c r="AI156" i="2"/>
  <c r="AE156" i="2"/>
  <c r="AA156" i="2"/>
  <c r="W156" i="2"/>
  <c r="R156" i="2"/>
  <c r="BS154" i="2"/>
  <c r="BR154" i="2"/>
  <c r="BR156" i="2" s="1"/>
  <c r="BR157" i="2" s="1"/>
  <c r="BO154" i="2"/>
  <c r="BN154" i="2"/>
  <c r="BN156" i="2" s="1"/>
  <c r="BN157" i="2" s="1"/>
  <c r="BK154" i="2"/>
  <c r="BJ154" i="2"/>
  <c r="BJ156" i="2" s="1"/>
  <c r="BJ157" i="2" s="1"/>
  <c r="BG154" i="2"/>
  <c r="BF154" i="2"/>
  <c r="BF156" i="2" s="1"/>
  <c r="BF157" i="2" s="1"/>
  <c r="BC154" i="2"/>
  <c r="BB154" i="2"/>
  <c r="BB156" i="2" s="1"/>
  <c r="BB157" i="2" s="1"/>
  <c r="AY154" i="2"/>
  <c r="AX154" i="2"/>
  <c r="AX156" i="2" s="1"/>
  <c r="AX157" i="2" s="1"/>
  <c r="AU154" i="2"/>
  <c r="AT154" i="2"/>
  <c r="AT156" i="2" s="1"/>
  <c r="AT157" i="2" s="1"/>
  <c r="AQ154" i="2"/>
  <c r="AP154" i="2"/>
  <c r="AP156" i="2" s="1"/>
  <c r="AP157" i="2" s="1"/>
  <c r="AM154" i="2"/>
  <c r="AL154" i="2"/>
  <c r="AL156" i="2" s="1"/>
  <c r="AL157" i="2" s="1"/>
  <c r="AI154" i="2"/>
  <c r="AH154" i="2"/>
  <c r="AH156" i="2" s="1"/>
  <c r="AH157" i="2" s="1"/>
  <c r="AE154" i="2"/>
  <c r="AD154" i="2"/>
  <c r="AD156" i="2" s="1"/>
  <c r="AD157" i="2" s="1"/>
  <c r="AA154" i="2"/>
  <c r="Z154" i="2"/>
  <c r="Z156" i="2" s="1"/>
  <c r="Z157" i="2" s="1"/>
  <c r="W154" i="2"/>
  <c r="V154" i="2"/>
  <c r="V156" i="2" s="1"/>
  <c r="V157" i="2" s="1"/>
  <c r="R154" i="2"/>
  <c r="BR153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T154" i="2" s="1"/>
  <c r="T156" i="2" s="1"/>
  <c r="U152" i="2"/>
  <c r="U154" i="2" s="1"/>
  <c r="U156" i="2" s="1"/>
  <c r="V152" i="2"/>
  <c r="W152" i="2"/>
  <c r="X152" i="2"/>
  <c r="X154" i="2" s="1"/>
  <c r="X156" i="2" s="1"/>
  <c r="Y152" i="2"/>
  <c r="Y154" i="2" s="1"/>
  <c r="Y156" i="2" s="1"/>
  <c r="Z152" i="2"/>
  <c r="AA152" i="2"/>
  <c r="AB152" i="2"/>
  <c r="AB154" i="2" s="1"/>
  <c r="AB156" i="2" s="1"/>
  <c r="AC152" i="2"/>
  <c r="AC154" i="2" s="1"/>
  <c r="AC156" i="2" s="1"/>
  <c r="AD152" i="2"/>
  <c r="AE152" i="2"/>
  <c r="AD153" i="2" s="1"/>
  <c r="AF152" i="2"/>
  <c r="AF154" i="2" s="1"/>
  <c r="AF156" i="2" s="1"/>
  <c r="AG152" i="2"/>
  <c r="AG154" i="2" s="1"/>
  <c r="AG156" i="2" s="1"/>
  <c r="AH152" i="2"/>
  <c r="AH153" i="2" s="1"/>
  <c r="AI152" i="2"/>
  <c r="AJ152" i="2"/>
  <c r="AJ154" i="2" s="1"/>
  <c r="AJ156" i="2" s="1"/>
  <c r="AK152" i="2"/>
  <c r="AK154" i="2" s="1"/>
  <c r="AK156" i="2" s="1"/>
  <c r="AL152" i="2"/>
  <c r="AM152" i="2"/>
  <c r="AN152" i="2"/>
  <c r="AN154" i="2" s="1"/>
  <c r="AN156" i="2" s="1"/>
  <c r="AO152" i="2"/>
  <c r="AO154" i="2" s="1"/>
  <c r="AO156" i="2" s="1"/>
  <c r="AP152" i="2"/>
  <c r="AQ152" i="2"/>
  <c r="AR152" i="2"/>
  <c r="AR154" i="2" s="1"/>
  <c r="AR156" i="2" s="1"/>
  <c r="AS152" i="2"/>
  <c r="AS154" i="2" s="1"/>
  <c r="AS156" i="2" s="1"/>
  <c r="AT152" i="2"/>
  <c r="AU152" i="2"/>
  <c r="AT153" i="2" s="1"/>
  <c r="AV152" i="2"/>
  <c r="AV154" i="2" s="1"/>
  <c r="AV156" i="2" s="1"/>
  <c r="AW152" i="2"/>
  <c r="AW154" i="2" s="1"/>
  <c r="AW156" i="2" s="1"/>
  <c r="AX152" i="2"/>
  <c r="AX153" i="2" s="1"/>
  <c r="AY152" i="2"/>
  <c r="AZ152" i="2"/>
  <c r="AZ154" i="2" s="1"/>
  <c r="AZ156" i="2" s="1"/>
  <c r="BA152" i="2"/>
  <c r="BA154" i="2" s="1"/>
  <c r="BA156" i="2" s="1"/>
  <c r="BB152" i="2"/>
  <c r="BC152" i="2"/>
  <c r="BD152" i="2"/>
  <c r="BD154" i="2" s="1"/>
  <c r="BD156" i="2" s="1"/>
  <c r="BE152" i="2"/>
  <c r="BE154" i="2" s="1"/>
  <c r="BE156" i="2" s="1"/>
  <c r="BF152" i="2"/>
  <c r="BG152" i="2"/>
  <c r="BH152" i="2"/>
  <c r="BH154" i="2" s="1"/>
  <c r="BH156" i="2" s="1"/>
  <c r="BI152" i="2"/>
  <c r="BI154" i="2" s="1"/>
  <c r="BI156" i="2" s="1"/>
  <c r="BJ152" i="2"/>
  <c r="BK152" i="2"/>
  <c r="BJ153" i="2" s="1"/>
  <c r="BL152" i="2"/>
  <c r="BL154" i="2" s="1"/>
  <c r="BL156" i="2" s="1"/>
  <c r="BM152" i="2"/>
  <c r="BM154" i="2" s="1"/>
  <c r="BM156" i="2" s="1"/>
  <c r="BN152" i="2"/>
  <c r="BN153" i="2" s="1"/>
  <c r="BO152" i="2"/>
  <c r="BP152" i="2"/>
  <c r="BP154" i="2" s="1"/>
  <c r="BP156" i="2" s="1"/>
  <c r="BQ152" i="2"/>
  <c r="BQ154" i="2" s="1"/>
  <c r="BQ156" i="2" s="1"/>
  <c r="BR152" i="2"/>
  <c r="BS152" i="2"/>
  <c r="BT152" i="2"/>
  <c r="BT154" i="2" s="1"/>
  <c r="BT156" i="2" s="1"/>
  <c r="BU152" i="2"/>
  <c r="BU154" i="2" s="1"/>
  <c r="BU156" i="2" s="1"/>
  <c r="E152" i="2"/>
  <c r="BT139" i="2"/>
  <c r="BP139" i="2"/>
  <c r="BL139" i="2"/>
  <c r="BH139" i="2"/>
  <c r="BD139" i="2"/>
  <c r="AZ139" i="2"/>
  <c r="AV139" i="2"/>
  <c r="AR139" i="2"/>
  <c r="AN139" i="2"/>
  <c r="AJ139" i="2"/>
  <c r="AF139" i="2"/>
  <c r="AB139" i="2"/>
  <c r="X139" i="2"/>
  <c r="BT137" i="2"/>
  <c r="BP137" i="2"/>
  <c r="BL137" i="2"/>
  <c r="BH137" i="2"/>
  <c r="BD137" i="2"/>
  <c r="AZ137" i="2"/>
  <c r="AV137" i="2"/>
  <c r="AR137" i="2"/>
  <c r="AN137" i="2"/>
  <c r="AJ137" i="2"/>
  <c r="AF137" i="2"/>
  <c r="AB137" i="2"/>
  <c r="X137" i="2"/>
  <c r="T137" i="2"/>
  <c r="T139" i="2" s="1"/>
  <c r="E135" i="2"/>
  <c r="F135" i="2"/>
  <c r="G135" i="2"/>
  <c r="F136" i="2" s="1"/>
  <c r="H135" i="2"/>
  <c r="I135" i="2"/>
  <c r="J135" i="2"/>
  <c r="K135" i="2"/>
  <c r="L135" i="2"/>
  <c r="M135" i="2"/>
  <c r="N135" i="2"/>
  <c r="O135" i="2"/>
  <c r="P135" i="2"/>
  <c r="Q135" i="2"/>
  <c r="R135" i="2"/>
  <c r="R137" i="2" s="1"/>
  <c r="R139" i="2" s="1"/>
  <c r="S135" i="2"/>
  <c r="S137" i="2" s="1"/>
  <c r="S139" i="2" s="1"/>
  <c r="T135" i="2"/>
  <c r="U135" i="2"/>
  <c r="U137" i="2" s="1"/>
  <c r="U139" i="2" s="1"/>
  <c r="V135" i="2"/>
  <c r="V137" i="2" s="1"/>
  <c r="V139" i="2" s="1"/>
  <c r="W135" i="2"/>
  <c r="W137" i="2" s="1"/>
  <c r="W139" i="2" s="1"/>
  <c r="X135" i="2"/>
  <c r="Y135" i="2"/>
  <c r="Y137" i="2" s="1"/>
  <c r="Y139" i="2" s="1"/>
  <c r="Z135" i="2"/>
  <c r="Z137" i="2" s="1"/>
  <c r="Z139" i="2" s="1"/>
  <c r="AA135" i="2"/>
  <c r="AA137" i="2" s="1"/>
  <c r="AA139" i="2" s="1"/>
  <c r="AB135" i="2"/>
  <c r="AC135" i="2"/>
  <c r="AC137" i="2" s="1"/>
  <c r="AC139" i="2" s="1"/>
  <c r="AD135" i="2"/>
  <c r="AD137" i="2" s="1"/>
  <c r="AD139" i="2" s="1"/>
  <c r="AE135" i="2"/>
  <c r="AE137" i="2" s="1"/>
  <c r="AE139" i="2" s="1"/>
  <c r="AF135" i="2"/>
  <c r="AG135" i="2"/>
  <c r="AG137" i="2" s="1"/>
  <c r="AG139" i="2" s="1"/>
  <c r="AH135" i="2"/>
  <c r="AH137" i="2" s="1"/>
  <c r="AH139" i="2" s="1"/>
  <c r="AI135" i="2"/>
  <c r="AI137" i="2" s="1"/>
  <c r="AI139" i="2" s="1"/>
  <c r="AJ135" i="2"/>
  <c r="AK135" i="2"/>
  <c r="AK137" i="2" s="1"/>
  <c r="AK139" i="2" s="1"/>
  <c r="AL135" i="2"/>
  <c r="AL137" i="2" s="1"/>
  <c r="AL139" i="2" s="1"/>
  <c r="AM135" i="2"/>
  <c r="AM137" i="2" s="1"/>
  <c r="AM139" i="2" s="1"/>
  <c r="AN135" i="2"/>
  <c r="AO135" i="2"/>
  <c r="AO137" i="2" s="1"/>
  <c r="AO139" i="2" s="1"/>
  <c r="AP135" i="2"/>
  <c r="AP137" i="2" s="1"/>
  <c r="AP139" i="2" s="1"/>
  <c r="AQ135" i="2"/>
  <c r="AQ137" i="2" s="1"/>
  <c r="AQ139" i="2" s="1"/>
  <c r="AR135" i="2"/>
  <c r="AS135" i="2"/>
  <c r="AS137" i="2" s="1"/>
  <c r="AS139" i="2" s="1"/>
  <c r="AT135" i="2"/>
  <c r="AT137" i="2" s="1"/>
  <c r="AT139" i="2" s="1"/>
  <c r="AU135" i="2"/>
  <c r="AU137" i="2" s="1"/>
  <c r="AU139" i="2" s="1"/>
  <c r="AV135" i="2"/>
  <c r="AW135" i="2"/>
  <c r="AW137" i="2" s="1"/>
  <c r="AW139" i="2" s="1"/>
  <c r="AX135" i="2"/>
  <c r="AX137" i="2" s="1"/>
  <c r="AX139" i="2" s="1"/>
  <c r="AY135" i="2"/>
  <c r="AY137" i="2" s="1"/>
  <c r="AY139" i="2" s="1"/>
  <c r="AZ135" i="2"/>
  <c r="BA135" i="2"/>
  <c r="BA137" i="2" s="1"/>
  <c r="BA139" i="2" s="1"/>
  <c r="BB135" i="2"/>
  <c r="BB137" i="2" s="1"/>
  <c r="BB139" i="2" s="1"/>
  <c r="BC135" i="2"/>
  <c r="BC137" i="2" s="1"/>
  <c r="BC139" i="2" s="1"/>
  <c r="BD135" i="2"/>
  <c r="BE135" i="2"/>
  <c r="BE137" i="2" s="1"/>
  <c r="BE139" i="2" s="1"/>
  <c r="BF135" i="2"/>
  <c r="BF137" i="2" s="1"/>
  <c r="BF139" i="2" s="1"/>
  <c r="BG135" i="2"/>
  <c r="BG137" i="2" s="1"/>
  <c r="BG139" i="2" s="1"/>
  <c r="BH135" i="2"/>
  <c r="BI135" i="2"/>
  <c r="BI137" i="2" s="1"/>
  <c r="BI139" i="2" s="1"/>
  <c r="BJ135" i="2"/>
  <c r="BJ137" i="2" s="1"/>
  <c r="BJ139" i="2" s="1"/>
  <c r="BK135" i="2"/>
  <c r="BK137" i="2" s="1"/>
  <c r="BK139" i="2" s="1"/>
  <c r="BL135" i="2"/>
  <c r="BM135" i="2"/>
  <c r="BM137" i="2" s="1"/>
  <c r="BM139" i="2" s="1"/>
  <c r="BN135" i="2"/>
  <c r="BN137" i="2" s="1"/>
  <c r="BN139" i="2" s="1"/>
  <c r="BO135" i="2"/>
  <c r="BO137" i="2" s="1"/>
  <c r="BO139" i="2" s="1"/>
  <c r="BP135" i="2"/>
  <c r="BQ135" i="2"/>
  <c r="BQ137" i="2" s="1"/>
  <c r="BQ139" i="2" s="1"/>
  <c r="BR135" i="2"/>
  <c r="BR137" i="2" s="1"/>
  <c r="BR139" i="2" s="1"/>
  <c r="BS135" i="2"/>
  <c r="BS137" i="2" s="1"/>
  <c r="BS139" i="2" s="1"/>
  <c r="BT135" i="2"/>
  <c r="BU135" i="2"/>
  <c r="BU137" i="2" s="1"/>
  <c r="BU139" i="2" s="1"/>
  <c r="D135" i="2"/>
  <c r="D136" i="2" s="1"/>
  <c r="BR120" i="2"/>
  <c r="BR122" i="2" s="1"/>
  <c r="BR123" i="2" s="1"/>
  <c r="BN120" i="2"/>
  <c r="BN122" i="2" s="1"/>
  <c r="BJ120" i="2"/>
  <c r="BJ122" i="2" s="1"/>
  <c r="BF120" i="2"/>
  <c r="BF122" i="2" s="1"/>
  <c r="BB120" i="2"/>
  <c r="BB122" i="2" s="1"/>
  <c r="BB123" i="2" s="1"/>
  <c r="AX120" i="2"/>
  <c r="AX122" i="2" s="1"/>
  <c r="AT120" i="2"/>
  <c r="AT122" i="2" s="1"/>
  <c r="AP120" i="2"/>
  <c r="AP122" i="2" s="1"/>
  <c r="AL120" i="2"/>
  <c r="AL122" i="2" s="1"/>
  <c r="AL123" i="2" s="1"/>
  <c r="AH120" i="2"/>
  <c r="AH122" i="2" s="1"/>
  <c r="AD120" i="2"/>
  <c r="AD122" i="2" s="1"/>
  <c r="Z120" i="2"/>
  <c r="Z122" i="2" s="1"/>
  <c r="V120" i="2"/>
  <c r="V122" i="2" s="1"/>
  <c r="V123" i="2" s="1"/>
  <c r="R120" i="2"/>
  <c r="D119" i="2"/>
  <c r="E118" i="2"/>
  <c r="F118" i="2"/>
  <c r="G118" i="2"/>
  <c r="F119" i="2" s="1"/>
  <c r="H118" i="2"/>
  <c r="I118" i="2"/>
  <c r="J118" i="2"/>
  <c r="K118" i="2"/>
  <c r="L118" i="2"/>
  <c r="M118" i="2"/>
  <c r="N118" i="2"/>
  <c r="O118" i="2"/>
  <c r="P118" i="2"/>
  <c r="Q118" i="2"/>
  <c r="R118" i="2"/>
  <c r="R119" i="2" s="1"/>
  <c r="S118" i="2"/>
  <c r="S120" i="2" s="1"/>
  <c r="S122" i="2" s="1"/>
  <c r="T118" i="2"/>
  <c r="T120" i="2" s="1"/>
  <c r="T122" i="2" s="1"/>
  <c r="U118" i="2"/>
  <c r="U120" i="2" s="1"/>
  <c r="U122" i="2" s="1"/>
  <c r="V118" i="2"/>
  <c r="V119" i="2" s="1"/>
  <c r="W118" i="2"/>
  <c r="W120" i="2" s="1"/>
  <c r="W122" i="2" s="1"/>
  <c r="X118" i="2"/>
  <c r="X120" i="2" s="1"/>
  <c r="X122" i="2" s="1"/>
  <c r="Y118" i="2"/>
  <c r="Y120" i="2" s="1"/>
  <c r="Y122" i="2" s="1"/>
  <c r="Z118" i="2"/>
  <c r="AA118" i="2"/>
  <c r="AA120" i="2" s="1"/>
  <c r="AA122" i="2" s="1"/>
  <c r="AB118" i="2"/>
  <c r="AB120" i="2" s="1"/>
  <c r="AB122" i="2" s="1"/>
  <c r="AC118" i="2"/>
  <c r="AC120" i="2" s="1"/>
  <c r="AC122" i="2" s="1"/>
  <c r="AD118" i="2"/>
  <c r="AE118" i="2"/>
  <c r="AE120" i="2" s="1"/>
  <c r="AE122" i="2" s="1"/>
  <c r="AF118" i="2"/>
  <c r="AF120" i="2" s="1"/>
  <c r="AF122" i="2" s="1"/>
  <c r="AG118" i="2"/>
  <c r="AG120" i="2" s="1"/>
  <c r="AG122" i="2" s="1"/>
  <c r="AH118" i="2"/>
  <c r="AH119" i="2" s="1"/>
  <c r="AI118" i="2"/>
  <c r="AI120" i="2" s="1"/>
  <c r="AI122" i="2" s="1"/>
  <c r="AJ118" i="2"/>
  <c r="AJ120" i="2" s="1"/>
  <c r="AJ122" i="2" s="1"/>
  <c r="AK118" i="2"/>
  <c r="AK120" i="2" s="1"/>
  <c r="AK122" i="2" s="1"/>
  <c r="AL118" i="2"/>
  <c r="AL119" i="2" s="1"/>
  <c r="AM118" i="2"/>
  <c r="AM120" i="2" s="1"/>
  <c r="AM122" i="2" s="1"/>
  <c r="AN118" i="2"/>
  <c r="AN120" i="2" s="1"/>
  <c r="AN122" i="2" s="1"/>
  <c r="AO118" i="2"/>
  <c r="AO120" i="2" s="1"/>
  <c r="AO122" i="2" s="1"/>
  <c r="AP118" i="2"/>
  <c r="AQ118" i="2"/>
  <c r="AQ120" i="2" s="1"/>
  <c r="AQ122" i="2" s="1"/>
  <c r="AR118" i="2"/>
  <c r="AP119" i="2" s="1"/>
  <c r="AS118" i="2"/>
  <c r="AS120" i="2" s="1"/>
  <c r="AS122" i="2" s="1"/>
  <c r="AT118" i="2"/>
  <c r="AU118" i="2"/>
  <c r="AU120" i="2" s="1"/>
  <c r="AU122" i="2" s="1"/>
  <c r="AV118" i="2"/>
  <c r="AV120" i="2" s="1"/>
  <c r="AV122" i="2" s="1"/>
  <c r="AW118" i="2"/>
  <c r="AW120" i="2" s="1"/>
  <c r="AW122" i="2" s="1"/>
  <c r="AX118" i="2"/>
  <c r="AX119" i="2" s="1"/>
  <c r="AY118" i="2"/>
  <c r="AY120" i="2" s="1"/>
  <c r="AY122" i="2" s="1"/>
  <c r="AZ118" i="2"/>
  <c r="AZ120" i="2" s="1"/>
  <c r="AZ122" i="2" s="1"/>
  <c r="BA118" i="2"/>
  <c r="BA120" i="2" s="1"/>
  <c r="BA122" i="2" s="1"/>
  <c r="BB118" i="2"/>
  <c r="BB119" i="2" s="1"/>
  <c r="BC118" i="2"/>
  <c r="BC120" i="2" s="1"/>
  <c r="BC122" i="2" s="1"/>
  <c r="BD118" i="2"/>
  <c r="BD120" i="2" s="1"/>
  <c r="BD122" i="2" s="1"/>
  <c r="BE118" i="2"/>
  <c r="BE120" i="2" s="1"/>
  <c r="BE122" i="2" s="1"/>
  <c r="BF118" i="2"/>
  <c r="BG118" i="2"/>
  <c r="BG120" i="2" s="1"/>
  <c r="BG122" i="2" s="1"/>
  <c r="BH118" i="2"/>
  <c r="BH120" i="2" s="1"/>
  <c r="BH122" i="2" s="1"/>
  <c r="BI118" i="2"/>
  <c r="BI120" i="2" s="1"/>
  <c r="BI122" i="2" s="1"/>
  <c r="BJ118" i="2"/>
  <c r="BK118" i="2"/>
  <c r="BK120" i="2" s="1"/>
  <c r="BK122" i="2" s="1"/>
  <c r="BL118" i="2"/>
  <c r="BL120" i="2" s="1"/>
  <c r="BL122" i="2" s="1"/>
  <c r="BM118" i="2"/>
  <c r="BM120" i="2" s="1"/>
  <c r="BM122" i="2" s="1"/>
  <c r="BN118" i="2"/>
  <c r="BN119" i="2" s="1"/>
  <c r="BO118" i="2"/>
  <c r="BO120" i="2" s="1"/>
  <c r="BO122" i="2" s="1"/>
  <c r="BP118" i="2"/>
  <c r="BP120" i="2" s="1"/>
  <c r="BP122" i="2" s="1"/>
  <c r="BQ118" i="2"/>
  <c r="BQ120" i="2" s="1"/>
  <c r="BQ122" i="2" s="1"/>
  <c r="BR118" i="2"/>
  <c r="BR119" i="2" s="1"/>
  <c r="BS118" i="2"/>
  <c r="BS120" i="2" s="1"/>
  <c r="BS122" i="2" s="1"/>
  <c r="BT118" i="2"/>
  <c r="BT120" i="2" s="1"/>
  <c r="BT122" i="2" s="1"/>
  <c r="BU118" i="2"/>
  <c r="BU120" i="2" s="1"/>
  <c r="BU122" i="2" s="1"/>
  <c r="D118" i="2"/>
  <c r="S105" i="2"/>
  <c r="BU103" i="2"/>
  <c r="BU105" i="2" s="1"/>
  <c r="BS103" i="2"/>
  <c r="BS105" i="2" s="1"/>
  <c r="BQ103" i="2"/>
  <c r="BQ105" i="2" s="1"/>
  <c r="BO103" i="2"/>
  <c r="BO105" i="2" s="1"/>
  <c r="BM103" i="2"/>
  <c r="BM105" i="2" s="1"/>
  <c r="BK103" i="2"/>
  <c r="BK105" i="2" s="1"/>
  <c r="BI103" i="2"/>
  <c r="BI105" i="2" s="1"/>
  <c r="BG103" i="2"/>
  <c r="BG105" i="2" s="1"/>
  <c r="BE103" i="2"/>
  <c r="BE105" i="2" s="1"/>
  <c r="BC103" i="2"/>
  <c r="BC105" i="2" s="1"/>
  <c r="BA103" i="2"/>
  <c r="BA105" i="2" s="1"/>
  <c r="AY103" i="2"/>
  <c r="AY105" i="2" s="1"/>
  <c r="AW103" i="2"/>
  <c r="AW105" i="2" s="1"/>
  <c r="AU103" i="2"/>
  <c r="AU105" i="2" s="1"/>
  <c r="AS103" i="2"/>
  <c r="AS105" i="2" s="1"/>
  <c r="AQ103" i="2"/>
  <c r="AQ105" i="2" s="1"/>
  <c r="AO103" i="2"/>
  <c r="AO105" i="2" s="1"/>
  <c r="AM103" i="2"/>
  <c r="AM105" i="2" s="1"/>
  <c r="AK103" i="2"/>
  <c r="AK105" i="2" s="1"/>
  <c r="AI103" i="2"/>
  <c r="AI105" i="2" s="1"/>
  <c r="AG103" i="2"/>
  <c r="AG105" i="2" s="1"/>
  <c r="AE103" i="2"/>
  <c r="AE105" i="2" s="1"/>
  <c r="AC103" i="2"/>
  <c r="AC105" i="2" s="1"/>
  <c r="AA103" i="2"/>
  <c r="AA105" i="2" s="1"/>
  <c r="Y103" i="2"/>
  <c r="Y105" i="2" s="1"/>
  <c r="W103" i="2"/>
  <c r="W105" i="2" s="1"/>
  <c r="U103" i="2"/>
  <c r="U105" i="2" s="1"/>
  <c r="R102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R103" i="2" s="1"/>
  <c r="R105" i="2" s="1"/>
  <c r="S101" i="2"/>
  <c r="S103" i="2" s="1"/>
  <c r="T101" i="2"/>
  <c r="T103" i="2" s="1"/>
  <c r="T105" i="2" s="1"/>
  <c r="U101" i="2"/>
  <c r="V101" i="2"/>
  <c r="W101" i="2"/>
  <c r="X101" i="2"/>
  <c r="X103" i="2" s="1"/>
  <c r="X105" i="2" s="1"/>
  <c r="Y101" i="2"/>
  <c r="Z101" i="2"/>
  <c r="AA101" i="2"/>
  <c r="AB101" i="2"/>
  <c r="AB103" i="2" s="1"/>
  <c r="AB105" i="2" s="1"/>
  <c r="AC101" i="2"/>
  <c r="AD101" i="2"/>
  <c r="AE101" i="2"/>
  <c r="AF101" i="2"/>
  <c r="AF103" i="2" s="1"/>
  <c r="AF105" i="2" s="1"/>
  <c r="AG101" i="2"/>
  <c r="AH101" i="2"/>
  <c r="AH103" i="2" s="1"/>
  <c r="AH105" i="2" s="1"/>
  <c r="AI101" i="2"/>
  <c r="AJ101" i="2"/>
  <c r="AJ103" i="2" s="1"/>
  <c r="AJ105" i="2" s="1"/>
  <c r="AK101" i="2"/>
  <c r="AL101" i="2"/>
  <c r="AM101" i="2"/>
  <c r="AN101" i="2"/>
  <c r="AN103" i="2" s="1"/>
  <c r="AN105" i="2" s="1"/>
  <c r="AO101" i="2"/>
  <c r="AP101" i="2"/>
  <c r="AQ101" i="2"/>
  <c r="AR101" i="2"/>
  <c r="AR103" i="2" s="1"/>
  <c r="AR105" i="2" s="1"/>
  <c r="AS101" i="2"/>
  <c r="AT101" i="2"/>
  <c r="AU101" i="2"/>
  <c r="AV101" i="2"/>
  <c r="AV103" i="2" s="1"/>
  <c r="AV105" i="2" s="1"/>
  <c r="AW101" i="2"/>
  <c r="AX101" i="2"/>
  <c r="AX103" i="2" s="1"/>
  <c r="AX105" i="2" s="1"/>
  <c r="AY101" i="2"/>
  <c r="AZ101" i="2"/>
  <c r="AZ103" i="2" s="1"/>
  <c r="AZ105" i="2" s="1"/>
  <c r="BA101" i="2"/>
  <c r="BB101" i="2"/>
  <c r="BC101" i="2"/>
  <c r="BD101" i="2"/>
  <c r="BD103" i="2" s="1"/>
  <c r="BD105" i="2" s="1"/>
  <c r="BE101" i="2"/>
  <c r="BF101" i="2"/>
  <c r="BG101" i="2"/>
  <c r="BH101" i="2"/>
  <c r="BH103" i="2" s="1"/>
  <c r="BH105" i="2" s="1"/>
  <c r="BI101" i="2"/>
  <c r="BJ101" i="2"/>
  <c r="BK101" i="2"/>
  <c r="BL101" i="2"/>
  <c r="BL103" i="2" s="1"/>
  <c r="BL105" i="2" s="1"/>
  <c r="BM101" i="2"/>
  <c r="BN101" i="2"/>
  <c r="BN103" i="2" s="1"/>
  <c r="BN105" i="2" s="1"/>
  <c r="BO101" i="2"/>
  <c r="BP101" i="2"/>
  <c r="BP103" i="2" s="1"/>
  <c r="BP105" i="2" s="1"/>
  <c r="BQ101" i="2"/>
  <c r="BR101" i="2"/>
  <c r="BS101" i="2"/>
  <c r="BT101" i="2"/>
  <c r="BT103" i="2" s="1"/>
  <c r="BT105" i="2" s="1"/>
  <c r="BU101" i="2"/>
  <c r="D101" i="2"/>
  <c r="D102" i="2" s="1"/>
  <c r="BT91" i="2"/>
  <c r="BT93" i="2" s="1"/>
  <c r="BP91" i="2"/>
  <c r="BP93" i="2" s="1"/>
  <c r="BL91" i="2"/>
  <c r="BL93" i="2" s="1"/>
  <c r="BH91" i="2"/>
  <c r="BH93" i="2" s="1"/>
  <c r="BD91" i="2"/>
  <c r="BD93" i="2" s="1"/>
  <c r="AZ91" i="2"/>
  <c r="AZ93" i="2" s="1"/>
  <c r="AV91" i="2"/>
  <c r="AV93" i="2" s="1"/>
  <c r="AR91" i="2"/>
  <c r="AR93" i="2" s="1"/>
  <c r="AN91" i="2"/>
  <c r="AN93" i="2" s="1"/>
  <c r="AJ91" i="2"/>
  <c r="AJ93" i="2" s="1"/>
  <c r="AF91" i="2"/>
  <c r="AF93" i="2" s="1"/>
  <c r="AB91" i="2"/>
  <c r="AB93" i="2" s="1"/>
  <c r="X91" i="2"/>
  <c r="X93" i="2" s="1"/>
  <c r="T91" i="2"/>
  <c r="T93" i="2" s="1"/>
  <c r="AH90" i="2"/>
  <c r="R90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R91" i="2" s="1"/>
  <c r="S89" i="2"/>
  <c r="S91" i="2" s="1"/>
  <c r="S93" i="2" s="1"/>
  <c r="T89" i="2"/>
  <c r="U89" i="2"/>
  <c r="U91" i="2" s="1"/>
  <c r="U93" i="2" s="1"/>
  <c r="V89" i="2"/>
  <c r="W89" i="2"/>
  <c r="W91" i="2" s="1"/>
  <c r="W93" i="2" s="1"/>
  <c r="X89" i="2"/>
  <c r="Y89" i="2"/>
  <c r="Y91" i="2" s="1"/>
  <c r="Y93" i="2" s="1"/>
  <c r="Z89" i="2"/>
  <c r="AA89" i="2"/>
  <c r="AA91" i="2" s="1"/>
  <c r="AA93" i="2" s="1"/>
  <c r="AB89" i="2"/>
  <c r="AC89" i="2"/>
  <c r="AC91" i="2" s="1"/>
  <c r="AC93" i="2" s="1"/>
  <c r="AD89" i="2"/>
  <c r="AE89" i="2"/>
  <c r="AE91" i="2" s="1"/>
  <c r="AE93" i="2" s="1"/>
  <c r="AF89" i="2"/>
  <c r="AG89" i="2"/>
  <c r="AG91" i="2" s="1"/>
  <c r="AG93" i="2" s="1"/>
  <c r="AH89" i="2"/>
  <c r="AH91" i="2" s="1"/>
  <c r="AI89" i="2"/>
  <c r="AI91" i="2" s="1"/>
  <c r="AI93" i="2" s="1"/>
  <c r="AJ89" i="2"/>
  <c r="AK89" i="2"/>
  <c r="AK91" i="2" s="1"/>
  <c r="AK93" i="2" s="1"/>
  <c r="AL89" i="2"/>
  <c r="AM89" i="2"/>
  <c r="AM91" i="2" s="1"/>
  <c r="AM93" i="2" s="1"/>
  <c r="AN89" i="2"/>
  <c r="AO89" i="2"/>
  <c r="AO91" i="2" s="1"/>
  <c r="AO93" i="2" s="1"/>
  <c r="AP89" i="2"/>
  <c r="AQ89" i="2"/>
  <c r="AQ91" i="2" s="1"/>
  <c r="AQ93" i="2" s="1"/>
  <c r="AR89" i="2"/>
  <c r="AS89" i="2"/>
  <c r="AS91" i="2" s="1"/>
  <c r="AS93" i="2" s="1"/>
  <c r="AT89" i="2"/>
  <c r="AU89" i="2"/>
  <c r="AU91" i="2" s="1"/>
  <c r="AU93" i="2" s="1"/>
  <c r="AV89" i="2"/>
  <c r="AW89" i="2"/>
  <c r="AW91" i="2" s="1"/>
  <c r="AW93" i="2" s="1"/>
  <c r="AX89" i="2"/>
  <c r="AX91" i="2" s="1"/>
  <c r="AY89" i="2"/>
  <c r="AY91" i="2" s="1"/>
  <c r="AY93" i="2" s="1"/>
  <c r="AZ89" i="2"/>
  <c r="BA89" i="2"/>
  <c r="BA91" i="2" s="1"/>
  <c r="BA93" i="2" s="1"/>
  <c r="BB89" i="2"/>
  <c r="BC89" i="2"/>
  <c r="BC91" i="2" s="1"/>
  <c r="BC93" i="2" s="1"/>
  <c r="BD89" i="2"/>
  <c r="BE89" i="2"/>
  <c r="BE91" i="2" s="1"/>
  <c r="BE93" i="2" s="1"/>
  <c r="BF89" i="2"/>
  <c r="BG89" i="2"/>
  <c r="BG91" i="2" s="1"/>
  <c r="BG93" i="2" s="1"/>
  <c r="BH89" i="2"/>
  <c r="BI89" i="2"/>
  <c r="BI91" i="2" s="1"/>
  <c r="BI93" i="2" s="1"/>
  <c r="BJ89" i="2"/>
  <c r="BK89" i="2"/>
  <c r="BK91" i="2" s="1"/>
  <c r="BK93" i="2" s="1"/>
  <c r="BL89" i="2"/>
  <c r="BM89" i="2"/>
  <c r="BM91" i="2" s="1"/>
  <c r="BM93" i="2" s="1"/>
  <c r="BN89" i="2"/>
  <c r="BN91" i="2" s="1"/>
  <c r="BO89" i="2"/>
  <c r="BO91" i="2" s="1"/>
  <c r="BO93" i="2" s="1"/>
  <c r="BP89" i="2"/>
  <c r="BQ89" i="2"/>
  <c r="BQ91" i="2" s="1"/>
  <c r="BQ93" i="2" s="1"/>
  <c r="BR89" i="2"/>
  <c r="BS89" i="2"/>
  <c r="BS91" i="2" s="1"/>
  <c r="BS93" i="2" s="1"/>
  <c r="BT89" i="2"/>
  <c r="BU89" i="2"/>
  <c r="BU91" i="2" s="1"/>
  <c r="BU93" i="2" s="1"/>
  <c r="D89" i="2"/>
  <c r="D90" i="2" s="1"/>
  <c r="BR72" i="2"/>
  <c r="BN72" i="2"/>
  <c r="BJ72" i="2"/>
  <c r="BF72" i="2"/>
  <c r="BB72" i="2"/>
  <c r="AX72" i="2"/>
  <c r="AT72" i="2"/>
  <c r="AP72" i="2"/>
  <c r="AL72" i="2"/>
  <c r="AH72" i="2"/>
  <c r="AD72" i="2"/>
  <c r="Z72" i="2"/>
  <c r="V72" i="2"/>
  <c r="R72" i="2"/>
  <c r="V70" i="2"/>
  <c r="W70" i="2"/>
  <c r="W72" i="2" s="1"/>
  <c r="W74" i="2" s="1"/>
  <c r="X70" i="2"/>
  <c r="X72" i="2" s="1"/>
  <c r="X74" i="2" s="1"/>
  <c r="Y70" i="2"/>
  <c r="Y72" i="2" s="1"/>
  <c r="Y74" i="2" s="1"/>
  <c r="Z70" i="2"/>
  <c r="AA70" i="2"/>
  <c r="AA72" i="2" s="1"/>
  <c r="AA74" i="2" s="1"/>
  <c r="AB70" i="2"/>
  <c r="AB72" i="2" s="1"/>
  <c r="AB74" i="2" s="1"/>
  <c r="AC70" i="2"/>
  <c r="AC72" i="2" s="1"/>
  <c r="AC74" i="2" s="1"/>
  <c r="AD70" i="2"/>
  <c r="AE70" i="2"/>
  <c r="AE72" i="2" s="1"/>
  <c r="AE74" i="2" s="1"/>
  <c r="AF70" i="2"/>
  <c r="AF72" i="2" s="1"/>
  <c r="AF74" i="2" s="1"/>
  <c r="AG70" i="2"/>
  <c r="AG72" i="2" s="1"/>
  <c r="AH70" i="2"/>
  <c r="AI70" i="2"/>
  <c r="AI72" i="2" s="1"/>
  <c r="AI74" i="2" s="1"/>
  <c r="AJ70" i="2"/>
  <c r="AJ72" i="2" s="1"/>
  <c r="AJ74" i="2" s="1"/>
  <c r="AK70" i="2"/>
  <c r="AK72" i="2" s="1"/>
  <c r="AK74" i="2" s="1"/>
  <c r="AL70" i="2"/>
  <c r="AM70" i="2"/>
  <c r="AM72" i="2" s="1"/>
  <c r="AM74" i="2" s="1"/>
  <c r="AN70" i="2"/>
  <c r="AN72" i="2" s="1"/>
  <c r="AN74" i="2" s="1"/>
  <c r="AO70" i="2"/>
  <c r="AO72" i="2" s="1"/>
  <c r="AO74" i="2" s="1"/>
  <c r="AP70" i="2"/>
  <c r="AQ70" i="2"/>
  <c r="AQ72" i="2" s="1"/>
  <c r="AQ74" i="2" s="1"/>
  <c r="AR70" i="2"/>
  <c r="AR72" i="2" s="1"/>
  <c r="AR74" i="2" s="1"/>
  <c r="AS70" i="2"/>
  <c r="AS72" i="2" s="1"/>
  <c r="AS74" i="2" s="1"/>
  <c r="AT70" i="2"/>
  <c r="AU70" i="2"/>
  <c r="AU72" i="2" s="1"/>
  <c r="AU74" i="2" s="1"/>
  <c r="AV70" i="2"/>
  <c r="AV72" i="2" s="1"/>
  <c r="AV74" i="2" s="1"/>
  <c r="AW70" i="2"/>
  <c r="AW72" i="2" s="1"/>
  <c r="AW74" i="2" s="1"/>
  <c r="AX70" i="2"/>
  <c r="AY70" i="2"/>
  <c r="AY72" i="2" s="1"/>
  <c r="AY74" i="2" s="1"/>
  <c r="AZ70" i="2"/>
  <c r="AZ72" i="2" s="1"/>
  <c r="AZ74" i="2" s="1"/>
  <c r="BA70" i="2"/>
  <c r="AX71" i="2" s="1"/>
  <c r="BB70" i="2"/>
  <c r="BC70" i="2"/>
  <c r="BC72" i="2" s="1"/>
  <c r="BC74" i="2" s="1"/>
  <c r="BD70" i="2"/>
  <c r="BD72" i="2" s="1"/>
  <c r="BD74" i="2" s="1"/>
  <c r="BE70" i="2"/>
  <c r="BE72" i="2" s="1"/>
  <c r="BE74" i="2" s="1"/>
  <c r="BF70" i="2"/>
  <c r="BG70" i="2"/>
  <c r="BG72" i="2" s="1"/>
  <c r="BG74" i="2" s="1"/>
  <c r="BH70" i="2"/>
  <c r="BH72" i="2" s="1"/>
  <c r="BH74" i="2" s="1"/>
  <c r="BI70" i="2"/>
  <c r="BI72" i="2" s="1"/>
  <c r="BI74" i="2" s="1"/>
  <c r="BJ70" i="2"/>
  <c r="BK70" i="2"/>
  <c r="BK72" i="2" s="1"/>
  <c r="BK74" i="2" s="1"/>
  <c r="BL70" i="2"/>
  <c r="BL72" i="2" s="1"/>
  <c r="BL74" i="2" s="1"/>
  <c r="BM70" i="2"/>
  <c r="BM72" i="2" s="1"/>
  <c r="BM74" i="2" s="1"/>
  <c r="BN70" i="2"/>
  <c r="BO70" i="2"/>
  <c r="BO72" i="2" s="1"/>
  <c r="BO74" i="2" s="1"/>
  <c r="BP70" i="2"/>
  <c r="BP72" i="2" s="1"/>
  <c r="BP74" i="2" s="1"/>
  <c r="BQ70" i="2"/>
  <c r="BN71" i="2" s="1"/>
  <c r="BR70" i="2"/>
  <c r="BS70" i="2"/>
  <c r="BS72" i="2" s="1"/>
  <c r="BS74" i="2" s="1"/>
  <c r="BT70" i="2"/>
  <c r="BT72" i="2" s="1"/>
  <c r="BT74" i="2" s="1"/>
  <c r="BU70" i="2"/>
  <c r="BU72" i="2" s="1"/>
  <c r="BU74" i="2" s="1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S72" i="2" s="1"/>
  <c r="T70" i="2"/>
  <c r="T72" i="2" s="1"/>
  <c r="T74" i="2" s="1"/>
  <c r="U70" i="2"/>
  <c r="R71" i="2" s="1"/>
  <c r="E70" i="2"/>
  <c r="D70" i="2"/>
  <c r="D71" i="2" s="1"/>
  <c r="BQ59" i="2"/>
  <c r="BA59" i="2"/>
  <c r="AK59" i="2"/>
  <c r="U59" i="2"/>
  <c r="V58" i="2"/>
  <c r="BS57" i="2"/>
  <c r="BS59" i="2" s="1"/>
  <c r="BO57" i="2"/>
  <c r="BO59" i="2" s="1"/>
  <c r="BK57" i="2"/>
  <c r="BK59" i="2" s="1"/>
  <c r="BG57" i="2"/>
  <c r="BG59" i="2" s="1"/>
  <c r="BC57" i="2"/>
  <c r="BC59" i="2" s="1"/>
  <c r="AY57" i="2"/>
  <c r="AY59" i="2" s="1"/>
  <c r="AU57" i="2"/>
  <c r="AU59" i="2" s="1"/>
  <c r="AQ57" i="2"/>
  <c r="AQ59" i="2" s="1"/>
  <c r="AM57" i="2"/>
  <c r="AM59" i="2" s="1"/>
  <c r="AI57" i="2"/>
  <c r="AI59" i="2" s="1"/>
  <c r="AE57" i="2"/>
  <c r="AE59" i="2" s="1"/>
  <c r="AA57" i="2"/>
  <c r="AA59" i="2" s="1"/>
  <c r="W57" i="2"/>
  <c r="W59" i="2" s="1"/>
  <c r="S57" i="2"/>
  <c r="S59" i="2" s="1"/>
  <c r="AT56" i="2"/>
  <c r="D56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R57" i="2" s="1"/>
  <c r="S55" i="2"/>
  <c r="R56" i="2" s="1"/>
  <c r="T55" i="2"/>
  <c r="T57" i="2" s="1"/>
  <c r="T59" i="2" s="1"/>
  <c r="U55" i="2"/>
  <c r="U57" i="2" s="1"/>
  <c r="V55" i="2"/>
  <c r="V57" i="2" s="1"/>
  <c r="W55" i="2"/>
  <c r="X55" i="2"/>
  <c r="X57" i="2" s="1"/>
  <c r="X59" i="2" s="1"/>
  <c r="Y55" i="2"/>
  <c r="Y57" i="2" s="1"/>
  <c r="Y59" i="2" s="1"/>
  <c r="Z55" i="2"/>
  <c r="Z57" i="2" s="1"/>
  <c r="AA55" i="2"/>
  <c r="AB55" i="2"/>
  <c r="AB57" i="2" s="1"/>
  <c r="AB59" i="2" s="1"/>
  <c r="AC55" i="2"/>
  <c r="AC57" i="2" s="1"/>
  <c r="AC59" i="2" s="1"/>
  <c r="AD55" i="2"/>
  <c r="AD57" i="2" s="1"/>
  <c r="AE55" i="2"/>
  <c r="AF55" i="2"/>
  <c r="AF57" i="2" s="1"/>
  <c r="AF59" i="2" s="1"/>
  <c r="AG55" i="2"/>
  <c r="AG57" i="2" s="1"/>
  <c r="AG59" i="2" s="1"/>
  <c r="AH55" i="2"/>
  <c r="AI55" i="2"/>
  <c r="AJ55" i="2"/>
  <c r="AJ57" i="2" s="1"/>
  <c r="AJ59" i="2" s="1"/>
  <c r="AK55" i="2"/>
  <c r="AK57" i="2" s="1"/>
  <c r="AL55" i="2"/>
  <c r="AL57" i="2" s="1"/>
  <c r="AM55" i="2"/>
  <c r="AL56" i="2" s="1"/>
  <c r="AN55" i="2"/>
  <c r="AN57" i="2" s="1"/>
  <c r="AN59" i="2" s="1"/>
  <c r="AO55" i="2"/>
  <c r="AO57" i="2" s="1"/>
  <c r="AO59" i="2" s="1"/>
  <c r="AP55" i="2"/>
  <c r="AP57" i="2" s="1"/>
  <c r="AQ55" i="2"/>
  <c r="AR55" i="2"/>
  <c r="AR57" i="2" s="1"/>
  <c r="AR59" i="2" s="1"/>
  <c r="AS55" i="2"/>
  <c r="AS57" i="2" s="1"/>
  <c r="AS59" i="2" s="1"/>
  <c r="AT55" i="2"/>
  <c r="AT57" i="2" s="1"/>
  <c r="AU55" i="2"/>
  <c r="AV55" i="2"/>
  <c r="AV57" i="2" s="1"/>
  <c r="AV59" i="2" s="1"/>
  <c r="AW55" i="2"/>
  <c r="AW57" i="2" s="1"/>
  <c r="AW59" i="2" s="1"/>
  <c r="AX55" i="2"/>
  <c r="AX57" i="2" s="1"/>
  <c r="AY55" i="2"/>
  <c r="AZ55" i="2"/>
  <c r="AZ57" i="2" s="1"/>
  <c r="AZ59" i="2" s="1"/>
  <c r="BA55" i="2"/>
  <c r="BA57" i="2" s="1"/>
  <c r="BB55" i="2"/>
  <c r="BB57" i="2" s="1"/>
  <c r="BC55" i="2"/>
  <c r="BB56" i="2" s="1"/>
  <c r="BD55" i="2"/>
  <c r="BD57" i="2" s="1"/>
  <c r="BD59" i="2" s="1"/>
  <c r="BE55" i="2"/>
  <c r="BE57" i="2" s="1"/>
  <c r="BE59" i="2" s="1"/>
  <c r="BF55" i="2"/>
  <c r="BF57" i="2" s="1"/>
  <c r="BG55" i="2"/>
  <c r="BH55" i="2"/>
  <c r="BH57" i="2" s="1"/>
  <c r="BH59" i="2" s="1"/>
  <c r="BI55" i="2"/>
  <c r="BI57" i="2" s="1"/>
  <c r="BI59" i="2" s="1"/>
  <c r="BJ55" i="2"/>
  <c r="BJ57" i="2" s="1"/>
  <c r="BK55" i="2"/>
  <c r="BL55" i="2"/>
  <c r="BL57" i="2" s="1"/>
  <c r="BL59" i="2" s="1"/>
  <c r="BM55" i="2"/>
  <c r="BM57" i="2" s="1"/>
  <c r="BM59" i="2" s="1"/>
  <c r="BN55" i="2"/>
  <c r="BN57" i="2" s="1"/>
  <c r="BO55" i="2"/>
  <c r="BP55" i="2"/>
  <c r="BP57" i="2" s="1"/>
  <c r="BP59" i="2" s="1"/>
  <c r="BQ55" i="2"/>
  <c r="BQ57" i="2" s="1"/>
  <c r="BR55" i="2"/>
  <c r="BR57" i="2" s="1"/>
  <c r="BS55" i="2"/>
  <c r="BR56" i="2" s="1"/>
  <c r="BT55" i="2"/>
  <c r="BT57" i="2" s="1"/>
  <c r="BT59" i="2" s="1"/>
  <c r="BU55" i="2"/>
  <c r="BU57" i="2" s="1"/>
  <c r="BU59" i="2" s="1"/>
  <c r="E55" i="2"/>
  <c r="D55" i="2"/>
  <c r="BR19" i="2"/>
  <c r="BN19" i="2"/>
  <c r="BJ19" i="2"/>
  <c r="BF19" i="2"/>
  <c r="BB19" i="2"/>
  <c r="AX19" i="2"/>
  <c r="AT19" i="2"/>
  <c r="AP19" i="2"/>
  <c r="AL19" i="2"/>
  <c r="AH19" i="2"/>
  <c r="AD19" i="2"/>
  <c r="Z19" i="2"/>
  <c r="V19" i="2"/>
  <c r="R19" i="2"/>
  <c r="D18" i="2"/>
  <c r="Y17" i="2"/>
  <c r="Y19" i="2" s="1"/>
  <c r="Y21" i="2" s="1"/>
  <c r="Z17" i="2"/>
  <c r="AA17" i="2"/>
  <c r="AA19" i="2" s="1"/>
  <c r="AA21" i="2" s="1"/>
  <c r="AB17" i="2"/>
  <c r="AB19" i="2" s="1"/>
  <c r="AB21" i="2" s="1"/>
  <c r="AC17" i="2"/>
  <c r="AC19" i="2" s="1"/>
  <c r="AC21" i="2" s="1"/>
  <c r="AD17" i="2"/>
  <c r="AE17" i="2"/>
  <c r="AE19" i="2" s="1"/>
  <c r="AE21" i="2" s="1"/>
  <c r="AF17" i="2"/>
  <c r="AF19" i="2" s="1"/>
  <c r="AF21" i="2" s="1"/>
  <c r="AG17" i="2"/>
  <c r="AG19" i="2" s="1"/>
  <c r="AG21" i="2" s="1"/>
  <c r="AH17" i="2"/>
  <c r="AI17" i="2"/>
  <c r="AI19" i="2" s="1"/>
  <c r="AI21" i="2" s="1"/>
  <c r="AJ17" i="2"/>
  <c r="AJ19" i="2" s="1"/>
  <c r="AJ21" i="2" s="1"/>
  <c r="AK17" i="2"/>
  <c r="AK19" i="2" s="1"/>
  <c r="AK21" i="2" s="1"/>
  <c r="AL17" i="2"/>
  <c r="AM17" i="2"/>
  <c r="AM19" i="2" s="1"/>
  <c r="AM21" i="2" s="1"/>
  <c r="AN17" i="2"/>
  <c r="AN19" i="2" s="1"/>
  <c r="AN21" i="2" s="1"/>
  <c r="AO17" i="2"/>
  <c r="AO19" i="2" s="1"/>
  <c r="AO21" i="2" s="1"/>
  <c r="AP17" i="2"/>
  <c r="AQ17" i="2"/>
  <c r="AQ19" i="2" s="1"/>
  <c r="AQ21" i="2" s="1"/>
  <c r="AR17" i="2"/>
  <c r="AR19" i="2" s="1"/>
  <c r="AR21" i="2" s="1"/>
  <c r="AS17" i="2"/>
  <c r="AS19" i="2" s="1"/>
  <c r="AS21" i="2" s="1"/>
  <c r="AT17" i="2"/>
  <c r="AU17" i="2"/>
  <c r="AU19" i="2" s="1"/>
  <c r="AU21" i="2" s="1"/>
  <c r="AV17" i="2"/>
  <c r="AV19" i="2" s="1"/>
  <c r="AV21" i="2" s="1"/>
  <c r="AW17" i="2"/>
  <c r="AW19" i="2" s="1"/>
  <c r="AW21" i="2" s="1"/>
  <c r="AX17" i="2"/>
  <c r="AY17" i="2"/>
  <c r="AY19" i="2" s="1"/>
  <c r="AY21" i="2" s="1"/>
  <c r="AZ17" i="2"/>
  <c r="AZ19" i="2" s="1"/>
  <c r="AZ21" i="2" s="1"/>
  <c r="BA17" i="2"/>
  <c r="BA19" i="2" s="1"/>
  <c r="BA21" i="2" s="1"/>
  <c r="BB17" i="2"/>
  <c r="BC17" i="2"/>
  <c r="BC19" i="2" s="1"/>
  <c r="BC21" i="2" s="1"/>
  <c r="BD17" i="2"/>
  <c r="BD19" i="2" s="1"/>
  <c r="BD21" i="2" s="1"/>
  <c r="BE17" i="2"/>
  <c r="BE19" i="2" s="1"/>
  <c r="BE21" i="2" s="1"/>
  <c r="BF17" i="2"/>
  <c r="BG17" i="2"/>
  <c r="BG19" i="2" s="1"/>
  <c r="BG21" i="2" s="1"/>
  <c r="BH17" i="2"/>
  <c r="BH19" i="2" s="1"/>
  <c r="BH21" i="2" s="1"/>
  <c r="BI17" i="2"/>
  <c r="BI19" i="2" s="1"/>
  <c r="BI21" i="2" s="1"/>
  <c r="BJ17" i="2"/>
  <c r="BK17" i="2"/>
  <c r="BK19" i="2" s="1"/>
  <c r="BK21" i="2" s="1"/>
  <c r="BL17" i="2"/>
  <c r="BL19" i="2" s="1"/>
  <c r="BL21" i="2" s="1"/>
  <c r="BM17" i="2"/>
  <c r="BM19" i="2" s="1"/>
  <c r="BM21" i="2" s="1"/>
  <c r="BN17" i="2"/>
  <c r="BO17" i="2"/>
  <c r="BO19" i="2" s="1"/>
  <c r="BO21" i="2" s="1"/>
  <c r="BP17" i="2"/>
  <c r="BP19" i="2" s="1"/>
  <c r="BP21" i="2" s="1"/>
  <c r="BQ17" i="2"/>
  <c r="BQ19" i="2" s="1"/>
  <c r="BQ21" i="2" s="1"/>
  <c r="BR17" i="2"/>
  <c r="BS17" i="2"/>
  <c r="BS19" i="2" s="1"/>
  <c r="BS21" i="2" s="1"/>
  <c r="BT17" i="2"/>
  <c r="BT19" i="2" s="1"/>
  <c r="BT21" i="2" s="1"/>
  <c r="BU17" i="2"/>
  <c r="BU19" i="2" s="1"/>
  <c r="BU21" i="2" s="1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S19" i="2" s="1"/>
  <c r="S21" i="2" s="1"/>
  <c r="T17" i="2"/>
  <c r="T19" i="2" s="1"/>
  <c r="U17" i="2"/>
  <c r="U19" i="2" s="1"/>
  <c r="U21" i="2" s="1"/>
  <c r="V17" i="2"/>
  <c r="W17" i="2"/>
  <c r="W19" i="2" s="1"/>
  <c r="W21" i="2" s="1"/>
  <c r="X17" i="2"/>
  <c r="X19" i="2" s="1"/>
  <c r="X21" i="2" s="1"/>
  <c r="E17" i="2"/>
  <c r="D17" i="2"/>
  <c r="DO9" i="2"/>
  <c r="DP6" i="2" s="1"/>
  <c r="DP8" i="2"/>
  <c r="CO8" i="2"/>
  <c r="CJ8" i="2"/>
  <c r="DP7" i="2"/>
  <c r="CS7" i="2"/>
  <c r="CE7" i="2"/>
  <c r="CS6" i="2"/>
  <c r="DP5" i="2"/>
  <c r="CS5" i="2"/>
  <c r="CS4" i="2"/>
  <c r="I20" i="4"/>
  <c r="D165" i="1"/>
  <c r="E165" i="1"/>
  <c r="F165" i="1"/>
  <c r="G165" i="1"/>
  <c r="H165" i="1"/>
  <c r="I165" i="1"/>
  <c r="J165" i="1"/>
  <c r="K165" i="1"/>
  <c r="L165" i="1"/>
  <c r="L166" i="1" s="1"/>
  <c r="M165" i="1"/>
  <c r="M166" i="1" s="1"/>
  <c r="N165" i="1"/>
  <c r="N166" i="1" s="1"/>
  <c r="O165" i="1"/>
  <c r="O166" i="1" s="1"/>
  <c r="P165" i="1"/>
  <c r="P166" i="1" s="1"/>
  <c r="Q165" i="1"/>
  <c r="Q166" i="1" s="1"/>
  <c r="S165" i="1"/>
  <c r="U166" i="1"/>
  <c r="U170" i="1" s="1"/>
  <c r="V165" i="1"/>
  <c r="W165" i="1"/>
  <c r="X165" i="1"/>
  <c r="Y165" i="1"/>
  <c r="Y166" i="1" s="1"/>
  <c r="Y170" i="1" s="1"/>
  <c r="Z165" i="1"/>
  <c r="Z166" i="1" s="1"/>
  <c r="Z170" i="1" s="1"/>
  <c r="AA165" i="1"/>
  <c r="AA166" i="1" s="1"/>
  <c r="AA170" i="1" s="1"/>
  <c r="AB165" i="1"/>
  <c r="AB166" i="1" s="1"/>
  <c r="AB170" i="1" s="1"/>
  <c r="AC165" i="1"/>
  <c r="AC166" i="1" s="1"/>
  <c r="AC170" i="1" s="1"/>
  <c r="AD165" i="1"/>
  <c r="AD166" i="1" s="1"/>
  <c r="AD170" i="1" s="1"/>
  <c r="AE165" i="1"/>
  <c r="AE166" i="1" s="1"/>
  <c r="AE170" i="1" s="1"/>
  <c r="AF165" i="1"/>
  <c r="AG165" i="1"/>
  <c r="AG166" i="1" s="1"/>
  <c r="AG170" i="1" s="1"/>
  <c r="AH165" i="1"/>
  <c r="AH166" i="1" s="1"/>
  <c r="AH170" i="1" s="1"/>
  <c r="AI165" i="1"/>
  <c r="AJ165" i="1"/>
  <c r="AJ166" i="1" s="1"/>
  <c r="AJ170" i="1" s="1"/>
  <c r="AK165" i="1"/>
  <c r="AK166" i="1" s="1"/>
  <c r="AK170" i="1" s="1"/>
  <c r="AL165" i="1"/>
  <c r="AL166" i="1" s="1"/>
  <c r="AL170" i="1" s="1"/>
  <c r="AM165" i="1"/>
  <c r="AN165" i="1"/>
  <c r="AN166" i="1" s="1"/>
  <c r="AO165" i="1"/>
  <c r="AO166" i="1" s="1"/>
  <c r="AO170" i="1" s="1"/>
  <c r="AP165" i="1"/>
  <c r="AP166" i="1" s="1"/>
  <c r="AP170" i="1" s="1"/>
  <c r="AQ165" i="1"/>
  <c r="AQ166" i="1" s="1"/>
  <c r="AQ170" i="1" s="1"/>
  <c r="AR165" i="1"/>
  <c r="AR166" i="1" s="1"/>
  <c r="AR170" i="1" s="1"/>
  <c r="AS165" i="1"/>
  <c r="AS166" i="1" s="1"/>
  <c r="AS170" i="1" s="1"/>
  <c r="AT165" i="1"/>
  <c r="AT166" i="1" s="1"/>
  <c r="AT170" i="1" s="1"/>
  <c r="AU165" i="1"/>
  <c r="AV165" i="1"/>
  <c r="AW165" i="1"/>
  <c r="AW166" i="1" s="1"/>
  <c r="AW170" i="1" s="1"/>
  <c r="AX165" i="1"/>
  <c r="AY165" i="1"/>
  <c r="AZ165" i="1"/>
  <c r="AZ166" i="1" s="1"/>
  <c r="AZ170" i="1" s="1"/>
  <c r="BA165" i="1"/>
  <c r="BA166" i="1" s="1"/>
  <c r="BA170" i="1" s="1"/>
  <c r="BB165" i="1"/>
  <c r="BC165" i="1"/>
  <c r="BD165" i="1"/>
  <c r="BD166" i="1" s="1"/>
  <c r="BD170" i="1" s="1"/>
  <c r="BE165" i="1"/>
  <c r="BE166" i="1" s="1"/>
  <c r="BE170" i="1" s="1"/>
  <c r="BF165" i="1"/>
  <c r="BG165" i="1"/>
  <c r="BG166" i="1" s="1"/>
  <c r="BG170" i="1" s="1"/>
  <c r="BH165" i="1"/>
  <c r="BH166" i="1" s="1"/>
  <c r="BH170" i="1" s="1"/>
  <c r="BI165" i="1"/>
  <c r="BI166" i="1" s="1"/>
  <c r="BI170" i="1" s="1"/>
  <c r="BJ165" i="1"/>
  <c r="BJ166" i="1" s="1"/>
  <c r="BJ170" i="1" s="1"/>
  <c r="BK165" i="1"/>
  <c r="BL165" i="1"/>
  <c r="BL166" i="1" s="1"/>
  <c r="BM165" i="1"/>
  <c r="BM166" i="1" s="1"/>
  <c r="BM170" i="1" s="1"/>
  <c r="BN165" i="1"/>
  <c r="BO165" i="1"/>
  <c r="BO166" i="1" s="1"/>
  <c r="BO170" i="1" s="1"/>
  <c r="BP165" i="1"/>
  <c r="BP166" i="1" s="1"/>
  <c r="BP170" i="1" s="1"/>
  <c r="BQ165" i="1"/>
  <c r="BQ166" i="1" s="1"/>
  <c r="BQ170" i="1" s="1"/>
  <c r="BR165" i="1"/>
  <c r="BR166" i="1" s="1"/>
  <c r="BR170" i="1" s="1"/>
  <c r="BS165" i="1"/>
  <c r="BS166" i="1" s="1"/>
  <c r="BS170" i="1" s="1"/>
  <c r="BT165" i="1"/>
  <c r="BT166" i="1" s="1"/>
  <c r="BU165" i="1"/>
  <c r="BU166" i="1" s="1"/>
  <c r="BU170" i="1" s="1"/>
  <c r="D207" i="3"/>
  <c r="F204" i="3"/>
  <c r="G204" i="3" s="1"/>
  <c r="F200" i="3"/>
  <c r="G200" i="3" s="1"/>
  <c r="F196" i="3"/>
  <c r="G196" i="3" s="1"/>
  <c r="D188" i="3"/>
  <c r="F187" i="3"/>
  <c r="G187" i="3" s="1"/>
  <c r="F185" i="3"/>
  <c r="G185" i="3" s="1"/>
  <c r="F183" i="3"/>
  <c r="G183" i="3" s="1"/>
  <c r="F179" i="3"/>
  <c r="G179" i="3" s="1"/>
  <c r="F177" i="3"/>
  <c r="G177" i="3" s="1"/>
  <c r="F175" i="3"/>
  <c r="G175" i="3" s="1"/>
  <c r="D169" i="3"/>
  <c r="F166" i="3"/>
  <c r="G166" i="3" s="1"/>
  <c r="F162" i="3"/>
  <c r="G162" i="3" s="1"/>
  <c r="F158" i="3"/>
  <c r="G158" i="3" s="1"/>
  <c r="D146" i="3"/>
  <c r="F145" i="3"/>
  <c r="G145" i="3" s="1"/>
  <c r="F144" i="3"/>
  <c r="G144" i="3" s="1"/>
  <c r="F142" i="3"/>
  <c r="G142" i="3" s="1"/>
  <c r="F141" i="3"/>
  <c r="G141" i="3" s="1"/>
  <c r="F140" i="3"/>
  <c r="G140" i="3" s="1"/>
  <c r="F138" i="3"/>
  <c r="G138" i="3" s="1"/>
  <c r="F137" i="3"/>
  <c r="G137" i="3" s="1"/>
  <c r="F136" i="3"/>
  <c r="G136" i="3" s="1"/>
  <c r="F134" i="3"/>
  <c r="G134" i="3" s="1"/>
  <c r="F133" i="3"/>
  <c r="G133" i="3" s="1"/>
  <c r="D127" i="3"/>
  <c r="F125" i="3"/>
  <c r="G125" i="3" s="1"/>
  <c r="F124" i="3"/>
  <c r="G124" i="3" s="1"/>
  <c r="F123" i="3"/>
  <c r="G123" i="3" s="1"/>
  <c r="F121" i="3"/>
  <c r="G121" i="3" s="1"/>
  <c r="F120" i="3"/>
  <c r="G120" i="3" s="1"/>
  <c r="F119" i="3"/>
  <c r="G119" i="3" s="1"/>
  <c r="F117" i="3"/>
  <c r="G117" i="3" s="1"/>
  <c r="F116" i="3"/>
  <c r="G116" i="3" s="1"/>
  <c r="F115" i="3"/>
  <c r="G115" i="3" s="1"/>
  <c r="D108" i="3"/>
  <c r="F107" i="3"/>
  <c r="G107" i="3" s="1"/>
  <c r="F106" i="3"/>
  <c r="G106" i="3" s="1"/>
  <c r="F104" i="3"/>
  <c r="G104" i="3" s="1"/>
  <c r="F103" i="3"/>
  <c r="G103" i="3" s="1"/>
  <c r="F102" i="3"/>
  <c r="G102" i="3" s="1"/>
  <c r="F100" i="3"/>
  <c r="G100" i="3" s="1"/>
  <c r="F99" i="3"/>
  <c r="G99" i="3" s="1"/>
  <c r="F98" i="3"/>
  <c r="G98" i="3" s="1"/>
  <c r="F96" i="3"/>
  <c r="G96" i="3" s="1"/>
  <c r="F95" i="3"/>
  <c r="G95" i="3" s="1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F66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T52" i="3"/>
  <c r="E36" i="3"/>
  <c r="F36" i="3" s="1"/>
  <c r="G36" i="3" s="1"/>
  <c r="E35" i="3"/>
  <c r="F35" i="3" s="1"/>
  <c r="G35" i="3" s="1"/>
  <c r="E34" i="3"/>
  <c r="F34" i="3" s="1"/>
  <c r="G34" i="3" s="1"/>
  <c r="E33" i="3"/>
  <c r="F33" i="3" s="1"/>
  <c r="G33" i="3" s="1"/>
  <c r="E32" i="3"/>
  <c r="F32" i="3" s="1"/>
  <c r="G32" i="3" s="1"/>
  <c r="E31" i="3"/>
  <c r="F31" i="3" s="1"/>
  <c r="G31" i="3" s="1"/>
  <c r="E30" i="3"/>
  <c r="F30" i="3" s="1"/>
  <c r="G30" i="3" s="1"/>
  <c r="E29" i="3"/>
  <c r="F29" i="3" s="1"/>
  <c r="G29" i="3" s="1"/>
  <c r="E28" i="3"/>
  <c r="F28" i="3" s="1"/>
  <c r="G28" i="3" s="1"/>
  <c r="E27" i="3"/>
  <c r="F27" i="3" s="1"/>
  <c r="G27" i="3" s="1"/>
  <c r="E26" i="3"/>
  <c r="F26" i="3" s="1"/>
  <c r="G26" i="3" s="1"/>
  <c r="E25" i="3"/>
  <c r="F25" i="3" s="1"/>
  <c r="G25" i="3" s="1"/>
  <c r="E24" i="3"/>
  <c r="F24" i="3" s="1"/>
  <c r="G24" i="3" s="1"/>
  <c r="E23" i="3"/>
  <c r="F23" i="3" s="1"/>
  <c r="BN166" i="1"/>
  <c r="BN170" i="1" s="1"/>
  <c r="BN173" i="1" s="1"/>
  <c r="BK166" i="1"/>
  <c r="BK170" i="1" s="1"/>
  <c r="BF166" i="1"/>
  <c r="BF170" i="1" s="1"/>
  <c r="BC166" i="1"/>
  <c r="BC170" i="1" s="1"/>
  <c r="BB166" i="1"/>
  <c r="BB170" i="1" s="1"/>
  <c r="AY166" i="1"/>
  <c r="AY170" i="1" s="1"/>
  <c r="AX166" i="1"/>
  <c r="AX170" i="1" s="1"/>
  <c r="AU166" i="1"/>
  <c r="AU170" i="1" s="1"/>
  <c r="AM166" i="1"/>
  <c r="AM170" i="1" s="1"/>
  <c r="AI166" i="1"/>
  <c r="AI170" i="1" s="1"/>
  <c r="V166" i="1"/>
  <c r="V170" i="1" s="1"/>
  <c r="DO9" i="1"/>
  <c r="DP8" i="1" s="1"/>
  <c r="CO8" i="1"/>
  <c r="CJ8" i="1"/>
  <c r="CS7" i="1"/>
  <c r="CE7" i="1"/>
  <c r="CS6" i="1"/>
  <c r="CS5" i="1"/>
  <c r="CS4" i="1"/>
  <c r="AG74" i="2" l="1"/>
  <c r="AD73" i="2"/>
  <c r="AD74" i="2" s="1"/>
  <c r="Z73" i="2"/>
  <c r="Z74" i="2" s="1"/>
  <c r="AU204" i="2"/>
  <c r="AT203" i="2"/>
  <c r="AT204" i="2" s="1"/>
  <c r="F18" i="2"/>
  <c r="Z18" i="2"/>
  <c r="V21" i="2"/>
  <c r="V20" i="2"/>
  <c r="AL20" i="2"/>
  <c r="AL21" i="2" s="1"/>
  <c r="BB21" i="2"/>
  <c r="BB20" i="2"/>
  <c r="BR20" i="2"/>
  <c r="BR21" i="2" s="1"/>
  <c r="BN20" i="2"/>
  <c r="BN21" i="2" s="1"/>
  <c r="BN58" i="2"/>
  <c r="BN59" i="2"/>
  <c r="BJ58" i="2"/>
  <c r="BJ59" i="2" s="1"/>
  <c r="BF58" i="2"/>
  <c r="BF59" i="2" s="1"/>
  <c r="BB59" i="2"/>
  <c r="AX58" i="2"/>
  <c r="AX59" i="2" s="1"/>
  <c r="AT58" i="2"/>
  <c r="AT59" i="2"/>
  <c r="AP59" i="2"/>
  <c r="AP58" i="2"/>
  <c r="AD58" i="2"/>
  <c r="AD59" i="2" s="1"/>
  <c r="Z58" i="2"/>
  <c r="Z59" i="2" s="1"/>
  <c r="V59" i="2"/>
  <c r="R58" i="2"/>
  <c r="R59" i="2" s="1"/>
  <c r="BJ56" i="2"/>
  <c r="AL58" i="2"/>
  <c r="AL59" i="2" s="1"/>
  <c r="AH71" i="2"/>
  <c r="U72" i="2"/>
  <c r="U74" i="2" s="1"/>
  <c r="BA72" i="2"/>
  <c r="BA74" i="2" s="1"/>
  <c r="BQ72" i="2"/>
  <c r="BQ74" i="2" s="1"/>
  <c r="AT73" i="2"/>
  <c r="AT74" i="2" s="1"/>
  <c r="BR91" i="2"/>
  <c r="BR90" i="2"/>
  <c r="BN92" i="2"/>
  <c r="BN93" i="2" s="1"/>
  <c r="BJ90" i="2"/>
  <c r="BJ91" i="2"/>
  <c r="BF91" i="2"/>
  <c r="BF90" i="2"/>
  <c r="BB91" i="2"/>
  <c r="BB90" i="2"/>
  <c r="AX92" i="2"/>
  <c r="AX93" i="2" s="1"/>
  <c r="AT90" i="2"/>
  <c r="AT91" i="2"/>
  <c r="AP91" i="2"/>
  <c r="AP90" i="2"/>
  <c r="AL91" i="2"/>
  <c r="AL90" i="2"/>
  <c r="AH92" i="2"/>
  <c r="AH93" i="2" s="1"/>
  <c r="AD90" i="2"/>
  <c r="AD91" i="2"/>
  <c r="Z91" i="2"/>
  <c r="Z90" i="2"/>
  <c r="V91" i="2"/>
  <c r="V90" i="2"/>
  <c r="R92" i="2"/>
  <c r="R93" i="2" s="1"/>
  <c r="F90" i="2"/>
  <c r="AX90" i="2"/>
  <c r="AH102" i="2"/>
  <c r="Z123" i="2"/>
  <c r="AP123" i="2"/>
  <c r="BF123" i="2"/>
  <c r="BR140" i="2"/>
  <c r="BN140" i="2"/>
  <c r="BJ140" i="2"/>
  <c r="BF140" i="2"/>
  <c r="BB140" i="2"/>
  <c r="AX140" i="2"/>
  <c r="AT140" i="2"/>
  <c r="AP140" i="2"/>
  <c r="AL140" i="2"/>
  <c r="AH140" i="2"/>
  <c r="AD140" i="2"/>
  <c r="Z140" i="2"/>
  <c r="V140" i="2"/>
  <c r="R140" i="2"/>
  <c r="BJ203" i="2"/>
  <c r="BJ204" i="2" s="1"/>
  <c r="Z204" i="2"/>
  <c r="AX21" i="2"/>
  <c r="AX20" i="2"/>
  <c r="AP73" i="2"/>
  <c r="AP74" i="2" s="1"/>
  <c r="BF73" i="2"/>
  <c r="BF74" i="2" s="1"/>
  <c r="AY204" i="2"/>
  <c r="AX203" i="2"/>
  <c r="AX204" i="2" s="1"/>
  <c r="AE204" i="2"/>
  <c r="AD203" i="2"/>
  <c r="AD204" i="2" s="1"/>
  <c r="R18" i="2"/>
  <c r="BN18" i="2"/>
  <c r="BB18" i="2"/>
  <c r="AL18" i="2"/>
  <c r="AH18" i="2"/>
  <c r="AP18" i="2"/>
  <c r="Z20" i="2"/>
  <c r="Z21" i="2" s="1"/>
  <c r="AP21" i="2"/>
  <c r="AP20" i="2"/>
  <c r="BF20" i="2"/>
  <c r="BF21" i="2" s="1"/>
  <c r="R21" i="2"/>
  <c r="BB58" i="2"/>
  <c r="S74" i="2"/>
  <c r="R73" i="2"/>
  <c r="R74" i="2" s="1"/>
  <c r="V73" i="2"/>
  <c r="V74" i="2" s="1"/>
  <c r="AL73" i="2"/>
  <c r="AL74" i="2" s="1"/>
  <c r="BB73" i="2"/>
  <c r="BB74" i="2" s="1"/>
  <c r="BR73" i="2"/>
  <c r="BR74" i="2" s="1"/>
  <c r="BJ73" i="2"/>
  <c r="BJ74" i="2" s="1"/>
  <c r="BN90" i="2"/>
  <c r="BR103" i="2"/>
  <c r="BR105" i="2" s="1"/>
  <c r="BR102" i="2"/>
  <c r="BJ102" i="2"/>
  <c r="BJ103" i="2"/>
  <c r="BJ105" i="2" s="1"/>
  <c r="BF102" i="2"/>
  <c r="BF103" i="2"/>
  <c r="BF105" i="2" s="1"/>
  <c r="BB103" i="2"/>
  <c r="BB105" i="2" s="1"/>
  <c r="BB102" i="2"/>
  <c r="AT102" i="2"/>
  <c r="AT103" i="2"/>
  <c r="AT105" i="2" s="1"/>
  <c r="AP102" i="2"/>
  <c r="AP103" i="2"/>
  <c r="AP105" i="2" s="1"/>
  <c r="AL103" i="2"/>
  <c r="AL105" i="2" s="1"/>
  <c r="AL102" i="2"/>
  <c r="AD102" i="2"/>
  <c r="AD103" i="2"/>
  <c r="AD105" i="2" s="1"/>
  <c r="Z102" i="2"/>
  <c r="Z103" i="2"/>
  <c r="Z105" i="2" s="1"/>
  <c r="V103" i="2"/>
  <c r="V105" i="2" s="1"/>
  <c r="V102" i="2"/>
  <c r="F102" i="2"/>
  <c r="AX102" i="2"/>
  <c r="AD123" i="2"/>
  <c r="AT123" i="2"/>
  <c r="BJ123" i="2"/>
  <c r="AH73" i="2"/>
  <c r="AH74" i="2" s="1"/>
  <c r="BO204" i="2"/>
  <c r="BN203" i="2"/>
  <c r="BN204" i="2" s="1"/>
  <c r="AI204" i="2"/>
  <c r="AH203" i="2"/>
  <c r="AH204" i="2" s="1"/>
  <c r="V18" i="2"/>
  <c r="BR18" i="2"/>
  <c r="AX18" i="2"/>
  <c r="BF18" i="2"/>
  <c r="AD20" i="2"/>
  <c r="AD21" i="2" s="1"/>
  <c r="AT20" i="2"/>
  <c r="AT21" i="2" s="1"/>
  <c r="BJ20" i="2"/>
  <c r="BJ21" i="2" s="1"/>
  <c r="AH20" i="2"/>
  <c r="AH21" i="2" s="1"/>
  <c r="F56" i="2"/>
  <c r="Z56" i="2"/>
  <c r="BR58" i="2"/>
  <c r="BR59" i="2" s="1"/>
  <c r="BJ71" i="2"/>
  <c r="AT71" i="2"/>
  <c r="AD71" i="2"/>
  <c r="BN102" i="2"/>
  <c r="R121" i="2"/>
  <c r="R122" i="2" s="1"/>
  <c r="R123" i="2" s="1"/>
  <c r="AH123" i="2"/>
  <c r="AX123" i="2"/>
  <c r="BN123" i="2"/>
  <c r="T204" i="2"/>
  <c r="R203" i="2"/>
  <c r="R204" i="2" s="1"/>
  <c r="BF203" i="2"/>
  <c r="BF204" i="2" s="1"/>
  <c r="BF119" i="2"/>
  <c r="AT136" i="2"/>
  <c r="AL153" i="2"/>
  <c r="AL201" i="2"/>
  <c r="BR201" i="2"/>
  <c r="Z203" i="2"/>
  <c r="AD18" i="2"/>
  <c r="AT18" i="2"/>
  <c r="BJ18" i="2"/>
  <c r="AD56" i="2"/>
  <c r="AX56" i="2"/>
  <c r="BN56" i="2"/>
  <c r="V71" i="2"/>
  <c r="AL71" i="2"/>
  <c r="BB71" i="2"/>
  <c r="BR71" i="2"/>
  <c r="AD119" i="2"/>
  <c r="AT119" i="2"/>
  <c r="BJ119" i="2"/>
  <c r="R136" i="2"/>
  <c r="AH136" i="2"/>
  <c r="AX136" i="2"/>
  <c r="BN136" i="2"/>
  <c r="Z153" i="2"/>
  <c r="AP153" i="2"/>
  <c r="BF153" i="2"/>
  <c r="Z201" i="2"/>
  <c r="AP201" i="2"/>
  <c r="BF201" i="2"/>
  <c r="BG204" i="2"/>
  <c r="AW232" i="2"/>
  <c r="AW234" i="2" s="1"/>
  <c r="F197" i="10"/>
  <c r="G197" i="10" s="1"/>
  <c r="E209" i="10"/>
  <c r="Z214" i="12"/>
  <c r="AP214" i="12"/>
  <c r="BF214" i="12"/>
  <c r="Z119" i="2"/>
  <c r="AD136" i="2"/>
  <c r="BJ136" i="2"/>
  <c r="V153" i="2"/>
  <c r="BB153" i="2"/>
  <c r="V201" i="2"/>
  <c r="BB201" i="2"/>
  <c r="V173" i="1"/>
  <c r="AX173" i="1"/>
  <c r="BF173" i="1"/>
  <c r="CS8" i="2"/>
  <c r="F71" i="2"/>
  <c r="Z71" i="2"/>
  <c r="AP71" i="2"/>
  <c r="BF71" i="2"/>
  <c r="AR120" i="2"/>
  <c r="AR122" i="2" s="1"/>
  <c r="V136" i="2"/>
  <c r="AL136" i="2"/>
  <c r="BB136" i="2"/>
  <c r="BR136" i="2"/>
  <c r="R153" i="2"/>
  <c r="AD201" i="2"/>
  <c r="AT201" i="2"/>
  <c r="BJ201" i="2"/>
  <c r="R231" i="2"/>
  <c r="V231" i="2"/>
  <c r="AD214" i="12"/>
  <c r="AT214" i="12"/>
  <c r="BJ214" i="12"/>
  <c r="AH56" i="2"/>
  <c r="V56" i="2"/>
  <c r="AP56" i="2"/>
  <c r="BF56" i="2"/>
  <c r="AH57" i="2"/>
  <c r="Z136" i="2"/>
  <c r="AP136" i="2"/>
  <c r="BF136" i="2"/>
  <c r="BR203" i="2"/>
  <c r="BR204" i="2" s="1"/>
  <c r="BB203" i="2"/>
  <c r="BB204" i="2" s="1"/>
  <c r="AL203" i="2"/>
  <c r="AL204" i="2" s="1"/>
  <c r="V203" i="2"/>
  <c r="V204" i="2" s="1"/>
  <c r="AH201" i="2"/>
  <c r="AX201" i="2"/>
  <c r="BN201" i="2"/>
  <c r="AP203" i="2"/>
  <c r="AP204" i="2" s="1"/>
  <c r="AD231" i="2"/>
  <c r="Z231" i="2"/>
  <c r="F231" i="2"/>
  <c r="E46" i="9"/>
  <c r="R214" i="12"/>
  <c r="AH214" i="12"/>
  <c r="AX214" i="12"/>
  <c r="BN214" i="12"/>
  <c r="AX231" i="2"/>
  <c r="BN231" i="2"/>
  <c r="AP232" i="2"/>
  <c r="AP234" i="2" s="1"/>
  <c r="BB232" i="2"/>
  <c r="BB234" i="2" s="1"/>
  <c r="BF232" i="2"/>
  <c r="BF234" i="2" s="1"/>
  <c r="BR232" i="2"/>
  <c r="BR234" i="2" s="1"/>
  <c r="E46" i="6"/>
  <c r="G33" i="8"/>
  <c r="O33" i="8"/>
  <c r="K134" i="12"/>
  <c r="V225" i="12"/>
  <c r="AL225" i="12"/>
  <c r="BB225" i="12"/>
  <c r="BR225" i="12"/>
  <c r="V240" i="12"/>
  <c r="AL240" i="12"/>
  <c r="BB240" i="12"/>
  <c r="BR240" i="12"/>
  <c r="V254" i="12"/>
  <c r="AL254" i="12"/>
  <c r="BB254" i="12"/>
  <c r="BR254" i="12"/>
  <c r="V267" i="12"/>
  <c r="AL267" i="12"/>
  <c r="BB267" i="12"/>
  <c r="BR267" i="12"/>
  <c r="V281" i="12"/>
  <c r="AL281" i="12"/>
  <c r="BB281" i="12"/>
  <c r="BR281" i="12"/>
  <c r="V295" i="12"/>
  <c r="AL295" i="12"/>
  <c r="BB295" i="12"/>
  <c r="BR295" i="12"/>
  <c r="V305" i="12"/>
  <c r="AP305" i="12"/>
  <c r="BN305" i="12"/>
  <c r="BJ317" i="12"/>
  <c r="AT317" i="12"/>
  <c r="AD317" i="12"/>
  <c r="AP316" i="12"/>
  <c r="AP319" i="12" s="1"/>
  <c r="AZ316" i="12"/>
  <c r="AZ319" i="12" s="1"/>
  <c r="BF316" i="12"/>
  <c r="BF319" i="12" s="1"/>
  <c r="AL317" i="12"/>
  <c r="W327" i="12"/>
  <c r="W330" i="12" s="1"/>
  <c r="AM327" i="12"/>
  <c r="AM330" i="12" s="1"/>
  <c r="BC327" i="12"/>
  <c r="BC330" i="12" s="1"/>
  <c r="BS327" i="12"/>
  <c r="BS330" i="12" s="1"/>
  <c r="BR339" i="12"/>
  <c r="BS338" i="12"/>
  <c r="BS341" i="12" s="1"/>
  <c r="BO338" i="12"/>
  <c r="BO341" i="12" s="1"/>
  <c r="BN339" i="12"/>
  <c r="BB339" i="12"/>
  <c r="BC338" i="12"/>
  <c r="BC341" i="12" s="1"/>
  <c r="AP135" i="12"/>
  <c r="AL135" i="12"/>
  <c r="AH135" i="12"/>
  <c r="AD135" i="12"/>
  <c r="Z135" i="12"/>
  <c r="V135" i="12"/>
  <c r="R135" i="12"/>
  <c r="BN168" i="12"/>
  <c r="BF168" i="12"/>
  <c r="AX168" i="12"/>
  <c r="AP168" i="12"/>
  <c r="AH168" i="12"/>
  <c r="K167" i="12"/>
  <c r="R211" i="12"/>
  <c r="AH211" i="12"/>
  <c r="AX211" i="12"/>
  <c r="BN211" i="12"/>
  <c r="Z225" i="12"/>
  <c r="AP225" i="12"/>
  <c r="BF225" i="12"/>
  <c r="Z240" i="12"/>
  <c r="AP240" i="12"/>
  <c r="BF240" i="12"/>
  <c r="Z254" i="12"/>
  <c r="AP254" i="12"/>
  <c r="BF254" i="12"/>
  <c r="Z267" i="12"/>
  <c r="AP267" i="12"/>
  <c r="BF267" i="12"/>
  <c r="Z281" i="12"/>
  <c r="AP281" i="12"/>
  <c r="BF281" i="12"/>
  <c r="Z295" i="12"/>
  <c r="AP295" i="12"/>
  <c r="BF295" i="12"/>
  <c r="BJ305" i="12"/>
  <c r="AT305" i="12"/>
  <c r="AD305" i="12"/>
  <c r="Z305" i="12"/>
  <c r="AX305" i="12"/>
  <c r="BR305" i="12"/>
  <c r="V316" i="12"/>
  <c r="V319" i="12" s="1"/>
  <c r="BB316" i="12"/>
  <c r="BB319" i="12" s="1"/>
  <c r="R328" i="12"/>
  <c r="AX328" i="12"/>
  <c r="BJ339" i="12"/>
  <c r="BF339" i="12"/>
  <c r="E169" i="3"/>
  <c r="W210" i="12"/>
  <c r="W213" i="12" s="1"/>
  <c r="V214" i="12" s="1"/>
  <c r="AM210" i="12"/>
  <c r="AM213" i="12" s="1"/>
  <c r="AL214" i="12" s="1"/>
  <c r="BC210" i="12"/>
  <c r="BC213" i="12" s="1"/>
  <c r="BB214" i="12" s="1"/>
  <c r="BS210" i="12"/>
  <c r="BS213" i="12" s="1"/>
  <c r="BR214" i="12" s="1"/>
  <c r="AD225" i="12"/>
  <c r="AT225" i="12"/>
  <c r="BJ225" i="12"/>
  <c r="AD240" i="12"/>
  <c r="AT240" i="12"/>
  <c r="BJ240" i="12"/>
  <c r="AD254" i="12"/>
  <c r="AT254" i="12"/>
  <c r="BJ254" i="12"/>
  <c r="AD267" i="12"/>
  <c r="AT267" i="12"/>
  <c r="BJ267" i="12"/>
  <c r="AD281" i="12"/>
  <c r="AT281" i="12"/>
  <c r="BJ281" i="12"/>
  <c r="AD295" i="12"/>
  <c r="AT295" i="12"/>
  <c r="BJ295" i="12"/>
  <c r="AK304" i="12"/>
  <c r="AK307" i="12" s="1"/>
  <c r="BE304" i="12"/>
  <c r="BE307" i="12" s="1"/>
  <c r="AB316" i="12"/>
  <c r="AB319" i="12" s="1"/>
  <c r="BR317" i="12"/>
  <c r="AI327" i="12"/>
  <c r="AI330" i="12" s="1"/>
  <c r="BO327" i="12"/>
  <c r="BO330" i="12" s="1"/>
  <c r="BR33" i="12"/>
  <c r="BN33" i="12"/>
  <c r="BJ33" i="12"/>
  <c r="BF33" i="12"/>
  <c r="BB33" i="12"/>
  <c r="AX33" i="12"/>
  <c r="AT33" i="12"/>
  <c r="AP33" i="12"/>
  <c r="AL33" i="12"/>
  <c r="AH33" i="12"/>
  <c r="AD33" i="12"/>
  <c r="Z33" i="12"/>
  <c r="V33" i="12"/>
  <c r="R33" i="12"/>
  <c r="K32" i="12"/>
  <c r="BR135" i="12"/>
  <c r="BN135" i="12"/>
  <c r="BJ135" i="12"/>
  <c r="BF135" i="12"/>
  <c r="BB135" i="12"/>
  <c r="AX135" i="12"/>
  <c r="BN150" i="12"/>
  <c r="BF150" i="12"/>
  <c r="AX150" i="12"/>
  <c r="AP150" i="12"/>
  <c r="AH150" i="12"/>
  <c r="Z150" i="12"/>
  <c r="R150" i="12"/>
  <c r="K149" i="12"/>
  <c r="BR186" i="12"/>
  <c r="BN186" i="12"/>
  <c r="BJ186" i="12"/>
  <c r="BF186" i="12"/>
  <c r="BB186" i="12"/>
  <c r="AX186" i="12"/>
  <c r="AT186" i="12"/>
  <c r="AP186" i="12"/>
  <c r="AL186" i="12"/>
  <c r="AH186" i="12"/>
  <c r="AD186" i="12"/>
  <c r="Z186" i="12"/>
  <c r="V186" i="12"/>
  <c r="R186" i="12"/>
  <c r="R224" i="12"/>
  <c r="R227" i="12" s="1"/>
  <c r="AH224" i="12"/>
  <c r="AH227" i="12" s="1"/>
  <c r="AX224" i="12"/>
  <c r="AX227" i="12" s="1"/>
  <c r="BN224" i="12"/>
  <c r="BN227" i="12" s="1"/>
  <c r="R239" i="12"/>
  <c r="R242" i="12" s="1"/>
  <c r="AH239" i="12"/>
  <c r="AH242" i="12" s="1"/>
  <c r="AX239" i="12"/>
  <c r="AX242" i="12" s="1"/>
  <c r="BN239" i="12"/>
  <c r="BN242" i="12" s="1"/>
  <c r="R253" i="12"/>
  <c r="R256" i="12" s="1"/>
  <c r="AH253" i="12"/>
  <c r="AH256" i="12" s="1"/>
  <c r="AX253" i="12"/>
  <c r="AX256" i="12" s="1"/>
  <c r="BN253" i="12"/>
  <c r="BN256" i="12" s="1"/>
  <c r="AH266" i="12"/>
  <c r="AH269" i="12" s="1"/>
  <c r="AX266" i="12"/>
  <c r="AX269" i="12" s="1"/>
  <c r="BN266" i="12"/>
  <c r="BN269" i="12" s="1"/>
  <c r="R280" i="12"/>
  <c r="R283" i="12" s="1"/>
  <c r="AH280" i="12"/>
  <c r="AH283" i="12" s="1"/>
  <c r="AX280" i="12"/>
  <c r="AX283" i="12" s="1"/>
  <c r="BN280" i="12"/>
  <c r="BN283" i="12" s="1"/>
  <c r="R292" i="12"/>
  <c r="R294" i="12" s="1"/>
  <c r="AH292" i="12"/>
  <c r="AH294" i="12" s="1"/>
  <c r="AX292" i="12"/>
  <c r="AX294" i="12" s="1"/>
  <c r="BN292" i="12"/>
  <c r="BN294" i="12" s="1"/>
  <c r="R304" i="12"/>
  <c r="R307" i="12" s="1"/>
  <c r="AD304" i="12"/>
  <c r="AD307" i="12" s="1"/>
  <c r="AL304" i="12"/>
  <c r="AL307" i="12" s="1"/>
  <c r="AT304" i="12"/>
  <c r="AT307" i="12" s="1"/>
  <c r="BF304" i="12"/>
  <c r="BF307" i="12" s="1"/>
  <c r="BJ304" i="12"/>
  <c r="BJ307" i="12" s="1"/>
  <c r="AD316" i="12"/>
  <c r="AD319" i="12" s="1"/>
  <c r="AT316" i="12"/>
  <c r="AT319" i="12" s="1"/>
  <c r="BJ316" i="12"/>
  <c r="BJ319" i="12" s="1"/>
  <c r="BJ328" i="12"/>
  <c r="BF328" i="12"/>
  <c r="AT328" i="12"/>
  <c r="AP328" i="12"/>
  <c r="AD328" i="12"/>
  <c r="Z328" i="12"/>
  <c r="R339" i="12"/>
  <c r="AH339" i="12"/>
  <c r="AX339" i="12"/>
  <c r="R350" i="12"/>
  <c r="AH350" i="12"/>
  <c r="AX350" i="12"/>
  <c r="BN350" i="12"/>
  <c r="R361" i="12"/>
  <c r="AH361" i="12"/>
  <c r="AX361" i="12"/>
  <c r="BN361" i="12"/>
  <c r="BR378" i="12"/>
  <c r="BR381" i="12" s="1"/>
  <c r="R379" i="12"/>
  <c r="AH379" i="12"/>
  <c r="AX379" i="12"/>
  <c r="R388" i="12"/>
  <c r="AX388" i="12"/>
  <c r="W338" i="12"/>
  <c r="W341" i="12" s="1"/>
  <c r="AM338" i="12"/>
  <c r="AM341" i="12" s="1"/>
  <c r="W349" i="12"/>
  <c r="W352" i="12" s="1"/>
  <c r="AM349" i="12"/>
  <c r="AM352" i="12" s="1"/>
  <c r="BC349" i="12"/>
  <c r="BC352" i="12" s="1"/>
  <c r="BS349" i="12"/>
  <c r="BS352" i="12" s="1"/>
  <c r="W360" i="12"/>
  <c r="W363" i="12" s="1"/>
  <c r="AM360" i="12"/>
  <c r="AM363" i="12" s="1"/>
  <c r="BC360" i="12"/>
  <c r="BC363" i="12" s="1"/>
  <c r="BS360" i="12"/>
  <c r="BS363" i="12" s="1"/>
  <c r="W378" i="12"/>
  <c r="W381" i="12" s="1"/>
  <c r="AM378" i="12"/>
  <c r="AM381" i="12" s="1"/>
  <c r="BC378" i="12"/>
  <c r="BC381" i="12" s="1"/>
  <c r="AD388" i="12"/>
  <c r="BJ388" i="12"/>
  <c r="BN412" i="12"/>
  <c r="BP411" i="12"/>
  <c r="BP414" i="12" s="1"/>
  <c r="BJ412" i="12"/>
  <c r="BL411" i="12"/>
  <c r="BL414" i="12" s="1"/>
  <c r="BR388" i="12"/>
  <c r="BF388" i="12"/>
  <c r="BB388" i="12"/>
  <c r="AP388" i="12"/>
  <c r="AL388" i="12"/>
  <c r="Z388" i="12"/>
  <c r="V388" i="12"/>
  <c r="AH388" i="12"/>
  <c r="BN388" i="12"/>
  <c r="AT388" i="12"/>
  <c r="BR412" i="12"/>
  <c r="T411" i="12"/>
  <c r="T414" i="12" s="1"/>
  <c r="AF411" i="12"/>
  <c r="AF414" i="12" s="1"/>
  <c r="AJ411" i="12"/>
  <c r="AJ414" i="12" s="1"/>
  <c r="AV411" i="12"/>
  <c r="AV414" i="12" s="1"/>
  <c r="AZ411" i="12"/>
  <c r="AZ414" i="12" s="1"/>
  <c r="T432" i="12"/>
  <c r="T435" i="12" s="1"/>
  <c r="AF432" i="12"/>
  <c r="AF435" i="12" s="1"/>
  <c r="AJ432" i="12"/>
  <c r="AJ435" i="12" s="1"/>
  <c r="AV432" i="12"/>
  <c r="AV435" i="12" s="1"/>
  <c r="AZ432" i="12"/>
  <c r="AZ435" i="12" s="1"/>
  <c r="BL432" i="12"/>
  <c r="BL435" i="12" s="1"/>
  <c r="BP432" i="12"/>
  <c r="BP435" i="12" s="1"/>
  <c r="T456" i="12"/>
  <c r="T459" i="12" s="1"/>
  <c r="AF456" i="12"/>
  <c r="AF459" i="12" s="1"/>
  <c r="AJ456" i="12"/>
  <c r="AJ459" i="12" s="1"/>
  <c r="AV456" i="12"/>
  <c r="AV459" i="12" s="1"/>
  <c r="AZ456" i="12"/>
  <c r="AZ459" i="12" s="1"/>
  <c r="BL456" i="12"/>
  <c r="BL459" i="12" s="1"/>
  <c r="BP456" i="12"/>
  <c r="BP459" i="12" s="1"/>
  <c r="BR499" i="12"/>
  <c r="BB499" i="12"/>
  <c r="AL499" i="12"/>
  <c r="R498" i="12"/>
  <c r="R501" i="12" s="1"/>
  <c r="AD498" i="12"/>
  <c r="AD501" i="12" s="1"/>
  <c r="AH498" i="12"/>
  <c r="AH501" i="12" s="1"/>
  <c r="AL498" i="12"/>
  <c r="AL501" i="12" s="1"/>
  <c r="AX498" i="12"/>
  <c r="AX501" i="12" s="1"/>
  <c r="BB498" i="12"/>
  <c r="BB501" i="12" s="1"/>
  <c r="BF498" i="12"/>
  <c r="BF501" i="12" s="1"/>
  <c r="BJ498" i="12"/>
  <c r="BJ501" i="12" s="1"/>
  <c r="BN498" i="12"/>
  <c r="BN501" i="12" s="1"/>
  <c r="BR498" i="12"/>
  <c r="BR501" i="12" s="1"/>
  <c r="AQ15" i="21"/>
  <c r="AM15" i="21"/>
  <c r="AE15" i="21"/>
  <c r="W14" i="21"/>
  <c r="W13" i="21"/>
  <c r="V13" i="21"/>
  <c r="AA96" i="21"/>
  <c r="V499" i="12"/>
  <c r="BR527" i="12"/>
  <c r="BR526" i="12"/>
  <c r="BR529" i="12" s="1"/>
  <c r="BN527" i="12"/>
  <c r="BN526" i="12"/>
  <c r="BN529" i="12" s="1"/>
  <c r="BJ527" i="12"/>
  <c r="BJ526" i="12"/>
  <c r="BJ529" i="12" s="1"/>
  <c r="BF527" i="12"/>
  <c r="BF526" i="12"/>
  <c r="BF529" i="12" s="1"/>
  <c r="BB527" i="12"/>
  <c r="BB526" i="12"/>
  <c r="BB529" i="12" s="1"/>
  <c r="K526" i="12"/>
  <c r="V526" i="12"/>
  <c r="V529" i="12" s="1"/>
  <c r="AD526" i="12"/>
  <c r="AD529" i="12" s="1"/>
  <c r="AL526" i="12"/>
  <c r="AL529" i="12" s="1"/>
  <c r="AT526" i="12"/>
  <c r="AT529" i="12" s="1"/>
  <c r="X14" i="21"/>
  <c r="AB498" i="12"/>
  <c r="AB501" i="12" s="1"/>
  <c r="AV498" i="12"/>
  <c r="AV501" i="12" s="1"/>
  <c r="Y13" i="21"/>
  <c r="Y14" i="21"/>
  <c r="U13" i="21"/>
  <c r="U14" i="21" s="1"/>
  <c r="Z13" i="21"/>
  <c r="W96" i="21"/>
  <c r="S96" i="21"/>
  <c r="AY96" i="21"/>
  <c r="AI96" i="21"/>
  <c r="R526" i="12"/>
  <c r="R529" i="12" s="1"/>
  <c r="Z526" i="12"/>
  <c r="Z529" i="12" s="1"/>
  <c r="AH526" i="12"/>
  <c r="AH529" i="12" s="1"/>
  <c r="AP526" i="12"/>
  <c r="AP529" i="12" s="1"/>
  <c r="AX526" i="12"/>
  <c r="AX529" i="12" s="1"/>
  <c r="T14" i="21"/>
  <c r="BK96" i="21"/>
  <c r="AU96" i="21"/>
  <c r="AE96" i="21"/>
  <c r="CS8" i="15"/>
  <c r="W12" i="21"/>
  <c r="AM12" i="21"/>
  <c r="BC12" i="21"/>
  <c r="BS12" i="21"/>
  <c r="X13" i="21"/>
  <c r="T13" i="21"/>
  <c r="BO92" i="21"/>
  <c r="BO95" i="21" s="1"/>
  <c r="BO96" i="21" s="1"/>
  <c r="BS92" i="21"/>
  <c r="BS95" i="21" s="1"/>
  <c r="BS96" i="21" s="1"/>
  <c r="S93" i="21"/>
  <c r="AI93" i="21"/>
  <c r="AY93" i="21"/>
  <c r="AA110" i="21"/>
  <c r="AA113" i="21" s="1"/>
  <c r="AA114" i="21" s="1"/>
  <c r="AM110" i="21"/>
  <c r="AM113" i="21" s="1"/>
  <c r="AM114" i="21" s="1"/>
  <c r="AU110" i="21"/>
  <c r="AU113" i="21" s="1"/>
  <c r="AU114" i="21" s="1"/>
  <c r="BC110" i="21"/>
  <c r="BC113" i="21" s="1"/>
  <c r="BC114" i="21" s="1"/>
  <c r="BK110" i="21"/>
  <c r="BK113" i="21" s="1"/>
  <c r="BK114" i="21" s="1"/>
  <c r="BS110" i="21"/>
  <c r="BS113" i="21" s="1"/>
  <c r="BS114" i="21" s="1"/>
  <c r="AI111" i="21"/>
  <c r="BO135" i="21"/>
  <c r="BO138" i="21" s="1"/>
  <c r="DP5" i="14"/>
  <c r="F37" i="17"/>
  <c r="AG11" i="21"/>
  <c r="AG14" i="21" s="1"/>
  <c r="AW11" i="21"/>
  <c r="AW14" i="21" s="1"/>
  <c r="AU15" i="21" s="1"/>
  <c r="BM11" i="21"/>
  <c r="BM14" i="21" s="1"/>
  <c r="BK15" i="21" s="1"/>
  <c r="AA12" i="21"/>
  <c r="AQ12" i="21"/>
  <c r="BG12" i="21"/>
  <c r="V14" i="21"/>
  <c r="Z14" i="21"/>
  <c r="X92" i="21"/>
  <c r="X95" i="21" s="1"/>
  <c r="AB92" i="21"/>
  <c r="AB95" i="21" s="1"/>
  <c r="AN92" i="21"/>
  <c r="AN95" i="21" s="1"/>
  <c r="AM96" i="21" s="1"/>
  <c r="AR92" i="21"/>
  <c r="AR95" i="21" s="1"/>
  <c r="AQ96" i="21" s="1"/>
  <c r="BH92" i="21"/>
  <c r="BH95" i="21" s="1"/>
  <c r="BG96" i="21" s="1"/>
  <c r="W110" i="21"/>
  <c r="W113" i="21" s="1"/>
  <c r="W114" i="21" s="1"/>
  <c r="BS136" i="21"/>
  <c r="BS135" i="21"/>
  <c r="BS138" i="21" s="1"/>
  <c r="BK136" i="21"/>
  <c r="BK135" i="21"/>
  <c r="BK138" i="21" s="1"/>
  <c r="BC136" i="21"/>
  <c r="BC135" i="21"/>
  <c r="BC138" i="21" s="1"/>
  <c r="AU136" i="21"/>
  <c r="AU135" i="21"/>
  <c r="AU138" i="21" s="1"/>
  <c r="AM135" i="21"/>
  <c r="AM138" i="21" s="1"/>
  <c r="AM136" i="21"/>
  <c r="AI135" i="21"/>
  <c r="AI138" i="21" s="1"/>
  <c r="AI136" i="21"/>
  <c r="AE136" i="21"/>
  <c r="AE135" i="21"/>
  <c r="AE138" i="21" s="1"/>
  <c r="AA136" i="21"/>
  <c r="AA135" i="21"/>
  <c r="AA138" i="21" s="1"/>
  <c r="W136" i="21"/>
  <c r="W135" i="21"/>
  <c r="W138" i="21" s="1"/>
  <c r="S136" i="21"/>
  <c r="E530" i="10"/>
  <c r="BC96" i="21"/>
  <c r="S110" i="21"/>
  <c r="S113" i="21" s="1"/>
  <c r="S114" i="21" s="1"/>
  <c r="AQ110" i="21"/>
  <c r="AQ113" i="21" s="1"/>
  <c r="AQ114" i="21" s="1"/>
  <c r="AY110" i="21"/>
  <c r="AY113" i="21" s="1"/>
  <c r="AY114" i="21" s="1"/>
  <c r="BG110" i="21"/>
  <c r="BG113" i="21" s="1"/>
  <c r="BG114" i="21" s="1"/>
  <c r="BO110" i="21"/>
  <c r="BO113" i="21" s="1"/>
  <c r="BO114" i="21" s="1"/>
  <c r="AQ165" i="21"/>
  <c r="W220" i="21"/>
  <c r="AM220" i="21"/>
  <c r="AU220" i="21"/>
  <c r="BC220" i="21"/>
  <c r="BK220" i="21"/>
  <c r="BS220" i="21"/>
  <c r="BR227" i="21"/>
  <c r="BR230" i="21" s="1"/>
  <c r="BO231" i="21" s="1"/>
  <c r="BO228" i="21"/>
  <c r="AA231" i="21"/>
  <c r="AQ231" i="21"/>
  <c r="BG231" i="21"/>
  <c r="E466" i="10"/>
  <c r="CS8" i="14"/>
  <c r="DP6" i="14"/>
  <c r="S11" i="21"/>
  <c r="AI11" i="21"/>
  <c r="AI14" i="21" s="1"/>
  <c r="AI15" i="21" s="1"/>
  <c r="AY11" i="21"/>
  <c r="AY14" i="21" s="1"/>
  <c r="AY15" i="21" s="1"/>
  <c r="BO11" i="21"/>
  <c r="BO14" i="21" s="1"/>
  <c r="BO15" i="21" s="1"/>
  <c r="AE110" i="21"/>
  <c r="AE113" i="21" s="1"/>
  <c r="AE114" i="21" s="1"/>
  <c r="BG135" i="21"/>
  <c r="BG138" i="21" s="1"/>
  <c r="AE162" i="21"/>
  <c r="S220" i="21"/>
  <c r="AA220" i="21"/>
  <c r="AQ220" i="21"/>
  <c r="AY220" i="21"/>
  <c r="BG220" i="21"/>
  <c r="BO220" i="21"/>
  <c r="W217" i="21"/>
  <c r="S231" i="21"/>
  <c r="AI231" i="21"/>
  <c r="AY231" i="21"/>
  <c r="BG162" i="21"/>
  <c r="BH161" i="21"/>
  <c r="BH164" i="21" s="1"/>
  <c r="BG165" i="21" s="1"/>
  <c r="AQ162" i="21"/>
  <c r="AR161" i="21"/>
  <c r="AR164" i="21" s="1"/>
  <c r="AA162" i="21"/>
  <c r="AB161" i="21"/>
  <c r="AB164" i="21" s="1"/>
  <c r="AA165" i="21" s="1"/>
  <c r="AU162" i="21"/>
  <c r="BO217" i="21"/>
  <c r="BK217" i="21"/>
  <c r="BG217" i="21"/>
  <c r="AU217" i="21"/>
  <c r="AQ217" i="21"/>
  <c r="AE217" i="21"/>
  <c r="AA217" i="21"/>
  <c r="AM217" i="21"/>
  <c r="BS228" i="21"/>
  <c r="BK228" i="21"/>
  <c r="BG228" i="21"/>
  <c r="W231" i="21"/>
  <c r="AM231" i="21"/>
  <c r="BC231" i="21"/>
  <c r="BS231" i="21"/>
  <c r="AY217" i="21"/>
  <c r="BA216" i="21"/>
  <c r="BA219" i="21" s="1"/>
  <c r="AI217" i="21"/>
  <c r="AK216" i="21"/>
  <c r="AK219" i="21" s="1"/>
  <c r="AI220" i="21" s="1"/>
  <c r="S217" i="21"/>
  <c r="U216" i="21"/>
  <c r="U219" i="21" s="1"/>
  <c r="BS217" i="21"/>
  <c r="AE231" i="21"/>
  <c r="AU231" i="21"/>
  <c r="BK231" i="21"/>
  <c r="S228" i="21"/>
  <c r="AI228" i="21"/>
  <c r="AY228" i="21"/>
  <c r="AE252" i="21"/>
  <c r="AE255" i="21" s="1"/>
  <c r="AM253" i="21"/>
  <c r="BS253" i="21"/>
  <c r="X270" i="21"/>
  <c r="X273" i="21" s="1"/>
  <c r="BC271" i="21"/>
  <c r="W161" i="21"/>
  <c r="W164" i="21" s="1"/>
  <c r="W165" i="21" s="1"/>
  <c r="AI161" i="21"/>
  <c r="AI164" i="21" s="1"/>
  <c r="AI165" i="21" s="1"/>
  <c r="AM161" i="21"/>
  <c r="AM164" i="21" s="1"/>
  <c r="AM165" i="21" s="1"/>
  <c r="AY161" i="21"/>
  <c r="AY164" i="21" s="1"/>
  <c r="AY165" i="21" s="1"/>
  <c r="BC161" i="21"/>
  <c r="BC164" i="21" s="1"/>
  <c r="BC165" i="21" s="1"/>
  <c r="BO161" i="21"/>
  <c r="BO164" i="21" s="1"/>
  <c r="BO165" i="21" s="1"/>
  <c r="BS161" i="21"/>
  <c r="BS164" i="21" s="1"/>
  <c r="BS165" i="21" s="1"/>
  <c r="S162" i="21"/>
  <c r="S252" i="21"/>
  <c r="S255" i="21" s="1"/>
  <c r="W252" i="21"/>
  <c r="W255" i="21" s="1"/>
  <c r="AA252" i="21"/>
  <c r="AA255" i="21" s="1"/>
  <c r="AQ252" i="21"/>
  <c r="AQ255" i="21" s="1"/>
  <c r="AY252" i="21"/>
  <c r="AY255" i="21" s="1"/>
  <c r="BG252" i="21"/>
  <c r="BG255" i="21" s="1"/>
  <c r="BO252" i="21"/>
  <c r="BO255" i="21" s="1"/>
  <c r="BO271" i="21"/>
  <c r="AY271" i="21"/>
  <c r="AI271" i="21"/>
  <c r="S271" i="21"/>
  <c r="G270" i="21"/>
  <c r="AN270" i="21"/>
  <c r="AN273" i="21" s="1"/>
  <c r="BT270" i="21"/>
  <c r="BT273" i="21" s="1"/>
  <c r="BG286" i="21"/>
  <c r="AY286" i="21"/>
  <c r="AI286" i="21"/>
  <c r="AA286" i="21"/>
  <c r="G285" i="21"/>
  <c r="S286" i="21"/>
  <c r="BO359" i="21"/>
  <c r="BC253" i="21"/>
  <c r="BH270" i="21"/>
  <c r="BH273" i="21" s="1"/>
  <c r="AQ286" i="21"/>
  <c r="AI252" i="21"/>
  <c r="AI255" i="21" s="1"/>
  <c r="AU252" i="21"/>
  <c r="AU255" i="21" s="1"/>
  <c r="BK252" i="21"/>
  <c r="BK255" i="21" s="1"/>
  <c r="AB270" i="21"/>
  <c r="AB273" i="21" s="1"/>
  <c r="AR270" i="21"/>
  <c r="AR273" i="21" s="1"/>
  <c r="BK286" i="21"/>
  <c r="AQ359" i="21"/>
  <c r="BS412" i="21"/>
  <c r="BS415" i="21" s="1"/>
  <c r="BS413" i="21"/>
  <c r="BO413" i="21"/>
  <c r="BO412" i="21"/>
  <c r="BO415" i="21" s="1"/>
  <c r="BK412" i="21"/>
  <c r="BK415" i="21" s="1"/>
  <c r="BK413" i="21"/>
  <c r="BG412" i="21"/>
  <c r="BG415" i="21" s="1"/>
  <c r="BG413" i="21"/>
  <c r="BC412" i="21"/>
  <c r="BC415" i="21" s="1"/>
  <c r="BC413" i="21"/>
  <c r="AY413" i="21"/>
  <c r="AY412" i="21"/>
  <c r="AY415" i="21" s="1"/>
  <c r="AU412" i="21"/>
  <c r="AU415" i="21" s="1"/>
  <c r="AU413" i="21"/>
  <c r="AQ412" i="21"/>
  <c r="AQ415" i="21" s="1"/>
  <c r="AQ413" i="21"/>
  <c r="AM412" i="21"/>
  <c r="AM415" i="21" s="1"/>
  <c r="AM413" i="21"/>
  <c r="AI413" i="21"/>
  <c r="AI412" i="21"/>
  <c r="AI415" i="21" s="1"/>
  <c r="AE412" i="21"/>
  <c r="AE415" i="21" s="1"/>
  <c r="AE413" i="21"/>
  <c r="AA412" i="21"/>
  <c r="AA415" i="21" s="1"/>
  <c r="AA413" i="21"/>
  <c r="W412" i="21"/>
  <c r="W415" i="21" s="1"/>
  <c r="W413" i="21"/>
  <c r="S413" i="21"/>
  <c r="S412" i="21"/>
  <c r="S415" i="21" s="1"/>
  <c r="G412" i="21"/>
  <c r="BS286" i="21"/>
  <c r="BC286" i="21"/>
  <c r="AM286" i="21"/>
  <c r="W286" i="21"/>
  <c r="W285" i="21"/>
  <c r="W288" i="21" s="1"/>
  <c r="AM285" i="21"/>
  <c r="AM288" i="21" s="1"/>
  <c r="BC285" i="21"/>
  <c r="BC288" i="21" s="1"/>
  <c r="BS285" i="21"/>
  <c r="BS288" i="21" s="1"/>
  <c r="AU286" i="21"/>
  <c r="BO286" i="21"/>
  <c r="AE271" i="21"/>
  <c r="AU271" i="21"/>
  <c r="BK271" i="21"/>
  <c r="AI285" i="21"/>
  <c r="AI288" i="21" s="1"/>
  <c r="AY285" i="21"/>
  <c r="AY288" i="21" s="1"/>
  <c r="AE286" i="21"/>
  <c r="BS359" i="21"/>
  <c r="BT358" i="21"/>
  <c r="BT361" i="21" s="1"/>
  <c r="BG359" i="21"/>
  <c r="BC359" i="21"/>
  <c r="BD358" i="21"/>
  <c r="BD361" i="21" s="1"/>
  <c r="AY359" i="21"/>
  <c r="AM359" i="21"/>
  <c r="AN358" i="21"/>
  <c r="AN361" i="21" s="1"/>
  <c r="AI359" i="21"/>
  <c r="AA359" i="21"/>
  <c r="S359" i="21"/>
  <c r="S270" i="21"/>
  <c r="S273" i="21" s="1"/>
  <c r="AI270" i="21"/>
  <c r="AI273" i="21" s="1"/>
  <c r="AY270" i="21"/>
  <c r="AY273" i="21" s="1"/>
  <c r="BO270" i="21"/>
  <c r="BO273" i="21" s="1"/>
  <c r="W359" i="21"/>
  <c r="BK359" i="21"/>
  <c r="AU359" i="21"/>
  <c r="AE359" i="21"/>
  <c r="G358" i="21"/>
  <c r="G77" i="8"/>
  <c r="O77" i="8"/>
  <c r="H77" i="8"/>
  <c r="D77" i="8"/>
  <c r="E53" i="28"/>
  <c r="E54" i="28" s="1"/>
  <c r="E55" i="28" s="1"/>
  <c r="G53" i="28"/>
  <c r="G54" i="28" s="1"/>
  <c r="G55" i="28" s="1"/>
  <c r="W88" i="25"/>
  <c r="W56" i="25"/>
  <c r="G26" i="28"/>
  <c r="O26" i="28"/>
  <c r="H26" i="28"/>
  <c r="F37" i="27"/>
  <c r="G23" i="27"/>
  <c r="G37" i="27" s="1"/>
  <c r="D46" i="27" s="1"/>
  <c r="S349" i="20"/>
  <c r="S347" i="20"/>
  <c r="S346" i="20"/>
  <c r="G36" i="26"/>
  <c r="F19" i="26"/>
  <c r="H22" i="26"/>
  <c r="H36" i="26" s="1"/>
  <c r="E46" i="26" s="1"/>
  <c r="F283" i="23"/>
  <c r="F37" i="23"/>
  <c r="G23" i="23"/>
  <c r="G37" i="23" s="1"/>
  <c r="D46" i="23" s="1"/>
  <c r="E20" i="23"/>
  <c r="E79" i="23"/>
  <c r="F65" i="23"/>
  <c r="E98" i="23"/>
  <c r="F84" i="23"/>
  <c r="E117" i="23"/>
  <c r="F103" i="23"/>
  <c r="E139" i="23"/>
  <c r="F125" i="23"/>
  <c r="E158" i="23"/>
  <c r="F144" i="23"/>
  <c r="E177" i="23"/>
  <c r="F163" i="23"/>
  <c r="E201" i="23"/>
  <c r="F187" i="23"/>
  <c r="E221" i="23"/>
  <c r="E241" i="23"/>
  <c r="F227" i="23"/>
  <c r="E263" i="23"/>
  <c r="F249" i="23"/>
  <c r="F303" i="23"/>
  <c r="G289" i="23"/>
  <c r="G303" i="23" s="1"/>
  <c r="C326" i="23" s="1"/>
  <c r="E283" i="23"/>
  <c r="G269" i="23"/>
  <c r="G283" i="23" s="1"/>
  <c r="C325" i="23" s="1"/>
  <c r="E303" i="23"/>
  <c r="O19" i="22"/>
  <c r="D19" i="22"/>
  <c r="H40" i="22"/>
  <c r="D346" i="20"/>
  <c r="AA409" i="20"/>
  <c r="G346" i="20"/>
  <c r="BO346" i="20"/>
  <c r="W368" i="20" s="1"/>
  <c r="X368" i="20" s="1"/>
  <c r="Y368" i="20" s="1"/>
  <c r="Z368" i="20" s="1"/>
  <c r="BG346" i="20"/>
  <c r="W366" i="20" s="1"/>
  <c r="X366" i="20" s="1"/>
  <c r="Y366" i="20" s="1"/>
  <c r="Z366" i="20" s="1"/>
  <c r="AY346" i="20"/>
  <c r="W364" i="20" s="1"/>
  <c r="X364" i="20" s="1"/>
  <c r="Y364" i="20" s="1"/>
  <c r="Z364" i="20" s="1"/>
  <c r="AQ346" i="20"/>
  <c r="W362" i="20" s="1"/>
  <c r="X362" i="20" s="1"/>
  <c r="Y362" i="20" s="1"/>
  <c r="Z362" i="20" s="1"/>
  <c r="AI346" i="20"/>
  <c r="W360" i="20" s="1"/>
  <c r="X360" i="20" s="1"/>
  <c r="Y360" i="20" s="1"/>
  <c r="Z360" i="20" s="1"/>
  <c r="AA346" i="20"/>
  <c r="W358" i="20" s="1"/>
  <c r="X358" i="20" s="1"/>
  <c r="Y358" i="20" s="1"/>
  <c r="Z358" i="20" s="1"/>
  <c r="W349" i="20"/>
  <c r="W352" i="20" s="1"/>
  <c r="W347" i="20"/>
  <c r="AE349" i="20"/>
  <c r="AE347" i="20"/>
  <c r="AM349" i="20"/>
  <c r="AM347" i="20"/>
  <c r="AU349" i="20"/>
  <c r="AU347" i="20"/>
  <c r="BC349" i="20"/>
  <c r="BC347" i="20"/>
  <c r="BK349" i="20"/>
  <c r="BK352" i="20" s="1"/>
  <c r="BK347" i="20"/>
  <c r="BS349" i="20"/>
  <c r="BS347" i="20"/>
  <c r="W346" i="20"/>
  <c r="W357" i="20" s="1"/>
  <c r="X357" i="20" s="1"/>
  <c r="Y357" i="20" s="1"/>
  <c r="Z357" i="20" s="1"/>
  <c r="AE346" i="20"/>
  <c r="W359" i="20" s="1"/>
  <c r="X359" i="20" s="1"/>
  <c r="Y359" i="20" s="1"/>
  <c r="Z359" i="20" s="1"/>
  <c r="AM346" i="20"/>
  <c r="W361" i="20" s="1"/>
  <c r="X361" i="20" s="1"/>
  <c r="Y361" i="20" s="1"/>
  <c r="Z361" i="20" s="1"/>
  <c r="AU346" i="20"/>
  <c r="W363" i="20" s="1"/>
  <c r="X363" i="20" s="1"/>
  <c r="Y363" i="20" s="1"/>
  <c r="Z363" i="20" s="1"/>
  <c r="BC346" i="20"/>
  <c r="W365" i="20" s="1"/>
  <c r="X365" i="20" s="1"/>
  <c r="Y365" i="20" s="1"/>
  <c r="Z365" i="20" s="1"/>
  <c r="BK346" i="20"/>
  <c r="W367" i="20" s="1"/>
  <c r="X367" i="20" s="1"/>
  <c r="Y367" i="20" s="1"/>
  <c r="Z367" i="20" s="1"/>
  <c r="BS346" i="20"/>
  <c r="W369" i="20" s="1"/>
  <c r="X369" i="20" s="1"/>
  <c r="Y369" i="20" s="1"/>
  <c r="Z369" i="20" s="1"/>
  <c r="AA345" i="20"/>
  <c r="AI345" i="20"/>
  <c r="AQ345" i="20"/>
  <c r="AY345" i="20"/>
  <c r="BG345" i="20"/>
  <c r="BO345" i="20"/>
  <c r="AB23" i="25"/>
  <c r="F102" i="17"/>
  <c r="G338" i="17"/>
  <c r="E209" i="17"/>
  <c r="E127" i="17"/>
  <c r="E20" i="17"/>
  <c r="H21" i="16"/>
  <c r="BJ403" i="15"/>
  <c r="R231" i="15"/>
  <c r="F402" i="15"/>
  <c r="BR141" i="15"/>
  <c r="BN138" i="15"/>
  <c r="BJ141" i="15"/>
  <c r="BF138" i="15"/>
  <c r="BB141" i="15"/>
  <c r="AX138" i="15"/>
  <c r="AT141" i="15"/>
  <c r="AP138" i="15"/>
  <c r="AL141" i="15"/>
  <c r="AH138" i="15"/>
  <c r="AD141" i="15"/>
  <c r="Z138" i="15"/>
  <c r="R138" i="15"/>
  <c r="F138" i="15"/>
  <c r="BR149" i="15"/>
  <c r="F215" i="15"/>
  <c r="BR267" i="15"/>
  <c r="BJ267" i="15"/>
  <c r="BB267" i="15"/>
  <c r="AT267" i="15"/>
  <c r="AL267" i="15"/>
  <c r="AD267" i="15"/>
  <c r="V267" i="15"/>
  <c r="BJ277" i="15"/>
  <c r="AT277" i="15"/>
  <c r="AD277" i="15"/>
  <c r="BR312" i="15"/>
  <c r="BJ312" i="15"/>
  <c r="BB312" i="15"/>
  <c r="AT312" i="15"/>
  <c r="AL312" i="15"/>
  <c r="AD312" i="15"/>
  <c r="V312" i="15"/>
  <c r="F311" i="15"/>
  <c r="BR403" i="15"/>
  <c r="BB403" i="15"/>
  <c r="AL403" i="15"/>
  <c r="V403" i="15"/>
  <c r="AD403" i="15"/>
  <c r="BR42" i="15"/>
  <c r="BN42" i="15"/>
  <c r="BJ42" i="15"/>
  <c r="BF42" i="15"/>
  <c r="BB42" i="15"/>
  <c r="AX42" i="15"/>
  <c r="AT42" i="15"/>
  <c r="AP42" i="15"/>
  <c r="AL42" i="15"/>
  <c r="AH42" i="15"/>
  <c r="AD42" i="15"/>
  <c r="Z42" i="15"/>
  <c r="V42" i="15"/>
  <c r="R42" i="15"/>
  <c r="F42" i="15"/>
  <c r="BR173" i="15"/>
  <c r="BN173" i="15"/>
  <c r="BJ173" i="15"/>
  <c r="BF173" i="15"/>
  <c r="BB173" i="15"/>
  <c r="AX173" i="15"/>
  <c r="AT173" i="15"/>
  <c r="AP173" i="15"/>
  <c r="AL173" i="15"/>
  <c r="AH173" i="15"/>
  <c r="AD173" i="15"/>
  <c r="Z173" i="15"/>
  <c r="V173" i="15"/>
  <c r="R173" i="15"/>
  <c r="BR185" i="15"/>
  <c r="BN185" i="15"/>
  <c r="BJ185" i="15"/>
  <c r="BF185" i="15"/>
  <c r="BB185" i="15"/>
  <c r="AX185" i="15"/>
  <c r="AT185" i="15"/>
  <c r="AP185" i="15"/>
  <c r="AL185" i="15"/>
  <c r="AH185" i="15"/>
  <c r="AD185" i="15"/>
  <c r="Z185" i="15"/>
  <c r="V185" i="15"/>
  <c r="R185" i="15"/>
  <c r="BR216" i="15"/>
  <c r="BN216" i="15"/>
  <c r="BJ216" i="15"/>
  <c r="BF216" i="15"/>
  <c r="BB216" i="15"/>
  <c r="AX216" i="15"/>
  <c r="AT216" i="15"/>
  <c r="AP216" i="15"/>
  <c r="AL216" i="15"/>
  <c r="AH216" i="15"/>
  <c r="AD216" i="15"/>
  <c r="Z216" i="15"/>
  <c r="V216" i="15"/>
  <c r="R216" i="15"/>
  <c r="BR244" i="15"/>
  <c r="BN244" i="15"/>
  <c r="BJ244" i="15"/>
  <c r="BF244" i="15"/>
  <c r="BB244" i="15"/>
  <c r="AX244" i="15"/>
  <c r="AT244" i="15"/>
  <c r="AP244" i="15"/>
  <c r="AL244" i="15"/>
  <c r="AH244" i="15"/>
  <c r="AD244" i="15"/>
  <c r="Z244" i="15"/>
  <c r="V244" i="15"/>
  <c r="R244" i="15"/>
  <c r="BN267" i="15"/>
  <c r="BF267" i="15"/>
  <c r="AX267" i="15"/>
  <c r="AP267" i="15"/>
  <c r="AH267" i="15"/>
  <c r="Z267" i="15"/>
  <c r="R267" i="15"/>
  <c r="BR277" i="15"/>
  <c r="BB277" i="15"/>
  <c r="AL277" i="15"/>
  <c r="V277" i="15"/>
  <c r="BN403" i="15"/>
  <c r="BJ406" i="15"/>
  <c r="BF403" i="15"/>
  <c r="AX403" i="15"/>
  <c r="AT406" i="15"/>
  <c r="AP403" i="15"/>
  <c r="AH403" i="15"/>
  <c r="AD406" i="15"/>
  <c r="Z403" i="15"/>
  <c r="R403" i="15"/>
  <c r="BM402" i="15"/>
  <c r="BM405" i="15" s="1"/>
  <c r="AT403" i="15"/>
  <c r="BR444" i="15"/>
  <c r="BJ444" i="15"/>
  <c r="BB444" i="15"/>
  <c r="AT444" i="15"/>
  <c r="AL444" i="15"/>
  <c r="AD444" i="15"/>
  <c r="V444" i="15"/>
  <c r="F440" i="15"/>
  <c r="AC541" i="15"/>
  <c r="V41" i="15"/>
  <c r="V44" i="15" s="1"/>
  <c r="V45" i="15" s="1"/>
  <c r="Z41" i="15"/>
  <c r="Z44" i="15" s="1"/>
  <c r="Z45" i="15" s="1"/>
  <c r="AD41" i="15"/>
  <c r="AD44" i="15" s="1"/>
  <c r="AD45" i="15" s="1"/>
  <c r="AH41" i="15"/>
  <c r="AH44" i="15" s="1"/>
  <c r="AH45" i="15" s="1"/>
  <c r="AL41" i="15"/>
  <c r="AL44" i="15" s="1"/>
  <c r="AL45" i="15" s="1"/>
  <c r="AP41" i="15"/>
  <c r="AP44" i="15" s="1"/>
  <c r="AP45" i="15" s="1"/>
  <c r="AT41" i="15"/>
  <c r="AT44" i="15" s="1"/>
  <c r="AT45" i="15" s="1"/>
  <c r="AX41" i="15"/>
  <c r="AX44" i="15" s="1"/>
  <c r="AX45" i="15" s="1"/>
  <c r="BB41" i="15"/>
  <c r="BB44" i="15" s="1"/>
  <c r="BB45" i="15" s="1"/>
  <c r="BF41" i="15"/>
  <c r="BF44" i="15" s="1"/>
  <c r="BF45" i="15" s="1"/>
  <c r="BJ41" i="15"/>
  <c r="BJ44" i="15" s="1"/>
  <c r="BJ45" i="15" s="1"/>
  <c r="BN41" i="15"/>
  <c r="BN44" i="15" s="1"/>
  <c r="BN45" i="15" s="1"/>
  <c r="BR41" i="15"/>
  <c r="BR44" i="15" s="1"/>
  <c r="BR45" i="15" s="1"/>
  <c r="R41" i="15"/>
  <c r="R44" i="15" s="1"/>
  <c r="R45" i="15" s="1"/>
  <c r="V138" i="15"/>
  <c r="AD138" i="15"/>
  <c r="AL138" i="15"/>
  <c r="AT138" i="15"/>
  <c r="BB138" i="15"/>
  <c r="BJ138" i="15"/>
  <c r="BR138" i="15"/>
  <c r="BJ152" i="15"/>
  <c r="BB152" i="15"/>
  <c r="AT152" i="15"/>
  <c r="AL152" i="15"/>
  <c r="AD152" i="15"/>
  <c r="BR148" i="15"/>
  <c r="BR151" i="15" s="1"/>
  <c r="BR152" i="15" s="1"/>
  <c r="R172" i="15"/>
  <c r="R175" i="15" s="1"/>
  <c r="R176" i="15" s="1"/>
  <c r="V172" i="15"/>
  <c r="V175" i="15" s="1"/>
  <c r="V176" i="15" s="1"/>
  <c r="Z172" i="15"/>
  <c r="Z175" i="15" s="1"/>
  <c r="Z176" i="15" s="1"/>
  <c r="AD172" i="15"/>
  <c r="AD175" i="15" s="1"/>
  <c r="AD176" i="15" s="1"/>
  <c r="AH172" i="15"/>
  <c r="AH175" i="15" s="1"/>
  <c r="AH176" i="15" s="1"/>
  <c r="AL172" i="15"/>
  <c r="AL175" i="15" s="1"/>
  <c r="AL176" i="15" s="1"/>
  <c r="AP172" i="15"/>
  <c r="AP175" i="15" s="1"/>
  <c r="AP176" i="15" s="1"/>
  <c r="AT172" i="15"/>
  <c r="AT175" i="15" s="1"/>
  <c r="AT176" i="15" s="1"/>
  <c r="AX172" i="15"/>
  <c r="AX175" i="15" s="1"/>
  <c r="AX176" i="15" s="1"/>
  <c r="BB172" i="15"/>
  <c r="BB175" i="15" s="1"/>
  <c r="BB176" i="15" s="1"/>
  <c r="BF172" i="15"/>
  <c r="BF175" i="15" s="1"/>
  <c r="BF176" i="15" s="1"/>
  <c r="BJ172" i="15"/>
  <c r="BJ175" i="15" s="1"/>
  <c r="BJ176" i="15" s="1"/>
  <c r="BN172" i="15"/>
  <c r="BN175" i="15" s="1"/>
  <c r="BN176" i="15" s="1"/>
  <c r="BR172" i="15"/>
  <c r="BR175" i="15" s="1"/>
  <c r="BR176" i="15" s="1"/>
  <c r="R184" i="15"/>
  <c r="R187" i="15" s="1"/>
  <c r="R188" i="15" s="1"/>
  <c r="V184" i="15"/>
  <c r="V187" i="15" s="1"/>
  <c r="V188" i="15" s="1"/>
  <c r="Z184" i="15"/>
  <c r="Z187" i="15" s="1"/>
  <c r="Z188" i="15" s="1"/>
  <c r="AD184" i="15"/>
  <c r="AD187" i="15" s="1"/>
  <c r="AD188" i="15" s="1"/>
  <c r="AH184" i="15"/>
  <c r="AH187" i="15" s="1"/>
  <c r="AH188" i="15" s="1"/>
  <c r="AL184" i="15"/>
  <c r="AL187" i="15" s="1"/>
  <c r="AL188" i="15" s="1"/>
  <c r="AP184" i="15"/>
  <c r="AP187" i="15" s="1"/>
  <c r="AP188" i="15" s="1"/>
  <c r="AT184" i="15"/>
  <c r="AT187" i="15" s="1"/>
  <c r="AT188" i="15" s="1"/>
  <c r="AX184" i="15"/>
  <c r="AX187" i="15" s="1"/>
  <c r="AX188" i="15" s="1"/>
  <c r="BB184" i="15"/>
  <c r="BB187" i="15" s="1"/>
  <c r="BB188" i="15" s="1"/>
  <c r="BF184" i="15"/>
  <c r="BF187" i="15" s="1"/>
  <c r="BF188" i="15" s="1"/>
  <c r="BJ184" i="15"/>
  <c r="BJ187" i="15" s="1"/>
  <c r="BJ188" i="15" s="1"/>
  <c r="BN184" i="15"/>
  <c r="BN187" i="15" s="1"/>
  <c r="BN188" i="15" s="1"/>
  <c r="BR184" i="15"/>
  <c r="BR187" i="15" s="1"/>
  <c r="BR188" i="15" s="1"/>
  <c r="R215" i="15"/>
  <c r="R218" i="15" s="1"/>
  <c r="R219" i="15" s="1"/>
  <c r="V215" i="15"/>
  <c r="V218" i="15" s="1"/>
  <c r="V219" i="15" s="1"/>
  <c r="Z215" i="15"/>
  <c r="Z218" i="15" s="1"/>
  <c r="Z219" i="15" s="1"/>
  <c r="AD215" i="15"/>
  <c r="AD218" i="15" s="1"/>
  <c r="AD219" i="15" s="1"/>
  <c r="AH215" i="15"/>
  <c r="AH218" i="15" s="1"/>
  <c r="AH219" i="15" s="1"/>
  <c r="AL215" i="15"/>
  <c r="AL218" i="15" s="1"/>
  <c r="AL219" i="15" s="1"/>
  <c r="AP215" i="15"/>
  <c r="AP218" i="15" s="1"/>
  <c r="AP219" i="15" s="1"/>
  <c r="AT215" i="15"/>
  <c r="AT218" i="15" s="1"/>
  <c r="AT219" i="15" s="1"/>
  <c r="AX215" i="15"/>
  <c r="AX218" i="15" s="1"/>
  <c r="AX219" i="15" s="1"/>
  <c r="BB215" i="15"/>
  <c r="BB218" i="15" s="1"/>
  <c r="BB219" i="15" s="1"/>
  <c r="BF215" i="15"/>
  <c r="BF218" i="15" s="1"/>
  <c r="BF219" i="15" s="1"/>
  <c r="BJ215" i="15"/>
  <c r="BJ218" i="15" s="1"/>
  <c r="BJ219" i="15" s="1"/>
  <c r="BN215" i="15"/>
  <c r="BN218" i="15" s="1"/>
  <c r="BN219" i="15" s="1"/>
  <c r="BR215" i="15"/>
  <c r="BR218" i="15" s="1"/>
  <c r="BR219" i="15" s="1"/>
  <c r="R243" i="15"/>
  <c r="R246" i="15" s="1"/>
  <c r="R247" i="15" s="1"/>
  <c r="V243" i="15"/>
  <c r="V246" i="15" s="1"/>
  <c r="V247" i="15" s="1"/>
  <c r="Z243" i="15"/>
  <c r="Z246" i="15" s="1"/>
  <c r="Z247" i="15" s="1"/>
  <c r="AD243" i="15"/>
  <c r="AD246" i="15" s="1"/>
  <c r="AD247" i="15" s="1"/>
  <c r="AH243" i="15"/>
  <c r="AH246" i="15" s="1"/>
  <c r="AH247" i="15" s="1"/>
  <c r="AL243" i="15"/>
  <c r="AL246" i="15" s="1"/>
  <c r="AL247" i="15" s="1"/>
  <c r="AP243" i="15"/>
  <c r="AP246" i="15" s="1"/>
  <c r="AP247" i="15" s="1"/>
  <c r="AT243" i="15"/>
  <c r="AT246" i="15" s="1"/>
  <c r="AT247" i="15" s="1"/>
  <c r="AX243" i="15"/>
  <c r="AX246" i="15" s="1"/>
  <c r="AX247" i="15" s="1"/>
  <c r="BB243" i="15"/>
  <c r="BB246" i="15" s="1"/>
  <c r="BB247" i="15" s="1"/>
  <c r="BF243" i="15"/>
  <c r="BF246" i="15" s="1"/>
  <c r="BF247" i="15" s="1"/>
  <c r="BJ243" i="15"/>
  <c r="BJ246" i="15" s="1"/>
  <c r="BJ247" i="15" s="1"/>
  <c r="BN243" i="15"/>
  <c r="BN246" i="15" s="1"/>
  <c r="BN247" i="15" s="1"/>
  <c r="BR243" i="15"/>
  <c r="BR246" i="15" s="1"/>
  <c r="BR247" i="15" s="1"/>
  <c r="BR260" i="15"/>
  <c r="BN257" i="15"/>
  <c r="BJ260" i="15"/>
  <c r="BF257" i="15"/>
  <c r="AX257" i="15"/>
  <c r="AP257" i="15"/>
  <c r="AH257" i="15"/>
  <c r="AD260" i="15"/>
  <c r="Z257" i="15"/>
  <c r="V260" i="15"/>
  <c r="R257" i="15"/>
  <c r="BB257" i="15"/>
  <c r="BC256" i="15"/>
  <c r="BC259" i="15" s="1"/>
  <c r="BB260" i="15" s="1"/>
  <c r="AT257" i="15"/>
  <c r="AU256" i="15"/>
  <c r="AU259" i="15" s="1"/>
  <c r="AT260" i="15" s="1"/>
  <c r="AL257" i="15"/>
  <c r="AM256" i="15"/>
  <c r="AM259" i="15" s="1"/>
  <c r="AL260" i="15" s="1"/>
  <c r="R137" i="15"/>
  <c r="R140" i="15" s="1"/>
  <c r="R141" i="15" s="1"/>
  <c r="Z137" i="15"/>
  <c r="Z140" i="15" s="1"/>
  <c r="Z141" i="15" s="1"/>
  <c r="AH137" i="15"/>
  <c r="AH140" i="15" s="1"/>
  <c r="AH141" i="15" s="1"/>
  <c r="AP137" i="15"/>
  <c r="AP140" i="15" s="1"/>
  <c r="AP141" i="15" s="1"/>
  <c r="AX137" i="15"/>
  <c r="AX140" i="15" s="1"/>
  <c r="AX141" i="15" s="1"/>
  <c r="BF137" i="15"/>
  <c r="BF140" i="15" s="1"/>
  <c r="BF141" i="15" s="1"/>
  <c r="BN137" i="15"/>
  <c r="BN140" i="15" s="1"/>
  <c r="BN141" i="15" s="1"/>
  <c r="R234" i="15"/>
  <c r="V234" i="15"/>
  <c r="Z234" i="15"/>
  <c r="AD234" i="15"/>
  <c r="AH234" i="15"/>
  <c r="AL234" i="15"/>
  <c r="AP234" i="15"/>
  <c r="AT234" i="15"/>
  <c r="AX234" i="15"/>
  <c r="BB234" i="15"/>
  <c r="BF234" i="15"/>
  <c r="BJ234" i="15"/>
  <c r="BN234" i="15"/>
  <c r="BR234" i="15"/>
  <c r="AD257" i="15"/>
  <c r="V257" i="15"/>
  <c r="BN441" i="15"/>
  <c r="BN440" i="15"/>
  <c r="BN443" i="15" s="1"/>
  <c r="BN444" i="15" s="1"/>
  <c r="BF441" i="15"/>
  <c r="BF440" i="15"/>
  <c r="BF443" i="15" s="1"/>
  <c r="BF444" i="15" s="1"/>
  <c r="AX441" i="15"/>
  <c r="AX440" i="15"/>
  <c r="AX443" i="15" s="1"/>
  <c r="AX444" i="15" s="1"/>
  <c r="AP441" i="15"/>
  <c r="AP440" i="15"/>
  <c r="AP443" i="15" s="1"/>
  <c r="AP444" i="15" s="1"/>
  <c r="AH441" i="15"/>
  <c r="AH440" i="15"/>
  <c r="AH443" i="15" s="1"/>
  <c r="AH444" i="15" s="1"/>
  <c r="Z441" i="15"/>
  <c r="Z440" i="15"/>
  <c r="Z443" i="15" s="1"/>
  <c r="Z444" i="15" s="1"/>
  <c r="R441" i="15"/>
  <c r="R440" i="15"/>
  <c r="R443" i="15" s="1"/>
  <c r="R444" i="15" s="1"/>
  <c r="BJ257" i="15"/>
  <c r="BR257" i="15"/>
  <c r="W266" i="15"/>
  <c r="W269" i="15" s="1"/>
  <c r="V270" i="15" s="1"/>
  <c r="AE266" i="15"/>
  <c r="AE269" i="15" s="1"/>
  <c r="AD270" i="15" s="1"/>
  <c r="AM266" i="15"/>
  <c r="AM269" i="15" s="1"/>
  <c r="AL270" i="15" s="1"/>
  <c r="AU266" i="15"/>
  <c r="AU269" i="15" s="1"/>
  <c r="AT270" i="15" s="1"/>
  <c r="BC266" i="15"/>
  <c r="BC269" i="15" s="1"/>
  <c r="BB270" i="15" s="1"/>
  <c r="BK266" i="15"/>
  <c r="BK269" i="15" s="1"/>
  <c r="BJ270" i="15" s="1"/>
  <c r="BS266" i="15"/>
  <c r="BS269" i="15" s="1"/>
  <c r="BR270" i="15" s="1"/>
  <c r="AE276" i="15"/>
  <c r="AE279" i="15" s="1"/>
  <c r="AD280" i="15" s="1"/>
  <c r="AU276" i="15"/>
  <c r="AU279" i="15" s="1"/>
  <c r="AT280" i="15" s="1"/>
  <c r="BK276" i="15"/>
  <c r="BK279" i="15" s="1"/>
  <c r="BJ280" i="15" s="1"/>
  <c r="W311" i="15"/>
  <c r="W314" i="15" s="1"/>
  <c r="V315" i="15" s="1"/>
  <c r="AE311" i="15"/>
  <c r="AE314" i="15" s="1"/>
  <c r="AD315" i="15" s="1"/>
  <c r="AM311" i="15"/>
  <c r="AM314" i="15" s="1"/>
  <c r="AL315" i="15" s="1"/>
  <c r="AU311" i="15"/>
  <c r="AU314" i="15" s="1"/>
  <c r="AT315" i="15" s="1"/>
  <c r="BC311" i="15"/>
  <c r="BC314" i="15" s="1"/>
  <c r="BB315" i="15" s="1"/>
  <c r="BK311" i="15"/>
  <c r="BK314" i="15" s="1"/>
  <c r="BJ315" i="15" s="1"/>
  <c r="BS311" i="15"/>
  <c r="BS314" i="15" s="1"/>
  <c r="BR315" i="15" s="1"/>
  <c r="V441" i="15"/>
  <c r="AL441" i="15"/>
  <c r="BB441" i="15"/>
  <c r="BR441" i="15"/>
  <c r="R256" i="15"/>
  <c r="R259" i="15" s="1"/>
  <c r="R260" i="15" s="1"/>
  <c r="Z256" i="15"/>
  <c r="Z259" i="15" s="1"/>
  <c r="Z260" i="15" s="1"/>
  <c r="AH256" i="15"/>
  <c r="AH259" i="15" s="1"/>
  <c r="AH260" i="15" s="1"/>
  <c r="AP256" i="15"/>
  <c r="AP259" i="15" s="1"/>
  <c r="AP260" i="15" s="1"/>
  <c r="AX256" i="15"/>
  <c r="AX259" i="15" s="1"/>
  <c r="AX260" i="15" s="1"/>
  <c r="BF256" i="15"/>
  <c r="BF259" i="15" s="1"/>
  <c r="BF260" i="15" s="1"/>
  <c r="BN256" i="15"/>
  <c r="BN259" i="15" s="1"/>
  <c r="BN260" i="15" s="1"/>
  <c r="R266" i="15"/>
  <c r="R269" i="15" s="1"/>
  <c r="R270" i="15" s="1"/>
  <c r="Z266" i="15"/>
  <c r="Z269" i="15" s="1"/>
  <c r="Z270" i="15" s="1"/>
  <c r="AH266" i="15"/>
  <c r="AH269" i="15" s="1"/>
  <c r="AH270" i="15" s="1"/>
  <c r="AP266" i="15"/>
  <c r="AP269" i="15" s="1"/>
  <c r="AP270" i="15" s="1"/>
  <c r="AX266" i="15"/>
  <c r="AX269" i="15" s="1"/>
  <c r="AX270" i="15" s="1"/>
  <c r="BF266" i="15"/>
  <c r="BF269" i="15" s="1"/>
  <c r="BF270" i="15" s="1"/>
  <c r="BN266" i="15"/>
  <c r="BN269" i="15" s="1"/>
  <c r="BN270" i="15" s="1"/>
  <c r="BN277" i="15"/>
  <c r="BF277" i="15"/>
  <c r="AX277" i="15"/>
  <c r="AP277" i="15"/>
  <c r="AH277" i="15"/>
  <c r="Z277" i="15"/>
  <c r="R277" i="15"/>
  <c r="R276" i="15"/>
  <c r="R279" i="15" s="1"/>
  <c r="R280" i="15" s="1"/>
  <c r="V276" i="15"/>
  <c r="V279" i="15" s="1"/>
  <c r="V280" i="15" s="1"/>
  <c r="Z276" i="15"/>
  <c r="Z279" i="15" s="1"/>
  <c r="Z280" i="15" s="1"/>
  <c r="AH276" i="15"/>
  <c r="AH279" i="15" s="1"/>
  <c r="AH280" i="15" s="1"/>
  <c r="AL276" i="15"/>
  <c r="AL279" i="15" s="1"/>
  <c r="AL280" i="15" s="1"/>
  <c r="AP276" i="15"/>
  <c r="AP279" i="15" s="1"/>
  <c r="AP280" i="15" s="1"/>
  <c r="AX276" i="15"/>
  <c r="AX279" i="15" s="1"/>
  <c r="AX280" i="15" s="1"/>
  <c r="BB276" i="15"/>
  <c r="BB279" i="15" s="1"/>
  <c r="BB280" i="15" s="1"/>
  <c r="BF276" i="15"/>
  <c r="BF279" i="15" s="1"/>
  <c r="BF280" i="15" s="1"/>
  <c r="BN276" i="15"/>
  <c r="BN279" i="15" s="1"/>
  <c r="BN280" i="15" s="1"/>
  <c r="BR276" i="15"/>
  <c r="BR279" i="15" s="1"/>
  <c r="BR280" i="15" s="1"/>
  <c r="BN312" i="15"/>
  <c r="BF312" i="15"/>
  <c r="AX312" i="15"/>
  <c r="AP312" i="15"/>
  <c r="AH312" i="15"/>
  <c r="Z312" i="15"/>
  <c r="R312" i="15"/>
  <c r="W402" i="15"/>
  <c r="W405" i="15" s="1"/>
  <c r="V406" i="15" s="1"/>
  <c r="AM402" i="15"/>
  <c r="AM405" i="15" s="1"/>
  <c r="AL406" i="15" s="1"/>
  <c r="BC402" i="15"/>
  <c r="BC405" i="15" s="1"/>
  <c r="BB406" i="15" s="1"/>
  <c r="BS402" i="15"/>
  <c r="BS405" i="15" s="1"/>
  <c r="BR406" i="15" s="1"/>
  <c r="AD441" i="15"/>
  <c r="AT441" i="15"/>
  <c r="BJ441" i="15"/>
  <c r="R311" i="15"/>
  <c r="R314" i="15" s="1"/>
  <c r="R315" i="15" s="1"/>
  <c r="Z311" i="15"/>
  <c r="Z314" i="15" s="1"/>
  <c r="Z315" i="15" s="1"/>
  <c r="AH311" i="15"/>
  <c r="AH314" i="15" s="1"/>
  <c r="AH315" i="15" s="1"/>
  <c r="AP311" i="15"/>
  <c r="AP314" i="15" s="1"/>
  <c r="AP315" i="15" s="1"/>
  <c r="AX311" i="15"/>
  <c r="AX314" i="15" s="1"/>
  <c r="AX315" i="15" s="1"/>
  <c r="BF311" i="15"/>
  <c r="BF314" i="15" s="1"/>
  <c r="BF315" i="15" s="1"/>
  <c r="BN311" i="15"/>
  <c r="BN314" i="15" s="1"/>
  <c r="BN315" i="15" s="1"/>
  <c r="R402" i="15"/>
  <c r="R405" i="15" s="1"/>
  <c r="R406" i="15" s="1"/>
  <c r="Z402" i="15"/>
  <c r="Z405" i="15" s="1"/>
  <c r="Z406" i="15" s="1"/>
  <c r="AH402" i="15"/>
  <c r="AH405" i="15" s="1"/>
  <c r="AH406" i="15" s="1"/>
  <c r="AP402" i="15"/>
  <c r="AP405" i="15" s="1"/>
  <c r="AP406" i="15" s="1"/>
  <c r="AX402" i="15"/>
  <c r="AX405" i="15" s="1"/>
  <c r="AX406" i="15" s="1"/>
  <c r="BF402" i="15"/>
  <c r="BF405" i="15" s="1"/>
  <c r="BF406" i="15" s="1"/>
  <c r="BN402" i="15"/>
  <c r="BN405" i="15" s="1"/>
  <c r="BN406" i="15" s="1"/>
  <c r="BN149" i="15"/>
  <c r="BF149" i="15"/>
  <c r="AX149" i="15"/>
  <c r="AP149" i="15"/>
  <c r="AH149" i="15"/>
  <c r="Z149" i="15"/>
  <c r="S151" i="15"/>
  <c r="V141" i="15"/>
  <c r="R149" i="15"/>
  <c r="T151" i="15"/>
  <c r="X151" i="15"/>
  <c r="AB151" i="15"/>
  <c r="AF151" i="15"/>
  <c r="AJ151" i="15"/>
  <c r="AN151" i="15"/>
  <c r="AR151" i="15"/>
  <c r="AV151" i="15"/>
  <c r="AZ151" i="15"/>
  <c r="BD151" i="15"/>
  <c r="BH151" i="15"/>
  <c r="BL151" i="15"/>
  <c r="BP151" i="15"/>
  <c r="R148" i="15"/>
  <c r="V149" i="15"/>
  <c r="AD149" i="15"/>
  <c r="AL149" i="15"/>
  <c r="AT149" i="15"/>
  <c r="BB149" i="15"/>
  <c r="BJ149" i="15"/>
  <c r="Z148" i="15"/>
  <c r="AH148" i="15"/>
  <c r="AP148" i="15"/>
  <c r="AX148" i="15"/>
  <c r="BF148" i="15"/>
  <c r="BN148" i="15"/>
  <c r="AC540" i="15"/>
  <c r="DP7" i="15"/>
  <c r="DP9" i="15" s="1"/>
  <c r="V471" i="15"/>
  <c r="W471" i="15" s="1"/>
  <c r="X471" i="15" s="1"/>
  <c r="Y471" i="15" s="1"/>
  <c r="V350" i="14"/>
  <c r="Z472" i="14"/>
  <c r="AC441" i="14"/>
  <c r="D21" i="16"/>
  <c r="F382" i="17"/>
  <c r="G368" i="17"/>
  <c r="G382" i="17" s="1"/>
  <c r="F113" i="17"/>
  <c r="F132" i="17"/>
  <c r="F151" i="17"/>
  <c r="F176" i="17"/>
  <c r="F195" i="17"/>
  <c r="F214" i="17"/>
  <c r="F240" i="17"/>
  <c r="F260" i="17"/>
  <c r="F280" i="17"/>
  <c r="F304" i="17"/>
  <c r="F338" i="17"/>
  <c r="E338" i="17"/>
  <c r="E382" i="17"/>
  <c r="F358" i="17"/>
  <c r="G344" i="17"/>
  <c r="G358" i="17" s="1"/>
  <c r="F402" i="17"/>
  <c r="G388" i="17"/>
  <c r="G402" i="17" s="1"/>
  <c r="G23" i="17"/>
  <c r="G37" i="17" s="1"/>
  <c r="D47" i="17" s="1"/>
  <c r="R349" i="14"/>
  <c r="Z349" i="14"/>
  <c r="V361" i="14" s="1"/>
  <c r="W361" i="14" s="1"/>
  <c r="X361" i="14" s="1"/>
  <c r="Y361" i="14" s="1"/>
  <c r="AH349" i="14"/>
  <c r="V363" i="14" s="1"/>
  <c r="W363" i="14" s="1"/>
  <c r="X363" i="14" s="1"/>
  <c r="Y363" i="14" s="1"/>
  <c r="AP349" i="14"/>
  <c r="V365" i="14" s="1"/>
  <c r="W365" i="14" s="1"/>
  <c r="X365" i="14" s="1"/>
  <c r="Y365" i="14" s="1"/>
  <c r="AX349" i="14"/>
  <c r="BF349" i="14"/>
  <c r="V369" i="14" s="1"/>
  <c r="W369" i="14" s="1"/>
  <c r="X369" i="14" s="1"/>
  <c r="Y369" i="14" s="1"/>
  <c r="D349" i="14"/>
  <c r="S154" i="2"/>
  <c r="S156" i="2" s="1"/>
  <c r="R157" i="2" s="1"/>
  <c r="BN349" i="14"/>
  <c r="V371" i="14" s="1"/>
  <c r="W371" i="14" s="1"/>
  <c r="X371" i="14" s="1"/>
  <c r="Y371" i="14" s="1"/>
  <c r="AC442" i="14"/>
  <c r="V352" i="14"/>
  <c r="AD352" i="14"/>
  <c r="AD350" i="14"/>
  <c r="AL352" i="14"/>
  <c r="AL350" i="14"/>
  <c r="AT352" i="14"/>
  <c r="AT350" i="14"/>
  <c r="BB352" i="14"/>
  <c r="BB355" i="14" s="1"/>
  <c r="BB350" i="14"/>
  <c r="BJ352" i="14"/>
  <c r="BJ350" i="14"/>
  <c r="BR352" i="14"/>
  <c r="BR350" i="14"/>
  <c r="DP7" i="14"/>
  <c r="V360" i="14"/>
  <c r="W360" i="14" s="1"/>
  <c r="X360" i="14" s="1"/>
  <c r="Y360" i="14" s="1"/>
  <c r="AD349" i="14"/>
  <c r="V362" i="14" s="1"/>
  <c r="W362" i="14" s="1"/>
  <c r="X362" i="14" s="1"/>
  <c r="Y362" i="14" s="1"/>
  <c r="AL349" i="14"/>
  <c r="V364" i="14" s="1"/>
  <c r="W364" i="14" s="1"/>
  <c r="X364" i="14" s="1"/>
  <c r="Y364" i="14" s="1"/>
  <c r="AT349" i="14"/>
  <c r="V366" i="14" s="1"/>
  <c r="W366" i="14" s="1"/>
  <c r="X366" i="14" s="1"/>
  <c r="Y366" i="14" s="1"/>
  <c r="BB349" i="14"/>
  <c r="V368" i="14" s="1"/>
  <c r="W368" i="14" s="1"/>
  <c r="X368" i="14" s="1"/>
  <c r="Y368" i="14" s="1"/>
  <c r="BJ349" i="14"/>
  <c r="V370" i="14" s="1"/>
  <c r="W370" i="14" s="1"/>
  <c r="X370" i="14" s="1"/>
  <c r="Y370" i="14" s="1"/>
  <c r="BR349" i="14"/>
  <c r="V372" i="14" s="1"/>
  <c r="W372" i="14" s="1"/>
  <c r="X372" i="14" s="1"/>
  <c r="Y372" i="14" s="1"/>
  <c r="R348" i="14"/>
  <c r="Z348" i="14"/>
  <c r="AH348" i="14"/>
  <c r="AP348" i="14"/>
  <c r="AX348" i="14"/>
  <c r="BF348" i="14"/>
  <c r="BN348" i="14"/>
  <c r="AB224" i="1"/>
  <c r="BB173" i="1"/>
  <c r="BR173" i="1"/>
  <c r="BJ173" i="1"/>
  <c r="AT173" i="1"/>
  <c r="AP173" i="1"/>
  <c r="AL173" i="1"/>
  <c r="AH173" i="1"/>
  <c r="AD173" i="1"/>
  <c r="Z173" i="1"/>
  <c r="R327" i="7"/>
  <c r="V337" i="7" s="1"/>
  <c r="Z328" i="7"/>
  <c r="R326" i="7"/>
  <c r="E658" i="10"/>
  <c r="E638" i="10"/>
  <c r="E614" i="10"/>
  <c r="E574" i="10"/>
  <c r="E550" i="10"/>
  <c r="E510" i="10"/>
  <c r="F422" i="10"/>
  <c r="E382" i="10"/>
  <c r="E358" i="10"/>
  <c r="F338" i="10"/>
  <c r="F644" i="10"/>
  <c r="F624" i="10"/>
  <c r="F600" i="10"/>
  <c r="F580" i="10"/>
  <c r="F560" i="10"/>
  <c r="F536" i="10"/>
  <c r="F516" i="10"/>
  <c r="F496" i="10"/>
  <c r="F472" i="10"/>
  <c r="F452" i="10"/>
  <c r="F432" i="10"/>
  <c r="E422" i="10"/>
  <c r="G408" i="10"/>
  <c r="G422" i="10" s="1"/>
  <c r="C682" i="10" s="1"/>
  <c r="F388" i="10"/>
  <c r="F368" i="10"/>
  <c r="F344" i="10"/>
  <c r="E338" i="10"/>
  <c r="G324" i="10"/>
  <c r="G338" i="10" s="1"/>
  <c r="C678" i="10" s="1"/>
  <c r="E254" i="10"/>
  <c r="E190" i="10"/>
  <c r="E127" i="10"/>
  <c r="H33" i="8"/>
  <c r="E294" i="10"/>
  <c r="G305" i="10"/>
  <c r="G318" i="10" s="1"/>
  <c r="C677" i="10" s="1"/>
  <c r="F318" i="10"/>
  <c r="G261" i="10"/>
  <c r="F274" i="10"/>
  <c r="G215" i="10"/>
  <c r="F228" i="10"/>
  <c r="G177" i="10"/>
  <c r="F190" i="10"/>
  <c r="G133" i="10"/>
  <c r="G146" i="10" s="1"/>
  <c r="C669" i="10" s="1"/>
  <c r="F146" i="10"/>
  <c r="G294" i="10"/>
  <c r="C676" i="10" s="1"/>
  <c r="G241" i="10"/>
  <c r="G254" i="10" s="1"/>
  <c r="C674" i="10" s="1"/>
  <c r="F254" i="10"/>
  <c r="G196" i="10"/>
  <c r="G209" i="10" s="1"/>
  <c r="C672" i="10" s="1"/>
  <c r="F209" i="10"/>
  <c r="G152" i="10"/>
  <c r="G165" i="10" s="1"/>
  <c r="C670" i="10" s="1"/>
  <c r="F165" i="10"/>
  <c r="G114" i="10"/>
  <c r="G127" i="10" s="1"/>
  <c r="C668" i="10" s="1"/>
  <c r="F127" i="10"/>
  <c r="G274" i="10"/>
  <c r="C675" i="10" s="1"/>
  <c r="G228" i="10"/>
  <c r="C673" i="10" s="1"/>
  <c r="G190" i="10"/>
  <c r="C671" i="10" s="1"/>
  <c r="E274" i="10"/>
  <c r="F294" i="10"/>
  <c r="E318" i="10"/>
  <c r="F10" i="10"/>
  <c r="E20" i="10"/>
  <c r="E10" i="10"/>
  <c r="G23" i="10"/>
  <c r="G37" i="10" s="1"/>
  <c r="D47" i="10" s="1"/>
  <c r="F37" i="10"/>
  <c r="BR153" i="12"/>
  <c r="BR154" i="12" s="1"/>
  <c r="BR151" i="12"/>
  <c r="BJ153" i="12"/>
  <c r="BJ154" i="12" s="1"/>
  <c r="BJ151" i="12"/>
  <c r="BB153" i="12"/>
  <c r="BB154" i="12" s="1"/>
  <c r="BB151" i="12"/>
  <c r="AT153" i="12"/>
  <c r="AT154" i="12" s="1"/>
  <c r="AT151" i="12"/>
  <c r="AL153" i="12"/>
  <c r="AL154" i="12" s="1"/>
  <c r="AL151" i="12"/>
  <c r="AD153" i="12"/>
  <c r="AD154" i="12" s="1"/>
  <c r="AD151" i="12"/>
  <c r="V153" i="12"/>
  <c r="V154" i="12" s="1"/>
  <c r="V151" i="12"/>
  <c r="R32" i="12"/>
  <c r="V32" i="12"/>
  <c r="Z32" i="12"/>
  <c r="AD32" i="12"/>
  <c r="AH32" i="12"/>
  <c r="AL32" i="12"/>
  <c r="AP32" i="12"/>
  <c r="AT32" i="12"/>
  <c r="AX32" i="12"/>
  <c r="BB32" i="12"/>
  <c r="BF32" i="12"/>
  <c r="BJ32" i="12"/>
  <c r="BN32" i="12"/>
  <c r="BR32" i="12"/>
  <c r="AT135" i="12"/>
  <c r="R134" i="12"/>
  <c r="V134" i="12"/>
  <c r="Z134" i="12"/>
  <c r="AD134" i="12"/>
  <c r="AH134" i="12"/>
  <c r="AL134" i="12"/>
  <c r="AP134" i="12"/>
  <c r="V150" i="12"/>
  <c r="AD150" i="12"/>
  <c r="AL150" i="12"/>
  <c r="AT150" i="12"/>
  <c r="BB150" i="12"/>
  <c r="BJ150" i="12"/>
  <c r="BR150" i="12"/>
  <c r="BR171" i="12"/>
  <c r="BR172" i="12" s="1"/>
  <c r="BR169" i="12"/>
  <c r="BJ171" i="12"/>
  <c r="BJ172" i="12" s="1"/>
  <c r="BJ169" i="12"/>
  <c r="BB171" i="12"/>
  <c r="BB172" i="12" s="1"/>
  <c r="BB169" i="12"/>
  <c r="AT171" i="12"/>
  <c r="AT172" i="12" s="1"/>
  <c r="AT169" i="12"/>
  <c r="AL171" i="12"/>
  <c r="AL172" i="12" s="1"/>
  <c r="AL169" i="12"/>
  <c r="AD171" i="12"/>
  <c r="AD172" i="12" s="1"/>
  <c r="AD169" i="12"/>
  <c r="V171" i="12"/>
  <c r="V172" i="12" s="1"/>
  <c r="V169" i="12"/>
  <c r="R149" i="12"/>
  <c r="Z149" i="12"/>
  <c r="AH149" i="12"/>
  <c r="AP149" i="12"/>
  <c r="AX149" i="12"/>
  <c r="BF149" i="12"/>
  <c r="BN149" i="12"/>
  <c r="BR200" i="12"/>
  <c r="BJ200" i="12"/>
  <c r="BB200" i="12"/>
  <c r="AT200" i="12"/>
  <c r="AL200" i="12"/>
  <c r="AD200" i="12"/>
  <c r="V200" i="12"/>
  <c r="V168" i="12"/>
  <c r="AD168" i="12"/>
  <c r="AL168" i="12"/>
  <c r="AT168" i="12"/>
  <c r="BB168" i="12"/>
  <c r="BJ168" i="12"/>
  <c r="BR168" i="12"/>
  <c r="V185" i="12"/>
  <c r="V188" i="12" s="1"/>
  <c r="V189" i="12" s="1"/>
  <c r="Z185" i="12"/>
  <c r="Z188" i="12" s="1"/>
  <c r="Z189" i="12" s="1"/>
  <c r="AD185" i="12"/>
  <c r="AD188" i="12" s="1"/>
  <c r="AD189" i="12" s="1"/>
  <c r="AH185" i="12"/>
  <c r="AH188" i="12" s="1"/>
  <c r="AH189" i="12" s="1"/>
  <c r="AL185" i="12"/>
  <c r="AL188" i="12" s="1"/>
  <c r="AL189" i="12" s="1"/>
  <c r="AP185" i="12"/>
  <c r="AP188" i="12" s="1"/>
  <c r="AP189" i="12" s="1"/>
  <c r="AT185" i="12"/>
  <c r="AT188" i="12" s="1"/>
  <c r="AT189" i="12" s="1"/>
  <c r="AX185" i="12"/>
  <c r="AX188" i="12" s="1"/>
  <c r="AX189" i="12" s="1"/>
  <c r="BB185" i="12"/>
  <c r="BB188" i="12" s="1"/>
  <c r="BB189" i="12" s="1"/>
  <c r="BF185" i="12"/>
  <c r="BF188" i="12" s="1"/>
  <c r="BF189" i="12" s="1"/>
  <c r="BJ185" i="12"/>
  <c r="BJ188" i="12" s="1"/>
  <c r="BJ189" i="12" s="1"/>
  <c r="BN185" i="12"/>
  <c r="BN188" i="12" s="1"/>
  <c r="BN189" i="12" s="1"/>
  <c r="BR185" i="12"/>
  <c r="BR188" i="12" s="1"/>
  <c r="BR189" i="12" s="1"/>
  <c r="R185" i="12"/>
  <c r="R188" i="12" s="1"/>
  <c r="R189" i="12" s="1"/>
  <c r="V197" i="12"/>
  <c r="AD197" i="12"/>
  <c r="AL197" i="12"/>
  <c r="AT197" i="12"/>
  <c r="BB197" i="12"/>
  <c r="BJ197" i="12"/>
  <c r="BR197" i="12"/>
  <c r="R167" i="12"/>
  <c r="Z167" i="12"/>
  <c r="AH167" i="12"/>
  <c r="AP167" i="12"/>
  <c r="AX167" i="12"/>
  <c r="BF167" i="12"/>
  <c r="BN167" i="12"/>
  <c r="R196" i="12"/>
  <c r="R199" i="12" s="1"/>
  <c r="R200" i="12" s="1"/>
  <c r="Z196" i="12"/>
  <c r="Z199" i="12" s="1"/>
  <c r="Z200" i="12" s="1"/>
  <c r="AH196" i="12"/>
  <c r="AH199" i="12" s="1"/>
  <c r="AH200" i="12" s="1"/>
  <c r="AP196" i="12"/>
  <c r="AP199" i="12" s="1"/>
  <c r="AP200" i="12" s="1"/>
  <c r="AX196" i="12"/>
  <c r="AX199" i="12" s="1"/>
  <c r="AX200" i="12" s="1"/>
  <c r="BF196" i="12"/>
  <c r="BF199" i="12" s="1"/>
  <c r="BF200" i="12" s="1"/>
  <c r="BN196" i="12"/>
  <c r="BN199" i="12" s="1"/>
  <c r="BN200" i="12" s="1"/>
  <c r="BT134" i="12"/>
  <c r="BT138" i="12" s="1"/>
  <c r="BR139" i="12" s="1"/>
  <c r="BP134" i="12"/>
  <c r="BP138" i="12" s="1"/>
  <c r="BN139" i="12" s="1"/>
  <c r="BL134" i="12"/>
  <c r="BL138" i="12" s="1"/>
  <c r="BJ139" i="12" s="1"/>
  <c r="BH134" i="12"/>
  <c r="BD134" i="12"/>
  <c r="BD138" i="12" s="1"/>
  <c r="BB139" i="12" s="1"/>
  <c r="AZ134" i="12"/>
  <c r="AV134" i="12"/>
  <c r="AV138" i="12" s="1"/>
  <c r="AT139" i="12" s="1"/>
  <c r="Z331" i="7"/>
  <c r="DP8" i="7"/>
  <c r="DP6" i="7"/>
  <c r="DP7" i="7"/>
  <c r="CS8" i="7"/>
  <c r="AL333" i="7"/>
  <c r="AT333" i="7"/>
  <c r="BB333" i="7"/>
  <c r="BJ333" i="7"/>
  <c r="BR333" i="7"/>
  <c r="V333" i="7"/>
  <c r="AD333" i="7"/>
  <c r="AH333" i="7"/>
  <c r="AP333" i="7"/>
  <c r="AX333" i="7"/>
  <c r="BF333" i="7"/>
  <c r="BN333" i="7"/>
  <c r="Z333" i="7"/>
  <c r="F327" i="7"/>
  <c r="AX327" i="7"/>
  <c r="V345" i="7" s="1"/>
  <c r="W345" i="7" s="1"/>
  <c r="X345" i="7" s="1"/>
  <c r="Y345" i="7" s="1"/>
  <c r="BR327" i="7"/>
  <c r="BN327" i="7"/>
  <c r="V349" i="7" s="1"/>
  <c r="W349" i="7" s="1"/>
  <c r="X349" i="7" s="1"/>
  <c r="Y349" i="7" s="1"/>
  <c r="BJ327" i="7"/>
  <c r="V348" i="7" s="1"/>
  <c r="W348" i="7" s="1"/>
  <c r="X348" i="7" s="1"/>
  <c r="Y348" i="7" s="1"/>
  <c r="BF327" i="7"/>
  <c r="V347" i="7" s="1"/>
  <c r="W347" i="7" s="1"/>
  <c r="X347" i="7" s="1"/>
  <c r="Y347" i="7" s="1"/>
  <c r="BB327" i="7"/>
  <c r="V346" i="7" s="1"/>
  <c r="W346" i="7" s="1"/>
  <c r="X346" i="7" s="1"/>
  <c r="Y346" i="7" s="1"/>
  <c r="AT327" i="7"/>
  <c r="V344" i="7" s="1"/>
  <c r="W344" i="7" s="1"/>
  <c r="X344" i="7" s="1"/>
  <c r="Y344" i="7" s="1"/>
  <c r="AP327" i="7"/>
  <c r="V343" i="7" s="1"/>
  <c r="W343" i="7" s="1"/>
  <c r="X343" i="7" s="1"/>
  <c r="Y343" i="7" s="1"/>
  <c r="AL327" i="7"/>
  <c r="V342" i="7" s="1"/>
  <c r="W342" i="7" s="1"/>
  <c r="X342" i="7" s="1"/>
  <c r="Y342" i="7" s="1"/>
  <c r="AH327" i="7"/>
  <c r="V341" i="7" s="1"/>
  <c r="W341" i="7" s="1"/>
  <c r="X341" i="7" s="1"/>
  <c r="Y341" i="7" s="1"/>
  <c r="AD327" i="7"/>
  <c r="V327" i="7"/>
  <c r="V338" i="7" s="1"/>
  <c r="W338" i="7" s="1"/>
  <c r="X338" i="7" s="1"/>
  <c r="Y338" i="7" s="1"/>
  <c r="T330" i="7"/>
  <c r="D327" i="7"/>
  <c r="BQ326" i="7"/>
  <c r="BQ330" i="7" s="1"/>
  <c r="BI326" i="7"/>
  <c r="BI330" i="7" s="1"/>
  <c r="BA326" i="7"/>
  <c r="AS326" i="7"/>
  <c r="AK326" i="7"/>
  <c r="Y326" i="7"/>
  <c r="BR328" i="7"/>
  <c r="BT330" i="7"/>
  <c r="BR331" i="7" s="1"/>
  <c r="BP330" i="7"/>
  <c r="BJ328" i="7"/>
  <c r="BL330" i="7"/>
  <c r="BJ331" i="7" s="1"/>
  <c r="BH330" i="7"/>
  <c r="BB328" i="7"/>
  <c r="BD330" i="7"/>
  <c r="BB331" i="7" s="1"/>
  <c r="AT328" i="7"/>
  <c r="AV330" i="7"/>
  <c r="AT331" i="7" s="1"/>
  <c r="AL328" i="7"/>
  <c r="AN330" i="7"/>
  <c r="AL331" i="7" s="1"/>
  <c r="AD328" i="7"/>
  <c r="AF330" i="7"/>
  <c r="AD331" i="7" s="1"/>
  <c r="Z327" i="7"/>
  <c r="R171" i="1"/>
  <c r="AH171" i="1"/>
  <c r="BB171" i="1"/>
  <c r="Z171" i="1"/>
  <c r="AP171" i="1"/>
  <c r="AX171" i="1"/>
  <c r="BF171" i="1"/>
  <c r="BN171" i="1"/>
  <c r="E295" i="3"/>
  <c r="E272" i="3"/>
  <c r="E252" i="3"/>
  <c r="E232" i="3"/>
  <c r="F281" i="3"/>
  <c r="F258" i="3"/>
  <c r="F238" i="3"/>
  <c r="F218" i="3"/>
  <c r="E207" i="3"/>
  <c r="F193" i="3"/>
  <c r="E188" i="3"/>
  <c r="F174" i="3"/>
  <c r="F155" i="3"/>
  <c r="E146" i="3"/>
  <c r="F132" i="3"/>
  <c r="E127" i="3"/>
  <c r="F113" i="3"/>
  <c r="E108" i="3"/>
  <c r="F94" i="3"/>
  <c r="N66" i="3"/>
  <c r="F37" i="3"/>
  <c r="G23" i="3"/>
  <c r="G37" i="3" s="1"/>
  <c r="D47" i="3" s="1"/>
  <c r="E20" i="3"/>
  <c r="E31" i="6"/>
  <c r="AL231" i="2"/>
  <c r="AH231" i="2"/>
  <c r="DP9" i="2"/>
  <c r="AX168" i="1"/>
  <c r="AL168" i="1"/>
  <c r="CS8" i="1"/>
  <c r="DP5" i="1"/>
  <c r="DP6" i="1"/>
  <c r="DP7" i="1"/>
  <c r="AT167" i="1"/>
  <c r="V182" i="1" s="1"/>
  <c r="W182" i="1" s="1"/>
  <c r="X182" i="1" s="1"/>
  <c r="Y182" i="1" s="1"/>
  <c r="AD167" i="1"/>
  <c r="V178" i="1" s="1"/>
  <c r="W178" i="1" s="1"/>
  <c r="X178" i="1" s="1"/>
  <c r="Y178" i="1" s="1"/>
  <c r="W176" i="1"/>
  <c r="X176" i="1" s="1"/>
  <c r="Y176" i="1" s="1"/>
  <c r="BN167" i="1"/>
  <c r="V187" i="1" s="1"/>
  <c r="W187" i="1" s="1"/>
  <c r="X187" i="1" s="1"/>
  <c r="Y187" i="1" s="1"/>
  <c r="AL167" i="1"/>
  <c r="V180" i="1" s="1"/>
  <c r="W180" i="1" s="1"/>
  <c r="X180" i="1" s="1"/>
  <c r="Y180" i="1" s="1"/>
  <c r="X166" i="1"/>
  <c r="X170" i="1" s="1"/>
  <c r="F167" i="1"/>
  <c r="BT170" i="1"/>
  <c r="BR171" i="1" s="1"/>
  <c r="BR168" i="1"/>
  <c r="BL170" i="1"/>
  <c r="BJ171" i="1" s="1"/>
  <c r="BJ168" i="1"/>
  <c r="BF167" i="1"/>
  <c r="V185" i="1" s="1"/>
  <c r="W185" i="1" s="1"/>
  <c r="X185" i="1" s="1"/>
  <c r="Y185" i="1" s="1"/>
  <c r="BB168" i="1"/>
  <c r="AV166" i="1"/>
  <c r="AT168" i="1" s="1"/>
  <c r="AN170" i="1"/>
  <c r="AL171" i="1" s="1"/>
  <c r="AF166" i="1"/>
  <c r="BR167" i="1"/>
  <c r="V188" i="1" s="1"/>
  <c r="W188" i="1" s="1"/>
  <c r="X188" i="1" s="1"/>
  <c r="Y188" i="1" s="1"/>
  <c r="BJ167" i="1"/>
  <c r="V186" i="1" s="1"/>
  <c r="W186" i="1" s="1"/>
  <c r="X186" i="1" s="1"/>
  <c r="Y186" i="1" s="1"/>
  <c r="BB167" i="1"/>
  <c r="V184" i="1" s="1"/>
  <c r="W184" i="1" s="1"/>
  <c r="X184" i="1" s="1"/>
  <c r="Y184" i="1" s="1"/>
  <c r="AX167" i="1"/>
  <c r="V183" i="1" s="1"/>
  <c r="W183" i="1" s="1"/>
  <c r="X183" i="1" s="1"/>
  <c r="Y183" i="1" s="1"/>
  <c r="AP167" i="1"/>
  <c r="V181" i="1" s="1"/>
  <c r="W181" i="1" s="1"/>
  <c r="X181" i="1" s="1"/>
  <c r="Y181" i="1" s="1"/>
  <c r="AH167" i="1"/>
  <c r="V179" i="1" s="1"/>
  <c r="W179" i="1" s="1"/>
  <c r="X179" i="1" s="1"/>
  <c r="Y179" i="1" s="1"/>
  <c r="Z167" i="1"/>
  <c r="V177" i="1" s="1"/>
  <c r="W177" i="1" s="1"/>
  <c r="X177" i="1" s="1"/>
  <c r="Y177" i="1" s="1"/>
  <c r="Z168" i="1"/>
  <c r="AH168" i="1"/>
  <c r="AP168" i="1"/>
  <c r="BF168" i="1"/>
  <c r="BN168" i="1"/>
  <c r="S13" i="21" l="1"/>
  <c r="S14" i="21" s="1"/>
  <c r="S15" i="21" s="1"/>
  <c r="AD92" i="2"/>
  <c r="AD93" i="2"/>
  <c r="AL92" i="2"/>
  <c r="AL93" i="2" s="1"/>
  <c r="V367" i="14"/>
  <c r="W367" i="14" s="1"/>
  <c r="X367" i="14" s="1"/>
  <c r="Y367" i="14" s="1"/>
  <c r="Y373" i="14" s="1"/>
  <c r="F368" i="14" s="1"/>
  <c r="W359" i="14"/>
  <c r="X359" i="14" s="1"/>
  <c r="Y359" i="14" s="1"/>
  <c r="V359" i="14"/>
  <c r="H55" i="28"/>
  <c r="V92" i="2"/>
  <c r="V93" i="2" s="1"/>
  <c r="BF92" i="2"/>
  <c r="BF93" i="2"/>
  <c r="BN73" i="2"/>
  <c r="BN74" i="2" s="1"/>
  <c r="BF331" i="7"/>
  <c r="R352" i="14"/>
  <c r="R355" i="14" s="1"/>
  <c r="R350" i="14"/>
  <c r="DP9" i="14"/>
  <c r="AH58" i="2"/>
  <c r="AH59" i="2" s="1"/>
  <c r="AP92" i="2"/>
  <c r="AP93" i="2" s="1"/>
  <c r="BJ92" i="2"/>
  <c r="BJ93" i="2" s="1"/>
  <c r="BR92" i="2"/>
  <c r="BR93" i="2"/>
  <c r="AX73" i="2"/>
  <c r="AX74" i="2" s="1"/>
  <c r="W15" i="21"/>
  <c r="Z92" i="2"/>
  <c r="Z93" i="2" s="1"/>
  <c r="AT92" i="2"/>
  <c r="AT93" i="2" s="1"/>
  <c r="BB92" i="2"/>
  <c r="BB93" i="2"/>
  <c r="F263" i="23"/>
  <c r="G249" i="23"/>
  <c r="G263" i="23" s="1"/>
  <c r="C324" i="23" s="1"/>
  <c r="F241" i="23"/>
  <c r="G227" i="23"/>
  <c r="G241" i="23" s="1"/>
  <c r="C323" i="23" s="1"/>
  <c r="F221" i="23"/>
  <c r="G207" i="23"/>
  <c r="G221" i="23" s="1"/>
  <c r="C322" i="23" s="1"/>
  <c r="F201" i="23"/>
  <c r="G187" i="23"/>
  <c r="G201" i="23" s="1"/>
  <c r="C321" i="23" s="1"/>
  <c r="F177" i="23"/>
  <c r="G163" i="23"/>
  <c r="G177" i="23" s="1"/>
  <c r="C320" i="23" s="1"/>
  <c r="F158" i="23"/>
  <c r="G144" i="23"/>
  <c r="G158" i="23" s="1"/>
  <c r="C319" i="23" s="1"/>
  <c r="F139" i="23"/>
  <c r="G125" i="23"/>
  <c r="G139" i="23" s="1"/>
  <c r="C318" i="23" s="1"/>
  <c r="F117" i="23"/>
  <c r="G103" i="23"/>
  <c r="G117" i="23" s="1"/>
  <c r="C317" i="23" s="1"/>
  <c r="F98" i="23"/>
  <c r="G84" i="23"/>
  <c r="G98" i="23" s="1"/>
  <c r="C316" i="23" s="1"/>
  <c r="F79" i="23"/>
  <c r="G65" i="23"/>
  <c r="G79" i="23" s="1"/>
  <c r="C315" i="23" s="1"/>
  <c r="W356" i="20"/>
  <c r="X356" i="20" s="1"/>
  <c r="Y356" i="20" s="1"/>
  <c r="Z356" i="20" s="1"/>
  <c r="Z370" i="20" s="1"/>
  <c r="G365" i="20" s="1"/>
  <c r="BO349" i="20"/>
  <c r="BO347" i="20"/>
  <c r="AY349" i="20"/>
  <c r="AY347" i="20"/>
  <c r="AI349" i="20"/>
  <c r="AI347" i="20"/>
  <c r="BS352" i="20"/>
  <c r="BS350" i="20"/>
  <c r="BK350" i="20"/>
  <c r="BC352" i="20"/>
  <c r="BC350" i="20"/>
  <c r="AU352" i="20"/>
  <c r="AU350" i="20"/>
  <c r="AM352" i="20"/>
  <c r="AM350" i="20"/>
  <c r="AE352" i="20"/>
  <c r="AE350" i="20"/>
  <c r="W350" i="20"/>
  <c r="BG349" i="20"/>
  <c r="BG347" i="20"/>
  <c r="AQ349" i="20"/>
  <c r="AQ347" i="20"/>
  <c r="AA349" i="20"/>
  <c r="AA350" i="20" s="1"/>
  <c r="AA347" i="20"/>
  <c r="V470" i="15"/>
  <c r="W470" i="15" s="1"/>
  <c r="X470" i="15" s="1"/>
  <c r="Y470" i="15" s="1"/>
  <c r="BN151" i="15"/>
  <c r="BN152" i="15" s="1"/>
  <c r="AX151" i="15"/>
  <c r="AX152" i="15" s="1"/>
  <c r="V462" i="15"/>
  <c r="W462" i="15" s="1"/>
  <c r="X462" i="15" s="1"/>
  <c r="Y462" i="15" s="1"/>
  <c r="AH151" i="15"/>
  <c r="AH152" i="15" s="1"/>
  <c r="V458" i="15"/>
  <c r="W458" i="15" s="1"/>
  <c r="X458" i="15" s="1"/>
  <c r="Y458" i="15" s="1"/>
  <c r="R151" i="15"/>
  <c r="R152" i="15" s="1"/>
  <c r="BF151" i="15"/>
  <c r="BF152" i="15" s="1"/>
  <c r="AP151" i="15"/>
  <c r="AP152" i="15" s="1"/>
  <c r="Z151" i="15"/>
  <c r="Z152" i="15" s="1"/>
  <c r="V469" i="15"/>
  <c r="W469" i="15" s="1"/>
  <c r="X469" i="15" s="1"/>
  <c r="Y469" i="15" s="1"/>
  <c r="V465" i="15"/>
  <c r="W465" i="15" s="1"/>
  <c r="X465" i="15" s="1"/>
  <c r="Y465" i="15" s="1"/>
  <c r="V461" i="15"/>
  <c r="W461" i="15" s="1"/>
  <c r="X461" i="15" s="1"/>
  <c r="Y461" i="15" s="1"/>
  <c r="V467" i="15"/>
  <c r="W467" i="15" s="1"/>
  <c r="X467" i="15" s="1"/>
  <c r="Y467" i="15" s="1"/>
  <c r="V463" i="15"/>
  <c r="W463" i="15" s="1"/>
  <c r="X463" i="15" s="1"/>
  <c r="Y463" i="15" s="1"/>
  <c r="V459" i="15"/>
  <c r="W459" i="15" s="1"/>
  <c r="X459" i="15" s="1"/>
  <c r="Y459" i="15" s="1"/>
  <c r="F294" i="17"/>
  <c r="G280" i="17"/>
  <c r="G294" i="17" s="1"/>
  <c r="F254" i="17"/>
  <c r="G240" i="17"/>
  <c r="G254" i="17" s="1"/>
  <c r="F209" i="17"/>
  <c r="G195" i="17"/>
  <c r="G209" i="17" s="1"/>
  <c r="F127" i="17"/>
  <c r="G113" i="17"/>
  <c r="G127" i="17" s="1"/>
  <c r="F318" i="17"/>
  <c r="G304" i="17"/>
  <c r="G318" i="17" s="1"/>
  <c r="F274" i="17"/>
  <c r="G260" i="17"/>
  <c r="G274" i="17" s="1"/>
  <c r="F228" i="17"/>
  <c r="G214" i="17"/>
  <c r="G228" i="17" s="1"/>
  <c r="F190" i="17"/>
  <c r="G176" i="17"/>
  <c r="G190" i="17" s="1"/>
  <c r="F146" i="17"/>
  <c r="G132" i="17"/>
  <c r="G146" i="17" s="1"/>
  <c r="F165" i="17"/>
  <c r="G151" i="17"/>
  <c r="G165" i="17" s="1"/>
  <c r="BF352" i="14"/>
  <c r="BF350" i="14"/>
  <c r="AP352" i="14"/>
  <c r="AP350" i="14"/>
  <c r="Z352" i="14"/>
  <c r="Z350" i="14"/>
  <c r="BN352" i="14"/>
  <c r="BN350" i="14"/>
  <c r="AX352" i="14"/>
  <c r="AX350" i="14"/>
  <c r="AH352" i="14"/>
  <c r="AH350" i="14"/>
  <c r="BR355" i="14"/>
  <c r="BR353" i="14"/>
  <c r="BJ355" i="14"/>
  <c r="BJ353" i="14"/>
  <c r="BB353" i="14"/>
  <c r="AT355" i="14"/>
  <c r="AT353" i="14"/>
  <c r="AL355" i="14"/>
  <c r="AL353" i="14"/>
  <c r="AD355" i="14"/>
  <c r="AD353" i="14"/>
  <c r="V355" i="14"/>
  <c r="V353" i="14"/>
  <c r="V339" i="7"/>
  <c r="W339" i="7" s="1"/>
  <c r="X339" i="7" s="1"/>
  <c r="Y339" i="7" s="1"/>
  <c r="V340" i="7"/>
  <c r="W340" i="7" s="1"/>
  <c r="X340" i="7" s="1"/>
  <c r="Y340" i="7" s="1"/>
  <c r="R330" i="7"/>
  <c r="R333" i="7" s="1"/>
  <c r="R328" i="7"/>
  <c r="R331" i="7"/>
  <c r="DP9" i="7"/>
  <c r="F658" i="10"/>
  <c r="G644" i="10"/>
  <c r="G658" i="10" s="1"/>
  <c r="C693" i="10" s="1"/>
  <c r="F638" i="10"/>
  <c r="G624" i="10"/>
  <c r="G638" i="10" s="1"/>
  <c r="C692" i="10" s="1"/>
  <c r="F614" i="10"/>
  <c r="G600" i="10"/>
  <c r="G614" i="10" s="1"/>
  <c r="C691" i="10" s="1"/>
  <c r="F594" i="10"/>
  <c r="G580" i="10"/>
  <c r="G594" i="10" s="1"/>
  <c r="C690" i="10" s="1"/>
  <c r="F574" i="10"/>
  <c r="G560" i="10"/>
  <c r="G574" i="10" s="1"/>
  <c r="C689" i="10" s="1"/>
  <c r="F550" i="10"/>
  <c r="G536" i="10"/>
  <c r="G550" i="10" s="1"/>
  <c r="C688" i="10" s="1"/>
  <c r="F530" i="10"/>
  <c r="G516" i="10"/>
  <c r="G530" i="10" s="1"/>
  <c r="C687" i="10" s="1"/>
  <c r="F510" i="10"/>
  <c r="G496" i="10"/>
  <c r="G510" i="10" s="1"/>
  <c r="C686" i="10" s="1"/>
  <c r="F486" i="10"/>
  <c r="G472" i="10"/>
  <c r="G486" i="10" s="1"/>
  <c r="C685" i="10" s="1"/>
  <c r="F466" i="10"/>
  <c r="G452" i="10"/>
  <c r="G466" i="10" s="1"/>
  <c r="C684" i="10" s="1"/>
  <c r="F446" i="10"/>
  <c r="G432" i="10"/>
  <c r="G446" i="10" s="1"/>
  <c r="C683" i="10" s="1"/>
  <c r="F402" i="10"/>
  <c r="G388" i="10"/>
  <c r="G402" i="10" s="1"/>
  <c r="C681" i="10" s="1"/>
  <c r="F382" i="10"/>
  <c r="G368" i="10"/>
  <c r="G382" i="10" s="1"/>
  <c r="C680" i="10" s="1"/>
  <c r="F358" i="10"/>
  <c r="G344" i="10"/>
  <c r="G358" i="10" s="1"/>
  <c r="C679" i="10" s="1"/>
  <c r="AX136" i="12"/>
  <c r="AZ138" i="12"/>
  <c r="AX139" i="12" s="1"/>
  <c r="BF136" i="12"/>
  <c r="BH138" i="12"/>
  <c r="BF139" i="12" s="1"/>
  <c r="BN171" i="12"/>
  <c r="BN172" i="12" s="1"/>
  <c r="BN169" i="12"/>
  <c r="AH171" i="12"/>
  <c r="AH172" i="12" s="1"/>
  <c r="AH169" i="12"/>
  <c r="BF171" i="12"/>
  <c r="BF172" i="12" s="1"/>
  <c r="BF169" i="12"/>
  <c r="AP171" i="12"/>
  <c r="AP172" i="12" s="1"/>
  <c r="AP169" i="12"/>
  <c r="Z171" i="12"/>
  <c r="Z172" i="12" s="1"/>
  <c r="Z169" i="12"/>
  <c r="BF151" i="12"/>
  <c r="BF153" i="12"/>
  <c r="BF154" i="12" s="1"/>
  <c r="AP153" i="12"/>
  <c r="AP154" i="12" s="1"/>
  <c r="AP151" i="12"/>
  <c r="Z153" i="12"/>
  <c r="Z154" i="12" s="1"/>
  <c r="Z151" i="12"/>
  <c r="AP136" i="12"/>
  <c r="AP138" i="12"/>
  <c r="AP139" i="12" s="1"/>
  <c r="AH136" i="12"/>
  <c r="AH138" i="12"/>
  <c r="AH139" i="12" s="1"/>
  <c r="Z136" i="12"/>
  <c r="Z138" i="12"/>
  <c r="Z139" i="12" s="1"/>
  <c r="R138" i="12"/>
  <c r="R139" i="12" s="1"/>
  <c r="R136" i="12"/>
  <c r="BR36" i="12"/>
  <c r="BR37" i="12" s="1"/>
  <c r="BR34" i="12"/>
  <c r="BJ36" i="12"/>
  <c r="BJ37" i="12" s="1"/>
  <c r="BJ34" i="12"/>
  <c r="BB36" i="12"/>
  <c r="BB37" i="12" s="1"/>
  <c r="BB34" i="12"/>
  <c r="AT36" i="12"/>
  <c r="AT37" i="12" s="1"/>
  <c r="AT34" i="12"/>
  <c r="AL36" i="12"/>
  <c r="AL37" i="12" s="1"/>
  <c r="AL34" i="12"/>
  <c r="AD36" i="12"/>
  <c r="AD37" i="12" s="1"/>
  <c r="AD34" i="12"/>
  <c r="V36" i="12"/>
  <c r="V37" i="12" s="1"/>
  <c r="V34" i="12"/>
  <c r="AX171" i="12"/>
  <c r="AX172" i="12" s="1"/>
  <c r="AX169" i="12"/>
  <c r="R171" i="12"/>
  <c r="R172" i="12" s="1"/>
  <c r="R169" i="12"/>
  <c r="BN151" i="12"/>
  <c r="BN153" i="12"/>
  <c r="BN154" i="12" s="1"/>
  <c r="AX151" i="12"/>
  <c r="AX153" i="12"/>
  <c r="AX154" i="12" s="1"/>
  <c r="AH153" i="12"/>
  <c r="AH154" i="12" s="1"/>
  <c r="AH151" i="12"/>
  <c r="R153" i="12"/>
  <c r="R154" i="12" s="1"/>
  <c r="R151" i="12"/>
  <c r="AL138" i="12"/>
  <c r="AL139" i="12" s="1"/>
  <c r="AL136" i="12"/>
  <c r="AD138" i="12"/>
  <c r="AD139" i="12" s="1"/>
  <c r="AD136" i="12"/>
  <c r="V138" i="12"/>
  <c r="V139" i="12" s="1"/>
  <c r="V136" i="12"/>
  <c r="BN34" i="12"/>
  <c r="BN36" i="12"/>
  <c r="BN37" i="12" s="1"/>
  <c r="BF34" i="12"/>
  <c r="BF36" i="12"/>
  <c r="BF37" i="12" s="1"/>
  <c r="AX34" i="12"/>
  <c r="AX36" i="12"/>
  <c r="AX37" i="12" s="1"/>
  <c r="AP34" i="12"/>
  <c r="AP36" i="12"/>
  <c r="AP37" i="12" s="1"/>
  <c r="AH34" i="12"/>
  <c r="AH36" i="12"/>
  <c r="AH37" i="12" s="1"/>
  <c r="Z34" i="12"/>
  <c r="Z36" i="12"/>
  <c r="Z37" i="12" s="1"/>
  <c r="R34" i="12"/>
  <c r="R36" i="12"/>
  <c r="R37" i="12" s="1"/>
  <c r="V350" i="7"/>
  <c r="W350" i="7" s="1"/>
  <c r="X350" i="7" s="1"/>
  <c r="Y350" i="7" s="1"/>
  <c r="BR136" i="12"/>
  <c r="BN136" i="12"/>
  <c r="BJ136" i="12"/>
  <c r="BB136" i="12"/>
  <c r="AT136" i="12"/>
  <c r="BN328" i="7"/>
  <c r="W337" i="7"/>
  <c r="X337" i="7" s="1"/>
  <c r="Y337" i="7" s="1"/>
  <c r="BF328" i="7"/>
  <c r="BN331" i="7"/>
  <c r="BA330" i="7"/>
  <c r="AX331" i="7" s="1"/>
  <c r="AX328" i="7"/>
  <c r="AS330" i="7"/>
  <c r="AP331" i="7" s="1"/>
  <c r="AP328" i="7"/>
  <c r="AK330" i="7"/>
  <c r="AH331" i="7" s="1"/>
  <c r="AH328" i="7"/>
  <c r="Y330" i="7"/>
  <c r="V331" i="7" s="1"/>
  <c r="V328" i="7"/>
  <c r="F295" i="3"/>
  <c r="G281" i="3"/>
  <c r="G295" i="3" s="1"/>
  <c r="C311" i="3" s="1"/>
  <c r="F272" i="3"/>
  <c r="G258" i="3"/>
  <c r="G272" i="3" s="1"/>
  <c r="C310" i="3" s="1"/>
  <c r="F252" i="3"/>
  <c r="G238" i="3"/>
  <c r="G252" i="3" s="1"/>
  <c r="C309" i="3" s="1"/>
  <c r="F232" i="3"/>
  <c r="G218" i="3"/>
  <c r="G232" i="3" s="1"/>
  <c r="C308" i="3" s="1"/>
  <c r="F207" i="3"/>
  <c r="G193" i="3"/>
  <c r="G207" i="3" s="1"/>
  <c r="C307" i="3" s="1"/>
  <c r="F188" i="3"/>
  <c r="G174" i="3"/>
  <c r="G188" i="3" s="1"/>
  <c r="C306" i="3" s="1"/>
  <c r="F169" i="3"/>
  <c r="G155" i="3"/>
  <c r="G169" i="3" s="1"/>
  <c r="C305" i="3" s="1"/>
  <c r="F146" i="3"/>
  <c r="G132" i="3"/>
  <c r="G146" i="3" s="1"/>
  <c r="C304" i="3" s="1"/>
  <c r="F127" i="3"/>
  <c r="G113" i="3"/>
  <c r="G127" i="3" s="1"/>
  <c r="C303" i="3" s="1"/>
  <c r="F108" i="3"/>
  <c r="G94" i="3"/>
  <c r="G108" i="3" s="1"/>
  <c r="C302" i="3" s="1"/>
  <c r="X175" i="1"/>
  <c r="Y175" i="1" s="1"/>
  <c r="Y189" i="1" s="1"/>
  <c r="F184" i="1" s="1"/>
  <c r="V168" i="1"/>
  <c r="DP9" i="1"/>
  <c r="AV170" i="1"/>
  <c r="AT171" i="1" s="1"/>
  <c r="AF170" i="1"/>
  <c r="AD171" i="1" s="1"/>
  <c r="AD168" i="1"/>
  <c r="AA352" i="20" l="1"/>
  <c r="AQ352" i="20"/>
  <c r="AQ350" i="20"/>
  <c r="BG352" i="20"/>
  <c r="BG350" i="20"/>
  <c r="S352" i="20"/>
  <c r="S350" i="20"/>
  <c r="AI352" i="20"/>
  <c r="AI350" i="20"/>
  <c r="AY352" i="20"/>
  <c r="AY350" i="20"/>
  <c r="BO352" i="20"/>
  <c r="BO350" i="20"/>
  <c r="V464" i="15"/>
  <c r="W464" i="15" s="1"/>
  <c r="X464" i="15" s="1"/>
  <c r="Y464" i="15" s="1"/>
  <c r="V468" i="15"/>
  <c r="W468" i="15" s="1"/>
  <c r="X468" i="15" s="1"/>
  <c r="Y468" i="15" s="1"/>
  <c r="V460" i="15"/>
  <c r="W460" i="15" s="1"/>
  <c r="X460" i="15" s="1"/>
  <c r="Y460" i="15" s="1"/>
  <c r="V466" i="15"/>
  <c r="W466" i="15" s="1"/>
  <c r="X466" i="15" s="1"/>
  <c r="Y466" i="15" s="1"/>
  <c r="R353" i="14"/>
  <c r="AH355" i="14"/>
  <c r="AH353" i="14"/>
  <c r="AX355" i="14"/>
  <c r="AX353" i="14"/>
  <c r="BN355" i="14"/>
  <c r="BN353" i="14"/>
  <c r="Z355" i="14"/>
  <c r="Z353" i="14"/>
  <c r="AP355" i="14"/>
  <c r="AP353" i="14"/>
  <c r="BF355" i="14"/>
  <c r="BF353" i="14"/>
  <c r="Y351" i="7"/>
  <c r="F346" i="7" s="1"/>
  <c r="Y472" i="15" l="1"/>
  <c r="F467" i="15" s="1"/>
</calcChain>
</file>

<file path=xl/sharedStrings.xml><?xml version="1.0" encoding="utf-8"?>
<sst xmlns="http://schemas.openxmlformats.org/spreadsheetml/2006/main" count="6917" uniqueCount="679">
  <si>
    <t>No</t>
  </si>
  <si>
    <t xml:space="preserve">Jenis Kelamin </t>
  </si>
  <si>
    <t>Pendidikan Terakhir</t>
  </si>
  <si>
    <t>Pekerjaan</t>
  </si>
  <si>
    <t>L</t>
  </si>
  <si>
    <t>P</t>
  </si>
  <si>
    <t>SD</t>
  </si>
  <si>
    <t>SLTP</t>
  </si>
  <si>
    <t>SLTA</t>
  </si>
  <si>
    <t>D1D2D3</t>
  </si>
  <si>
    <t>S1</t>
  </si>
  <si>
    <t>S2</t>
  </si>
  <si>
    <t>PNS</t>
  </si>
  <si>
    <t>TNI</t>
  </si>
  <si>
    <t>POLRI</t>
  </si>
  <si>
    <t>SWASTA</t>
  </si>
  <si>
    <t>IRT</t>
  </si>
  <si>
    <t>Tidak Diisi</t>
  </si>
  <si>
    <t>A</t>
  </si>
  <si>
    <t>B</t>
  </si>
  <si>
    <t>C</t>
  </si>
  <si>
    <t>D</t>
  </si>
  <si>
    <t>PKJ</t>
  </si>
  <si>
    <t>Jenis Kelamin</t>
  </si>
  <si>
    <t>Sangat Kurang</t>
  </si>
  <si>
    <t>L :</t>
  </si>
  <si>
    <t>Kurang / Kadang-kadang</t>
  </si>
  <si>
    <t>P :</t>
  </si>
  <si>
    <t>Baik</t>
  </si>
  <si>
    <t>Laki-laki</t>
  </si>
  <si>
    <t>Total</t>
  </si>
  <si>
    <t>Sangat Baik</t>
  </si>
  <si>
    <t>Perempuan</t>
  </si>
  <si>
    <t>Tidak diisi</t>
  </si>
  <si>
    <t>Pendidikan</t>
  </si>
  <si>
    <t>SD ke bawah</t>
  </si>
  <si>
    <t>SMP</t>
  </si>
  <si>
    <t>SMA</t>
  </si>
  <si>
    <t>DIPLOMA</t>
  </si>
  <si>
    <t>SUB SPESIALIS</t>
  </si>
  <si>
    <t>METRO</t>
  </si>
  <si>
    <t xml:space="preserve">HASIL SURVEI KEPUASAN PELANGGAN </t>
  </si>
  <si>
    <t xml:space="preserve">BERDASARKAN INDEKS KEPUASAN MASYARAKAT (IKM ) DI UNIT PELAYANAN </t>
  </si>
  <si>
    <t>BERDASARKAN Kepmen PAN No. KEP/25/M.PAN/2/2004</t>
  </si>
  <si>
    <t xml:space="preserve"> SAMPEL ( KELUARGA PASIEN / PENGUNJUNG )</t>
  </si>
  <si>
    <t>NO</t>
  </si>
  <si>
    <t>KATEGORI</t>
  </si>
  <si>
    <t>TINGKATAN</t>
  </si>
  <si>
    <t>JUMLAH</t>
  </si>
  <si>
    <t>PROSENTASE</t>
  </si>
  <si>
    <t>S2 keatas</t>
  </si>
  <si>
    <t>UNSUR PELAYANAN</t>
  </si>
  <si>
    <t>Total Responden</t>
  </si>
  <si>
    <t>Nilai Unsur Pelayanan</t>
  </si>
  <si>
    <t>Nilai Unsur / Nilai Responden</t>
  </si>
  <si>
    <t>*0,071</t>
  </si>
  <si>
    <t>*25</t>
  </si>
  <si>
    <t>1.</t>
  </si>
  <si>
    <t>Prosedur pelayanan</t>
  </si>
  <si>
    <t>2.</t>
  </si>
  <si>
    <t>Persyaratan pelayanan</t>
  </si>
  <si>
    <t>3.</t>
  </si>
  <si>
    <t>Kejelasan petugas pelayanan</t>
  </si>
  <si>
    <t>4.</t>
  </si>
  <si>
    <t>Kedisiplinan petugas pelayanan</t>
  </si>
  <si>
    <t>5.</t>
  </si>
  <si>
    <t>Tanggung jawab petugas pelayanan</t>
  </si>
  <si>
    <t>6.</t>
  </si>
  <si>
    <t>Kemampuan petugas pelayanan</t>
  </si>
  <si>
    <t>7.</t>
  </si>
  <si>
    <t>Kecepatan pelayanan</t>
  </si>
  <si>
    <t>8.</t>
  </si>
  <si>
    <t>Keadilan mendapatkan pelayanan</t>
  </si>
  <si>
    <t>9.</t>
  </si>
  <si>
    <t>Kesopanan dan keramahan petugas</t>
  </si>
  <si>
    <t>10.</t>
  </si>
  <si>
    <t>Kewajaran biaya pelayanan</t>
  </si>
  <si>
    <t>11.</t>
  </si>
  <si>
    <t>Kepastian biaya pelayanan</t>
  </si>
  <si>
    <t>12.</t>
  </si>
  <si>
    <t>Kepastian jadwal pelayanan</t>
  </si>
  <si>
    <t>13.</t>
  </si>
  <si>
    <t>Kenyamanan lingkungan</t>
  </si>
  <si>
    <t>14.</t>
  </si>
  <si>
    <t>Keamanan  pelayanan</t>
  </si>
  <si>
    <t>Nilai Rata- rata</t>
  </si>
  <si>
    <t>N.Interval IKM</t>
  </si>
  <si>
    <t>N.Interval Konversi IKM</t>
  </si>
  <si>
    <t>Mutu Pelayanan</t>
  </si>
  <si>
    <t>Kinerja Unit Pelayanan</t>
  </si>
  <si>
    <t>1,00 - 1,75</t>
  </si>
  <si>
    <t>25 - 43,75</t>
  </si>
  <si>
    <t>Tidak baik</t>
  </si>
  <si>
    <t>UNIT</t>
  </si>
  <si>
    <t>PROSENTASE NILAI KURANG</t>
  </si>
  <si>
    <t>1,76 - 2,50</t>
  </si>
  <si>
    <t>43,76 - 62,50</t>
  </si>
  <si>
    <t>Kurang Baik</t>
  </si>
  <si>
    <t>2,51 - 3,25</t>
  </si>
  <si>
    <t>62,51 - 81,25</t>
  </si>
  <si>
    <t>3,26 - 4,00</t>
  </si>
  <si>
    <t>81,26 - 100,00</t>
  </si>
  <si>
    <t>ARLAN</t>
  </si>
  <si>
    <t xml:space="preserve">Dengan demikian nilai indeks unit pelayanan hasilnya dapat disimpulkan sebagai berikut: </t>
  </si>
  <si>
    <t>KULIT</t>
  </si>
  <si>
    <t>PKU</t>
  </si>
  <si>
    <t>FISIOTERAPI</t>
  </si>
  <si>
    <t>AUTIS</t>
  </si>
  <si>
    <t>GLOBAL</t>
  </si>
  <si>
    <t>UNIT PELAYANAN, JENIS KELAMIN DAN PENDIDIKAN RESPONDEN</t>
  </si>
  <si>
    <t>UNIT PELAYANAN</t>
  </si>
  <si>
    <t>JENIS KELAMIN</t>
  </si>
  <si>
    <t>JUMLAH RESPONDEN</t>
  </si>
  <si>
    <t>PENDIDIKAN</t>
  </si>
  <si>
    <t>Diploma</t>
  </si>
  <si>
    <t>H</t>
  </si>
  <si>
    <t>PROSENTASE NILAI KURANG IKM SEM.I TAHUN 2015</t>
  </si>
  <si>
    <t>Jumlah</t>
  </si>
  <si>
    <t>Prosentase Nilai Kurang</t>
  </si>
  <si>
    <t>Lawang, 9 OKTOBER 2015</t>
  </si>
  <si>
    <t>Mengetahui,</t>
  </si>
  <si>
    <t>Kasubag Hukormas</t>
  </si>
  <si>
    <t>(Ribut Supriyatin, SST, MM)</t>
  </si>
  <si>
    <t xml:space="preserve">NIP  196605151987032001 </t>
  </si>
  <si>
    <t>RG.MELATI</t>
  </si>
  <si>
    <t>Keterangan  :</t>
  </si>
  <si>
    <t xml:space="preserve">- U1 s.d. U10  </t>
  </si>
  <si>
    <t>=  Unsur-Unsur pelayanan</t>
  </si>
  <si>
    <t>U1</t>
  </si>
  <si>
    <t xml:space="preserve">- NRR             </t>
  </si>
  <si>
    <t>=  Nilai rata-rata</t>
  </si>
  <si>
    <t>U2</t>
  </si>
  <si>
    <t xml:space="preserve">- SKM              </t>
  </si>
  <si>
    <t>=  Survey Kepuasan Masyarakat</t>
  </si>
  <si>
    <t>U3</t>
  </si>
  <si>
    <t>- *)</t>
  </si>
  <si>
    <t>=  Jumlah NRR SKM tertimbang</t>
  </si>
  <si>
    <t>U4</t>
  </si>
  <si>
    <t>-**)</t>
  </si>
  <si>
    <t>=  Jumlah NRR Tertimbang x 25</t>
  </si>
  <si>
    <t>U5</t>
  </si>
  <si>
    <t xml:space="preserve">NRR Per Unsur </t>
  </si>
  <si>
    <t xml:space="preserve">=  Jumlah nilai per unsur dibagi </t>
  </si>
  <si>
    <t>U6</t>
  </si>
  <si>
    <t xml:space="preserve">    Jumlah kuesioner yang terisi</t>
  </si>
  <si>
    <t>U7</t>
  </si>
  <si>
    <t xml:space="preserve">NRR tertimbang  </t>
  </si>
  <si>
    <t>=  NRR per unsur x 0,1</t>
  </si>
  <si>
    <t>U8</t>
  </si>
  <si>
    <t>per unsur</t>
  </si>
  <si>
    <t>U9</t>
  </si>
  <si>
    <t>U10</t>
  </si>
  <si>
    <t>Mutu Pelayanan :</t>
  </si>
  <si>
    <r>
      <t>A</t>
    </r>
    <r>
      <rPr>
        <sz val="10"/>
        <rFont val="Arial"/>
        <family val="2"/>
      </rPr>
      <t xml:space="preserve"> (Sangat Baik)</t>
    </r>
  </si>
  <si>
    <t>: 81,26 - 100,00</t>
  </si>
  <si>
    <r>
      <t>B</t>
    </r>
    <r>
      <rPr>
        <sz val="10"/>
        <rFont val="Arial"/>
        <family val="2"/>
      </rPr>
      <t xml:space="preserve"> (Baik)</t>
    </r>
  </si>
  <si>
    <t>: 62,51 - 81,25</t>
  </si>
  <si>
    <r>
      <t>C</t>
    </r>
    <r>
      <rPr>
        <sz val="10"/>
        <rFont val="Arial"/>
        <family val="2"/>
      </rPr>
      <t xml:space="preserve"> (Kurang Baik)</t>
    </r>
  </si>
  <si>
    <t>: 43,76 - 62,50</t>
  </si>
  <si>
    <r>
      <t>D</t>
    </r>
    <r>
      <rPr>
        <sz val="10"/>
        <rFont val="Arial"/>
        <family val="2"/>
      </rPr>
      <t xml:space="preserve"> (Tidak Baik)</t>
    </r>
  </si>
  <si>
    <t>: 25,00 - 43,75</t>
  </si>
  <si>
    <t>Keamanan pelayanan</t>
  </si>
  <si>
    <t>Unsur Pelayanan</t>
  </si>
  <si>
    <t>Nilai Unsur</t>
  </si>
  <si>
    <t>NU/NR</t>
  </si>
  <si>
    <t>U11</t>
  </si>
  <si>
    <t>U12</t>
  </si>
  <si>
    <t>U13</t>
  </si>
  <si>
    <t>U14</t>
  </si>
  <si>
    <t>FARMASI</t>
  </si>
  <si>
    <t>No.</t>
  </si>
  <si>
    <t>UNIT KERJA</t>
  </si>
  <si>
    <t>KETERANGAN</t>
  </si>
  <si>
    <t>Instalasi Farmasi</t>
  </si>
  <si>
    <t>Stok obat di apotik RS harus selalu ada, karena kalau stok obat habis dan harus dibeli diluar RS, harga obatnya mahal sekali.</t>
  </si>
  <si>
    <t>DIKLIT</t>
  </si>
  <si>
    <t>Poli Sub Spesialis</t>
  </si>
  <si>
    <t>TANGGAL</t>
  </si>
  <si>
    <t>Pelayanan sangat baik</t>
  </si>
  <si>
    <t>RG.PERKUTUT</t>
  </si>
  <si>
    <t>Ruang Perkutut</t>
  </si>
  <si>
    <t>Ruang perkutut kebanyakan hanya pasien drop</t>
  </si>
  <si>
    <t>RG.NURI</t>
  </si>
  <si>
    <t>Ruang Nuri</t>
  </si>
  <si>
    <t>Pelayanan dirasa kurang nyaman karena masih banyak pasien rawat inap psikotik berkeliaran meminta uang/rokok/makanan, sehingga kami merasa risih dan ada rasa takut, selain itu juga tempat pelayanan satu dengan yang lain berjauhan.</t>
  </si>
  <si>
    <t>pasien psikotik yang opname di RSJ jangan boleh berkeliaran di Poli, kadang jadi takut, dan pasien umum yang berobat enggan periksa kembali.</t>
  </si>
  <si>
    <t>perumahan di dalam komplek RSJ Lawang banyak yang kosong, rusak dan mau roboh, sehingga pemandangan menjadi jelek, kotor dan seram.</t>
  </si>
  <si>
    <t>pasien yang periksa di poli gigi tempatnya dicampur jadi satu dengan pasien psikotik, menjadi tidak nyaman, termasuk juga poli yang lain.</t>
  </si>
  <si>
    <t>di RSJ banyak terdapat pohon beringin yang memberikan kesan seram, lebih baik segera ditebangi.</t>
  </si>
  <si>
    <t>batas waktu tunggu dalam pengambilan obat sering tidak sesuai dengan batasan waktu tunggu yang telah ditentukan.</t>
  </si>
  <si>
    <t>masih ada penderita yang berkeliaran, sehingga keamanan dan kenyamanan berkurang.</t>
  </si>
  <si>
    <t>RUANG JALAK</t>
  </si>
  <si>
    <t>Ruang Jalak</t>
  </si>
  <si>
    <t>Maaf kalau keluarga belum bisa menjenguk soalnya jauh dan tidak tau daerah</t>
  </si>
  <si>
    <t>RADIOLOGI</t>
  </si>
  <si>
    <t>Radiologi</t>
  </si>
  <si>
    <t>Untuk tempat pelayanan kalau bisa berada satu lokasi.</t>
  </si>
  <si>
    <t>setiap prosedur pelayanan di semua unit harus ditingkatkan kecepatan pelayanannya.</t>
  </si>
  <si>
    <t>Pertahankan yang sudah baik ini demi untuk melayani masyarakat banyak.</t>
  </si>
  <si>
    <t>Ruang tunggu yang nyaman belum ditingkatkan.</t>
  </si>
  <si>
    <t>POLI GIGI</t>
  </si>
  <si>
    <t>Lawang, 25 Maret 2016</t>
  </si>
  <si>
    <t>RUANG METRO</t>
  </si>
  <si>
    <t>RUANG MELATI</t>
  </si>
  <si>
    <t>RUANG PERKUTUT</t>
  </si>
  <si>
    <t>RUANG NURI</t>
  </si>
  <si>
    <t>SELURUH UNIT / GLOBAL</t>
  </si>
  <si>
    <t>IKM UNIT PELAYANAN :</t>
  </si>
  <si>
    <t>TOTAL RESPONDEN</t>
  </si>
  <si>
    <t>Keterangan :</t>
  </si>
  <si>
    <t>A :</t>
  </si>
  <si>
    <t>B :</t>
  </si>
  <si>
    <t>C :</t>
  </si>
  <si>
    <t>D :</t>
  </si>
  <si>
    <t xml:space="preserve">Tidak Baik </t>
  </si>
  <si>
    <t>DI RSJ Dr. RADJIMAN WEDIODININGRAT LAWANG</t>
  </si>
  <si>
    <t>PROSENTASE NILAI KURANG TIAP UNIT</t>
  </si>
  <si>
    <t xml:space="preserve">a.  Nilai IKM setelah dikonversi = Nilai Indeks x Nilai Dasar </t>
  </si>
  <si>
    <r>
      <t xml:space="preserve">b.  Mutu pelayanan 80,35 = </t>
    </r>
    <r>
      <rPr>
        <b/>
        <sz val="11"/>
        <color rgb="FF00CC00"/>
        <rFont val="Aharoni"/>
        <charset val="177"/>
      </rPr>
      <t>B ( Baik )</t>
    </r>
  </si>
  <si>
    <r>
      <t xml:space="preserve">Kinerja unit pelayanan di RSJ dr Radjiman Wediodiningrat Lawang :  </t>
    </r>
    <r>
      <rPr>
        <b/>
        <sz val="14"/>
        <rFont val="Calibri"/>
        <family val="2"/>
        <scheme val="minor"/>
      </rPr>
      <t>Baik</t>
    </r>
  </si>
  <si>
    <t>KLINIK GIGI</t>
  </si>
  <si>
    <t>INSTALASI DIKLIT</t>
  </si>
  <si>
    <t>KLINIK SUB SPESIALIS</t>
  </si>
  <si>
    <t>PERIODE JANUARI S/D MARET 2016</t>
  </si>
  <si>
    <t>1. KLINIK GIGI</t>
  </si>
  <si>
    <t>/14</t>
  </si>
  <si>
    <t>2. INSTALASI FARMASI</t>
  </si>
  <si>
    <t>/8</t>
  </si>
  <si>
    <t>3. INSTALASI RADIOLOGI</t>
  </si>
  <si>
    <t>/41</t>
  </si>
  <si>
    <t>4. INSTALASI DIKLIT</t>
  </si>
  <si>
    <t>/12</t>
  </si>
  <si>
    <t>5. KLINIK SUB SPESIALIS</t>
  </si>
  <si>
    <t>/5</t>
  </si>
  <si>
    <t>6. RUANG METRO</t>
  </si>
  <si>
    <t>/23</t>
  </si>
  <si>
    <t>6. RUANG JALAK</t>
  </si>
  <si>
    <t>/29</t>
  </si>
  <si>
    <t>/10</t>
  </si>
  <si>
    <t>HASIL</t>
  </si>
  <si>
    <t>PROSENTASE NILAI KURANG TIAP UNIT TIAP UNSUR</t>
  </si>
  <si>
    <t>PROSENTASE PENILAIAN TIAP UNSUR</t>
  </si>
  <si>
    <t xml:space="preserve">PROSENTASE NILAI KURANG </t>
  </si>
  <si>
    <t>Penghitungan IKM PER UNIT Triwulan Ke- I Periode Januari - Maret 2016</t>
  </si>
  <si>
    <t>NILAI IKM</t>
  </si>
  <si>
    <t>MUTU PELAYANAN</t>
  </si>
  <si>
    <t>KINERJA UNIT</t>
  </si>
  <si>
    <t>NILAI IKM TIAP UNIT</t>
  </si>
  <si>
    <t>RSJ Dr. RADJIMAN WEDIODININGRAT LAWANG</t>
  </si>
  <si>
    <t>Lawang, 31 Maret 2016</t>
  </si>
  <si>
    <t>KELUHAN DAN SARAN PELANGGAN</t>
  </si>
  <si>
    <t>TRIWULAN I DI RSJ. Dr. RADJIMAN W. LAWANG</t>
  </si>
  <si>
    <t xml:space="preserve">Cn </t>
  </si>
  <si>
    <t>:</t>
  </si>
  <si>
    <t>S</t>
  </si>
  <si>
    <t xml:space="preserve">( 40% x </t>
  </si>
  <si>
    <t>)</t>
  </si>
  <si>
    <t>+</t>
  </si>
  <si>
    <t xml:space="preserve">( 60% x </t>
  </si>
  <si>
    <t>T + (R-T)</t>
  </si>
  <si>
    <t>T</t>
  </si>
  <si>
    <t>Ket</t>
  </si>
  <si>
    <t>R</t>
  </si>
  <si>
    <t>Nilai standar (%) sebagaimana terdapat dalam kontrak IKT RS</t>
  </si>
  <si>
    <t>Nilai target sebagaimana ditetapkan dalam kontrak IKT RS (%)</t>
  </si>
  <si>
    <t>Nilai realisasi yang didapat dari formula ( Hasil Penilaian IKM x 100% )</t>
  </si>
  <si>
    <t>85% + (85% - 85%)</t>
  </si>
  <si>
    <t>S + (T-S) )</t>
  </si>
  <si>
    <t>S + (T-S)  )</t>
  </si>
  <si>
    <t xml:space="preserve">      S</t>
  </si>
  <si>
    <t xml:space="preserve">       S</t>
  </si>
  <si>
    <t>85% + ( 80% - 85% )</t>
  </si>
  <si>
    <t>( 40% + 0% )</t>
  </si>
  <si>
    <t>60% + ( - 5% )</t>
  </si>
  <si>
    <t>60% - 5 %</t>
  </si>
  <si>
    <t>: 85 %</t>
  </si>
  <si>
    <t>: 80 %</t>
  </si>
  <si>
    <t>PERUMUSAN MENURUT IKT DIREKTUR UTAMA</t>
  </si>
  <si>
    <t>DIREKTUR RUMAH SAKIT UMUM / KHUSUS</t>
  </si>
  <si>
    <t>DI LINGKUNGAN KEMENTERIAN KESEHATAN RI</t>
  </si>
  <si>
    <t>&gt;&gt; ( 80,35 x 100 / 100% 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</si>
  <si>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</si>
  <si>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PERIODE APRIL S/D JUNI 2016</t>
  </si>
  <si>
    <t>TRIWULAN II DI RSJ. Dr. RADJIMAN W. LAWANG</t>
  </si>
  <si>
    <t>Penghitungan IKM PER UNIT Triwulan Ke- II Periode April - Juni  2016</t>
  </si>
  <si>
    <t>Metro</t>
  </si>
  <si>
    <t>Saya sangat senang dengan suasana dan pelayanannya. Terima kasih.</t>
  </si>
  <si>
    <t>Terima kasih banyak.</t>
  </si>
  <si>
    <t>Semoga menjadi RS yang selalu mengutamakan pasien</t>
  </si>
  <si>
    <t>Perlu adanya penambahan perawat putra</t>
  </si>
  <si>
    <t>Untuk kelas I perlu perbaikan sarana televisi, banyak channel yang tidak bisa</t>
  </si>
  <si>
    <t>Puas dengan pelayanan anda semua, terima kasih</t>
  </si>
  <si>
    <t>Kamar kecil dalam ruangan harp dibenahi</t>
  </si>
  <si>
    <t>Pelayanan baik, mohon selalu dipertahankan</t>
  </si>
  <si>
    <t>Jam berkunjung supaya diatur demi kenyamanan pasien</t>
  </si>
  <si>
    <t>REHAB MENTAL</t>
  </si>
  <si>
    <t>Rehab Mental</t>
  </si>
  <si>
    <t>Saya senang selalu dibimbing ibuk rehab karena sering dikasih kue</t>
  </si>
  <si>
    <t>Senang dengan ibu, ramah sabar sering dikasih kue</t>
  </si>
  <si>
    <t>Kami senang dapat kue, jajan, camilan</t>
  </si>
  <si>
    <t>INSTALASI LABORATORIUM</t>
  </si>
  <si>
    <t>Instalasi Laboratorium</t>
  </si>
  <si>
    <t>Adanya pasien penyakit jiwa yang sering berkeliaran di sekitar instalasi yang sedikit mengganggu, namun sudah ditertibkan petugas.</t>
  </si>
  <si>
    <t>Perlu peningkatan pelayanan atau setidaknya dipertahankan untuk pelayanan yang lebih baik.</t>
  </si>
  <si>
    <t>Pelayanan laborat sudah bagus, perlu ditingkatkan lagi pelayanannya.</t>
  </si>
  <si>
    <t>Kalau bisa untuk pasien jangan berkeliaran</t>
  </si>
  <si>
    <t>Memuaskan, sangat baik.</t>
  </si>
  <si>
    <t>Semoga selalu tetap tegap dan siap di segala bidang apapun.</t>
  </si>
  <si>
    <t>Mohon dipertahankan pelayanan yg ada, dan ditingkatkan respon terhadap masyarakat.</t>
  </si>
  <si>
    <t>RUANG DAHLIA</t>
  </si>
  <si>
    <t>Ruang Dahlia</t>
  </si>
  <si>
    <t>Di dalam pelayanan kesehatan sangat memuaskan mohon ditingkatkan.</t>
  </si>
  <si>
    <t>R.CEMPAKA</t>
  </si>
  <si>
    <t>R. CENDRAWASIH</t>
  </si>
  <si>
    <t>R. KASUARI</t>
  </si>
  <si>
    <t>Ruang Kasuari</t>
  </si>
  <si>
    <t>Sangat memuaskan atas pelayanan yang diberikan</t>
  </si>
  <si>
    <t>RUANG KEMUNING</t>
  </si>
  <si>
    <t>RUANG SEDAP MALAM</t>
  </si>
  <si>
    <t>Ruang Sedap Malam</t>
  </si>
  <si>
    <t>Mohon lebih diperhatikan lagi, terima kasih</t>
  </si>
  <si>
    <t>Terimakasih atas perawatannya kepada ibu saya, sehingga keadaan ibu saya menjadi lebih baik.</t>
  </si>
  <si>
    <t>Kami merasa puas dengan perawatannya, hanya saja masalah administrasi di awal mohon untuk dipercepat.</t>
  </si>
  <si>
    <t>R. KENANGA</t>
  </si>
  <si>
    <t xml:space="preserve">   </t>
  </si>
  <si>
    <t>R. KUTILANG</t>
  </si>
  <si>
    <t>R. MELATI</t>
  </si>
  <si>
    <t>DATA RESPONDEN</t>
  </si>
  <si>
    <t>UNIT KERJA / RUANGAN</t>
  </si>
  <si>
    <t>Poli Gigi</t>
  </si>
  <si>
    <t>Laboratorium</t>
  </si>
  <si>
    <t>Ruang Metro</t>
  </si>
  <si>
    <t>JUMLAH IKM</t>
  </si>
  <si>
    <t>Ruang Cempaka</t>
  </si>
  <si>
    <t>Ruang Melati</t>
  </si>
  <si>
    <t>Ruang Kutilang</t>
  </si>
  <si>
    <t>Ruang Cendrawasih</t>
  </si>
  <si>
    <t>Ruang Kenanga</t>
  </si>
  <si>
    <t>Ruang Kemuning</t>
  </si>
  <si>
    <t>TOTAL</t>
  </si>
  <si>
    <t>R. BEKISAR</t>
  </si>
  <si>
    <t>Ruang Bekisar</t>
  </si>
  <si>
    <t>R. JALAK</t>
  </si>
  <si>
    <t>Semoga sarana &amp; prasarana ditingkatkan, gedung / bangunan dicat lagi agar lebih bagus lagi dan menarik.</t>
  </si>
  <si>
    <t>Saya sangat puas dengan pelayanan dari RSJ, dan saya ucapkan terima kasih pada semua petugas.</t>
  </si>
  <si>
    <t>R. CUCAK ROWO</t>
  </si>
  <si>
    <t>Ruang Cucak Rowo</t>
  </si>
  <si>
    <t>Semoga tetap ada sikap peduli akan pasien dalam terapi kesembuhannya.</t>
  </si>
  <si>
    <t>Ruang Kenari</t>
  </si>
  <si>
    <t>R. KENARI</t>
  </si>
  <si>
    <t>Ruang Garuda</t>
  </si>
  <si>
    <t>Ruang Bismo</t>
  </si>
  <si>
    <t>Ruang Bangau</t>
  </si>
  <si>
    <t>R. BISMO</t>
  </si>
  <si>
    <t>R. GARUDA</t>
  </si>
  <si>
    <t>Kami merasa pelayanan dan kenyamanan disini baik dan memuaskan, bersih dan nyaman.</t>
  </si>
  <si>
    <t>Latihan keterampilan lebih bervariasi disesuaikan dengan latar belakang.</t>
  </si>
  <si>
    <t>R. BANGAU</t>
  </si>
  <si>
    <t>KLINIK KULIT</t>
  </si>
  <si>
    <t>Klinik Kulit</t>
  </si>
  <si>
    <t>VIP</t>
  </si>
  <si>
    <t>Paviliun (VIP)</t>
  </si>
  <si>
    <t>Menurut saya semuanya sudah bagus, perlu ditingkatkan lagi supaya tambah bagus</t>
  </si>
  <si>
    <t>R. WIJAYA KUSUMA</t>
  </si>
  <si>
    <t>Ruang Wijaya Kusuma</t>
  </si>
  <si>
    <t>Farmasi</t>
  </si>
  <si>
    <t>Obat kalau bisa untuk lebih dari 1 bulan agar tidak sering kontrol (pasien BPJS)</t>
  </si>
  <si>
    <t>Poliklinik Kesehatan Jiwa (PKJ)</t>
  </si>
  <si>
    <t>Klinik Autis</t>
  </si>
  <si>
    <t>KLINIK AUTIS</t>
  </si>
  <si>
    <t>Perkembangan anak saya mulai banyak ide, namun mulai pakai kode jika menginginkan sesuatu / tidak bicara / cenderung menggunakan kode badan.</t>
  </si>
  <si>
    <t>Terima kasih untuk para terapis, anak saya sekarang sudah banyak kemajuan, biasanya pergi tidak kembali, sekarang sudah mulai normal. Terima kasih.</t>
  </si>
  <si>
    <r>
      <t>b.  Mutu pelayanan 81,85 = A</t>
    </r>
    <r>
      <rPr>
        <b/>
        <sz val="11"/>
        <color rgb="FF00CC00"/>
        <rFont val="Aharoni"/>
        <charset val="177"/>
      </rPr>
      <t xml:space="preserve"> ( Sangat Baik )</t>
    </r>
  </si>
  <si>
    <r>
      <t xml:space="preserve">Kinerja unit pelayanan di RSJ dr Radjiman Wediodiningrat Lawang :  </t>
    </r>
    <r>
      <rPr>
        <b/>
        <sz val="16"/>
        <rFont val="Calibri"/>
        <family val="2"/>
        <scheme val="minor"/>
      </rPr>
      <t>Sangat Baik</t>
    </r>
  </si>
  <si>
    <t>K :</t>
  </si>
  <si>
    <t>SB :</t>
  </si>
  <si>
    <t>KURANG</t>
  </si>
  <si>
    <t>BAIK</t>
  </si>
  <si>
    <t>SANGAT BAIK</t>
  </si>
  <si>
    <t>Secara keseluruhan :</t>
  </si>
  <si>
    <t>/28</t>
  </si>
  <si>
    <t>2. POLIKLINIK KESEHATAN JIWA ( PKJ )</t>
  </si>
  <si>
    <t>/20</t>
  </si>
  <si>
    <t>3. INSTALASI REHAB MENTAL</t>
  </si>
  <si>
    <t>/7</t>
  </si>
  <si>
    <t>4. INSTALASI LABORATORIUM</t>
  </si>
  <si>
    <t>5. INSTALASI FARMASI</t>
  </si>
  <si>
    <t>6. KLINIK KULIT</t>
  </si>
  <si>
    <t>/13</t>
  </si>
  <si>
    <t>7. RUANG METRO</t>
  </si>
  <si>
    <t>/94</t>
  </si>
  <si>
    <t>8. RUANG DAHLIA</t>
  </si>
  <si>
    <t>9. RUANG CEMPAKA</t>
  </si>
  <si>
    <t>/3</t>
  </si>
  <si>
    <t>10. RUANG MELATI</t>
  </si>
  <si>
    <t>/6</t>
  </si>
  <si>
    <t>11. RUANG KUTILANG</t>
  </si>
  <si>
    <t>12. RUANG CENDERAWASIH</t>
  </si>
  <si>
    <t>/4</t>
  </si>
  <si>
    <t>13. RUANG KENANGA</t>
  </si>
  <si>
    <t>14. RUANG KASUARI</t>
  </si>
  <si>
    <t>15. RUANG KEMUNING</t>
  </si>
  <si>
    <t>16. RUANG SEDAP MALAM</t>
  </si>
  <si>
    <t>/16</t>
  </si>
  <si>
    <t>17. RUANG BEKISAR</t>
  </si>
  <si>
    <t>18. RUANG JALAK</t>
  </si>
  <si>
    <t>19. RUANG CUCAK ROWO</t>
  </si>
  <si>
    <t>20. RUANG KENARI</t>
  </si>
  <si>
    <t>21. RUANG GARUDA</t>
  </si>
  <si>
    <t>22. RUANG BISMO</t>
  </si>
  <si>
    <t>/1</t>
  </si>
  <si>
    <t>23. RUANG BANGAU</t>
  </si>
  <si>
    <t>24. PAVILIUN ( VIP )</t>
  </si>
  <si>
    <t>25. RUANG WIJAYA KUSUMA</t>
  </si>
  <si>
    <t>26. KLINIK AUTIS &amp; DAY CARE</t>
  </si>
  <si>
    <t>/34</t>
  </si>
  <si>
    <t>Klinik Autis &amp; Day Care</t>
  </si>
  <si>
    <t>Lawang, 13 Juli 2016</t>
  </si>
  <si>
    <t>TRIWULAN II ( PERIODE APRIL - JUNI 2016 )</t>
  </si>
  <si>
    <t>&gt;&gt; ( 81,85 x 100 / 100% )</t>
  </si>
  <si>
    <t>: 82 %</t>
  </si>
  <si>
    <t>85% + ( 82% - 85% )</t>
  </si>
  <si>
    <t>60% + ( - 3% )</t>
  </si>
  <si>
    <t>60% - 3 %</t>
  </si>
  <si>
    <t>MENURUT HASIL IKM TRIWULAN -II ( PERIODE APRIL s/d JUNI 2016 )</t>
  </si>
  <si>
    <t>85% + (82% - 85%)</t>
  </si>
  <si>
    <t>82% + ( 82% - 82% )</t>
  </si>
  <si>
    <t>( 40% + 84,96 )</t>
  </si>
  <si>
    <t>(60% + 82 )</t>
  </si>
  <si>
    <t>TRIWULAN II ( APRIL - JUNI 2016 )</t>
  </si>
  <si>
    <t>TRIWULAN I ( JANUARI - MARET 2016 )</t>
  </si>
  <si>
    <t>Nilai realisasi yang didapat dari formula ( Hasil Penilaian IKM / Skala Maks Nilai IKM x 100% )</t>
  </si>
  <si>
    <t>S :</t>
  </si>
  <si>
    <t>T :</t>
  </si>
  <si>
    <t>R :</t>
  </si>
  <si>
    <t>&gt;&gt; ( 80,35 / 100 * 100% )</t>
  </si>
  <si>
    <t>82% + ( 80% - 82% )</t>
  </si>
  <si>
    <t>( 40% x 84,96  )</t>
  </si>
  <si>
    <t>( 60% x 81,98  )</t>
  </si>
  <si>
    <t>SEMESTER I ( JANUARI - JUNI 2016 )</t>
  </si>
  <si>
    <t xml:space="preserve">&gt;&gt; ( 81,85 + 80,35) / 2 * 100% </t>
  </si>
  <si>
    <t>: 81,10 %</t>
  </si>
  <si>
    <t>82% + ( 81,10% - 82% )</t>
  </si>
  <si>
    <t>( 40% X  84,96 )</t>
  </si>
  <si>
    <t>(60% X 81,99 )</t>
  </si>
  <si>
    <t>Kurang</t>
  </si>
  <si>
    <t xml:space="preserve"> </t>
  </si>
  <si>
    <t>PERIODE JULI S/D SEPTEMBER 2016</t>
  </si>
  <si>
    <t>TRIWULAN III  DI RSJ. Dr. RADJIMAN W. LAWANG</t>
  </si>
  <si>
    <t>IKM PERIODE III ( JULI - SEPTEMBER  2016 )</t>
  </si>
  <si>
    <t>Penghitungan IKM PER UNIT Triwulan Ke- III Periode Juli - September  2016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</si>
  <si>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</si>
  <si>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RG. KUTILANG</t>
  </si>
  <si>
    <t>Saya mohon perawatan diperpanjang untuk BPJS</t>
  </si>
  <si>
    <t>RG. KENARI</t>
  </si>
  <si>
    <t>RG. WIJAYA KUSUMA</t>
  </si>
  <si>
    <t>82% + ( 81,35% - 82% )</t>
  </si>
  <si>
    <t>Kondisi pasien belum stabil, semoga kondisi pasien cepat membaik &amp; mau minum obat</t>
  </si>
  <si>
    <t>Semoga selalu sabar dan telaten dalam membimbing dan mengurus pasien</t>
  </si>
  <si>
    <t>RG. SEDAP MALAM</t>
  </si>
  <si>
    <t>Setelah dirawat disini ibu saya sudah banyak perkembangan dan jauh lebih baik</t>
  </si>
  <si>
    <t>lingkungan asri, nyaman, aman dan tenang.</t>
  </si>
  <si>
    <t xml:space="preserve">sangat bangga dengan adanya RSJRW , dan terima kasih kepada semua pegawai yang dengan tulus hati merawat sesama. </t>
  </si>
  <si>
    <t>RG. KAKAK TUA</t>
  </si>
  <si>
    <t>Ruang Kakak Tua</t>
  </si>
  <si>
    <t>Saya sangat puas dengan pelayanan di sini</t>
  </si>
  <si>
    <t>Kami ucapkan terima kasih atas pelayanan yang sangat memuaskan</t>
  </si>
  <si>
    <t>RG. BANGAU</t>
  </si>
  <si>
    <t>Sebagian satpam di bagian BPJS mendahulukan yang datang lebih akhir</t>
  </si>
  <si>
    <t xml:space="preserve">dalam penebusan obat kurang cepat, sangat lama sehingga antri sangat lama, kasihan yang dari luar kota. Mohon diperbaiki lagi. </t>
  </si>
  <si>
    <t>Pelayanannya cepat tapi kadang kadang lama</t>
  </si>
  <si>
    <t>Kecepatan pelayanan kadang agak lambat</t>
  </si>
  <si>
    <t>agak lama menunggu dokter</t>
  </si>
  <si>
    <t>menurut saya sudah cukup bagus</t>
  </si>
  <si>
    <t>Fasilitas pelayanan fisik ditambahi alatnya</t>
  </si>
  <si>
    <t>Sudah sangat baik pelayanannya</t>
  </si>
  <si>
    <t>Semoga pelayanan semakin baik</t>
  </si>
  <si>
    <t>Pelayanannya sudah baik</t>
  </si>
  <si>
    <t>IGD</t>
  </si>
  <si>
    <t>Nunggu dokternya lama</t>
  </si>
  <si>
    <t>Petugas pendaftaran logatnya kasar</t>
  </si>
  <si>
    <t>Petugas pendaftaran kasar</t>
  </si>
  <si>
    <t>Bagian pendaftaran kurang ramah</t>
  </si>
  <si>
    <t>Tingkatkan lagi</t>
  </si>
  <si>
    <t>Pertahankan dan semangat</t>
  </si>
  <si>
    <t>Kasihan dokternya Cuma satu pasiennya banyak</t>
  </si>
  <si>
    <t>Menunggu giliran dipanggil dokter lama</t>
  </si>
  <si>
    <t>Tidak tega melihat pasien diikat</t>
  </si>
  <si>
    <t>Menunggu giliran diwawancarai petugas lama</t>
  </si>
  <si>
    <t>Dokternya Cuma 1 sehingga menunggu pasien lama</t>
  </si>
  <si>
    <t>Ngambil obat tidak jadi satu dengan UGD</t>
  </si>
  <si>
    <t>Takut kalau kebarengan dengan pasien jiwa</t>
  </si>
  <si>
    <t>Ngeri kalau melihat penderita gangguan jiwa</t>
  </si>
  <si>
    <t>Kurang nyaman karena jadi satu dengan pasien jiwa sangat mengganggu</t>
  </si>
  <si>
    <t xml:space="preserve">                                            </t>
  </si>
  <si>
    <t>R. NURI</t>
  </si>
  <si>
    <t>R. RADIOLOGI</t>
  </si>
  <si>
    <t>Semoga selalu menjalankan tugas sesuai prosedur dan tetap melayani dengan rasa kemanusiaan, terimakasih atas pelayanan yang diberikan.</t>
  </si>
  <si>
    <t>Terima kasih atas pelayanannya</t>
  </si>
  <si>
    <t>Perlu diberi tulisan atau rambu petunjuk di depan pintu masuk tentang "Pasien lewat pintu belakang".</t>
  </si>
  <si>
    <t>Sangat memuaskan</t>
  </si>
  <si>
    <t>Pelayanan sangat baik, terus dipertahankan</t>
  </si>
  <si>
    <t>Pelayanan dan petugas sangat baik</t>
  </si>
  <si>
    <t>Sangat baik</t>
  </si>
  <si>
    <t>Semua pelayanan yang diberikan sudah memenuhi semua kriteria</t>
  </si>
  <si>
    <t>Dulu pelayanannya ruwet, sekarang lebih mudah</t>
  </si>
  <si>
    <t>Kalau banyak pasien, ruang tunggu menjadi sempit</t>
  </si>
  <si>
    <t>Ada petugas yang kadang kadang tidak baik</t>
  </si>
  <si>
    <t>Ruang tunggu kalau pas ramai jadi kurang</t>
  </si>
  <si>
    <t>Antrian kadang panjang, ada yang berdiri karena kursinya kurang</t>
  </si>
  <si>
    <t>Pelayanannya perlu ditingkatkan kembali sesuai standart akreditasi RS</t>
  </si>
  <si>
    <t>Apotik lambat, karena ada kerusakan</t>
  </si>
  <si>
    <t>Antrian panjang, jadi lama</t>
  </si>
  <si>
    <t>Untuk keamanan lebih ditingkatkan lagi dengan mencatat nomor nopol kendaraan keluarga pasien dan identitas keluarga pasien. Terima kasih atas pelayanannya.</t>
  </si>
  <si>
    <t>Pelayanannya kurang cepat karena tindakan oleh dokter memerlukan waktu yang lama</t>
  </si>
  <si>
    <t>Saya sangat puas dan terima kasih banyak atas pelayanan dan kedisiplinan yang bagus, patut dibuat percontohan bagi rumah sakit yang lain, saya merasa puas.</t>
  </si>
  <si>
    <t>Mohon menu makanan ditingkatkan lagi</t>
  </si>
  <si>
    <t>Semangat paripurna tetap kita lanjutkan</t>
  </si>
  <si>
    <t>Dokter lama melayani</t>
  </si>
  <si>
    <t>Selesainya lama seperti yang sudah2</t>
  </si>
  <si>
    <t>Dokternya terlalu lama dalam pelayanan</t>
  </si>
  <si>
    <t>Dokternya datangnya siang tidak sesuai jam kerja</t>
  </si>
  <si>
    <t>Pelayanannya cepat tetapi menunggu dokter lama karena dokter tidak ada ditempat</t>
  </si>
  <si>
    <t>Dokternya tidak ada di tempat</t>
  </si>
  <si>
    <t>Dokternya lama</t>
  </si>
  <si>
    <t>Pemeriksaan dokter lama menunggunya</t>
  </si>
  <si>
    <t>Terlalu lama menunggu</t>
  </si>
  <si>
    <t>Perawatnya sumeh dan sopan</t>
  </si>
  <si>
    <t>Lama menunggu hasil konsul, pemeriksaan juga lama hasilnya</t>
  </si>
  <si>
    <t>Perawat dan dokternya ramah dan sopan, petugas pendaftaran tidak ramah sama sekali</t>
  </si>
  <si>
    <t>Sikap dan cara penyampaian petugas pendaftaran tidak ramah dan sopan, terutama cara penyampaian, mungkin diganti saja.</t>
  </si>
  <si>
    <t>Bagian pendaftaran sikapnya kurang ramah, mohon lebih ramah untuk petugas pendaftaran</t>
  </si>
  <si>
    <t>Lama menunggu hasil konsul, spesialis standby di UGD</t>
  </si>
  <si>
    <t>Lama menunggu hasil pemeriksaan</t>
  </si>
  <si>
    <t>Menunggu lama untuk pindah ke ruangan berikutnya</t>
  </si>
  <si>
    <t>Mohon tempat penanganan pasien jiwa di bedakan , tidak ditempatkan di satu ruangan</t>
  </si>
  <si>
    <t xml:space="preserve">Pasien sakit fisik, dicampur jadi satu dengan pasien jiwa </t>
  </si>
  <si>
    <t>Unit</t>
  </si>
  <si>
    <t>Nilai Kurang</t>
  </si>
  <si>
    <r>
      <t>b.  Mutu pelayanan 83,24 = A</t>
    </r>
    <r>
      <rPr>
        <b/>
        <sz val="11"/>
        <color rgb="FF00CC00"/>
        <rFont val="Aharoni"/>
        <charset val="177"/>
      </rPr>
      <t xml:space="preserve"> ( Sangat Baik )</t>
    </r>
  </si>
  <si>
    <t>/37</t>
  </si>
  <si>
    <t>2. METRO</t>
  </si>
  <si>
    <t>/89</t>
  </si>
  <si>
    <t>3. RUANG KUTILANG</t>
  </si>
  <si>
    <t>4. RUANG SEDAP MALAM</t>
  </si>
  <si>
    <t>/17</t>
  </si>
  <si>
    <t>5. RUANG WIJAYA KUSUMA</t>
  </si>
  <si>
    <t>6. RUANG KAKAK TUA</t>
  </si>
  <si>
    <t>/24</t>
  </si>
  <si>
    <t>7. RUANG KENARI</t>
  </si>
  <si>
    <t>8. RUANG BANGAU</t>
  </si>
  <si>
    <t>9. RUANG KENANGA</t>
  </si>
  <si>
    <t>10. RUANG NURI</t>
  </si>
  <si>
    <t>11. RUANG BISMO</t>
  </si>
  <si>
    <t>12. RADIOLOGI</t>
  </si>
  <si>
    <t>13. IGD</t>
  </si>
  <si>
    <t>/84</t>
  </si>
  <si>
    <t>14. PKJ</t>
  </si>
  <si>
    <t>/31</t>
  </si>
  <si>
    <t>TRIWULAN III ( PERIODE JULI - SEPT 2016 )</t>
  </si>
  <si>
    <t>Lawang, 11 Oktober 2016</t>
  </si>
  <si>
    <t>Pengolah Data,</t>
  </si>
  <si>
    <t>NIK. 0990</t>
  </si>
  <si>
    <t>(Ardiyani Eka Saraswati, S.Ikom)</t>
  </si>
  <si>
    <t>RG. FLAMBOYAN</t>
  </si>
  <si>
    <t>IKM PERIODE IV ( OKTOBER - DESEMBER  2016 )</t>
  </si>
  <si>
    <t>Ruang Flamboyan</t>
  </si>
  <si>
    <t>Terima kasih atas bimbingannya , semoga Tuhan selalu melimpahkan rahmatnya. Amin</t>
  </si>
  <si>
    <t>R. Sedap Malam</t>
  </si>
  <si>
    <t>Terima kasih terhadap para perawat yang telah merawat saya ketika saya sakit</t>
  </si>
  <si>
    <t>Perawatannya sangat baik, ibu saya sudah tidak ngomel-ngomel lagi</t>
  </si>
  <si>
    <t>Baik dalam merawat saya</t>
  </si>
  <si>
    <t>Pelayanan sudah sangat baik, mohon dipertahankan dan ditingkatkan</t>
  </si>
  <si>
    <t>Tidak ada keluhan apapun, pelayanan sangat baik</t>
  </si>
  <si>
    <t>Perawatnya sangat baik, semoga dibalas Tuhan atas kebaikannya</t>
  </si>
  <si>
    <t>Perbanyak susternya lagi yang sangat ramah dan baik hati sesuai motto Radjiman (Caroline E.Y)</t>
  </si>
  <si>
    <t>Pelayanan cukup baik dan mudah</t>
  </si>
  <si>
    <t>TD</t>
  </si>
  <si>
    <t>Kalau bisa sabtu dokternya ada</t>
  </si>
  <si>
    <t>Mohon ditingkatkan pelayanan demi kemanusiaan</t>
  </si>
  <si>
    <t>Pelayanan di RS ini sangat bagus serta petugasnya yang sangat ramah serta memberikan layanan yang bagus untuk pasien</t>
  </si>
  <si>
    <t>Pelayanan sangat memuaskan dan semua perawat sangat ramah ramah dan baik</t>
  </si>
  <si>
    <t>Cukup</t>
  </si>
  <si>
    <t xml:space="preserve">  </t>
  </si>
  <si>
    <t>Akses jalan masuk kurang lebar sedikit</t>
  </si>
  <si>
    <t>Semoga RSJ ini semakin berkembang dan sukses</t>
  </si>
  <si>
    <t>Tidak ada keluhan</t>
  </si>
  <si>
    <t>Kritik saran buat TU UGD agar lebih sabar</t>
  </si>
  <si>
    <t>Sangat baik pelayanannya</t>
  </si>
  <si>
    <t>RG. PARKIT</t>
  </si>
  <si>
    <t>Ruang Parkit</t>
  </si>
  <si>
    <t>Pelayanan harap lebih ditingkatkan lagi</t>
  </si>
  <si>
    <t>Kami sudah mendapatkan layanan yang baik, saran lebih ditingkatkan lagi tetap dijaga kebersihannya</t>
  </si>
  <si>
    <t>Pak Mantri, pelayanan sangat baik dan memuaskan pasien</t>
  </si>
  <si>
    <t>Petugas pelayanan diharapkan sangat ramah</t>
  </si>
  <si>
    <t>Banyak peningkatan, mudah mudahan dipertahankan</t>
  </si>
  <si>
    <t>GARUDA</t>
  </si>
  <si>
    <t>Saya sekeluarga sangat berterima kasih atas pelayanan penyembuhannya kepada putra kami dalam apapun, pelayanan dan fasilitasnya sangat baik.</t>
  </si>
  <si>
    <t>Sambil bekerja, melayani dan terus belajar setinggi tingginya minim S1, terima kasih banyak.</t>
  </si>
  <si>
    <t>Ditingkatkan lagi kebersihan taman dan pelayanan sarana bagi pengunjung</t>
  </si>
  <si>
    <t>Bersyukur dengan adanya RS ini, anak saya sekarang sembuh, sangat berterima kasih kepada semua yang telah merawat.</t>
  </si>
  <si>
    <t>Pertahankan pelayanan yang sudah ada, sukses selalu</t>
  </si>
  <si>
    <t>Untuk pasien yang menggunakan kartu BPJS untuk dipercepat / dipermudah.</t>
  </si>
  <si>
    <t>Ditingkatkan lagi pelayanannya, semoga semakin bagus dalam penanganan pasien</t>
  </si>
  <si>
    <t>Semua pelayanan,sarana dan prasarana sudah sangat baik.</t>
  </si>
  <si>
    <t>Pelayanan sangat memuaskan, pertahankan.</t>
  </si>
  <si>
    <t>Harap diberi bimbingan agama</t>
  </si>
  <si>
    <t>Pelayanan bagus dan tempatnya nyaman</t>
  </si>
  <si>
    <t>Ibu ibu perawat merawat pasien dengan disiplin, sopan dan ramah</t>
  </si>
  <si>
    <t>Fasilitas RS perlu ditingkatkan</t>
  </si>
  <si>
    <t>Mohon doanya semoga sembuh terus sampai dirumah</t>
  </si>
  <si>
    <t>Dokternya mohon ditambah, masa IGD dokternya hanya 1?</t>
  </si>
  <si>
    <t>Terimakasih atas pelayanannya</t>
  </si>
  <si>
    <t>Kasihan dokternya 1 pasiennya banyak</t>
  </si>
  <si>
    <t>Dokternya 1 pasiennya banyak.. Antri deh..</t>
  </si>
  <si>
    <t>Perawatnya bagus, dokternya baik, tetapi nunggu lama karna dokternya hanya 1</t>
  </si>
  <si>
    <t>Dokternya tidak ada ditempat, menunggu ditelepon dulu</t>
  </si>
  <si>
    <t>Pelayanan petugas cepat, tapi sayang dokternya tidak standby menunggu ditelephone</t>
  </si>
  <si>
    <t>Prosedur administrasi untuk registrasi pasien cukup memakan waktu, tetapi prosedur keluar cukup mudah</t>
  </si>
  <si>
    <t>Bagus sekali, disiplin, terima kasih telah merawat, menjaga, dan mengobati mama saya sampai sembuh</t>
  </si>
  <si>
    <t>Sebaiknya keluarga pasien diberitahu jika menginginkan dari pasien umum dipindah ke BPJS.</t>
  </si>
  <si>
    <t>Biaya pengobatan lebih dipertimbangkan sesuai dengan kondisi keluarga (pasien) walau memakai BPJS</t>
  </si>
  <si>
    <t>Instalasi Radiologi</t>
  </si>
  <si>
    <t>Urutan :</t>
  </si>
  <si>
    <t>TRIWULAN IV  DI RSJ. Dr. RADJIMAN W. LAWANG</t>
  </si>
  <si>
    <t>PERIODE OKTOBER S/D DESEMBER 2016</t>
  </si>
  <si>
    <r>
      <t>b.  Mutu pelayanan 82,36 = A</t>
    </r>
    <r>
      <rPr>
        <b/>
        <sz val="11"/>
        <color rgb="FF00CC00"/>
        <rFont val="Aharoni"/>
        <charset val="177"/>
      </rPr>
      <t xml:space="preserve"> ( Sangat Baik )</t>
    </r>
  </si>
  <si>
    <t>Penghitungan IKM PER UNIT Triwulan Ke- IV Periode Oktober - Desember  2016</t>
  </si>
  <si>
    <t>1. RUANG  FLAMBOYAN</t>
  </si>
  <si>
    <t>2. RUANG SEDAP MALAM</t>
  </si>
  <si>
    <t>/75</t>
  </si>
  <si>
    <t>3. RUANG KENANGA</t>
  </si>
  <si>
    <t>/11</t>
  </si>
  <si>
    <t>4. RUANG KAKAK TUA</t>
  </si>
  <si>
    <t>/19</t>
  </si>
  <si>
    <t>5. RUANG KENARI</t>
  </si>
  <si>
    <t>/49</t>
  </si>
  <si>
    <t>7. RUANG PARKIT</t>
  </si>
  <si>
    <t>8. RUANG WIJAYA KUSUMA</t>
  </si>
  <si>
    <t>9. RUANG GARUDA</t>
  </si>
  <si>
    <t>/9</t>
  </si>
  <si>
    <t>10. INSTALASI RADIOLOGI</t>
  </si>
  <si>
    <t>11. INSTALASI GAWAT DARURAT ( IGD )</t>
  </si>
  <si>
    <t>/67</t>
  </si>
  <si>
    <t>12. POLI KESEHATAN JIWA (PKJ)</t>
  </si>
  <si>
    <t>/48</t>
  </si>
  <si>
    <t>Lawang, 21 Desember 2016</t>
  </si>
  <si>
    <t>7. RUANG JALAK</t>
  </si>
  <si>
    <t>8. RUANG MELATI</t>
  </si>
  <si>
    <t>9. RUANG PERKUTUT</t>
  </si>
  <si>
    <t>NIP 196605151987032001</t>
  </si>
  <si>
    <t>NIK 0990</t>
  </si>
  <si>
    <t>(Ardiyani Eka Saraswati, S.I.Kom)</t>
  </si>
  <si>
    <t>D123</t>
  </si>
  <si>
    <t>total</t>
  </si>
  <si>
    <r>
      <t>b.  Mutu pelayanan 82,20 = A</t>
    </r>
    <r>
      <rPr>
        <b/>
        <sz val="11"/>
        <color rgb="FF00CC00"/>
        <rFont val="Aharoni"/>
        <charset val="177"/>
      </rPr>
      <t xml:space="preserve"> ( Sangat Baik )</t>
    </r>
  </si>
  <si>
    <t xml:space="preserve">PERIODE OKTOBER - DESEMBER 2016 </t>
  </si>
  <si>
    <t>: 82,36 %</t>
  </si>
  <si>
    <t xml:space="preserve">PERIODE TAHUN 2016 </t>
  </si>
  <si>
    <t>;</t>
  </si>
  <si>
    <r>
      <t>b.  Mutu pelayanan 82, 85 = A</t>
    </r>
    <r>
      <rPr>
        <b/>
        <sz val="11"/>
        <color rgb="FF00CC00"/>
        <rFont val="Aharoni"/>
        <charset val="177"/>
      </rPr>
      <t xml:space="preserve"> ( Sangat Baik )</t>
    </r>
  </si>
  <si>
    <t>IKM SEMESTER II ( JULI - DESEMBER  2016 )</t>
  </si>
  <si>
    <t>: 82%</t>
  </si>
  <si>
    <t>( 40% X  85 )</t>
  </si>
  <si>
    <t>(60% X 85 )</t>
  </si>
  <si>
    <t>: 83%</t>
  </si>
  <si>
    <t xml:space="preserve">SEMESTER II TAHUN 2016 </t>
  </si>
  <si>
    <t>85% + ( 83% - 85% )</t>
  </si>
  <si>
    <t xml:space="preserve">PROSENTASE NILAI KURANG III </t>
  </si>
  <si>
    <t>SEMESTER II  DI RSJ. Dr. RADJIMAN W. LAWANG</t>
  </si>
  <si>
    <t>PROSENTASE NILAI KURANG SEMESTER II TAHUN 2016</t>
  </si>
  <si>
    <t>DI RSJ. Dr. RADJIMAN W. LAWANG</t>
  </si>
  <si>
    <r>
      <t xml:space="preserve">PERIODE </t>
    </r>
    <r>
      <rPr>
        <b/>
        <sz val="12"/>
        <color rgb="FF0070C0"/>
        <rFont val="Arial"/>
        <family val="2"/>
      </rPr>
      <t>JANUARI S/D DESEMBER 2016</t>
    </r>
  </si>
  <si>
    <t>IKM PERIODE II ( APRIL - JUNI 2016 )</t>
  </si>
  <si>
    <t>UNIT PELAYANAN, JENIS KELAMIN DAN PENDIDIKAN RESPONDEN TW.1 TH 2016</t>
  </si>
  <si>
    <t>IKM SEMESTER I ( JANUARI - JUNI 2016 )</t>
  </si>
  <si>
    <t>Instalasi Diklit</t>
  </si>
  <si>
    <t>Klinik Sub Spesialis</t>
  </si>
  <si>
    <t>responden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</si>
</sst>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164" formatCode="_(&quot;Rp&quot;* #,##0_);_(&quot;Rp&quot;* \(#,##0\);_(&quot;Rp&quot;* &quot;-&quot;_);_(@_)"/>
    <numFmt numFmtId="165" formatCode="0.000"/>
    <numFmt numFmtId="166" formatCode="0.0"/>
  </numFmts>
  <fonts count="39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CC00"/>
      <name val="Aharoni"/>
      <charset val="177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6"/>
      <name val="Arial"/>
      <family val="2"/>
    </font>
    <font>
      <sz val="10"/>
      <color theme="1"/>
      <name val="Calibri"/>
      <family val="2"/>
      <charset val="1"/>
      <scheme val="minor"/>
    </font>
    <font>
      <b/>
      <sz val="12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Arial"/>
      <family val="2"/>
    </font>
    <font>
      <sz val="12"/>
      <color theme="1"/>
      <name val="Calibri"/>
      <family val="2"/>
      <charset val="1"/>
      <scheme val="minor"/>
    </font>
    <font>
      <b/>
      <sz val="12"/>
      <color rgb="FF0070C0"/>
      <name val="Calibri"/>
      <family val="2"/>
      <charset val="1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Arial"/>
      <family val="2"/>
    </font>
    <font>
      <b/>
      <sz val="16"/>
      <name val="Calibri"/>
      <family val="2"/>
      <scheme val="minor"/>
    </font>
    <font>
      <sz val="11"/>
      <color theme="0" tint="-0.499984740745262"/>
      <name val="Calibri"/>
      <family val="2"/>
      <charset val="1"/>
      <scheme val="minor"/>
    </font>
    <font>
      <b/>
      <sz val="16"/>
      <color rgb="FF0070C0"/>
      <name val="Calibri"/>
      <family val="2"/>
      <charset val="1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rgb="FF0070C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499984740745262"/>
      <name val="Calibri"/>
      <family val="2"/>
      <charset val="1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D3CC4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double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34">
    <xf numFmtId="0" fontId="0" fillId="0" borderId="0" xfId="0"/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4" fillId="6" borderId="18" xfId="0" applyFont="1" applyFill="1" applyBorder="1" applyAlignment="1">
      <alignment horizontal="center"/>
    </xf>
    <xf numFmtId="0" fontId="0" fillId="7" borderId="18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/>
    </xf>
    <xf numFmtId="0" fontId="0" fillId="9" borderId="18" xfId="0" applyFill="1" applyBorder="1" applyAlignment="1">
      <alignment horizontal="center"/>
    </xf>
    <xf numFmtId="0" fontId="0" fillId="10" borderId="18" xfId="0" applyFill="1" applyBorder="1"/>
    <xf numFmtId="0" fontId="0" fillId="11" borderId="18" xfId="0" applyFill="1" applyBorder="1"/>
    <xf numFmtId="0" fontId="0" fillId="12" borderId="18" xfId="0" applyFill="1" applyBorder="1" applyAlignment="1">
      <alignment horizontal="center"/>
    </xf>
    <xf numFmtId="0" fontId="0" fillId="13" borderId="18" xfId="0" applyFill="1" applyBorder="1" applyAlignment="1">
      <alignment horizontal="center"/>
    </xf>
    <xf numFmtId="0" fontId="0" fillId="14" borderId="18" xfId="0" applyFill="1" applyBorder="1"/>
    <xf numFmtId="0" fontId="0" fillId="0" borderId="10" xfId="0" applyBorder="1"/>
    <xf numFmtId="0" fontId="0" fillId="0" borderId="8" xfId="0" applyBorder="1"/>
    <xf numFmtId="0" fontId="0" fillId="0" borderId="18" xfId="0" applyBorder="1"/>
    <xf numFmtId="0" fontId="0" fillId="15" borderId="18" xfId="0" applyFill="1" applyBorder="1"/>
    <xf numFmtId="0" fontId="0" fillId="7" borderId="18" xfId="0" applyFill="1" applyBorder="1"/>
    <xf numFmtId="0" fontId="0" fillId="16" borderId="18" xfId="0" applyFill="1" applyBorder="1"/>
    <xf numFmtId="0" fontId="0" fillId="9" borderId="18" xfId="0" applyFill="1" applyBorder="1"/>
    <xf numFmtId="0" fontId="0" fillId="17" borderId="18" xfId="0" applyFill="1" applyBorder="1"/>
    <xf numFmtId="0" fontId="0" fillId="18" borderId="18" xfId="0" applyFill="1" applyBorder="1"/>
    <xf numFmtId="0" fontId="0" fillId="19" borderId="18" xfId="0" applyFill="1" applyBorder="1"/>
    <xf numFmtId="0" fontId="0" fillId="4" borderId="0" xfId="0" applyFill="1"/>
    <xf numFmtId="9" fontId="0" fillId="0" borderId="0" xfId="0" applyNumberFormat="1"/>
    <xf numFmtId="9" fontId="0" fillId="0" borderId="0" xfId="1" applyFont="1"/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7" fillId="0" borderId="0" xfId="0" applyFont="1"/>
    <xf numFmtId="0" fontId="7" fillId="4" borderId="0" xfId="0" applyFont="1" applyFill="1"/>
    <xf numFmtId="0" fontId="8" fillId="0" borderId="18" xfId="0" applyFont="1" applyBorder="1"/>
    <xf numFmtId="0" fontId="0" fillId="20" borderId="18" xfId="0" applyFill="1" applyBorder="1"/>
    <xf numFmtId="0" fontId="0" fillId="5" borderId="18" xfId="0" applyFill="1" applyBorder="1"/>
    <xf numFmtId="0" fontId="0" fillId="21" borderId="18" xfId="0" applyFont="1" applyFill="1" applyBorder="1"/>
    <xf numFmtId="0" fontId="0" fillId="12" borderId="8" xfId="0" applyFill="1" applyBorder="1"/>
    <xf numFmtId="0" fontId="0" fillId="12" borderId="18" xfId="0" applyFill="1" applyBorder="1"/>
    <xf numFmtId="0" fontId="0" fillId="5" borderId="8" xfId="0" applyFont="1" applyFill="1" applyBorder="1"/>
    <xf numFmtId="0" fontId="0" fillId="5" borderId="18" xfId="0" applyFont="1" applyFill="1" applyBorder="1"/>
    <xf numFmtId="0" fontId="0" fillId="0" borderId="0" xfId="0" applyBorder="1"/>
    <xf numFmtId="9" fontId="0" fillId="0" borderId="0" xfId="1" applyFont="1" applyBorder="1"/>
    <xf numFmtId="2" fontId="0" fillId="0" borderId="0" xfId="0" applyNumberFormat="1"/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9" fillId="0" borderId="0" xfId="0" applyFont="1" applyAlignment="1"/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22" xfId="0" applyBorder="1"/>
    <xf numFmtId="0" fontId="6" fillId="0" borderId="20" xfId="0" applyFont="1" applyBorder="1" applyAlignment="1">
      <alignment horizontal="center" wrapText="1"/>
    </xf>
    <xf numFmtId="0" fontId="6" fillId="0" borderId="23" xfId="0" applyFont="1" applyBorder="1" applyAlignment="1">
      <alignment horizontal="center"/>
    </xf>
    <xf numFmtId="9" fontId="6" fillId="0" borderId="18" xfId="1" applyFont="1" applyBorder="1" applyAlignment="1">
      <alignment horizontal="center"/>
    </xf>
    <xf numFmtId="0" fontId="5" fillId="0" borderId="27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vertical="top" wrapText="1"/>
    </xf>
    <xf numFmtId="0" fontId="0" fillId="0" borderId="20" xfId="0" applyFill="1" applyBorder="1" applyAlignment="1">
      <alignment horizontal="center"/>
    </xf>
    <xf numFmtId="2" fontId="0" fillId="0" borderId="20" xfId="0" applyNumberFormat="1" applyFill="1" applyBorder="1" applyAlignment="1">
      <alignment horizontal="center"/>
    </xf>
    <xf numFmtId="2" fontId="0" fillId="0" borderId="21" xfId="0" applyNumberFormat="1" applyFont="1" applyFill="1" applyBorder="1" applyAlignment="1">
      <alignment horizontal="center"/>
    </xf>
    <xf numFmtId="0" fontId="5" fillId="0" borderId="18" xfId="0" applyFont="1" applyBorder="1" applyAlignment="1">
      <alignment horizontal="center" vertical="center" wrapText="1"/>
    </xf>
    <xf numFmtId="0" fontId="11" fillId="0" borderId="18" xfId="0" applyFont="1" applyBorder="1" applyAlignment="1">
      <alignment vertical="top" wrapText="1"/>
    </xf>
    <xf numFmtId="0" fontId="0" fillId="0" borderId="18" xfId="0" applyFill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2" fontId="0" fillId="0" borderId="18" xfId="0" applyNumberFormat="1" applyFont="1" applyBorder="1" applyAlignment="1">
      <alignment horizontal="center"/>
    </xf>
    <xf numFmtId="0" fontId="5" fillId="0" borderId="18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vertical="top" wrapText="1"/>
    </xf>
    <xf numFmtId="2" fontId="0" fillId="0" borderId="18" xfId="0" applyNumberFormat="1" applyFill="1" applyBorder="1" applyAlignment="1">
      <alignment horizontal="center"/>
    </xf>
    <xf numFmtId="2" fontId="0" fillId="0" borderId="18" xfId="0" applyNumberFormat="1" applyFont="1" applyFill="1" applyBorder="1" applyAlignment="1">
      <alignment horizontal="center"/>
    </xf>
    <xf numFmtId="2" fontId="5" fillId="0" borderId="18" xfId="0" applyNumberFormat="1" applyFont="1" applyFill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/>
    </xf>
    <xf numFmtId="9" fontId="3" fillId="0" borderId="0" xfId="1" applyFont="1" applyBorder="1" applyAlignment="1">
      <alignment horizontal="center" vertical="center"/>
    </xf>
    <xf numFmtId="9" fontId="0" fillId="0" borderId="29" xfId="1" applyFont="1" applyBorder="1" applyAlignment="1"/>
    <xf numFmtId="9" fontId="0" fillId="0" borderId="0" xfId="1" applyFont="1" applyBorder="1" applyAlignment="1"/>
    <xf numFmtId="0" fontId="0" fillId="3" borderId="18" xfId="0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4" fillId="6" borderId="8" xfId="0" applyFont="1" applyFill="1" applyBorder="1" applyAlignment="1"/>
    <xf numFmtId="0" fontId="4" fillId="6" borderId="9" xfId="0" applyFont="1" applyFill="1" applyBorder="1" applyAlignment="1"/>
    <xf numFmtId="0" fontId="4" fillId="6" borderId="10" xfId="0" applyFont="1" applyFill="1" applyBorder="1" applyAlignment="1"/>
    <xf numFmtId="0" fontId="0" fillId="7" borderId="8" xfId="0" applyFill="1" applyBorder="1" applyAlignment="1">
      <alignment vertical="center"/>
    </xf>
    <xf numFmtId="0" fontId="0" fillId="7" borderId="9" xfId="0" applyFill="1" applyBorder="1" applyAlignment="1">
      <alignment vertical="center"/>
    </xf>
    <xf numFmtId="0" fontId="0" fillId="7" borderId="10" xfId="0" applyFill="1" applyBorder="1" applyAlignment="1">
      <alignment vertical="center"/>
    </xf>
    <xf numFmtId="0" fontId="0" fillId="8" borderId="8" xfId="0" applyFill="1" applyBorder="1" applyAlignment="1"/>
    <xf numFmtId="0" fontId="0" fillId="8" borderId="9" xfId="0" applyFill="1" applyBorder="1" applyAlignment="1"/>
    <xf numFmtId="0" fontId="0" fillId="8" borderId="10" xfId="0" applyFill="1" applyBorder="1" applyAlignment="1"/>
    <xf numFmtId="0" fontId="0" fillId="9" borderId="8" xfId="0" applyFill="1" applyBorder="1" applyAlignment="1"/>
    <xf numFmtId="0" fontId="0" fillId="9" borderId="9" xfId="0" applyFill="1" applyBorder="1" applyAlignment="1"/>
    <xf numFmtId="0" fontId="0" fillId="9" borderId="10" xfId="0" applyFill="1" applyBorder="1" applyAlignment="1"/>
    <xf numFmtId="0" fontId="0" fillId="10" borderId="8" xfId="0" applyFill="1" applyBorder="1" applyAlignment="1"/>
    <xf numFmtId="0" fontId="0" fillId="10" borderId="9" xfId="0" applyFill="1" applyBorder="1" applyAlignment="1"/>
    <xf numFmtId="0" fontId="0" fillId="10" borderId="10" xfId="0" applyFill="1" applyBorder="1" applyAlignment="1"/>
    <xf numFmtId="0" fontId="0" fillId="11" borderId="8" xfId="0" applyFill="1" applyBorder="1" applyAlignment="1"/>
    <xf numFmtId="0" fontId="0" fillId="11" borderId="9" xfId="0" applyFill="1" applyBorder="1" applyAlignment="1"/>
    <xf numFmtId="0" fontId="0" fillId="11" borderId="10" xfId="0" applyFill="1" applyBorder="1" applyAlignment="1"/>
    <xf numFmtId="0" fontId="0" fillId="12" borderId="8" xfId="0" applyFill="1" applyBorder="1" applyAlignment="1"/>
    <xf numFmtId="0" fontId="0" fillId="12" borderId="9" xfId="0" applyFill="1" applyBorder="1" applyAlignment="1"/>
    <xf numFmtId="0" fontId="0" fillId="12" borderId="10" xfId="0" applyFill="1" applyBorder="1" applyAlignment="1"/>
    <xf numFmtId="0" fontId="0" fillId="13" borderId="8" xfId="0" applyFill="1" applyBorder="1" applyAlignment="1"/>
    <xf numFmtId="0" fontId="0" fillId="13" borderId="9" xfId="0" applyFill="1" applyBorder="1" applyAlignment="1"/>
    <xf numFmtId="0" fontId="0" fillId="13" borderId="10" xfId="0" applyFill="1" applyBorder="1" applyAlignment="1"/>
    <xf numFmtId="9" fontId="0" fillId="0" borderId="18" xfId="1" applyFont="1" applyBorder="1"/>
    <xf numFmtId="9" fontId="0" fillId="25" borderId="0" xfId="1" applyFont="1" applyFill="1" applyBorder="1"/>
    <xf numFmtId="0" fontId="12" fillId="0" borderId="0" xfId="0" applyFont="1" applyAlignment="1">
      <alignment vertical="center"/>
    </xf>
    <xf numFmtId="2" fontId="12" fillId="0" borderId="0" xfId="0" applyNumberFormat="1" applyFont="1" applyAlignment="1">
      <alignment vertical="center"/>
    </xf>
    <xf numFmtId="0" fontId="12" fillId="24" borderId="19" xfId="0" applyFont="1" applyFill="1" applyBorder="1" applyAlignment="1">
      <alignment horizontal="center" vertical="center" wrapText="1"/>
    </xf>
    <xf numFmtId="0" fontId="12" fillId="24" borderId="18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/>
    </xf>
    <xf numFmtId="0" fontId="5" fillId="6" borderId="8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26" borderId="18" xfId="0" applyFill="1" applyBorder="1" applyAlignment="1">
      <alignment horizontal="center" vertical="center"/>
    </xf>
    <xf numFmtId="0" fontId="0" fillId="26" borderId="18" xfId="0" applyFill="1" applyBorder="1"/>
    <xf numFmtId="9" fontId="0" fillId="26" borderId="18" xfId="1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9" fontId="2" fillId="26" borderId="18" xfId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Border="1" applyAlignment="1">
      <alignment horizontal="right"/>
    </xf>
    <xf numFmtId="9" fontId="0" fillId="0" borderId="18" xfId="1" applyFont="1" applyBorder="1" applyAlignment="1">
      <alignment horizontal="center"/>
    </xf>
    <xf numFmtId="0" fontId="0" fillId="0" borderId="0" xfId="0" applyAlignment="1">
      <alignment horizontal="right"/>
    </xf>
    <xf numFmtId="0" fontId="15" fillId="0" borderId="0" xfId="0" applyFont="1" applyAlignment="1">
      <alignment horizontal="right" vertical="center" wrapText="1"/>
    </xf>
    <xf numFmtId="0" fontId="5" fillId="0" borderId="0" xfId="0" applyFont="1" applyAlignment="1">
      <alignment horizontal="right"/>
    </xf>
    <xf numFmtId="0" fontId="11" fillId="0" borderId="18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left" vertical="center"/>
    </xf>
    <xf numFmtId="0" fontId="17" fillId="0" borderId="0" xfId="0" applyFont="1"/>
    <xf numFmtId="0" fontId="5" fillId="0" borderId="0" xfId="0" applyFont="1" applyBorder="1"/>
    <xf numFmtId="0" fontId="0" fillId="0" borderId="0" xfId="0" applyFont="1" applyBorder="1"/>
    <xf numFmtId="0" fontId="11" fillId="0" borderId="27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center"/>
    </xf>
    <xf numFmtId="0" fontId="11" fillId="0" borderId="18" xfId="0" applyFont="1" applyBorder="1" applyAlignment="1">
      <alignment horizontal="left" vertical="center" wrapText="1"/>
    </xf>
    <xf numFmtId="0" fontId="0" fillId="0" borderId="18" xfId="0" applyFont="1" applyBorder="1" applyAlignment="1">
      <alignment horizontal="center"/>
    </xf>
    <xf numFmtId="2" fontId="0" fillId="27" borderId="18" xfId="0" applyNumberFormat="1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2" fontId="0" fillId="4" borderId="18" xfId="0" applyNumberFormat="1" applyFont="1" applyFill="1" applyBorder="1" applyAlignment="1">
      <alignment horizontal="center"/>
    </xf>
    <xf numFmtId="0" fontId="11" fillId="0" borderId="18" xfId="0" applyFont="1" applyFill="1" applyBorder="1" applyAlignment="1">
      <alignment horizontal="left" vertical="center" wrapText="1"/>
    </xf>
    <xf numFmtId="0" fontId="11" fillId="0" borderId="18" xfId="0" applyFont="1" applyBorder="1" applyAlignment="1">
      <alignment horizontal="center"/>
    </xf>
    <xf numFmtId="2" fontId="11" fillId="0" borderId="18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15" borderId="18" xfId="0" applyFill="1" applyBorder="1" applyAlignment="1">
      <alignment horizontal="center" vertical="center"/>
    </xf>
    <xf numFmtId="0" fontId="0" fillId="16" borderId="18" xfId="0" applyFill="1" applyBorder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0" fillId="17" borderId="18" xfId="0" applyFill="1" applyBorder="1" applyAlignment="1">
      <alignment horizontal="center" vertical="center"/>
    </xf>
    <xf numFmtId="0" fontId="0" fillId="18" borderId="18" xfId="0" applyFill="1" applyBorder="1" applyAlignment="1">
      <alignment horizontal="center" vertical="center"/>
    </xf>
    <xf numFmtId="0" fontId="0" fillId="19" borderId="18" xfId="0" applyFill="1" applyBorder="1" applyAlignment="1">
      <alignment horizontal="center" vertical="center"/>
    </xf>
    <xf numFmtId="0" fontId="0" fillId="14" borderId="18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0" xfId="0" applyFont="1"/>
    <xf numFmtId="0" fontId="0" fillId="0" borderId="0" xfId="0" quotePrefix="1"/>
    <xf numFmtId="0" fontId="8" fillId="0" borderId="0" xfId="0" applyFont="1" applyBorder="1"/>
    <xf numFmtId="0" fontId="8" fillId="0" borderId="0" xfId="0" quotePrefix="1" applyFont="1" applyBorder="1"/>
    <xf numFmtId="0" fontId="8" fillId="0" borderId="0" xfId="0" applyFont="1"/>
    <xf numFmtId="0" fontId="8" fillId="0" borderId="0" xfId="0" applyFont="1" applyFill="1" applyBorder="1"/>
    <xf numFmtId="0" fontId="6" fillId="0" borderId="0" xfId="0" applyFont="1" applyFill="1" applyBorder="1"/>
    <xf numFmtId="0" fontId="8" fillId="0" borderId="0" xfId="0" applyFont="1" applyBorder="1" applyAlignment="1"/>
    <xf numFmtId="0" fontId="6" fillId="0" borderId="0" xfId="0" applyFont="1" applyAlignment="1"/>
    <xf numFmtId="0" fontId="8" fillId="0" borderId="0" xfId="0" applyFont="1" applyAlignment="1"/>
    <xf numFmtId="0" fontId="8" fillId="0" borderId="0" xfId="0" applyFont="1" applyFill="1" applyBorder="1" applyAlignment="1"/>
    <xf numFmtId="0" fontId="0" fillId="0" borderId="0" xfId="0" applyAlignment="1"/>
    <xf numFmtId="9" fontId="0" fillId="0" borderId="0" xfId="1" applyFont="1" applyBorder="1" applyAlignment="1">
      <alignment vertical="center"/>
    </xf>
    <xf numFmtId="9" fontId="0" fillId="0" borderId="18" xfId="1" applyFont="1" applyBorder="1" applyAlignment="1">
      <alignment horizontal="center" vertical="center"/>
    </xf>
    <xf numFmtId="9" fontId="5" fillId="26" borderId="18" xfId="1" applyFont="1" applyFill="1" applyBorder="1" applyAlignment="1">
      <alignment horizontal="center" vertical="center" wrapText="1"/>
    </xf>
    <xf numFmtId="0" fontId="0" fillId="0" borderId="18" xfId="1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6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28" borderId="18" xfId="0" applyFill="1" applyBorder="1"/>
    <xf numFmtId="0" fontId="0" fillId="0" borderId="18" xfId="0" applyBorder="1" applyAlignment="1">
      <alignment wrapText="1"/>
    </xf>
    <xf numFmtId="0" fontId="0" fillId="0" borderId="18" xfId="0" applyBorder="1" applyAlignment="1">
      <alignment horizontal="left" vertical="center"/>
    </xf>
    <xf numFmtId="15" fontId="0" fillId="0" borderId="18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18" xfId="0" applyNumberFormat="1" applyBorder="1" applyAlignment="1">
      <alignment horizontal="center" vertical="center"/>
    </xf>
    <xf numFmtId="0" fontId="0" fillId="29" borderId="18" xfId="0" applyFill="1" applyBorder="1"/>
    <xf numFmtId="15" fontId="0" fillId="0" borderId="18" xfId="0" applyNumberFormat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0" fillId="22" borderId="18" xfId="0" applyFill="1" applyBorder="1" applyAlignment="1">
      <alignment horizontal="center" vertical="center"/>
    </xf>
    <xf numFmtId="0" fontId="0" fillId="4" borderId="18" xfId="0" applyFill="1" applyBorder="1"/>
    <xf numFmtId="0" fontId="5" fillId="0" borderId="0" xfId="0" applyFont="1" applyAlignment="1">
      <alignment horizontal="center"/>
    </xf>
    <xf numFmtId="0" fontId="6" fillId="0" borderId="19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19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1" applyNumberFormat="1" applyFont="1"/>
    <xf numFmtId="0" fontId="0" fillId="0" borderId="18" xfId="0" applyBorder="1" applyAlignment="1">
      <alignment horizontal="center" vertical="center"/>
    </xf>
    <xf numFmtId="0" fontId="0" fillId="0" borderId="18" xfId="1" applyNumberFormat="1" applyFont="1" applyBorder="1"/>
    <xf numFmtId="2" fontId="0" fillId="0" borderId="18" xfId="1" applyNumberFormat="1" applyFont="1" applyBorder="1"/>
    <xf numFmtId="2" fontId="20" fillId="0" borderId="0" xfId="1" applyNumberFormat="1" applyFont="1" applyBorder="1"/>
    <xf numFmtId="9" fontId="0" fillId="0" borderId="0" xfId="1" applyNumberFormat="1" applyFont="1" applyBorder="1"/>
    <xf numFmtId="0" fontId="5" fillId="7" borderId="18" xfId="0" applyFont="1" applyFill="1" applyBorder="1" applyAlignment="1">
      <alignment horizontal="center" vertical="center"/>
    </xf>
    <xf numFmtId="0" fontId="12" fillId="6" borderId="18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5" fillId="9" borderId="18" xfId="0" applyFont="1" applyFill="1" applyBorder="1" applyAlignment="1">
      <alignment horizontal="center" vertical="center"/>
    </xf>
    <xf numFmtId="0" fontId="5" fillId="12" borderId="18" xfId="0" applyFont="1" applyFill="1" applyBorder="1" applyAlignment="1">
      <alignment horizontal="center" vertical="center"/>
    </xf>
    <xf numFmtId="0" fontId="5" fillId="13" borderId="18" xfId="0" applyFont="1" applyFill="1" applyBorder="1" applyAlignment="1">
      <alignment horizontal="center" vertical="center"/>
    </xf>
    <xf numFmtId="0" fontId="5" fillId="10" borderId="18" xfId="0" applyFont="1" applyFill="1" applyBorder="1" applyAlignment="1">
      <alignment horizontal="center" vertical="center"/>
    </xf>
    <xf numFmtId="0" fontId="5" fillId="11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 textRotation="90"/>
    </xf>
    <xf numFmtId="0" fontId="5" fillId="14" borderId="19" xfId="0" applyFont="1" applyFill="1" applyBorder="1" applyAlignment="1">
      <alignment horizontal="center" vertical="center" textRotation="90"/>
    </xf>
    <xf numFmtId="0" fontId="5" fillId="3" borderId="19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center"/>
    </xf>
    <xf numFmtId="0" fontId="5" fillId="20" borderId="19" xfId="0" applyFont="1" applyFill="1" applyBorder="1" applyAlignment="1">
      <alignment horizontal="center" vertical="center" textRotation="90"/>
    </xf>
    <xf numFmtId="0" fontId="5" fillId="28" borderId="19" xfId="0" applyFont="1" applyFill="1" applyBorder="1" applyAlignment="1">
      <alignment horizontal="center" vertical="center" textRotation="90"/>
    </xf>
    <xf numFmtId="0" fontId="5" fillId="29" borderId="19" xfId="0" applyFont="1" applyFill="1" applyBorder="1" applyAlignment="1">
      <alignment horizontal="center" vertical="center" textRotation="90"/>
    </xf>
    <xf numFmtId="0" fontId="5" fillId="22" borderId="19" xfId="0" applyFont="1" applyFill="1" applyBorder="1" applyAlignment="1">
      <alignment horizontal="center" vertical="center" textRotation="90"/>
    </xf>
    <xf numFmtId="0" fontId="5" fillId="4" borderId="19" xfId="0" applyFont="1" applyFill="1" applyBorder="1" applyAlignment="1">
      <alignment horizontal="center" vertical="center" textRotation="90"/>
    </xf>
    <xf numFmtId="0" fontId="0" fillId="5" borderId="10" xfId="0" applyFill="1" applyBorder="1"/>
    <xf numFmtId="0" fontId="0" fillId="5" borderId="8" xfId="0" applyFill="1" applyBorder="1"/>
    <xf numFmtId="0" fontId="0" fillId="5" borderId="0" xfId="0" applyFill="1"/>
    <xf numFmtId="0" fontId="6" fillId="5" borderId="0" xfId="0" applyFont="1" applyFill="1" applyBorder="1" applyAlignment="1">
      <alignment horizontal="center" vertical="center" wrapText="1"/>
    </xf>
    <xf numFmtId="0" fontId="0" fillId="5" borderId="0" xfId="0" applyFill="1" applyBorder="1"/>
    <xf numFmtId="0" fontId="0" fillId="5" borderId="0" xfId="0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9" fontId="0" fillId="5" borderId="0" xfId="0" applyNumberFormat="1" applyFill="1"/>
    <xf numFmtId="0" fontId="0" fillId="5" borderId="18" xfId="0" applyFill="1" applyBorder="1" applyAlignment="1">
      <alignment horizontal="center" vertical="center"/>
    </xf>
    <xf numFmtId="0" fontId="3" fillId="5" borderId="18" xfId="0" applyFont="1" applyFill="1" applyBorder="1"/>
    <xf numFmtId="0" fontId="3" fillId="5" borderId="10" xfId="0" applyFont="1" applyFill="1" applyBorder="1"/>
    <xf numFmtId="0" fontId="3" fillId="5" borderId="8" xfId="0" applyFont="1" applyFill="1" applyBorder="1"/>
    <xf numFmtId="0" fontId="3" fillId="5" borderId="0" xfId="0" applyFont="1" applyFill="1"/>
    <xf numFmtId="0" fontId="3" fillId="5" borderId="0" xfId="0" applyFont="1" applyFill="1" applyBorder="1"/>
    <xf numFmtId="0" fontId="3" fillId="5" borderId="0" xfId="0" applyFont="1" applyFill="1" applyBorder="1" applyAlignment="1">
      <alignment horizontal="center"/>
    </xf>
    <xf numFmtId="9" fontId="3" fillId="5" borderId="0" xfId="0" applyNumberFormat="1" applyFont="1" applyFill="1"/>
    <xf numFmtId="9" fontId="0" fillId="15" borderId="18" xfId="1" applyFont="1" applyFill="1" applyBorder="1"/>
    <xf numFmtId="9" fontId="0" fillId="15" borderId="18" xfId="1" applyNumberFormat="1" applyFont="1" applyFill="1" applyBorder="1"/>
    <xf numFmtId="9" fontId="0" fillId="14" borderId="18" xfId="1" applyFont="1" applyFill="1" applyBorder="1"/>
    <xf numFmtId="9" fontId="0" fillId="4" borderId="18" xfId="1" applyFont="1" applyFill="1" applyBorder="1"/>
    <xf numFmtId="9" fontId="5" fillId="4" borderId="19" xfId="1" applyFont="1" applyFill="1" applyBorder="1" applyAlignment="1">
      <alignment horizontal="center" vertical="center" textRotation="90"/>
    </xf>
    <xf numFmtId="9" fontId="0" fillId="0" borderId="10" xfId="1" applyFont="1" applyBorder="1"/>
    <xf numFmtId="9" fontId="0" fillId="0" borderId="8" xfId="1" applyFont="1" applyBorder="1"/>
    <xf numFmtId="9" fontId="6" fillId="0" borderId="0" xfId="1" applyFont="1" applyBorder="1" applyAlignment="1">
      <alignment horizontal="center" vertical="center" wrapText="1"/>
    </xf>
    <xf numFmtId="9" fontId="0" fillId="0" borderId="0" xfId="1" applyFont="1" applyBorder="1" applyAlignment="1">
      <alignment horizontal="center"/>
    </xf>
    <xf numFmtId="9" fontId="0" fillId="4" borderId="0" xfId="1" applyFont="1" applyFill="1"/>
    <xf numFmtId="0" fontId="5" fillId="0" borderId="1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center" vertical="center"/>
    </xf>
    <xf numFmtId="9" fontId="0" fillId="15" borderId="18" xfId="1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Fill="1" applyBorder="1" applyAlignment="1">
      <alignment horizontal="center"/>
    </xf>
    <xf numFmtId="9" fontId="0" fillId="30" borderId="18" xfId="1" applyFont="1" applyFill="1" applyBorder="1"/>
    <xf numFmtId="9" fontId="0" fillId="31" borderId="18" xfId="1" applyFont="1" applyFill="1" applyBorder="1"/>
    <xf numFmtId="0" fontId="5" fillId="0" borderId="0" xfId="0" applyFont="1" applyBorder="1" applyAlignment="1">
      <alignment vertical="center"/>
    </xf>
    <xf numFmtId="2" fontId="22" fillId="0" borderId="0" xfId="0" applyNumberFormat="1" applyFont="1" applyAlignment="1">
      <alignment vertical="center"/>
    </xf>
    <xf numFmtId="2" fontId="5" fillId="0" borderId="18" xfId="0" applyNumberFormat="1" applyFont="1" applyFill="1" applyBorder="1" applyAlignment="1">
      <alignment horizontal="center"/>
    </xf>
    <xf numFmtId="0" fontId="0" fillId="0" borderId="0" xfId="0" applyFill="1" applyBorder="1"/>
    <xf numFmtId="0" fontId="21" fillId="0" borderId="0" xfId="0" applyFont="1" applyAlignment="1"/>
    <xf numFmtId="0" fontId="0" fillId="0" borderId="0" xfId="0" applyFill="1"/>
    <xf numFmtId="0" fontId="5" fillId="0" borderId="0" xfId="0" applyFont="1" applyFill="1"/>
    <xf numFmtId="9" fontId="0" fillId="0" borderId="0" xfId="1" applyFont="1" applyFill="1" applyBorder="1"/>
    <xf numFmtId="9" fontId="0" fillId="0" borderId="0" xfId="0" applyNumberFormat="1" applyFill="1"/>
    <xf numFmtId="0" fontId="23" fillId="0" borderId="12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Border="1"/>
    <xf numFmtId="0" fontId="24" fillId="0" borderId="0" xfId="0" applyFont="1"/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26" borderId="0" xfId="0" applyFill="1" applyBorder="1" applyAlignment="1">
      <alignment horizontal="center" vertical="center"/>
    </xf>
    <xf numFmtId="0" fontId="0" fillId="26" borderId="0" xfId="0" applyFill="1" applyBorder="1"/>
    <xf numFmtId="9" fontId="0" fillId="26" borderId="0" xfId="1" applyFont="1" applyFill="1" applyBorder="1" applyAlignment="1">
      <alignment horizontal="center" vertical="center"/>
    </xf>
    <xf numFmtId="9" fontId="2" fillId="26" borderId="0" xfId="1" applyFont="1" applyFill="1" applyBorder="1" applyAlignment="1">
      <alignment horizontal="center" vertical="center"/>
    </xf>
    <xf numFmtId="2" fontId="25" fillId="0" borderId="18" xfId="0" applyNumberFormat="1" applyFont="1" applyBorder="1" applyAlignment="1">
      <alignment horizontal="center"/>
    </xf>
    <xf numFmtId="0" fontId="16" fillId="0" borderId="0" xfId="0" applyFont="1" applyBorder="1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2" fontId="11" fillId="0" borderId="0" xfId="0" applyNumberFormat="1" applyFont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26" fillId="3" borderId="18" xfId="0" applyFont="1" applyFill="1" applyBorder="1" applyAlignment="1">
      <alignment horizontal="center" vertical="center"/>
    </xf>
    <xf numFmtId="10" fontId="0" fillId="0" borderId="0" xfId="1" applyNumberFormat="1" applyFont="1"/>
    <xf numFmtId="0" fontId="1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Border="1" applyAlignment="1">
      <alignment horizontal="center" vertical="center"/>
    </xf>
    <xf numFmtId="9" fontId="27" fillId="0" borderId="0" xfId="0" applyNumberFormat="1" applyFont="1" applyAlignment="1">
      <alignment horizontal="center"/>
    </xf>
    <xf numFmtId="9" fontId="27" fillId="0" borderId="0" xfId="0" applyNumberFormat="1" applyFont="1"/>
    <xf numFmtId="9" fontId="28" fillId="0" borderId="0" xfId="0" applyNumberFormat="1" applyFont="1"/>
    <xf numFmtId="0" fontId="1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19" xfId="0" applyFont="1" applyBorder="1" applyAlignment="1">
      <alignment horizontal="center" vertical="center" wrapText="1"/>
    </xf>
    <xf numFmtId="9" fontId="5" fillId="26" borderId="18" xfId="1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/>
    </xf>
    <xf numFmtId="0" fontId="5" fillId="0" borderId="1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12" fillId="6" borderId="8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19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19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18" xfId="0" applyBorder="1" applyAlignment="1">
      <alignment vertical="center" wrapText="1"/>
    </xf>
    <xf numFmtId="0" fontId="0" fillId="0" borderId="0" xfId="1" applyNumberFormat="1" applyFont="1" applyBorder="1"/>
    <xf numFmtId="0" fontId="0" fillId="0" borderId="18" xfId="0" applyBorder="1" applyAlignment="1">
      <alignment horizontal="center" vertical="center"/>
    </xf>
    <xf numFmtId="0" fontId="0" fillId="29" borderId="18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0" fillId="0" borderId="14" xfId="0" applyBorder="1"/>
    <xf numFmtId="0" fontId="0" fillId="0" borderId="18" xfId="0" applyBorder="1" applyAlignment="1">
      <alignment horizontal="center"/>
    </xf>
    <xf numFmtId="0" fontId="12" fillId="24" borderId="19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12" fillId="24" borderId="18" xfId="0" applyFont="1" applyFill="1" applyBorder="1" applyAlignment="1">
      <alignment horizontal="center" vertical="center" wrapText="1"/>
    </xf>
    <xf numFmtId="0" fontId="0" fillId="32" borderId="17" xfId="0" applyFill="1" applyBorder="1" applyAlignment="1">
      <alignment horizontal="center" vertical="center"/>
    </xf>
    <xf numFmtId="0" fontId="0" fillId="13" borderId="17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0" fillId="22" borderId="17" xfId="0" applyFill="1" applyBorder="1" applyAlignment="1">
      <alignment horizontal="center" vertical="center"/>
    </xf>
    <xf numFmtId="0" fontId="0" fillId="33" borderId="18" xfId="0" applyFill="1" applyBorder="1" applyAlignment="1">
      <alignment horizontal="center" vertical="center"/>
    </xf>
    <xf numFmtId="0" fontId="0" fillId="34" borderId="17" xfId="0" applyFill="1" applyBorder="1" applyAlignment="1">
      <alignment horizontal="center" vertical="center"/>
    </xf>
    <xf numFmtId="0" fontId="0" fillId="34" borderId="18" xfId="0" applyFill="1" applyBorder="1" applyAlignment="1">
      <alignment horizontal="center" vertical="center"/>
    </xf>
    <xf numFmtId="0" fontId="5" fillId="34" borderId="19" xfId="0" applyFont="1" applyFill="1" applyBorder="1" applyAlignment="1">
      <alignment horizontal="center" vertical="center" textRotation="90"/>
    </xf>
    <xf numFmtId="0" fontId="5" fillId="34" borderId="19" xfId="0" applyFont="1" applyFill="1" applyBorder="1" applyAlignment="1">
      <alignment horizontal="center" vertical="center" textRotation="90"/>
    </xf>
    <xf numFmtId="0" fontId="0" fillId="0" borderId="14" xfId="0" applyBorder="1"/>
    <xf numFmtId="0" fontId="0" fillId="35" borderId="17" xfId="0" applyFill="1" applyBorder="1" applyAlignment="1">
      <alignment horizontal="center" vertical="center"/>
    </xf>
    <xf numFmtId="0" fontId="0" fillId="29" borderId="17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9" fontId="29" fillId="0" borderId="0" xfId="1" applyFont="1" applyBorder="1"/>
    <xf numFmtId="0" fontId="12" fillId="24" borderId="2" xfId="0" applyFont="1" applyFill="1" applyBorder="1" applyAlignment="1">
      <alignment horizontal="center" vertical="center" wrapText="1"/>
    </xf>
    <xf numFmtId="0" fontId="0" fillId="14" borderId="17" xfId="0" applyFill="1" applyBorder="1"/>
    <xf numFmtId="0" fontId="0" fillId="0" borderId="15" xfId="0" applyBorder="1"/>
    <xf numFmtId="0" fontId="0" fillId="0" borderId="17" xfId="0" applyBorder="1"/>
    <xf numFmtId="0" fontId="0" fillId="15" borderId="17" xfId="0" applyFill="1" applyBorder="1"/>
    <xf numFmtId="0" fontId="0" fillId="7" borderId="17" xfId="0" applyFill="1" applyBorder="1"/>
    <xf numFmtId="0" fontId="0" fillId="16" borderId="17" xfId="0" applyFill="1" applyBorder="1"/>
    <xf numFmtId="0" fontId="0" fillId="9" borderId="17" xfId="0" applyFill="1" applyBorder="1"/>
    <xf numFmtId="0" fontId="0" fillId="17" borderId="17" xfId="0" applyFill="1" applyBorder="1"/>
    <xf numFmtId="0" fontId="0" fillId="18" borderId="17" xfId="0" applyFill="1" applyBorder="1"/>
    <xf numFmtId="0" fontId="0" fillId="19" borderId="17" xfId="0" applyFill="1" applyBorder="1"/>
    <xf numFmtId="0" fontId="0" fillId="36" borderId="18" xfId="0" applyFill="1" applyBorder="1"/>
    <xf numFmtId="0" fontId="0" fillId="15" borderId="17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16" borderId="17" xfId="0" applyFill="1" applyBorder="1" applyAlignment="1">
      <alignment horizontal="center" vertical="center"/>
    </xf>
    <xf numFmtId="0" fontId="0" fillId="9" borderId="17" xfId="0" applyFill="1" applyBorder="1" applyAlignment="1">
      <alignment horizontal="center" vertical="center"/>
    </xf>
    <xf numFmtId="0" fontId="0" fillId="17" borderId="17" xfId="0" applyFill="1" applyBorder="1" applyAlignment="1">
      <alignment horizontal="center" vertical="center"/>
    </xf>
    <xf numFmtId="0" fontId="0" fillId="18" borderId="17" xfId="0" applyFill="1" applyBorder="1" applyAlignment="1">
      <alignment horizontal="center" vertical="center"/>
    </xf>
    <xf numFmtId="0" fontId="0" fillId="19" borderId="17" xfId="0" applyFill="1" applyBorder="1" applyAlignment="1">
      <alignment horizontal="center" vertical="center"/>
    </xf>
    <xf numFmtId="0" fontId="0" fillId="36" borderId="18" xfId="0" applyFill="1" applyBorder="1" applyAlignment="1">
      <alignment horizontal="center" vertical="center"/>
    </xf>
    <xf numFmtId="0" fontId="5" fillId="36" borderId="18" xfId="0" applyFont="1" applyFill="1" applyBorder="1" applyAlignment="1">
      <alignment horizontal="center" vertical="center" textRotation="90"/>
    </xf>
    <xf numFmtId="0" fontId="0" fillId="33" borderId="17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5" borderId="17" xfId="0" applyFill="1" applyBorder="1"/>
    <xf numFmtId="0" fontId="0" fillId="21" borderId="17" xfId="0" applyFont="1" applyFill="1" applyBorder="1"/>
    <xf numFmtId="0" fontId="0" fillId="36" borderId="18" xfId="0" applyFont="1" applyFill="1" applyBorder="1"/>
    <xf numFmtId="0" fontId="0" fillId="4" borderId="17" xfId="0" applyFill="1" applyBorder="1"/>
    <xf numFmtId="0" fontId="0" fillId="28" borderId="17" xfId="0" applyFill="1" applyBorder="1"/>
    <xf numFmtId="0" fontId="0" fillId="29" borderId="17" xfId="0" applyFill="1" applyBorder="1"/>
    <xf numFmtId="0" fontId="0" fillId="20" borderId="17" xfId="0" applyFill="1" applyBorder="1"/>
    <xf numFmtId="0" fontId="0" fillId="0" borderId="0" xfId="0" applyAlignment="1">
      <alignment vertical="center"/>
    </xf>
    <xf numFmtId="0" fontId="12" fillId="6" borderId="8" xfId="0" applyFont="1" applyFill="1" applyBorder="1" applyAlignment="1">
      <alignment horizontal="center" vertical="center"/>
    </xf>
    <xf numFmtId="0" fontId="5" fillId="6" borderId="21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11" fillId="0" borderId="18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36" borderId="18" xfId="0" applyFill="1" applyBorder="1" applyAlignment="1">
      <alignment vertical="center"/>
    </xf>
    <xf numFmtId="0" fontId="10" fillId="3" borderId="18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/>
    </xf>
    <xf numFmtId="9" fontId="0" fillId="0" borderId="18" xfId="1" applyNumberFormat="1" applyFont="1" applyBorder="1" applyAlignment="1">
      <alignment horizontal="center" vertical="center"/>
    </xf>
    <xf numFmtId="9" fontId="2" fillId="0" borderId="18" xfId="1" applyFont="1" applyBorder="1" applyAlignment="1">
      <alignment horizontal="center"/>
    </xf>
    <xf numFmtId="9" fontId="17" fillId="3" borderId="18" xfId="1" applyFont="1" applyFill="1" applyBorder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0" fontId="32" fillId="0" borderId="18" xfId="0" applyFont="1" applyBorder="1" applyAlignment="1">
      <alignment horizontal="center"/>
    </xf>
    <xf numFmtId="9" fontId="32" fillId="0" borderId="18" xfId="0" applyNumberFormat="1" applyFont="1" applyBorder="1" applyAlignment="1">
      <alignment horizontal="center" vertical="center"/>
    </xf>
    <xf numFmtId="9" fontId="32" fillId="0" borderId="0" xfId="0" applyNumberFormat="1" applyFont="1"/>
    <xf numFmtId="2" fontId="0" fillId="0" borderId="18" xfId="0" applyNumberFormat="1" applyBorder="1" applyAlignment="1">
      <alignment horizontal="center" vertical="center"/>
    </xf>
    <xf numFmtId="2" fontId="0" fillId="0" borderId="18" xfId="1" applyNumberFormat="1" applyFont="1" applyBorder="1" applyAlignment="1">
      <alignment horizontal="center" vertical="center"/>
    </xf>
    <xf numFmtId="2" fontId="0" fillId="37" borderId="18" xfId="0" applyNumberFormat="1" applyFont="1" applyFill="1" applyBorder="1" applyAlignment="1">
      <alignment horizontal="center"/>
    </xf>
    <xf numFmtId="9" fontId="0" fillId="0" borderId="0" xfId="1" applyNumberFormat="1" applyFont="1"/>
    <xf numFmtId="9" fontId="33" fillId="0" borderId="0" xfId="0" applyNumberFormat="1" applyFont="1"/>
    <xf numFmtId="10" fontId="0" fillId="0" borderId="0" xfId="0" applyNumberFormat="1"/>
    <xf numFmtId="0" fontId="27" fillId="0" borderId="0" xfId="0" applyNumberFormat="1" applyFont="1"/>
    <xf numFmtId="0" fontId="33" fillId="0" borderId="0" xfId="2" applyNumberFormat="1" applyFont="1"/>
    <xf numFmtId="0" fontId="0" fillId="0" borderId="0" xfId="0" applyNumberFormat="1"/>
    <xf numFmtId="0" fontId="27" fillId="0" borderId="0" xfId="0" applyFont="1" applyAlignment="1">
      <alignment vertical="center"/>
    </xf>
    <xf numFmtId="0" fontId="28" fillId="0" borderId="0" xfId="0" applyNumberFormat="1" applyFont="1"/>
    <xf numFmtId="0" fontId="17" fillId="0" borderId="0" xfId="0" applyFont="1" applyAlignment="1">
      <alignment horizontal="center"/>
    </xf>
    <xf numFmtId="9" fontId="5" fillId="26" borderId="18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19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5" borderId="18" xfId="0" applyFill="1" applyBorder="1" applyAlignment="1">
      <alignment horizontal="center" vertical="center"/>
    </xf>
    <xf numFmtId="165" fontId="0" fillId="0" borderId="0" xfId="0" applyNumberFormat="1" applyAlignment="1">
      <alignment wrapText="1"/>
    </xf>
    <xf numFmtId="0" fontId="0" fillId="0" borderId="18" xfId="0" applyBorder="1" applyAlignment="1">
      <alignment horizontal="center"/>
    </xf>
    <xf numFmtId="0" fontId="0" fillId="5" borderId="18" xfId="0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center" vertical="center"/>
    </xf>
    <xf numFmtId="2" fontId="0" fillId="0" borderId="18" xfId="0" applyNumberFormat="1" applyBorder="1"/>
    <xf numFmtId="2" fontId="0" fillId="0" borderId="0" xfId="0" applyNumberForma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19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11" fillId="0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12" fillId="24" borderId="19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4" borderId="18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6" fillId="3" borderId="18" xfId="0" applyFont="1" applyFill="1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/>
    </xf>
    <xf numFmtId="0" fontId="5" fillId="20" borderId="19" xfId="0" applyFont="1" applyFill="1" applyBorder="1" applyAlignment="1">
      <alignment horizontal="center" vertical="center" textRotation="90"/>
    </xf>
    <xf numFmtId="0" fontId="5" fillId="33" borderId="17" xfId="0" applyFont="1" applyFill="1" applyBorder="1" applyAlignment="1">
      <alignment horizontal="center" vertical="center" textRotation="90"/>
    </xf>
    <xf numFmtId="0" fontId="17" fillId="0" borderId="0" xfId="0" applyFont="1" applyAlignment="1">
      <alignment horizontal="center"/>
    </xf>
    <xf numFmtId="9" fontId="5" fillId="26" borderId="18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0" borderId="19" xfId="0" applyFont="1" applyBorder="1" applyAlignment="1">
      <alignment horizontal="center" vertical="center" wrapText="1"/>
    </xf>
    <xf numFmtId="0" fontId="5" fillId="20" borderId="19" xfId="0" applyFont="1" applyFill="1" applyBorder="1" applyAlignment="1">
      <alignment horizontal="center" vertical="center" textRotation="90"/>
    </xf>
    <xf numFmtId="0" fontId="0" fillId="0" borderId="18" xfId="0" applyBorder="1" applyAlignment="1">
      <alignment horizontal="center"/>
    </xf>
    <xf numFmtId="0" fontId="0" fillId="5" borderId="18" xfId="0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 textRotation="90"/>
    </xf>
    <xf numFmtId="0" fontId="5" fillId="5" borderId="17" xfId="0" applyFont="1" applyFill="1" applyBorder="1" applyAlignment="1">
      <alignment horizontal="center" vertical="center" textRotation="90"/>
    </xf>
    <xf numFmtId="0" fontId="5" fillId="5" borderId="21" xfId="0" applyFont="1" applyFill="1" applyBorder="1" applyAlignment="1">
      <alignment horizontal="center" vertical="center" textRotation="90"/>
    </xf>
    <xf numFmtId="0" fontId="5" fillId="5" borderId="18" xfId="0" applyFont="1" applyFill="1" applyBorder="1" applyAlignment="1">
      <alignment horizontal="center" vertical="center" textRotation="90"/>
    </xf>
    <xf numFmtId="0" fontId="0" fillId="5" borderId="18" xfId="0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 textRotation="90"/>
    </xf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8" xfId="0" applyFill="1" applyBorder="1"/>
    <xf numFmtId="0" fontId="0" fillId="0" borderId="8" xfId="0" applyFont="1" applyFill="1" applyBorder="1"/>
    <xf numFmtId="0" fontId="5" fillId="0" borderId="8" xfId="0" applyFont="1" applyFill="1" applyBorder="1" applyAlignment="1">
      <alignment horizontal="center" vertical="center" textRotation="90"/>
    </xf>
    <xf numFmtId="0" fontId="5" fillId="0" borderId="21" xfId="0" applyFont="1" applyFill="1" applyBorder="1" applyAlignment="1">
      <alignment horizontal="center" vertical="center" textRotation="90"/>
    </xf>
    <xf numFmtId="0" fontId="5" fillId="0" borderId="17" xfId="0" applyFont="1" applyFill="1" applyBorder="1" applyAlignment="1">
      <alignment horizontal="center" vertical="center" textRotation="90"/>
    </xf>
    <xf numFmtId="0" fontId="0" fillId="0" borderId="10" xfId="0" applyFill="1" applyBorder="1"/>
    <xf numFmtId="0" fontId="5" fillId="0" borderId="19" xfId="0" applyFont="1" applyFill="1" applyBorder="1" applyAlignment="1">
      <alignment horizontal="center" vertical="center" textRotation="90"/>
    </xf>
    <xf numFmtId="0" fontId="5" fillId="0" borderId="18" xfId="0" applyFont="1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textRotation="90"/>
    </xf>
    <xf numFmtId="0" fontId="5" fillId="0" borderId="0" xfId="0" applyFont="1" applyFill="1" applyAlignment="1">
      <alignment horizontal="center"/>
    </xf>
    <xf numFmtId="0" fontId="5" fillId="5" borderId="19" xfId="0" applyFont="1" applyFill="1" applyBorder="1" applyAlignment="1">
      <alignment horizontal="center" textRotation="90"/>
    </xf>
    <xf numFmtId="0" fontId="5" fillId="5" borderId="8" xfId="0" applyFont="1" applyFill="1" applyBorder="1" applyAlignment="1">
      <alignment horizontal="center" vertical="center" textRotation="90"/>
    </xf>
    <xf numFmtId="9" fontId="0" fillId="0" borderId="18" xfId="1" applyFont="1" applyFill="1" applyBorder="1"/>
    <xf numFmtId="9" fontId="0" fillId="0" borderId="18" xfId="0" applyNumberFormat="1" applyFill="1" applyBorder="1"/>
    <xf numFmtId="0" fontId="0" fillId="0" borderId="0" xfId="3" applyNumberFormat="1" applyFont="1"/>
    <xf numFmtId="9" fontId="0" fillId="0" borderId="18" xfId="1" applyFont="1" applyFill="1" applyBorder="1" applyAlignment="1">
      <alignment horizontal="center" vertical="center"/>
    </xf>
    <xf numFmtId="9" fontId="0" fillId="0" borderId="18" xfId="0" applyNumberForma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/>
    </xf>
    <xf numFmtId="2" fontId="0" fillId="17" borderId="18" xfId="0" applyNumberFormat="1" applyFont="1" applyFill="1" applyBorder="1" applyAlignment="1">
      <alignment horizontal="center"/>
    </xf>
    <xf numFmtId="0" fontId="10" fillId="3" borderId="8" xfId="0" applyFont="1" applyFill="1" applyBorder="1" applyAlignment="1">
      <alignment vertical="center" wrapText="1"/>
    </xf>
    <xf numFmtId="0" fontId="10" fillId="3" borderId="9" xfId="0" applyFont="1" applyFill="1" applyBorder="1" applyAlignment="1">
      <alignment vertical="center" wrapText="1"/>
    </xf>
    <xf numFmtId="0" fontId="10" fillId="3" borderId="10" xfId="0" applyFont="1" applyFill="1" applyBorder="1" applyAlignment="1">
      <alignment vertical="center" wrapText="1"/>
    </xf>
    <xf numFmtId="0" fontId="0" fillId="31" borderId="18" xfId="0" applyFill="1" applyBorder="1" applyAlignment="1">
      <alignment horizontal="center" vertical="center" wrapText="1"/>
    </xf>
    <xf numFmtId="0" fontId="0" fillId="31" borderId="18" xfId="0" applyFill="1" applyBorder="1" applyAlignment="1">
      <alignment horizontal="left" vertical="center" wrapText="1"/>
    </xf>
    <xf numFmtId="0" fontId="0" fillId="31" borderId="18" xfId="0" applyNumberFormat="1" applyFill="1" applyBorder="1" applyAlignment="1">
      <alignment horizontal="center" vertical="center" wrapText="1"/>
    </xf>
    <xf numFmtId="0" fontId="0" fillId="31" borderId="18" xfId="0" applyFill="1" applyBorder="1" applyAlignment="1">
      <alignment vertical="center" wrapText="1"/>
    </xf>
    <xf numFmtId="0" fontId="0" fillId="31" borderId="0" xfId="0" applyFill="1" applyAlignment="1">
      <alignment wrapText="1"/>
    </xf>
    <xf numFmtId="0" fontId="0" fillId="31" borderId="18" xfId="0" applyFill="1" applyBorder="1" applyAlignment="1">
      <alignment wrapText="1"/>
    </xf>
    <xf numFmtId="164" fontId="0" fillId="31" borderId="0" xfId="3" applyFont="1" applyFill="1" applyAlignment="1">
      <alignment wrapText="1"/>
    </xf>
    <xf numFmtId="0" fontId="0" fillId="31" borderId="18" xfId="0" applyFill="1" applyBorder="1" applyAlignment="1">
      <alignment horizontal="center" wrapText="1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0" fontId="11" fillId="0" borderId="0" xfId="0" applyFont="1" applyBorder="1" applyAlignment="1">
      <alignment horizontal="left"/>
    </xf>
    <xf numFmtId="9" fontId="5" fillId="26" borderId="18" xfId="1" applyFont="1" applyFill="1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left" vertical="center" wrapText="1"/>
    </xf>
    <xf numFmtId="0" fontId="0" fillId="0" borderId="18" xfId="0" applyNumberFormat="1" applyFill="1" applyBorder="1" applyAlignment="1">
      <alignment horizontal="center" vertical="center" wrapText="1"/>
    </xf>
    <xf numFmtId="0" fontId="0" fillId="0" borderId="18" xfId="0" applyFill="1" applyBorder="1" applyAlignment="1">
      <alignment vertical="center" wrapText="1"/>
    </xf>
    <xf numFmtId="0" fontId="0" fillId="0" borderId="0" xfId="0" applyFill="1" applyAlignment="1">
      <alignment wrapText="1"/>
    </xf>
    <xf numFmtId="0" fontId="0" fillId="0" borderId="18" xfId="0" applyFill="1" applyBorder="1" applyAlignment="1">
      <alignment wrapText="1"/>
    </xf>
    <xf numFmtId="164" fontId="0" fillId="0" borderId="0" xfId="3" applyFont="1" applyFill="1" applyAlignment="1">
      <alignment wrapText="1"/>
    </xf>
    <xf numFmtId="0" fontId="0" fillId="0" borderId="18" xfId="0" applyFill="1" applyBorder="1" applyAlignment="1">
      <alignment horizontal="center" wrapText="1"/>
    </xf>
    <xf numFmtId="0" fontId="0" fillId="4" borderId="14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8" borderId="8" xfId="0" applyFill="1" applyBorder="1"/>
    <xf numFmtId="0" fontId="0" fillId="38" borderId="18" xfId="0" applyFill="1" applyBorder="1"/>
    <xf numFmtId="0" fontId="0" fillId="38" borderId="18" xfId="0" applyFont="1" applyFill="1" applyBorder="1"/>
    <xf numFmtId="0" fontId="0" fillId="38" borderId="0" xfId="0" applyFill="1" applyBorder="1"/>
    <xf numFmtId="9" fontId="0" fillId="38" borderId="0" xfId="1" applyFont="1" applyFill="1" applyBorder="1"/>
    <xf numFmtId="0" fontId="0" fillId="38" borderId="0" xfId="0" applyFill="1"/>
    <xf numFmtId="0" fontId="8" fillId="38" borderId="0" xfId="0" applyFont="1" applyFill="1"/>
    <xf numFmtId="0" fontId="6" fillId="38" borderId="9" xfId="0" applyFont="1" applyFill="1" applyBorder="1" applyAlignment="1">
      <alignment horizontal="center"/>
    </xf>
    <xf numFmtId="0" fontId="8" fillId="38" borderId="0" xfId="0" applyFont="1" applyFill="1" applyBorder="1" applyAlignment="1"/>
    <xf numFmtId="0" fontId="8" fillId="38" borderId="0" xfId="0" applyFont="1" applyFill="1" applyAlignment="1"/>
    <xf numFmtId="0" fontId="0" fillId="39" borderId="18" xfId="0" applyFill="1" applyBorder="1" applyAlignment="1">
      <alignment horizontal="center"/>
    </xf>
    <xf numFmtId="0" fontId="0" fillId="5" borderId="18" xfId="0" applyFill="1" applyBorder="1" applyAlignment="1">
      <alignment horizontal="center" vertical="center"/>
    </xf>
    <xf numFmtId="0" fontId="0" fillId="40" borderId="18" xfId="0" applyFill="1" applyBorder="1"/>
    <xf numFmtId="0" fontId="5" fillId="20" borderId="19" xfId="0" applyFont="1" applyFill="1" applyBorder="1" applyAlignment="1">
      <alignment horizontal="center" vertical="center" textRotation="90"/>
    </xf>
    <xf numFmtId="0" fontId="5" fillId="29" borderId="21" xfId="0" applyFont="1" applyFill="1" applyBorder="1" applyAlignment="1">
      <alignment horizontal="center" vertical="center" textRotation="90"/>
    </xf>
    <xf numFmtId="0" fontId="34" fillId="0" borderId="0" xfId="0" applyFont="1"/>
    <xf numFmtId="0" fontId="5" fillId="4" borderId="17" xfId="0" applyFont="1" applyFill="1" applyBorder="1" applyAlignment="1">
      <alignment horizontal="center" vertical="center" textRotation="90"/>
    </xf>
    <xf numFmtId="0" fontId="5" fillId="4" borderId="19" xfId="0" applyFont="1" applyFill="1" applyBorder="1" applyAlignment="1">
      <alignment horizontal="center" vertical="center" textRotation="90"/>
    </xf>
    <xf numFmtId="0" fontId="5" fillId="20" borderId="19" xfId="0" applyFont="1" applyFill="1" applyBorder="1" applyAlignment="1">
      <alignment horizontal="center" vertical="center" textRotation="90"/>
    </xf>
    <xf numFmtId="0" fontId="5" fillId="4" borderId="21" xfId="0" applyFont="1" applyFill="1" applyBorder="1" applyAlignment="1">
      <alignment horizontal="center" vertical="center" textRotation="90"/>
    </xf>
    <xf numFmtId="0" fontId="0" fillId="5" borderId="18" xfId="0" applyFill="1" applyBorder="1" applyAlignment="1">
      <alignment horizontal="center" vertical="center"/>
    </xf>
    <xf numFmtId="0" fontId="5" fillId="29" borderId="21" xfId="0" applyFont="1" applyFill="1" applyBorder="1" applyAlignment="1">
      <alignment horizontal="center" vertical="center" textRotation="90"/>
    </xf>
    <xf numFmtId="0" fontId="11" fillId="0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12" fillId="24" borderId="19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4" borderId="18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 wrapText="1"/>
    </xf>
    <xf numFmtId="0" fontId="0" fillId="4" borderId="8" xfId="0" applyFill="1" applyBorder="1"/>
    <xf numFmtId="0" fontId="0" fillId="4" borderId="8" xfId="0" applyFont="1" applyFill="1" applyBorder="1"/>
    <xf numFmtId="0" fontId="5" fillId="4" borderId="8" xfId="0" applyFont="1" applyFill="1" applyBorder="1" applyAlignment="1">
      <alignment horizontal="center" vertical="center" textRotation="90"/>
    </xf>
    <xf numFmtId="0" fontId="0" fillId="4" borderId="10" xfId="0" applyFill="1" applyBorder="1"/>
    <xf numFmtId="0" fontId="0" fillId="4" borderId="18" xfId="0" applyFill="1" applyBorder="1" applyAlignment="1">
      <alignment horizontal="center"/>
    </xf>
    <xf numFmtId="0" fontId="6" fillId="4" borderId="0" xfId="0" applyFont="1" applyFill="1" applyBorder="1" applyAlignment="1">
      <alignment horizontal="center" vertical="center" wrapText="1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center" vertical="center"/>
    </xf>
    <xf numFmtId="9" fontId="5" fillId="0" borderId="19" xfId="1" applyFont="1" applyFill="1" applyBorder="1" applyAlignment="1">
      <alignment horizontal="center" vertical="center" textRotation="90"/>
    </xf>
    <xf numFmtId="9" fontId="0" fillId="0" borderId="10" xfId="1" applyFont="1" applyFill="1" applyBorder="1"/>
    <xf numFmtId="9" fontId="0" fillId="0" borderId="8" xfId="1" applyFont="1" applyFill="1" applyBorder="1"/>
    <xf numFmtId="9" fontId="0" fillId="0" borderId="0" xfId="1" applyFont="1" applyFill="1"/>
    <xf numFmtId="9" fontId="6" fillId="0" borderId="0" xfId="1" applyFont="1" applyFill="1" applyBorder="1" applyAlignment="1">
      <alignment horizontal="center" vertical="center" wrapText="1"/>
    </xf>
    <xf numFmtId="9" fontId="0" fillId="0" borderId="0" xfId="1" applyFont="1" applyFill="1" applyBorder="1" applyAlignment="1">
      <alignment horizontal="center"/>
    </xf>
    <xf numFmtId="9" fontId="0" fillId="0" borderId="18" xfId="1" applyFont="1" applyFill="1" applyBorder="1" applyAlignment="1">
      <alignment horizontal="center"/>
    </xf>
    <xf numFmtId="9" fontId="0" fillId="0" borderId="17" xfId="1" applyFont="1" applyFill="1" applyBorder="1" applyAlignment="1">
      <alignment horizontal="center" vertical="center"/>
    </xf>
    <xf numFmtId="9" fontId="5" fillId="0" borderId="21" xfId="1" applyFont="1" applyFill="1" applyBorder="1" applyAlignment="1">
      <alignment horizontal="center" vertical="center" textRotation="90"/>
    </xf>
    <xf numFmtId="9" fontId="5" fillId="0" borderId="17" xfId="1" applyFont="1" applyFill="1" applyBorder="1" applyAlignment="1">
      <alignment horizontal="center" vertical="center" textRotation="90"/>
    </xf>
    <xf numFmtId="9" fontId="5" fillId="0" borderId="8" xfId="1" applyFont="1" applyFill="1" applyBorder="1" applyAlignment="1">
      <alignment horizontal="center" vertical="center" textRotation="90"/>
    </xf>
    <xf numFmtId="0" fontId="0" fillId="0" borderId="8" xfId="0" applyBorder="1" applyAlignment="1">
      <alignment horizontal="center" vertical="center"/>
    </xf>
    <xf numFmtId="9" fontId="2" fillId="0" borderId="0" xfId="1" applyFont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12" fillId="24" borderId="19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12" fillId="24" borderId="1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0" fillId="3" borderId="18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15" fillId="0" borderId="0" xfId="0" applyFont="1" applyAlignment="1">
      <alignment vertical="center"/>
    </xf>
    <xf numFmtId="0" fontId="35" fillId="3" borderId="18" xfId="0" applyFont="1" applyFill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0" fontId="27" fillId="0" borderId="0" xfId="0" applyFont="1" applyFill="1"/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/>
    </xf>
    <xf numFmtId="0" fontId="27" fillId="0" borderId="0" xfId="0" applyFont="1" applyFill="1" applyAlignment="1">
      <alignment horizontal="left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 applyAlignment="1">
      <alignment horizontal="center" vertical="center"/>
    </xf>
    <xf numFmtId="9" fontId="27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vertical="center"/>
    </xf>
    <xf numFmtId="0" fontId="27" fillId="0" borderId="0" xfId="0" applyNumberFormat="1" applyFont="1" applyFill="1"/>
    <xf numFmtId="0" fontId="33" fillId="0" borderId="0" xfId="2" applyNumberFormat="1" applyFont="1" applyFill="1"/>
    <xf numFmtId="0" fontId="17" fillId="0" borderId="0" xfId="0" applyFont="1" applyFill="1" applyAlignment="1"/>
    <xf numFmtId="0" fontId="27" fillId="0" borderId="0" xfId="0" applyFont="1" applyFill="1" applyAlignment="1">
      <alignment horizontal="center" vertical="center"/>
    </xf>
    <xf numFmtId="2" fontId="0" fillId="0" borderId="0" xfId="1" applyNumberFormat="1" applyFont="1"/>
    <xf numFmtId="0" fontId="11" fillId="0" borderId="0" xfId="0" applyFont="1" applyFill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Fill="1" applyBorder="1" applyAlignment="1">
      <alignment vertical="top" wrapText="1"/>
    </xf>
    <xf numFmtId="0" fontId="27" fillId="0" borderId="0" xfId="0" applyFont="1" applyFill="1" applyAlignment="1">
      <alignment horizontal="left" vertical="center"/>
    </xf>
    <xf numFmtId="166" fontId="0" fillId="0" borderId="0" xfId="0" applyNumberFormat="1"/>
    <xf numFmtId="0" fontId="37" fillId="0" borderId="0" xfId="0" applyFont="1"/>
    <xf numFmtId="2" fontId="0" fillId="37" borderId="21" xfId="0" applyNumberFormat="1" applyFont="1" applyFill="1" applyBorder="1" applyAlignment="1">
      <alignment horizontal="center"/>
    </xf>
    <xf numFmtId="9" fontId="32" fillId="0" borderId="0" xfId="0" applyNumberFormat="1" applyFont="1" applyBorder="1" applyAlignment="1">
      <alignment horizontal="center" vertical="center"/>
    </xf>
    <xf numFmtId="9" fontId="2" fillId="0" borderId="18" xfId="0" applyNumberFormat="1" applyFont="1" applyBorder="1" applyAlignment="1">
      <alignment horizontal="center"/>
    </xf>
    <xf numFmtId="9" fontId="0" fillId="0" borderId="18" xfId="0" applyNumberFormat="1" applyBorder="1" applyAlignment="1">
      <alignment horizontal="center"/>
    </xf>
    <xf numFmtId="9" fontId="38" fillId="0" borderId="18" xfId="0" applyNumberFormat="1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12" fillId="24" borderId="19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12" fillId="24" borderId="18" xfId="0" applyFont="1" applyFill="1" applyBorder="1" applyAlignment="1">
      <alignment horizontal="center" vertical="center" wrapText="1"/>
    </xf>
    <xf numFmtId="1" fontId="0" fillId="0" borderId="0" xfId="1" applyNumberFormat="1" applyFont="1" applyBorder="1"/>
    <xf numFmtId="0" fontId="0" fillId="5" borderId="0" xfId="1" applyNumberFormat="1" applyFont="1" applyFill="1" applyBorder="1"/>
    <xf numFmtId="0" fontId="17" fillId="0" borderId="0" xfId="0" applyFont="1" applyAlignment="1">
      <alignment horizontal="center"/>
    </xf>
    <xf numFmtId="0" fontId="27" fillId="0" borderId="0" xfId="0" applyFont="1" applyAlignment="1">
      <alignment horizontal="left" wrapText="1"/>
    </xf>
    <xf numFmtId="0" fontId="0" fillId="7" borderId="8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4" fillId="6" borderId="8" xfId="0" applyFont="1" applyFill="1" applyBorder="1" applyAlignment="1">
      <alignment horizontal="center"/>
    </xf>
    <xf numFmtId="0" fontId="4" fillId="6" borderId="9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5" fillId="5" borderId="19" xfId="0" applyFont="1" applyFill="1" applyBorder="1" applyAlignment="1">
      <alignment horizontal="center" vertical="center" textRotation="90"/>
    </xf>
    <xf numFmtId="0" fontId="5" fillId="21" borderId="19" xfId="0" applyFont="1" applyFill="1" applyBorder="1" applyAlignment="1">
      <alignment horizontal="center" vertical="center" textRotation="90"/>
    </xf>
    <xf numFmtId="0" fontId="5" fillId="3" borderId="17" xfId="0" applyFont="1" applyFill="1" applyBorder="1" applyAlignment="1">
      <alignment horizontal="center" vertical="center" textRotation="90"/>
    </xf>
    <xf numFmtId="0" fontId="5" fillId="3" borderId="19" xfId="0" applyFont="1" applyFill="1" applyBorder="1" applyAlignment="1">
      <alignment horizontal="center" vertical="center" textRotation="90"/>
    </xf>
    <xf numFmtId="9" fontId="5" fillId="26" borderId="18" xfId="1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left" vertic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5" fillId="22" borderId="17" xfId="0" applyFont="1" applyFill="1" applyBorder="1" applyAlignment="1">
      <alignment horizontal="center" vertical="center" textRotation="90"/>
    </xf>
    <xf numFmtId="0" fontId="5" fillId="22" borderId="19" xfId="0" applyFont="1" applyFill="1" applyBorder="1" applyAlignment="1">
      <alignment horizontal="center" vertical="center" textRotation="90"/>
    </xf>
    <xf numFmtId="0" fontId="5" fillId="4" borderId="17" xfId="0" applyFont="1" applyFill="1" applyBorder="1" applyAlignment="1">
      <alignment horizontal="center" vertical="center" textRotation="90"/>
    </xf>
    <xf numFmtId="0" fontId="5" fillId="4" borderId="19" xfId="0" applyFont="1" applyFill="1" applyBorder="1" applyAlignment="1">
      <alignment horizontal="center" vertical="center" textRotation="90"/>
    </xf>
    <xf numFmtId="2" fontId="18" fillId="0" borderId="9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0" fillId="11" borderId="9" xfId="0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9" borderId="10" xfId="0" applyFill="1" applyBorder="1" applyAlignment="1">
      <alignment horizontal="center"/>
    </xf>
    <xf numFmtId="0" fontId="0" fillId="10" borderId="8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10" xfId="0" applyFill="1" applyBorder="1" applyAlignment="1">
      <alignment horizontal="center"/>
    </xf>
    <xf numFmtId="0" fontId="0" fillId="13" borderId="8" xfId="0" applyFill="1" applyBorder="1" applyAlignment="1">
      <alignment horizontal="center"/>
    </xf>
    <xf numFmtId="0" fontId="0" fillId="13" borderId="9" xfId="0" applyFill="1" applyBorder="1" applyAlignment="1">
      <alignment horizontal="center"/>
    </xf>
    <xf numFmtId="0" fontId="0" fillId="13" borderId="10" xfId="0" applyFill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17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5" fillId="20" borderId="17" xfId="0" applyFont="1" applyFill="1" applyBorder="1" applyAlignment="1">
      <alignment horizontal="center" vertical="center" textRotation="90"/>
    </xf>
    <xf numFmtId="0" fontId="5" fillId="20" borderId="19" xfId="0" applyFont="1" applyFill="1" applyBorder="1" applyAlignment="1">
      <alignment horizontal="center" vertical="center" textRotation="90"/>
    </xf>
    <xf numFmtId="0" fontId="5" fillId="28" borderId="17" xfId="0" applyFont="1" applyFill="1" applyBorder="1" applyAlignment="1">
      <alignment horizontal="center" vertical="center" textRotation="90"/>
    </xf>
    <xf numFmtId="0" fontId="5" fillId="28" borderId="19" xfId="0" applyFont="1" applyFill="1" applyBorder="1" applyAlignment="1">
      <alignment horizontal="center" vertical="center" textRotation="90"/>
    </xf>
    <xf numFmtId="0" fontId="5" fillId="29" borderId="17" xfId="0" applyFont="1" applyFill="1" applyBorder="1" applyAlignment="1">
      <alignment horizontal="center" vertical="center" textRotation="90"/>
    </xf>
    <xf numFmtId="0" fontId="5" fillId="29" borderId="19" xfId="0" applyFont="1" applyFill="1" applyBorder="1" applyAlignment="1">
      <alignment horizontal="center" vertical="center" textRotation="90"/>
    </xf>
    <xf numFmtId="0" fontId="5" fillId="4" borderId="21" xfId="0" applyFont="1" applyFill="1" applyBorder="1" applyAlignment="1">
      <alignment horizontal="center" vertical="center" textRotation="90"/>
    </xf>
    <xf numFmtId="0" fontId="5" fillId="14" borderId="17" xfId="0" applyFont="1" applyFill="1" applyBorder="1" applyAlignment="1">
      <alignment horizontal="center" vertical="center" textRotation="90"/>
    </xf>
    <xf numFmtId="0" fontId="5" fillId="14" borderId="19" xfId="0" applyFont="1" applyFill="1" applyBorder="1" applyAlignment="1">
      <alignment horizontal="center" vertical="center" textRotation="90"/>
    </xf>
    <xf numFmtId="0" fontId="5" fillId="0" borderId="15" xfId="0" applyFont="1" applyBorder="1" applyAlignment="1">
      <alignment horizontal="center" vertical="center" wrapText="1"/>
    </xf>
    <xf numFmtId="0" fontId="0" fillId="0" borderId="14" xfId="0" applyBorder="1"/>
    <xf numFmtId="0" fontId="0" fillId="0" borderId="11" xfId="0" applyBorder="1"/>
    <xf numFmtId="0" fontId="0" fillId="0" borderId="13" xfId="0" applyBorder="1"/>
    <xf numFmtId="0" fontId="5" fillId="0" borderId="17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5" fillId="0" borderId="18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6" borderId="8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5" fillId="7" borderId="8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8" borderId="8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0" fontId="5" fillId="9" borderId="8" xfId="0" applyFont="1" applyFill="1" applyBorder="1" applyAlignment="1">
      <alignment horizontal="center" vertical="center"/>
    </xf>
    <xf numFmtId="0" fontId="5" fillId="9" borderId="9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1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11" borderId="10" xfId="0" applyFont="1" applyFill="1" applyBorder="1" applyAlignment="1">
      <alignment horizontal="center" vertical="center"/>
    </xf>
    <xf numFmtId="0" fontId="5" fillId="12" borderId="8" xfId="0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 vertical="center"/>
    </xf>
    <xf numFmtId="0" fontId="5" fillId="13" borderId="8" xfId="0" applyFont="1" applyFill="1" applyBorder="1" applyAlignment="1">
      <alignment horizontal="center" vertical="center"/>
    </xf>
    <xf numFmtId="0" fontId="5" fillId="13" borderId="9" xfId="0" applyFont="1" applyFill="1" applyBorder="1" applyAlignment="1">
      <alignment horizontal="center" vertical="center"/>
    </xf>
    <xf numFmtId="0" fontId="5" fillId="13" borderId="10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5" fillId="23" borderId="31" xfId="0" applyFont="1" applyFill="1" applyBorder="1" applyAlignment="1">
      <alignment horizontal="center" vertical="center" wrapText="1"/>
    </xf>
    <xf numFmtId="0" fontId="5" fillId="23" borderId="44" xfId="0" applyFont="1" applyFill="1" applyBorder="1" applyAlignment="1">
      <alignment horizontal="center" vertical="center" wrapText="1"/>
    </xf>
    <xf numFmtId="0" fontId="5" fillId="23" borderId="41" xfId="0" applyFont="1" applyFill="1" applyBorder="1" applyAlignment="1">
      <alignment horizontal="center" vertical="center" wrapText="1"/>
    </xf>
    <xf numFmtId="0" fontId="5" fillId="23" borderId="45" xfId="0" applyFont="1" applyFill="1" applyBorder="1" applyAlignment="1">
      <alignment horizontal="center" vertical="center" wrapText="1"/>
    </xf>
    <xf numFmtId="0" fontId="5" fillId="23" borderId="42" xfId="0" applyFont="1" applyFill="1" applyBorder="1" applyAlignment="1">
      <alignment horizontal="center" vertical="center" wrapText="1"/>
    </xf>
    <xf numFmtId="0" fontId="5" fillId="23" borderId="46" xfId="0" applyFont="1" applyFill="1" applyBorder="1" applyAlignment="1">
      <alignment horizontal="center" vertical="center" wrapText="1"/>
    </xf>
    <xf numFmtId="0" fontId="5" fillId="23" borderId="47" xfId="0" applyFont="1" applyFill="1" applyBorder="1" applyAlignment="1">
      <alignment horizontal="center" vertical="center" wrapText="1"/>
    </xf>
    <xf numFmtId="0" fontId="5" fillId="23" borderId="48" xfId="0" applyFont="1" applyFill="1" applyBorder="1" applyAlignment="1">
      <alignment horizontal="center" vertical="center" wrapText="1"/>
    </xf>
    <xf numFmtId="0" fontId="5" fillId="23" borderId="49" xfId="0" applyFont="1" applyFill="1" applyBorder="1" applyAlignment="1">
      <alignment horizontal="center" vertical="center" wrapText="1"/>
    </xf>
    <xf numFmtId="0" fontId="5" fillId="23" borderId="43" xfId="0" applyFont="1" applyFill="1" applyBorder="1" applyAlignment="1">
      <alignment horizontal="center" vertical="center" wrapText="1"/>
    </xf>
    <xf numFmtId="0" fontId="5" fillId="23" borderId="2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0" fillId="24" borderId="17" xfId="0" applyFont="1" applyFill="1" applyBorder="1" applyAlignment="1">
      <alignment horizontal="center" vertical="center" wrapText="1"/>
    </xf>
    <xf numFmtId="0" fontId="10" fillId="24" borderId="26" xfId="0" applyFont="1" applyFill="1" applyBorder="1" applyAlignment="1">
      <alignment horizontal="center" vertical="center" wrapText="1"/>
    </xf>
    <xf numFmtId="0" fontId="5" fillId="24" borderId="17" xfId="0" applyFont="1" applyFill="1" applyBorder="1" applyAlignment="1">
      <alignment horizontal="center" vertical="center" wrapText="1"/>
    </xf>
    <xf numFmtId="0" fontId="5" fillId="24" borderId="26" xfId="0" applyFont="1" applyFill="1" applyBorder="1" applyAlignment="1">
      <alignment horizontal="center" vertical="center" wrapText="1"/>
    </xf>
    <xf numFmtId="0" fontId="12" fillId="24" borderId="18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5" fillId="23" borderId="24" xfId="0" applyFont="1" applyFill="1" applyBorder="1" applyAlignment="1">
      <alignment horizontal="center" vertical="center" wrapText="1"/>
    </xf>
    <xf numFmtId="0" fontId="5" fillId="23" borderId="39" xfId="0" applyFont="1" applyFill="1" applyBorder="1" applyAlignment="1">
      <alignment horizontal="center" vertical="center" wrapText="1"/>
    </xf>
    <xf numFmtId="0" fontId="5" fillId="24" borderId="38" xfId="0" applyFont="1" applyFill="1" applyBorder="1" applyAlignment="1">
      <alignment horizontal="center" vertical="center" wrapText="1"/>
    </xf>
    <xf numFmtId="0" fontId="5" fillId="24" borderId="40" xfId="0" applyFont="1" applyFill="1" applyBorder="1" applyAlignment="1">
      <alignment horizontal="center" vertical="center" wrapText="1"/>
    </xf>
    <xf numFmtId="0" fontId="5" fillId="24" borderId="21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10" fillId="3" borderId="21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5" fillId="23" borderId="25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/>
    </xf>
    <xf numFmtId="0" fontId="5" fillId="6" borderId="21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5" fillId="23" borderId="30" xfId="0" applyFont="1" applyFill="1" applyBorder="1" applyAlignment="1">
      <alignment horizontal="center" vertical="center" wrapText="1"/>
    </xf>
    <xf numFmtId="0" fontId="5" fillId="23" borderId="36" xfId="0" applyFont="1" applyFill="1" applyBorder="1" applyAlignment="1">
      <alignment horizontal="center" vertical="center" wrapText="1"/>
    </xf>
    <xf numFmtId="0" fontId="5" fillId="23" borderId="37" xfId="0" applyFont="1" applyFill="1" applyBorder="1" applyAlignment="1">
      <alignment horizontal="center" vertical="center" wrapText="1"/>
    </xf>
    <xf numFmtId="0" fontId="5" fillId="24" borderId="32" xfId="0" applyFont="1" applyFill="1" applyBorder="1" applyAlignment="1">
      <alignment horizontal="center" vertical="center"/>
    </xf>
    <xf numFmtId="0" fontId="5" fillId="24" borderId="33" xfId="0" applyFont="1" applyFill="1" applyBorder="1" applyAlignment="1">
      <alignment horizontal="center" vertical="center"/>
    </xf>
    <xf numFmtId="0" fontId="5" fillId="24" borderId="34" xfId="0" applyFont="1" applyFill="1" applyBorder="1" applyAlignment="1">
      <alignment horizontal="center" vertical="center"/>
    </xf>
    <xf numFmtId="0" fontId="12" fillId="24" borderId="35" xfId="0" applyFont="1" applyFill="1" applyBorder="1" applyAlignment="1">
      <alignment horizontal="center" vertical="center" wrapText="1"/>
    </xf>
    <xf numFmtId="0" fontId="12" fillId="24" borderId="19" xfId="0" applyFont="1" applyFill="1" applyBorder="1" applyAlignment="1">
      <alignment horizontal="center" vertical="center" wrapText="1"/>
    </xf>
    <xf numFmtId="0" fontId="5" fillId="24" borderId="18" xfId="0" applyFont="1" applyFill="1" applyBorder="1" applyAlignment="1">
      <alignment horizontal="center" vertical="center"/>
    </xf>
    <xf numFmtId="0" fontId="26" fillId="3" borderId="8" xfId="0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2" fontId="30" fillId="0" borderId="9" xfId="0" applyNumberFormat="1" applyFont="1" applyBorder="1" applyAlignment="1">
      <alignment horizontal="center"/>
    </xf>
    <xf numFmtId="2" fontId="30" fillId="0" borderId="10" xfId="0" applyNumberFormat="1" applyFont="1" applyBorder="1" applyAlignment="1">
      <alignment horizontal="center"/>
    </xf>
    <xf numFmtId="0" fontId="5" fillId="21" borderId="18" xfId="0" applyFont="1" applyFill="1" applyBorder="1" applyAlignment="1">
      <alignment horizontal="center" vertical="center" textRotation="90"/>
    </xf>
    <xf numFmtId="0" fontId="5" fillId="5" borderId="18" xfId="0" applyFont="1" applyFill="1" applyBorder="1" applyAlignment="1">
      <alignment horizontal="center" vertical="center" textRotation="90"/>
    </xf>
    <xf numFmtId="0" fontId="5" fillId="4" borderId="18" xfId="0" applyFont="1" applyFill="1" applyBorder="1" applyAlignment="1">
      <alignment horizontal="center" vertical="center" textRotation="90"/>
    </xf>
    <xf numFmtId="0" fontId="5" fillId="6" borderId="18" xfId="0" applyFont="1" applyFill="1" applyBorder="1" applyAlignment="1">
      <alignment horizontal="center" vertical="center" textRotation="90"/>
    </xf>
    <xf numFmtId="0" fontId="5" fillId="13" borderId="18" xfId="0" applyFont="1" applyFill="1" applyBorder="1" applyAlignment="1">
      <alignment horizontal="center" vertical="center" textRotation="90"/>
    </xf>
    <xf numFmtId="0" fontId="5" fillId="34" borderId="18" xfId="0" applyFont="1" applyFill="1" applyBorder="1" applyAlignment="1">
      <alignment horizontal="center" vertical="center" textRotation="90"/>
    </xf>
    <xf numFmtId="0" fontId="5" fillId="22" borderId="21" xfId="0" applyFont="1" applyFill="1" applyBorder="1" applyAlignment="1">
      <alignment horizontal="center" vertical="center" textRotation="90"/>
    </xf>
    <xf numFmtId="0" fontId="5" fillId="34" borderId="19" xfId="0" applyFont="1" applyFill="1" applyBorder="1" applyAlignment="1">
      <alignment horizontal="center" vertical="center" textRotation="90"/>
    </xf>
    <xf numFmtId="0" fontId="5" fillId="3" borderId="21" xfId="0" applyFont="1" applyFill="1" applyBorder="1" applyAlignment="1">
      <alignment horizontal="center" vertical="center" textRotation="90"/>
    </xf>
    <xf numFmtId="0" fontId="5" fillId="35" borderId="18" xfId="0" applyFont="1" applyFill="1" applyBorder="1" applyAlignment="1">
      <alignment horizontal="center" vertical="center" textRotation="90"/>
    </xf>
    <xf numFmtId="0" fontId="5" fillId="35" borderId="17" xfId="0" applyFont="1" applyFill="1" applyBorder="1" applyAlignment="1">
      <alignment horizontal="center" vertical="center" textRotation="90"/>
    </xf>
    <xf numFmtId="0" fontId="5" fillId="35" borderId="19" xfId="0" applyFont="1" applyFill="1" applyBorder="1" applyAlignment="1">
      <alignment horizontal="center" vertical="center" textRotation="90"/>
    </xf>
    <xf numFmtId="0" fontId="5" fillId="35" borderId="21" xfId="0" applyFont="1" applyFill="1" applyBorder="1" applyAlignment="1">
      <alignment horizontal="center" vertical="center" textRotation="90"/>
    </xf>
    <xf numFmtId="0" fontId="5" fillId="5" borderId="17" xfId="0" applyFont="1" applyFill="1" applyBorder="1" applyAlignment="1">
      <alignment horizontal="center" vertical="center" textRotation="90"/>
    </xf>
    <xf numFmtId="0" fontId="5" fillId="5" borderId="21" xfId="0" applyFont="1" applyFill="1" applyBorder="1" applyAlignment="1">
      <alignment horizontal="center" vertical="center" textRotation="90"/>
    </xf>
    <xf numFmtId="0" fontId="5" fillId="22" borderId="18" xfId="0" applyFont="1" applyFill="1" applyBorder="1" applyAlignment="1">
      <alignment horizontal="center" vertical="center" textRotation="90"/>
    </xf>
    <xf numFmtId="0" fontId="5" fillId="32" borderId="17" xfId="0" applyFont="1" applyFill="1" applyBorder="1" applyAlignment="1">
      <alignment horizontal="center" vertical="center" textRotation="90"/>
    </xf>
    <xf numFmtId="0" fontId="5" fillId="32" borderId="19" xfId="0" applyFont="1" applyFill="1" applyBorder="1" applyAlignment="1">
      <alignment horizontal="center" vertical="center" textRotation="90"/>
    </xf>
    <xf numFmtId="0" fontId="5" fillId="32" borderId="21" xfId="0" applyFont="1" applyFill="1" applyBorder="1" applyAlignment="1">
      <alignment horizontal="center" vertical="center" textRotation="90"/>
    </xf>
    <xf numFmtId="0" fontId="5" fillId="33" borderId="18" xfId="0" applyFont="1" applyFill="1" applyBorder="1" applyAlignment="1">
      <alignment horizontal="center" vertical="center" textRotation="90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10" fillId="3" borderId="18" xfId="0" applyFont="1" applyFill="1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/>
    </xf>
    <xf numFmtId="0" fontId="0" fillId="4" borderId="7" xfId="0" applyFill="1" applyBorder="1" applyAlignment="1">
      <alignment horizontal="center"/>
    </xf>
    <xf numFmtId="0" fontId="5" fillId="34" borderId="21" xfId="0" applyFont="1" applyFill="1" applyBorder="1" applyAlignment="1">
      <alignment horizontal="center" vertical="center" textRotation="90"/>
    </xf>
    <xf numFmtId="0" fontId="5" fillId="28" borderId="17" xfId="0" applyFont="1" applyFill="1" applyBorder="1" applyAlignment="1">
      <alignment horizontal="center" textRotation="90"/>
    </xf>
    <xf numFmtId="0" fontId="5" fillId="28" borderId="19" xfId="0" applyFont="1" applyFill="1" applyBorder="1" applyAlignment="1">
      <alignment horizontal="center" textRotation="90"/>
    </xf>
    <xf numFmtId="0" fontId="5" fillId="28" borderId="21" xfId="0" applyFont="1" applyFill="1" applyBorder="1" applyAlignment="1">
      <alignment horizontal="center" textRotation="90"/>
    </xf>
    <xf numFmtId="0" fontId="5" fillId="20" borderId="21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left" vertical="center" wrapText="1"/>
    </xf>
    <xf numFmtId="0" fontId="11" fillId="0" borderId="10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center" vertical="center" wrapText="1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center"/>
    </xf>
    <xf numFmtId="0" fontId="5" fillId="34" borderId="17" xfId="0" applyFont="1" applyFill="1" applyBorder="1" applyAlignment="1">
      <alignment horizontal="center" vertical="center" textRotation="90"/>
    </xf>
    <xf numFmtId="0" fontId="5" fillId="40" borderId="17" xfId="0" applyFont="1" applyFill="1" applyBorder="1" applyAlignment="1">
      <alignment horizontal="center" vertical="center" textRotation="90"/>
    </xf>
    <xf numFmtId="0" fontId="5" fillId="40" borderId="19" xfId="0" applyFont="1" applyFill="1" applyBorder="1" applyAlignment="1">
      <alignment horizontal="center" vertical="center" textRotation="90"/>
    </xf>
    <xf numFmtId="0" fontId="27" fillId="0" borderId="0" xfId="0" applyFont="1" applyFill="1" applyAlignment="1">
      <alignment horizontal="left" wrapText="1"/>
    </xf>
    <xf numFmtId="0" fontId="5" fillId="28" borderId="21" xfId="0" applyFont="1" applyFill="1" applyBorder="1" applyAlignment="1">
      <alignment horizontal="center" vertical="center" textRotation="90"/>
    </xf>
    <xf numFmtId="0" fontId="5" fillId="39" borderId="19" xfId="0" applyFont="1" applyFill="1" applyBorder="1" applyAlignment="1">
      <alignment horizontal="center" vertical="center" textRotation="90"/>
    </xf>
    <xf numFmtId="0" fontId="5" fillId="39" borderId="21" xfId="0" applyFont="1" applyFill="1" applyBorder="1" applyAlignment="1">
      <alignment horizontal="center" vertical="center" textRotation="90"/>
    </xf>
    <xf numFmtId="0" fontId="5" fillId="29" borderId="21" xfId="0" applyFont="1" applyFill="1" applyBorder="1" applyAlignment="1">
      <alignment horizontal="center" vertical="center" textRotation="90"/>
    </xf>
    <xf numFmtId="0" fontId="0" fillId="3" borderId="6" xfId="0" applyFill="1" applyBorder="1" applyAlignment="1">
      <alignment horizontal="center"/>
    </xf>
    <xf numFmtId="0" fontId="11" fillId="0" borderId="0" xfId="0" applyFont="1" applyFill="1" applyBorder="1" applyAlignment="1">
      <alignment horizontal="left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10" fillId="24" borderId="19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35" fillId="3" borderId="8" xfId="0" applyFont="1" applyFill="1" applyBorder="1" applyAlignment="1">
      <alignment horizontal="center" vertical="center" wrapText="1"/>
    </xf>
    <xf numFmtId="0" fontId="35" fillId="3" borderId="10" xfId="0" applyFont="1" applyFill="1" applyBorder="1" applyAlignment="1">
      <alignment horizontal="center" vertical="center" wrapText="1"/>
    </xf>
  </cellXfs>
  <cellStyles count="4">
    <cellStyle name="Comma [0]" xfId="2" builtinId="6"/>
    <cellStyle name="Currency [0]" xfId="3" builtinId="7"/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FF00FF"/>
      <color rgb="FF9D3CC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PKJ</a:t>
            </a:r>
          </a:p>
        </c:rich>
      </c:tx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2015'!$T$98:$AG$98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2015'!$T$99:$AG$99</c:f>
              <c:numCache>
                <c:formatCode>General</c:formatCode>
                <c:ptCount val="14"/>
                <c:pt idx="0">
                  <c:v>8.1632653061224497E-2</c:v>
                </c:pt>
                <c:pt idx="1">
                  <c:v>4.0816326530612242E-2</c:v>
                </c:pt>
                <c:pt idx="2">
                  <c:v>8.1632653061224483E-2</c:v>
                </c:pt>
                <c:pt idx="3">
                  <c:v>6.1224489795918366E-2</c:v>
                </c:pt>
                <c:pt idx="4">
                  <c:v>6.1224489795918366E-2</c:v>
                </c:pt>
                <c:pt idx="5">
                  <c:v>6.1224489795918366E-2</c:v>
                </c:pt>
                <c:pt idx="6">
                  <c:v>0.18367346938775508</c:v>
                </c:pt>
                <c:pt idx="7">
                  <c:v>5.1020408163265307E-2</c:v>
                </c:pt>
                <c:pt idx="8">
                  <c:v>8.1632653061224483E-2</c:v>
                </c:pt>
                <c:pt idx="9">
                  <c:v>1.020408163265306E-2</c:v>
                </c:pt>
                <c:pt idx="10">
                  <c:v>7.1428571428571425E-2</c:v>
                </c:pt>
                <c:pt idx="11">
                  <c:v>0.1326530612244898</c:v>
                </c:pt>
                <c:pt idx="12">
                  <c:v>5.1020408163265307E-2</c:v>
                </c:pt>
                <c:pt idx="13">
                  <c:v>5.10204081632653E-2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1233664"/>
        <c:axId val="90858624"/>
        <c:axId val="0"/>
      </c:bar3DChart>
      <c:catAx>
        <c:axId val="91233664"/>
        <c:scaling>
          <c:orientation val="minMax"/>
        </c:scaling>
        <c:delete val="0"/>
        <c:axPos val="l"/>
        <c:majorTickMark val="none"/>
        <c:minorTickMark val="none"/>
        <c:tickLblPos val="nextTo"/>
        <c:crossAx val="90858624"/>
        <c:crosses val="autoZero"/>
        <c:auto val="1"/>
        <c:lblAlgn val="ctr"/>
        <c:lblOffset val="100"/>
        <c:noMultiLvlLbl val="0"/>
      </c:catAx>
      <c:valAx>
        <c:axId val="90858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1233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PKJ</a:t>
            </a:r>
          </a:p>
        </c:rich>
      </c:tx>
      <c:overlay val="0"/>
    </c:title>
    <c:autoTitleDeleted val="0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2015'!$T$98:$AG$98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2015'!$T$99:$AG$99</c:f>
              <c:numCache>
                <c:formatCode>General</c:formatCode>
                <c:ptCount val="14"/>
                <c:pt idx="0">
                  <c:v>8.1632653061224497E-2</c:v>
                </c:pt>
                <c:pt idx="1">
                  <c:v>4.0816326530612242E-2</c:v>
                </c:pt>
                <c:pt idx="2">
                  <c:v>8.1632653061224483E-2</c:v>
                </c:pt>
                <c:pt idx="3">
                  <c:v>6.1224489795918366E-2</c:v>
                </c:pt>
                <c:pt idx="4">
                  <c:v>6.1224489795918366E-2</c:v>
                </c:pt>
                <c:pt idx="5">
                  <c:v>6.1224489795918366E-2</c:v>
                </c:pt>
                <c:pt idx="6">
                  <c:v>0.18367346938775508</c:v>
                </c:pt>
                <c:pt idx="7">
                  <c:v>5.1020408163265307E-2</c:v>
                </c:pt>
                <c:pt idx="8">
                  <c:v>8.1632653061224483E-2</c:v>
                </c:pt>
                <c:pt idx="9">
                  <c:v>1.020408163265306E-2</c:v>
                </c:pt>
                <c:pt idx="10">
                  <c:v>7.1428571428571425E-2</c:v>
                </c:pt>
                <c:pt idx="11">
                  <c:v>0.1326530612244898</c:v>
                </c:pt>
                <c:pt idx="12">
                  <c:v>5.1020408163265307E-2</c:v>
                </c:pt>
                <c:pt idx="13">
                  <c:v>5.10204081632653E-2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96167424"/>
        <c:axId val="96168960"/>
        <c:axId val="0"/>
      </c:bar3DChart>
      <c:catAx>
        <c:axId val="96167424"/>
        <c:scaling>
          <c:orientation val="minMax"/>
        </c:scaling>
        <c:delete val="0"/>
        <c:axPos val="l"/>
        <c:majorTickMark val="none"/>
        <c:minorTickMark val="none"/>
        <c:tickLblPos val="nextTo"/>
        <c:crossAx val="96168960"/>
        <c:crosses val="autoZero"/>
        <c:auto val="1"/>
        <c:lblAlgn val="ctr"/>
        <c:lblOffset val="100"/>
        <c:noMultiLvlLbl val="0"/>
      </c:catAx>
      <c:valAx>
        <c:axId val="961689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6167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Gigi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2015'!$T$101:$AG$101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2015'!$T$102:$AG$102</c:f>
              <c:numCache>
                <c:formatCode>General</c:formatCode>
                <c:ptCount val="14"/>
                <c:pt idx="0">
                  <c:v>5.0847457627118647E-2</c:v>
                </c:pt>
                <c:pt idx="1">
                  <c:v>3.3898305084745763E-2</c:v>
                </c:pt>
                <c:pt idx="2">
                  <c:v>3.3898305084745763E-2</c:v>
                </c:pt>
                <c:pt idx="3">
                  <c:v>1.6949152542372881E-2</c:v>
                </c:pt>
                <c:pt idx="4">
                  <c:v>0</c:v>
                </c:pt>
                <c:pt idx="5">
                  <c:v>1.6949152542372881E-2</c:v>
                </c:pt>
                <c:pt idx="6">
                  <c:v>3.3898305084745763E-2</c:v>
                </c:pt>
                <c:pt idx="7">
                  <c:v>0</c:v>
                </c:pt>
                <c:pt idx="8">
                  <c:v>0</c:v>
                </c:pt>
                <c:pt idx="9">
                  <c:v>1.6949152542372881E-2</c:v>
                </c:pt>
                <c:pt idx="10">
                  <c:v>1.6949152542372881E-2</c:v>
                </c:pt>
                <c:pt idx="11">
                  <c:v>0.10169491525423729</c:v>
                </c:pt>
                <c:pt idx="12">
                  <c:v>1.6949152542372881E-2</c:v>
                </c:pt>
                <c:pt idx="13">
                  <c:v>1.6949152542372881E-2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6177536"/>
        <c:axId val="96203904"/>
      </c:barChart>
      <c:catAx>
        <c:axId val="96177536"/>
        <c:scaling>
          <c:orientation val="minMax"/>
        </c:scaling>
        <c:delete val="0"/>
        <c:axPos val="l"/>
        <c:majorTickMark val="none"/>
        <c:minorTickMark val="none"/>
        <c:tickLblPos val="nextTo"/>
        <c:crossAx val="96203904"/>
        <c:crosses val="autoZero"/>
        <c:auto val="1"/>
        <c:lblAlgn val="ctr"/>
        <c:lblOffset val="100"/>
        <c:noMultiLvlLbl val="0"/>
      </c:catAx>
      <c:valAx>
        <c:axId val="962039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6177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Metro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2015'!$T$104:$AG$104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2015'!$T$105:$AG$105</c:f>
              <c:numCache>
                <c:formatCode>General</c:formatCode>
                <c:ptCount val="14"/>
                <c:pt idx="0">
                  <c:v>2.4390243902439001E-2</c:v>
                </c:pt>
                <c:pt idx="1">
                  <c:v>0</c:v>
                </c:pt>
                <c:pt idx="2">
                  <c:v>2.4390243902439025E-2</c:v>
                </c:pt>
                <c:pt idx="3">
                  <c:v>0</c:v>
                </c:pt>
                <c:pt idx="4">
                  <c:v>0</c:v>
                </c:pt>
                <c:pt idx="5">
                  <c:v>2.4390243902439025E-2</c:v>
                </c:pt>
                <c:pt idx="6">
                  <c:v>4.878048780487805E-2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7.3170731707317069E-2</c:v>
                </c:pt>
                <c:pt idx="11">
                  <c:v>2.4390243902439025E-2</c:v>
                </c:pt>
                <c:pt idx="12">
                  <c:v>4.878048780487805E-2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3611520"/>
        <c:axId val="93613056"/>
      </c:barChart>
      <c:catAx>
        <c:axId val="93611520"/>
        <c:scaling>
          <c:orientation val="minMax"/>
        </c:scaling>
        <c:delete val="0"/>
        <c:axPos val="l"/>
        <c:majorTickMark val="none"/>
        <c:minorTickMark val="none"/>
        <c:tickLblPos val="nextTo"/>
        <c:crossAx val="93613056"/>
        <c:crosses val="autoZero"/>
        <c:auto val="1"/>
        <c:lblAlgn val="ctr"/>
        <c:lblOffset val="100"/>
        <c:noMultiLvlLbl val="0"/>
      </c:catAx>
      <c:valAx>
        <c:axId val="93613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611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PKU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2015'!$T$107:$AG$107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2015'!$T$108:$AG$108</c:f>
              <c:numCache>
                <c:formatCode>General</c:formatCode>
                <c:ptCount val="14"/>
                <c:pt idx="0">
                  <c:v>0.37735849056603771</c:v>
                </c:pt>
                <c:pt idx="1">
                  <c:v>0.13207547169811321</c:v>
                </c:pt>
                <c:pt idx="2">
                  <c:v>0.26415094339622641</c:v>
                </c:pt>
                <c:pt idx="3">
                  <c:v>0.39622641509433965</c:v>
                </c:pt>
                <c:pt idx="4">
                  <c:v>0.22641509433962265</c:v>
                </c:pt>
                <c:pt idx="5">
                  <c:v>7.5471698113207544E-2</c:v>
                </c:pt>
                <c:pt idx="6">
                  <c:v>0.45283018867924529</c:v>
                </c:pt>
                <c:pt idx="7">
                  <c:v>0.28301886792452829</c:v>
                </c:pt>
                <c:pt idx="8">
                  <c:v>0.24528301886792453</c:v>
                </c:pt>
                <c:pt idx="9">
                  <c:v>0.11320754716981132</c:v>
                </c:pt>
                <c:pt idx="10">
                  <c:v>0.39622641509433965</c:v>
                </c:pt>
                <c:pt idx="11">
                  <c:v>0.56603773584905659</c:v>
                </c:pt>
                <c:pt idx="12">
                  <c:v>0.15094339622641509</c:v>
                </c:pt>
                <c:pt idx="13">
                  <c:v>3.7735849056603772E-2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3633920"/>
        <c:axId val="96806016"/>
      </c:barChart>
      <c:catAx>
        <c:axId val="93633920"/>
        <c:scaling>
          <c:orientation val="minMax"/>
        </c:scaling>
        <c:delete val="0"/>
        <c:axPos val="l"/>
        <c:majorTickMark val="none"/>
        <c:minorTickMark val="none"/>
        <c:tickLblPos val="nextTo"/>
        <c:crossAx val="96806016"/>
        <c:crosses val="autoZero"/>
        <c:auto val="1"/>
        <c:lblAlgn val="ctr"/>
        <c:lblOffset val="100"/>
        <c:noMultiLvlLbl val="0"/>
      </c:catAx>
      <c:valAx>
        <c:axId val="9680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633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Fisioterapi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2015'!$T$110:$AG$110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2015'!$T$111:$AG$111</c:f>
              <c:numCache>
                <c:formatCode>General</c:formatCode>
                <c:ptCount val="14"/>
                <c:pt idx="0">
                  <c:v>2.7027027027027029E-2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2.7027027027027029E-2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2.7027027027027029E-2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6830976"/>
        <c:axId val="96832512"/>
      </c:barChart>
      <c:catAx>
        <c:axId val="96830976"/>
        <c:scaling>
          <c:orientation val="minMax"/>
        </c:scaling>
        <c:delete val="0"/>
        <c:axPos val="l"/>
        <c:majorTickMark val="none"/>
        <c:minorTickMark val="none"/>
        <c:tickLblPos val="nextTo"/>
        <c:crossAx val="96832512"/>
        <c:crosses val="autoZero"/>
        <c:auto val="1"/>
        <c:lblAlgn val="ctr"/>
        <c:lblOffset val="100"/>
        <c:noMultiLvlLbl val="0"/>
      </c:catAx>
      <c:valAx>
        <c:axId val="9683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830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Radiologi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2015'!$T$113:$AG$113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2015'!$T$114:$AG$114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0.2857142857142857</c:v>
                </c:pt>
                <c:pt idx="11">
                  <c:v>0</c:v>
                </c:pt>
                <c:pt idx="12">
                  <c:v>0.14285714285714285</c:v>
                </c:pt>
                <c:pt idx="13">
                  <c:v>0.14285714285714285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6537984"/>
        <c:axId val="96547968"/>
      </c:barChart>
      <c:catAx>
        <c:axId val="96537984"/>
        <c:scaling>
          <c:orientation val="minMax"/>
        </c:scaling>
        <c:delete val="0"/>
        <c:axPos val="l"/>
        <c:majorTickMark val="none"/>
        <c:minorTickMark val="none"/>
        <c:tickLblPos val="nextTo"/>
        <c:crossAx val="96547968"/>
        <c:crosses val="autoZero"/>
        <c:auto val="1"/>
        <c:lblAlgn val="ctr"/>
        <c:lblOffset val="100"/>
        <c:noMultiLvlLbl val="0"/>
      </c:catAx>
      <c:valAx>
        <c:axId val="9654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37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Autis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2015'!$T$116:$AG$116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2015'!$T$117:$AG$117</c:f>
              <c:numCache>
                <c:formatCode>General</c:formatCode>
                <c:ptCount val="14"/>
                <c:pt idx="0">
                  <c:v>0.15714285714285714</c:v>
                </c:pt>
                <c:pt idx="1">
                  <c:v>0.14285714285714285</c:v>
                </c:pt>
                <c:pt idx="2">
                  <c:v>0.15714285714285714</c:v>
                </c:pt>
                <c:pt idx="3">
                  <c:v>2.8571428571428571E-2</c:v>
                </c:pt>
                <c:pt idx="4">
                  <c:v>0</c:v>
                </c:pt>
                <c:pt idx="5">
                  <c:v>0.17142857142857143</c:v>
                </c:pt>
                <c:pt idx="6">
                  <c:v>0.2142857142857143</c:v>
                </c:pt>
                <c:pt idx="7">
                  <c:v>0</c:v>
                </c:pt>
                <c:pt idx="8">
                  <c:v>0</c:v>
                </c:pt>
                <c:pt idx="9">
                  <c:v>4.2857142857142858E-2</c:v>
                </c:pt>
                <c:pt idx="10">
                  <c:v>0.24285714285714285</c:v>
                </c:pt>
                <c:pt idx="11">
                  <c:v>0.21428571428571427</c:v>
                </c:pt>
                <c:pt idx="12">
                  <c:v>0.15714285714285714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6568832"/>
        <c:axId val="96570368"/>
      </c:barChart>
      <c:catAx>
        <c:axId val="96568832"/>
        <c:scaling>
          <c:orientation val="minMax"/>
        </c:scaling>
        <c:delete val="0"/>
        <c:axPos val="l"/>
        <c:majorTickMark val="none"/>
        <c:minorTickMark val="none"/>
        <c:tickLblPos val="nextTo"/>
        <c:crossAx val="96570368"/>
        <c:crosses val="autoZero"/>
        <c:auto val="1"/>
        <c:lblAlgn val="ctr"/>
        <c:lblOffset val="100"/>
        <c:noMultiLvlLbl val="0"/>
      </c:catAx>
      <c:valAx>
        <c:axId val="96570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68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Psikologi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2015'!$T$119:$AG$119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2015'!$T$120:$AG$120</c:f>
              <c:numCache>
                <c:formatCode>General</c:formatCode>
                <c:ptCount val="14"/>
                <c:pt idx="0">
                  <c:v>0.1111111111111111</c:v>
                </c:pt>
                <c:pt idx="1">
                  <c:v>0</c:v>
                </c:pt>
                <c:pt idx="2">
                  <c:v>0</c:v>
                </c:pt>
                <c:pt idx="3">
                  <c:v>0.1111111111111111</c:v>
                </c:pt>
                <c:pt idx="4">
                  <c:v>0</c:v>
                </c:pt>
                <c:pt idx="5">
                  <c:v>0</c:v>
                </c:pt>
                <c:pt idx="6">
                  <c:v>0.1111111111111111</c:v>
                </c:pt>
                <c:pt idx="7">
                  <c:v>0</c:v>
                </c:pt>
                <c:pt idx="8">
                  <c:v>0</c:v>
                </c:pt>
                <c:pt idx="9">
                  <c:v>0.1111111111111111</c:v>
                </c:pt>
                <c:pt idx="10">
                  <c:v>0.1111111111111111</c:v>
                </c:pt>
                <c:pt idx="11">
                  <c:v>0.1111111111111111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6619904"/>
        <c:axId val="96621696"/>
      </c:barChart>
      <c:catAx>
        <c:axId val="96619904"/>
        <c:scaling>
          <c:orientation val="minMax"/>
        </c:scaling>
        <c:delete val="0"/>
        <c:axPos val="l"/>
        <c:majorTickMark val="none"/>
        <c:minorTickMark val="none"/>
        <c:tickLblPos val="nextTo"/>
        <c:crossAx val="96621696"/>
        <c:crosses val="autoZero"/>
        <c:auto val="1"/>
        <c:lblAlgn val="ctr"/>
        <c:lblOffset val="100"/>
        <c:noMultiLvlLbl val="0"/>
      </c:catAx>
      <c:valAx>
        <c:axId val="96621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19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Diklat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2015'!$T$122:$AG$122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2015'!$T$123:$AG$123</c:f>
              <c:numCache>
                <c:formatCode>General</c:formatCode>
                <c:ptCount val="14"/>
                <c:pt idx="0">
                  <c:v>0.16332378223495703</c:v>
                </c:pt>
                <c:pt idx="1">
                  <c:v>2.0057306590257881E-2</c:v>
                </c:pt>
                <c:pt idx="2">
                  <c:v>6.5902578796561612E-2</c:v>
                </c:pt>
                <c:pt idx="3">
                  <c:v>6.0171919770773637E-2</c:v>
                </c:pt>
                <c:pt idx="4">
                  <c:v>2.0057306590257881E-2</c:v>
                </c:pt>
                <c:pt idx="5">
                  <c:v>1.1461318051575931E-2</c:v>
                </c:pt>
                <c:pt idx="6">
                  <c:v>8.8825214899713456E-2</c:v>
                </c:pt>
                <c:pt idx="7">
                  <c:v>2.865329512893983E-2</c:v>
                </c:pt>
                <c:pt idx="8">
                  <c:v>4.0114613180515762E-2</c:v>
                </c:pt>
                <c:pt idx="9">
                  <c:v>1.7191977077363897E-2</c:v>
                </c:pt>
                <c:pt idx="10">
                  <c:v>0.1174785100286533</c:v>
                </c:pt>
                <c:pt idx="11">
                  <c:v>9.7421203438395415E-2</c:v>
                </c:pt>
                <c:pt idx="12">
                  <c:v>3.151862464183381E-2</c:v>
                </c:pt>
                <c:pt idx="13">
                  <c:v>1.7191977077363897E-2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6646656"/>
        <c:axId val="96648192"/>
      </c:barChart>
      <c:catAx>
        <c:axId val="96646656"/>
        <c:scaling>
          <c:orientation val="minMax"/>
        </c:scaling>
        <c:delete val="0"/>
        <c:axPos val="l"/>
        <c:majorTickMark val="none"/>
        <c:minorTickMark val="none"/>
        <c:tickLblPos val="nextTo"/>
        <c:crossAx val="96648192"/>
        <c:crosses val="autoZero"/>
        <c:auto val="1"/>
        <c:lblAlgn val="ctr"/>
        <c:lblOffset val="100"/>
        <c:noMultiLvlLbl val="0"/>
      </c:catAx>
      <c:valAx>
        <c:axId val="9664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46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Gigi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2015'!$T$101:$AG$101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2015'!$T$102:$AG$102</c:f>
              <c:numCache>
                <c:formatCode>General</c:formatCode>
                <c:ptCount val="14"/>
                <c:pt idx="0">
                  <c:v>5.0847457627118647E-2</c:v>
                </c:pt>
                <c:pt idx="1">
                  <c:v>3.3898305084745763E-2</c:v>
                </c:pt>
                <c:pt idx="2">
                  <c:v>3.3898305084745763E-2</c:v>
                </c:pt>
                <c:pt idx="3">
                  <c:v>1.6949152542372881E-2</c:v>
                </c:pt>
                <c:pt idx="4">
                  <c:v>0</c:v>
                </c:pt>
                <c:pt idx="5">
                  <c:v>1.6949152542372881E-2</c:v>
                </c:pt>
                <c:pt idx="6">
                  <c:v>3.3898305084745763E-2</c:v>
                </c:pt>
                <c:pt idx="7">
                  <c:v>0</c:v>
                </c:pt>
                <c:pt idx="8">
                  <c:v>0</c:v>
                </c:pt>
                <c:pt idx="9">
                  <c:v>1.6949152542372881E-2</c:v>
                </c:pt>
                <c:pt idx="10">
                  <c:v>1.6949152542372881E-2</c:v>
                </c:pt>
                <c:pt idx="11">
                  <c:v>0.10169491525423729</c:v>
                </c:pt>
                <c:pt idx="12">
                  <c:v>1.6949152542372881E-2</c:v>
                </c:pt>
                <c:pt idx="13">
                  <c:v>1.6949152542372881E-2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1264128"/>
        <c:axId val="91265664"/>
      </c:barChart>
      <c:catAx>
        <c:axId val="91264128"/>
        <c:scaling>
          <c:orientation val="minMax"/>
        </c:scaling>
        <c:delete val="0"/>
        <c:axPos val="l"/>
        <c:majorTickMark val="none"/>
        <c:minorTickMark val="none"/>
        <c:tickLblPos val="nextTo"/>
        <c:crossAx val="91265664"/>
        <c:crosses val="autoZero"/>
        <c:auto val="1"/>
        <c:lblAlgn val="ctr"/>
        <c:lblOffset val="100"/>
        <c:noMultiLvlLbl val="0"/>
      </c:catAx>
      <c:valAx>
        <c:axId val="9126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1264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Metro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2015'!$T$104:$AG$104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2015'!$T$105:$AG$105</c:f>
              <c:numCache>
                <c:formatCode>General</c:formatCode>
                <c:ptCount val="14"/>
                <c:pt idx="0">
                  <c:v>2.4390243902439001E-2</c:v>
                </c:pt>
                <c:pt idx="1">
                  <c:v>0</c:v>
                </c:pt>
                <c:pt idx="2">
                  <c:v>2.4390243902439025E-2</c:v>
                </c:pt>
                <c:pt idx="3">
                  <c:v>0</c:v>
                </c:pt>
                <c:pt idx="4">
                  <c:v>0</c:v>
                </c:pt>
                <c:pt idx="5">
                  <c:v>2.4390243902439025E-2</c:v>
                </c:pt>
                <c:pt idx="6">
                  <c:v>4.878048780487805E-2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7.3170731707317069E-2</c:v>
                </c:pt>
                <c:pt idx="11">
                  <c:v>2.4390243902439025E-2</c:v>
                </c:pt>
                <c:pt idx="12">
                  <c:v>4.878048780487805E-2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1286528"/>
        <c:axId val="91886336"/>
      </c:barChart>
      <c:catAx>
        <c:axId val="91286528"/>
        <c:scaling>
          <c:orientation val="minMax"/>
        </c:scaling>
        <c:delete val="0"/>
        <c:axPos val="l"/>
        <c:majorTickMark val="none"/>
        <c:minorTickMark val="none"/>
        <c:tickLblPos val="nextTo"/>
        <c:crossAx val="91886336"/>
        <c:crosses val="autoZero"/>
        <c:auto val="1"/>
        <c:lblAlgn val="ctr"/>
        <c:lblOffset val="100"/>
        <c:noMultiLvlLbl val="0"/>
      </c:catAx>
      <c:valAx>
        <c:axId val="91886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286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PKU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2015'!$T$107:$AG$107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2015'!$T$108:$AG$108</c:f>
              <c:numCache>
                <c:formatCode>General</c:formatCode>
                <c:ptCount val="14"/>
                <c:pt idx="0">
                  <c:v>0.37735849056603771</c:v>
                </c:pt>
                <c:pt idx="1">
                  <c:v>0.13207547169811321</c:v>
                </c:pt>
                <c:pt idx="2">
                  <c:v>0.26415094339622641</c:v>
                </c:pt>
                <c:pt idx="3">
                  <c:v>0.39622641509433965</c:v>
                </c:pt>
                <c:pt idx="4">
                  <c:v>0.22641509433962265</c:v>
                </c:pt>
                <c:pt idx="5">
                  <c:v>7.5471698113207544E-2</c:v>
                </c:pt>
                <c:pt idx="6">
                  <c:v>0.45283018867924529</c:v>
                </c:pt>
                <c:pt idx="7">
                  <c:v>0.28301886792452829</c:v>
                </c:pt>
                <c:pt idx="8">
                  <c:v>0.24528301886792453</c:v>
                </c:pt>
                <c:pt idx="9">
                  <c:v>0.11320754716981132</c:v>
                </c:pt>
                <c:pt idx="10">
                  <c:v>0.39622641509433965</c:v>
                </c:pt>
                <c:pt idx="11">
                  <c:v>0.56603773584905659</c:v>
                </c:pt>
                <c:pt idx="12">
                  <c:v>0.15094339622641509</c:v>
                </c:pt>
                <c:pt idx="13">
                  <c:v>3.7735849056603772E-2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1923584"/>
        <c:axId val="91925120"/>
      </c:barChart>
      <c:catAx>
        <c:axId val="91923584"/>
        <c:scaling>
          <c:orientation val="minMax"/>
        </c:scaling>
        <c:delete val="0"/>
        <c:axPos val="l"/>
        <c:majorTickMark val="none"/>
        <c:minorTickMark val="none"/>
        <c:tickLblPos val="nextTo"/>
        <c:crossAx val="91925120"/>
        <c:crosses val="autoZero"/>
        <c:auto val="1"/>
        <c:lblAlgn val="ctr"/>
        <c:lblOffset val="100"/>
        <c:noMultiLvlLbl val="0"/>
      </c:catAx>
      <c:valAx>
        <c:axId val="9192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9235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Fisioterapi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2015'!$T$110:$AG$110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2015'!$T$111:$AG$111</c:f>
              <c:numCache>
                <c:formatCode>General</c:formatCode>
                <c:ptCount val="14"/>
                <c:pt idx="0">
                  <c:v>2.7027027027027029E-2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2.7027027027027029E-2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2.7027027027027029E-2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3330432"/>
        <c:axId val="93332224"/>
      </c:barChart>
      <c:catAx>
        <c:axId val="93330432"/>
        <c:scaling>
          <c:orientation val="minMax"/>
        </c:scaling>
        <c:delete val="0"/>
        <c:axPos val="l"/>
        <c:majorTickMark val="none"/>
        <c:minorTickMark val="none"/>
        <c:tickLblPos val="nextTo"/>
        <c:crossAx val="93332224"/>
        <c:crosses val="autoZero"/>
        <c:auto val="1"/>
        <c:lblAlgn val="ctr"/>
        <c:lblOffset val="100"/>
        <c:noMultiLvlLbl val="0"/>
      </c:catAx>
      <c:valAx>
        <c:axId val="9333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330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Radiologi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2015'!$T$113:$AG$113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2015'!$T$114:$AG$114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0.2857142857142857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0.2857142857142857</c:v>
                </c:pt>
                <c:pt idx="11">
                  <c:v>0</c:v>
                </c:pt>
                <c:pt idx="12">
                  <c:v>0.14285714285714285</c:v>
                </c:pt>
                <c:pt idx="13">
                  <c:v>0.14285714285714285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3361664"/>
        <c:axId val="93363200"/>
      </c:barChart>
      <c:catAx>
        <c:axId val="93361664"/>
        <c:scaling>
          <c:orientation val="minMax"/>
        </c:scaling>
        <c:delete val="0"/>
        <c:axPos val="l"/>
        <c:majorTickMark val="none"/>
        <c:minorTickMark val="none"/>
        <c:tickLblPos val="nextTo"/>
        <c:crossAx val="93363200"/>
        <c:crosses val="autoZero"/>
        <c:auto val="1"/>
        <c:lblAlgn val="ctr"/>
        <c:lblOffset val="100"/>
        <c:noMultiLvlLbl val="0"/>
      </c:catAx>
      <c:valAx>
        <c:axId val="9336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361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Autis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2015'!$T$116:$AG$116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2015'!$T$117:$AG$117</c:f>
              <c:numCache>
                <c:formatCode>General</c:formatCode>
                <c:ptCount val="14"/>
                <c:pt idx="0">
                  <c:v>0.15714285714285714</c:v>
                </c:pt>
                <c:pt idx="1">
                  <c:v>0.14285714285714285</c:v>
                </c:pt>
                <c:pt idx="2">
                  <c:v>0.15714285714285714</c:v>
                </c:pt>
                <c:pt idx="3">
                  <c:v>2.8571428571428571E-2</c:v>
                </c:pt>
                <c:pt idx="4">
                  <c:v>0</c:v>
                </c:pt>
                <c:pt idx="5">
                  <c:v>0.17142857142857143</c:v>
                </c:pt>
                <c:pt idx="6">
                  <c:v>0.2142857142857143</c:v>
                </c:pt>
                <c:pt idx="7">
                  <c:v>0</c:v>
                </c:pt>
                <c:pt idx="8">
                  <c:v>0</c:v>
                </c:pt>
                <c:pt idx="9">
                  <c:v>4.2857142857142858E-2</c:v>
                </c:pt>
                <c:pt idx="10">
                  <c:v>0.24285714285714285</c:v>
                </c:pt>
                <c:pt idx="11">
                  <c:v>0.21428571428571427</c:v>
                </c:pt>
                <c:pt idx="12">
                  <c:v>0.15714285714285714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3133824"/>
        <c:axId val="93143808"/>
      </c:barChart>
      <c:catAx>
        <c:axId val="93133824"/>
        <c:scaling>
          <c:orientation val="minMax"/>
        </c:scaling>
        <c:delete val="0"/>
        <c:axPos val="l"/>
        <c:majorTickMark val="none"/>
        <c:minorTickMark val="none"/>
        <c:tickLblPos val="nextTo"/>
        <c:crossAx val="93143808"/>
        <c:crosses val="autoZero"/>
        <c:auto val="1"/>
        <c:lblAlgn val="ctr"/>
        <c:lblOffset val="100"/>
        <c:noMultiLvlLbl val="0"/>
      </c:catAx>
      <c:valAx>
        <c:axId val="93143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133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Psikologi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2015'!$T$119:$AG$119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2015'!$T$120:$AG$120</c:f>
              <c:numCache>
                <c:formatCode>General</c:formatCode>
                <c:ptCount val="14"/>
                <c:pt idx="0">
                  <c:v>0.1111111111111111</c:v>
                </c:pt>
                <c:pt idx="1">
                  <c:v>0</c:v>
                </c:pt>
                <c:pt idx="2">
                  <c:v>0</c:v>
                </c:pt>
                <c:pt idx="3">
                  <c:v>0.1111111111111111</c:v>
                </c:pt>
                <c:pt idx="4">
                  <c:v>0</c:v>
                </c:pt>
                <c:pt idx="5">
                  <c:v>0</c:v>
                </c:pt>
                <c:pt idx="6">
                  <c:v>0.1111111111111111</c:v>
                </c:pt>
                <c:pt idx="7">
                  <c:v>0</c:v>
                </c:pt>
                <c:pt idx="8">
                  <c:v>0</c:v>
                </c:pt>
                <c:pt idx="9">
                  <c:v>0.1111111111111111</c:v>
                </c:pt>
                <c:pt idx="10">
                  <c:v>0.1111111111111111</c:v>
                </c:pt>
                <c:pt idx="11">
                  <c:v>0.1111111111111111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3172864"/>
        <c:axId val="93174400"/>
      </c:barChart>
      <c:catAx>
        <c:axId val="93172864"/>
        <c:scaling>
          <c:orientation val="minMax"/>
        </c:scaling>
        <c:delete val="0"/>
        <c:axPos val="l"/>
        <c:majorTickMark val="none"/>
        <c:minorTickMark val="none"/>
        <c:tickLblPos val="nextTo"/>
        <c:crossAx val="93174400"/>
        <c:crosses val="autoZero"/>
        <c:auto val="1"/>
        <c:lblAlgn val="ctr"/>
        <c:lblOffset val="100"/>
        <c:noMultiLvlLbl val="0"/>
      </c:catAx>
      <c:valAx>
        <c:axId val="9317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172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d-ID"/>
              <a:t>Diklat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'[1]SEM I 2015'!$T$122:$AG$122</c:f>
              <c:strCache>
                <c:ptCount val="14"/>
                <c:pt idx="0">
                  <c:v>Prosedur pelayanan</c:v>
                </c:pt>
                <c:pt idx="1">
                  <c:v>Persyaratan pelayanan</c:v>
                </c:pt>
                <c:pt idx="2">
                  <c:v>Kejelasan petugas pelayanan</c:v>
                </c:pt>
                <c:pt idx="3">
                  <c:v>Kedisiplinan petugas pelayanan</c:v>
                </c:pt>
                <c:pt idx="4">
                  <c:v>Tanggung jawab petugas pelayanan</c:v>
                </c:pt>
                <c:pt idx="5">
                  <c:v>Kemampuan petugas pelayanan</c:v>
                </c:pt>
                <c:pt idx="6">
                  <c:v>Kecepatan pelayanan</c:v>
                </c:pt>
                <c:pt idx="7">
                  <c:v>Keadilan mendapatkan pelayanan</c:v>
                </c:pt>
                <c:pt idx="8">
                  <c:v>Kesopanan dan keramahan petugas</c:v>
                </c:pt>
                <c:pt idx="9">
                  <c:v>Kewajaran biaya pelayanan</c:v>
                </c:pt>
                <c:pt idx="10">
                  <c:v>Kepastian biaya pelayanan</c:v>
                </c:pt>
                <c:pt idx="11">
                  <c:v>Kepastian jadwal pelayanan</c:v>
                </c:pt>
                <c:pt idx="12">
                  <c:v>Kenyamanan lingkungan</c:v>
                </c:pt>
                <c:pt idx="13">
                  <c:v>Keamanan  pelayanan</c:v>
                </c:pt>
              </c:strCache>
            </c:strRef>
          </c:cat>
          <c:val>
            <c:numRef>
              <c:f>'[1]SEM I 2015'!$T$123:$AG$123</c:f>
              <c:numCache>
                <c:formatCode>General</c:formatCode>
                <c:ptCount val="14"/>
                <c:pt idx="0">
                  <c:v>0.16332378223495703</c:v>
                </c:pt>
                <c:pt idx="1">
                  <c:v>2.0057306590257881E-2</c:v>
                </c:pt>
                <c:pt idx="2">
                  <c:v>6.5902578796561612E-2</c:v>
                </c:pt>
                <c:pt idx="3">
                  <c:v>6.0171919770773637E-2</c:v>
                </c:pt>
                <c:pt idx="4">
                  <c:v>2.0057306590257881E-2</c:v>
                </c:pt>
                <c:pt idx="5">
                  <c:v>1.1461318051575931E-2</c:v>
                </c:pt>
                <c:pt idx="6">
                  <c:v>8.8825214899713456E-2</c:v>
                </c:pt>
                <c:pt idx="7">
                  <c:v>2.865329512893983E-2</c:v>
                </c:pt>
                <c:pt idx="8">
                  <c:v>4.0114613180515762E-2</c:v>
                </c:pt>
                <c:pt idx="9">
                  <c:v>1.7191977077363897E-2</c:v>
                </c:pt>
                <c:pt idx="10">
                  <c:v>0.1174785100286533</c:v>
                </c:pt>
                <c:pt idx="11">
                  <c:v>9.7421203438395415E-2</c:v>
                </c:pt>
                <c:pt idx="12">
                  <c:v>3.151862464183381E-2</c:v>
                </c:pt>
                <c:pt idx="13">
                  <c:v>1.7191977077363897E-2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3191168"/>
        <c:axId val="93197056"/>
      </c:barChart>
      <c:catAx>
        <c:axId val="93191168"/>
        <c:scaling>
          <c:orientation val="minMax"/>
        </c:scaling>
        <c:delete val="0"/>
        <c:axPos val="l"/>
        <c:majorTickMark val="none"/>
        <c:minorTickMark val="none"/>
        <c:tickLblPos val="nextTo"/>
        <c:crossAx val="93197056"/>
        <c:crosses val="autoZero"/>
        <c:auto val="1"/>
        <c:lblAlgn val="ctr"/>
        <c:lblOffset val="100"/>
        <c:noMultiLvlLbl val="0"/>
      </c:catAx>
      <c:valAx>
        <c:axId val="931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191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192</xdr:row>
      <xdr:rowOff>57150</xdr:rowOff>
    </xdr:from>
    <xdr:to>
      <xdr:col>16</xdr:col>
      <xdr:colOff>19050</xdr:colOff>
      <xdr:row>192</xdr:row>
      <xdr:rowOff>66675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57150" y="23860125"/>
          <a:ext cx="7153275" cy="95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352425</xdr:colOff>
      <xdr:row>213</xdr:row>
      <xdr:rowOff>19050</xdr:rowOff>
    </xdr:from>
    <xdr:to>
      <xdr:col>4</xdr:col>
      <xdr:colOff>542925</xdr:colOff>
      <xdr:row>213</xdr:row>
      <xdr:rowOff>20638</xdr:rowOff>
    </xdr:to>
    <xdr:cxnSp macro="">
      <xdr:nvCxnSpPr>
        <xdr:cNvPr id="8" name="Straight Connector 7"/>
        <xdr:cNvCxnSpPr/>
      </xdr:nvCxnSpPr>
      <xdr:spPr>
        <a:xfrm>
          <a:off x="1304925" y="40157400"/>
          <a:ext cx="5715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213</xdr:row>
      <xdr:rowOff>19050</xdr:rowOff>
    </xdr:from>
    <xdr:to>
      <xdr:col>7</xdr:col>
      <xdr:colOff>466725</xdr:colOff>
      <xdr:row>213</xdr:row>
      <xdr:rowOff>20638</xdr:rowOff>
    </xdr:to>
    <xdr:cxnSp macro="">
      <xdr:nvCxnSpPr>
        <xdr:cNvPr id="9" name="Straight Connector 8"/>
        <xdr:cNvCxnSpPr/>
      </xdr:nvCxnSpPr>
      <xdr:spPr>
        <a:xfrm>
          <a:off x="3219450" y="40157400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221</xdr:row>
      <xdr:rowOff>19050</xdr:rowOff>
    </xdr:from>
    <xdr:to>
      <xdr:col>4</xdr:col>
      <xdr:colOff>495300</xdr:colOff>
      <xdr:row>221</xdr:row>
      <xdr:rowOff>19051</xdr:rowOff>
    </xdr:to>
    <xdr:cxnSp macro="">
      <xdr:nvCxnSpPr>
        <xdr:cNvPr id="10" name="Straight Connector 9"/>
        <xdr:cNvCxnSpPr/>
      </xdr:nvCxnSpPr>
      <xdr:spPr>
        <a:xfrm flipV="1">
          <a:off x="1304925" y="41490900"/>
          <a:ext cx="52387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224</xdr:row>
      <xdr:rowOff>19050</xdr:rowOff>
    </xdr:from>
    <xdr:to>
      <xdr:col>4</xdr:col>
      <xdr:colOff>1066800</xdr:colOff>
      <xdr:row>224</xdr:row>
      <xdr:rowOff>20638</xdr:rowOff>
    </xdr:to>
    <xdr:cxnSp macro="">
      <xdr:nvCxnSpPr>
        <xdr:cNvPr id="12" name="Straight Connector 11"/>
        <xdr:cNvCxnSpPr/>
      </xdr:nvCxnSpPr>
      <xdr:spPr>
        <a:xfrm>
          <a:off x="1323975" y="42062400"/>
          <a:ext cx="10763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224</xdr:row>
      <xdr:rowOff>19050</xdr:rowOff>
    </xdr:from>
    <xdr:to>
      <xdr:col>9</xdr:col>
      <xdr:colOff>200025</xdr:colOff>
      <xdr:row>224</xdr:row>
      <xdr:rowOff>20638</xdr:rowOff>
    </xdr:to>
    <xdr:cxnSp macro="">
      <xdr:nvCxnSpPr>
        <xdr:cNvPr id="13" name="Straight Connector 12"/>
        <xdr:cNvCxnSpPr/>
      </xdr:nvCxnSpPr>
      <xdr:spPr>
        <a:xfrm>
          <a:off x="3733800" y="42062400"/>
          <a:ext cx="8001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221</xdr:row>
      <xdr:rowOff>9525</xdr:rowOff>
    </xdr:from>
    <xdr:to>
      <xdr:col>7</xdr:col>
      <xdr:colOff>485775</xdr:colOff>
      <xdr:row>221</xdr:row>
      <xdr:rowOff>11113</xdr:rowOff>
    </xdr:to>
    <xdr:cxnSp macro="">
      <xdr:nvCxnSpPr>
        <xdr:cNvPr id="23" name="Straight Connector 22"/>
        <xdr:cNvCxnSpPr/>
      </xdr:nvCxnSpPr>
      <xdr:spPr>
        <a:xfrm>
          <a:off x="3238500" y="41481375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256</xdr:row>
      <xdr:rowOff>57150</xdr:rowOff>
    </xdr:from>
    <xdr:to>
      <xdr:col>16</xdr:col>
      <xdr:colOff>19050</xdr:colOff>
      <xdr:row>256</xdr:row>
      <xdr:rowOff>66675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57150" y="37404675"/>
          <a:ext cx="4705350" cy="95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123825</xdr:colOff>
      <xdr:row>74</xdr:row>
      <xdr:rowOff>152400</xdr:rowOff>
    </xdr:from>
    <xdr:to>
      <xdr:col>53</xdr:col>
      <xdr:colOff>123825</xdr:colOff>
      <xdr:row>90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123825</xdr:colOff>
      <xdr:row>83</xdr:row>
      <xdr:rowOff>142875</xdr:rowOff>
    </xdr:from>
    <xdr:to>
      <xdr:col>53</xdr:col>
      <xdr:colOff>123825</xdr:colOff>
      <xdr:row>99</xdr:row>
      <xdr:rowOff>180975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257175</xdr:colOff>
      <xdr:row>86</xdr:row>
      <xdr:rowOff>47625</xdr:rowOff>
    </xdr:from>
    <xdr:to>
      <xdr:col>53</xdr:col>
      <xdr:colOff>257175</xdr:colOff>
      <xdr:row>102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219075</xdr:colOff>
      <xdr:row>93</xdr:row>
      <xdr:rowOff>38100</xdr:rowOff>
    </xdr:from>
    <xdr:to>
      <xdr:col>53</xdr:col>
      <xdr:colOff>219075</xdr:colOff>
      <xdr:row>107</xdr:row>
      <xdr:rowOff>114300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41</xdr:col>
      <xdr:colOff>257175</xdr:colOff>
      <xdr:row>96</xdr:row>
      <xdr:rowOff>95250</xdr:rowOff>
    </xdr:from>
    <xdr:to>
      <xdr:col>53</xdr:col>
      <xdr:colOff>257175</xdr:colOff>
      <xdr:row>110</xdr:row>
      <xdr:rowOff>171450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114300</xdr:colOff>
      <xdr:row>99</xdr:row>
      <xdr:rowOff>95250</xdr:rowOff>
    </xdr:from>
    <xdr:to>
      <xdr:col>53</xdr:col>
      <xdr:colOff>114300</xdr:colOff>
      <xdr:row>113</xdr:row>
      <xdr:rowOff>171450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371475</xdr:colOff>
      <xdr:row>102</xdr:row>
      <xdr:rowOff>95250</xdr:rowOff>
    </xdr:from>
    <xdr:to>
      <xdr:col>53</xdr:col>
      <xdr:colOff>371475</xdr:colOff>
      <xdr:row>116</xdr:row>
      <xdr:rowOff>171450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41</xdr:col>
      <xdr:colOff>104775</xdr:colOff>
      <xdr:row>114</xdr:row>
      <xdr:rowOff>152400</xdr:rowOff>
    </xdr:from>
    <xdr:to>
      <xdr:col>53</xdr:col>
      <xdr:colOff>104775</xdr:colOff>
      <xdr:row>129</xdr:row>
      <xdr:rowOff>38100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371475</xdr:colOff>
      <xdr:row>121</xdr:row>
      <xdr:rowOff>180975</xdr:rowOff>
    </xdr:from>
    <xdr:to>
      <xdr:col>52</xdr:col>
      <xdr:colOff>371475</xdr:colOff>
      <xdr:row>136</xdr:row>
      <xdr:rowOff>66675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354</xdr:row>
      <xdr:rowOff>57150</xdr:rowOff>
    </xdr:from>
    <xdr:to>
      <xdr:col>16</xdr:col>
      <xdr:colOff>19050</xdr:colOff>
      <xdr:row>354</xdr:row>
      <xdr:rowOff>66675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57150" y="37147500"/>
          <a:ext cx="6343650" cy="95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352425</xdr:colOff>
      <xdr:row>375</xdr:row>
      <xdr:rowOff>19050</xdr:rowOff>
    </xdr:from>
    <xdr:to>
      <xdr:col>4</xdr:col>
      <xdr:colOff>542925</xdr:colOff>
      <xdr:row>375</xdr:row>
      <xdr:rowOff>20638</xdr:rowOff>
    </xdr:to>
    <xdr:cxnSp macro="">
      <xdr:nvCxnSpPr>
        <xdr:cNvPr id="3" name="Straight Connector 2"/>
        <xdr:cNvCxnSpPr/>
      </xdr:nvCxnSpPr>
      <xdr:spPr>
        <a:xfrm>
          <a:off x="1304925" y="40928925"/>
          <a:ext cx="5715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375</xdr:row>
      <xdr:rowOff>19050</xdr:rowOff>
    </xdr:from>
    <xdr:to>
      <xdr:col>7</xdr:col>
      <xdr:colOff>466725</xdr:colOff>
      <xdr:row>375</xdr:row>
      <xdr:rowOff>20638</xdr:rowOff>
    </xdr:to>
    <xdr:cxnSp macro="">
      <xdr:nvCxnSpPr>
        <xdr:cNvPr id="4" name="Straight Connector 3"/>
        <xdr:cNvCxnSpPr/>
      </xdr:nvCxnSpPr>
      <xdr:spPr>
        <a:xfrm>
          <a:off x="3219450" y="40928925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383</xdr:row>
      <xdr:rowOff>19050</xdr:rowOff>
    </xdr:from>
    <xdr:to>
      <xdr:col>4</xdr:col>
      <xdr:colOff>495300</xdr:colOff>
      <xdr:row>383</xdr:row>
      <xdr:rowOff>19051</xdr:rowOff>
    </xdr:to>
    <xdr:cxnSp macro="">
      <xdr:nvCxnSpPr>
        <xdr:cNvPr id="5" name="Straight Connector 4"/>
        <xdr:cNvCxnSpPr/>
      </xdr:nvCxnSpPr>
      <xdr:spPr>
        <a:xfrm flipV="1">
          <a:off x="1304925" y="42529125"/>
          <a:ext cx="52387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386</xdr:row>
      <xdr:rowOff>19050</xdr:rowOff>
    </xdr:from>
    <xdr:to>
      <xdr:col>4</xdr:col>
      <xdr:colOff>1066800</xdr:colOff>
      <xdr:row>386</xdr:row>
      <xdr:rowOff>20638</xdr:rowOff>
    </xdr:to>
    <xdr:cxnSp macro="">
      <xdr:nvCxnSpPr>
        <xdr:cNvPr id="6" name="Straight Connector 5"/>
        <xdr:cNvCxnSpPr/>
      </xdr:nvCxnSpPr>
      <xdr:spPr>
        <a:xfrm>
          <a:off x="1323975" y="43129200"/>
          <a:ext cx="10763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386</xdr:row>
      <xdr:rowOff>19050</xdr:rowOff>
    </xdr:from>
    <xdr:to>
      <xdr:col>9</xdr:col>
      <xdr:colOff>200025</xdr:colOff>
      <xdr:row>386</xdr:row>
      <xdr:rowOff>20638</xdr:rowOff>
    </xdr:to>
    <xdr:cxnSp macro="">
      <xdr:nvCxnSpPr>
        <xdr:cNvPr id="7" name="Straight Connector 6"/>
        <xdr:cNvCxnSpPr/>
      </xdr:nvCxnSpPr>
      <xdr:spPr>
        <a:xfrm>
          <a:off x="3733800" y="43129200"/>
          <a:ext cx="14001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383</xdr:row>
      <xdr:rowOff>9525</xdr:rowOff>
    </xdr:from>
    <xdr:to>
      <xdr:col>7</xdr:col>
      <xdr:colOff>485775</xdr:colOff>
      <xdr:row>383</xdr:row>
      <xdr:rowOff>11113</xdr:rowOff>
    </xdr:to>
    <xdr:cxnSp macro="">
      <xdr:nvCxnSpPr>
        <xdr:cNvPr id="8" name="Straight Connector 7"/>
        <xdr:cNvCxnSpPr/>
      </xdr:nvCxnSpPr>
      <xdr:spPr>
        <a:xfrm>
          <a:off x="3238500" y="42519600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406</xdr:row>
      <xdr:rowOff>19050</xdr:rowOff>
    </xdr:from>
    <xdr:to>
      <xdr:col>4</xdr:col>
      <xdr:colOff>542925</xdr:colOff>
      <xdr:row>406</xdr:row>
      <xdr:rowOff>20638</xdr:rowOff>
    </xdr:to>
    <xdr:cxnSp macro="">
      <xdr:nvCxnSpPr>
        <xdr:cNvPr id="9" name="Straight Connector 8"/>
        <xdr:cNvCxnSpPr/>
      </xdr:nvCxnSpPr>
      <xdr:spPr>
        <a:xfrm>
          <a:off x="1304925" y="72332850"/>
          <a:ext cx="7715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406</xdr:row>
      <xdr:rowOff>19050</xdr:rowOff>
    </xdr:from>
    <xdr:to>
      <xdr:col>7</xdr:col>
      <xdr:colOff>466725</xdr:colOff>
      <xdr:row>406</xdr:row>
      <xdr:rowOff>20638</xdr:rowOff>
    </xdr:to>
    <xdr:cxnSp macro="">
      <xdr:nvCxnSpPr>
        <xdr:cNvPr id="10" name="Straight Connector 9"/>
        <xdr:cNvCxnSpPr/>
      </xdr:nvCxnSpPr>
      <xdr:spPr>
        <a:xfrm>
          <a:off x="3886200" y="72332850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414</xdr:row>
      <xdr:rowOff>19050</xdr:rowOff>
    </xdr:from>
    <xdr:to>
      <xdr:col>4</xdr:col>
      <xdr:colOff>495300</xdr:colOff>
      <xdr:row>414</xdr:row>
      <xdr:rowOff>19051</xdr:rowOff>
    </xdr:to>
    <xdr:cxnSp macro="">
      <xdr:nvCxnSpPr>
        <xdr:cNvPr id="11" name="Straight Connector 10"/>
        <xdr:cNvCxnSpPr/>
      </xdr:nvCxnSpPr>
      <xdr:spPr>
        <a:xfrm flipV="1">
          <a:off x="1304925" y="73933050"/>
          <a:ext cx="723900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417</xdr:row>
      <xdr:rowOff>19050</xdr:rowOff>
    </xdr:from>
    <xdr:to>
      <xdr:col>4</xdr:col>
      <xdr:colOff>1066800</xdr:colOff>
      <xdr:row>417</xdr:row>
      <xdr:rowOff>20638</xdr:rowOff>
    </xdr:to>
    <xdr:cxnSp macro="">
      <xdr:nvCxnSpPr>
        <xdr:cNvPr id="12" name="Straight Connector 11"/>
        <xdr:cNvCxnSpPr/>
      </xdr:nvCxnSpPr>
      <xdr:spPr>
        <a:xfrm>
          <a:off x="1323975" y="74533125"/>
          <a:ext cx="127635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417</xdr:row>
      <xdr:rowOff>19050</xdr:rowOff>
    </xdr:from>
    <xdr:to>
      <xdr:col>9</xdr:col>
      <xdr:colOff>200025</xdr:colOff>
      <xdr:row>417</xdr:row>
      <xdr:rowOff>20638</xdr:rowOff>
    </xdr:to>
    <xdr:cxnSp macro="">
      <xdr:nvCxnSpPr>
        <xdr:cNvPr id="13" name="Straight Connector 12"/>
        <xdr:cNvCxnSpPr/>
      </xdr:nvCxnSpPr>
      <xdr:spPr>
        <a:xfrm>
          <a:off x="4400550" y="74533125"/>
          <a:ext cx="16287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414</xdr:row>
      <xdr:rowOff>9525</xdr:rowOff>
    </xdr:from>
    <xdr:to>
      <xdr:col>7</xdr:col>
      <xdr:colOff>485775</xdr:colOff>
      <xdr:row>414</xdr:row>
      <xdr:rowOff>11113</xdr:rowOff>
    </xdr:to>
    <xdr:cxnSp macro="">
      <xdr:nvCxnSpPr>
        <xdr:cNvPr id="14" name="Straight Connector 13"/>
        <xdr:cNvCxnSpPr/>
      </xdr:nvCxnSpPr>
      <xdr:spPr>
        <a:xfrm>
          <a:off x="3905250" y="73923525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437</xdr:row>
      <xdr:rowOff>19050</xdr:rowOff>
    </xdr:from>
    <xdr:to>
      <xdr:col>4</xdr:col>
      <xdr:colOff>542925</xdr:colOff>
      <xdr:row>437</xdr:row>
      <xdr:rowOff>20638</xdr:rowOff>
    </xdr:to>
    <xdr:cxnSp macro="">
      <xdr:nvCxnSpPr>
        <xdr:cNvPr id="15" name="Straight Connector 14"/>
        <xdr:cNvCxnSpPr/>
      </xdr:nvCxnSpPr>
      <xdr:spPr>
        <a:xfrm>
          <a:off x="1304925" y="78743175"/>
          <a:ext cx="70485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437</xdr:row>
      <xdr:rowOff>19050</xdr:rowOff>
    </xdr:from>
    <xdr:to>
      <xdr:col>7</xdr:col>
      <xdr:colOff>466725</xdr:colOff>
      <xdr:row>437</xdr:row>
      <xdr:rowOff>20638</xdr:rowOff>
    </xdr:to>
    <xdr:cxnSp macro="">
      <xdr:nvCxnSpPr>
        <xdr:cNvPr id="16" name="Straight Connector 15"/>
        <xdr:cNvCxnSpPr/>
      </xdr:nvCxnSpPr>
      <xdr:spPr>
        <a:xfrm>
          <a:off x="3819525" y="78743175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445</xdr:row>
      <xdr:rowOff>19050</xdr:rowOff>
    </xdr:from>
    <xdr:to>
      <xdr:col>4</xdr:col>
      <xdr:colOff>495300</xdr:colOff>
      <xdr:row>445</xdr:row>
      <xdr:rowOff>19051</xdr:rowOff>
    </xdr:to>
    <xdr:cxnSp macro="">
      <xdr:nvCxnSpPr>
        <xdr:cNvPr id="17" name="Straight Connector 16"/>
        <xdr:cNvCxnSpPr/>
      </xdr:nvCxnSpPr>
      <xdr:spPr>
        <a:xfrm flipV="1">
          <a:off x="1304925" y="80562450"/>
          <a:ext cx="6572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448</xdr:row>
      <xdr:rowOff>19050</xdr:rowOff>
    </xdr:from>
    <xdr:to>
      <xdr:col>4</xdr:col>
      <xdr:colOff>1066800</xdr:colOff>
      <xdr:row>448</xdr:row>
      <xdr:rowOff>20638</xdr:rowOff>
    </xdr:to>
    <xdr:cxnSp macro="">
      <xdr:nvCxnSpPr>
        <xdr:cNvPr id="18" name="Straight Connector 17"/>
        <xdr:cNvCxnSpPr/>
      </xdr:nvCxnSpPr>
      <xdr:spPr>
        <a:xfrm>
          <a:off x="1323975" y="81162525"/>
          <a:ext cx="12096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448</xdr:row>
      <xdr:rowOff>19050</xdr:rowOff>
    </xdr:from>
    <xdr:to>
      <xdr:col>9</xdr:col>
      <xdr:colOff>200025</xdr:colOff>
      <xdr:row>448</xdr:row>
      <xdr:rowOff>20638</xdr:rowOff>
    </xdr:to>
    <xdr:cxnSp macro="">
      <xdr:nvCxnSpPr>
        <xdr:cNvPr id="19" name="Straight Connector 18"/>
        <xdr:cNvCxnSpPr/>
      </xdr:nvCxnSpPr>
      <xdr:spPr>
        <a:xfrm>
          <a:off x="4333875" y="81162525"/>
          <a:ext cx="16287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445</xdr:row>
      <xdr:rowOff>9525</xdr:rowOff>
    </xdr:from>
    <xdr:to>
      <xdr:col>7</xdr:col>
      <xdr:colOff>485775</xdr:colOff>
      <xdr:row>445</xdr:row>
      <xdr:rowOff>11113</xdr:rowOff>
    </xdr:to>
    <xdr:cxnSp macro="">
      <xdr:nvCxnSpPr>
        <xdr:cNvPr id="20" name="Straight Connector 19"/>
        <xdr:cNvCxnSpPr/>
      </xdr:nvCxnSpPr>
      <xdr:spPr>
        <a:xfrm>
          <a:off x="3838575" y="80552925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552</xdr:row>
      <xdr:rowOff>57150</xdr:rowOff>
    </xdr:from>
    <xdr:to>
      <xdr:col>16</xdr:col>
      <xdr:colOff>19050</xdr:colOff>
      <xdr:row>552</xdr:row>
      <xdr:rowOff>66675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57150" y="68075175"/>
          <a:ext cx="4152900" cy="95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352425</xdr:colOff>
      <xdr:row>571</xdr:row>
      <xdr:rowOff>19050</xdr:rowOff>
    </xdr:from>
    <xdr:to>
      <xdr:col>4</xdr:col>
      <xdr:colOff>542925</xdr:colOff>
      <xdr:row>571</xdr:row>
      <xdr:rowOff>20638</xdr:rowOff>
    </xdr:to>
    <xdr:cxnSp macro="">
      <xdr:nvCxnSpPr>
        <xdr:cNvPr id="3" name="Straight Connector 2"/>
        <xdr:cNvCxnSpPr/>
      </xdr:nvCxnSpPr>
      <xdr:spPr>
        <a:xfrm>
          <a:off x="1295400" y="71856600"/>
          <a:ext cx="3143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571</xdr:row>
      <xdr:rowOff>19050</xdr:rowOff>
    </xdr:from>
    <xdr:to>
      <xdr:col>7</xdr:col>
      <xdr:colOff>466725</xdr:colOff>
      <xdr:row>571</xdr:row>
      <xdr:rowOff>20638</xdr:rowOff>
    </xdr:to>
    <xdr:cxnSp macro="">
      <xdr:nvCxnSpPr>
        <xdr:cNvPr id="4" name="Straight Connector 3"/>
        <xdr:cNvCxnSpPr/>
      </xdr:nvCxnSpPr>
      <xdr:spPr>
        <a:xfrm>
          <a:off x="2419350" y="71856600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579</xdr:row>
      <xdr:rowOff>19050</xdr:rowOff>
    </xdr:from>
    <xdr:to>
      <xdr:col>4</xdr:col>
      <xdr:colOff>495300</xdr:colOff>
      <xdr:row>579</xdr:row>
      <xdr:rowOff>19051</xdr:rowOff>
    </xdr:to>
    <xdr:cxnSp macro="">
      <xdr:nvCxnSpPr>
        <xdr:cNvPr id="5" name="Straight Connector 4"/>
        <xdr:cNvCxnSpPr/>
      </xdr:nvCxnSpPr>
      <xdr:spPr>
        <a:xfrm flipV="1">
          <a:off x="1295400" y="73456800"/>
          <a:ext cx="3143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582</xdr:row>
      <xdr:rowOff>19050</xdr:rowOff>
    </xdr:from>
    <xdr:to>
      <xdr:col>4</xdr:col>
      <xdr:colOff>1066800</xdr:colOff>
      <xdr:row>582</xdr:row>
      <xdr:rowOff>20638</xdr:rowOff>
    </xdr:to>
    <xdr:cxnSp macro="">
      <xdr:nvCxnSpPr>
        <xdr:cNvPr id="6" name="Straight Connector 5"/>
        <xdr:cNvCxnSpPr/>
      </xdr:nvCxnSpPr>
      <xdr:spPr>
        <a:xfrm>
          <a:off x="1295400" y="74056875"/>
          <a:ext cx="3143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582</xdr:row>
      <xdr:rowOff>19050</xdr:rowOff>
    </xdr:from>
    <xdr:to>
      <xdr:col>9</xdr:col>
      <xdr:colOff>200025</xdr:colOff>
      <xdr:row>582</xdr:row>
      <xdr:rowOff>20638</xdr:rowOff>
    </xdr:to>
    <xdr:cxnSp macro="">
      <xdr:nvCxnSpPr>
        <xdr:cNvPr id="7" name="Straight Connector 6"/>
        <xdr:cNvCxnSpPr/>
      </xdr:nvCxnSpPr>
      <xdr:spPr>
        <a:xfrm>
          <a:off x="2933700" y="74056875"/>
          <a:ext cx="6762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579</xdr:row>
      <xdr:rowOff>9525</xdr:rowOff>
    </xdr:from>
    <xdr:to>
      <xdr:col>7</xdr:col>
      <xdr:colOff>485775</xdr:colOff>
      <xdr:row>579</xdr:row>
      <xdr:rowOff>11113</xdr:rowOff>
    </xdr:to>
    <xdr:cxnSp macro="">
      <xdr:nvCxnSpPr>
        <xdr:cNvPr id="8" name="Straight Connector 7"/>
        <xdr:cNvCxnSpPr/>
      </xdr:nvCxnSpPr>
      <xdr:spPr>
        <a:xfrm>
          <a:off x="2438400" y="73447275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123825</xdr:colOff>
      <xdr:row>92</xdr:row>
      <xdr:rowOff>152400</xdr:rowOff>
    </xdr:from>
    <xdr:to>
      <xdr:col>55</xdr:col>
      <xdr:colOff>123825</xdr:colOff>
      <xdr:row>112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123825</xdr:colOff>
      <xdr:row>101</xdr:row>
      <xdr:rowOff>142875</xdr:rowOff>
    </xdr:from>
    <xdr:to>
      <xdr:col>55</xdr:col>
      <xdr:colOff>123825</xdr:colOff>
      <xdr:row>121</xdr:row>
      <xdr:rowOff>180975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257175</xdr:colOff>
      <xdr:row>108</xdr:row>
      <xdr:rowOff>47625</xdr:rowOff>
    </xdr:from>
    <xdr:to>
      <xdr:col>55</xdr:col>
      <xdr:colOff>257175</xdr:colOff>
      <xdr:row>124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219075</xdr:colOff>
      <xdr:row>115</xdr:row>
      <xdr:rowOff>38100</xdr:rowOff>
    </xdr:from>
    <xdr:to>
      <xdr:col>55</xdr:col>
      <xdr:colOff>219075</xdr:colOff>
      <xdr:row>129</xdr:row>
      <xdr:rowOff>114300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43</xdr:col>
      <xdr:colOff>257175</xdr:colOff>
      <xdr:row>118</xdr:row>
      <xdr:rowOff>95250</xdr:rowOff>
    </xdr:from>
    <xdr:to>
      <xdr:col>55</xdr:col>
      <xdr:colOff>257175</xdr:colOff>
      <xdr:row>132</xdr:row>
      <xdr:rowOff>171450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43</xdr:col>
      <xdr:colOff>114300</xdr:colOff>
      <xdr:row>121</xdr:row>
      <xdr:rowOff>95250</xdr:rowOff>
    </xdr:from>
    <xdr:to>
      <xdr:col>55</xdr:col>
      <xdr:colOff>114300</xdr:colOff>
      <xdr:row>135</xdr:row>
      <xdr:rowOff>171450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371475</xdr:colOff>
      <xdr:row>124</xdr:row>
      <xdr:rowOff>95250</xdr:rowOff>
    </xdr:from>
    <xdr:to>
      <xdr:col>55</xdr:col>
      <xdr:colOff>371475</xdr:colOff>
      <xdr:row>138</xdr:row>
      <xdr:rowOff>171450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104775</xdr:colOff>
      <xdr:row>136</xdr:row>
      <xdr:rowOff>152400</xdr:rowOff>
    </xdr:from>
    <xdr:to>
      <xdr:col>55</xdr:col>
      <xdr:colOff>104775</xdr:colOff>
      <xdr:row>151</xdr:row>
      <xdr:rowOff>38100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371475</xdr:colOff>
      <xdr:row>143</xdr:row>
      <xdr:rowOff>180975</xdr:rowOff>
    </xdr:from>
    <xdr:to>
      <xdr:col>54</xdr:col>
      <xdr:colOff>371475</xdr:colOff>
      <xdr:row>158</xdr:row>
      <xdr:rowOff>66675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376</xdr:row>
      <xdr:rowOff>57150</xdr:rowOff>
    </xdr:from>
    <xdr:to>
      <xdr:col>16</xdr:col>
      <xdr:colOff>19050</xdr:colOff>
      <xdr:row>376</xdr:row>
      <xdr:rowOff>66675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57150" y="68075175"/>
          <a:ext cx="6772275" cy="95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352425</xdr:colOff>
      <xdr:row>397</xdr:row>
      <xdr:rowOff>19050</xdr:rowOff>
    </xdr:from>
    <xdr:to>
      <xdr:col>4</xdr:col>
      <xdr:colOff>542925</xdr:colOff>
      <xdr:row>397</xdr:row>
      <xdr:rowOff>20638</xdr:rowOff>
    </xdr:to>
    <xdr:cxnSp macro="">
      <xdr:nvCxnSpPr>
        <xdr:cNvPr id="3" name="Straight Connector 2"/>
        <xdr:cNvCxnSpPr/>
      </xdr:nvCxnSpPr>
      <xdr:spPr>
        <a:xfrm>
          <a:off x="1304925" y="72332850"/>
          <a:ext cx="85725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397</xdr:row>
      <xdr:rowOff>19050</xdr:rowOff>
    </xdr:from>
    <xdr:to>
      <xdr:col>7</xdr:col>
      <xdr:colOff>466725</xdr:colOff>
      <xdr:row>397</xdr:row>
      <xdr:rowOff>20638</xdr:rowOff>
    </xdr:to>
    <xdr:cxnSp macro="">
      <xdr:nvCxnSpPr>
        <xdr:cNvPr id="4" name="Straight Connector 3"/>
        <xdr:cNvCxnSpPr/>
      </xdr:nvCxnSpPr>
      <xdr:spPr>
        <a:xfrm>
          <a:off x="3971925" y="72332850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405</xdr:row>
      <xdr:rowOff>19050</xdr:rowOff>
    </xdr:from>
    <xdr:to>
      <xdr:col>4</xdr:col>
      <xdr:colOff>495300</xdr:colOff>
      <xdr:row>405</xdr:row>
      <xdr:rowOff>19051</xdr:rowOff>
    </xdr:to>
    <xdr:cxnSp macro="">
      <xdr:nvCxnSpPr>
        <xdr:cNvPr id="5" name="Straight Connector 4"/>
        <xdr:cNvCxnSpPr/>
      </xdr:nvCxnSpPr>
      <xdr:spPr>
        <a:xfrm flipV="1">
          <a:off x="1304925" y="73933050"/>
          <a:ext cx="8096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408</xdr:row>
      <xdr:rowOff>19050</xdr:rowOff>
    </xdr:from>
    <xdr:to>
      <xdr:col>4</xdr:col>
      <xdr:colOff>1066800</xdr:colOff>
      <xdr:row>408</xdr:row>
      <xdr:rowOff>20638</xdr:rowOff>
    </xdr:to>
    <xdr:cxnSp macro="">
      <xdr:nvCxnSpPr>
        <xdr:cNvPr id="6" name="Straight Connector 5"/>
        <xdr:cNvCxnSpPr/>
      </xdr:nvCxnSpPr>
      <xdr:spPr>
        <a:xfrm>
          <a:off x="1323975" y="74533125"/>
          <a:ext cx="13620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408</xdr:row>
      <xdr:rowOff>19050</xdr:rowOff>
    </xdr:from>
    <xdr:to>
      <xdr:col>9</xdr:col>
      <xdr:colOff>200025</xdr:colOff>
      <xdr:row>408</xdr:row>
      <xdr:rowOff>20638</xdr:rowOff>
    </xdr:to>
    <xdr:cxnSp macro="">
      <xdr:nvCxnSpPr>
        <xdr:cNvPr id="7" name="Straight Connector 6"/>
        <xdr:cNvCxnSpPr/>
      </xdr:nvCxnSpPr>
      <xdr:spPr>
        <a:xfrm>
          <a:off x="4486275" y="74533125"/>
          <a:ext cx="16287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405</xdr:row>
      <xdr:rowOff>9525</xdr:rowOff>
    </xdr:from>
    <xdr:to>
      <xdr:col>7</xdr:col>
      <xdr:colOff>485775</xdr:colOff>
      <xdr:row>405</xdr:row>
      <xdr:rowOff>11113</xdr:rowOff>
    </xdr:to>
    <xdr:cxnSp macro="">
      <xdr:nvCxnSpPr>
        <xdr:cNvPr id="8" name="Straight Connector 7"/>
        <xdr:cNvCxnSpPr/>
      </xdr:nvCxnSpPr>
      <xdr:spPr>
        <a:xfrm>
          <a:off x="3990975" y="73923525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428</xdr:row>
      <xdr:rowOff>19050</xdr:rowOff>
    </xdr:from>
    <xdr:to>
      <xdr:col>4</xdr:col>
      <xdr:colOff>542925</xdr:colOff>
      <xdr:row>428</xdr:row>
      <xdr:rowOff>20638</xdr:rowOff>
    </xdr:to>
    <xdr:cxnSp macro="">
      <xdr:nvCxnSpPr>
        <xdr:cNvPr id="9" name="Straight Connector 8"/>
        <xdr:cNvCxnSpPr/>
      </xdr:nvCxnSpPr>
      <xdr:spPr>
        <a:xfrm>
          <a:off x="1304925" y="78743175"/>
          <a:ext cx="85725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428</xdr:row>
      <xdr:rowOff>19050</xdr:rowOff>
    </xdr:from>
    <xdr:to>
      <xdr:col>7</xdr:col>
      <xdr:colOff>466725</xdr:colOff>
      <xdr:row>428</xdr:row>
      <xdr:rowOff>20638</xdr:rowOff>
    </xdr:to>
    <xdr:cxnSp macro="">
      <xdr:nvCxnSpPr>
        <xdr:cNvPr id="10" name="Straight Connector 9"/>
        <xdr:cNvCxnSpPr/>
      </xdr:nvCxnSpPr>
      <xdr:spPr>
        <a:xfrm>
          <a:off x="3971925" y="78743175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436</xdr:row>
      <xdr:rowOff>19050</xdr:rowOff>
    </xdr:from>
    <xdr:to>
      <xdr:col>4</xdr:col>
      <xdr:colOff>495300</xdr:colOff>
      <xdr:row>436</xdr:row>
      <xdr:rowOff>19051</xdr:rowOff>
    </xdr:to>
    <xdr:cxnSp macro="">
      <xdr:nvCxnSpPr>
        <xdr:cNvPr id="11" name="Straight Connector 10"/>
        <xdr:cNvCxnSpPr/>
      </xdr:nvCxnSpPr>
      <xdr:spPr>
        <a:xfrm flipV="1">
          <a:off x="1304925" y="80562450"/>
          <a:ext cx="8096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439</xdr:row>
      <xdr:rowOff>19050</xdr:rowOff>
    </xdr:from>
    <xdr:to>
      <xdr:col>4</xdr:col>
      <xdr:colOff>1066800</xdr:colOff>
      <xdr:row>439</xdr:row>
      <xdr:rowOff>20638</xdr:rowOff>
    </xdr:to>
    <xdr:cxnSp macro="">
      <xdr:nvCxnSpPr>
        <xdr:cNvPr id="12" name="Straight Connector 11"/>
        <xdr:cNvCxnSpPr/>
      </xdr:nvCxnSpPr>
      <xdr:spPr>
        <a:xfrm>
          <a:off x="1323975" y="81162525"/>
          <a:ext cx="13620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439</xdr:row>
      <xdr:rowOff>19050</xdr:rowOff>
    </xdr:from>
    <xdr:to>
      <xdr:col>9</xdr:col>
      <xdr:colOff>200025</xdr:colOff>
      <xdr:row>439</xdr:row>
      <xdr:rowOff>20638</xdr:rowOff>
    </xdr:to>
    <xdr:cxnSp macro="">
      <xdr:nvCxnSpPr>
        <xdr:cNvPr id="13" name="Straight Connector 12"/>
        <xdr:cNvCxnSpPr/>
      </xdr:nvCxnSpPr>
      <xdr:spPr>
        <a:xfrm>
          <a:off x="4486275" y="81162525"/>
          <a:ext cx="16287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436</xdr:row>
      <xdr:rowOff>9525</xdr:rowOff>
    </xdr:from>
    <xdr:to>
      <xdr:col>7</xdr:col>
      <xdr:colOff>485775</xdr:colOff>
      <xdr:row>436</xdr:row>
      <xdr:rowOff>11113</xdr:rowOff>
    </xdr:to>
    <xdr:cxnSp macro="">
      <xdr:nvCxnSpPr>
        <xdr:cNvPr id="14" name="Straight Connector 13"/>
        <xdr:cNvCxnSpPr/>
      </xdr:nvCxnSpPr>
      <xdr:spPr>
        <a:xfrm>
          <a:off x="3990975" y="80552925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459</xdr:row>
      <xdr:rowOff>19050</xdr:rowOff>
    </xdr:from>
    <xdr:to>
      <xdr:col>4</xdr:col>
      <xdr:colOff>542925</xdr:colOff>
      <xdr:row>459</xdr:row>
      <xdr:rowOff>20638</xdr:rowOff>
    </xdr:to>
    <xdr:cxnSp macro="">
      <xdr:nvCxnSpPr>
        <xdr:cNvPr id="15" name="Straight Connector 14"/>
        <xdr:cNvCxnSpPr/>
      </xdr:nvCxnSpPr>
      <xdr:spPr>
        <a:xfrm>
          <a:off x="1304925" y="85353525"/>
          <a:ext cx="85725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459</xdr:row>
      <xdr:rowOff>19050</xdr:rowOff>
    </xdr:from>
    <xdr:to>
      <xdr:col>7</xdr:col>
      <xdr:colOff>466725</xdr:colOff>
      <xdr:row>459</xdr:row>
      <xdr:rowOff>20638</xdr:rowOff>
    </xdr:to>
    <xdr:cxnSp macro="">
      <xdr:nvCxnSpPr>
        <xdr:cNvPr id="16" name="Straight Connector 15"/>
        <xdr:cNvCxnSpPr/>
      </xdr:nvCxnSpPr>
      <xdr:spPr>
        <a:xfrm>
          <a:off x="3971925" y="85353525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467</xdr:row>
      <xdr:rowOff>19050</xdr:rowOff>
    </xdr:from>
    <xdr:to>
      <xdr:col>4</xdr:col>
      <xdr:colOff>495300</xdr:colOff>
      <xdr:row>467</xdr:row>
      <xdr:rowOff>19051</xdr:rowOff>
    </xdr:to>
    <xdr:cxnSp macro="">
      <xdr:nvCxnSpPr>
        <xdr:cNvPr id="17" name="Straight Connector 16"/>
        <xdr:cNvCxnSpPr/>
      </xdr:nvCxnSpPr>
      <xdr:spPr>
        <a:xfrm flipV="1">
          <a:off x="1304925" y="86953725"/>
          <a:ext cx="809625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470</xdr:row>
      <xdr:rowOff>19050</xdr:rowOff>
    </xdr:from>
    <xdr:to>
      <xdr:col>4</xdr:col>
      <xdr:colOff>1066800</xdr:colOff>
      <xdr:row>470</xdr:row>
      <xdr:rowOff>20638</xdr:rowOff>
    </xdr:to>
    <xdr:cxnSp macro="">
      <xdr:nvCxnSpPr>
        <xdr:cNvPr id="18" name="Straight Connector 17"/>
        <xdr:cNvCxnSpPr/>
      </xdr:nvCxnSpPr>
      <xdr:spPr>
        <a:xfrm>
          <a:off x="1323975" y="87553800"/>
          <a:ext cx="13620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470</xdr:row>
      <xdr:rowOff>19050</xdr:rowOff>
    </xdr:from>
    <xdr:to>
      <xdr:col>9</xdr:col>
      <xdr:colOff>200025</xdr:colOff>
      <xdr:row>470</xdr:row>
      <xdr:rowOff>20638</xdr:rowOff>
    </xdr:to>
    <xdr:cxnSp macro="">
      <xdr:nvCxnSpPr>
        <xdr:cNvPr id="19" name="Straight Connector 18"/>
        <xdr:cNvCxnSpPr/>
      </xdr:nvCxnSpPr>
      <xdr:spPr>
        <a:xfrm>
          <a:off x="4486275" y="87553800"/>
          <a:ext cx="16287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467</xdr:row>
      <xdr:rowOff>9525</xdr:rowOff>
    </xdr:from>
    <xdr:to>
      <xdr:col>7</xdr:col>
      <xdr:colOff>485775</xdr:colOff>
      <xdr:row>467</xdr:row>
      <xdr:rowOff>11113</xdr:rowOff>
    </xdr:to>
    <xdr:cxnSp macro="">
      <xdr:nvCxnSpPr>
        <xdr:cNvPr id="20" name="Straight Connector 19"/>
        <xdr:cNvCxnSpPr/>
      </xdr:nvCxnSpPr>
      <xdr:spPr>
        <a:xfrm>
          <a:off x="3990975" y="86944200"/>
          <a:ext cx="4667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563</xdr:row>
      <xdr:rowOff>57150</xdr:rowOff>
    </xdr:from>
    <xdr:to>
      <xdr:col>16</xdr:col>
      <xdr:colOff>19050</xdr:colOff>
      <xdr:row>563</xdr:row>
      <xdr:rowOff>66675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57150" y="87972900"/>
          <a:ext cx="3162300" cy="95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352425</xdr:colOff>
      <xdr:row>584</xdr:row>
      <xdr:rowOff>19050</xdr:rowOff>
    </xdr:from>
    <xdr:to>
      <xdr:col>4</xdr:col>
      <xdr:colOff>542925</xdr:colOff>
      <xdr:row>584</xdr:row>
      <xdr:rowOff>20638</xdr:rowOff>
    </xdr:to>
    <xdr:cxnSp macro="">
      <xdr:nvCxnSpPr>
        <xdr:cNvPr id="3" name="Straight Connector 2"/>
        <xdr:cNvCxnSpPr/>
      </xdr:nvCxnSpPr>
      <xdr:spPr>
        <a:xfrm>
          <a:off x="1085850" y="92230575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584</xdr:row>
      <xdr:rowOff>19050</xdr:rowOff>
    </xdr:from>
    <xdr:to>
      <xdr:col>7</xdr:col>
      <xdr:colOff>466725</xdr:colOff>
      <xdr:row>584</xdr:row>
      <xdr:rowOff>20638</xdr:rowOff>
    </xdr:to>
    <xdr:cxnSp macro="">
      <xdr:nvCxnSpPr>
        <xdr:cNvPr id="4" name="Straight Connector 3"/>
        <xdr:cNvCxnSpPr/>
      </xdr:nvCxnSpPr>
      <xdr:spPr>
        <a:xfrm>
          <a:off x="2019300" y="92230575"/>
          <a:ext cx="2952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592</xdr:row>
      <xdr:rowOff>19050</xdr:rowOff>
    </xdr:from>
    <xdr:to>
      <xdr:col>4</xdr:col>
      <xdr:colOff>495300</xdr:colOff>
      <xdr:row>592</xdr:row>
      <xdr:rowOff>19051</xdr:rowOff>
    </xdr:to>
    <xdr:cxnSp macro="">
      <xdr:nvCxnSpPr>
        <xdr:cNvPr id="5" name="Straight Connector 4"/>
        <xdr:cNvCxnSpPr/>
      </xdr:nvCxnSpPr>
      <xdr:spPr>
        <a:xfrm flipV="1">
          <a:off x="1085850" y="93830775"/>
          <a:ext cx="342900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595</xdr:row>
      <xdr:rowOff>19050</xdr:rowOff>
    </xdr:from>
    <xdr:to>
      <xdr:col>4</xdr:col>
      <xdr:colOff>1066800</xdr:colOff>
      <xdr:row>595</xdr:row>
      <xdr:rowOff>20638</xdr:rowOff>
    </xdr:to>
    <xdr:cxnSp macro="">
      <xdr:nvCxnSpPr>
        <xdr:cNvPr id="6" name="Straight Connector 5"/>
        <xdr:cNvCxnSpPr/>
      </xdr:nvCxnSpPr>
      <xdr:spPr>
        <a:xfrm>
          <a:off x="1085850" y="94430850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595</xdr:row>
      <xdr:rowOff>19050</xdr:rowOff>
    </xdr:from>
    <xdr:to>
      <xdr:col>9</xdr:col>
      <xdr:colOff>200025</xdr:colOff>
      <xdr:row>595</xdr:row>
      <xdr:rowOff>20638</xdr:rowOff>
    </xdr:to>
    <xdr:cxnSp macro="">
      <xdr:nvCxnSpPr>
        <xdr:cNvPr id="7" name="Straight Connector 6"/>
        <xdr:cNvCxnSpPr/>
      </xdr:nvCxnSpPr>
      <xdr:spPr>
        <a:xfrm>
          <a:off x="2314575" y="94430850"/>
          <a:ext cx="4953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592</xdr:row>
      <xdr:rowOff>9525</xdr:rowOff>
    </xdr:from>
    <xdr:to>
      <xdr:col>7</xdr:col>
      <xdr:colOff>485775</xdr:colOff>
      <xdr:row>592</xdr:row>
      <xdr:rowOff>11113</xdr:rowOff>
    </xdr:to>
    <xdr:cxnSp macro="">
      <xdr:nvCxnSpPr>
        <xdr:cNvPr id="8" name="Straight Connector 7"/>
        <xdr:cNvCxnSpPr/>
      </xdr:nvCxnSpPr>
      <xdr:spPr>
        <a:xfrm>
          <a:off x="2038350" y="93821250"/>
          <a:ext cx="2762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615</xdr:row>
      <xdr:rowOff>19050</xdr:rowOff>
    </xdr:from>
    <xdr:to>
      <xdr:col>4</xdr:col>
      <xdr:colOff>542925</xdr:colOff>
      <xdr:row>615</xdr:row>
      <xdr:rowOff>20638</xdr:rowOff>
    </xdr:to>
    <xdr:cxnSp macro="">
      <xdr:nvCxnSpPr>
        <xdr:cNvPr id="9" name="Straight Connector 8"/>
        <xdr:cNvCxnSpPr/>
      </xdr:nvCxnSpPr>
      <xdr:spPr>
        <a:xfrm>
          <a:off x="1085850" y="98640900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615</xdr:row>
      <xdr:rowOff>19050</xdr:rowOff>
    </xdr:from>
    <xdr:to>
      <xdr:col>7</xdr:col>
      <xdr:colOff>466725</xdr:colOff>
      <xdr:row>615</xdr:row>
      <xdr:rowOff>20638</xdr:rowOff>
    </xdr:to>
    <xdr:cxnSp macro="">
      <xdr:nvCxnSpPr>
        <xdr:cNvPr id="10" name="Straight Connector 9"/>
        <xdr:cNvCxnSpPr/>
      </xdr:nvCxnSpPr>
      <xdr:spPr>
        <a:xfrm>
          <a:off x="2019300" y="98640900"/>
          <a:ext cx="2952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623</xdr:row>
      <xdr:rowOff>19050</xdr:rowOff>
    </xdr:from>
    <xdr:to>
      <xdr:col>4</xdr:col>
      <xdr:colOff>495300</xdr:colOff>
      <xdr:row>623</xdr:row>
      <xdr:rowOff>19051</xdr:rowOff>
    </xdr:to>
    <xdr:cxnSp macro="">
      <xdr:nvCxnSpPr>
        <xdr:cNvPr id="11" name="Straight Connector 10"/>
        <xdr:cNvCxnSpPr/>
      </xdr:nvCxnSpPr>
      <xdr:spPr>
        <a:xfrm flipV="1">
          <a:off x="1085850" y="100241100"/>
          <a:ext cx="342900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626</xdr:row>
      <xdr:rowOff>19050</xdr:rowOff>
    </xdr:from>
    <xdr:to>
      <xdr:col>4</xdr:col>
      <xdr:colOff>1066800</xdr:colOff>
      <xdr:row>626</xdr:row>
      <xdr:rowOff>20638</xdr:rowOff>
    </xdr:to>
    <xdr:cxnSp macro="">
      <xdr:nvCxnSpPr>
        <xdr:cNvPr id="12" name="Straight Connector 11"/>
        <xdr:cNvCxnSpPr/>
      </xdr:nvCxnSpPr>
      <xdr:spPr>
        <a:xfrm>
          <a:off x="1085850" y="100841175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626</xdr:row>
      <xdr:rowOff>19050</xdr:rowOff>
    </xdr:from>
    <xdr:to>
      <xdr:col>9</xdr:col>
      <xdr:colOff>200025</xdr:colOff>
      <xdr:row>626</xdr:row>
      <xdr:rowOff>20638</xdr:rowOff>
    </xdr:to>
    <xdr:cxnSp macro="">
      <xdr:nvCxnSpPr>
        <xdr:cNvPr id="13" name="Straight Connector 12"/>
        <xdr:cNvCxnSpPr/>
      </xdr:nvCxnSpPr>
      <xdr:spPr>
        <a:xfrm>
          <a:off x="2314575" y="100841175"/>
          <a:ext cx="4953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623</xdr:row>
      <xdr:rowOff>9525</xdr:rowOff>
    </xdr:from>
    <xdr:to>
      <xdr:col>7</xdr:col>
      <xdr:colOff>485775</xdr:colOff>
      <xdr:row>623</xdr:row>
      <xdr:rowOff>11113</xdr:rowOff>
    </xdr:to>
    <xdr:cxnSp macro="">
      <xdr:nvCxnSpPr>
        <xdr:cNvPr id="14" name="Straight Connector 13"/>
        <xdr:cNvCxnSpPr/>
      </xdr:nvCxnSpPr>
      <xdr:spPr>
        <a:xfrm>
          <a:off x="2038350" y="100231575"/>
          <a:ext cx="2762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646</xdr:row>
      <xdr:rowOff>19050</xdr:rowOff>
    </xdr:from>
    <xdr:to>
      <xdr:col>4</xdr:col>
      <xdr:colOff>542925</xdr:colOff>
      <xdr:row>646</xdr:row>
      <xdr:rowOff>20638</xdr:rowOff>
    </xdr:to>
    <xdr:cxnSp macro="">
      <xdr:nvCxnSpPr>
        <xdr:cNvPr id="15" name="Straight Connector 14"/>
        <xdr:cNvCxnSpPr/>
      </xdr:nvCxnSpPr>
      <xdr:spPr>
        <a:xfrm>
          <a:off x="1085850" y="105032175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646</xdr:row>
      <xdr:rowOff>19050</xdr:rowOff>
    </xdr:from>
    <xdr:to>
      <xdr:col>7</xdr:col>
      <xdr:colOff>466725</xdr:colOff>
      <xdr:row>646</xdr:row>
      <xdr:rowOff>20638</xdr:rowOff>
    </xdr:to>
    <xdr:cxnSp macro="">
      <xdr:nvCxnSpPr>
        <xdr:cNvPr id="16" name="Straight Connector 15"/>
        <xdr:cNvCxnSpPr/>
      </xdr:nvCxnSpPr>
      <xdr:spPr>
        <a:xfrm>
          <a:off x="2019300" y="105032175"/>
          <a:ext cx="2952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654</xdr:row>
      <xdr:rowOff>19050</xdr:rowOff>
    </xdr:from>
    <xdr:to>
      <xdr:col>4</xdr:col>
      <xdr:colOff>495300</xdr:colOff>
      <xdr:row>654</xdr:row>
      <xdr:rowOff>19051</xdr:rowOff>
    </xdr:to>
    <xdr:cxnSp macro="">
      <xdr:nvCxnSpPr>
        <xdr:cNvPr id="17" name="Straight Connector 16"/>
        <xdr:cNvCxnSpPr/>
      </xdr:nvCxnSpPr>
      <xdr:spPr>
        <a:xfrm flipV="1">
          <a:off x="1085850" y="106632375"/>
          <a:ext cx="342900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657</xdr:row>
      <xdr:rowOff>19050</xdr:rowOff>
    </xdr:from>
    <xdr:to>
      <xdr:col>4</xdr:col>
      <xdr:colOff>1066800</xdr:colOff>
      <xdr:row>657</xdr:row>
      <xdr:rowOff>20638</xdr:rowOff>
    </xdr:to>
    <xdr:cxnSp macro="">
      <xdr:nvCxnSpPr>
        <xdr:cNvPr id="18" name="Straight Connector 17"/>
        <xdr:cNvCxnSpPr/>
      </xdr:nvCxnSpPr>
      <xdr:spPr>
        <a:xfrm>
          <a:off x="1085850" y="107232450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657</xdr:row>
      <xdr:rowOff>19050</xdr:rowOff>
    </xdr:from>
    <xdr:to>
      <xdr:col>9</xdr:col>
      <xdr:colOff>200025</xdr:colOff>
      <xdr:row>657</xdr:row>
      <xdr:rowOff>20638</xdr:rowOff>
    </xdr:to>
    <xdr:cxnSp macro="">
      <xdr:nvCxnSpPr>
        <xdr:cNvPr id="19" name="Straight Connector 18"/>
        <xdr:cNvCxnSpPr/>
      </xdr:nvCxnSpPr>
      <xdr:spPr>
        <a:xfrm>
          <a:off x="2314575" y="107232450"/>
          <a:ext cx="4953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654</xdr:row>
      <xdr:rowOff>9525</xdr:rowOff>
    </xdr:from>
    <xdr:to>
      <xdr:col>7</xdr:col>
      <xdr:colOff>485775</xdr:colOff>
      <xdr:row>654</xdr:row>
      <xdr:rowOff>11113</xdr:rowOff>
    </xdr:to>
    <xdr:cxnSp macro="">
      <xdr:nvCxnSpPr>
        <xdr:cNvPr id="20" name="Straight Connector 19"/>
        <xdr:cNvCxnSpPr/>
      </xdr:nvCxnSpPr>
      <xdr:spPr>
        <a:xfrm>
          <a:off x="2038350" y="106622850"/>
          <a:ext cx="2762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</xdr:colOff>
      <xdr:row>475</xdr:row>
      <xdr:rowOff>57150</xdr:rowOff>
    </xdr:from>
    <xdr:to>
      <xdr:col>16</xdr:col>
      <xdr:colOff>19050</xdr:colOff>
      <xdr:row>475</xdr:row>
      <xdr:rowOff>66675</xdr:rowOff>
    </xdr:to>
    <xdr:sp macro="" textlink="">
      <xdr:nvSpPr>
        <xdr:cNvPr id="21" name="Line 1"/>
        <xdr:cNvSpPr>
          <a:spLocks noChangeShapeType="1"/>
        </xdr:cNvSpPr>
      </xdr:nvSpPr>
      <xdr:spPr bwMode="auto">
        <a:xfrm flipV="1">
          <a:off x="57150" y="72542400"/>
          <a:ext cx="3162300" cy="95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352425</xdr:colOff>
      <xdr:row>496</xdr:row>
      <xdr:rowOff>19050</xdr:rowOff>
    </xdr:from>
    <xdr:to>
      <xdr:col>4</xdr:col>
      <xdr:colOff>542925</xdr:colOff>
      <xdr:row>496</xdr:row>
      <xdr:rowOff>20638</xdr:rowOff>
    </xdr:to>
    <xdr:cxnSp macro="">
      <xdr:nvCxnSpPr>
        <xdr:cNvPr id="22" name="Straight Connector 21"/>
        <xdr:cNvCxnSpPr/>
      </xdr:nvCxnSpPr>
      <xdr:spPr>
        <a:xfrm>
          <a:off x="1085850" y="76800075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496</xdr:row>
      <xdr:rowOff>19050</xdr:rowOff>
    </xdr:from>
    <xdr:to>
      <xdr:col>7</xdr:col>
      <xdr:colOff>466725</xdr:colOff>
      <xdr:row>496</xdr:row>
      <xdr:rowOff>20638</xdr:rowOff>
    </xdr:to>
    <xdr:cxnSp macro="">
      <xdr:nvCxnSpPr>
        <xdr:cNvPr id="23" name="Straight Connector 22"/>
        <xdr:cNvCxnSpPr/>
      </xdr:nvCxnSpPr>
      <xdr:spPr>
        <a:xfrm>
          <a:off x="2019300" y="76800075"/>
          <a:ext cx="2952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504</xdr:row>
      <xdr:rowOff>19050</xdr:rowOff>
    </xdr:from>
    <xdr:to>
      <xdr:col>4</xdr:col>
      <xdr:colOff>495300</xdr:colOff>
      <xdr:row>504</xdr:row>
      <xdr:rowOff>19051</xdr:rowOff>
    </xdr:to>
    <xdr:cxnSp macro="">
      <xdr:nvCxnSpPr>
        <xdr:cNvPr id="24" name="Straight Connector 23"/>
        <xdr:cNvCxnSpPr/>
      </xdr:nvCxnSpPr>
      <xdr:spPr>
        <a:xfrm flipV="1">
          <a:off x="1085850" y="78400275"/>
          <a:ext cx="342900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507</xdr:row>
      <xdr:rowOff>19050</xdr:rowOff>
    </xdr:from>
    <xdr:to>
      <xdr:col>4</xdr:col>
      <xdr:colOff>1066800</xdr:colOff>
      <xdr:row>507</xdr:row>
      <xdr:rowOff>20638</xdr:rowOff>
    </xdr:to>
    <xdr:cxnSp macro="">
      <xdr:nvCxnSpPr>
        <xdr:cNvPr id="25" name="Straight Connector 24"/>
        <xdr:cNvCxnSpPr/>
      </xdr:nvCxnSpPr>
      <xdr:spPr>
        <a:xfrm>
          <a:off x="1085850" y="79000350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507</xdr:row>
      <xdr:rowOff>19050</xdr:rowOff>
    </xdr:from>
    <xdr:to>
      <xdr:col>9</xdr:col>
      <xdr:colOff>200025</xdr:colOff>
      <xdr:row>507</xdr:row>
      <xdr:rowOff>20638</xdr:rowOff>
    </xdr:to>
    <xdr:cxnSp macro="">
      <xdr:nvCxnSpPr>
        <xdr:cNvPr id="26" name="Straight Connector 25"/>
        <xdr:cNvCxnSpPr/>
      </xdr:nvCxnSpPr>
      <xdr:spPr>
        <a:xfrm>
          <a:off x="2314575" y="79000350"/>
          <a:ext cx="4953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504</xdr:row>
      <xdr:rowOff>9525</xdr:rowOff>
    </xdr:from>
    <xdr:to>
      <xdr:col>7</xdr:col>
      <xdr:colOff>485775</xdr:colOff>
      <xdr:row>504</xdr:row>
      <xdr:rowOff>11113</xdr:rowOff>
    </xdr:to>
    <xdr:cxnSp macro="">
      <xdr:nvCxnSpPr>
        <xdr:cNvPr id="27" name="Straight Connector 26"/>
        <xdr:cNvCxnSpPr/>
      </xdr:nvCxnSpPr>
      <xdr:spPr>
        <a:xfrm>
          <a:off x="2038350" y="78390750"/>
          <a:ext cx="2762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527</xdr:row>
      <xdr:rowOff>19050</xdr:rowOff>
    </xdr:from>
    <xdr:to>
      <xdr:col>4</xdr:col>
      <xdr:colOff>542925</xdr:colOff>
      <xdr:row>527</xdr:row>
      <xdr:rowOff>20638</xdr:rowOff>
    </xdr:to>
    <xdr:cxnSp macro="">
      <xdr:nvCxnSpPr>
        <xdr:cNvPr id="28" name="Straight Connector 27"/>
        <xdr:cNvCxnSpPr/>
      </xdr:nvCxnSpPr>
      <xdr:spPr>
        <a:xfrm>
          <a:off x="1085850" y="83210400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527</xdr:row>
      <xdr:rowOff>19050</xdr:rowOff>
    </xdr:from>
    <xdr:to>
      <xdr:col>7</xdr:col>
      <xdr:colOff>466725</xdr:colOff>
      <xdr:row>527</xdr:row>
      <xdr:rowOff>20638</xdr:rowOff>
    </xdr:to>
    <xdr:cxnSp macro="">
      <xdr:nvCxnSpPr>
        <xdr:cNvPr id="29" name="Straight Connector 28"/>
        <xdr:cNvCxnSpPr/>
      </xdr:nvCxnSpPr>
      <xdr:spPr>
        <a:xfrm>
          <a:off x="2019300" y="83210400"/>
          <a:ext cx="2952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535</xdr:row>
      <xdr:rowOff>19050</xdr:rowOff>
    </xdr:from>
    <xdr:to>
      <xdr:col>4</xdr:col>
      <xdr:colOff>495300</xdr:colOff>
      <xdr:row>535</xdr:row>
      <xdr:rowOff>19051</xdr:rowOff>
    </xdr:to>
    <xdr:cxnSp macro="">
      <xdr:nvCxnSpPr>
        <xdr:cNvPr id="30" name="Straight Connector 29"/>
        <xdr:cNvCxnSpPr/>
      </xdr:nvCxnSpPr>
      <xdr:spPr>
        <a:xfrm flipV="1">
          <a:off x="1085850" y="84810600"/>
          <a:ext cx="342900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538</xdr:row>
      <xdr:rowOff>19050</xdr:rowOff>
    </xdr:from>
    <xdr:to>
      <xdr:col>4</xdr:col>
      <xdr:colOff>1066800</xdr:colOff>
      <xdr:row>538</xdr:row>
      <xdr:rowOff>20638</xdr:rowOff>
    </xdr:to>
    <xdr:cxnSp macro="">
      <xdr:nvCxnSpPr>
        <xdr:cNvPr id="31" name="Straight Connector 30"/>
        <xdr:cNvCxnSpPr/>
      </xdr:nvCxnSpPr>
      <xdr:spPr>
        <a:xfrm>
          <a:off x="1085850" y="85410675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538</xdr:row>
      <xdr:rowOff>19050</xdr:rowOff>
    </xdr:from>
    <xdr:to>
      <xdr:col>9</xdr:col>
      <xdr:colOff>200025</xdr:colOff>
      <xdr:row>538</xdr:row>
      <xdr:rowOff>20638</xdr:rowOff>
    </xdr:to>
    <xdr:cxnSp macro="">
      <xdr:nvCxnSpPr>
        <xdr:cNvPr id="32" name="Straight Connector 31"/>
        <xdr:cNvCxnSpPr/>
      </xdr:nvCxnSpPr>
      <xdr:spPr>
        <a:xfrm>
          <a:off x="2314575" y="85410675"/>
          <a:ext cx="4953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535</xdr:row>
      <xdr:rowOff>9525</xdr:rowOff>
    </xdr:from>
    <xdr:to>
      <xdr:col>7</xdr:col>
      <xdr:colOff>485775</xdr:colOff>
      <xdr:row>535</xdr:row>
      <xdr:rowOff>11113</xdr:rowOff>
    </xdr:to>
    <xdr:cxnSp macro="">
      <xdr:nvCxnSpPr>
        <xdr:cNvPr id="33" name="Straight Connector 32"/>
        <xdr:cNvCxnSpPr/>
      </xdr:nvCxnSpPr>
      <xdr:spPr>
        <a:xfrm>
          <a:off x="2038350" y="84801075"/>
          <a:ext cx="2762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558</xdr:row>
      <xdr:rowOff>19050</xdr:rowOff>
    </xdr:from>
    <xdr:to>
      <xdr:col>4</xdr:col>
      <xdr:colOff>542925</xdr:colOff>
      <xdr:row>558</xdr:row>
      <xdr:rowOff>20638</xdr:rowOff>
    </xdr:to>
    <xdr:cxnSp macro="">
      <xdr:nvCxnSpPr>
        <xdr:cNvPr id="34" name="Straight Connector 33"/>
        <xdr:cNvCxnSpPr/>
      </xdr:nvCxnSpPr>
      <xdr:spPr>
        <a:xfrm>
          <a:off x="1085850" y="89601675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558</xdr:row>
      <xdr:rowOff>19050</xdr:rowOff>
    </xdr:from>
    <xdr:to>
      <xdr:col>7</xdr:col>
      <xdr:colOff>466725</xdr:colOff>
      <xdr:row>558</xdr:row>
      <xdr:rowOff>20638</xdr:rowOff>
    </xdr:to>
    <xdr:cxnSp macro="">
      <xdr:nvCxnSpPr>
        <xdr:cNvPr id="35" name="Straight Connector 34"/>
        <xdr:cNvCxnSpPr/>
      </xdr:nvCxnSpPr>
      <xdr:spPr>
        <a:xfrm>
          <a:off x="2019300" y="89601675"/>
          <a:ext cx="29527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566</xdr:row>
      <xdr:rowOff>19050</xdr:rowOff>
    </xdr:from>
    <xdr:to>
      <xdr:col>4</xdr:col>
      <xdr:colOff>495300</xdr:colOff>
      <xdr:row>566</xdr:row>
      <xdr:rowOff>19051</xdr:rowOff>
    </xdr:to>
    <xdr:cxnSp macro="">
      <xdr:nvCxnSpPr>
        <xdr:cNvPr id="36" name="Straight Connector 35"/>
        <xdr:cNvCxnSpPr/>
      </xdr:nvCxnSpPr>
      <xdr:spPr>
        <a:xfrm flipV="1">
          <a:off x="1085850" y="91201875"/>
          <a:ext cx="342900" cy="1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371475</xdr:colOff>
      <xdr:row>569</xdr:row>
      <xdr:rowOff>19050</xdr:rowOff>
    </xdr:from>
    <xdr:to>
      <xdr:col>4</xdr:col>
      <xdr:colOff>1066800</xdr:colOff>
      <xdr:row>569</xdr:row>
      <xdr:rowOff>20638</xdr:rowOff>
    </xdr:to>
    <xdr:cxnSp macro="">
      <xdr:nvCxnSpPr>
        <xdr:cNvPr id="37" name="Straight Connector 36"/>
        <xdr:cNvCxnSpPr/>
      </xdr:nvCxnSpPr>
      <xdr:spPr>
        <a:xfrm>
          <a:off x="1085850" y="91801950"/>
          <a:ext cx="3429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514350</xdr:colOff>
      <xdr:row>569</xdr:row>
      <xdr:rowOff>19050</xdr:rowOff>
    </xdr:from>
    <xdr:to>
      <xdr:col>9</xdr:col>
      <xdr:colOff>200025</xdr:colOff>
      <xdr:row>569</xdr:row>
      <xdr:rowOff>20638</xdr:rowOff>
    </xdr:to>
    <xdr:cxnSp macro="">
      <xdr:nvCxnSpPr>
        <xdr:cNvPr id="38" name="Straight Connector 37"/>
        <xdr:cNvCxnSpPr/>
      </xdr:nvCxnSpPr>
      <xdr:spPr>
        <a:xfrm>
          <a:off x="2314575" y="91801950"/>
          <a:ext cx="495300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566</xdr:row>
      <xdr:rowOff>9525</xdr:rowOff>
    </xdr:from>
    <xdr:to>
      <xdr:col>7</xdr:col>
      <xdr:colOff>485775</xdr:colOff>
      <xdr:row>566</xdr:row>
      <xdr:rowOff>11113</xdr:rowOff>
    </xdr:to>
    <xdr:cxnSp macro="">
      <xdr:nvCxnSpPr>
        <xdr:cNvPr id="39" name="Straight Connector 38"/>
        <xdr:cNvCxnSpPr/>
      </xdr:nvCxnSpPr>
      <xdr:spPr>
        <a:xfrm>
          <a:off x="2038350" y="91192350"/>
          <a:ext cx="276225" cy="1588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KM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M1"/>
      <sheetName val="Sheet1"/>
      <sheetName val="Sheet3"/>
      <sheetName val="Sheet2"/>
      <sheetName val="IKM2"/>
      <sheetName val="Sheet5"/>
      <sheetName val="Sheet6"/>
      <sheetName val="Sheet7"/>
      <sheetName val="SEM I 2015"/>
      <sheetName val="Sheet4"/>
      <sheetName val="Grafik Nilai Kurang Sem 1"/>
      <sheetName val="IKM 3"/>
      <sheetName val="per unit"/>
      <sheetName val="Sheet8"/>
      <sheetName val="Sheet9"/>
      <sheetName val="IKM 4"/>
      <sheetName val="per unit4"/>
      <sheetName val="hasil4"/>
      <sheetName val="testi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98">
          <cell r="T98" t="str">
            <v>Prosedur pelayanan</v>
          </cell>
          <cell r="U98" t="str">
            <v>Persyaratan pelayanan</v>
          </cell>
          <cell r="V98" t="str">
            <v>Kejelasan petugas pelayanan</v>
          </cell>
          <cell r="W98" t="str">
            <v>Kedisiplinan petugas pelayanan</v>
          </cell>
          <cell r="X98" t="str">
            <v>Tanggung jawab petugas pelayanan</v>
          </cell>
          <cell r="Y98" t="str">
            <v>Kemampuan petugas pelayanan</v>
          </cell>
          <cell r="Z98" t="str">
            <v>Kecepatan pelayanan</v>
          </cell>
          <cell r="AA98" t="str">
            <v>Keadilan mendapatkan pelayanan</v>
          </cell>
          <cell r="AB98" t="str">
            <v>Kesopanan dan keramahan petugas</v>
          </cell>
          <cell r="AC98" t="str">
            <v>Kewajaran biaya pelayanan</v>
          </cell>
          <cell r="AD98" t="str">
            <v>Kepastian biaya pelayanan</v>
          </cell>
          <cell r="AE98" t="str">
            <v>Kepastian jadwal pelayanan</v>
          </cell>
          <cell r="AF98" t="str">
            <v>Kenyamanan lingkungan</v>
          </cell>
          <cell r="AG98" t="str">
            <v>Keamanan  pelayanan</v>
          </cell>
        </row>
        <row r="99">
          <cell r="T99">
            <v>8.1632653061224497E-2</v>
          </cell>
          <cell r="U99">
            <v>4.0816326530612242E-2</v>
          </cell>
          <cell r="V99">
            <v>8.1632653061224483E-2</v>
          </cell>
          <cell r="W99">
            <v>6.1224489795918366E-2</v>
          </cell>
          <cell r="X99">
            <v>6.1224489795918366E-2</v>
          </cell>
          <cell r="Y99">
            <v>6.1224489795918366E-2</v>
          </cell>
          <cell r="Z99">
            <v>0.18367346938775508</v>
          </cell>
          <cell r="AA99">
            <v>5.1020408163265307E-2</v>
          </cell>
          <cell r="AB99">
            <v>8.1632653061224483E-2</v>
          </cell>
          <cell r="AC99">
            <v>1.020408163265306E-2</v>
          </cell>
          <cell r="AD99">
            <v>7.1428571428571425E-2</v>
          </cell>
          <cell r="AE99">
            <v>0.1326530612244898</v>
          </cell>
          <cell r="AF99">
            <v>5.1020408163265307E-2</v>
          </cell>
          <cell r="AG99">
            <v>5.10204081632653E-2</v>
          </cell>
        </row>
        <row r="101">
          <cell r="T101" t="str">
            <v>Prosedur pelayanan</v>
          </cell>
          <cell r="U101" t="str">
            <v>Persyaratan pelayanan</v>
          </cell>
          <cell r="V101" t="str">
            <v>Kejelasan petugas pelayanan</v>
          </cell>
          <cell r="W101" t="str">
            <v>Kedisiplinan petugas pelayanan</v>
          </cell>
          <cell r="X101" t="str">
            <v>Tanggung jawab petugas pelayanan</v>
          </cell>
          <cell r="Y101" t="str">
            <v>Kemampuan petugas pelayanan</v>
          </cell>
          <cell r="Z101" t="str">
            <v>Kecepatan pelayanan</v>
          </cell>
          <cell r="AA101" t="str">
            <v>Keadilan mendapatkan pelayanan</v>
          </cell>
          <cell r="AB101" t="str">
            <v>Kesopanan dan keramahan petugas</v>
          </cell>
          <cell r="AC101" t="str">
            <v>Kewajaran biaya pelayanan</v>
          </cell>
          <cell r="AD101" t="str">
            <v>Kepastian biaya pelayanan</v>
          </cell>
          <cell r="AE101" t="str">
            <v>Kepastian jadwal pelayanan</v>
          </cell>
          <cell r="AF101" t="str">
            <v>Kenyamanan lingkungan</v>
          </cell>
          <cell r="AG101" t="str">
            <v>Keamanan  pelayanan</v>
          </cell>
        </row>
        <row r="102">
          <cell r="T102">
            <v>5.0847457627118647E-2</v>
          </cell>
          <cell r="U102">
            <v>3.3898305084745763E-2</v>
          </cell>
          <cell r="V102">
            <v>3.3898305084745763E-2</v>
          </cell>
          <cell r="W102">
            <v>1.6949152542372881E-2</v>
          </cell>
          <cell r="X102">
            <v>0</v>
          </cell>
          <cell r="Y102">
            <v>1.6949152542372881E-2</v>
          </cell>
          <cell r="Z102">
            <v>3.3898305084745763E-2</v>
          </cell>
          <cell r="AA102">
            <v>0</v>
          </cell>
          <cell r="AB102">
            <v>0</v>
          </cell>
          <cell r="AC102">
            <v>1.6949152542372881E-2</v>
          </cell>
          <cell r="AD102">
            <v>1.6949152542372881E-2</v>
          </cell>
          <cell r="AE102">
            <v>0.10169491525423729</v>
          </cell>
          <cell r="AF102">
            <v>1.6949152542372881E-2</v>
          </cell>
          <cell r="AG102">
            <v>1.6949152542372881E-2</v>
          </cell>
        </row>
        <row r="104">
          <cell r="T104" t="str">
            <v>Prosedur pelayanan</v>
          </cell>
          <cell r="U104" t="str">
            <v>Persyaratan pelayanan</v>
          </cell>
          <cell r="V104" t="str">
            <v>Kejelasan petugas pelayanan</v>
          </cell>
          <cell r="W104" t="str">
            <v>Kedisiplinan petugas pelayanan</v>
          </cell>
          <cell r="X104" t="str">
            <v>Tanggung jawab petugas pelayanan</v>
          </cell>
          <cell r="Y104" t="str">
            <v>Kemampuan petugas pelayanan</v>
          </cell>
          <cell r="Z104" t="str">
            <v>Kecepatan pelayanan</v>
          </cell>
          <cell r="AA104" t="str">
            <v>Keadilan mendapatkan pelayanan</v>
          </cell>
          <cell r="AB104" t="str">
            <v>Kesopanan dan keramahan petugas</v>
          </cell>
          <cell r="AC104" t="str">
            <v>Kewajaran biaya pelayanan</v>
          </cell>
          <cell r="AD104" t="str">
            <v>Kepastian biaya pelayanan</v>
          </cell>
          <cell r="AE104" t="str">
            <v>Kepastian jadwal pelayanan</v>
          </cell>
          <cell r="AF104" t="str">
            <v>Kenyamanan lingkungan</v>
          </cell>
          <cell r="AG104" t="str">
            <v>Keamanan  pelayanan</v>
          </cell>
        </row>
        <row r="105">
          <cell r="T105">
            <v>2.4390243902439001E-2</v>
          </cell>
          <cell r="U105">
            <v>0</v>
          </cell>
          <cell r="V105">
            <v>2.4390243902439025E-2</v>
          </cell>
          <cell r="W105">
            <v>0</v>
          </cell>
          <cell r="X105">
            <v>0</v>
          </cell>
          <cell r="Y105">
            <v>2.4390243902439025E-2</v>
          </cell>
          <cell r="Z105">
            <v>4.878048780487805E-2</v>
          </cell>
          <cell r="AA105">
            <v>0</v>
          </cell>
          <cell r="AB105">
            <v>0</v>
          </cell>
          <cell r="AC105">
            <v>0</v>
          </cell>
          <cell r="AD105">
            <v>7.3170731707317069E-2</v>
          </cell>
          <cell r="AE105">
            <v>2.4390243902439025E-2</v>
          </cell>
          <cell r="AF105">
            <v>4.878048780487805E-2</v>
          </cell>
          <cell r="AG105">
            <v>0</v>
          </cell>
        </row>
        <row r="107">
          <cell r="T107" t="str">
            <v>Prosedur pelayanan</v>
          </cell>
          <cell r="U107" t="str">
            <v>Persyaratan pelayanan</v>
          </cell>
          <cell r="V107" t="str">
            <v>Kejelasan petugas pelayanan</v>
          </cell>
          <cell r="W107" t="str">
            <v>Kedisiplinan petugas pelayanan</v>
          </cell>
          <cell r="X107" t="str">
            <v>Tanggung jawab petugas pelayanan</v>
          </cell>
          <cell r="Y107" t="str">
            <v>Kemampuan petugas pelayanan</v>
          </cell>
          <cell r="Z107" t="str">
            <v>Kecepatan pelayanan</v>
          </cell>
          <cell r="AA107" t="str">
            <v>Keadilan mendapatkan pelayanan</v>
          </cell>
          <cell r="AB107" t="str">
            <v>Kesopanan dan keramahan petugas</v>
          </cell>
          <cell r="AC107" t="str">
            <v>Kewajaran biaya pelayanan</v>
          </cell>
          <cell r="AD107" t="str">
            <v>Kepastian biaya pelayanan</v>
          </cell>
          <cell r="AE107" t="str">
            <v>Kepastian jadwal pelayanan</v>
          </cell>
          <cell r="AF107" t="str">
            <v>Kenyamanan lingkungan</v>
          </cell>
          <cell r="AG107" t="str">
            <v>Keamanan  pelayanan</v>
          </cell>
        </row>
        <row r="108">
          <cell r="T108">
            <v>0.37735849056603771</v>
          </cell>
          <cell r="U108">
            <v>0.13207547169811321</v>
          </cell>
          <cell r="V108">
            <v>0.26415094339622641</v>
          </cell>
          <cell r="W108">
            <v>0.39622641509433965</v>
          </cell>
          <cell r="X108">
            <v>0.22641509433962265</v>
          </cell>
          <cell r="Y108">
            <v>7.5471698113207544E-2</v>
          </cell>
          <cell r="Z108">
            <v>0.45283018867924529</v>
          </cell>
          <cell r="AA108">
            <v>0.28301886792452829</v>
          </cell>
          <cell r="AB108">
            <v>0.24528301886792453</v>
          </cell>
          <cell r="AC108">
            <v>0.11320754716981132</v>
          </cell>
          <cell r="AD108">
            <v>0.39622641509433965</v>
          </cell>
          <cell r="AE108">
            <v>0.56603773584905659</v>
          </cell>
          <cell r="AF108">
            <v>0.15094339622641509</v>
          </cell>
          <cell r="AG108">
            <v>3.7735849056603772E-2</v>
          </cell>
        </row>
        <row r="110">
          <cell r="T110" t="str">
            <v>Prosedur pelayanan</v>
          </cell>
          <cell r="U110" t="str">
            <v>Persyaratan pelayanan</v>
          </cell>
          <cell r="V110" t="str">
            <v>Kejelasan petugas pelayanan</v>
          </cell>
          <cell r="W110" t="str">
            <v>Kedisiplinan petugas pelayanan</v>
          </cell>
          <cell r="X110" t="str">
            <v>Tanggung jawab petugas pelayanan</v>
          </cell>
          <cell r="Y110" t="str">
            <v>Kemampuan petugas pelayanan</v>
          </cell>
          <cell r="Z110" t="str">
            <v>Kecepatan pelayanan</v>
          </cell>
          <cell r="AA110" t="str">
            <v>Keadilan mendapatkan pelayanan</v>
          </cell>
          <cell r="AB110" t="str">
            <v>Kesopanan dan keramahan petugas</v>
          </cell>
          <cell r="AC110" t="str">
            <v>Kewajaran biaya pelayanan</v>
          </cell>
          <cell r="AD110" t="str">
            <v>Kepastian biaya pelayanan</v>
          </cell>
          <cell r="AE110" t="str">
            <v>Kepastian jadwal pelayanan</v>
          </cell>
          <cell r="AF110" t="str">
            <v>Kenyamanan lingkungan</v>
          </cell>
          <cell r="AG110" t="str">
            <v>Keamanan  pelayanan</v>
          </cell>
        </row>
        <row r="111">
          <cell r="T111">
            <v>2.7027027027027029E-2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2.7027027027027029E-2</v>
          </cell>
          <cell r="AA111">
            <v>0</v>
          </cell>
          <cell r="AB111">
            <v>0</v>
          </cell>
          <cell r="AC111">
            <v>0</v>
          </cell>
          <cell r="AD111">
            <v>2.7027027027027029E-2</v>
          </cell>
          <cell r="AE111">
            <v>0</v>
          </cell>
          <cell r="AF111">
            <v>0</v>
          </cell>
          <cell r="AG111">
            <v>0</v>
          </cell>
        </row>
        <row r="113">
          <cell r="T113" t="str">
            <v>Prosedur pelayanan</v>
          </cell>
          <cell r="U113" t="str">
            <v>Persyaratan pelayanan</v>
          </cell>
          <cell r="V113" t="str">
            <v>Kejelasan petugas pelayanan</v>
          </cell>
          <cell r="W113" t="str">
            <v>Kedisiplinan petugas pelayanan</v>
          </cell>
          <cell r="X113" t="str">
            <v>Tanggung jawab petugas pelayanan</v>
          </cell>
          <cell r="Y113" t="str">
            <v>Kemampuan petugas pelayanan</v>
          </cell>
          <cell r="Z113" t="str">
            <v>Kecepatan pelayanan</v>
          </cell>
          <cell r="AA113" t="str">
            <v>Keadilan mendapatkan pelayanan</v>
          </cell>
          <cell r="AB113" t="str">
            <v>Kesopanan dan keramahan petugas</v>
          </cell>
          <cell r="AC113" t="str">
            <v>Kewajaran biaya pelayanan</v>
          </cell>
          <cell r="AD113" t="str">
            <v>Kepastian biaya pelayanan</v>
          </cell>
          <cell r="AE113" t="str">
            <v>Kepastian jadwal pelayanan</v>
          </cell>
          <cell r="AF113" t="str">
            <v>Kenyamanan lingkungan</v>
          </cell>
          <cell r="AG113" t="str">
            <v>Keamanan  pelayanan</v>
          </cell>
        </row>
        <row r="114">
          <cell r="T114">
            <v>0</v>
          </cell>
          <cell r="U114">
            <v>0</v>
          </cell>
          <cell r="V114">
            <v>0</v>
          </cell>
          <cell r="W114">
            <v>0.2857142857142857</v>
          </cell>
          <cell r="X114">
            <v>0</v>
          </cell>
          <cell r="Y114">
            <v>0</v>
          </cell>
          <cell r="Z114">
            <v>0.2857142857142857</v>
          </cell>
          <cell r="AA114">
            <v>0</v>
          </cell>
          <cell r="AB114">
            <v>0</v>
          </cell>
          <cell r="AC114">
            <v>0</v>
          </cell>
          <cell r="AD114">
            <v>0.2857142857142857</v>
          </cell>
          <cell r="AE114">
            <v>0</v>
          </cell>
          <cell r="AF114">
            <v>0.14285714285714285</v>
          </cell>
          <cell r="AG114">
            <v>0.14285714285714285</v>
          </cell>
        </row>
        <row r="116">
          <cell r="T116" t="str">
            <v>Prosedur pelayanan</v>
          </cell>
          <cell r="U116" t="str">
            <v>Persyaratan pelayanan</v>
          </cell>
          <cell r="V116" t="str">
            <v>Kejelasan petugas pelayanan</v>
          </cell>
          <cell r="W116" t="str">
            <v>Kedisiplinan petugas pelayanan</v>
          </cell>
          <cell r="X116" t="str">
            <v>Tanggung jawab petugas pelayanan</v>
          </cell>
          <cell r="Y116" t="str">
            <v>Kemampuan petugas pelayanan</v>
          </cell>
          <cell r="Z116" t="str">
            <v>Kecepatan pelayanan</v>
          </cell>
          <cell r="AA116" t="str">
            <v>Keadilan mendapatkan pelayanan</v>
          </cell>
          <cell r="AB116" t="str">
            <v>Kesopanan dan keramahan petugas</v>
          </cell>
          <cell r="AC116" t="str">
            <v>Kewajaran biaya pelayanan</v>
          </cell>
          <cell r="AD116" t="str">
            <v>Kepastian biaya pelayanan</v>
          </cell>
          <cell r="AE116" t="str">
            <v>Kepastian jadwal pelayanan</v>
          </cell>
          <cell r="AF116" t="str">
            <v>Kenyamanan lingkungan</v>
          </cell>
          <cell r="AG116" t="str">
            <v>Keamanan  pelayanan</v>
          </cell>
        </row>
        <row r="117">
          <cell r="T117">
            <v>0.15714285714285714</v>
          </cell>
          <cell r="U117">
            <v>0.14285714285714285</v>
          </cell>
          <cell r="V117">
            <v>0.15714285714285714</v>
          </cell>
          <cell r="W117">
            <v>2.8571428571428571E-2</v>
          </cell>
          <cell r="X117">
            <v>0</v>
          </cell>
          <cell r="Y117">
            <v>0.17142857142857143</v>
          </cell>
          <cell r="Z117">
            <v>0.2142857142857143</v>
          </cell>
          <cell r="AA117">
            <v>0</v>
          </cell>
          <cell r="AB117">
            <v>0</v>
          </cell>
          <cell r="AC117">
            <v>4.2857142857142858E-2</v>
          </cell>
          <cell r="AD117">
            <v>0.24285714285714285</v>
          </cell>
          <cell r="AE117">
            <v>0.21428571428571427</v>
          </cell>
          <cell r="AF117">
            <v>0.15714285714285714</v>
          </cell>
          <cell r="AG117">
            <v>0</v>
          </cell>
        </row>
        <row r="119">
          <cell r="T119" t="str">
            <v>Prosedur pelayanan</v>
          </cell>
          <cell r="U119" t="str">
            <v>Persyaratan pelayanan</v>
          </cell>
          <cell r="V119" t="str">
            <v>Kejelasan petugas pelayanan</v>
          </cell>
          <cell r="W119" t="str">
            <v>Kedisiplinan petugas pelayanan</v>
          </cell>
          <cell r="X119" t="str">
            <v>Tanggung jawab petugas pelayanan</v>
          </cell>
          <cell r="Y119" t="str">
            <v>Kemampuan petugas pelayanan</v>
          </cell>
          <cell r="Z119" t="str">
            <v>Kecepatan pelayanan</v>
          </cell>
          <cell r="AA119" t="str">
            <v>Keadilan mendapatkan pelayanan</v>
          </cell>
          <cell r="AB119" t="str">
            <v>Kesopanan dan keramahan petugas</v>
          </cell>
          <cell r="AC119" t="str">
            <v>Kewajaran biaya pelayanan</v>
          </cell>
          <cell r="AD119" t="str">
            <v>Kepastian biaya pelayanan</v>
          </cell>
          <cell r="AE119" t="str">
            <v>Kepastian jadwal pelayanan</v>
          </cell>
          <cell r="AF119" t="str">
            <v>Kenyamanan lingkungan</v>
          </cell>
          <cell r="AG119" t="str">
            <v>Keamanan  pelayanan</v>
          </cell>
        </row>
        <row r="120">
          <cell r="T120">
            <v>0.1111111111111111</v>
          </cell>
          <cell r="U120">
            <v>0</v>
          </cell>
          <cell r="V120">
            <v>0</v>
          </cell>
          <cell r="W120">
            <v>0.1111111111111111</v>
          </cell>
          <cell r="X120">
            <v>0</v>
          </cell>
          <cell r="Y120">
            <v>0</v>
          </cell>
          <cell r="Z120">
            <v>0.1111111111111111</v>
          </cell>
          <cell r="AA120">
            <v>0</v>
          </cell>
          <cell r="AB120">
            <v>0</v>
          </cell>
          <cell r="AC120">
            <v>0.1111111111111111</v>
          </cell>
          <cell r="AD120">
            <v>0.1111111111111111</v>
          </cell>
          <cell r="AE120">
            <v>0.1111111111111111</v>
          </cell>
          <cell r="AF120">
            <v>0</v>
          </cell>
          <cell r="AG120">
            <v>0</v>
          </cell>
        </row>
        <row r="122">
          <cell r="T122" t="str">
            <v>Prosedur pelayanan</v>
          </cell>
          <cell r="U122" t="str">
            <v>Persyaratan pelayanan</v>
          </cell>
          <cell r="V122" t="str">
            <v>Kejelasan petugas pelayanan</v>
          </cell>
          <cell r="W122" t="str">
            <v>Kedisiplinan petugas pelayanan</v>
          </cell>
          <cell r="X122" t="str">
            <v>Tanggung jawab petugas pelayanan</v>
          </cell>
          <cell r="Y122" t="str">
            <v>Kemampuan petugas pelayanan</v>
          </cell>
          <cell r="Z122" t="str">
            <v>Kecepatan pelayanan</v>
          </cell>
          <cell r="AA122" t="str">
            <v>Keadilan mendapatkan pelayanan</v>
          </cell>
          <cell r="AB122" t="str">
            <v>Kesopanan dan keramahan petugas</v>
          </cell>
          <cell r="AC122" t="str">
            <v>Kewajaran biaya pelayanan</v>
          </cell>
          <cell r="AD122" t="str">
            <v>Kepastian biaya pelayanan</v>
          </cell>
          <cell r="AE122" t="str">
            <v>Kepastian jadwal pelayanan</v>
          </cell>
          <cell r="AF122" t="str">
            <v>Kenyamanan lingkungan</v>
          </cell>
          <cell r="AG122" t="str">
            <v>Keamanan  pelayanan</v>
          </cell>
        </row>
        <row r="123">
          <cell r="T123">
            <v>0.16332378223495703</v>
          </cell>
          <cell r="U123">
            <v>2.0057306590257881E-2</v>
          </cell>
          <cell r="V123">
            <v>6.5902578796561612E-2</v>
          </cell>
          <cell r="W123">
            <v>6.0171919770773637E-2</v>
          </cell>
          <cell r="X123">
            <v>2.0057306590257881E-2</v>
          </cell>
          <cell r="Y123">
            <v>1.1461318051575931E-2</v>
          </cell>
          <cell r="Z123">
            <v>8.8825214899713456E-2</v>
          </cell>
          <cell r="AA123">
            <v>2.865329512893983E-2</v>
          </cell>
          <cell r="AB123">
            <v>4.0114613180515762E-2</v>
          </cell>
          <cell r="AC123">
            <v>1.7191977077363897E-2</v>
          </cell>
          <cell r="AD123">
            <v>0.1174785100286533</v>
          </cell>
          <cell r="AE123">
            <v>9.7421203438395415E-2</v>
          </cell>
          <cell r="AF123">
            <v>3.151862464183381E-2</v>
          </cell>
          <cell r="AG123">
            <v>1.7191977077363897E-2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R232"/>
  <sheetViews>
    <sheetView zoomScaleNormal="100" workbookViewId="0">
      <pane ySplit="2" topLeftCell="A165" activePane="bottomLeft" state="frozen"/>
      <selection pane="bottomLeft" activeCell="K2" sqref="K2"/>
    </sheetView>
  </sheetViews>
  <sheetFormatPr defaultRowHeight="15"/>
  <cols>
    <col min="1" max="1" width="4" bestFit="1" customWidth="1"/>
    <col min="2" max="2" width="5" customWidth="1"/>
    <col min="3" max="3" width="5.28515625" customWidth="1"/>
    <col min="4" max="5" width="7.42578125" customWidth="1"/>
    <col min="6" max="7" width="5" customWidth="1"/>
    <col min="8" max="8" width="5.5703125" customWidth="1"/>
    <col min="9" max="9" width="8" customWidth="1"/>
    <col min="10" max="11" width="5" customWidth="1"/>
    <col min="12" max="17" width="0" hidden="1" customWidth="1"/>
    <col min="18" max="19" width="5.5703125" customWidth="1"/>
    <col min="20" max="20" width="8.5703125" customWidth="1"/>
    <col min="21" max="21" width="5.5703125" customWidth="1"/>
    <col min="22" max="23" width="6.42578125" customWidth="1"/>
    <col min="24" max="24" width="8.42578125" bestFit="1" customWidth="1"/>
    <col min="25" max="73" width="6.42578125" customWidth="1"/>
    <col min="75" max="75" width="15" customWidth="1"/>
    <col min="76" max="77" width="14.7109375" customWidth="1"/>
    <col min="79" max="79" width="11.42578125" customWidth="1"/>
    <col min="82" max="82" width="7.28515625" customWidth="1"/>
    <col min="83" max="83" width="6.5703125" customWidth="1"/>
    <col min="85" max="85" width="3.5703125" customWidth="1"/>
    <col min="86" max="86" width="4.140625" customWidth="1"/>
    <col min="87" max="87" width="6" customWidth="1"/>
    <col min="88" max="88" width="6.42578125" customWidth="1"/>
    <col min="90" max="91" width="4" customWidth="1"/>
    <col min="92" max="92" width="5.42578125" customWidth="1"/>
    <col min="93" max="93" width="7" customWidth="1"/>
    <col min="95" max="95" width="23.42578125" customWidth="1"/>
  </cols>
  <sheetData>
    <row r="1" spans="1:122">
      <c r="A1" s="601" t="s">
        <v>0</v>
      </c>
      <c r="B1" s="602"/>
      <c r="C1" s="603"/>
      <c r="D1" s="607" t="s">
        <v>1</v>
      </c>
      <c r="E1" s="608"/>
      <c r="F1" s="609" t="s">
        <v>2</v>
      </c>
      <c r="G1" s="610"/>
      <c r="H1" s="610"/>
      <c r="I1" s="610"/>
      <c r="J1" s="610"/>
      <c r="K1" s="611"/>
      <c r="L1" s="612" t="s">
        <v>3</v>
      </c>
      <c r="M1" s="613"/>
      <c r="N1" s="613"/>
      <c r="O1" s="613"/>
      <c r="P1" s="613"/>
      <c r="Q1" s="614"/>
      <c r="R1" s="615">
        <v>1</v>
      </c>
      <c r="S1" s="616"/>
      <c r="T1" s="616"/>
      <c r="U1" s="617"/>
      <c r="V1" s="598">
        <v>2</v>
      </c>
      <c r="W1" s="599"/>
      <c r="X1" s="599"/>
      <c r="Y1" s="600"/>
      <c r="Z1" s="637">
        <v>3</v>
      </c>
      <c r="AA1" s="638"/>
      <c r="AB1" s="638"/>
      <c r="AC1" s="639"/>
      <c r="AD1" s="640">
        <v>4</v>
      </c>
      <c r="AE1" s="641"/>
      <c r="AF1" s="641"/>
      <c r="AG1" s="642"/>
      <c r="AH1" s="643">
        <v>5</v>
      </c>
      <c r="AI1" s="644"/>
      <c r="AJ1" s="644"/>
      <c r="AK1" s="645"/>
      <c r="AL1" s="634">
        <v>6</v>
      </c>
      <c r="AM1" s="635"/>
      <c r="AN1" s="635"/>
      <c r="AO1" s="636"/>
      <c r="AP1" s="646">
        <v>7</v>
      </c>
      <c r="AQ1" s="647"/>
      <c r="AR1" s="647"/>
      <c r="AS1" s="648"/>
      <c r="AT1" s="649">
        <v>8</v>
      </c>
      <c r="AU1" s="650"/>
      <c r="AV1" s="650"/>
      <c r="AW1" s="651"/>
      <c r="AX1" s="615">
        <v>9</v>
      </c>
      <c r="AY1" s="616"/>
      <c r="AZ1" s="616"/>
      <c r="BA1" s="617"/>
      <c r="BB1" s="598">
        <v>10</v>
      </c>
      <c r="BC1" s="599"/>
      <c r="BD1" s="599"/>
      <c r="BE1" s="600"/>
      <c r="BF1" s="637">
        <v>11</v>
      </c>
      <c r="BG1" s="638"/>
      <c r="BH1" s="638"/>
      <c r="BI1" s="639"/>
      <c r="BJ1" s="640">
        <v>12</v>
      </c>
      <c r="BK1" s="641"/>
      <c r="BL1" s="641"/>
      <c r="BM1" s="642"/>
      <c r="BN1" s="643">
        <v>13</v>
      </c>
      <c r="BO1" s="644"/>
      <c r="BP1" s="644"/>
      <c r="BQ1" s="645"/>
      <c r="BR1" s="634">
        <v>14</v>
      </c>
      <c r="BS1" s="635"/>
      <c r="BT1" s="635"/>
      <c r="BU1" s="636"/>
    </row>
    <row r="2" spans="1:122">
      <c r="A2" s="604"/>
      <c r="B2" s="605"/>
      <c r="C2" s="606"/>
      <c r="D2" s="1" t="s">
        <v>4</v>
      </c>
      <c r="E2" s="2" t="s">
        <v>5</v>
      </c>
      <c r="F2" s="3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6" t="s">
        <v>12</v>
      </c>
      <c r="M2" s="7" t="s">
        <v>13</v>
      </c>
      <c r="N2" s="7" t="s">
        <v>14</v>
      </c>
      <c r="O2" s="7" t="s">
        <v>15</v>
      </c>
      <c r="P2" s="8" t="s">
        <v>16</v>
      </c>
      <c r="Q2" s="8" t="s">
        <v>17</v>
      </c>
      <c r="R2" s="9" t="s">
        <v>18</v>
      </c>
      <c r="S2" s="9" t="s">
        <v>19</v>
      </c>
      <c r="T2" s="9" t="s">
        <v>20</v>
      </c>
      <c r="U2" s="9" t="s">
        <v>21</v>
      </c>
      <c r="V2" s="10" t="s">
        <v>18</v>
      </c>
      <c r="W2" s="10" t="s">
        <v>19</v>
      </c>
      <c r="X2" s="10" t="s">
        <v>20</v>
      </c>
      <c r="Y2" s="10" t="s">
        <v>21</v>
      </c>
      <c r="Z2" s="11" t="s">
        <v>18</v>
      </c>
      <c r="AA2" s="11" t="s">
        <v>19</v>
      </c>
      <c r="AB2" s="11" t="s">
        <v>20</v>
      </c>
      <c r="AC2" s="11" t="s">
        <v>21</v>
      </c>
      <c r="AD2" s="12" t="s">
        <v>18</v>
      </c>
      <c r="AE2" s="12" t="s">
        <v>19</v>
      </c>
      <c r="AF2" s="12" t="s">
        <v>20</v>
      </c>
      <c r="AG2" s="12" t="s">
        <v>21</v>
      </c>
      <c r="AH2" s="13" t="s">
        <v>18</v>
      </c>
      <c r="AI2" s="13" t="s">
        <v>19</v>
      </c>
      <c r="AJ2" s="13" t="s">
        <v>20</v>
      </c>
      <c r="AK2" s="13" t="s">
        <v>21</v>
      </c>
      <c r="AL2" s="14" t="s">
        <v>18</v>
      </c>
      <c r="AM2" s="14" t="s">
        <v>19</v>
      </c>
      <c r="AN2" s="14" t="s">
        <v>20</v>
      </c>
      <c r="AO2" s="14" t="s">
        <v>21</v>
      </c>
      <c r="AP2" s="15" t="s">
        <v>18</v>
      </c>
      <c r="AQ2" s="15" t="s">
        <v>19</v>
      </c>
      <c r="AR2" s="15" t="s">
        <v>20</v>
      </c>
      <c r="AS2" s="15" t="s">
        <v>21</v>
      </c>
      <c r="AT2" s="16" t="s">
        <v>18</v>
      </c>
      <c r="AU2" s="16" t="s">
        <v>19</v>
      </c>
      <c r="AV2" s="16" t="s">
        <v>20</v>
      </c>
      <c r="AW2" s="16" t="s">
        <v>21</v>
      </c>
      <c r="AX2" s="9" t="s">
        <v>18</v>
      </c>
      <c r="AY2" s="9" t="s">
        <v>19</v>
      </c>
      <c r="AZ2" s="9" t="s">
        <v>20</v>
      </c>
      <c r="BA2" s="9" t="s">
        <v>21</v>
      </c>
      <c r="BB2" s="10" t="s">
        <v>18</v>
      </c>
      <c r="BC2" s="10" t="s">
        <v>19</v>
      </c>
      <c r="BD2" s="10" t="s">
        <v>20</v>
      </c>
      <c r="BE2" s="10" t="s">
        <v>21</v>
      </c>
      <c r="BF2" s="11" t="s">
        <v>18</v>
      </c>
      <c r="BG2" s="11" t="s">
        <v>19</v>
      </c>
      <c r="BH2" s="11" t="s">
        <v>20</v>
      </c>
      <c r="BI2" s="11" t="s">
        <v>21</v>
      </c>
      <c r="BJ2" s="12" t="s">
        <v>18</v>
      </c>
      <c r="BK2" s="12" t="s">
        <v>19</v>
      </c>
      <c r="BL2" s="12" t="s">
        <v>20</v>
      </c>
      <c r="BM2" s="12" t="s">
        <v>21</v>
      </c>
      <c r="BN2" s="13" t="s">
        <v>18</v>
      </c>
      <c r="BO2" s="13" t="s">
        <v>19</v>
      </c>
      <c r="BP2" s="13" t="s">
        <v>20</v>
      </c>
      <c r="BQ2" s="13" t="s">
        <v>21</v>
      </c>
      <c r="BR2" s="14" t="s">
        <v>18</v>
      </c>
      <c r="BS2" s="14" t="s">
        <v>19</v>
      </c>
      <c r="BT2" s="14" t="s">
        <v>20</v>
      </c>
      <c r="BU2" s="14" t="s">
        <v>21</v>
      </c>
    </row>
    <row r="3" spans="1:122" ht="15" customHeight="1">
      <c r="A3" s="17">
        <v>1</v>
      </c>
      <c r="B3" s="17">
        <v>1</v>
      </c>
      <c r="C3" s="663" t="s">
        <v>200</v>
      </c>
      <c r="D3" s="18">
        <v>1</v>
      </c>
      <c r="E3" s="19"/>
      <c r="F3" s="20"/>
      <c r="G3" s="20"/>
      <c r="H3" s="20"/>
      <c r="I3" s="20">
        <v>1</v>
      </c>
      <c r="J3" s="20"/>
      <c r="K3" s="20"/>
      <c r="L3" s="20"/>
      <c r="M3" s="20"/>
      <c r="N3" s="20"/>
      <c r="O3" s="20"/>
      <c r="P3" s="19"/>
      <c r="Q3" s="19"/>
      <c r="R3" s="21"/>
      <c r="S3" s="21"/>
      <c r="T3" s="21">
        <v>3</v>
      </c>
      <c r="U3" s="21"/>
      <c r="V3" s="22"/>
      <c r="W3" s="22"/>
      <c r="X3" s="22">
        <v>3</v>
      </c>
      <c r="Y3" s="22"/>
      <c r="Z3" s="23"/>
      <c r="AA3" s="23"/>
      <c r="AB3" s="23">
        <v>3</v>
      </c>
      <c r="AC3" s="23"/>
      <c r="AD3" s="24"/>
      <c r="AE3" s="24"/>
      <c r="AF3" s="24">
        <v>3</v>
      </c>
      <c r="AG3" s="24"/>
      <c r="AH3" s="25"/>
      <c r="AI3" s="25"/>
      <c r="AJ3" s="25">
        <v>3</v>
      </c>
      <c r="AK3" s="25"/>
      <c r="AL3" s="26"/>
      <c r="AM3" s="26"/>
      <c r="AN3" s="26">
        <v>3</v>
      </c>
      <c r="AO3" s="26"/>
      <c r="AP3" s="22"/>
      <c r="AQ3" s="22"/>
      <c r="AR3" s="22">
        <v>3</v>
      </c>
      <c r="AS3" s="22"/>
      <c r="AT3" s="27"/>
      <c r="AU3" s="27"/>
      <c r="AV3" s="27">
        <v>3</v>
      </c>
      <c r="AW3" s="27"/>
      <c r="AX3" s="21"/>
      <c r="AY3" s="21"/>
      <c r="AZ3" s="21">
        <v>3</v>
      </c>
      <c r="BA3" s="21"/>
      <c r="BB3" s="22"/>
      <c r="BC3" s="22"/>
      <c r="BD3" s="22">
        <v>3</v>
      </c>
      <c r="BE3" s="22"/>
      <c r="BF3" s="23"/>
      <c r="BG3" s="23"/>
      <c r="BH3" s="23">
        <v>3</v>
      </c>
      <c r="BI3" s="23"/>
      <c r="BJ3" s="24"/>
      <c r="BK3" s="24"/>
      <c r="BL3" s="24">
        <v>3</v>
      </c>
      <c r="BM3" s="24"/>
      <c r="BN3" s="25"/>
      <c r="BO3" s="25"/>
      <c r="BP3" s="25">
        <v>3</v>
      </c>
      <c r="BQ3" s="25"/>
      <c r="BR3" s="26"/>
      <c r="BS3" s="26"/>
      <c r="BT3" s="26">
        <v>3</v>
      </c>
      <c r="BU3" s="26"/>
    </row>
    <row r="4" spans="1:122">
      <c r="A4" s="17">
        <v>2</v>
      </c>
      <c r="B4" s="17">
        <v>2</v>
      </c>
      <c r="C4" s="664"/>
      <c r="D4" s="18">
        <v>1</v>
      </c>
      <c r="E4" s="19"/>
      <c r="F4" s="20"/>
      <c r="G4" s="20"/>
      <c r="H4" s="20">
        <v>1</v>
      </c>
      <c r="I4" s="20"/>
      <c r="J4" s="20"/>
      <c r="K4" s="20"/>
      <c r="L4" s="20"/>
      <c r="M4" s="20"/>
      <c r="N4" s="20"/>
      <c r="O4" s="20"/>
      <c r="P4" s="19"/>
      <c r="Q4" s="19"/>
      <c r="R4" s="21"/>
      <c r="S4" s="21"/>
      <c r="T4" s="21"/>
      <c r="U4" s="21">
        <v>4</v>
      </c>
      <c r="V4" s="22"/>
      <c r="W4" s="22"/>
      <c r="X4" s="22">
        <v>3</v>
      </c>
      <c r="Y4" s="22"/>
      <c r="Z4" s="23"/>
      <c r="AA4" s="23"/>
      <c r="AB4" s="23">
        <v>3</v>
      </c>
      <c r="AC4" s="23"/>
      <c r="AD4" s="24"/>
      <c r="AE4" s="24"/>
      <c r="AF4" s="24"/>
      <c r="AG4" s="24">
        <v>4</v>
      </c>
      <c r="AH4" s="25"/>
      <c r="AI4" s="25"/>
      <c r="AJ4" s="25"/>
      <c r="AK4" s="25">
        <v>4</v>
      </c>
      <c r="AL4" s="26"/>
      <c r="AM4" s="26"/>
      <c r="AN4" s="26"/>
      <c r="AO4" s="26">
        <v>4</v>
      </c>
      <c r="AP4" s="22"/>
      <c r="AQ4" s="22"/>
      <c r="AR4" s="22"/>
      <c r="AS4" s="22">
        <v>4</v>
      </c>
      <c r="AT4" s="27"/>
      <c r="AU4" s="27"/>
      <c r="AV4" s="27">
        <v>3</v>
      </c>
      <c r="AW4" s="27"/>
      <c r="AX4" s="21"/>
      <c r="AY4" s="21"/>
      <c r="AZ4" s="21"/>
      <c r="BA4" s="21">
        <v>4</v>
      </c>
      <c r="BB4" s="22"/>
      <c r="BC4" s="22"/>
      <c r="BD4" s="22">
        <v>3</v>
      </c>
      <c r="BE4" s="22"/>
      <c r="BF4" s="23"/>
      <c r="BG4" s="23"/>
      <c r="BH4" s="23"/>
      <c r="BI4" s="23">
        <v>4</v>
      </c>
      <c r="BJ4" s="24"/>
      <c r="BK4" s="24"/>
      <c r="BL4" s="24"/>
      <c r="BM4" s="24">
        <v>4</v>
      </c>
      <c r="BN4" s="25"/>
      <c r="BO4" s="25"/>
      <c r="BP4" s="25">
        <v>3</v>
      </c>
      <c r="BQ4" s="25"/>
      <c r="BR4" s="26"/>
      <c r="BS4" s="26"/>
      <c r="BT4" s="26"/>
      <c r="BU4" s="26">
        <v>4</v>
      </c>
      <c r="CD4" s="652" t="s">
        <v>23</v>
      </c>
      <c r="CE4" s="652"/>
      <c r="CG4">
        <v>1</v>
      </c>
      <c r="CI4" t="s">
        <v>18</v>
      </c>
      <c r="CJ4" s="28">
        <v>2</v>
      </c>
      <c r="CL4">
        <v>8</v>
      </c>
      <c r="CN4" t="s">
        <v>18</v>
      </c>
      <c r="CO4" s="28">
        <v>0</v>
      </c>
      <c r="CQ4" t="s">
        <v>24</v>
      </c>
      <c r="CR4" s="29">
        <v>7.0000000000000007E-2</v>
      </c>
      <c r="CS4" s="30">
        <f>CR4/CR8*100%</f>
        <v>7.0000000000000007E-2</v>
      </c>
    </row>
    <row r="5" spans="1:122" ht="15.75" thickBot="1">
      <c r="A5" s="17">
        <v>3</v>
      </c>
      <c r="B5" s="17">
        <v>3</v>
      </c>
      <c r="C5" s="664"/>
      <c r="D5" s="18">
        <v>1</v>
      </c>
      <c r="E5" s="19"/>
      <c r="F5" s="20"/>
      <c r="G5" s="20"/>
      <c r="H5" s="20">
        <v>1</v>
      </c>
      <c r="I5" s="20"/>
      <c r="J5" s="20"/>
      <c r="K5" s="20"/>
      <c r="L5" s="20"/>
      <c r="M5" s="20"/>
      <c r="N5" s="20"/>
      <c r="O5" s="20"/>
      <c r="P5" s="19"/>
      <c r="Q5" s="19"/>
      <c r="R5" s="21"/>
      <c r="S5" s="21"/>
      <c r="T5" s="21">
        <v>3</v>
      </c>
      <c r="U5" s="21"/>
      <c r="V5" s="22"/>
      <c r="W5" s="22"/>
      <c r="X5" s="22">
        <v>3</v>
      </c>
      <c r="Y5" s="22"/>
      <c r="Z5" s="23"/>
      <c r="AA5" s="23"/>
      <c r="AB5" s="23"/>
      <c r="AC5" s="23">
        <v>4</v>
      </c>
      <c r="AD5" s="24"/>
      <c r="AE5" s="24"/>
      <c r="AF5" s="24">
        <v>3</v>
      </c>
      <c r="AG5" s="24"/>
      <c r="AH5" s="25"/>
      <c r="AI5" s="25"/>
      <c r="AJ5" s="25">
        <v>3</v>
      </c>
      <c r="AK5" s="25"/>
      <c r="AL5" s="26"/>
      <c r="AM5" s="26"/>
      <c r="AN5" s="26"/>
      <c r="AO5" s="26">
        <v>4</v>
      </c>
      <c r="AP5" s="22"/>
      <c r="AQ5" s="22"/>
      <c r="AR5" s="22"/>
      <c r="AS5" s="22">
        <v>4</v>
      </c>
      <c r="AT5" s="27"/>
      <c r="AU5" s="27"/>
      <c r="AV5" s="27">
        <v>3</v>
      </c>
      <c r="AW5" s="27"/>
      <c r="AX5" s="21"/>
      <c r="AY5" s="21"/>
      <c r="AZ5" s="21">
        <v>3</v>
      </c>
      <c r="BA5" s="21"/>
      <c r="BB5" s="22"/>
      <c r="BC5" s="22"/>
      <c r="BD5" s="22"/>
      <c r="BE5" s="22">
        <v>4</v>
      </c>
      <c r="BF5" s="23"/>
      <c r="BG5" s="23"/>
      <c r="BH5" s="23">
        <v>3</v>
      </c>
      <c r="BI5" s="23"/>
      <c r="BJ5" s="24"/>
      <c r="BK5" s="24"/>
      <c r="BL5" s="24"/>
      <c r="BM5" s="24">
        <v>4</v>
      </c>
      <c r="BN5" s="25"/>
      <c r="BO5" s="25"/>
      <c r="BP5" s="25">
        <v>3</v>
      </c>
      <c r="BQ5" s="25"/>
      <c r="BR5" s="26"/>
      <c r="BS5" s="26"/>
      <c r="BT5" s="26">
        <v>3</v>
      </c>
      <c r="BU5" s="26"/>
      <c r="CD5" t="s">
        <v>25</v>
      </c>
      <c r="CE5">
        <v>76</v>
      </c>
      <c r="CI5" t="s">
        <v>19</v>
      </c>
      <c r="CJ5" s="28">
        <v>11</v>
      </c>
      <c r="CN5" t="s">
        <v>19</v>
      </c>
      <c r="CO5" s="28">
        <v>7</v>
      </c>
      <c r="CQ5" t="s">
        <v>26</v>
      </c>
      <c r="CR5" s="29">
        <v>0.19</v>
      </c>
      <c r="CS5" s="30">
        <f>CR5/CR8*100%</f>
        <v>0.19</v>
      </c>
      <c r="DO5">
        <v>148</v>
      </c>
      <c r="DP5" s="30">
        <f>DO5/DO9*100%</f>
        <v>6.6907775768535266E-2</v>
      </c>
      <c r="DR5">
        <v>7</v>
      </c>
    </row>
    <row r="6" spans="1:122" ht="15.75" thickTop="1">
      <c r="A6" s="17">
        <v>4</v>
      </c>
      <c r="B6" s="17">
        <v>4</v>
      </c>
      <c r="C6" s="664"/>
      <c r="D6" s="18"/>
      <c r="E6" s="19">
        <v>1</v>
      </c>
      <c r="F6" s="20"/>
      <c r="G6" s="20"/>
      <c r="H6" s="20"/>
      <c r="I6" s="20"/>
      <c r="J6" s="20">
        <v>1</v>
      </c>
      <c r="K6" s="20"/>
      <c r="L6" s="20"/>
      <c r="M6" s="20"/>
      <c r="N6" s="20"/>
      <c r="O6" s="20"/>
      <c r="P6" s="19"/>
      <c r="Q6" s="19"/>
      <c r="R6" s="21"/>
      <c r="S6" s="21"/>
      <c r="T6" s="21"/>
      <c r="U6" s="21">
        <v>4</v>
      </c>
      <c r="V6" s="22"/>
      <c r="W6" s="22"/>
      <c r="X6" s="22"/>
      <c r="Y6" s="22">
        <v>4</v>
      </c>
      <c r="Z6" s="23"/>
      <c r="AA6" s="23"/>
      <c r="AB6" s="23"/>
      <c r="AC6" s="23">
        <v>4</v>
      </c>
      <c r="AD6" s="24"/>
      <c r="AE6" s="24"/>
      <c r="AF6" s="24"/>
      <c r="AG6" s="24">
        <v>4</v>
      </c>
      <c r="AH6" s="25"/>
      <c r="AI6" s="25"/>
      <c r="AJ6" s="25"/>
      <c r="AK6" s="25">
        <v>4</v>
      </c>
      <c r="AL6" s="26"/>
      <c r="AM6" s="26"/>
      <c r="AN6" s="26"/>
      <c r="AO6" s="26">
        <v>4</v>
      </c>
      <c r="AP6" s="22"/>
      <c r="AQ6" s="22"/>
      <c r="AR6" s="22"/>
      <c r="AS6" s="22">
        <v>4</v>
      </c>
      <c r="AT6" s="27"/>
      <c r="AU6" s="27"/>
      <c r="AV6" s="27"/>
      <c r="AW6" s="27">
        <v>4</v>
      </c>
      <c r="AX6" s="21"/>
      <c r="AY6" s="21"/>
      <c r="AZ6" s="21"/>
      <c r="BA6" s="21">
        <v>4</v>
      </c>
      <c r="BB6" s="22"/>
      <c r="BC6" s="22"/>
      <c r="BD6" s="22"/>
      <c r="BE6" s="22">
        <v>4</v>
      </c>
      <c r="BF6" s="23"/>
      <c r="BG6" s="23"/>
      <c r="BH6" s="23"/>
      <c r="BI6" s="23">
        <v>4</v>
      </c>
      <c r="BJ6" s="24"/>
      <c r="BK6" s="24"/>
      <c r="BL6" s="24"/>
      <c r="BM6" s="24">
        <v>4</v>
      </c>
      <c r="BN6" s="25"/>
      <c r="BO6" s="25"/>
      <c r="BP6" s="25"/>
      <c r="BQ6" s="25">
        <v>4</v>
      </c>
      <c r="BR6" s="26"/>
      <c r="BS6" s="26"/>
      <c r="BT6" s="26"/>
      <c r="BU6" s="26">
        <v>4</v>
      </c>
      <c r="BZ6" s="31"/>
      <c r="CA6" s="32" t="s">
        <v>23</v>
      </c>
      <c r="CB6" s="32"/>
      <c r="CD6" t="s">
        <v>27</v>
      </c>
      <c r="CE6">
        <v>74</v>
      </c>
      <c r="CI6" t="s">
        <v>20</v>
      </c>
      <c r="CJ6" s="28">
        <v>122</v>
      </c>
      <c r="CN6" t="s">
        <v>20</v>
      </c>
      <c r="CO6" s="28">
        <v>131</v>
      </c>
      <c r="CQ6" t="s">
        <v>28</v>
      </c>
      <c r="CR6" s="29">
        <v>0.59</v>
      </c>
      <c r="CS6" s="30">
        <f>CR6/CR8*100%</f>
        <v>0.59</v>
      </c>
      <c r="DO6">
        <v>431</v>
      </c>
      <c r="DP6" s="30">
        <f>DO6/DO9*100%</f>
        <v>0.19484629294755876</v>
      </c>
      <c r="DR6">
        <v>19</v>
      </c>
    </row>
    <row r="7" spans="1:122">
      <c r="A7" s="17">
        <v>5</v>
      </c>
      <c r="B7" s="17">
        <v>5</v>
      </c>
      <c r="C7" s="664"/>
      <c r="D7" s="18"/>
      <c r="E7" s="19">
        <v>1</v>
      </c>
      <c r="F7" s="20"/>
      <c r="G7" s="20"/>
      <c r="H7" s="20"/>
      <c r="I7" s="20">
        <v>1</v>
      </c>
      <c r="J7" s="20"/>
      <c r="K7" s="20"/>
      <c r="L7" s="20"/>
      <c r="M7" s="20"/>
      <c r="N7" s="20"/>
      <c r="O7" s="20"/>
      <c r="P7" s="19"/>
      <c r="Q7" s="19"/>
      <c r="R7" s="21"/>
      <c r="S7" s="21"/>
      <c r="T7" s="21">
        <v>3</v>
      </c>
      <c r="U7" s="21"/>
      <c r="V7" s="22"/>
      <c r="W7" s="22"/>
      <c r="X7" s="22">
        <v>3</v>
      </c>
      <c r="Y7" s="22"/>
      <c r="Z7" s="23"/>
      <c r="AA7" s="23"/>
      <c r="AB7" s="23">
        <v>3</v>
      </c>
      <c r="AC7" s="23"/>
      <c r="AD7" s="24"/>
      <c r="AE7" s="24"/>
      <c r="AF7" s="24">
        <v>3</v>
      </c>
      <c r="AG7" s="24"/>
      <c r="AH7" s="25"/>
      <c r="AI7" s="25"/>
      <c r="AJ7" s="25">
        <v>3</v>
      </c>
      <c r="AK7" s="25"/>
      <c r="AL7" s="26"/>
      <c r="AM7" s="26"/>
      <c r="AN7" s="26">
        <v>3</v>
      </c>
      <c r="AO7" s="26"/>
      <c r="AP7" s="22"/>
      <c r="AQ7" s="22"/>
      <c r="AR7" s="22">
        <v>3</v>
      </c>
      <c r="AS7" s="22"/>
      <c r="AT7" s="27"/>
      <c r="AU7" s="27"/>
      <c r="AV7" s="27">
        <v>3</v>
      </c>
      <c r="AW7" s="27"/>
      <c r="AX7" s="21"/>
      <c r="AY7" s="21"/>
      <c r="AZ7" s="21">
        <v>3</v>
      </c>
      <c r="BA7" s="21"/>
      <c r="BB7" s="22"/>
      <c r="BC7" s="22"/>
      <c r="BD7" s="22">
        <v>3</v>
      </c>
      <c r="BE7" s="22"/>
      <c r="BF7" s="23"/>
      <c r="BG7" s="23"/>
      <c r="BH7" s="23">
        <v>3</v>
      </c>
      <c r="BI7" s="23"/>
      <c r="BJ7" s="24"/>
      <c r="BK7" s="24"/>
      <c r="BL7" s="24">
        <v>3</v>
      </c>
      <c r="BM7" s="24"/>
      <c r="BN7" s="25"/>
      <c r="BO7" s="25"/>
      <c r="BP7" s="25"/>
      <c r="BQ7" s="25">
        <v>4</v>
      </c>
      <c r="BR7" s="26"/>
      <c r="BS7" s="26"/>
      <c r="BT7" s="26"/>
      <c r="BU7" s="26">
        <v>4</v>
      </c>
      <c r="BZ7" s="653"/>
      <c r="CA7" s="20" t="s">
        <v>29</v>
      </c>
      <c r="CB7" s="33"/>
      <c r="CD7" t="s">
        <v>30</v>
      </c>
      <c r="CE7" s="34">
        <f>SUM(CE5:CE6)</f>
        <v>150</v>
      </c>
      <c r="CI7" t="s">
        <v>21</v>
      </c>
      <c r="CJ7" s="28">
        <v>15</v>
      </c>
      <c r="CN7" t="s">
        <v>21</v>
      </c>
      <c r="CO7" s="28">
        <v>12</v>
      </c>
      <c r="CQ7" t="s">
        <v>31</v>
      </c>
      <c r="CR7" s="29">
        <v>0.15</v>
      </c>
      <c r="CS7" s="30">
        <f>CR7/CR8*100%</f>
        <v>0.15</v>
      </c>
      <c r="DO7">
        <v>1312</v>
      </c>
      <c r="DP7" s="30">
        <f>DO7/DO9*100%</f>
        <v>0.59312839059674505</v>
      </c>
      <c r="DR7">
        <v>59</v>
      </c>
    </row>
    <row r="8" spans="1:122">
      <c r="A8" s="17">
        <v>6</v>
      </c>
      <c r="B8" s="17">
        <v>6</v>
      </c>
      <c r="C8" s="664"/>
      <c r="D8" s="18"/>
      <c r="E8" s="19">
        <v>1</v>
      </c>
      <c r="F8" s="20"/>
      <c r="G8" s="20"/>
      <c r="H8" s="20">
        <v>1</v>
      </c>
      <c r="I8" s="20"/>
      <c r="J8" s="20"/>
      <c r="K8" s="20"/>
      <c r="L8" s="20"/>
      <c r="M8" s="20"/>
      <c r="N8" s="20"/>
      <c r="O8" s="20"/>
      <c r="P8" s="19"/>
      <c r="Q8" s="19"/>
      <c r="R8" s="21"/>
      <c r="S8" s="21"/>
      <c r="T8" s="21">
        <v>3</v>
      </c>
      <c r="U8" s="21"/>
      <c r="V8" s="22"/>
      <c r="W8" s="22"/>
      <c r="X8" s="22">
        <v>3</v>
      </c>
      <c r="Y8" s="22"/>
      <c r="Z8" s="23"/>
      <c r="AA8" s="23"/>
      <c r="AB8" s="23">
        <v>3</v>
      </c>
      <c r="AC8" s="23"/>
      <c r="AD8" s="24"/>
      <c r="AE8" s="24"/>
      <c r="AF8" s="24">
        <v>3</v>
      </c>
      <c r="AG8" s="24"/>
      <c r="AH8" s="25"/>
      <c r="AI8" s="25"/>
      <c r="AJ8" s="25">
        <v>3</v>
      </c>
      <c r="AK8" s="25"/>
      <c r="AL8" s="26"/>
      <c r="AM8" s="26"/>
      <c r="AN8" s="26">
        <v>3</v>
      </c>
      <c r="AO8" s="26"/>
      <c r="AP8" s="22"/>
      <c r="AQ8" s="22"/>
      <c r="AR8" s="22">
        <v>3</v>
      </c>
      <c r="AS8" s="22"/>
      <c r="AT8" s="27"/>
      <c r="AU8" s="27"/>
      <c r="AV8" s="27">
        <v>3</v>
      </c>
      <c r="AW8" s="27"/>
      <c r="AX8" s="21"/>
      <c r="AY8" s="21"/>
      <c r="AZ8" s="21">
        <v>3</v>
      </c>
      <c r="BA8" s="21"/>
      <c r="BB8" s="22"/>
      <c r="BC8" s="22"/>
      <c r="BD8" s="22">
        <v>3</v>
      </c>
      <c r="BE8" s="22"/>
      <c r="BF8" s="23"/>
      <c r="BG8" s="23"/>
      <c r="BH8" s="23">
        <v>3</v>
      </c>
      <c r="BI8" s="23"/>
      <c r="BJ8" s="24"/>
      <c r="BK8" s="24"/>
      <c r="BL8" s="24">
        <v>3</v>
      </c>
      <c r="BM8" s="24"/>
      <c r="BN8" s="25"/>
      <c r="BO8" s="25"/>
      <c r="BP8" s="25">
        <v>3</v>
      </c>
      <c r="BQ8" s="25"/>
      <c r="BR8" s="26"/>
      <c r="BS8" s="26"/>
      <c r="BT8" s="26">
        <v>3</v>
      </c>
      <c r="BU8" s="26"/>
      <c r="BZ8" s="654"/>
      <c r="CA8" s="20" t="s">
        <v>32</v>
      </c>
      <c r="CB8" s="33"/>
      <c r="CJ8" s="35">
        <f>SUM(CJ4:CJ7)</f>
        <v>150</v>
      </c>
      <c r="CO8" s="35">
        <f>SUM(CO4:CO7)</f>
        <v>150</v>
      </c>
      <c r="CQ8" t="s">
        <v>30</v>
      </c>
      <c r="CR8" s="29">
        <v>1</v>
      </c>
      <c r="CS8" s="29">
        <f>SUM(CS4:CS7)</f>
        <v>1</v>
      </c>
      <c r="DO8">
        <v>321</v>
      </c>
      <c r="DP8" s="30">
        <f>DO8/DO9*100%</f>
        <v>0.14511754068716093</v>
      </c>
      <c r="DR8">
        <v>15</v>
      </c>
    </row>
    <row r="9" spans="1:122">
      <c r="A9" s="17">
        <v>7</v>
      </c>
      <c r="B9" s="17">
        <v>7</v>
      </c>
      <c r="C9" s="664"/>
      <c r="D9" s="18">
        <v>1</v>
      </c>
      <c r="E9" s="19"/>
      <c r="F9" s="20"/>
      <c r="G9" s="20"/>
      <c r="H9" s="20"/>
      <c r="I9" s="20">
        <v>1</v>
      </c>
      <c r="J9" s="20"/>
      <c r="K9" s="20"/>
      <c r="L9" s="20"/>
      <c r="M9" s="20"/>
      <c r="N9" s="20"/>
      <c r="O9" s="20"/>
      <c r="P9" s="19"/>
      <c r="Q9" s="19"/>
      <c r="R9" s="21"/>
      <c r="S9" s="21"/>
      <c r="T9" s="21">
        <v>3</v>
      </c>
      <c r="U9" s="21"/>
      <c r="V9" s="22"/>
      <c r="W9" s="22"/>
      <c r="X9" s="22">
        <v>3</v>
      </c>
      <c r="Y9" s="22"/>
      <c r="Z9" s="23"/>
      <c r="AA9" s="23"/>
      <c r="AB9" s="23">
        <v>3</v>
      </c>
      <c r="AC9" s="23"/>
      <c r="AD9" s="24"/>
      <c r="AE9" s="24"/>
      <c r="AF9" s="24">
        <v>3</v>
      </c>
      <c r="AG9" s="24"/>
      <c r="AH9" s="25"/>
      <c r="AI9" s="25"/>
      <c r="AJ9" s="25">
        <v>3</v>
      </c>
      <c r="AK9" s="25"/>
      <c r="AL9" s="26"/>
      <c r="AM9" s="26"/>
      <c r="AN9" s="26">
        <v>3</v>
      </c>
      <c r="AO9" s="26"/>
      <c r="AP9" s="22"/>
      <c r="AQ9" s="22"/>
      <c r="AR9" s="22">
        <v>3</v>
      </c>
      <c r="AS9" s="22"/>
      <c r="AT9" s="27"/>
      <c r="AU9" s="27"/>
      <c r="AV9" s="27">
        <v>3</v>
      </c>
      <c r="AW9" s="27"/>
      <c r="AX9" s="21"/>
      <c r="AY9" s="21"/>
      <c r="AZ9" s="21">
        <v>3</v>
      </c>
      <c r="BA9" s="21"/>
      <c r="BB9" s="22"/>
      <c r="BC9" s="22"/>
      <c r="BD9" s="22">
        <v>3</v>
      </c>
      <c r="BE9" s="22"/>
      <c r="BF9" s="23"/>
      <c r="BG9" s="23"/>
      <c r="BH9" s="23">
        <v>3</v>
      </c>
      <c r="BI9" s="23"/>
      <c r="BJ9" s="24"/>
      <c r="BK9" s="24"/>
      <c r="BL9" s="24">
        <v>3</v>
      </c>
      <c r="BM9" s="24"/>
      <c r="BN9" s="25"/>
      <c r="BO9" s="25"/>
      <c r="BP9" s="25">
        <v>3</v>
      </c>
      <c r="BQ9" s="25"/>
      <c r="BR9" s="26"/>
      <c r="BS9" s="26"/>
      <c r="BT9" s="26">
        <v>3</v>
      </c>
      <c r="BU9" s="26"/>
      <c r="BZ9" s="655"/>
      <c r="CA9" s="20" t="s">
        <v>33</v>
      </c>
      <c r="CB9" s="33"/>
      <c r="CD9" s="652" t="s">
        <v>34</v>
      </c>
      <c r="CE9" s="652"/>
      <c r="CG9">
        <v>2</v>
      </c>
      <c r="CI9" t="s">
        <v>18</v>
      </c>
      <c r="CJ9" s="28">
        <v>1</v>
      </c>
      <c r="CL9">
        <v>9</v>
      </c>
      <c r="CN9" t="s">
        <v>18</v>
      </c>
      <c r="CO9" s="28">
        <v>2</v>
      </c>
      <c r="DO9">
        <f>SUM(DO5:DO8)</f>
        <v>2212</v>
      </c>
      <c r="DP9" s="29">
        <f>SUM(DP5:DP8)</f>
        <v>1</v>
      </c>
      <c r="DR9">
        <v>100</v>
      </c>
    </row>
    <row r="10" spans="1:122">
      <c r="A10" s="17">
        <v>8</v>
      </c>
      <c r="B10" s="17">
        <v>8</v>
      </c>
      <c r="C10" s="664"/>
      <c r="D10" s="18">
        <v>1</v>
      </c>
      <c r="E10" s="19"/>
      <c r="F10" s="20"/>
      <c r="G10" s="20"/>
      <c r="H10" s="20"/>
      <c r="I10" s="20"/>
      <c r="J10" s="20">
        <v>1</v>
      </c>
      <c r="K10" s="20"/>
      <c r="L10" s="20"/>
      <c r="M10" s="20"/>
      <c r="N10" s="20"/>
      <c r="O10" s="20"/>
      <c r="P10" s="19"/>
      <c r="Q10" s="19"/>
      <c r="R10" s="21"/>
      <c r="S10" s="21"/>
      <c r="T10" s="21">
        <v>3</v>
      </c>
      <c r="U10" s="21"/>
      <c r="V10" s="22"/>
      <c r="W10" s="22"/>
      <c r="X10" s="22">
        <v>3</v>
      </c>
      <c r="Y10" s="22"/>
      <c r="Z10" s="23"/>
      <c r="AA10" s="23"/>
      <c r="AB10" s="23">
        <v>3</v>
      </c>
      <c r="AC10" s="23"/>
      <c r="AD10" s="24"/>
      <c r="AE10" s="24"/>
      <c r="AF10" s="24">
        <v>3</v>
      </c>
      <c r="AG10" s="24"/>
      <c r="AH10" s="25"/>
      <c r="AI10" s="25"/>
      <c r="AJ10" s="25">
        <v>3</v>
      </c>
      <c r="AK10" s="25"/>
      <c r="AL10" s="26"/>
      <c r="AM10" s="26"/>
      <c r="AN10" s="26">
        <v>3</v>
      </c>
      <c r="AO10" s="26"/>
      <c r="AP10" s="22"/>
      <c r="AQ10" s="22"/>
      <c r="AR10" s="22">
        <v>3</v>
      </c>
      <c r="AS10" s="22"/>
      <c r="AT10" s="27"/>
      <c r="AU10" s="27"/>
      <c r="AV10" s="27">
        <v>3</v>
      </c>
      <c r="AW10" s="27"/>
      <c r="AX10" s="21"/>
      <c r="AY10" s="21"/>
      <c r="AZ10" s="21"/>
      <c r="BA10" s="21">
        <v>4</v>
      </c>
      <c r="BB10" s="22"/>
      <c r="BC10" s="22"/>
      <c r="BD10" s="22">
        <v>3</v>
      </c>
      <c r="BE10" s="22"/>
      <c r="BF10" s="23"/>
      <c r="BG10" s="23"/>
      <c r="BH10" s="23">
        <v>3</v>
      </c>
      <c r="BI10" s="23"/>
      <c r="BJ10" s="24"/>
      <c r="BK10" s="24"/>
      <c r="BL10" s="24"/>
      <c r="BM10" s="24">
        <v>4</v>
      </c>
      <c r="BN10" s="25"/>
      <c r="BO10" s="25"/>
      <c r="BP10" s="25"/>
      <c r="BQ10" s="25">
        <v>4</v>
      </c>
      <c r="BR10" s="26"/>
      <c r="BS10" s="26"/>
      <c r="BT10" s="26"/>
      <c r="BU10" s="26">
        <v>4</v>
      </c>
      <c r="BZ10" s="186"/>
      <c r="CA10" s="20"/>
      <c r="CB10" s="187"/>
      <c r="CD10" s="185"/>
      <c r="CE10" s="185"/>
      <c r="CJ10" s="28"/>
      <c r="CO10" s="28"/>
      <c r="DP10" s="29"/>
    </row>
    <row r="11" spans="1:122">
      <c r="A11" s="17">
        <v>9</v>
      </c>
      <c r="B11" s="17">
        <v>9</v>
      </c>
      <c r="C11" s="664"/>
      <c r="D11" s="18">
        <v>1</v>
      </c>
      <c r="E11" s="19"/>
      <c r="F11" s="20"/>
      <c r="G11" s="20"/>
      <c r="H11" s="20"/>
      <c r="I11" s="20"/>
      <c r="J11" s="20">
        <v>1</v>
      </c>
      <c r="K11" s="20"/>
      <c r="L11" s="20"/>
      <c r="M11" s="20"/>
      <c r="N11" s="20"/>
      <c r="O11" s="20"/>
      <c r="P11" s="19"/>
      <c r="Q11" s="19"/>
      <c r="R11" s="21"/>
      <c r="S11" s="21"/>
      <c r="T11" s="21">
        <v>3</v>
      </c>
      <c r="U11" s="21"/>
      <c r="V11" s="22"/>
      <c r="W11" s="22"/>
      <c r="X11" s="22">
        <v>3</v>
      </c>
      <c r="Y11" s="22"/>
      <c r="Z11" s="23"/>
      <c r="AA11" s="23"/>
      <c r="AB11" s="23">
        <v>3</v>
      </c>
      <c r="AC11" s="23"/>
      <c r="AD11" s="24"/>
      <c r="AE11" s="24"/>
      <c r="AF11" s="24">
        <v>3</v>
      </c>
      <c r="AG11" s="24"/>
      <c r="AH11" s="25"/>
      <c r="AI11" s="25"/>
      <c r="AJ11" s="25">
        <v>3</v>
      </c>
      <c r="AK11" s="25"/>
      <c r="AL11" s="26"/>
      <c r="AM11" s="26"/>
      <c r="AN11" s="26">
        <v>3</v>
      </c>
      <c r="AO11" s="26"/>
      <c r="AP11" s="22"/>
      <c r="AQ11" s="22"/>
      <c r="AR11" s="22">
        <v>3</v>
      </c>
      <c r="AS11" s="22"/>
      <c r="AT11" s="27"/>
      <c r="AU11" s="27"/>
      <c r="AV11" s="27">
        <v>3</v>
      </c>
      <c r="AW11" s="27"/>
      <c r="AX11" s="21"/>
      <c r="AY11" s="21"/>
      <c r="AZ11" s="21"/>
      <c r="BA11" s="21">
        <v>4</v>
      </c>
      <c r="BB11" s="22"/>
      <c r="BC11" s="22"/>
      <c r="BD11" s="22">
        <v>3</v>
      </c>
      <c r="BE11" s="22"/>
      <c r="BF11" s="23"/>
      <c r="BG11" s="23"/>
      <c r="BH11" s="23">
        <v>3</v>
      </c>
      <c r="BI11" s="23"/>
      <c r="BJ11" s="24"/>
      <c r="BK11" s="24"/>
      <c r="BL11" s="24"/>
      <c r="BM11" s="24">
        <v>4</v>
      </c>
      <c r="BN11" s="25"/>
      <c r="BO11" s="25"/>
      <c r="BP11" s="25"/>
      <c r="BQ11" s="25">
        <v>4</v>
      </c>
      <c r="BR11" s="26"/>
      <c r="BS11" s="26"/>
      <c r="BT11" s="26"/>
      <c r="BU11" s="26">
        <v>4</v>
      </c>
      <c r="BZ11" s="186"/>
      <c r="CA11" s="20"/>
      <c r="CB11" s="187"/>
      <c r="CD11" s="185"/>
      <c r="CE11" s="185"/>
      <c r="CJ11" s="28"/>
      <c r="CO11" s="28"/>
      <c r="DP11" s="29"/>
    </row>
    <row r="12" spans="1:122">
      <c r="A12" s="17">
        <v>10</v>
      </c>
      <c r="B12" s="17">
        <v>10</v>
      </c>
      <c r="C12" s="664"/>
      <c r="D12" s="18"/>
      <c r="E12" s="19">
        <v>1</v>
      </c>
      <c r="F12" s="20"/>
      <c r="G12" s="20"/>
      <c r="H12" s="20">
        <v>1</v>
      </c>
      <c r="I12" s="20"/>
      <c r="J12" s="20"/>
      <c r="K12" s="20"/>
      <c r="L12" s="20"/>
      <c r="M12" s="20"/>
      <c r="N12" s="20"/>
      <c r="O12" s="20"/>
      <c r="P12" s="19"/>
      <c r="Q12" s="19"/>
      <c r="R12" s="21"/>
      <c r="S12" s="21"/>
      <c r="T12" s="21"/>
      <c r="U12" s="21">
        <v>4</v>
      </c>
      <c r="V12" s="22"/>
      <c r="W12" s="22"/>
      <c r="X12" s="22"/>
      <c r="Y12" s="22">
        <v>4</v>
      </c>
      <c r="Z12" s="23"/>
      <c r="AA12" s="23"/>
      <c r="AB12" s="23"/>
      <c r="AC12" s="23">
        <v>4</v>
      </c>
      <c r="AD12" s="24"/>
      <c r="AE12" s="24"/>
      <c r="AF12" s="24"/>
      <c r="AG12" s="24">
        <v>4</v>
      </c>
      <c r="AH12" s="25"/>
      <c r="AI12" s="25"/>
      <c r="AJ12" s="25"/>
      <c r="AK12" s="25">
        <v>4</v>
      </c>
      <c r="AL12" s="26"/>
      <c r="AM12" s="26"/>
      <c r="AN12" s="26"/>
      <c r="AO12" s="26">
        <v>4</v>
      </c>
      <c r="AP12" s="22"/>
      <c r="AQ12" s="22"/>
      <c r="AR12" s="22"/>
      <c r="AS12" s="22">
        <v>4</v>
      </c>
      <c r="AT12" s="27"/>
      <c r="AU12" s="27"/>
      <c r="AV12" s="27"/>
      <c r="AW12" s="27">
        <v>4</v>
      </c>
      <c r="AX12" s="21"/>
      <c r="AY12" s="21"/>
      <c r="AZ12" s="21"/>
      <c r="BA12" s="21">
        <v>4</v>
      </c>
      <c r="BB12" s="22"/>
      <c r="BC12" s="22"/>
      <c r="BD12" s="22"/>
      <c r="BE12" s="22">
        <v>4</v>
      </c>
      <c r="BF12" s="23"/>
      <c r="BG12" s="23"/>
      <c r="BH12" s="23"/>
      <c r="BI12" s="23">
        <v>4</v>
      </c>
      <c r="BJ12" s="24"/>
      <c r="BK12" s="24"/>
      <c r="BL12" s="24"/>
      <c r="BM12" s="24">
        <v>4</v>
      </c>
      <c r="BN12" s="25"/>
      <c r="BO12" s="25"/>
      <c r="BP12" s="25"/>
      <c r="BQ12" s="25">
        <v>4</v>
      </c>
      <c r="BR12" s="26"/>
      <c r="BS12" s="26"/>
      <c r="BT12" s="26"/>
      <c r="BU12" s="26">
        <v>4</v>
      </c>
      <c r="BZ12" s="186"/>
      <c r="CA12" s="20"/>
      <c r="CB12" s="187"/>
      <c r="CD12" s="185"/>
      <c r="CE12" s="185"/>
      <c r="CJ12" s="28"/>
      <c r="CO12" s="28"/>
      <c r="DP12" s="29"/>
    </row>
    <row r="13" spans="1:122">
      <c r="A13" s="17">
        <v>11</v>
      </c>
      <c r="B13" s="17">
        <v>11</v>
      </c>
      <c r="C13" s="664"/>
      <c r="D13" s="18"/>
      <c r="E13" s="19">
        <v>1</v>
      </c>
      <c r="F13" s="20"/>
      <c r="G13" s="20"/>
      <c r="H13" s="20"/>
      <c r="I13" s="20"/>
      <c r="J13" s="20">
        <v>1</v>
      </c>
      <c r="K13" s="20"/>
      <c r="L13" s="20"/>
      <c r="M13" s="20"/>
      <c r="N13" s="20"/>
      <c r="O13" s="20"/>
      <c r="P13" s="19"/>
      <c r="Q13" s="19"/>
      <c r="R13" s="21"/>
      <c r="S13" s="21"/>
      <c r="T13" s="21"/>
      <c r="U13" s="21">
        <v>4</v>
      </c>
      <c r="V13" s="22"/>
      <c r="W13" s="22"/>
      <c r="X13" s="22"/>
      <c r="Y13" s="22">
        <v>4</v>
      </c>
      <c r="Z13" s="23"/>
      <c r="AA13" s="23"/>
      <c r="AB13" s="23"/>
      <c r="AC13" s="23">
        <v>4</v>
      </c>
      <c r="AD13" s="24"/>
      <c r="AE13" s="24"/>
      <c r="AF13" s="24"/>
      <c r="AG13" s="24">
        <v>4</v>
      </c>
      <c r="AH13" s="25"/>
      <c r="AI13" s="25"/>
      <c r="AJ13" s="25"/>
      <c r="AK13" s="25">
        <v>4</v>
      </c>
      <c r="AL13" s="26"/>
      <c r="AM13" s="26"/>
      <c r="AN13" s="26"/>
      <c r="AO13" s="26">
        <v>4</v>
      </c>
      <c r="AP13" s="22"/>
      <c r="AQ13" s="22"/>
      <c r="AR13" s="22"/>
      <c r="AS13" s="22">
        <v>4</v>
      </c>
      <c r="AT13" s="27"/>
      <c r="AU13" s="27"/>
      <c r="AV13" s="27"/>
      <c r="AW13" s="27">
        <v>4</v>
      </c>
      <c r="AX13" s="21"/>
      <c r="AY13" s="21"/>
      <c r="AZ13" s="21"/>
      <c r="BA13" s="21">
        <v>4</v>
      </c>
      <c r="BB13" s="22"/>
      <c r="BC13" s="22"/>
      <c r="BD13" s="22"/>
      <c r="BE13" s="22">
        <v>4</v>
      </c>
      <c r="BF13" s="23"/>
      <c r="BG13" s="23"/>
      <c r="BH13" s="23"/>
      <c r="BI13" s="23">
        <v>4</v>
      </c>
      <c r="BJ13" s="24"/>
      <c r="BK13" s="24"/>
      <c r="BL13" s="24"/>
      <c r="BM13" s="24">
        <v>4</v>
      </c>
      <c r="BN13" s="25"/>
      <c r="BO13" s="25"/>
      <c r="BP13" s="25"/>
      <c r="BQ13" s="25">
        <v>4</v>
      </c>
      <c r="BR13" s="26"/>
      <c r="BS13" s="26"/>
      <c r="BT13" s="26"/>
      <c r="BU13" s="26">
        <v>4</v>
      </c>
      <c r="BZ13" s="186"/>
      <c r="CA13" s="20"/>
      <c r="CB13" s="187"/>
      <c r="CD13" s="185"/>
      <c r="CE13" s="185"/>
      <c r="CJ13" s="28"/>
      <c r="CO13" s="28"/>
      <c r="DP13" s="29"/>
    </row>
    <row r="14" spans="1:122">
      <c r="A14" s="17">
        <v>12</v>
      </c>
      <c r="B14" s="17">
        <v>12</v>
      </c>
      <c r="C14" s="664"/>
      <c r="D14" s="18">
        <v>1</v>
      </c>
      <c r="E14" s="19"/>
      <c r="F14" s="20"/>
      <c r="G14" s="20"/>
      <c r="H14" s="20">
        <v>1</v>
      </c>
      <c r="I14" s="20"/>
      <c r="J14" s="20"/>
      <c r="K14" s="20"/>
      <c r="L14" s="20"/>
      <c r="M14" s="20"/>
      <c r="N14" s="20"/>
      <c r="O14" s="20"/>
      <c r="P14" s="19"/>
      <c r="Q14" s="19"/>
      <c r="R14" s="21"/>
      <c r="S14" s="21"/>
      <c r="T14" s="21">
        <v>3</v>
      </c>
      <c r="U14" s="21"/>
      <c r="V14" s="22"/>
      <c r="W14" s="22"/>
      <c r="X14" s="22">
        <v>3</v>
      </c>
      <c r="Y14" s="22"/>
      <c r="Z14" s="23"/>
      <c r="AA14" s="23"/>
      <c r="AB14" s="23">
        <v>3</v>
      </c>
      <c r="AC14" s="23"/>
      <c r="AD14" s="24"/>
      <c r="AE14" s="24"/>
      <c r="AF14" s="24"/>
      <c r="AG14" s="24">
        <v>4</v>
      </c>
      <c r="AH14" s="25"/>
      <c r="AI14" s="25"/>
      <c r="AJ14" s="25"/>
      <c r="AK14" s="25">
        <v>4</v>
      </c>
      <c r="AL14" s="26"/>
      <c r="AM14" s="26"/>
      <c r="AN14" s="26">
        <v>3</v>
      </c>
      <c r="AO14" s="26"/>
      <c r="AP14" s="22"/>
      <c r="AQ14" s="22"/>
      <c r="AR14" s="22"/>
      <c r="AS14" s="22">
        <v>4</v>
      </c>
      <c r="AT14" s="27"/>
      <c r="AU14" s="27"/>
      <c r="AV14" s="27">
        <v>3</v>
      </c>
      <c r="AW14" s="27"/>
      <c r="AX14" s="21"/>
      <c r="AY14" s="21"/>
      <c r="AZ14" s="21"/>
      <c r="BA14" s="21">
        <v>4</v>
      </c>
      <c r="BB14" s="22"/>
      <c r="BC14" s="22"/>
      <c r="BD14" s="22">
        <v>3</v>
      </c>
      <c r="BE14" s="22"/>
      <c r="BF14" s="23"/>
      <c r="BG14" s="23"/>
      <c r="BH14" s="23">
        <v>3</v>
      </c>
      <c r="BI14" s="23"/>
      <c r="BJ14" s="24"/>
      <c r="BK14" s="24"/>
      <c r="BL14" s="24"/>
      <c r="BM14" s="24">
        <v>4</v>
      </c>
      <c r="BN14" s="25"/>
      <c r="BO14" s="25"/>
      <c r="BP14" s="25"/>
      <c r="BQ14" s="25">
        <v>4</v>
      </c>
      <c r="BR14" s="26"/>
      <c r="BS14" s="26"/>
      <c r="BT14" s="26"/>
      <c r="BU14" s="26">
        <v>4</v>
      </c>
      <c r="BZ14" s="186"/>
      <c r="CA14" s="20"/>
      <c r="CB14" s="187"/>
      <c r="CD14" s="185"/>
      <c r="CE14" s="185"/>
      <c r="CJ14" s="28"/>
      <c r="CO14" s="28"/>
      <c r="DP14" s="29"/>
    </row>
    <row r="15" spans="1:122">
      <c r="A15" s="17">
        <v>13</v>
      </c>
      <c r="B15" s="17">
        <v>13</v>
      </c>
      <c r="C15" s="664"/>
      <c r="D15" s="18"/>
      <c r="E15" s="19">
        <v>1</v>
      </c>
      <c r="F15" s="20"/>
      <c r="G15" s="20"/>
      <c r="H15" s="20"/>
      <c r="I15" s="20">
        <v>1</v>
      </c>
      <c r="J15" s="20"/>
      <c r="K15" s="20"/>
      <c r="L15" s="20"/>
      <c r="M15" s="20"/>
      <c r="N15" s="20"/>
      <c r="O15" s="20"/>
      <c r="P15" s="19"/>
      <c r="Q15" s="19"/>
      <c r="R15" s="21"/>
      <c r="S15" s="21"/>
      <c r="T15" s="21"/>
      <c r="U15" s="21">
        <v>4</v>
      </c>
      <c r="V15" s="22"/>
      <c r="W15" s="22"/>
      <c r="X15" s="22"/>
      <c r="Y15" s="22">
        <v>4</v>
      </c>
      <c r="Z15" s="23"/>
      <c r="AA15" s="23"/>
      <c r="AB15" s="23">
        <v>3</v>
      </c>
      <c r="AC15" s="23"/>
      <c r="AD15" s="24"/>
      <c r="AE15" s="24"/>
      <c r="AF15" s="24">
        <v>3</v>
      </c>
      <c r="AG15" s="24"/>
      <c r="AH15" s="25"/>
      <c r="AI15" s="25"/>
      <c r="AJ15" s="25">
        <v>3</v>
      </c>
      <c r="AK15" s="25"/>
      <c r="AL15" s="26"/>
      <c r="AM15" s="26"/>
      <c r="AN15" s="26"/>
      <c r="AO15" s="26">
        <v>4</v>
      </c>
      <c r="AP15" s="22"/>
      <c r="AQ15" s="22"/>
      <c r="AR15" s="22">
        <v>3</v>
      </c>
      <c r="AS15" s="22"/>
      <c r="AT15" s="27"/>
      <c r="AU15" s="27"/>
      <c r="AV15" s="27"/>
      <c r="AW15" s="27">
        <v>4</v>
      </c>
      <c r="AX15" s="21"/>
      <c r="AY15" s="21"/>
      <c r="AZ15" s="21"/>
      <c r="BA15" s="21">
        <v>4</v>
      </c>
      <c r="BB15" s="22"/>
      <c r="BC15" s="22"/>
      <c r="BD15" s="22"/>
      <c r="BE15" s="22">
        <v>4</v>
      </c>
      <c r="BF15" s="23"/>
      <c r="BG15" s="23"/>
      <c r="BH15" s="23"/>
      <c r="BI15" s="23">
        <v>4</v>
      </c>
      <c r="BJ15" s="24"/>
      <c r="BK15" s="24"/>
      <c r="BL15" s="24"/>
      <c r="BM15" s="24">
        <v>4</v>
      </c>
      <c r="BN15" s="25"/>
      <c r="BO15" s="25"/>
      <c r="BP15" s="25"/>
      <c r="BQ15" s="25">
        <v>4</v>
      </c>
      <c r="BR15" s="26"/>
      <c r="BS15" s="26"/>
      <c r="BT15" s="26">
        <v>3</v>
      </c>
      <c r="BU15" s="26"/>
      <c r="BZ15" s="186"/>
      <c r="CA15" s="20"/>
      <c r="CB15" s="187"/>
      <c r="CD15" s="185"/>
      <c r="CE15" s="185"/>
      <c r="CJ15" s="28"/>
      <c r="CO15" s="28"/>
      <c r="DP15" s="29"/>
    </row>
    <row r="16" spans="1:122">
      <c r="A16" s="17">
        <v>14</v>
      </c>
      <c r="B16" s="17">
        <v>14</v>
      </c>
      <c r="C16" s="664"/>
      <c r="D16" s="18">
        <v>1</v>
      </c>
      <c r="E16" s="19"/>
      <c r="F16" s="20"/>
      <c r="G16" s="20"/>
      <c r="H16" s="20">
        <v>1</v>
      </c>
      <c r="I16" s="20"/>
      <c r="J16" s="20"/>
      <c r="K16" s="20"/>
      <c r="L16" s="20"/>
      <c r="M16" s="20"/>
      <c r="N16" s="20"/>
      <c r="O16" s="20"/>
      <c r="P16" s="19"/>
      <c r="Q16" s="19"/>
      <c r="R16" s="21"/>
      <c r="S16" s="21"/>
      <c r="T16" s="21">
        <v>3</v>
      </c>
      <c r="U16" s="21"/>
      <c r="V16" s="22"/>
      <c r="W16" s="22"/>
      <c r="X16" s="22">
        <v>3</v>
      </c>
      <c r="Y16" s="22"/>
      <c r="Z16" s="23"/>
      <c r="AA16" s="23"/>
      <c r="AB16" s="23"/>
      <c r="AC16" s="23">
        <v>4</v>
      </c>
      <c r="AD16" s="24"/>
      <c r="AE16" s="24"/>
      <c r="AF16" s="24">
        <v>3</v>
      </c>
      <c r="AG16" s="24"/>
      <c r="AH16" s="25"/>
      <c r="AI16" s="25"/>
      <c r="AJ16" s="25">
        <v>3</v>
      </c>
      <c r="AK16" s="25"/>
      <c r="AL16" s="26"/>
      <c r="AM16" s="26"/>
      <c r="AN16" s="26"/>
      <c r="AO16" s="26">
        <v>4</v>
      </c>
      <c r="AP16" s="22"/>
      <c r="AQ16" s="22"/>
      <c r="AR16" s="22">
        <v>3</v>
      </c>
      <c r="AS16" s="22"/>
      <c r="AT16" s="27"/>
      <c r="AU16" s="27"/>
      <c r="AV16" s="27">
        <v>3</v>
      </c>
      <c r="AW16" s="27"/>
      <c r="AX16" s="21"/>
      <c r="AY16" s="21"/>
      <c r="AZ16" s="21">
        <v>3</v>
      </c>
      <c r="BA16" s="21"/>
      <c r="BB16" s="22"/>
      <c r="BC16" s="22"/>
      <c r="BD16" s="22">
        <v>3</v>
      </c>
      <c r="BE16" s="22"/>
      <c r="BF16" s="23"/>
      <c r="BG16" s="23"/>
      <c r="BH16" s="23">
        <v>3</v>
      </c>
      <c r="BI16" s="23"/>
      <c r="BJ16" s="24"/>
      <c r="BK16" s="24"/>
      <c r="BL16" s="24">
        <v>3</v>
      </c>
      <c r="BM16" s="24"/>
      <c r="BN16" s="25"/>
      <c r="BO16" s="25"/>
      <c r="BP16" s="25">
        <v>3</v>
      </c>
      <c r="BQ16" s="25"/>
      <c r="BR16" s="26"/>
      <c r="BS16" s="26"/>
      <c r="BT16" s="26">
        <v>3</v>
      </c>
      <c r="BU16" s="26"/>
      <c r="BZ16" s="186"/>
      <c r="CA16" s="20"/>
      <c r="CB16" s="187"/>
      <c r="CD16" s="185"/>
      <c r="CE16" s="185"/>
      <c r="CJ16" s="28"/>
      <c r="CO16" s="28"/>
      <c r="DP16" s="29"/>
    </row>
    <row r="17" spans="1:93">
      <c r="A17" s="17"/>
      <c r="B17" s="184">
        <v>1</v>
      </c>
      <c r="C17" s="630" t="s">
        <v>191</v>
      </c>
      <c r="D17" s="18">
        <v>1</v>
      </c>
      <c r="E17" s="19"/>
      <c r="F17" s="20"/>
      <c r="G17" s="20"/>
      <c r="H17" s="20"/>
      <c r="I17" s="20"/>
      <c r="J17" s="20">
        <v>1</v>
      </c>
      <c r="K17" s="20"/>
      <c r="L17" s="20"/>
      <c r="M17" s="20"/>
      <c r="N17" s="20"/>
      <c r="O17" s="20"/>
      <c r="P17" s="19"/>
      <c r="Q17" s="19"/>
      <c r="R17" s="21"/>
      <c r="S17" s="21"/>
      <c r="T17" s="21">
        <v>3</v>
      </c>
      <c r="U17" s="21"/>
      <c r="V17" s="22"/>
      <c r="W17" s="22"/>
      <c r="X17" s="22">
        <v>3</v>
      </c>
      <c r="Y17" s="22"/>
      <c r="Z17" s="23"/>
      <c r="AA17" s="23"/>
      <c r="AB17" s="23">
        <v>3</v>
      </c>
      <c r="AC17" s="23"/>
      <c r="AD17" s="24"/>
      <c r="AE17" s="24"/>
      <c r="AF17" s="24">
        <v>3</v>
      </c>
      <c r="AG17" s="24"/>
      <c r="AH17" s="25"/>
      <c r="AI17" s="25"/>
      <c r="AJ17" s="25"/>
      <c r="AK17" s="25">
        <v>4</v>
      </c>
      <c r="AL17" s="26"/>
      <c r="AM17" s="26"/>
      <c r="AN17" s="26"/>
      <c r="AO17" s="26">
        <v>4</v>
      </c>
      <c r="AP17" s="22"/>
      <c r="AQ17" s="22"/>
      <c r="AR17" s="22"/>
      <c r="AS17" s="22">
        <v>4</v>
      </c>
      <c r="AT17" s="27"/>
      <c r="AU17" s="27"/>
      <c r="AV17" s="27">
        <v>3</v>
      </c>
      <c r="AW17" s="27"/>
      <c r="AX17" s="21"/>
      <c r="AY17" s="21"/>
      <c r="AZ17" s="21"/>
      <c r="BA17" s="21">
        <v>4</v>
      </c>
      <c r="BB17" s="22"/>
      <c r="BC17" s="22"/>
      <c r="BD17" s="22">
        <v>3</v>
      </c>
      <c r="BE17" s="22"/>
      <c r="BF17" s="23"/>
      <c r="BG17" s="23"/>
      <c r="BH17" s="23"/>
      <c r="BI17" s="23">
        <v>4</v>
      </c>
      <c r="BJ17" s="24"/>
      <c r="BK17" s="24"/>
      <c r="BL17" s="24">
        <v>3</v>
      </c>
      <c r="BM17" s="24"/>
      <c r="BN17" s="25"/>
      <c r="BO17" s="25"/>
      <c r="BP17" s="25"/>
      <c r="BQ17" s="25">
        <v>4</v>
      </c>
      <c r="BR17" s="26"/>
      <c r="BS17" s="26"/>
      <c r="BT17" s="26"/>
      <c r="BU17" s="26">
        <v>4</v>
      </c>
      <c r="BZ17" s="170"/>
      <c r="CA17" s="44"/>
      <c r="CB17" s="171"/>
      <c r="CJ17" s="28"/>
      <c r="CO17" s="28"/>
    </row>
    <row r="18" spans="1:93">
      <c r="A18" s="17"/>
      <c r="B18" s="184">
        <v>2</v>
      </c>
      <c r="C18" s="631"/>
      <c r="D18" s="18"/>
      <c r="E18" s="19">
        <v>1</v>
      </c>
      <c r="F18" s="20"/>
      <c r="G18" s="20"/>
      <c r="H18" s="20">
        <v>1</v>
      </c>
      <c r="I18" s="20"/>
      <c r="J18" s="20"/>
      <c r="K18" s="20"/>
      <c r="L18" s="20"/>
      <c r="M18" s="20"/>
      <c r="N18" s="20"/>
      <c r="O18" s="20"/>
      <c r="P18" s="19"/>
      <c r="Q18" s="19"/>
      <c r="R18" s="21"/>
      <c r="S18" s="21"/>
      <c r="T18" s="21">
        <v>3</v>
      </c>
      <c r="U18" s="21"/>
      <c r="V18" s="22"/>
      <c r="W18" s="22"/>
      <c r="X18" s="22">
        <v>3</v>
      </c>
      <c r="Y18" s="22"/>
      <c r="Z18" s="23"/>
      <c r="AA18" s="23"/>
      <c r="AB18" s="23">
        <v>3</v>
      </c>
      <c r="AC18" s="23"/>
      <c r="AD18" s="24"/>
      <c r="AE18" s="24"/>
      <c r="AF18" s="24"/>
      <c r="AG18" s="24">
        <v>4</v>
      </c>
      <c r="AH18" s="25"/>
      <c r="AI18" s="25"/>
      <c r="AJ18" s="25">
        <v>3</v>
      </c>
      <c r="AK18" s="25"/>
      <c r="AL18" s="26"/>
      <c r="AM18" s="26"/>
      <c r="AN18" s="26"/>
      <c r="AO18" s="26">
        <v>4</v>
      </c>
      <c r="AP18" s="22"/>
      <c r="AQ18" s="22"/>
      <c r="AR18" s="22">
        <v>3</v>
      </c>
      <c r="AS18" s="22"/>
      <c r="AT18" s="27"/>
      <c r="AU18" s="27"/>
      <c r="AV18" s="27">
        <v>3</v>
      </c>
      <c r="AW18" s="27"/>
      <c r="AX18" s="21"/>
      <c r="AY18" s="21"/>
      <c r="AZ18" s="21">
        <v>3</v>
      </c>
      <c r="BA18" s="21"/>
      <c r="BB18" s="22"/>
      <c r="BC18" s="22"/>
      <c r="BD18" s="22">
        <v>3</v>
      </c>
      <c r="BE18" s="22"/>
      <c r="BF18" s="23"/>
      <c r="BG18" s="23"/>
      <c r="BH18" s="23">
        <v>3</v>
      </c>
      <c r="BI18" s="23"/>
      <c r="BJ18" s="24"/>
      <c r="BK18" s="24"/>
      <c r="BL18" s="24"/>
      <c r="BM18" s="24">
        <v>4</v>
      </c>
      <c r="BN18" s="25"/>
      <c r="BO18" s="25"/>
      <c r="BP18" s="25">
        <v>3</v>
      </c>
      <c r="BQ18" s="25"/>
      <c r="BR18" s="26"/>
      <c r="BS18" s="26"/>
      <c r="BT18" s="26">
        <v>3</v>
      </c>
      <c r="BU18" s="26"/>
      <c r="BZ18" s="170"/>
      <c r="CA18" s="44"/>
      <c r="CB18" s="171"/>
      <c r="CJ18" s="28"/>
      <c r="CO18" s="28"/>
    </row>
    <row r="19" spans="1:93">
      <c r="A19" s="17"/>
      <c r="B19" s="184">
        <v>3</v>
      </c>
      <c r="C19" s="631"/>
      <c r="D19" s="18">
        <v>1</v>
      </c>
      <c r="E19" s="19"/>
      <c r="F19" s="20"/>
      <c r="G19" s="20"/>
      <c r="H19" s="20">
        <v>1</v>
      </c>
      <c r="I19" s="20"/>
      <c r="J19" s="20"/>
      <c r="K19" s="20"/>
      <c r="L19" s="20"/>
      <c r="M19" s="20"/>
      <c r="N19" s="20"/>
      <c r="O19" s="20"/>
      <c r="P19" s="19"/>
      <c r="Q19" s="19"/>
      <c r="R19" s="21"/>
      <c r="S19" s="21"/>
      <c r="T19" s="21">
        <v>3</v>
      </c>
      <c r="U19" s="21"/>
      <c r="V19" s="22"/>
      <c r="W19" s="22"/>
      <c r="X19" s="22">
        <v>3</v>
      </c>
      <c r="Y19" s="22"/>
      <c r="Z19" s="23"/>
      <c r="AA19" s="23"/>
      <c r="AB19" s="23">
        <v>3</v>
      </c>
      <c r="AC19" s="23"/>
      <c r="AD19" s="24"/>
      <c r="AE19" s="24"/>
      <c r="AF19" s="24">
        <v>3</v>
      </c>
      <c r="AG19" s="24"/>
      <c r="AH19" s="25"/>
      <c r="AI19" s="25"/>
      <c r="AJ19" s="25">
        <v>3</v>
      </c>
      <c r="AK19" s="25"/>
      <c r="AL19" s="26"/>
      <c r="AM19" s="26"/>
      <c r="AN19" s="26">
        <v>3</v>
      </c>
      <c r="AO19" s="26"/>
      <c r="AP19" s="22"/>
      <c r="AQ19" s="22"/>
      <c r="AR19" s="22">
        <v>3</v>
      </c>
      <c r="AS19" s="22"/>
      <c r="AT19" s="27"/>
      <c r="AU19" s="27"/>
      <c r="AV19" s="27">
        <v>3</v>
      </c>
      <c r="AW19" s="27"/>
      <c r="AX19" s="21"/>
      <c r="AY19" s="21"/>
      <c r="AZ19" s="21">
        <v>3</v>
      </c>
      <c r="BA19" s="21"/>
      <c r="BB19" s="22"/>
      <c r="BC19" s="22"/>
      <c r="BD19" s="22">
        <v>3</v>
      </c>
      <c r="BE19" s="22"/>
      <c r="BF19" s="23"/>
      <c r="BG19" s="23"/>
      <c r="BH19" s="23">
        <v>3</v>
      </c>
      <c r="BI19" s="23"/>
      <c r="BJ19" s="24"/>
      <c r="BK19" s="24"/>
      <c r="BL19" s="24">
        <v>3</v>
      </c>
      <c r="BM19" s="24"/>
      <c r="BN19" s="25"/>
      <c r="BO19" s="25"/>
      <c r="BP19" s="25">
        <v>3</v>
      </c>
      <c r="BQ19" s="25"/>
      <c r="BR19" s="26"/>
      <c r="BS19" s="26"/>
      <c r="BT19" s="26">
        <v>3</v>
      </c>
      <c r="BU19" s="26"/>
      <c r="BZ19" s="170"/>
      <c r="CA19" s="44"/>
      <c r="CB19" s="171"/>
      <c r="CJ19" s="28"/>
      <c r="CO19" s="28"/>
    </row>
    <row r="20" spans="1:93">
      <c r="A20" s="17"/>
      <c r="B20" s="184">
        <v>4</v>
      </c>
      <c r="C20" s="631"/>
      <c r="D20" s="18">
        <v>1</v>
      </c>
      <c r="E20" s="19"/>
      <c r="F20" s="20"/>
      <c r="G20" s="20">
        <v>1</v>
      </c>
      <c r="H20" s="20"/>
      <c r="I20" s="20"/>
      <c r="J20" s="20"/>
      <c r="K20" s="20"/>
      <c r="L20" s="20"/>
      <c r="M20" s="20"/>
      <c r="N20" s="20"/>
      <c r="O20" s="20"/>
      <c r="P20" s="19"/>
      <c r="Q20" s="19"/>
      <c r="R20" s="21"/>
      <c r="S20" s="21"/>
      <c r="T20" s="21">
        <v>3</v>
      </c>
      <c r="U20" s="21"/>
      <c r="V20" s="22"/>
      <c r="W20" s="22"/>
      <c r="X20" s="22">
        <v>3</v>
      </c>
      <c r="Y20" s="22"/>
      <c r="Z20" s="23"/>
      <c r="AA20" s="23"/>
      <c r="AB20" s="23">
        <v>3</v>
      </c>
      <c r="AC20" s="23"/>
      <c r="AD20" s="24"/>
      <c r="AE20" s="24"/>
      <c r="AF20" s="24">
        <v>3</v>
      </c>
      <c r="AG20" s="24"/>
      <c r="AH20" s="25"/>
      <c r="AI20" s="25"/>
      <c r="AJ20" s="25">
        <v>3</v>
      </c>
      <c r="AK20" s="25"/>
      <c r="AL20" s="26"/>
      <c r="AM20" s="26"/>
      <c r="AN20" s="26">
        <v>3</v>
      </c>
      <c r="AO20" s="26"/>
      <c r="AP20" s="22"/>
      <c r="AQ20" s="22"/>
      <c r="AR20" s="22">
        <v>3</v>
      </c>
      <c r="AS20" s="22"/>
      <c r="AT20" s="27"/>
      <c r="AU20" s="27"/>
      <c r="AV20" s="27">
        <v>3</v>
      </c>
      <c r="AW20" s="27"/>
      <c r="AX20" s="21"/>
      <c r="AY20" s="21"/>
      <c r="AZ20" s="21">
        <v>3</v>
      </c>
      <c r="BA20" s="21"/>
      <c r="BB20" s="22"/>
      <c r="BC20" s="22"/>
      <c r="BD20" s="22">
        <v>3</v>
      </c>
      <c r="BE20" s="22"/>
      <c r="BF20" s="23"/>
      <c r="BG20" s="23"/>
      <c r="BH20" s="23">
        <v>3</v>
      </c>
      <c r="BI20" s="23"/>
      <c r="BJ20" s="24"/>
      <c r="BK20" s="24"/>
      <c r="BL20" s="24">
        <v>3</v>
      </c>
      <c r="BM20" s="24"/>
      <c r="BN20" s="25"/>
      <c r="BO20" s="25"/>
      <c r="BP20" s="25">
        <v>3</v>
      </c>
      <c r="BQ20" s="25"/>
      <c r="BR20" s="26"/>
      <c r="BS20" s="26"/>
      <c r="BT20" s="26">
        <v>3</v>
      </c>
      <c r="BU20" s="26"/>
      <c r="BZ20" s="170"/>
      <c r="CA20" s="44"/>
      <c r="CB20" s="171"/>
      <c r="CJ20" s="28"/>
      <c r="CO20" s="28"/>
    </row>
    <row r="21" spans="1:93">
      <c r="A21" s="17"/>
      <c r="B21" s="184">
        <v>5</v>
      </c>
      <c r="C21" s="631"/>
      <c r="D21" s="18"/>
      <c r="E21" s="19">
        <v>1</v>
      </c>
      <c r="F21" s="20"/>
      <c r="G21" s="20"/>
      <c r="H21" s="20">
        <v>1</v>
      </c>
      <c r="I21" s="20"/>
      <c r="J21" s="20"/>
      <c r="K21" s="20"/>
      <c r="L21" s="20"/>
      <c r="M21" s="20"/>
      <c r="N21" s="20"/>
      <c r="O21" s="20"/>
      <c r="P21" s="19"/>
      <c r="Q21" s="19"/>
      <c r="R21" s="21"/>
      <c r="S21" s="21"/>
      <c r="T21" s="21">
        <v>3</v>
      </c>
      <c r="U21" s="21"/>
      <c r="V21" s="22"/>
      <c r="W21" s="22"/>
      <c r="X21" s="22">
        <v>3</v>
      </c>
      <c r="Y21" s="22"/>
      <c r="Z21" s="23"/>
      <c r="AA21" s="23"/>
      <c r="AB21" s="23">
        <v>3</v>
      </c>
      <c r="AC21" s="23"/>
      <c r="AD21" s="24"/>
      <c r="AE21" s="24"/>
      <c r="AF21" s="24">
        <v>3</v>
      </c>
      <c r="AG21" s="24"/>
      <c r="AH21" s="25"/>
      <c r="AI21" s="25"/>
      <c r="AJ21" s="25">
        <v>3</v>
      </c>
      <c r="AK21" s="25"/>
      <c r="AL21" s="26"/>
      <c r="AM21" s="26"/>
      <c r="AN21" s="26">
        <v>3</v>
      </c>
      <c r="AO21" s="26"/>
      <c r="AP21" s="22"/>
      <c r="AQ21" s="22"/>
      <c r="AR21" s="22">
        <v>3</v>
      </c>
      <c r="AS21" s="22"/>
      <c r="AT21" s="27"/>
      <c r="AU21" s="27"/>
      <c r="AV21" s="27">
        <v>3</v>
      </c>
      <c r="AW21" s="27"/>
      <c r="AX21" s="21"/>
      <c r="AY21" s="21"/>
      <c r="AZ21" s="21">
        <v>3</v>
      </c>
      <c r="BA21" s="21"/>
      <c r="BB21" s="22"/>
      <c r="BC21" s="22"/>
      <c r="BD21" s="22">
        <v>3</v>
      </c>
      <c r="BE21" s="22"/>
      <c r="BF21" s="23"/>
      <c r="BG21" s="23"/>
      <c r="BH21" s="23">
        <v>3</v>
      </c>
      <c r="BI21" s="23"/>
      <c r="BJ21" s="24"/>
      <c r="BK21" s="24"/>
      <c r="BL21" s="24">
        <v>3</v>
      </c>
      <c r="BM21" s="24"/>
      <c r="BN21" s="25"/>
      <c r="BO21" s="25"/>
      <c r="BP21" s="25">
        <v>3</v>
      </c>
      <c r="BQ21" s="25"/>
      <c r="BR21" s="26"/>
      <c r="BS21" s="26"/>
      <c r="BT21" s="26">
        <v>3</v>
      </c>
      <c r="BU21" s="26"/>
      <c r="BZ21" s="170"/>
      <c r="CA21" s="44"/>
      <c r="CB21" s="171"/>
      <c r="CJ21" s="28"/>
      <c r="CO21" s="28"/>
    </row>
    <row r="22" spans="1:93">
      <c r="A22" s="17"/>
      <c r="B22" s="184">
        <v>6</v>
      </c>
      <c r="C22" s="631"/>
      <c r="D22" s="18">
        <v>1</v>
      </c>
      <c r="E22" s="19"/>
      <c r="F22" s="20">
        <v>1</v>
      </c>
      <c r="G22" s="20"/>
      <c r="H22" s="20"/>
      <c r="I22" s="20"/>
      <c r="J22" s="20"/>
      <c r="K22" s="20"/>
      <c r="L22" s="20"/>
      <c r="M22" s="20"/>
      <c r="N22" s="20"/>
      <c r="O22" s="20"/>
      <c r="P22" s="19"/>
      <c r="Q22" s="19"/>
      <c r="R22" s="21">
        <v>1</v>
      </c>
      <c r="S22" s="21"/>
      <c r="T22" s="21"/>
      <c r="U22" s="21"/>
      <c r="V22" s="22"/>
      <c r="W22" s="22"/>
      <c r="X22" s="22"/>
      <c r="Y22" s="22">
        <v>4</v>
      </c>
      <c r="Z22" s="23"/>
      <c r="AA22" s="23"/>
      <c r="AB22" s="23"/>
      <c r="AC22" s="23">
        <v>4</v>
      </c>
      <c r="AD22" s="24"/>
      <c r="AE22" s="24"/>
      <c r="AF22" s="24"/>
      <c r="AG22" s="24">
        <v>4</v>
      </c>
      <c r="AH22" s="25"/>
      <c r="AI22" s="25"/>
      <c r="AJ22" s="25"/>
      <c r="AK22" s="25">
        <v>4</v>
      </c>
      <c r="AL22" s="26"/>
      <c r="AM22" s="26"/>
      <c r="AN22" s="26"/>
      <c r="AO22" s="26">
        <v>4</v>
      </c>
      <c r="AP22" s="22"/>
      <c r="AQ22" s="22"/>
      <c r="AR22" s="22"/>
      <c r="AS22" s="22">
        <v>4</v>
      </c>
      <c r="AT22" s="27"/>
      <c r="AU22" s="27"/>
      <c r="AV22" s="27"/>
      <c r="AW22" s="27">
        <v>4</v>
      </c>
      <c r="AX22" s="21"/>
      <c r="AY22" s="21"/>
      <c r="AZ22" s="21"/>
      <c r="BA22" s="21">
        <v>4</v>
      </c>
      <c r="BB22" s="22"/>
      <c r="BC22" s="22"/>
      <c r="BD22" s="22"/>
      <c r="BE22" s="22">
        <v>4</v>
      </c>
      <c r="BF22" s="23"/>
      <c r="BG22" s="23"/>
      <c r="BH22" s="23">
        <v>3</v>
      </c>
      <c r="BI22" s="23"/>
      <c r="BJ22" s="24"/>
      <c r="BK22" s="24"/>
      <c r="BL22" s="24"/>
      <c r="BM22" s="24">
        <v>4</v>
      </c>
      <c r="BN22" s="25"/>
      <c r="BO22" s="25"/>
      <c r="BP22" s="25"/>
      <c r="BQ22" s="25">
        <v>4</v>
      </c>
      <c r="BR22" s="26"/>
      <c r="BS22" s="26"/>
      <c r="BT22" s="26"/>
      <c r="BU22" s="26">
        <v>4</v>
      </c>
      <c r="BZ22" s="170"/>
      <c r="CA22" s="44"/>
      <c r="CB22" s="171"/>
      <c r="CJ22" s="28"/>
      <c r="CO22" s="28"/>
    </row>
    <row r="23" spans="1:93">
      <c r="A23" s="17"/>
      <c r="B23" s="184">
        <v>7</v>
      </c>
      <c r="C23" s="631"/>
      <c r="D23" s="18"/>
      <c r="E23" s="19">
        <v>1</v>
      </c>
      <c r="F23" s="20"/>
      <c r="G23" s="20"/>
      <c r="H23" s="20">
        <v>1</v>
      </c>
      <c r="I23" s="20"/>
      <c r="J23" s="20"/>
      <c r="K23" s="20"/>
      <c r="L23" s="20"/>
      <c r="M23" s="20"/>
      <c r="N23" s="20"/>
      <c r="O23" s="20"/>
      <c r="P23" s="19"/>
      <c r="Q23" s="19"/>
      <c r="R23" s="21"/>
      <c r="S23" s="21"/>
      <c r="T23" s="21">
        <v>3</v>
      </c>
      <c r="U23" s="21"/>
      <c r="V23" s="22"/>
      <c r="W23" s="22"/>
      <c r="X23" s="22"/>
      <c r="Y23" s="22">
        <v>4</v>
      </c>
      <c r="Z23" s="23"/>
      <c r="AA23" s="23"/>
      <c r="AB23" s="23"/>
      <c r="AC23" s="23">
        <v>4</v>
      </c>
      <c r="AD23" s="24"/>
      <c r="AE23" s="24"/>
      <c r="AF23" s="24"/>
      <c r="AG23" s="24">
        <v>4</v>
      </c>
      <c r="AH23" s="25"/>
      <c r="AI23" s="25"/>
      <c r="AJ23" s="25">
        <v>3</v>
      </c>
      <c r="AK23" s="25"/>
      <c r="AL23" s="26"/>
      <c r="AM23" s="26"/>
      <c r="AN23" s="26"/>
      <c r="AO23" s="26">
        <v>4</v>
      </c>
      <c r="AP23" s="22"/>
      <c r="AQ23" s="22"/>
      <c r="AR23" s="22"/>
      <c r="AS23" s="22">
        <v>4</v>
      </c>
      <c r="AT23" s="27"/>
      <c r="AU23" s="27"/>
      <c r="AV23" s="27">
        <v>3</v>
      </c>
      <c r="AW23" s="27"/>
      <c r="AX23" s="21"/>
      <c r="AY23" s="21"/>
      <c r="AZ23" s="21"/>
      <c r="BA23" s="21">
        <v>4</v>
      </c>
      <c r="BB23" s="22"/>
      <c r="BC23" s="22"/>
      <c r="BD23" s="22">
        <v>3</v>
      </c>
      <c r="BE23" s="22"/>
      <c r="BF23" s="23"/>
      <c r="BG23" s="23"/>
      <c r="BH23" s="23"/>
      <c r="BI23" s="23">
        <v>4</v>
      </c>
      <c r="BJ23" s="24"/>
      <c r="BK23" s="24"/>
      <c r="BL23" s="24"/>
      <c r="BM23" s="24">
        <v>4</v>
      </c>
      <c r="BN23" s="25"/>
      <c r="BO23" s="25"/>
      <c r="BP23" s="25">
        <v>3</v>
      </c>
      <c r="BQ23" s="25"/>
      <c r="BR23" s="26"/>
      <c r="BS23" s="26"/>
      <c r="BT23" s="26"/>
      <c r="BU23" s="26">
        <v>4</v>
      </c>
      <c r="BZ23" s="170"/>
      <c r="CA23" s="44"/>
      <c r="CB23" s="171"/>
      <c r="CJ23" s="28"/>
      <c r="CO23" s="28"/>
    </row>
    <row r="24" spans="1:93">
      <c r="A24" s="17"/>
      <c r="B24" s="184">
        <v>8</v>
      </c>
      <c r="C24" s="631"/>
      <c r="D24" s="18">
        <v>1</v>
      </c>
      <c r="E24" s="19"/>
      <c r="F24" s="20">
        <v>1</v>
      </c>
      <c r="G24" s="20"/>
      <c r="H24" s="20"/>
      <c r="I24" s="20"/>
      <c r="J24" s="20"/>
      <c r="K24" s="20"/>
      <c r="L24" s="20"/>
      <c r="M24" s="20"/>
      <c r="N24" s="20"/>
      <c r="O24" s="20"/>
      <c r="P24" s="19"/>
      <c r="Q24" s="19"/>
      <c r="R24" s="21"/>
      <c r="S24" s="21"/>
      <c r="T24" s="21"/>
      <c r="U24" s="21">
        <v>4</v>
      </c>
      <c r="V24" s="22"/>
      <c r="W24" s="22"/>
      <c r="X24" s="22">
        <v>3</v>
      </c>
      <c r="Y24" s="22"/>
      <c r="Z24" s="23"/>
      <c r="AA24" s="23"/>
      <c r="AB24" s="23">
        <v>3</v>
      </c>
      <c r="AC24" s="23"/>
      <c r="AD24" s="24"/>
      <c r="AE24" s="24"/>
      <c r="AF24" s="24">
        <v>3</v>
      </c>
      <c r="AG24" s="24"/>
      <c r="AH24" s="25"/>
      <c r="AI24" s="25"/>
      <c r="AJ24" s="25"/>
      <c r="AK24" s="25">
        <v>4</v>
      </c>
      <c r="AL24" s="26"/>
      <c r="AM24" s="26"/>
      <c r="AN24" s="26"/>
      <c r="AO24" s="26">
        <v>4</v>
      </c>
      <c r="AP24" s="22"/>
      <c r="AQ24" s="22"/>
      <c r="AR24" s="22"/>
      <c r="AS24" s="22">
        <v>4</v>
      </c>
      <c r="AT24" s="27"/>
      <c r="AU24" s="27"/>
      <c r="AV24" s="27"/>
      <c r="AW24" s="27">
        <v>4</v>
      </c>
      <c r="AX24" s="21"/>
      <c r="AY24" s="21"/>
      <c r="AZ24" s="21"/>
      <c r="BA24" s="21">
        <v>4</v>
      </c>
      <c r="BB24" s="22"/>
      <c r="BC24" s="22"/>
      <c r="BD24" s="22"/>
      <c r="BE24" s="22">
        <v>4</v>
      </c>
      <c r="BF24" s="23"/>
      <c r="BG24" s="23"/>
      <c r="BH24" s="23"/>
      <c r="BI24" s="23">
        <v>4</v>
      </c>
      <c r="BJ24" s="24"/>
      <c r="BK24" s="24"/>
      <c r="BL24" s="24"/>
      <c r="BM24" s="24">
        <v>4</v>
      </c>
      <c r="BN24" s="25"/>
      <c r="BO24" s="25"/>
      <c r="BP24" s="25"/>
      <c r="BQ24" s="25">
        <v>4</v>
      </c>
      <c r="BR24" s="26"/>
      <c r="BS24" s="26"/>
      <c r="BT24" s="26"/>
      <c r="BU24" s="26">
        <v>4</v>
      </c>
      <c r="BZ24" s="170"/>
      <c r="CA24" s="44"/>
      <c r="CB24" s="171"/>
      <c r="CJ24" s="28"/>
      <c r="CO24" s="28"/>
    </row>
    <row r="25" spans="1:93">
      <c r="A25" s="17"/>
      <c r="B25" s="184">
        <v>9</v>
      </c>
      <c r="C25" s="631"/>
      <c r="D25" s="18">
        <v>1</v>
      </c>
      <c r="E25" s="19"/>
      <c r="F25" s="20"/>
      <c r="G25" s="20">
        <v>1</v>
      </c>
      <c r="H25" s="20"/>
      <c r="I25" s="20"/>
      <c r="J25" s="20"/>
      <c r="K25" s="20"/>
      <c r="L25" s="20"/>
      <c r="M25" s="20"/>
      <c r="N25" s="20"/>
      <c r="O25" s="20"/>
      <c r="P25" s="19"/>
      <c r="Q25" s="19"/>
      <c r="R25" s="21">
        <v>1</v>
      </c>
      <c r="S25" s="21"/>
      <c r="T25" s="21"/>
      <c r="U25" s="21"/>
      <c r="V25" s="22"/>
      <c r="W25" s="22"/>
      <c r="X25" s="22"/>
      <c r="Y25" s="22">
        <v>4</v>
      </c>
      <c r="Z25" s="23"/>
      <c r="AA25" s="23">
        <v>2</v>
      </c>
      <c r="AB25" s="23"/>
      <c r="AC25" s="23"/>
      <c r="AD25" s="24"/>
      <c r="AE25" s="24"/>
      <c r="AF25" s="24"/>
      <c r="AG25" s="24">
        <v>4</v>
      </c>
      <c r="AH25" s="25"/>
      <c r="AI25" s="25"/>
      <c r="AJ25" s="25"/>
      <c r="AK25" s="25">
        <v>4</v>
      </c>
      <c r="AL25" s="26"/>
      <c r="AM25" s="26"/>
      <c r="AN25" s="26"/>
      <c r="AO25" s="26">
        <v>4</v>
      </c>
      <c r="AP25" s="22"/>
      <c r="AQ25" s="22"/>
      <c r="AR25" s="22"/>
      <c r="AS25" s="22">
        <v>4</v>
      </c>
      <c r="AT25" s="27"/>
      <c r="AU25" s="27"/>
      <c r="AV25" s="27"/>
      <c r="AW25" s="27">
        <v>4</v>
      </c>
      <c r="AX25" s="21"/>
      <c r="AY25" s="21"/>
      <c r="AZ25" s="21"/>
      <c r="BA25" s="21">
        <v>4</v>
      </c>
      <c r="BB25" s="22"/>
      <c r="BC25" s="22"/>
      <c r="BD25" s="22"/>
      <c r="BE25" s="22">
        <v>4</v>
      </c>
      <c r="BF25" s="23"/>
      <c r="BG25" s="23"/>
      <c r="BH25" s="23">
        <v>3</v>
      </c>
      <c r="BI25" s="23"/>
      <c r="BJ25" s="24"/>
      <c r="BK25" s="24"/>
      <c r="BL25" s="24">
        <v>3</v>
      </c>
      <c r="BM25" s="24"/>
      <c r="BN25" s="25"/>
      <c r="BO25" s="25"/>
      <c r="BP25" s="25">
        <v>3</v>
      </c>
      <c r="BQ25" s="25"/>
      <c r="BR25" s="26"/>
      <c r="BS25" s="26"/>
      <c r="BT25" s="26"/>
      <c r="BU25" s="26">
        <v>4</v>
      </c>
      <c r="BZ25" s="170"/>
      <c r="CA25" s="44"/>
      <c r="CB25" s="171"/>
      <c r="CJ25" s="28"/>
      <c r="CO25" s="28"/>
    </row>
    <row r="26" spans="1:93">
      <c r="A26" s="17"/>
      <c r="B26" s="184">
        <v>10</v>
      </c>
      <c r="C26" s="631"/>
      <c r="D26" s="18">
        <v>1</v>
      </c>
      <c r="E26" s="19"/>
      <c r="F26" s="20">
        <v>1</v>
      </c>
      <c r="G26" s="20"/>
      <c r="H26" s="20"/>
      <c r="I26" s="20"/>
      <c r="J26" s="20"/>
      <c r="K26" s="20"/>
      <c r="L26" s="20"/>
      <c r="M26" s="20"/>
      <c r="N26" s="20"/>
      <c r="O26" s="20"/>
      <c r="P26" s="19"/>
      <c r="Q26" s="19"/>
      <c r="R26" s="21"/>
      <c r="S26" s="21"/>
      <c r="T26" s="21"/>
      <c r="U26" s="21">
        <v>4</v>
      </c>
      <c r="V26" s="22"/>
      <c r="W26" s="22"/>
      <c r="X26" s="22">
        <v>3</v>
      </c>
      <c r="Y26" s="22"/>
      <c r="Z26" s="23"/>
      <c r="AA26" s="23"/>
      <c r="AB26" s="23">
        <v>3</v>
      </c>
      <c r="AC26" s="23"/>
      <c r="AD26" s="24"/>
      <c r="AE26" s="24"/>
      <c r="AF26" s="24"/>
      <c r="AG26" s="24">
        <v>4</v>
      </c>
      <c r="AH26" s="25"/>
      <c r="AI26" s="25"/>
      <c r="AJ26" s="25"/>
      <c r="AK26" s="25">
        <v>4</v>
      </c>
      <c r="AL26" s="26"/>
      <c r="AM26" s="26"/>
      <c r="AN26" s="26"/>
      <c r="AO26" s="26">
        <v>4</v>
      </c>
      <c r="AP26" s="22"/>
      <c r="AQ26" s="22"/>
      <c r="AR26" s="22">
        <v>3</v>
      </c>
      <c r="AS26" s="22"/>
      <c r="AT26" s="27"/>
      <c r="AU26" s="27"/>
      <c r="AV26" s="27"/>
      <c r="AW26" s="27">
        <v>4</v>
      </c>
      <c r="AX26" s="21"/>
      <c r="AY26" s="21"/>
      <c r="AZ26" s="21"/>
      <c r="BA26" s="21">
        <v>4</v>
      </c>
      <c r="BB26" s="22"/>
      <c r="BC26" s="22"/>
      <c r="BD26" s="22">
        <v>3</v>
      </c>
      <c r="BE26" s="22"/>
      <c r="BF26" s="23"/>
      <c r="BG26" s="23"/>
      <c r="BH26" s="23"/>
      <c r="BI26" s="23">
        <v>4</v>
      </c>
      <c r="BJ26" s="24"/>
      <c r="BK26" s="24"/>
      <c r="BL26" s="24"/>
      <c r="BM26" s="24">
        <v>4</v>
      </c>
      <c r="BN26" s="25"/>
      <c r="BO26" s="25"/>
      <c r="BP26" s="25"/>
      <c r="BQ26" s="25">
        <v>4</v>
      </c>
      <c r="BR26" s="26"/>
      <c r="BS26" s="26"/>
      <c r="BT26" s="26">
        <v>3</v>
      </c>
      <c r="BU26" s="26"/>
      <c r="BZ26" s="170"/>
      <c r="CA26" s="44"/>
      <c r="CB26" s="171"/>
      <c r="CJ26" s="28"/>
      <c r="CO26" s="28"/>
    </row>
    <row r="27" spans="1:93">
      <c r="A27" s="17"/>
      <c r="B27" s="184">
        <v>11</v>
      </c>
      <c r="C27" s="631"/>
      <c r="D27" s="18">
        <v>1</v>
      </c>
      <c r="E27" s="19"/>
      <c r="F27" s="20"/>
      <c r="G27" s="20">
        <v>1</v>
      </c>
      <c r="H27" s="20"/>
      <c r="I27" s="20"/>
      <c r="J27" s="20"/>
      <c r="K27" s="20"/>
      <c r="L27" s="20"/>
      <c r="M27" s="20"/>
      <c r="N27" s="20"/>
      <c r="O27" s="20"/>
      <c r="P27" s="19"/>
      <c r="Q27" s="19"/>
      <c r="R27" s="21"/>
      <c r="S27" s="21"/>
      <c r="T27" s="21">
        <v>3</v>
      </c>
      <c r="U27" s="21"/>
      <c r="V27" s="22"/>
      <c r="W27" s="22"/>
      <c r="X27" s="22"/>
      <c r="Y27" s="22">
        <v>4</v>
      </c>
      <c r="Z27" s="23"/>
      <c r="AA27" s="23"/>
      <c r="AB27" s="23"/>
      <c r="AC27" s="23">
        <v>4</v>
      </c>
      <c r="AD27" s="24"/>
      <c r="AE27" s="24"/>
      <c r="AF27" s="24"/>
      <c r="AG27" s="24">
        <v>4</v>
      </c>
      <c r="AH27" s="25"/>
      <c r="AI27" s="25"/>
      <c r="AJ27" s="25">
        <v>3</v>
      </c>
      <c r="AK27" s="25"/>
      <c r="AL27" s="26"/>
      <c r="AM27" s="26"/>
      <c r="AN27" s="26">
        <v>3</v>
      </c>
      <c r="AO27" s="26"/>
      <c r="AP27" s="22"/>
      <c r="AQ27" s="22"/>
      <c r="AR27" s="22">
        <v>3</v>
      </c>
      <c r="AS27" s="22"/>
      <c r="AT27" s="27"/>
      <c r="AU27" s="27"/>
      <c r="AV27" s="27"/>
      <c r="AW27" s="27">
        <v>4</v>
      </c>
      <c r="AX27" s="21"/>
      <c r="AY27" s="21"/>
      <c r="AZ27" s="21">
        <v>3</v>
      </c>
      <c r="BA27" s="21"/>
      <c r="BB27" s="22"/>
      <c r="BC27" s="22"/>
      <c r="BD27" s="22">
        <v>3</v>
      </c>
      <c r="BE27" s="22"/>
      <c r="BF27" s="23"/>
      <c r="BG27" s="23"/>
      <c r="BH27" s="23">
        <v>3</v>
      </c>
      <c r="BI27" s="23"/>
      <c r="BJ27" s="24"/>
      <c r="BK27" s="24"/>
      <c r="BL27" s="24">
        <v>3</v>
      </c>
      <c r="BM27" s="24"/>
      <c r="BN27" s="25"/>
      <c r="BO27" s="25"/>
      <c r="BP27" s="25">
        <v>3</v>
      </c>
      <c r="BQ27" s="25"/>
      <c r="BR27" s="26"/>
      <c r="BS27" s="26"/>
      <c r="BT27" s="26">
        <v>3</v>
      </c>
      <c r="BU27" s="26"/>
      <c r="BZ27" s="170"/>
      <c r="CA27" s="44"/>
      <c r="CB27" s="171"/>
      <c r="CJ27" s="28"/>
      <c r="CO27" s="28"/>
    </row>
    <row r="28" spans="1:93">
      <c r="A28" s="17"/>
      <c r="B28" s="184">
        <v>12</v>
      </c>
      <c r="C28" s="631"/>
      <c r="D28" s="18">
        <v>1</v>
      </c>
      <c r="E28" s="19"/>
      <c r="F28" s="20"/>
      <c r="G28" s="20">
        <v>1</v>
      </c>
      <c r="H28" s="20"/>
      <c r="I28" s="20"/>
      <c r="J28" s="20"/>
      <c r="K28" s="20"/>
      <c r="L28" s="20"/>
      <c r="M28" s="20"/>
      <c r="N28" s="20"/>
      <c r="O28" s="20"/>
      <c r="P28" s="19"/>
      <c r="Q28" s="19"/>
      <c r="R28" s="21"/>
      <c r="S28" s="21">
        <v>2</v>
      </c>
      <c r="T28" s="21"/>
      <c r="U28" s="21"/>
      <c r="V28" s="22"/>
      <c r="W28" s="22"/>
      <c r="X28" s="22">
        <v>3</v>
      </c>
      <c r="Y28" s="22"/>
      <c r="Z28" s="23"/>
      <c r="AA28" s="23"/>
      <c r="AB28" s="23">
        <v>3</v>
      </c>
      <c r="AC28" s="23"/>
      <c r="AD28" s="24"/>
      <c r="AE28" s="24"/>
      <c r="AF28" s="24"/>
      <c r="AG28" s="24">
        <v>4</v>
      </c>
      <c r="AH28" s="25"/>
      <c r="AI28" s="25"/>
      <c r="AJ28" s="25"/>
      <c r="AK28" s="25">
        <v>4</v>
      </c>
      <c r="AL28" s="26"/>
      <c r="AM28" s="26"/>
      <c r="AN28" s="26"/>
      <c r="AO28" s="26">
        <v>4</v>
      </c>
      <c r="AP28" s="22"/>
      <c r="AQ28" s="22"/>
      <c r="AR28" s="22">
        <v>3</v>
      </c>
      <c r="AS28" s="22"/>
      <c r="AT28" s="27"/>
      <c r="AU28" s="27"/>
      <c r="AV28" s="27">
        <v>3</v>
      </c>
      <c r="AW28" s="27"/>
      <c r="AX28" s="21"/>
      <c r="AY28" s="21"/>
      <c r="AZ28" s="21"/>
      <c r="BA28" s="21">
        <v>4</v>
      </c>
      <c r="BB28" s="22"/>
      <c r="BC28" s="22"/>
      <c r="BD28" s="22"/>
      <c r="BE28" s="22">
        <v>4</v>
      </c>
      <c r="BF28" s="23"/>
      <c r="BG28" s="23"/>
      <c r="BH28" s="23">
        <v>3</v>
      </c>
      <c r="BI28" s="23"/>
      <c r="BJ28" s="24"/>
      <c r="BK28" s="24"/>
      <c r="BL28" s="24">
        <v>3</v>
      </c>
      <c r="BM28" s="24"/>
      <c r="BN28" s="25"/>
      <c r="BO28" s="25"/>
      <c r="BP28" s="25"/>
      <c r="BQ28" s="25">
        <v>4</v>
      </c>
      <c r="BR28" s="26"/>
      <c r="BS28" s="26"/>
      <c r="BT28" s="26"/>
      <c r="BU28" s="26">
        <v>4</v>
      </c>
      <c r="BZ28" s="170"/>
      <c r="CA28" s="44"/>
      <c r="CB28" s="171"/>
      <c r="CJ28" s="28"/>
      <c r="CO28" s="28"/>
    </row>
    <row r="29" spans="1:93">
      <c r="A29" s="17"/>
      <c r="B29" s="184">
        <v>13</v>
      </c>
      <c r="C29" s="631"/>
      <c r="D29" s="18"/>
      <c r="E29" s="19">
        <v>1</v>
      </c>
      <c r="F29" s="20"/>
      <c r="G29" s="20"/>
      <c r="H29" s="20">
        <v>1</v>
      </c>
      <c r="I29" s="20"/>
      <c r="J29" s="20"/>
      <c r="K29" s="20"/>
      <c r="L29" s="20"/>
      <c r="M29" s="20"/>
      <c r="N29" s="20"/>
      <c r="O29" s="20"/>
      <c r="P29" s="19"/>
      <c r="Q29" s="19"/>
      <c r="R29" s="21"/>
      <c r="S29" s="21"/>
      <c r="T29" s="21">
        <v>3</v>
      </c>
      <c r="U29" s="21"/>
      <c r="V29" s="22"/>
      <c r="W29" s="22"/>
      <c r="X29" s="22">
        <v>3</v>
      </c>
      <c r="Y29" s="22"/>
      <c r="Z29" s="23"/>
      <c r="AA29" s="23"/>
      <c r="AB29" s="23">
        <v>3</v>
      </c>
      <c r="AC29" s="23"/>
      <c r="AD29" s="24"/>
      <c r="AE29" s="24"/>
      <c r="AF29" s="24">
        <v>3</v>
      </c>
      <c r="AG29" s="24"/>
      <c r="AH29" s="25"/>
      <c r="AI29" s="25"/>
      <c r="AJ29" s="25">
        <v>3</v>
      </c>
      <c r="AK29" s="25"/>
      <c r="AL29" s="26"/>
      <c r="AM29" s="26"/>
      <c r="AN29" s="26">
        <v>3</v>
      </c>
      <c r="AO29" s="26"/>
      <c r="AP29" s="22"/>
      <c r="AQ29" s="22"/>
      <c r="AR29" s="22">
        <v>3</v>
      </c>
      <c r="AS29" s="22"/>
      <c r="AT29" s="27"/>
      <c r="AU29" s="27"/>
      <c r="AV29" s="27">
        <v>3</v>
      </c>
      <c r="AW29" s="27"/>
      <c r="AX29" s="21"/>
      <c r="AY29" s="21"/>
      <c r="AZ29" s="21">
        <v>3</v>
      </c>
      <c r="BA29" s="21"/>
      <c r="BB29" s="22"/>
      <c r="BC29" s="22"/>
      <c r="BD29" s="22">
        <v>3</v>
      </c>
      <c r="BE29" s="22"/>
      <c r="BF29" s="23"/>
      <c r="BG29" s="23"/>
      <c r="BH29" s="23">
        <v>3</v>
      </c>
      <c r="BI29" s="23"/>
      <c r="BJ29" s="24"/>
      <c r="BK29" s="24"/>
      <c r="BL29" s="24">
        <v>3</v>
      </c>
      <c r="BM29" s="24"/>
      <c r="BN29" s="25"/>
      <c r="BO29" s="25"/>
      <c r="BP29" s="25">
        <v>3</v>
      </c>
      <c r="BQ29" s="25"/>
      <c r="BR29" s="26"/>
      <c r="BS29" s="26"/>
      <c r="BT29" s="26">
        <v>3</v>
      </c>
      <c r="BU29" s="26"/>
      <c r="BZ29" s="170"/>
      <c r="CA29" s="44"/>
      <c r="CB29" s="171"/>
      <c r="CJ29" s="28"/>
      <c r="CO29" s="28"/>
    </row>
    <row r="30" spans="1:93">
      <c r="A30" s="17"/>
      <c r="B30" s="184">
        <v>14</v>
      </c>
      <c r="C30" s="631"/>
      <c r="D30" s="18">
        <v>1</v>
      </c>
      <c r="E30" s="19"/>
      <c r="F30" s="20">
        <v>1</v>
      </c>
      <c r="G30" s="20"/>
      <c r="H30" s="20"/>
      <c r="I30" s="20"/>
      <c r="J30" s="20"/>
      <c r="K30" s="20"/>
      <c r="L30" s="20"/>
      <c r="M30" s="20"/>
      <c r="N30" s="20"/>
      <c r="O30" s="20"/>
      <c r="P30" s="19"/>
      <c r="Q30" s="19"/>
      <c r="R30" s="21"/>
      <c r="S30" s="21"/>
      <c r="T30" s="21">
        <v>3</v>
      </c>
      <c r="U30" s="21"/>
      <c r="V30" s="22"/>
      <c r="W30" s="22"/>
      <c r="X30" s="22">
        <v>3</v>
      </c>
      <c r="Y30" s="22"/>
      <c r="Z30" s="23"/>
      <c r="AA30" s="23"/>
      <c r="AB30" s="23">
        <v>3</v>
      </c>
      <c r="AC30" s="23"/>
      <c r="AD30" s="24"/>
      <c r="AE30" s="24"/>
      <c r="AF30" s="24">
        <v>3</v>
      </c>
      <c r="AG30" s="24"/>
      <c r="AH30" s="25"/>
      <c r="AI30" s="25"/>
      <c r="AJ30" s="25"/>
      <c r="AK30" s="25">
        <v>4</v>
      </c>
      <c r="AL30" s="26"/>
      <c r="AM30" s="26"/>
      <c r="AN30" s="26"/>
      <c r="AO30" s="26">
        <v>4</v>
      </c>
      <c r="AP30" s="22"/>
      <c r="AQ30" s="22"/>
      <c r="AR30" s="22"/>
      <c r="AS30" s="22">
        <v>4</v>
      </c>
      <c r="AT30" s="27"/>
      <c r="AU30" s="27"/>
      <c r="AV30" s="27">
        <v>3</v>
      </c>
      <c r="AW30" s="27"/>
      <c r="AX30" s="21"/>
      <c r="AY30" s="21"/>
      <c r="AZ30" s="21">
        <v>3</v>
      </c>
      <c r="BA30" s="21"/>
      <c r="BB30" s="22"/>
      <c r="BC30" s="22"/>
      <c r="BD30" s="22">
        <v>3</v>
      </c>
      <c r="BE30" s="22"/>
      <c r="BF30" s="23"/>
      <c r="BG30" s="23"/>
      <c r="BH30" s="23">
        <v>3</v>
      </c>
      <c r="BI30" s="23"/>
      <c r="BJ30" s="24"/>
      <c r="BK30" s="24"/>
      <c r="BL30" s="24"/>
      <c r="BM30" s="24">
        <v>4</v>
      </c>
      <c r="BN30" s="25"/>
      <c r="BO30" s="25"/>
      <c r="BP30" s="25"/>
      <c r="BQ30" s="25">
        <v>4</v>
      </c>
      <c r="BR30" s="26"/>
      <c r="BS30" s="26"/>
      <c r="BT30" s="26"/>
      <c r="BU30" s="26">
        <v>4</v>
      </c>
      <c r="BZ30" s="170"/>
      <c r="CA30" s="44"/>
      <c r="CB30" s="171"/>
      <c r="CJ30" s="28"/>
      <c r="CO30" s="28"/>
    </row>
    <row r="31" spans="1:93">
      <c r="A31" s="17"/>
      <c r="B31" s="184">
        <v>15</v>
      </c>
      <c r="C31" s="631"/>
      <c r="D31" s="18">
        <v>1</v>
      </c>
      <c r="E31" s="19"/>
      <c r="F31" s="20"/>
      <c r="G31" s="20">
        <v>1</v>
      </c>
      <c r="H31" s="20"/>
      <c r="I31" s="20"/>
      <c r="J31" s="20"/>
      <c r="K31" s="20"/>
      <c r="L31" s="20"/>
      <c r="M31" s="20"/>
      <c r="N31" s="20"/>
      <c r="O31" s="20"/>
      <c r="P31" s="19"/>
      <c r="Q31" s="19"/>
      <c r="R31" s="21"/>
      <c r="S31" s="21"/>
      <c r="T31" s="21">
        <v>3</v>
      </c>
      <c r="U31" s="21"/>
      <c r="V31" s="22"/>
      <c r="W31" s="22"/>
      <c r="X31" s="22">
        <v>3</v>
      </c>
      <c r="Y31" s="22"/>
      <c r="Z31" s="23"/>
      <c r="AA31" s="23"/>
      <c r="AB31" s="23">
        <v>3</v>
      </c>
      <c r="AC31" s="23"/>
      <c r="AD31" s="24"/>
      <c r="AE31" s="24"/>
      <c r="AF31" s="24">
        <v>3</v>
      </c>
      <c r="AG31" s="24"/>
      <c r="AH31" s="25"/>
      <c r="AI31" s="25"/>
      <c r="AJ31" s="25">
        <v>3</v>
      </c>
      <c r="AK31" s="25"/>
      <c r="AL31" s="26"/>
      <c r="AM31" s="26"/>
      <c r="AN31" s="26"/>
      <c r="AO31" s="26">
        <v>4</v>
      </c>
      <c r="AP31" s="22"/>
      <c r="AQ31" s="22"/>
      <c r="AR31" s="22"/>
      <c r="AS31" s="22">
        <v>4</v>
      </c>
      <c r="AT31" s="27"/>
      <c r="AU31" s="27"/>
      <c r="AV31" s="27">
        <v>3</v>
      </c>
      <c r="AW31" s="27"/>
      <c r="AX31" s="21"/>
      <c r="AY31" s="21"/>
      <c r="AZ31" s="21"/>
      <c r="BA31" s="21">
        <v>4</v>
      </c>
      <c r="BB31" s="22"/>
      <c r="BC31" s="22"/>
      <c r="BD31" s="22">
        <v>3</v>
      </c>
      <c r="BE31" s="22"/>
      <c r="BF31" s="23"/>
      <c r="BG31" s="23"/>
      <c r="BH31" s="23">
        <v>3</v>
      </c>
      <c r="BI31" s="23"/>
      <c r="BJ31" s="24"/>
      <c r="BK31" s="24"/>
      <c r="BL31" s="24">
        <v>3</v>
      </c>
      <c r="BM31" s="24"/>
      <c r="BN31" s="25"/>
      <c r="BO31" s="25"/>
      <c r="BP31" s="25">
        <v>3</v>
      </c>
      <c r="BQ31" s="25"/>
      <c r="BR31" s="26"/>
      <c r="BS31" s="26"/>
      <c r="BT31" s="26">
        <v>3</v>
      </c>
      <c r="BU31" s="26"/>
      <c r="BZ31" s="170"/>
      <c r="CA31" s="44"/>
      <c r="CB31" s="171"/>
      <c r="CJ31" s="28"/>
      <c r="CO31" s="28"/>
    </row>
    <row r="32" spans="1:93">
      <c r="A32" s="17"/>
      <c r="B32" s="184">
        <v>16</v>
      </c>
      <c r="C32" s="631"/>
      <c r="D32" s="18"/>
      <c r="E32" s="19">
        <v>1</v>
      </c>
      <c r="F32" s="20">
        <v>1</v>
      </c>
      <c r="G32" s="20"/>
      <c r="H32" s="20"/>
      <c r="I32" s="20"/>
      <c r="J32" s="20"/>
      <c r="K32" s="20"/>
      <c r="L32" s="20"/>
      <c r="M32" s="20"/>
      <c r="N32" s="20"/>
      <c r="O32" s="20"/>
      <c r="P32" s="19"/>
      <c r="Q32" s="19"/>
      <c r="R32" s="21">
        <v>1</v>
      </c>
      <c r="S32" s="21"/>
      <c r="T32" s="21"/>
      <c r="U32" s="21"/>
      <c r="V32" s="22"/>
      <c r="W32" s="22"/>
      <c r="X32" s="22">
        <v>3</v>
      </c>
      <c r="Y32" s="22"/>
      <c r="Z32" s="23"/>
      <c r="AA32" s="23"/>
      <c r="AB32" s="23"/>
      <c r="AC32" s="23">
        <v>4</v>
      </c>
      <c r="AD32" s="24"/>
      <c r="AE32" s="24"/>
      <c r="AF32" s="24"/>
      <c r="AG32" s="24">
        <v>4</v>
      </c>
      <c r="AH32" s="25"/>
      <c r="AI32" s="25"/>
      <c r="AJ32" s="25"/>
      <c r="AK32" s="25">
        <v>4</v>
      </c>
      <c r="AL32" s="26"/>
      <c r="AM32" s="26"/>
      <c r="AN32" s="26"/>
      <c r="AO32" s="26">
        <v>4</v>
      </c>
      <c r="AP32" s="22"/>
      <c r="AQ32" s="22"/>
      <c r="AR32" s="22">
        <v>3</v>
      </c>
      <c r="AS32" s="22"/>
      <c r="AT32" s="27"/>
      <c r="AU32" s="27"/>
      <c r="AV32" s="27">
        <v>3</v>
      </c>
      <c r="AW32" s="27"/>
      <c r="AX32" s="21"/>
      <c r="AY32" s="21"/>
      <c r="AZ32" s="21">
        <v>3</v>
      </c>
      <c r="BA32" s="21"/>
      <c r="BB32" s="22"/>
      <c r="BC32" s="22"/>
      <c r="BD32" s="22">
        <v>3</v>
      </c>
      <c r="BE32" s="22"/>
      <c r="BF32" s="23"/>
      <c r="BG32" s="23"/>
      <c r="BH32" s="23">
        <v>3</v>
      </c>
      <c r="BI32" s="23"/>
      <c r="BJ32" s="24"/>
      <c r="BK32" s="24"/>
      <c r="BL32" s="24"/>
      <c r="BM32" s="24">
        <v>4</v>
      </c>
      <c r="BN32" s="25"/>
      <c r="BO32" s="25"/>
      <c r="BP32" s="25">
        <v>3</v>
      </c>
      <c r="BQ32" s="25"/>
      <c r="BR32" s="26"/>
      <c r="BS32" s="26"/>
      <c r="BT32" s="26"/>
      <c r="BU32" s="26">
        <v>4</v>
      </c>
      <c r="BZ32" s="170"/>
      <c r="CA32" s="44"/>
      <c r="CB32" s="171"/>
      <c r="CJ32" s="28"/>
      <c r="CO32" s="28"/>
    </row>
    <row r="33" spans="1:93">
      <c r="A33" s="17"/>
      <c r="B33" s="184">
        <v>17</v>
      </c>
      <c r="C33" s="631"/>
      <c r="D33" s="18"/>
      <c r="E33" s="19">
        <v>1</v>
      </c>
      <c r="F33" s="20">
        <v>1</v>
      </c>
      <c r="G33" s="20"/>
      <c r="H33" s="20"/>
      <c r="I33" s="20"/>
      <c r="J33" s="20"/>
      <c r="K33" s="20"/>
      <c r="L33" s="20"/>
      <c r="M33" s="20"/>
      <c r="N33" s="20"/>
      <c r="O33" s="20"/>
      <c r="P33" s="19"/>
      <c r="Q33" s="19"/>
      <c r="R33" s="21"/>
      <c r="S33" s="21"/>
      <c r="T33" s="21"/>
      <c r="U33" s="21">
        <v>4</v>
      </c>
      <c r="V33" s="22"/>
      <c r="W33" s="22"/>
      <c r="X33" s="22">
        <v>3</v>
      </c>
      <c r="Y33" s="22"/>
      <c r="Z33" s="23"/>
      <c r="AA33" s="23"/>
      <c r="AB33" s="23">
        <v>3</v>
      </c>
      <c r="AC33" s="23"/>
      <c r="AD33" s="24"/>
      <c r="AE33" s="24"/>
      <c r="AF33" s="24"/>
      <c r="AG33" s="24">
        <v>4</v>
      </c>
      <c r="AH33" s="25"/>
      <c r="AI33" s="25"/>
      <c r="AJ33" s="25">
        <v>3</v>
      </c>
      <c r="AK33" s="25"/>
      <c r="AL33" s="26"/>
      <c r="AM33" s="26"/>
      <c r="AN33" s="26">
        <v>3</v>
      </c>
      <c r="AO33" s="26"/>
      <c r="AP33" s="22"/>
      <c r="AQ33" s="22"/>
      <c r="AR33" s="22">
        <v>3</v>
      </c>
      <c r="AS33" s="22"/>
      <c r="AT33" s="27"/>
      <c r="AU33" s="27"/>
      <c r="AV33" s="27">
        <v>3</v>
      </c>
      <c r="AW33" s="27"/>
      <c r="AX33" s="21"/>
      <c r="AY33" s="21"/>
      <c r="AZ33" s="21"/>
      <c r="BA33" s="21">
        <v>4</v>
      </c>
      <c r="BB33" s="22"/>
      <c r="BC33" s="22"/>
      <c r="BD33" s="22">
        <v>3</v>
      </c>
      <c r="BE33" s="22"/>
      <c r="BF33" s="23"/>
      <c r="BG33" s="23"/>
      <c r="BH33" s="23">
        <v>3</v>
      </c>
      <c r="BI33" s="23"/>
      <c r="BJ33" s="24"/>
      <c r="BK33" s="24"/>
      <c r="BL33" s="24"/>
      <c r="BM33" s="24">
        <v>4</v>
      </c>
      <c r="BN33" s="25"/>
      <c r="BO33" s="25"/>
      <c r="BP33" s="25"/>
      <c r="BQ33" s="25">
        <v>4</v>
      </c>
      <c r="BR33" s="26"/>
      <c r="BS33" s="26"/>
      <c r="BT33" s="26"/>
      <c r="BU33" s="26">
        <v>4</v>
      </c>
      <c r="BZ33" s="170"/>
      <c r="CA33" s="44"/>
      <c r="CB33" s="171"/>
      <c r="CJ33" s="28"/>
      <c r="CO33" s="28"/>
    </row>
    <row r="34" spans="1:93">
      <c r="A34" s="17"/>
      <c r="B34" s="184">
        <v>18</v>
      </c>
      <c r="C34" s="631"/>
      <c r="D34" s="18"/>
      <c r="E34" s="19">
        <v>1</v>
      </c>
      <c r="F34" s="20"/>
      <c r="G34" s="20">
        <v>1</v>
      </c>
      <c r="H34" s="20"/>
      <c r="I34" s="20"/>
      <c r="J34" s="20"/>
      <c r="K34" s="20"/>
      <c r="L34" s="20"/>
      <c r="M34" s="20"/>
      <c r="N34" s="20"/>
      <c r="O34" s="20"/>
      <c r="P34" s="19"/>
      <c r="Q34" s="19"/>
      <c r="R34" s="21"/>
      <c r="S34" s="21"/>
      <c r="T34" s="21"/>
      <c r="U34" s="21">
        <v>4</v>
      </c>
      <c r="V34" s="22"/>
      <c r="W34" s="22"/>
      <c r="X34" s="22">
        <v>3</v>
      </c>
      <c r="Y34" s="22"/>
      <c r="Z34" s="23"/>
      <c r="AA34" s="23"/>
      <c r="AB34" s="23">
        <v>3</v>
      </c>
      <c r="AC34" s="23"/>
      <c r="AD34" s="24"/>
      <c r="AE34" s="24"/>
      <c r="AF34" s="24"/>
      <c r="AG34" s="24">
        <v>4</v>
      </c>
      <c r="AH34" s="25"/>
      <c r="AI34" s="25"/>
      <c r="AJ34" s="25">
        <v>3</v>
      </c>
      <c r="AK34" s="25"/>
      <c r="AL34" s="26"/>
      <c r="AM34" s="26"/>
      <c r="AN34" s="26">
        <v>3</v>
      </c>
      <c r="AO34" s="26"/>
      <c r="AP34" s="22"/>
      <c r="AQ34" s="22"/>
      <c r="AR34" s="22">
        <v>3</v>
      </c>
      <c r="AS34" s="22"/>
      <c r="AT34" s="27"/>
      <c r="AU34" s="27"/>
      <c r="AV34" s="27">
        <v>3</v>
      </c>
      <c r="AW34" s="27"/>
      <c r="AX34" s="21"/>
      <c r="AY34" s="21"/>
      <c r="AZ34" s="21">
        <v>3</v>
      </c>
      <c r="BA34" s="21"/>
      <c r="BB34" s="22"/>
      <c r="BC34" s="22"/>
      <c r="BD34" s="22">
        <v>3</v>
      </c>
      <c r="BE34" s="22"/>
      <c r="BF34" s="23"/>
      <c r="BG34" s="23"/>
      <c r="BH34" s="23"/>
      <c r="BI34" s="23">
        <v>4</v>
      </c>
      <c r="BJ34" s="24"/>
      <c r="BK34" s="24"/>
      <c r="BL34" s="24"/>
      <c r="BM34" s="24">
        <v>4</v>
      </c>
      <c r="BN34" s="25"/>
      <c r="BO34" s="25"/>
      <c r="BP34" s="25"/>
      <c r="BQ34" s="25">
        <v>4</v>
      </c>
      <c r="BR34" s="26"/>
      <c r="BS34" s="26"/>
      <c r="BT34" s="26"/>
      <c r="BU34" s="26">
        <v>4</v>
      </c>
      <c r="BZ34" s="170"/>
      <c r="CA34" s="44"/>
      <c r="CB34" s="171"/>
      <c r="CJ34" s="28"/>
      <c r="CO34" s="28"/>
    </row>
    <row r="35" spans="1:93">
      <c r="A35" s="17"/>
      <c r="B35" s="184">
        <v>19</v>
      </c>
      <c r="C35" s="631"/>
      <c r="D35" s="18">
        <v>1</v>
      </c>
      <c r="E35" s="19"/>
      <c r="F35" s="20"/>
      <c r="G35" s="20"/>
      <c r="H35" s="20">
        <v>1</v>
      </c>
      <c r="I35" s="20"/>
      <c r="J35" s="20"/>
      <c r="K35" s="20"/>
      <c r="L35" s="20"/>
      <c r="M35" s="20"/>
      <c r="N35" s="20"/>
      <c r="O35" s="20"/>
      <c r="P35" s="19"/>
      <c r="Q35" s="19"/>
      <c r="R35" s="21"/>
      <c r="S35" s="21"/>
      <c r="T35" s="21">
        <v>3</v>
      </c>
      <c r="U35" s="21"/>
      <c r="V35" s="22"/>
      <c r="W35" s="22"/>
      <c r="X35" s="22">
        <v>3</v>
      </c>
      <c r="Y35" s="22"/>
      <c r="Z35" s="23"/>
      <c r="AA35" s="23"/>
      <c r="AB35" s="23">
        <v>3</v>
      </c>
      <c r="AC35" s="23"/>
      <c r="AD35" s="24"/>
      <c r="AE35" s="24"/>
      <c r="AF35" s="24"/>
      <c r="AG35" s="24">
        <v>4</v>
      </c>
      <c r="AH35" s="25"/>
      <c r="AI35" s="25"/>
      <c r="AJ35" s="25">
        <v>3</v>
      </c>
      <c r="AK35" s="25"/>
      <c r="AL35" s="26"/>
      <c r="AM35" s="26"/>
      <c r="AN35" s="26"/>
      <c r="AO35" s="26">
        <v>4</v>
      </c>
      <c r="AP35" s="22"/>
      <c r="AQ35" s="22"/>
      <c r="AR35" s="22"/>
      <c r="AS35" s="22">
        <v>4</v>
      </c>
      <c r="AT35" s="27"/>
      <c r="AU35" s="27"/>
      <c r="AV35" s="27">
        <v>3</v>
      </c>
      <c r="AW35" s="27"/>
      <c r="AX35" s="21"/>
      <c r="AY35" s="21"/>
      <c r="AZ35" s="21"/>
      <c r="BA35" s="21">
        <v>4</v>
      </c>
      <c r="BB35" s="22"/>
      <c r="BC35" s="22"/>
      <c r="BD35" s="22">
        <v>3</v>
      </c>
      <c r="BE35" s="22"/>
      <c r="BF35" s="23"/>
      <c r="BG35" s="23"/>
      <c r="BH35" s="23">
        <v>3</v>
      </c>
      <c r="BI35" s="23"/>
      <c r="BJ35" s="24"/>
      <c r="BK35" s="24"/>
      <c r="BL35" s="24"/>
      <c r="BM35" s="24">
        <v>4</v>
      </c>
      <c r="BN35" s="25"/>
      <c r="BO35" s="25"/>
      <c r="BP35" s="25"/>
      <c r="BQ35" s="25">
        <v>4</v>
      </c>
      <c r="BR35" s="26"/>
      <c r="BS35" s="26"/>
      <c r="BT35" s="26"/>
      <c r="BU35" s="26">
        <v>4</v>
      </c>
      <c r="BZ35" s="170"/>
      <c r="CA35" s="44"/>
      <c r="CB35" s="171"/>
      <c r="CJ35" s="28"/>
      <c r="CO35" s="28"/>
    </row>
    <row r="36" spans="1:93">
      <c r="A36" s="17"/>
      <c r="B36" s="184">
        <v>20</v>
      </c>
      <c r="C36" s="631"/>
      <c r="D36" s="18"/>
      <c r="E36" s="19">
        <v>1</v>
      </c>
      <c r="F36" s="20"/>
      <c r="G36" s="20"/>
      <c r="H36" s="20">
        <v>1</v>
      </c>
      <c r="I36" s="20"/>
      <c r="J36" s="20"/>
      <c r="K36" s="20"/>
      <c r="L36" s="20"/>
      <c r="M36" s="20"/>
      <c r="N36" s="20"/>
      <c r="O36" s="20"/>
      <c r="P36" s="19"/>
      <c r="Q36" s="19"/>
      <c r="R36" s="21"/>
      <c r="S36" s="21"/>
      <c r="T36" s="21">
        <v>3</v>
      </c>
      <c r="U36" s="21"/>
      <c r="V36" s="22"/>
      <c r="W36" s="22"/>
      <c r="X36" s="22">
        <v>3</v>
      </c>
      <c r="Y36" s="22"/>
      <c r="Z36" s="23"/>
      <c r="AA36" s="23"/>
      <c r="AB36" s="23">
        <v>3</v>
      </c>
      <c r="AC36" s="23"/>
      <c r="AD36" s="24"/>
      <c r="AE36" s="24"/>
      <c r="AF36" s="24">
        <v>3</v>
      </c>
      <c r="AG36" s="24"/>
      <c r="AH36" s="25"/>
      <c r="AI36" s="25"/>
      <c r="AJ36" s="25">
        <v>3</v>
      </c>
      <c r="AK36" s="25"/>
      <c r="AL36" s="26"/>
      <c r="AM36" s="26"/>
      <c r="AN36" s="26">
        <v>3</v>
      </c>
      <c r="AO36" s="26"/>
      <c r="AP36" s="22"/>
      <c r="AQ36" s="22"/>
      <c r="AR36" s="22">
        <v>3</v>
      </c>
      <c r="AS36" s="22"/>
      <c r="AT36" s="27"/>
      <c r="AU36" s="27"/>
      <c r="AV36" s="27">
        <v>3</v>
      </c>
      <c r="AW36" s="27"/>
      <c r="AX36" s="21"/>
      <c r="AY36" s="21"/>
      <c r="AZ36" s="21">
        <v>3</v>
      </c>
      <c r="BA36" s="21"/>
      <c r="BB36" s="22"/>
      <c r="BC36" s="22"/>
      <c r="BD36" s="22"/>
      <c r="BE36" s="22">
        <v>4</v>
      </c>
      <c r="BF36" s="23"/>
      <c r="BG36" s="23"/>
      <c r="BH36" s="23"/>
      <c r="BI36" s="23">
        <v>4</v>
      </c>
      <c r="BJ36" s="24"/>
      <c r="BK36" s="24"/>
      <c r="BL36" s="24">
        <v>3</v>
      </c>
      <c r="BM36" s="24"/>
      <c r="BN36" s="25"/>
      <c r="BO36" s="25"/>
      <c r="BP36" s="25">
        <v>3</v>
      </c>
      <c r="BQ36" s="25"/>
      <c r="BR36" s="26"/>
      <c r="BS36" s="26"/>
      <c r="BT36" s="26">
        <v>3</v>
      </c>
      <c r="BU36" s="26"/>
      <c r="BZ36" s="170"/>
      <c r="CA36" s="44"/>
      <c r="CB36" s="171"/>
      <c r="CJ36" s="28"/>
      <c r="CO36" s="28"/>
    </row>
    <row r="37" spans="1:93">
      <c r="A37" s="17"/>
      <c r="B37" s="184">
        <v>21</v>
      </c>
      <c r="C37" s="631"/>
      <c r="D37" s="18">
        <v>1</v>
      </c>
      <c r="E37" s="19"/>
      <c r="F37" s="20"/>
      <c r="G37" s="20"/>
      <c r="H37" s="20">
        <v>1</v>
      </c>
      <c r="I37" s="20"/>
      <c r="J37" s="20"/>
      <c r="K37" s="20"/>
      <c r="L37" s="20"/>
      <c r="M37" s="20"/>
      <c r="N37" s="20"/>
      <c r="O37" s="20"/>
      <c r="P37" s="19"/>
      <c r="Q37" s="19"/>
      <c r="R37" s="21"/>
      <c r="S37" s="21"/>
      <c r="T37" s="21">
        <v>3</v>
      </c>
      <c r="U37" s="21"/>
      <c r="V37" s="22"/>
      <c r="W37" s="22"/>
      <c r="X37" s="22">
        <v>3</v>
      </c>
      <c r="Y37" s="22"/>
      <c r="Z37" s="23"/>
      <c r="AA37" s="23"/>
      <c r="AB37" s="23">
        <v>3</v>
      </c>
      <c r="AC37" s="23"/>
      <c r="AD37" s="24"/>
      <c r="AE37" s="24"/>
      <c r="AF37" s="24">
        <v>3</v>
      </c>
      <c r="AG37" s="24"/>
      <c r="AH37" s="25"/>
      <c r="AI37" s="25"/>
      <c r="AJ37" s="25">
        <v>3</v>
      </c>
      <c r="AK37" s="25"/>
      <c r="AL37" s="26"/>
      <c r="AM37" s="26"/>
      <c r="AN37" s="26">
        <v>3</v>
      </c>
      <c r="AO37" s="26"/>
      <c r="AP37" s="22"/>
      <c r="AQ37" s="22"/>
      <c r="AR37" s="22">
        <v>3</v>
      </c>
      <c r="AS37" s="22"/>
      <c r="AT37" s="27"/>
      <c r="AU37" s="27"/>
      <c r="AV37" s="27">
        <v>3</v>
      </c>
      <c r="AW37" s="27"/>
      <c r="AX37" s="21"/>
      <c r="AY37" s="21"/>
      <c r="AZ37" s="21">
        <v>3</v>
      </c>
      <c r="BA37" s="21"/>
      <c r="BB37" s="22"/>
      <c r="BC37" s="22"/>
      <c r="BD37" s="22">
        <v>3</v>
      </c>
      <c r="BE37" s="22"/>
      <c r="BF37" s="23"/>
      <c r="BG37" s="23"/>
      <c r="BH37" s="23">
        <v>3</v>
      </c>
      <c r="BI37" s="23"/>
      <c r="BJ37" s="24"/>
      <c r="BK37" s="24"/>
      <c r="BL37" s="24">
        <v>3</v>
      </c>
      <c r="BM37" s="24"/>
      <c r="BN37" s="25"/>
      <c r="BO37" s="25"/>
      <c r="BP37" s="25">
        <v>3</v>
      </c>
      <c r="BQ37" s="25"/>
      <c r="BR37" s="26"/>
      <c r="BS37" s="26"/>
      <c r="BT37" s="26">
        <v>3</v>
      </c>
      <c r="BU37" s="26"/>
      <c r="BZ37" s="170"/>
      <c r="CA37" s="44"/>
      <c r="CB37" s="171"/>
      <c r="CJ37" s="28"/>
      <c r="CO37" s="28"/>
    </row>
    <row r="38" spans="1:93">
      <c r="A38" s="17"/>
      <c r="B38" s="184">
        <v>22</v>
      </c>
      <c r="C38" s="631"/>
      <c r="D38" s="18">
        <v>1</v>
      </c>
      <c r="E38" s="19"/>
      <c r="F38" s="20"/>
      <c r="G38" s="20">
        <v>1</v>
      </c>
      <c r="H38" s="20"/>
      <c r="I38" s="20"/>
      <c r="J38" s="20"/>
      <c r="K38" s="20"/>
      <c r="L38" s="20"/>
      <c r="M38" s="20"/>
      <c r="N38" s="20"/>
      <c r="O38" s="20"/>
      <c r="P38" s="19"/>
      <c r="Q38" s="19"/>
      <c r="R38" s="21"/>
      <c r="S38" s="21"/>
      <c r="T38" s="21"/>
      <c r="U38" s="21">
        <v>4</v>
      </c>
      <c r="V38" s="22"/>
      <c r="W38" s="22"/>
      <c r="X38" s="22">
        <v>3</v>
      </c>
      <c r="Y38" s="22"/>
      <c r="Z38" s="23"/>
      <c r="AA38" s="23"/>
      <c r="AB38" s="23">
        <v>3</v>
      </c>
      <c r="AC38" s="23"/>
      <c r="AD38" s="24"/>
      <c r="AE38" s="24"/>
      <c r="AF38" s="24">
        <v>3</v>
      </c>
      <c r="AG38" s="24"/>
      <c r="AH38" s="25"/>
      <c r="AI38" s="25"/>
      <c r="AJ38" s="25">
        <v>3</v>
      </c>
      <c r="AK38" s="25"/>
      <c r="AL38" s="26"/>
      <c r="AM38" s="26"/>
      <c r="AN38" s="26">
        <v>3</v>
      </c>
      <c r="AO38" s="26"/>
      <c r="AP38" s="22"/>
      <c r="AQ38" s="22"/>
      <c r="AR38" s="22">
        <v>3</v>
      </c>
      <c r="AS38" s="22"/>
      <c r="AT38" s="27"/>
      <c r="AU38" s="27"/>
      <c r="AV38" s="27">
        <v>3</v>
      </c>
      <c r="AW38" s="27"/>
      <c r="AX38" s="21"/>
      <c r="AY38" s="21"/>
      <c r="AZ38" s="21">
        <v>3</v>
      </c>
      <c r="BA38" s="21"/>
      <c r="BB38" s="22"/>
      <c r="BC38" s="22"/>
      <c r="BD38" s="22">
        <v>3</v>
      </c>
      <c r="BE38" s="22"/>
      <c r="BF38" s="23"/>
      <c r="BG38" s="23"/>
      <c r="BH38" s="23"/>
      <c r="BI38" s="23">
        <v>4</v>
      </c>
      <c r="BJ38" s="24"/>
      <c r="BK38" s="24"/>
      <c r="BL38" s="24"/>
      <c r="BM38" s="24">
        <v>4</v>
      </c>
      <c r="BN38" s="25"/>
      <c r="BO38" s="25"/>
      <c r="BP38" s="25">
        <v>3</v>
      </c>
      <c r="BQ38" s="25"/>
      <c r="BR38" s="26"/>
      <c r="BS38" s="26"/>
      <c r="BT38" s="26"/>
      <c r="BU38" s="26">
        <v>4</v>
      </c>
      <c r="BZ38" s="170"/>
      <c r="CA38" s="44"/>
      <c r="CB38" s="171"/>
      <c r="CJ38" s="28"/>
      <c r="CO38" s="28"/>
    </row>
    <row r="39" spans="1:93">
      <c r="A39" s="17"/>
      <c r="B39" s="184">
        <v>23</v>
      </c>
      <c r="C39" s="631"/>
      <c r="D39" s="18">
        <v>1</v>
      </c>
      <c r="E39" s="19"/>
      <c r="F39" s="20"/>
      <c r="G39" s="20"/>
      <c r="H39" s="20"/>
      <c r="I39" s="20"/>
      <c r="J39" s="20">
        <v>1</v>
      </c>
      <c r="K39" s="20"/>
      <c r="L39" s="20"/>
      <c r="M39" s="20"/>
      <c r="N39" s="20"/>
      <c r="O39" s="20"/>
      <c r="P39" s="19"/>
      <c r="Q39" s="19"/>
      <c r="R39" s="21"/>
      <c r="S39" s="21"/>
      <c r="T39" s="21"/>
      <c r="U39" s="21">
        <v>4</v>
      </c>
      <c r="V39" s="22"/>
      <c r="W39" s="22"/>
      <c r="X39" s="22">
        <v>3</v>
      </c>
      <c r="Y39" s="22"/>
      <c r="Z39" s="23"/>
      <c r="AA39" s="23"/>
      <c r="AB39" s="23">
        <v>3</v>
      </c>
      <c r="AC39" s="23"/>
      <c r="AD39" s="24"/>
      <c r="AE39" s="24"/>
      <c r="AF39" s="24">
        <v>3</v>
      </c>
      <c r="AG39" s="24"/>
      <c r="AH39" s="25"/>
      <c r="AI39" s="25"/>
      <c r="AJ39" s="25">
        <v>3</v>
      </c>
      <c r="AK39" s="25"/>
      <c r="AL39" s="26"/>
      <c r="AM39" s="26"/>
      <c r="AN39" s="26">
        <v>3</v>
      </c>
      <c r="AO39" s="26"/>
      <c r="AP39" s="22"/>
      <c r="AQ39" s="22"/>
      <c r="AR39" s="22">
        <v>3</v>
      </c>
      <c r="AS39" s="22"/>
      <c r="AT39" s="27"/>
      <c r="AU39" s="27"/>
      <c r="AV39" s="27">
        <v>3</v>
      </c>
      <c r="AW39" s="27"/>
      <c r="AX39" s="21"/>
      <c r="AY39" s="21"/>
      <c r="AZ39" s="21">
        <v>3</v>
      </c>
      <c r="BA39" s="21"/>
      <c r="BB39" s="22"/>
      <c r="BC39" s="22"/>
      <c r="BD39" s="22">
        <v>3</v>
      </c>
      <c r="BE39" s="22"/>
      <c r="BF39" s="23"/>
      <c r="BG39" s="23"/>
      <c r="BH39" s="23"/>
      <c r="BI39" s="23">
        <v>4</v>
      </c>
      <c r="BJ39" s="24"/>
      <c r="BK39" s="24"/>
      <c r="BL39" s="24"/>
      <c r="BM39" s="24">
        <v>4</v>
      </c>
      <c r="BN39" s="25"/>
      <c r="BO39" s="25"/>
      <c r="BP39" s="25">
        <v>3</v>
      </c>
      <c r="BQ39" s="25"/>
      <c r="BR39" s="26"/>
      <c r="BS39" s="26"/>
      <c r="BT39" s="26"/>
      <c r="BU39" s="26">
        <v>4</v>
      </c>
      <c r="BZ39" s="170"/>
      <c r="CA39" s="44"/>
      <c r="CB39" s="171"/>
      <c r="CJ39" s="28"/>
      <c r="CO39" s="28"/>
    </row>
    <row r="40" spans="1:93">
      <c r="A40" s="17"/>
      <c r="B40" s="184">
        <v>24</v>
      </c>
      <c r="C40" s="631"/>
      <c r="D40" s="18">
        <v>1</v>
      </c>
      <c r="E40" s="19"/>
      <c r="F40" s="20"/>
      <c r="G40" s="20"/>
      <c r="H40" s="20">
        <v>1</v>
      </c>
      <c r="I40" s="20"/>
      <c r="J40" s="20"/>
      <c r="K40" s="20"/>
      <c r="L40" s="20"/>
      <c r="M40" s="20"/>
      <c r="N40" s="20"/>
      <c r="O40" s="20"/>
      <c r="P40" s="19"/>
      <c r="Q40" s="19"/>
      <c r="R40" s="21"/>
      <c r="S40" s="21"/>
      <c r="T40" s="21"/>
      <c r="U40" s="21">
        <v>4</v>
      </c>
      <c r="V40" s="22"/>
      <c r="W40" s="22"/>
      <c r="X40" s="22">
        <v>3</v>
      </c>
      <c r="Y40" s="22"/>
      <c r="Z40" s="23"/>
      <c r="AA40" s="23"/>
      <c r="AB40" s="23"/>
      <c r="AC40" s="23">
        <v>4</v>
      </c>
      <c r="AD40" s="24"/>
      <c r="AE40" s="24"/>
      <c r="AF40" s="24"/>
      <c r="AG40" s="24">
        <v>4</v>
      </c>
      <c r="AH40" s="25"/>
      <c r="AI40" s="25"/>
      <c r="AJ40" s="25"/>
      <c r="AK40" s="25">
        <v>4</v>
      </c>
      <c r="AL40" s="26"/>
      <c r="AM40" s="26"/>
      <c r="AN40" s="26"/>
      <c r="AO40" s="26">
        <v>4</v>
      </c>
      <c r="AP40" s="22"/>
      <c r="AQ40" s="22"/>
      <c r="AR40" s="22"/>
      <c r="AS40" s="22">
        <v>4</v>
      </c>
      <c r="AT40" s="27"/>
      <c r="AU40" s="27"/>
      <c r="AV40" s="27"/>
      <c r="AW40" s="27">
        <v>4</v>
      </c>
      <c r="AX40" s="21"/>
      <c r="AY40" s="21"/>
      <c r="AZ40" s="21"/>
      <c r="BA40" s="21">
        <v>4</v>
      </c>
      <c r="BB40" s="22"/>
      <c r="BC40" s="22"/>
      <c r="BD40" s="22"/>
      <c r="BE40" s="22">
        <v>4</v>
      </c>
      <c r="BF40" s="23"/>
      <c r="BG40" s="23"/>
      <c r="BH40" s="23"/>
      <c r="BI40" s="23">
        <v>4</v>
      </c>
      <c r="BJ40" s="24"/>
      <c r="BK40" s="24"/>
      <c r="BL40" s="24"/>
      <c r="BM40" s="24">
        <v>4</v>
      </c>
      <c r="BN40" s="25"/>
      <c r="BO40" s="25"/>
      <c r="BP40" s="25"/>
      <c r="BQ40" s="25">
        <v>4</v>
      </c>
      <c r="BR40" s="26"/>
      <c r="BS40" s="26"/>
      <c r="BT40" s="26"/>
      <c r="BU40" s="26">
        <v>4</v>
      </c>
      <c r="BZ40" s="170"/>
      <c r="CA40" s="44"/>
      <c r="CB40" s="171"/>
      <c r="CJ40" s="28"/>
      <c r="CO40" s="28"/>
    </row>
    <row r="41" spans="1:93">
      <c r="A41" s="17"/>
      <c r="B41" s="184">
        <v>25</v>
      </c>
      <c r="C41" s="631"/>
      <c r="D41" s="18">
        <v>1</v>
      </c>
      <c r="E41" s="19"/>
      <c r="F41" s="20"/>
      <c r="G41" s="20">
        <v>1</v>
      </c>
      <c r="H41" s="20"/>
      <c r="I41" s="20"/>
      <c r="J41" s="20"/>
      <c r="K41" s="20"/>
      <c r="L41" s="20"/>
      <c r="M41" s="20"/>
      <c r="N41" s="20"/>
      <c r="O41" s="20"/>
      <c r="P41" s="19"/>
      <c r="Q41" s="19"/>
      <c r="R41" s="21"/>
      <c r="S41" s="21"/>
      <c r="T41" s="21">
        <v>3</v>
      </c>
      <c r="U41" s="21"/>
      <c r="V41" s="22"/>
      <c r="W41" s="22"/>
      <c r="X41" s="22">
        <v>3</v>
      </c>
      <c r="Y41" s="22"/>
      <c r="Z41" s="23"/>
      <c r="AA41" s="23"/>
      <c r="AB41" s="23"/>
      <c r="AC41" s="23">
        <v>4</v>
      </c>
      <c r="AD41" s="24"/>
      <c r="AE41" s="24"/>
      <c r="AF41" s="24"/>
      <c r="AG41" s="24">
        <v>4</v>
      </c>
      <c r="AH41" s="25"/>
      <c r="AI41" s="25"/>
      <c r="AJ41" s="25"/>
      <c r="AK41" s="25">
        <v>4</v>
      </c>
      <c r="AL41" s="26"/>
      <c r="AM41" s="26"/>
      <c r="AN41" s="26"/>
      <c r="AO41" s="26">
        <v>4</v>
      </c>
      <c r="AP41" s="22"/>
      <c r="AQ41" s="22"/>
      <c r="AR41" s="22">
        <v>3</v>
      </c>
      <c r="AS41" s="22"/>
      <c r="AT41" s="27"/>
      <c r="AU41" s="27"/>
      <c r="AV41" s="27"/>
      <c r="AW41" s="27">
        <v>4</v>
      </c>
      <c r="AX41" s="21"/>
      <c r="AY41" s="21"/>
      <c r="AZ41" s="21"/>
      <c r="BA41" s="21">
        <v>4</v>
      </c>
      <c r="BB41" s="22"/>
      <c r="BC41" s="22"/>
      <c r="BD41" s="22"/>
      <c r="BE41" s="22">
        <v>4</v>
      </c>
      <c r="BF41" s="23"/>
      <c r="BG41" s="23"/>
      <c r="BH41" s="23"/>
      <c r="BI41" s="23">
        <v>4</v>
      </c>
      <c r="BJ41" s="24"/>
      <c r="BK41" s="24"/>
      <c r="BL41" s="24"/>
      <c r="BM41" s="24">
        <v>4</v>
      </c>
      <c r="BN41" s="25"/>
      <c r="BO41" s="25"/>
      <c r="BP41" s="25"/>
      <c r="BQ41" s="25">
        <v>4</v>
      </c>
      <c r="BR41" s="26"/>
      <c r="BS41" s="26"/>
      <c r="BT41" s="26"/>
      <c r="BU41" s="26">
        <v>4</v>
      </c>
      <c r="BZ41" s="170"/>
      <c r="CA41" s="44"/>
      <c r="CB41" s="171"/>
      <c r="CJ41" s="28"/>
      <c r="CO41" s="28"/>
    </row>
    <row r="42" spans="1:93">
      <c r="A42" s="17"/>
      <c r="B42" s="184">
        <v>26</v>
      </c>
      <c r="C42" s="631"/>
      <c r="D42" s="18">
        <v>1</v>
      </c>
      <c r="E42" s="19"/>
      <c r="F42" s="20"/>
      <c r="G42" s="20"/>
      <c r="H42" s="20">
        <v>1</v>
      </c>
      <c r="I42" s="20"/>
      <c r="J42" s="20"/>
      <c r="K42" s="20"/>
      <c r="L42" s="20"/>
      <c r="M42" s="20"/>
      <c r="N42" s="20"/>
      <c r="O42" s="20"/>
      <c r="P42" s="19"/>
      <c r="Q42" s="19"/>
      <c r="R42" s="21"/>
      <c r="S42" s="21"/>
      <c r="T42" s="21"/>
      <c r="U42" s="21">
        <v>4</v>
      </c>
      <c r="V42" s="22"/>
      <c r="W42" s="22"/>
      <c r="X42" s="22">
        <v>3</v>
      </c>
      <c r="Y42" s="22"/>
      <c r="Z42" s="23"/>
      <c r="AA42" s="23"/>
      <c r="AB42" s="23">
        <v>3</v>
      </c>
      <c r="AC42" s="23"/>
      <c r="AD42" s="24"/>
      <c r="AE42" s="24"/>
      <c r="AF42" s="24">
        <v>3</v>
      </c>
      <c r="AG42" s="24"/>
      <c r="AH42" s="25"/>
      <c r="AI42" s="25"/>
      <c r="AJ42" s="25">
        <v>3</v>
      </c>
      <c r="AK42" s="25"/>
      <c r="AL42" s="26"/>
      <c r="AM42" s="26"/>
      <c r="AN42" s="26">
        <v>3</v>
      </c>
      <c r="AO42" s="26"/>
      <c r="AP42" s="22"/>
      <c r="AQ42" s="22"/>
      <c r="AR42" s="22">
        <v>3</v>
      </c>
      <c r="AS42" s="22"/>
      <c r="AT42" s="27"/>
      <c r="AU42" s="27"/>
      <c r="AV42" s="27">
        <v>3</v>
      </c>
      <c r="AW42" s="27"/>
      <c r="AX42" s="21"/>
      <c r="AY42" s="21"/>
      <c r="AZ42" s="21">
        <v>3</v>
      </c>
      <c r="BA42" s="21"/>
      <c r="BB42" s="22"/>
      <c r="BC42" s="22"/>
      <c r="BD42" s="22">
        <v>3</v>
      </c>
      <c r="BE42" s="22"/>
      <c r="BF42" s="23"/>
      <c r="BG42" s="23"/>
      <c r="BH42" s="23">
        <v>3</v>
      </c>
      <c r="BI42" s="23"/>
      <c r="BJ42" s="24"/>
      <c r="BK42" s="24"/>
      <c r="BL42" s="24">
        <v>3</v>
      </c>
      <c r="BM42" s="24"/>
      <c r="BN42" s="25"/>
      <c r="BO42" s="25"/>
      <c r="BP42" s="25">
        <v>3</v>
      </c>
      <c r="BQ42" s="25"/>
      <c r="BR42" s="26"/>
      <c r="BS42" s="26"/>
      <c r="BT42" s="26">
        <v>3</v>
      </c>
      <c r="BU42" s="26"/>
      <c r="BZ42" s="170"/>
      <c r="CA42" s="44"/>
      <c r="CB42" s="171"/>
      <c r="CJ42" s="28"/>
      <c r="CO42" s="28"/>
    </row>
    <row r="43" spans="1:93">
      <c r="A43" s="17"/>
      <c r="B43" s="184">
        <v>27</v>
      </c>
      <c r="C43" s="631"/>
      <c r="D43" s="18">
        <v>1</v>
      </c>
      <c r="E43" s="19"/>
      <c r="F43" s="20"/>
      <c r="G43" s="20"/>
      <c r="H43" s="20">
        <v>1</v>
      </c>
      <c r="I43" s="20"/>
      <c r="J43" s="20"/>
      <c r="K43" s="20"/>
      <c r="L43" s="20"/>
      <c r="M43" s="20"/>
      <c r="N43" s="20"/>
      <c r="O43" s="20"/>
      <c r="P43" s="19"/>
      <c r="Q43" s="19"/>
      <c r="R43" s="21"/>
      <c r="S43" s="21"/>
      <c r="T43" s="21">
        <v>3</v>
      </c>
      <c r="U43" s="21"/>
      <c r="V43" s="22"/>
      <c r="W43" s="22"/>
      <c r="X43" s="22">
        <v>3</v>
      </c>
      <c r="Y43" s="22"/>
      <c r="Z43" s="23"/>
      <c r="AA43" s="23"/>
      <c r="AB43" s="23">
        <v>3</v>
      </c>
      <c r="AC43" s="23"/>
      <c r="AD43" s="24"/>
      <c r="AE43" s="24"/>
      <c r="AF43" s="24">
        <v>3</v>
      </c>
      <c r="AG43" s="24"/>
      <c r="AH43" s="25"/>
      <c r="AI43" s="25"/>
      <c r="AJ43" s="25">
        <v>3</v>
      </c>
      <c r="AK43" s="25"/>
      <c r="AL43" s="26"/>
      <c r="AM43" s="26"/>
      <c r="AN43" s="26">
        <v>3</v>
      </c>
      <c r="AO43" s="26"/>
      <c r="AP43" s="22"/>
      <c r="AQ43" s="22"/>
      <c r="AR43" s="22">
        <v>3</v>
      </c>
      <c r="AS43" s="22"/>
      <c r="AT43" s="27"/>
      <c r="AU43" s="27"/>
      <c r="AV43" s="27">
        <v>3</v>
      </c>
      <c r="AW43" s="27"/>
      <c r="AX43" s="21"/>
      <c r="AY43" s="21"/>
      <c r="AZ43" s="21">
        <v>3</v>
      </c>
      <c r="BA43" s="21"/>
      <c r="BB43" s="22"/>
      <c r="BC43" s="22"/>
      <c r="BD43" s="22">
        <v>3</v>
      </c>
      <c r="BE43" s="22"/>
      <c r="BF43" s="23"/>
      <c r="BG43" s="23"/>
      <c r="BH43" s="23">
        <v>3</v>
      </c>
      <c r="BI43" s="23"/>
      <c r="BJ43" s="24"/>
      <c r="BK43" s="24"/>
      <c r="BL43" s="24">
        <v>3</v>
      </c>
      <c r="BM43" s="24"/>
      <c r="BN43" s="25"/>
      <c r="BO43" s="25"/>
      <c r="BP43" s="25">
        <v>3</v>
      </c>
      <c r="BQ43" s="25"/>
      <c r="BR43" s="26"/>
      <c r="BS43" s="26"/>
      <c r="BT43" s="26">
        <v>3</v>
      </c>
      <c r="BU43" s="26"/>
      <c r="BZ43" s="170"/>
      <c r="CA43" s="44"/>
      <c r="CB43" s="171"/>
      <c r="CJ43" s="28"/>
      <c r="CO43" s="28"/>
    </row>
    <row r="44" spans="1:93">
      <c r="A44" s="17"/>
      <c r="B44" s="184">
        <v>28</v>
      </c>
      <c r="C44" s="631"/>
      <c r="D44" s="18">
        <v>1</v>
      </c>
      <c r="E44" s="19"/>
      <c r="F44" s="20">
        <v>1</v>
      </c>
      <c r="G44" s="20"/>
      <c r="H44" s="20"/>
      <c r="I44" s="20"/>
      <c r="J44" s="20"/>
      <c r="K44" s="20"/>
      <c r="L44" s="20"/>
      <c r="M44" s="20"/>
      <c r="N44" s="20"/>
      <c r="O44" s="20"/>
      <c r="P44" s="19"/>
      <c r="Q44" s="19"/>
      <c r="R44" s="21"/>
      <c r="S44" s="21"/>
      <c r="T44" s="21"/>
      <c r="U44" s="21">
        <v>4</v>
      </c>
      <c r="V44" s="22"/>
      <c r="W44" s="22"/>
      <c r="X44" s="22">
        <v>3</v>
      </c>
      <c r="Y44" s="22"/>
      <c r="Z44" s="23"/>
      <c r="AA44" s="23"/>
      <c r="AB44" s="23"/>
      <c r="AC44" s="23">
        <v>4</v>
      </c>
      <c r="AD44" s="24"/>
      <c r="AE44" s="24"/>
      <c r="AF44" s="24"/>
      <c r="AG44" s="24">
        <v>4</v>
      </c>
      <c r="AH44" s="25"/>
      <c r="AI44" s="25"/>
      <c r="AJ44" s="25">
        <v>3</v>
      </c>
      <c r="AK44" s="25"/>
      <c r="AL44" s="26"/>
      <c r="AM44" s="26"/>
      <c r="AN44" s="26"/>
      <c r="AO44" s="26">
        <v>4</v>
      </c>
      <c r="AP44" s="22"/>
      <c r="AQ44" s="22"/>
      <c r="AR44" s="22">
        <v>3</v>
      </c>
      <c r="AS44" s="22"/>
      <c r="AT44" s="27"/>
      <c r="AU44" s="27"/>
      <c r="AV44" s="27">
        <v>3</v>
      </c>
      <c r="AW44" s="27"/>
      <c r="AX44" s="21"/>
      <c r="AY44" s="21"/>
      <c r="AZ44" s="21"/>
      <c r="BA44" s="21">
        <v>4</v>
      </c>
      <c r="BB44" s="22"/>
      <c r="BC44" s="22"/>
      <c r="BD44" s="22">
        <v>3</v>
      </c>
      <c r="BE44" s="22"/>
      <c r="BF44" s="23"/>
      <c r="BG44" s="23"/>
      <c r="BH44" s="23">
        <v>3</v>
      </c>
      <c r="BI44" s="23"/>
      <c r="BJ44" s="24"/>
      <c r="BK44" s="24"/>
      <c r="BL44" s="24">
        <v>3</v>
      </c>
      <c r="BM44" s="24"/>
      <c r="BN44" s="25"/>
      <c r="BO44" s="25"/>
      <c r="BP44" s="25"/>
      <c r="BQ44" s="25">
        <v>4</v>
      </c>
      <c r="BR44" s="26"/>
      <c r="BS44" s="26"/>
      <c r="BT44" s="26">
        <v>3</v>
      </c>
      <c r="BU44" s="26"/>
      <c r="BZ44" s="170"/>
      <c r="CA44" s="44"/>
      <c r="CB44" s="171"/>
      <c r="CJ44" s="28"/>
      <c r="CO44" s="28"/>
    </row>
    <row r="45" spans="1:93">
      <c r="A45" s="17"/>
      <c r="B45" s="184">
        <v>29</v>
      </c>
      <c r="C45" s="662"/>
      <c r="D45" s="18">
        <v>1</v>
      </c>
      <c r="E45" s="19"/>
      <c r="F45" s="20"/>
      <c r="G45" s="20"/>
      <c r="H45" s="20">
        <v>1</v>
      </c>
      <c r="I45" s="20"/>
      <c r="J45" s="20"/>
      <c r="K45" s="20"/>
      <c r="L45" s="20"/>
      <c r="M45" s="20"/>
      <c r="N45" s="20"/>
      <c r="O45" s="20"/>
      <c r="P45" s="19"/>
      <c r="Q45" s="19"/>
      <c r="R45" s="21"/>
      <c r="S45" s="21"/>
      <c r="T45" s="21"/>
      <c r="U45" s="21">
        <v>4</v>
      </c>
      <c r="V45" s="22"/>
      <c r="W45" s="22"/>
      <c r="X45" s="22">
        <v>3</v>
      </c>
      <c r="Y45" s="22"/>
      <c r="Z45" s="23"/>
      <c r="AA45" s="23"/>
      <c r="AB45" s="23"/>
      <c r="AC45" s="23">
        <v>4</v>
      </c>
      <c r="AD45" s="24"/>
      <c r="AE45" s="24"/>
      <c r="AF45" s="24"/>
      <c r="AG45" s="24">
        <v>4</v>
      </c>
      <c r="AH45" s="25"/>
      <c r="AI45" s="25"/>
      <c r="AJ45" s="25">
        <v>3</v>
      </c>
      <c r="AK45" s="25"/>
      <c r="AL45" s="26"/>
      <c r="AM45" s="26"/>
      <c r="AN45" s="26">
        <v>3</v>
      </c>
      <c r="AO45" s="26"/>
      <c r="AP45" s="22"/>
      <c r="AQ45" s="22"/>
      <c r="AR45" s="22">
        <v>3</v>
      </c>
      <c r="AS45" s="22"/>
      <c r="AT45" s="27"/>
      <c r="AU45" s="27"/>
      <c r="AV45" s="27">
        <v>3</v>
      </c>
      <c r="AW45" s="27"/>
      <c r="AX45" s="21"/>
      <c r="AY45" s="21"/>
      <c r="AZ45" s="21"/>
      <c r="BA45" s="21">
        <v>4</v>
      </c>
      <c r="BB45" s="22"/>
      <c r="BC45" s="22"/>
      <c r="BD45" s="22">
        <v>3</v>
      </c>
      <c r="BE45" s="22"/>
      <c r="BF45" s="23"/>
      <c r="BG45" s="23"/>
      <c r="BH45" s="23">
        <v>3</v>
      </c>
      <c r="BI45" s="23"/>
      <c r="BJ45" s="24"/>
      <c r="BK45" s="24"/>
      <c r="BL45" s="24">
        <v>3</v>
      </c>
      <c r="BM45" s="24"/>
      <c r="BN45" s="25"/>
      <c r="BO45" s="25"/>
      <c r="BP45" s="25"/>
      <c r="BQ45" s="25">
        <v>4</v>
      </c>
      <c r="BR45" s="26"/>
      <c r="BS45" s="26"/>
      <c r="BT45" s="26">
        <v>3</v>
      </c>
      <c r="BU45" s="26"/>
      <c r="BZ45" s="170"/>
      <c r="CA45" s="44"/>
      <c r="CB45" s="171"/>
      <c r="CJ45" s="28"/>
      <c r="CO45" s="28"/>
    </row>
    <row r="46" spans="1:93">
      <c r="A46" s="17"/>
      <c r="B46" s="172">
        <v>1</v>
      </c>
      <c r="C46" s="658" t="s">
        <v>169</v>
      </c>
      <c r="D46" s="18"/>
      <c r="E46" s="19">
        <v>1</v>
      </c>
      <c r="F46" s="20"/>
      <c r="G46" s="20"/>
      <c r="H46" s="20">
        <v>1</v>
      </c>
      <c r="I46" s="20"/>
      <c r="J46" s="20"/>
      <c r="K46" s="20"/>
      <c r="L46" s="20"/>
      <c r="M46" s="20"/>
      <c r="N46" s="20"/>
      <c r="O46" s="20"/>
      <c r="P46" s="19"/>
      <c r="Q46" s="19"/>
      <c r="R46" s="21"/>
      <c r="S46" s="21">
        <v>2</v>
      </c>
      <c r="T46" s="21"/>
      <c r="U46" s="21"/>
      <c r="V46" s="22"/>
      <c r="W46" s="22"/>
      <c r="X46" s="22">
        <v>3</v>
      </c>
      <c r="Y46" s="22"/>
      <c r="Z46" s="23"/>
      <c r="AA46" s="23">
        <v>2</v>
      </c>
      <c r="AB46" s="23"/>
      <c r="AC46" s="23"/>
      <c r="AD46" s="24"/>
      <c r="AE46" s="24"/>
      <c r="AF46" s="24">
        <v>3</v>
      </c>
      <c r="AG46" s="24"/>
      <c r="AH46" s="25"/>
      <c r="AI46" s="25"/>
      <c r="AJ46" s="25">
        <v>3</v>
      </c>
      <c r="AK46" s="25"/>
      <c r="AL46" s="26"/>
      <c r="AM46" s="26">
        <v>2</v>
      </c>
      <c r="AN46" s="26"/>
      <c r="AO46" s="26"/>
      <c r="AP46" s="22"/>
      <c r="AQ46" s="22"/>
      <c r="AR46" s="22">
        <v>3</v>
      </c>
      <c r="AS46" s="22"/>
      <c r="AT46" s="27"/>
      <c r="AU46" s="27"/>
      <c r="AV46" s="27">
        <v>3</v>
      </c>
      <c r="AW46" s="27"/>
      <c r="AX46" s="21"/>
      <c r="AY46" s="21"/>
      <c r="AZ46" s="21">
        <v>3</v>
      </c>
      <c r="BA46" s="21"/>
      <c r="BB46" s="22"/>
      <c r="BC46" s="22"/>
      <c r="BD46" s="22">
        <v>3</v>
      </c>
      <c r="BE46" s="22"/>
      <c r="BF46" s="23"/>
      <c r="BG46" s="23">
        <v>2</v>
      </c>
      <c r="BH46" s="23"/>
      <c r="BI46" s="23"/>
      <c r="BJ46" s="24"/>
      <c r="BK46" s="24"/>
      <c r="BL46" s="24">
        <v>3</v>
      </c>
      <c r="BM46" s="24"/>
      <c r="BN46" s="25"/>
      <c r="BO46" s="25"/>
      <c r="BP46" s="25">
        <v>3</v>
      </c>
      <c r="BQ46" s="25"/>
      <c r="BR46" s="26"/>
      <c r="BS46" s="26"/>
      <c r="BT46" s="26">
        <v>3</v>
      </c>
      <c r="BU46" s="26"/>
      <c r="BZ46" s="170"/>
      <c r="CA46" s="44"/>
      <c r="CB46" s="171"/>
      <c r="CJ46" s="28"/>
      <c r="CO46" s="28"/>
    </row>
    <row r="47" spans="1:93">
      <c r="A47" s="17"/>
      <c r="B47" s="172">
        <v>2</v>
      </c>
      <c r="C47" s="659"/>
      <c r="D47" s="18"/>
      <c r="E47" s="19">
        <v>1</v>
      </c>
      <c r="F47" s="20">
        <v>1</v>
      </c>
      <c r="G47" s="20"/>
      <c r="H47" s="20"/>
      <c r="I47" s="20"/>
      <c r="J47" s="20"/>
      <c r="K47" s="20"/>
      <c r="L47" s="20"/>
      <c r="M47" s="20"/>
      <c r="N47" s="20"/>
      <c r="O47" s="20"/>
      <c r="P47" s="19"/>
      <c r="Q47" s="19"/>
      <c r="R47" s="21"/>
      <c r="S47" s="21"/>
      <c r="T47" s="21">
        <v>3</v>
      </c>
      <c r="U47" s="21"/>
      <c r="V47" s="22"/>
      <c r="W47" s="22"/>
      <c r="X47" s="22">
        <v>3</v>
      </c>
      <c r="Y47" s="22"/>
      <c r="Z47" s="23"/>
      <c r="AA47" s="23"/>
      <c r="AB47" s="23">
        <v>3</v>
      </c>
      <c r="AC47" s="23"/>
      <c r="AD47" s="24"/>
      <c r="AE47" s="24"/>
      <c r="AF47" s="24"/>
      <c r="AG47" s="24">
        <v>4</v>
      </c>
      <c r="AH47" s="25"/>
      <c r="AI47" s="25"/>
      <c r="AJ47" s="25">
        <v>3</v>
      </c>
      <c r="AK47" s="25"/>
      <c r="AL47" s="26"/>
      <c r="AM47" s="26"/>
      <c r="AN47" s="26">
        <v>3</v>
      </c>
      <c r="AO47" s="26"/>
      <c r="AP47" s="22"/>
      <c r="AQ47" s="22"/>
      <c r="AR47" s="22">
        <v>3</v>
      </c>
      <c r="AS47" s="22"/>
      <c r="AT47" s="27"/>
      <c r="AU47" s="27"/>
      <c r="AV47" s="27">
        <v>3</v>
      </c>
      <c r="AW47" s="27"/>
      <c r="AX47" s="21"/>
      <c r="AY47" s="21"/>
      <c r="AZ47" s="21"/>
      <c r="BA47" s="21">
        <v>4</v>
      </c>
      <c r="BB47" s="22"/>
      <c r="BC47" s="22"/>
      <c r="BD47" s="22">
        <v>3</v>
      </c>
      <c r="BE47" s="22"/>
      <c r="BF47" s="23"/>
      <c r="BG47" s="23"/>
      <c r="BH47" s="23"/>
      <c r="BI47" s="23">
        <v>4</v>
      </c>
      <c r="BJ47" s="24"/>
      <c r="BK47" s="24"/>
      <c r="BL47" s="24"/>
      <c r="BM47" s="24">
        <v>4</v>
      </c>
      <c r="BN47" s="25"/>
      <c r="BO47" s="25"/>
      <c r="BP47" s="25">
        <v>3</v>
      </c>
      <c r="BQ47" s="25"/>
      <c r="BR47" s="26"/>
      <c r="BS47" s="26"/>
      <c r="BT47" s="26"/>
      <c r="BU47" s="26">
        <v>4</v>
      </c>
      <c r="BZ47" s="170"/>
      <c r="CA47" s="44"/>
      <c r="CB47" s="171"/>
      <c r="CJ47" s="28"/>
      <c r="CO47" s="28"/>
    </row>
    <row r="48" spans="1:93">
      <c r="A48" s="17"/>
      <c r="B48" s="172">
        <v>3</v>
      </c>
      <c r="C48" s="659"/>
      <c r="D48" s="18">
        <v>1</v>
      </c>
      <c r="E48" s="19"/>
      <c r="F48" s="20"/>
      <c r="G48" s="20"/>
      <c r="H48" s="20">
        <v>1</v>
      </c>
      <c r="I48" s="20"/>
      <c r="J48" s="20"/>
      <c r="K48" s="20"/>
      <c r="L48" s="20"/>
      <c r="M48" s="20"/>
      <c r="N48" s="20"/>
      <c r="O48" s="20"/>
      <c r="P48" s="19"/>
      <c r="Q48" s="19"/>
      <c r="R48" s="21"/>
      <c r="S48" s="21"/>
      <c r="T48" s="21"/>
      <c r="U48" s="21">
        <v>4</v>
      </c>
      <c r="V48" s="22"/>
      <c r="W48" s="22"/>
      <c r="X48" s="22">
        <v>3</v>
      </c>
      <c r="Y48" s="22"/>
      <c r="Z48" s="23"/>
      <c r="AA48" s="23"/>
      <c r="AB48" s="23"/>
      <c r="AC48" s="23">
        <v>4</v>
      </c>
      <c r="AD48" s="24"/>
      <c r="AE48" s="24"/>
      <c r="AF48" s="24">
        <v>3</v>
      </c>
      <c r="AG48" s="24"/>
      <c r="AH48" s="25"/>
      <c r="AI48" s="25"/>
      <c r="AJ48" s="25">
        <v>3</v>
      </c>
      <c r="AK48" s="25"/>
      <c r="AL48" s="26"/>
      <c r="AM48" s="26"/>
      <c r="AN48" s="26">
        <v>3</v>
      </c>
      <c r="AO48" s="26"/>
      <c r="AP48" s="22"/>
      <c r="AQ48" s="22"/>
      <c r="AR48" s="22">
        <v>3</v>
      </c>
      <c r="AS48" s="22"/>
      <c r="AT48" s="27"/>
      <c r="AU48" s="27"/>
      <c r="AV48" s="27">
        <v>3</v>
      </c>
      <c r="AW48" s="27"/>
      <c r="AX48" s="21"/>
      <c r="AY48" s="21"/>
      <c r="AZ48" s="21">
        <v>3</v>
      </c>
      <c r="BA48" s="21"/>
      <c r="BB48" s="22"/>
      <c r="BC48" s="22"/>
      <c r="BD48" s="22">
        <v>3</v>
      </c>
      <c r="BE48" s="22"/>
      <c r="BF48" s="23"/>
      <c r="BG48" s="23"/>
      <c r="BH48" s="23"/>
      <c r="BI48" s="23">
        <v>4</v>
      </c>
      <c r="BJ48" s="24"/>
      <c r="BK48" s="24"/>
      <c r="BL48" s="24"/>
      <c r="BM48" s="24">
        <v>4</v>
      </c>
      <c r="BN48" s="25"/>
      <c r="BO48" s="25"/>
      <c r="BP48" s="25"/>
      <c r="BQ48" s="25">
        <v>4</v>
      </c>
      <c r="BR48" s="26"/>
      <c r="BS48" s="26"/>
      <c r="BT48" s="26"/>
      <c r="BU48" s="26">
        <v>4</v>
      </c>
      <c r="BZ48" s="170"/>
      <c r="CA48" s="44"/>
      <c r="CB48" s="171"/>
      <c r="CJ48" s="28"/>
      <c r="CO48" s="28"/>
    </row>
    <row r="49" spans="1:93">
      <c r="A49" s="17"/>
      <c r="B49" s="172">
        <v>4</v>
      </c>
      <c r="C49" s="659"/>
      <c r="D49" s="18"/>
      <c r="E49" s="19">
        <v>1</v>
      </c>
      <c r="F49" s="20"/>
      <c r="G49" s="20">
        <v>1</v>
      </c>
      <c r="H49" s="20"/>
      <c r="I49" s="20"/>
      <c r="J49" s="20"/>
      <c r="K49" s="20"/>
      <c r="L49" s="20"/>
      <c r="M49" s="20"/>
      <c r="N49" s="20"/>
      <c r="O49" s="20"/>
      <c r="P49" s="19"/>
      <c r="Q49" s="19"/>
      <c r="R49" s="21"/>
      <c r="S49" s="21"/>
      <c r="T49" s="21">
        <v>3</v>
      </c>
      <c r="U49" s="21"/>
      <c r="V49" s="22"/>
      <c r="W49" s="22"/>
      <c r="X49" s="22">
        <v>3</v>
      </c>
      <c r="Y49" s="22"/>
      <c r="Z49" s="23"/>
      <c r="AA49" s="23"/>
      <c r="AB49" s="23">
        <v>3</v>
      </c>
      <c r="AC49" s="23"/>
      <c r="AD49" s="24"/>
      <c r="AE49" s="24"/>
      <c r="AF49" s="24">
        <v>3</v>
      </c>
      <c r="AG49" s="24"/>
      <c r="AH49" s="25"/>
      <c r="AI49" s="25"/>
      <c r="AJ49" s="25">
        <v>3</v>
      </c>
      <c r="AK49" s="25"/>
      <c r="AL49" s="26"/>
      <c r="AM49" s="26"/>
      <c r="AN49" s="26"/>
      <c r="AO49" s="26">
        <v>4</v>
      </c>
      <c r="AP49" s="22"/>
      <c r="AQ49" s="22">
        <v>2</v>
      </c>
      <c r="AR49" s="22"/>
      <c r="AS49" s="22"/>
      <c r="AT49" s="27"/>
      <c r="AU49" s="27"/>
      <c r="AV49" s="27">
        <v>3</v>
      </c>
      <c r="AW49" s="27"/>
      <c r="AX49" s="21"/>
      <c r="AY49" s="21"/>
      <c r="AZ49" s="21"/>
      <c r="BA49" s="21">
        <v>4</v>
      </c>
      <c r="BB49" s="22"/>
      <c r="BC49" s="22"/>
      <c r="BD49" s="22">
        <v>3</v>
      </c>
      <c r="BE49" s="22"/>
      <c r="BF49" s="23"/>
      <c r="BG49" s="23"/>
      <c r="BH49" s="23"/>
      <c r="BI49" s="23">
        <v>4</v>
      </c>
      <c r="BJ49" s="24"/>
      <c r="BK49" s="24"/>
      <c r="BL49" s="24">
        <v>3</v>
      </c>
      <c r="BM49" s="24"/>
      <c r="BN49" s="25"/>
      <c r="BO49" s="25"/>
      <c r="BP49" s="25">
        <v>3</v>
      </c>
      <c r="BQ49" s="25"/>
      <c r="BR49" s="26"/>
      <c r="BS49" s="26"/>
      <c r="BT49" s="26"/>
      <c r="BU49" s="26">
        <v>4</v>
      </c>
      <c r="BZ49" s="170"/>
      <c r="CA49" s="44"/>
      <c r="CB49" s="171"/>
      <c r="CJ49" s="28"/>
      <c r="CO49" s="28"/>
    </row>
    <row r="50" spans="1:93">
      <c r="A50" s="17"/>
      <c r="B50" s="172">
        <v>5</v>
      </c>
      <c r="C50" s="659"/>
      <c r="D50" s="18">
        <v>1</v>
      </c>
      <c r="E50" s="19"/>
      <c r="F50" s="20"/>
      <c r="G50" s="20"/>
      <c r="H50" s="20">
        <v>1</v>
      </c>
      <c r="I50" s="20"/>
      <c r="J50" s="20"/>
      <c r="K50" s="20"/>
      <c r="L50" s="20"/>
      <c r="M50" s="20"/>
      <c r="N50" s="20"/>
      <c r="O50" s="20"/>
      <c r="P50" s="19"/>
      <c r="Q50" s="19"/>
      <c r="R50" s="21"/>
      <c r="S50" s="21"/>
      <c r="T50" s="21">
        <v>3</v>
      </c>
      <c r="U50" s="21"/>
      <c r="V50" s="22"/>
      <c r="W50" s="22"/>
      <c r="X50" s="22">
        <v>3</v>
      </c>
      <c r="Y50" s="22"/>
      <c r="Z50" s="23"/>
      <c r="AA50" s="23"/>
      <c r="AB50" s="23">
        <v>3</v>
      </c>
      <c r="AC50" s="23"/>
      <c r="AD50" s="24"/>
      <c r="AE50" s="24"/>
      <c r="AF50" s="24">
        <v>3</v>
      </c>
      <c r="AG50" s="24"/>
      <c r="AH50" s="25"/>
      <c r="AI50" s="25"/>
      <c r="AJ50" s="25">
        <v>3</v>
      </c>
      <c r="AK50" s="25"/>
      <c r="AL50" s="26"/>
      <c r="AM50" s="26"/>
      <c r="AN50" s="26">
        <v>3</v>
      </c>
      <c r="AO50" s="26"/>
      <c r="AP50" s="22"/>
      <c r="AQ50" s="22"/>
      <c r="AR50" s="22">
        <v>3</v>
      </c>
      <c r="AS50" s="22"/>
      <c r="AT50" s="27"/>
      <c r="AU50" s="27"/>
      <c r="AV50" s="27">
        <v>3</v>
      </c>
      <c r="AW50" s="27"/>
      <c r="AX50" s="21"/>
      <c r="AY50" s="21"/>
      <c r="AZ50" s="21">
        <v>3</v>
      </c>
      <c r="BA50" s="21"/>
      <c r="BB50" s="22"/>
      <c r="BC50" s="22"/>
      <c r="BD50" s="22">
        <v>3</v>
      </c>
      <c r="BE50" s="22"/>
      <c r="BF50" s="23"/>
      <c r="BG50" s="23"/>
      <c r="BH50" s="23">
        <v>3</v>
      </c>
      <c r="BI50" s="23"/>
      <c r="BJ50" s="24"/>
      <c r="BK50" s="24"/>
      <c r="BL50" s="24">
        <v>3</v>
      </c>
      <c r="BM50" s="24"/>
      <c r="BN50" s="25"/>
      <c r="BO50" s="25"/>
      <c r="BP50" s="25">
        <v>3</v>
      </c>
      <c r="BQ50" s="25"/>
      <c r="BR50" s="26"/>
      <c r="BS50" s="26"/>
      <c r="BT50" s="26">
        <v>3</v>
      </c>
      <c r="BU50" s="26"/>
      <c r="BZ50" s="170"/>
      <c r="CA50" s="44"/>
      <c r="CB50" s="171"/>
      <c r="CJ50" s="28"/>
      <c r="CO50" s="28"/>
    </row>
    <row r="51" spans="1:93">
      <c r="A51" s="17"/>
      <c r="B51" s="172">
        <v>6</v>
      </c>
      <c r="C51" s="659"/>
      <c r="D51" s="18">
        <v>1</v>
      </c>
      <c r="E51" s="19"/>
      <c r="F51" s="20"/>
      <c r="G51" s="20"/>
      <c r="H51" s="20">
        <v>1</v>
      </c>
      <c r="I51" s="20"/>
      <c r="J51" s="20"/>
      <c r="K51" s="20"/>
      <c r="L51" s="20"/>
      <c r="M51" s="20"/>
      <c r="N51" s="20"/>
      <c r="O51" s="20"/>
      <c r="P51" s="19"/>
      <c r="Q51" s="19"/>
      <c r="R51" s="21"/>
      <c r="S51" s="21"/>
      <c r="T51" s="21">
        <v>3</v>
      </c>
      <c r="U51" s="21"/>
      <c r="V51" s="22"/>
      <c r="W51" s="22"/>
      <c r="X51" s="22">
        <v>3</v>
      </c>
      <c r="Y51" s="22"/>
      <c r="Z51" s="23"/>
      <c r="AA51" s="23"/>
      <c r="AB51" s="23"/>
      <c r="AC51" s="23">
        <v>4</v>
      </c>
      <c r="AD51" s="24"/>
      <c r="AE51" s="24"/>
      <c r="AF51" s="24">
        <v>3</v>
      </c>
      <c r="AG51" s="24"/>
      <c r="AH51" s="25"/>
      <c r="AI51" s="25"/>
      <c r="AJ51" s="25">
        <v>3</v>
      </c>
      <c r="AK51" s="25"/>
      <c r="AL51" s="26"/>
      <c r="AM51" s="26"/>
      <c r="AN51" s="26">
        <v>3</v>
      </c>
      <c r="AO51" s="26"/>
      <c r="AP51" s="22"/>
      <c r="AQ51" s="22"/>
      <c r="AR51" s="22">
        <v>3</v>
      </c>
      <c r="AS51" s="22"/>
      <c r="AT51" s="27"/>
      <c r="AU51" s="27"/>
      <c r="AV51" s="27">
        <v>3</v>
      </c>
      <c r="AW51" s="27"/>
      <c r="AX51" s="21"/>
      <c r="AY51" s="21"/>
      <c r="AZ51" s="21"/>
      <c r="BA51" s="21">
        <v>4</v>
      </c>
      <c r="BB51" s="22"/>
      <c r="BC51" s="22"/>
      <c r="BD51" s="22"/>
      <c r="BE51" s="22">
        <v>4</v>
      </c>
      <c r="BF51" s="23"/>
      <c r="BG51" s="23"/>
      <c r="BH51" s="23">
        <v>3</v>
      </c>
      <c r="BI51" s="23"/>
      <c r="BJ51" s="24"/>
      <c r="BK51" s="24">
        <v>2</v>
      </c>
      <c r="BL51" s="24"/>
      <c r="BM51" s="24"/>
      <c r="BN51" s="25"/>
      <c r="BO51" s="25">
        <v>2</v>
      </c>
      <c r="BP51" s="25"/>
      <c r="BQ51" s="25"/>
      <c r="BR51" s="26"/>
      <c r="BS51" s="26"/>
      <c r="BT51" s="26">
        <v>3</v>
      </c>
      <c r="BU51" s="26"/>
      <c r="BZ51" s="170"/>
      <c r="CA51" s="44"/>
      <c r="CB51" s="171"/>
      <c r="CJ51" s="28"/>
      <c r="CO51" s="28"/>
    </row>
    <row r="52" spans="1:93">
      <c r="A52" s="17"/>
      <c r="B52" s="172">
        <v>7</v>
      </c>
      <c r="C52" s="659"/>
      <c r="D52" s="18">
        <v>1</v>
      </c>
      <c r="E52" s="19"/>
      <c r="F52" s="20"/>
      <c r="G52" s="20"/>
      <c r="H52" s="20">
        <v>1</v>
      </c>
      <c r="I52" s="20"/>
      <c r="J52" s="20"/>
      <c r="K52" s="20"/>
      <c r="L52" s="20"/>
      <c r="M52" s="20"/>
      <c r="N52" s="20"/>
      <c r="O52" s="20"/>
      <c r="P52" s="19"/>
      <c r="Q52" s="19"/>
      <c r="R52" s="21"/>
      <c r="S52" s="21"/>
      <c r="T52" s="21"/>
      <c r="U52" s="21">
        <v>4</v>
      </c>
      <c r="V52" s="22"/>
      <c r="W52" s="22"/>
      <c r="X52" s="22"/>
      <c r="Y52" s="22">
        <v>4</v>
      </c>
      <c r="Z52" s="23"/>
      <c r="AA52" s="23"/>
      <c r="AB52" s="23"/>
      <c r="AC52" s="23">
        <v>4</v>
      </c>
      <c r="AD52" s="24"/>
      <c r="AE52" s="24"/>
      <c r="AF52" s="24"/>
      <c r="AG52" s="24">
        <v>4</v>
      </c>
      <c r="AH52" s="25"/>
      <c r="AI52" s="25"/>
      <c r="AJ52" s="25"/>
      <c r="AK52" s="25">
        <v>4</v>
      </c>
      <c r="AL52" s="26"/>
      <c r="AM52" s="26"/>
      <c r="AN52" s="26"/>
      <c r="AO52" s="26">
        <v>4</v>
      </c>
      <c r="AP52" s="22"/>
      <c r="AQ52" s="22"/>
      <c r="AR52" s="22"/>
      <c r="AS52" s="22">
        <v>4</v>
      </c>
      <c r="AT52" s="27"/>
      <c r="AU52" s="27"/>
      <c r="AV52" s="27"/>
      <c r="AW52" s="27">
        <v>4</v>
      </c>
      <c r="AX52" s="21"/>
      <c r="AY52" s="21"/>
      <c r="AZ52" s="21"/>
      <c r="BA52" s="21">
        <v>4</v>
      </c>
      <c r="BB52" s="22"/>
      <c r="BC52" s="22"/>
      <c r="BD52" s="22"/>
      <c r="BE52" s="22">
        <v>4</v>
      </c>
      <c r="BF52" s="23"/>
      <c r="BG52" s="23"/>
      <c r="BH52" s="23"/>
      <c r="BI52" s="23">
        <v>4</v>
      </c>
      <c r="BJ52" s="24"/>
      <c r="BK52" s="24"/>
      <c r="BL52" s="24"/>
      <c r="BM52" s="24">
        <v>4</v>
      </c>
      <c r="BN52" s="25"/>
      <c r="BO52" s="25"/>
      <c r="BP52" s="25"/>
      <c r="BQ52" s="25">
        <v>4</v>
      </c>
      <c r="BR52" s="26"/>
      <c r="BS52" s="26"/>
      <c r="BT52" s="26"/>
      <c r="BU52" s="26">
        <v>4</v>
      </c>
      <c r="BZ52" s="170"/>
      <c r="CA52" s="44"/>
      <c r="CB52" s="171"/>
      <c r="CJ52" s="28"/>
      <c r="CO52" s="28"/>
    </row>
    <row r="53" spans="1:93">
      <c r="A53" s="17"/>
      <c r="B53" s="172">
        <v>8</v>
      </c>
      <c r="C53" s="659"/>
      <c r="D53" s="18">
        <v>1</v>
      </c>
      <c r="E53" s="19"/>
      <c r="F53" s="20"/>
      <c r="G53" s="20"/>
      <c r="H53" s="20">
        <v>1</v>
      </c>
      <c r="I53" s="20"/>
      <c r="J53" s="20"/>
      <c r="K53" s="20"/>
      <c r="L53" s="20"/>
      <c r="M53" s="20"/>
      <c r="N53" s="20"/>
      <c r="O53" s="20"/>
      <c r="P53" s="19"/>
      <c r="Q53" s="19"/>
      <c r="R53" s="21"/>
      <c r="S53" s="21"/>
      <c r="T53" s="21">
        <v>3</v>
      </c>
      <c r="U53" s="21"/>
      <c r="V53" s="22"/>
      <c r="W53" s="22"/>
      <c r="X53" s="22">
        <v>3</v>
      </c>
      <c r="Y53" s="22"/>
      <c r="Z53" s="23"/>
      <c r="AA53" s="23"/>
      <c r="AB53" s="23">
        <v>3</v>
      </c>
      <c r="AC53" s="23"/>
      <c r="AD53" s="24"/>
      <c r="AE53" s="24"/>
      <c r="AF53" s="24">
        <v>3</v>
      </c>
      <c r="AG53" s="24"/>
      <c r="AH53" s="25"/>
      <c r="AI53" s="25"/>
      <c r="AJ53" s="25">
        <v>3</v>
      </c>
      <c r="AK53" s="25"/>
      <c r="AL53" s="26"/>
      <c r="AM53" s="26"/>
      <c r="AN53" s="26">
        <v>3</v>
      </c>
      <c r="AO53" s="26"/>
      <c r="AP53" s="22"/>
      <c r="AQ53" s="22"/>
      <c r="AR53" s="22">
        <v>3</v>
      </c>
      <c r="AS53" s="22"/>
      <c r="AT53" s="27"/>
      <c r="AU53" s="27"/>
      <c r="AV53" s="27"/>
      <c r="AW53" s="27">
        <v>4</v>
      </c>
      <c r="AX53" s="21"/>
      <c r="AY53" s="21"/>
      <c r="AZ53" s="21"/>
      <c r="BA53" s="21">
        <v>4</v>
      </c>
      <c r="BB53" s="22"/>
      <c r="BC53" s="22"/>
      <c r="BD53" s="22">
        <v>3</v>
      </c>
      <c r="BE53" s="22"/>
      <c r="BF53" s="23"/>
      <c r="BG53" s="23"/>
      <c r="BH53" s="23"/>
      <c r="BI53" s="23">
        <v>4</v>
      </c>
      <c r="BJ53" s="24"/>
      <c r="BK53" s="24"/>
      <c r="BL53" s="24">
        <v>3</v>
      </c>
      <c r="BM53" s="24"/>
      <c r="BN53" s="25"/>
      <c r="BO53" s="25"/>
      <c r="BP53" s="25"/>
      <c r="BQ53" s="25">
        <v>4</v>
      </c>
      <c r="BR53" s="26"/>
      <c r="BS53" s="26"/>
      <c r="BT53" s="26"/>
      <c r="BU53" s="26">
        <v>4</v>
      </c>
      <c r="BZ53" s="170"/>
      <c r="CA53" s="44"/>
      <c r="CB53" s="171"/>
      <c r="CJ53" s="28"/>
      <c r="CO53" s="28"/>
    </row>
    <row r="54" spans="1:93">
      <c r="A54" s="17"/>
      <c r="B54" s="179">
        <v>1</v>
      </c>
      <c r="C54" s="660" t="s">
        <v>175</v>
      </c>
      <c r="D54" s="18">
        <v>1</v>
      </c>
      <c r="E54" s="19"/>
      <c r="F54" s="20"/>
      <c r="G54" s="20"/>
      <c r="H54" s="20">
        <v>1</v>
      </c>
      <c r="I54" s="20"/>
      <c r="J54" s="20"/>
      <c r="K54" s="20"/>
      <c r="L54" s="20"/>
      <c r="M54" s="20"/>
      <c r="N54" s="20"/>
      <c r="O54" s="20"/>
      <c r="P54" s="19"/>
      <c r="Q54" s="19"/>
      <c r="R54" s="21"/>
      <c r="S54" s="21"/>
      <c r="T54" s="21"/>
      <c r="U54" s="21">
        <v>4</v>
      </c>
      <c r="V54" s="22"/>
      <c r="W54" s="22"/>
      <c r="X54" s="22"/>
      <c r="Y54" s="22">
        <v>4</v>
      </c>
      <c r="Z54" s="23"/>
      <c r="AA54" s="23"/>
      <c r="AB54" s="23"/>
      <c r="AC54" s="23">
        <v>4</v>
      </c>
      <c r="AD54" s="24"/>
      <c r="AE54" s="24"/>
      <c r="AF54" s="24"/>
      <c r="AG54" s="24">
        <v>4</v>
      </c>
      <c r="AH54" s="25"/>
      <c r="AI54" s="25"/>
      <c r="AJ54" s="25"/>
      <c r="AK54" s="25">
        <v>4</v>
      </c>
      <c r="AL54" s="26"/>
      <c r="AM54" s="26"/>
      <c r="AN54" s="26"/>
      <c r="AO54" s="26">
        <v>4</v>
      </c>
      <c r="AP54" s="22"/>
      <c r="AQ54" s="22"/>
      <c r="AR54" s="22"/>
      <c r="AS54" s="22">
        <v>4</v>
      </c>
      <c r="AT54" s="27"/>
      <c r="AU54" s="27"/>
      <c r="AV54" s="27"/>
      <c r="AW54" s="27">
        <v>4</v>
      </c>
      <c r="AX54" s="21"/>
      <c r="AY54" s="21"/>
      <c r="AZ54" s="21"/>
      <c r="BA54" s="21">
        <v>4</v>
      </c>
      <c r="BB54" s="22"/>
      <c r="BC54" s="22"/>
      <c r="BD54" s="22"/>
      <c r="BE54" s="22">
        <v>4</v>
      </c>
      <c r="BF54" s="23"/>
      <c r="BG54" s="23"/>
      <c r="BH54" s="23"/>
      <c r="BI54" s="23">
        <v>4</v>
      </c>
      <c r="BJ54" s="24"/>
      <c r="BK54" s="24"/>
      <c r="BL54" s="24"/>
      <c r="BM54" s="24">
        <v>4</v>
      </c>
      <c r="BN54" s="25"/>
      <c r="BO54" s="25"/>
      <c r="BP54" s="25"/>
      <c r="BQ54" s="25">
        <v>4</v>
      </c>
      <c r="BR54" s="26"/>
      <c r="BS54" s="26"/>
      <c r="BT54" s="26"/>
      <c r="BU54" s="26">
        <v>4</v>
      </c>
      <c r="BZ54" s="170"/>
      <c r="CA54" s="44"/>
      <c r="CB54" s="171"/>
      <c r="CJ54" s="28"/>
      <c r="CO54" s="28"/>
    </row>
    <row r="55" spans="1:93">
      <c r="A55" s="17"/>
      <c r="B55" s="179">
        <v>2</v>
      </c>
      <c r="C55" s="661"/>
      <c r="D55" s="18">
        <v>1</v>
      </c>
      <c r="E55" s="19"/>
      <c r="F55" s="20"/>
      <c r="G55" s="20"/>
      <c r="H55" s="20">
        <v>1</v>
      </c>
      <c r="I55" s="20"/>
      <c r="J55" s="20"/>
      <c r="K55" s="20"/>
      <c r="L55" s="20"/>
      <c r="M55" s="20"/>
      <c r="N55" s="20"/>
      <c r="O55" s="20"/>
      <c r="P55" s="19"/>
      <c r="Q55" s="19"/>
      <c r="R55" s="21"/>
      <c r="S55" s="21"/>
      <c r="T55" s="21"/>
      <c r="U55" s="21">
        <v>4</v>
      </c>
      <c r="V55" s="22"/>
      <c r="W55" s="22"/>
      <c r="X55" s="22"/>
      <c r="Y55" s="22">
        <v>4</v>
      </c>
      <c r="Z55" s="23"/>
      <c r="AA55" s="23"/>
      <c r="AB55" s="23"/>
      <c r="AC55" s="23">
        <v>4</v>
      </c>
      <c r="AD55" s="24"/>
      <c r="AE55" s="24"/>
      <c r="AF55" s="24"/>
      <c r="AG55" s="24">
        <v>4</v>
      </c>
      <c r="AH55" s="25"/>
      <c r="AI55" s="25"/>
      <c r="AJ55" s="25"/>
      <c r="AK55" s="25">
        <v>4</v>
      </c>
      <c r="AL55" s="26"/>
      <c r="AM55" s="26"/>
      <c r="AN55" s="26"/>
      <c r="AO55" s="26">
        <v>4</v>
      </c>
      <c r="AP55" s="22"/>
      <c r="AQ55" s="22"/>
      <c r="AR55" s="22"/>
      <c r="AS55" s="22">
        <v>4</v>
      </c>
      <c r="AT55" s="27"/>
      <c r="AU55" s="27"/>
      <c r="AV55" s="27"/>
      <c r="AW55" s="27">
        <v>4</v>
      </c>
      <c r="AX55" s="21"/>
      <c r="AY55" s="21"/>
      <c r="AZ55" s="21"/>
      <c r="BA55" s="21">
        <v>4</v>
      </c>
      <c r="BB55" s="22"/>
      <c r="BC55" s="22"/>
      <c r="BD55" s="22"/>
      <c r="BE55" s="22">
        <v>4</v>
      </c>
      <c r="BF55" s="23"/>
      <c r="BG55" s="23"/>
      <c r="BH55" s="23"/>
      <c r="BI55" s="23">
        <v>4</v>
      </c>
      <c r="BJ55" s="24"/>
      <c r="BK55" s="24"/>
      <c r="BL55" s="24"/>
      <c r="BM55" s="24">
        <v>4</v>
      </c>
      <c r="BN55" s="25"/>
      <c r="BO55" s="25"/>
      <c r="BP55" s="25"/>
      <c r="BQ55" s="25">
        <v>4</v>
      </c>
      <c r="BR55" s="26"/>
      <c r="BS55" s="26"/>
      <c r="BT55" s="26"/>
      <c r="BU55" s="26">
        <v>4</v>
      </c>
      <c r="BZ55" s="170"/>
      <c r="CA55" s="44"/>
      <c r="CB55" s="171"/>
      <c r="CJ55" s="28"/>
      <c r="CO55" s="28"/>
    </row>
    <row r="56" spans="1:93">
      <c r="A56" s="17"/>
      <c r="B56" s="179">
        <v>3</v>
      </c>
      <c r="C56" s="661"/>
      <c r="D56" s="18"/>
      <c r="E56" s="19">
        <v>1</v>
      </c>
      <c r="F56" s="20"/>
      <c r="G56" s="20"/>
      <c r="H56" s="20">
        <v>1</v>
      </c>
      <c r="I56" s="20"/>
      <c r="J56" s="20"/>
      <c r="K56" s="20"/>
      <c r="L56" s="20"/>
      <c r="M56" s="20"/>
      <c r="N56" s="20"/>
      <c r="O56" s="20"/>
      <c r="P56" s="19"/>
      <c r="Q56" s="19"/>
      <c r="R56" s="21"/>
      <c r="S56" s="21"/>
      <c r="T56" s="21"/>
      <c r="U56" s="21">
        <v>4</v>
      </c>
      <c r="V56" s="22"/>
      <c r="W56" s="22"/>
      <c r="X56" s="22"/>
      <c r="Y56" s="22">
        <v>4</v>
      </c>
      <c r="Z56" s="23"/>
      <c r="AA56" s="23"/>
      <c r="AB56" s="23"/>
      <c r="AC56" s="23">
        <v>4</v>
      </c>
      <c r="AD56" s="24"/>
      <c r="AE56" s="24"/>
      <c r="AF56" s="24"/>
      <c r="AG56" s="24">
        <v>4</v>
      </c>
      <c r="AH56" s="25"/>
      <c r="AI56" s="25"/>
      <c r="AJ56" s="25"/>
      <c r="AK56" s="25">
        <v>4</v>
      </c>
      <c r="AL56" s="26"/>
      <c r="AM56" s="26"/>
      <c r="AN56" s="26"/>
      <c r="AO56" s="26">
        <v>4</v>
      </c>
      <c r="AP56" s="22"/>
      <c r="AQ56" s="22"/>
      <c r="AR56" s="22"/>
      <c r="AS56" s="22">
        <v>4</v>
      </c>
      <c r="AT56" s="27"/>
      <c r="AU56" s="27"/>
      <c r="AV56" s="27"/>
      <c r="AW56" s="27">
        <v>4</v>
      </c>
      <c r="AX56" s="21"/>
      <c r="AY56" s="21"/>
      <c r="AZ56" s="21"/>
      <c r="BA56" s="21">
        <v>4</v>
      </c>
      <c r="BB56" s="22"/>
      <c r="BC56" s="22"/>
      <c r="BD56" s="22"/>
      <c r="BE56" s="22">
        <v>4</v>
      </c>
      <c r="BF56" s="23"/>
      <c r="BG56" s="23"/>
      <c r="BH56" s="23"/>
      <c r="BI56" s="23">
        <v>4</v>
      </c>
      <c r="BJ56" s="24"/>
      <c r="BK56" s="24"/>
      <c r="BL56" s="24"/>
      <c r="BM56" s="24">
        <v>4</v>
      </c>
      <c r="BN56" s="25"/>
      <c r="BO56" s="25"/>
      <c r="BP56" s="25"/>
      <c r="BQ56" s="25">
        <v>4</v>
      </c>
      <c r="BR56" s="26"/>
      <c r="BS56" s="26"/>
      <c r="BT56" s="26"/>
      <c r="BU56" s="26">
        <v>4</v>
      </c>
      <c r="BZ56" s="170"/>
      <c r="CA56" s="44"/>
      <c r="CB56" s="171"/>
      <c r="CJ56" s="28"/>
      <c r="CO56" s="28"/>
    </row>
    <row r="57" spans="1:93">
      <c r="A57" s="17"/>
      <c r="B57" s="179">
        <v>4</v>
      </c>
      <c r="C57" s="661"/>
      <c r="D57" s="18">
        <v>1</v>
      </c>
      <c r="E57" s="19"/>
      <c r="F57" s="20"/>
      <c r="G57" s="20"/>
      <c r="H57" s="20">
        <v>1</v>
      </c>
      <c r="I57" s="20"/>
      <c r="J57" s="20"/>
      <c r="K57" s="20"/>
      <c r="L57" s="20"/>
      <c r="M57" s="20"/>
      <c r="N57" s="20"/>
      <c r="O57" s="20"/>
      <c r="P57" s="19"/>
      <c r="Q57" s="19"/>
      <c r="R57" s="21"/>
      <c r="S57" s="21"/>
      <c r="T57" s="21"/>
      <c r="U57" s="21">
        <v>4</v>
      </c>
      <c r="V57" s="22"/>
      <c r="W57" s="22"/>
      <c r="X57" s="22"/>
      <c r="Y57" s="22">
        <v>4</v>
      </c>
      <c r="Z57" s="23"/>
      <c r="AA57" s="23"/>
      <c r="AB57" s="23"/>
      <c r="AC57" s="23">
        <v>4</v>
      </c>
      <c r="AD57" s="24"/>
      <c r="AE57" s="24"/>
      <c r="AF57" s="24"/>
      <c r="AG57" s="24">
        <v>4</v>
      </c>
      <c r="AH57" s="25"/>
      <c r="AI57" s="25"/>
      <c r="AJ57" s="25"/>
      <c r="AK57" s="25">
        <v>4</v>
      </c>
      <c r="AL57" s="26"/>
      <c r="AM57" s="26"/>
      <c r="AN57" s="26"/>
      <c r="AO57" s="26">
        <v>4</v>
      </c>
      <c r="AP57" s="22"/>
      <c r="AQ57" s="22"/>
      <c r="AR57" s="22"/>
      <c r="AS57" s="22">
        <v>4</v>
      </c>
      <c r="AT57" s="27"/>
      <c r="AU57" s="27"/>
      <c r="AV57" s="27"/>
      <c r="AW57" s="27">
        <v>4</v>
      </c>
      <c r="AX57" s="21"/>
      <c r="AY57" s="21"/>
      <c r="AZ57" s="21"/>
      <c r="BA57" s="21">
        <v>4</v>
      </c>
      <c r="BB57" s="22"/>
      <c r="BC57" s="22"/>
      <c r="BD57" s="22"/>
      <c r="BE57" s="22">
        <v>4</v>
      </c>
      <c r="BF57" s="23"/>
      <c r="BG57" s="23"/>
      <c r="BH57" s="23"/>
      <c r="BI57" s="23">
        <v>4</v>
      </c>
      <c r="BJ57" s="24"/>
      <c r="BK57" s="24"/>
      <c r="BL57" s="24"/>
      <c r="BM57" s="24">
        <v>4</v>
      </c>
      <c r="BN57" s="25"/>
      <c r="BO57" s="25"/>
      <c r="BP57" s="25"/>
      <c r="BQ57" s="25">
        <v>4</v>
      </c>
      <c r="BR57" s="26"/>
      <c r="BS57" s="26"/>
      <c r="BT57" s="26"/>
      <c r="BU57" s="26">
        <v>4</v>
      </c>
      <c r="BZ57" s="170"/>
      <c r="CA57" s="44"/>
      <c r="CB57" s="171"/>
      <c r="CJ57" s="28"/>
      <c r="CO57" s="28"/>
    </row>
    <row r="58" spans="1:93">
      <c r="A58" s="17"/>
      <c r="B58" s="179">
        <v>5</v>
      </c>
      <c r="C58" s="661"/>
      <c r="D58" s="18"/>
      <c r="E58" s="19">
        <v>1</v>
      </c>
      <c r="F58" s="20"/>
      <c r="G58" s="20">
        <v>1</v>
      </c>
      <c r="H58" s="20"/>
      <c r="I58" s="20"/>
      <c r="J58" s="20"/>
      <c r="K58" s="20"/>
      <c r="L58" s="20"/>
      <c r="M58" s="20"/>
      <c r="N58" s="20"/>
      <c r="O58" s="20"/>
      <c r="P58" s="19"/>
      <c r="Q58" s="19"/>
      <c r="R58" s="21"/>
      <c r="S58" s="21"/>
      <c r="T58" s="21"/>
      <c r="U58" s="21">
        <v>4</v>
      </c>
      <c r="V58" s="22"/>
      <c r="W58" s="22"/>
      <c r="X58" s="22"/>
      <c r="Y58" s="22">
        <v>4</v>
      </c>
      <c r="Z58" s="23"/>
      <c r="AA58" s="23"/>
      <c r="AB58" s="23"/>
      <c r="AC58" s="23">
        <v>4</v>
      </c>
      <c r="AD58" s="24"/>
      <c r="AE58" s="24"/>
      <c r="AF58" s="24"/>
      <c r="AG58" s="24">
        <v>4</v>
      </c>
      <c r="AH58" s="25"/>
      <c r="AI58" s="25"/>
      <c r="AJ58" s="25"/>
      <c r="AK58" s="25">
        <v>4</v>
      </c>
      <c r="AL58" s="26"/>
      <c r="AM58" s="26"/>
      <c r="AN58" s="26"/>
      <c r="AO58" s="26">
        <v>4</v>
      </c>
      <c r="AP58" s="22"/>
      <c r="AQ58" s="22"/>
      <c r="AR58" s="22"/>
      <c r="AS58" s="22">
        <v>4</v>
      </c>
      <c r="AT58" s="27"/>
      <c r="AU58" s="27"/>
      <c r="AV58" s="27"/>
      <c r="AW58" s="27">
        <v>4</v>
      </c>
      <c r="AX58" s="21"/>
      <c r="AY58" s="21"/>
      <c r="AZ58" s="21"/>
      <c r="BA58" s="21">
        <v>4</v>
      </c>
      <c r="BB58" s="22"/>
      <c r="BC58" s="22"/>
      <c r="BD58" s="22"/>
      <c r="BE58" s="22">
        <v>4</v>
      </c>
      <c r="BF58" s="23"/>
      <c r="BG58" s="23"/>
      <c r="BH58" s="23"/>
      <c r="BI58" s="23">
        <v>4</v>
      </c>
      <c r="BJ58" s="24"/>
      <c r="BK58" s="24"/>
      <c r="BL58" s="24"/>
      <c r="BM58" s="24">
        <v>4</v>
      </c>
      <c r="BN58" s="25"/>
      <c r="BO58" s="25"/>
      <c r="BP58" s="25"/>
      <c r="BQ58" s="25">
        <v>4</v>
      </c>
      <c r="BR58" s="26"/>
      <c r="BS58" s="26"/>
      <c r="BT58" s="26"/>
      <c r="BU58" s="26">
        <v>4</v>
      </c>
      <c r="BZ58" s="170"/>
      <c r="CA58" s="44"/>
      <c r="CB58" s="171"/>
      <c r="CJ58" s="28"/>
      <c r="CO58" s="28"/>
    </row>
    <row r="59" spans="1:93">
      <c r="A59" s="17"/>
      <c r="B59" s="179">
        <v>6</v>
      </c>
      <c r="C59" s="661"/>
      <c r="D59" s="18">
        <v>1</v>
      </c>
      <c r="E59" s="19"/>
      <c r="F59" s="20"/>
      <c r="G59" s="20"/>
      <c r="H59" s="20">
        <v>1</v>
      </c>
      <c r="I59" s="20"/>
      <c r="J59" s="20"/>
      <c r="K59" s="20"/>
      <c r="L59" s="20"/>
      <c r="M59" s="20"/>
      <c r="N59" s="20"/>
      <c r="O59" s="20"/>
      <c r="P59" s="19"/>
      <c r="Q59" s="19"/>
      <c r="R59" s="21"/>
      <c r="S59" s="21"/>
      <c r="T59" s="21"/>
      <c r="U59" s="21">
        <v>4</v>
      </c>
      <c r="V59" s="22"/>
      <c r="W59" s="22"/>
      <c r="X59" s="22"/>
      <c r="Y59" s="22">
        <v>4</v>
      </c>
      <c r="Z59" s="23"/>
      <c r="AA59" s="23"/>
      <c r="AB59" s="23"/>
      <c r="AC59" s="23">
        <v>4</v>
      </c>
      <c r="AD59" s="24"/>
      <c r="AE59" s="24"/>
      <c r="AF59" s="24"/>
      <c r="AG59" s="24">
        <v>4</v>
      </c>
      <c r="AH59" s="25"/>
      <c r="AI59" s="25"/>
      <c r="AJ59" s="25"/>
      <c r="AK59" s="25">
        <v>4</v>
      </c>
      <c r="AL59" s="26"/>
      <c r="AM59" s="26"/>
      <c r="AN59" s="26"/>
      <c r="AO59" s="26">
        <v>4</v>
      </c>
      <c r="AP59" s="22"/>
      <c r="AQ59" s="22"/>
      <c r="AR59" s="22"/>
      <c r="AS59" s="22">
        <v>4</v>
      </c>
      <c r="AT59" s="27"/>
      <c r="AU59" s="27"/>
      <c r="AV59" s="27"/>
      <c r="AW59" s="27">
        <v>4</v>
      </c>
      <c r="AX59" s="21"/>
      <c r="AY59" s="21"/>
      <c r="AZ59" s="21"/>
      <c r="BA59" s="21">
        <v>4</v>
      </c>
      <c r="BB59" s="22"/>
      <c r="BC59" s="22"/>
      <c r="BD59" s="22"/>
      <c r="BE59" s="22">
        <v>4</v>
      </c>
      <c r="BF59" s="23"/>
      <c r="BG59" s="23"/>
      <c r="BH59" s="23"/>
      <c r="BI59" s="23">
        <v>4</v>
      </c>
      <c r="BJ59" s="24"/>
      <c r="BK59" s="24"/>
      <c r="BL59" s="24"/>
      <c r="BM59" s="24">
        <v>4</v>
      </c>
      <c r="BN59" s="25"/>
      <c r="BO59" s="25"/>
      <c r="BP59" s="25"/>
      <c r="BQ59" s="25">
        <v>4</v>
      </c>
      <c r="BR59" s="26"/>
      <c r="BS59" s="26"/>
      <c r="BT59" s="26"/>
      <c r="BU59" s="26">
        <v>4</v>
      </c>
      <c r="BZ59" s="170"/>
      <c r="CA59" s="44"/>
      <c r="CB59" s="171"/>
      <c r="CJ59" s="28"/>
      <c r="CO59" s="28"/>
    </row>
    <row r="60" spans="1:93">
      <c r="A60" s="17"/>
      <c r="B60" s="179">
        <v>7</v>
      </c>
      <c r="C60" s="661"/>
      <c r="D60" s="18">
        <v>1</v>
      </c>
      <c r="E60" s="19"/>
      <c r="F60" s="20"/>
      <c r="G60" s="20">
        <v>1</v>
      </c>
      <c r="H60" s="20"/>
      <c r="I60" s="20"/>
      <c r="J60" s="20"/>
      <c r="K60" s="20"/>
      <c r="L60" s="20"/>
      <c r="M60" s="20"/>
      <c r="N60" s="20"/>
      <c r="O60" s="20"/>
      <c r="P60" s="19"/>
      <c r="Q60" s="19"/>
      <c r="R60" s="21"/>
      <c r="S60" s="21"/>
      <c r="T60" s="21"/>
      <c r="U60" s="21">
        <v>4</v>
      </c>
      <c r="V60" s="22"/>
      <c r="W60" s="22"/>
      <c r="X60" s="22"/>
      <c r="Y60" s="22">
        <v>4</v>
      </c>
      <c r="Z60" s="23"/>
      <c r="AA60" s="23"/>
      <c r="AB60" s="23"/>
      <c r="AC60" s="23">
        <v>4</v>
      </c>
      <c r="AD60" s="24"/>
      <c r="AE60" s="24"/>
      <c r="AF60" s="24"/>
      <c r="AG60" s="24">
        <v>4</v>
      </c>
      <c r="AH60" s="25"/>
      <c r="AI60" s="25"/>
      <c r="AJ60" s="25"/>
      <c r="AK60" s="25">
        <v>4</v>
      </c>
      <c r="AL60" s="26"/>
      <c r="AM60" s="26"/>
      <c r="AN60" s="26"/>
      <c r="AO60" s="26">
        <v>4</v>
      </c>
      <c r="AP60" s="22"/>
      <c r="AQ60" s="22"/>
      <c r="AR60" s="22"/>
      <c r="AS60" s="22">
        <v>4</v>
      </c>
      <c r="AT60" s="27"/>
      <c r="AU60" s="27"/>
      <c r="AV60" s="27"/>
      <c r="AW60" s="27">
        <v>4</v>
      </c>
      <c r="AX60" s="21"/>
      <c r="AY60" s="21"/>
      <c r="AZ60" s="21"/>
      <c r="BA60" s="21">
        <v>4</v>
      </c>
      <c r="BB60" s="22"/>
      <c r="BC60" s="22"/>
      <c r="BD60" s="22"/>
      <c r="BE60" s="22">
        <v>4</v>
      </c>
      <c r="BF60" s="23"/>
      <c r="BG60" s="23"/>
      <c r="BH60" s="23"/>
      <c r="BI60" s="23">
        <v>4</v>
      </c>
      <c r="BJ60" s="24"/>
      <c r="BK60" s="24"/>
      <c r="BL60" s="24"/>
      <c r="BM60" s="24">
        <v>4</v>
      </c>
      <c r="BN60" s="25"/>
      <c r="BO60" s="25"/>
      <c r="BP60" s="25"/>
      <c r="BQ60" s="25">
        <v>4</v>
      </c>
      <c r="BR60" s="26"/>
      <c r="BS60" s="26"/>
      <c r="BT60" s="26"/>
      <c r="BU60" s="26">
        <v>4</v>
      </c>
      <c r="BZ60" s="170"/>
      <c r="CA60" s="44"/>
      <c r="CB60" s="171"/>
      <c r="CJ60" s="28"/>
      <c r="CO60" s="28"/>
    </row>
    <row r="61" spans="1:93">
      <c r="A61" s="17"/>
      <c r="B61" s="179">
        <v>8</v>
      </c>
      <c r="C61" s="661"/>
      <c r="D61" s="18">
        <v>1</v>
      </c>
      <c r="E61" s="19"/>
      <c r="F61" s="20"/>
      <c r="G61" s="20"/>
      <c r="H61" s="20">
        <v>1</v>
      </c>
      <c r="I61" s="20"/>
      <c r="J61" s="20"/>
      <c r="K61" s="20"/>
      <c r="L61" s="20"/>
      <c r="M61" s="20"/>
      <c r="N61" s="20"/>
      <c r="O61" s="20"/>
      <c r="P61" s="19"/>
      <c r="Q61" s="19"/>
      <c r="R61" s="21"/>
      <c r="S61" s="21"/>
      <c r="T61" s="21"/>
      <c r="U61" s="21">
        <v>4</v>
      </c>
      <c r="V61" s="22"/>
      <c r="W61" s="22"/>
      <c r="X61" s="22"/>
      <c r="Y61" s="22">
        <v>4</v>
      </c>
      <c r="Z61" s="23"/>
      <c r="AA61" s="23"/>
      <c r="AB61" s="23"/>
      <c r="AC61" s="23">
        <v>4</v>
      </c>
      <c r="AD61" s="24"/>
      <c r="AE61" s="24"/>
      <c r="AF61" s="24"/>
      <c r="AG61" s="24">
        <v>4</v>
      </c>
      <c r="AH61" s="25"/>
      <c r="AI61" s="25"/>
      <c r="AJ61" s="25"/>
      <c r="AK61" s="25">
        <v>4</v>
      </c>
      <c r="AL61" s="26"/>
      <c r="AM61" s="26"/>
      <c r="AN61" s="26"/>
      <c r="AO61" s="26">
        <v>4</v>
      </c>
      <c r="AP61" s="22"/>
      <c r="AQ61" s="22"/>
      <c r="AR61" s="22"/>
      <c r="AS61" s="22">
        <v>4</v>
      </c>
      <c r="AT61" s="27"/>
      <c r="AU61" s="27"/>
      <c r="AV61" s="27"/>
      <c r="AW61" s="27">
        <v>4</v>
      </c>
      <c r="AX61" s="21"/>
      <c r="AY61" s="21"/>
      <c r="AZ61" s="21"/>
      <c r="BA61" s="21">
        <v>4</v>
      </c>
      <c r="BB61" s="22"/>
      <c r="BC61" s="22"/>
      <c r="BD61" s="22"/>
      <c r="BE61" s="22">
        <v>4</v>
      </c>
      <c r="BF61" s="23"/>
      <c r="BG61" s="23"/>
      <c r="BH61" s="23"/>
      <c r="BI61" s="23">
        <v>4</v>
      </c>
      <c r="BJ61" s="24"/>
      <c r="BK61" s="24"/>
      <c r="BL61" s="24"/>
      <c r="BM61" s="24">
        <v>4</v>
      </c>
      <c r="BN61" s="25"/>
      <c r="BO61" s="25"/>
      <c r="BP61" s="25"/>
      <c r="BQ61" s="25">
        <v>4</v>
      </c>
      <c r="BR61" s="26"/>
      <c r="BS61" s="26"/>
      <c r="BT61" s="26"/>
      <c r="BU61" s="26">
        <v>4</v>
      </c>
      <c r="BZ61" s="170"/>
      <c r="CA61" s="44"/>
      <c r="CB61" s="171"/>
      <c r="CJ61" s="28"/>
      <c r="CO61" s="28"/>
    </row>
    <row r="62" spans="1:93">
      <c r="A62" s="17"/>
      <c r="B62" s="179">
        <v>9</v>
      </c>
      <c r="C62" s="661"/>
      <c r="D62" s="18">
        <v>1</v>
      </c>
      <c r="E62" s="19"/>
      <c r="F62" s="20"/>
      <c r="G62" s="20"/>
      <c r="H62" s="20">
        <v>1</v>
      </c>
      <c r="I62" s="20"/>
      <c r="J62" s="20"/>
      <c r="K62" s="20"/>
      <c r="L62" s="20"/>
      <c r="M62" s="20"/>
      <c r="N62" s="20"/>
      <c r="O62" s="20"/>
      <c r="P62" s="19"/>
      <c r="Q62" s="19"/>
      <c r="R62" s="21"/>
      <c r="S62" s="21"/>
      <c r="T62" s="21"/>
      <c r="U62" s="21">
        <v>4</v>
      </c>
      <c r="V62" s="22"/>
      <c r="W62" s="22"/>
      <c r="X62" s="22"/>
      <c r="Y62" s="22">
        <v>4</v>
      </c>
      <c r="Z62" s="23"/>
      <c r="AA62" s="23"/>
      <c r="AB62" s="23"/>
      <c r="AC62" s="23">
        <v>4</v>
      </c>
      <c r="AD62" s="24"/>
      <c r="AE62" s="24"/>
      <c r="AF62" s="24"/>
      <c r="AG62" s="24">
        <v>4</v>
      </c>
      <c r="AH62" s="25"/>
      <c r="AI62" s="25"/>
      <c r="AJ62" s="25"/>
      <c r="AK62" s="25">
        <v>4</v>
      </c>
      <c r="AL62" s="26"/>
      <c r="AM62" s="26"/>
      <c r="AN62" s="26"/>
      <c r="AO62" s="26">
        <v>4</v>
      </c>
      <c r="AP62" s="22"/>
      <c r="AQ62" s="22"/>
      <c r="AR62" s="22"/>
      <c r="AS62" s="22">
        <v>4</v>
      </c>
      <c r="AT62" s="27"/>
      <c r="AU62" s="27"/>
      <c r="AV62" s="27"/>
      <c r="AW62" s="27">
        <v>4</v>
      </c>
      <c r="AX62" s="21"/>
      <c r="AY62" s="21"/>
      <c r="AZ62" s="21"/>
      <c r="BA62" s="21">
        <v>4</v>
      </c>
      <c r="BB62" s="22"/>
      <c r="BC62" s="22"/>
      <c r="BD62" s="22"/>
      <c r="BE62" s="22">
        <v>4</v>
      </c>
      <c r="BF62" s="23"/>
      <c r="BG62" s="23"/>
      <c r="BH62" s="23"/>
      <c r="BI62" s="23">
        <v>4</v>
      </c>
      <c r="BJ62" s="24"/>
      <c r="BK62" s="24"/>
      <c r="BL62" s="24"/>
      <c r="BM62" s="24">
        <v>4</v>
      </c>
      <c r="BN62" s="25"/>
      <c r="BO62" s="25"/>
      <c r="BP62" s="25"/>
      <c r="BQ62" s="25">
        <v>4</v>
      </c>
      <c r="BR62" s="26"/>
      <c r="BS62" s="26"/>
      <c r="BT62" s="26"/>
      <c r="BU62" s="26">
        <v>4</v>
      </c>
      <c r="BZ62" s="170"/>
      <c r="CA62" s="44"/>
      <c r="CB62" s="171"/>
      <c r="CJ62" s="28"/>
      <c r="CO62" s="28"/>
    </row>
    <row r="63" spans="1:93">
      <c r="A63" s="17"/>
      <c r="B63" s="179">
        <v>10</v>
      </c>
      <c r="C63" s="661"/>
      <c r="D63" s="18"/>
      <c r="E63" s="19">
        <v>1</v>
      </c>
      <c r="F63" s="20"/>
      <c r="G63" s="20">
        <v>1</v>
      </c>
      <c r="H63" s="20"/>
      <c r="I63" s="20"/>
      <c r="J63" s="20"/>
      <c r="K63" s="20"/>
      <c r="L63" s="20"/>
      <c r="M63" s="20"/>
      <c r="N63" s="20"/>
      <c r="O63" s="20"/>
      <c r="P63" s="19"/>
      <c r="Q63" s="19"/>
      <c r="R63" s="21"/>
      <c r="S63" s="21"/>
      <c r="T63" s="21"/>
      <c r="U63" s="21">
        <v>4</v>
      </c>
      <c r="V63" s="22"/>
      <c r="W63" s="22"/>
      <c r="X63" s="22"/>
      <c r="Y63" s="22">
        <v>4</v>
      </c>
      <c r="Z63" s="23"/>
      <c r="AA63" s="23"/>
      <c r="AB63" s="23"/>
      <c r="AC63" s="23">
        <v>4</v>
      </c>
      <c r="AD63" s="24"/>
      <c r="AE63" s="24"/>
      <c r="AF63" s="24"/>
      <c r="AG63" s="24">
        <v>4</v>
      </c>
      <c r="AH63" s="25"/>
      <c r="AI63" s="25"/>
      <c r="AJ63" s="25"/>
      <c r="AK63" s="25">
        <v>4</v>
      </c>
      <c r="AL63" s="26"/>
      <c r="AM63" s="26"/>
      <c r="AN63" s="26"/>
      <c r="AO63" s="26">
        <v>4</v>
      </c>
      <c r="AP63" s="22"/>
      <c r="AQ63" s="22"/>
      <c r="AR63" s="22"/>
      <c r="AS63" s="22">
        <v>4</v>
      </c>
      <c r="AT63" s="27"/>
      <c r="AU63" s="27"/>
      <c r="AV63" s="27"/>
      <c r="AW63" s="27">
        <v>4</v>
      </c>
      <c r="AX63" s="21"/>
      <c r="AY63" s="21"/>
      <c r="AZ63" s="21"/>
      <c r="BA63" s="21">
        <v>4</v>
      </c>
      <c r="BB63" s="22"/>
      <c r="BC63" s="22"/>
      <c r="BD63" s="22"/>
      <c r="BE63" s="22">
        <v>4</v>
      </c>
      <c r="BF63" s="23"/>
      <c r="BG63" s="23"/>
      <c r="BH63" s="23"/>
      <c r="BI63" s="23">
        <v>4</v>
      </c>
      <c r="BJ63" s="24"/>
      <c r="BK63" s="24"/>
      <c r="BL63" s="24"/>
      <c r="BM63" s="24">
        <v>4</v>
      </c>
      <c r="BN63" s="25"/>
      <c r="BO63" s="25"/>
      <c r="BP63" s="25"/>
      <c r="BQ63" s="25">
        <v>4</v>
      </c>
      <c r="BR63" s="26"/>
      <c r="BS63" s="26"/>
      <c r="BT63" s="26"/>
      <c r="BU63" s="26">
        <v>4</v>
      </c>
      <c r="BZ63" s="170"/>
      <c r="CA63" s="44"/>
      <c r="CB63" s="171"/>
      <c r="CJ63" s="28"/>
      <c r="CO63" s="28"/>
    </row>
    <row r="64" spans="1:93">
      <c r="A64" s="17"/>
      <c r="B64" s="179">
        <v>11</v>
      </c>
      <c r="C64" s="661"/>
      <c r="D64" s="18"/>
      <c r="E64" s="19">
        <v>1</v>
      </c>
      <c r="F64" s="20"/>
      <c r="G64" s="20">
        <v>1</v>
      </c>
      <c r="H64" s="20"/>
      <c r="I64" s="20"/>
      <c r="J64" s="20"/>
      <c r="K64" s="20"/>
      <c r="L64" s="20"/>
      <c r="M64" s="20"/>
      <c r="N64" s="20"/>
      <c r="O64" s="20"/>
      <c r="P64" s="19"/>
      <c r="Q64" s="19"/>
      <c r="R64" s="21"/>
      <c r="S64" s="21"/>
      <c r="T64" s="21"/>
      <c r="U64" s="21">
        <v>4</v>
      </c>
      <c r="V64" s="22"/>
      <c r="W64" s="22"/>
      <c r="X64" s="22"/>
      <c r="Y64" s="22">
        <v>4</v>
      </c>
      <c r="Z64" s="23"/>
      <c r="AA64" s="23"/>
      <c r="AB64" s="23"/>
      <c r="AC64" s="23">
        <v>4</v>
      </c>
      <c r="AD64" s="24"/>
      <c r="AE64" s="24"/>
      <c r="AF64" s="24"/>
      <c r="AG64" s="24">
        <v>4</v>
      </c>
      <c r="AH64" s="25"/>
      <c r="AI64" s="25"/>
      <c r="AJ64" s="25"/>
      <c r="AK64" s="25">
        <v>4</v>
      </c>
      <c r="AL64" s="26"/>
      <c r="AM64" s="26"/>
      <c r="AN64" s="26"/>
      <c r="AO64" s="26">
        <v>4</v>
      </c>
      <c r="AP64" s="22"/>
      <c r="AQ64" s="22"/>
      <c r="AR64" s="22"/>
      <c r="AS64" s="22">
        <v>4</v>
      </c>
      <c r="AT64" s="27"/>
      <c r="AU64" s="27"/>
      <c r="AV64" s="27"/>
      <c r="AW64" s="27">
        <v>4</v>
      </c>
      <c r="AX64" s="21"/>
      <c r="AY64" s="21"/>
      <c r="AZ64" s="21"/>
      <c r="BA64" s="21">
        <v>4</v>
      </c>
      <c r="BB64" s="22"/>
      <c r="BC64" s="22"/>
      <c r="BD64" s="22"/>
      <c r="BE64" s="22">
        <v>4</v>
      </c>
      <c r="BF64" s="23"/>
      <c r="BG64" s="23"/>
      <c r="BH64" s="23"/>
      <c r="BI64" s="23">
        <v>4</v>
      </c>
      <c r="BJ64" s="24"/>
      <c r="BK64" s="24"/>
      <c r="BL64" s="24"/>
      <c r="BM64" s="24">
        <v>4</v>
      </c>
      <c r="BN64" s="25"/>
      <c r="BO64" s="25"/>
      <c r="BP64" s="25"/>
      <c r="BQ64" s="25">
        <v>4</v>
      </c>
      <c r="BR64" s="26"/>
      <c r="BS64" s="26"/>
      <c r="BT64" s="26"/>
      <c r="BU64" s="26">
        <v>4</v>
      </c>
      <c r="BZ64" s="170"/>
      <c r="CA64" s="44"/>
      <c r="CB64" s="171"/>
      <c r="CJ64" s="28"/>
      <c r="CO64" s="28"/>
    </row>
    <row r="65" spans="1:93">
      <c r="A65" s="17"/>
      <c r="B65" s="179">
        <v>12</v>
      </c>
      <c r="C65" s="661"/>
      <c r="D65" s="18">
        <v>1</v>
      </c>
      <c r="E65" s="19"/>
      <c r="F65" s="20"/>
      <c r="G65" s="20">
        <v>1</v>
      </c>
      <c r="H65" s="20"/>
      <c r="I65" s="20"/>
      <c r="J65" s="20"/>
      <c r="K65" s="20"/>
      <c r="L65" s="20"/>
      <c r="M65" s="20"/>
      <c r="N65" s="20"/>
      <c r="O65" s="20"/>
      <c r="P65" s="19"/>
      <c r="Q65" s="19"/>
      <c r="R65" s="21"/>
      <c r="S65" s="21"/>
      <c r="T65" s="21"/>
      <c r="U65" s="21">
        <v>4</v>
      </c>
      <c r="V65" s="22"/>
      <c r="W65" s="22"/>
      <c r="X65" s="22"/>
      <c r="Y65" s="22">
        <v>4</v>
      </c>
      <c r="Z65" s="23"/>
      <c r="AA65" s="23"/>
      <c r="AB65" s="23"/>
      <c r="AC65" s="23">
        <v>4</v>
      </c>
      <c r="AD65" s="24"/>
      <c r="AE65" s="24"/>
      <c r="AF65" s="24"/>
      <c r="AG65" s="24">
        <v>4</v>
      </c>
      <c r="AH65" s="25"/>
      <c r="AI65" s="25"/>
      <c r="AJ65" s="25"/>
      <c r="AK65" s="25">
        <v>4</v>
      </c>
      <c r="AL65" s="26"/>
      <c r="AM65" s="26"/>
      <c r="AN65" s="26"/>
      <c r="AO65" s="26">
        <v>4</v>
      </c>
      <c r="AP65" s="22"/>
      <c r="AQ65" s="22"/>
      <c r="AR65" s="22"/>
      <c r="AS65" s="22">
        <v>4</v>
      </c>
      <c r="AT65" s="27"/>
      <c r="AU65" s="27"/>
      <c r="AV65" s="27"/>
      <c r="AW65" s="27">
        <v>4</v>
      </c>
      <c r="AX65" s="21"/>
      <c r="AY65" s="21"/>
      <c r="AZ65" s="21"/>
      <c r="BA65" s="21">
        <v>4</v>
      </c>
      <c r="BB65" s="22"/>
      <c r="BC65" s="22"/>
      <c r="BD65" s="22"/>
      <c r="BE65" s="22">
        <v>4</v>
      </c>
      <c r="BF65" s="23"/>
      <c r="BG65" s="23"/>
      <c r="BH65" s="23"/>
      <c r="BI65" s="23">
        <v>4</v>
      </c>
      <c r="BJ65" s="24"/>
      <c r="BK65" s="24"/>
      <c r="BL65" s="24"/>
      <c r="BM65" s="24">
        <v>4</v>
      </c>
      <c r="BN65" s="25"/>
      <c r="BO65" s="25"/>
      <c r="BP65" s="25"/>
      <c r="BQ65" s="25">
        <v>4</v>
      </c>
      <c r="BR65" s="26"/>
      <c r="BS65" s="26"/>
      <c r="BT65" s="26"/>
      <c r="BU65" s="26">
        <v>4</v>
      </c>
      <c r="BZ65" s="170"/>
      <c r="CA65" s="44"/>
      <c r="CB65" s="171"/>
      <c r="CJ65" s="28"/>
      <c r="CO65" s="28"/>
    </row>
    <row r="66" spans="1:93" ht="15" customHeight="1">
      <c r="A66" s="17">
        <v>13</v>
      </c>
      <c r="B66" s="37">
        <v>1</v>
      </c>
      <c r="C66" s="656" t="s">
        <v>39</v>
      </c>
      <c r="D66" s="20"/>
      <c r="E66" s="20">
        <v>1</v>
      </c>
      <c r="F66" s="20"/>
      <c r="G66" s="20"/>
      <c r="H66" s="20">
        <v>1</v>
      </c>
      <c r="I66" s="20"/>
      <c r="J66" s="20"/>
      <c r="K66" s="20"/>
      <c r="L66" s="20"/>
      <c r="M66" s="20"/>
      <c r="N66" s="20"/>
      <c r="O66" s="20"/>
      <c r="P66" s="20"/>
      <c r="Q66" s="20"/>
      <c r="R66" s="21"/>
      <c r="S66" s="21">
        <v>2</v>
      </c>
      <c r="T66" s="21"/>
      <c r="U66" s="21"/>
      <c r="V66" s="22"/>
      <c r="W66" s="22"/>
      <c r="X66" s="22">
        <v>3</v>
      </c>
      <c r="Y66" s="22"/>
      <c r="Z66" s="23"/>
      <c r="AA66" s="23">
        <v>2</v>
      </c>
      <c r="AB66" s="23"/>
      <c r="AC66" s="23"/>
      <c r="AD66" s="24"/>
      <c r="AE66" s="24">
        <v>2</v>
      </c>
      <c r="AF66" s="24"/>
      <c r="AG66" s="24"/>
      <c r="AH66" s="25"/>
      <c r="AI66" s="25"/>
      <c r="AJ66" s="25">
        <v>3</v>
      </c>
      <c r="AK66" s="25"/>
      <c r="AL66" s="26"/>
      <c r="AM66" s="26"/>
      <c r="AN66" s="26">
        <v>3</v>
      </c>
      <c r="AO66" s="26"/>
      <c r="AP66" s="22">
        <v>1</v>
      </c>
      <c r="AQ66" s="22"/>
      <c r="AR66" s="22"/>
      <c r="AS66" s="22"/>
      <c r="AT66" s="27"/>
      <c r="AU66" s="27"/>
      <c r="AV66" s="27">
        <v>3</v>
      </c>
      <c r="AW66" s="27"/>
      <c r="AX66" s="21"/>
      <c r="AY66" s="21"/>
      <c r="AZ66" s="21">
        <v>3</v>
      </c>
      <c r="BA66" s="21"/>
      <c r="BB66" s="22"/>
      <c r="BC66" s="22"/>
      <c r="BD66" s="22">
        <v>3</v>
      </c>
      <c r="BE66" s="22"/>
      <c r="BF66" s="23"/>
      <c r="BG66" s="23"/>
      <c r="BH66" s="23">
        <v>3</v>
      </c>
      <c r="BI66" s="23"/>
      <c r="BJ66" s="24"/>
      <c r="BK66" s="24">
        <v>2</v>
      </c>
      <c r="BL66" s="24"/>
      <c r="BM66" s="24"/>
      <c r="BN66" s="25"/>
      <c r="BO66" s="25"/>
      <c r="BP66" s="25">
        <v>3</v>
      </c>
      <c r="BQ66" s="25"/>
      <c r="BR66" s="26"/>
      <c r="BS66" s="26"/>
      <c r="BT66" s="26">
        <v>3</v>
      </c>
      <c r="BU66" s="26"/>
      <c r="CJ66" s="28"/>
      <c r="CO66" s="28"/>
    </row>
    <row r="67" spans="1:93">
      <c r="A67" s="17">
        <v>14</v>
      </c>
      <c r="B67" s="37">
        <v>2</v>
      </c>
      <c r="C67" s="657"/>
      <c r="D67" s="20">
        <v>1</v>
      </c>
      <c r="E67" s="20"/>
      <c r="F67" s="20">
        <v>1</v>
      </c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1"/>
      <c r="S67" s="21"/>
      <c r="T67" s="21">
        <v>3</v>
      </c>
      <c r="U67" s="21"/>
      <c r="V67" s="22"/>
      <c r="W67" s="22"/>
      <c r="X67" s="22">
        <v>3</v>
      </c>
      <c r="Y67" s="22"/>
      <c r="Z67" s="23"/>
      <c r="AA67" s="23"/>
      <c r="AB67" s="23">
        <v>3</v>
      </c>
      <c r="AC67" s="23"/>
      <c r="AD67" s="24"/>
      <c r="AE67" s="24"/>
      <c r="AF67" s="24">
        <v>3</v>
      </c>
      <c r="AG67" s="24"/>
      <c r="AH67" s="25"/>
      <c r="AI67" s="25"/>
      <c r="AJ67" s="25">
        <v>3</v>
      </c>
      <c r="AK67" s="25"/>
      <c r="AL67" s="26"/>
      <c r="AM67" s="26"/>
      <c r="AN67" s="26">
        <v>3</v>
      </c>
      <c r="AO67" s="26"/>
      <c r="AP67" s="22"/>
      <c r="AQ67" s="22"/>
      <c r="AR67" s="22">
        <v>3</v>
      </c>
      <c r="AS67" s="22"/>
      <c r="AT67" s="27"/>
      <c r="AU67" s="27"/>
      <c r="AV67" s="27">
        <v>3</v>
      </c>
      <c r="AW67" s="27"/>
      <c r="AX67" s="21"/>
      <c r="AY67" s="21"/>
      <c r="AZ67" s="21">
        <v>3</v>
      </c>
      <c r="BA67" s="21"/>
      <c r="BB67" s="22"/>
      <c r="BC67" s="22"/>
      <c r="BD67" s="22">
        <v>3</v>
      </c>
      <c r="BE67" s="22"/>
      <c r="BF67" s="23"/>
      <c r="BG67" s="23"/>
      <c r="BH67" s="23"/>
      <c r="BI67" s="23">
        <v>4</v>
      </c>
      <c r="BJ67" s="24"/>
      <c r="BK67" s="24"/>
      <c r="BL67" s="24"/>
      <c r="BM67" s="24">
        <v>4</v>
      </c>
      <c r="BN67" s="25"/>
      <c r="BO67" s="25"/>
      <c r="BP67" s="25">
        <v>3</v>
      </c>
      <c r="BQ67" s="25"/>
      <c r="BR67" s="26"/>
      <c r="BS67" s="26"/>
      <c r="BT67" s="26">
        <v>3</v>
      </c>
      <c r="BU67" s="26"/>
      <c r="CJ67" s="28"/>
      <c r="CO67" s="28"/>
    </row>
    <row r="68" spans="1:93">
      <c r="A68" s="17">
        <v>15</v>
      </c>
      <c r="B68" s="37">
        <v>3</v>
      </c>
      <c r="C68" s="657"/>
      <c r="D68" s="20">
        <v>1</v>
      </c>
      <c r="E68" s="20"/>
      <c r="F68" s="20"/>
      <c r="G68" s="20"/>
      <c r="H68" s="20"/>
      <c r="I68" s="20">
        <v>1</v>
      </c>
      <c r="J68" s="20"/>
      <c r="K68" s="20"/>
      <c r="L68" s="20"/>
      <c r="M68" s="20"/>
      <c r="N68" s="20"/>
      <c r="O68" s="20"/>
      <c r="P68" s="20"/>
      <c r="Q68" s="20"/>
      <c r="R68" s="21"/>
      <c r="S68" s="21">
        <v>2</v>
      </c>
      <c r="T68" s="21"/>
      <c r="U68" s="21"/>
      <c r="V68" s="22"/>
      <c r="W68" s="22"/>
      <c r="X68" s="22">
        <v>3</v>
      </c>
      <c r="Y68" s="22"/>
      <c r="Z68" s="23"/>
      <c r="AA68" s="23"/>
      <c r="AB68" s="23">
        <v>3</v>
      </c>
      <c r="AC68" s="23"/>
      <c r="AD68" s="24"/>
      <c r="AE68" s="24"/>
      <c r="AF68" s="24">
        <v>3</v>
      </c>
      <c r="AG68" s="24"/>
      <c r="AH68" s="25"/>
      <c r="AI68" s="25"/>
      <c r="AJ68" s="25">
        <v>3</v>
      </c>
      <c r="AK68" s="25"/>
      <c r="AL68" s="26"/>
      <c r="AM68" s="26"/>
      <c r="AN68" s="26">
        <v>3</v>
      </c>
      <c r="AO68" s="26"/>
      <c r="AP68" s="22"/>
      <c r="AQ68" s="22"/>
      <c r="AR68" s="22">
        <v>3</v>
      </c>
      <c r="AS68" s="22"/>
      <c r="AT68" s="27"/>
      <c r="AU68" s="27"/>
      <c r="AV68" s="27">
        <v>3</v>
      </c>
      <c r="AW68" s="27"/>
      <c r="AX68" s="21"/>
      <c r="AY68" s="21"/>
      <c r="AZ68" s="21">
        <v>3</v>
      </c>
      <c r="BA68" s="21"/>
      <c r="BB68" s="22"/>
      <c r="BC68" s="22"/>
      <c r="BD68" s="22">
        <v>3</v>
      </c>
      <c r="BE68" s="22"/>
      <c r="BF68" s="23"/>
      <c r="BG68" s="23"/>
      <c r="BH68" s="23">
        <v>3</v>
      </c>
      <c r="BI68" s="23"/>
      <c r="BJ68" s="24"/>
      <c r="BK68" s="24">
        <v>2</v>
      </c>
      <c r="BL68" s="24"/>
      <c r="BM68" s="24"/>
      <c r="BN68" s="25"/>
      <c r="BO68" s="25"/>
      <c r="BP68" s="25">
        <v>3</v>
      </c>
      <c r="BQ68" s="25"/>
      <c r="BR68" s="26"/>
      <c r="BS68" s="26"/>
      <c r="BT68" s="26">
        <v>3</v>
      </c>
      <c r="BU68" s="26"/>
      <c r="CJ68" s="28"/>
      <c r="CO68" s="28"/>
    </row>
    <row r="69" spans="1:93">
      <c r="A69" s="17">
        <v>16</v>
      </c>
      <c r="B69" s="37">
        <v>4</v>
      </c>
      <c r="C69" s="657"/>
      <c r="D69" s="20"/>
      <c r="E69" s="20">
        <v>1</v>
      </c>
      <c r="F69" s="20">
        <v>1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1"/>
      <c r="S69" s="21"/>
      <c r="T69" s="21"/>
      <c r="U69" s="21">
        <v>4</v>
      </c>
      <c r="V69" s="22"/>
      <c r="W69" s="22"/>
      <c r="X69" s="22"/>
      <c r="Y69" s="22">
        <v>4</v>
      </c>
      <c r="Z69" s="23"/>
      <c r="AA69" s="23"/>
      <c r="AB69" s="23"/>
      <c r="AC69" s="23">
        <v>4</v>
      </c>
      <c r="AD69" s="24"/>
      <c r="AE69" s="24"/>
      <c r="AF69" s="24"/>
      <c r="AG69" s="24">
        <v>4</v>
      </c>
      <c r="AH69" s="25"/>
      <c r="AI69" s="25"/>
      <c r="AJ69" s="25"/>
      <c r="AK69" s="25">
        <v>4</v>
      </c>
      <c r="AL69" s="26"/>
      <c r="AM69" s="26"/>
      <c r="AN69" s="26"/>
      <c r="AO69" s="26">
        <v>4</v>
      </c>
      <c r="AP69" s="22"/>
      <c r="AQ69" s="22"/>
      <c r="AR69" s="22"/>
      <c r="AS69" s="22">
        <v>4</v>
      </c>
      <c r="AT69" s="27"/>
      <c r="AU69" s="27"/>
      <c r="AV69" s="27"/>
      <c r="AW69" s="27">
        <v>4</v>
      </c>
      <c r="AX69" s="21"/>
      <c r="AY69" s="21"/>
      <c r="AZ69" s="21"/>
      <c r="BA69" s="21">
        <v>4</v>
      </c>
      <c r="BB69" s="22"/>
      <c r="BC69" s="22"/>
      <c r="BD69" s="22"/>
      <c r="BE69" s="22">
        <v>4</v>
      </c>
      <c r="BF69" s="23"/>
      <c r="BG69" s="23"/>
      <c r="BH69" s="23"/>
      <c r="BI69" s="23">
        <v>4</v>
      </c>
      <c r="BJ69" s="24"/>
      <c r="BK69" s="24"/>
      <c r="BL69" s="24"/>
      <c r="BM69" s="24">
        <v>4</v>
      </c>
      <c r="BN69" s="25"/>
      <c r="BO69" s="25"/>
      <c r="BP69" s="25"/>
      <c r="BQ69" s="25">
        <v>4</v>
      </c>
      <c r="BR69" s="26"/>
      <c r="BS69" s="26"/>
      <c r="BT69" s="26"/>
      <c r="BU69" s="26">
        <v>4</v>
      </c>
      <c r="CJ69" s="28"/>
      <c r="CO69" s="28"/>
    </row>
    <row r="70" spans="1:93">
      <c r="A70" s="17">
        <v>17</v>
      </c>
      <c r="B70" s="37">
        <v>5</v>
      </c>
      <c r="C70" s="657"/>
      <c r="D70" s="20"/>
      <c r="E70" s="20">
        <v>1</v>
      </c>
      <c r="F70" s="20"/>
      <c r="G70" s="20"/>
      <c r="H70" s="20">
        <v>1</v>
      </c>
      <c r="I70" s="20"/>
      <c r="J70" s="20"/>
      <c r="K70" s="20"/>
      <c r="L70" s="20"/>
      <c r="M70" s="20"/>
      <c r="N70" s="20"/>
      <c r="O70" s="20"/>
      <c r="P70" s="20"/>
      <c r="Q70" s="20"/>
      <c r="R70" s="21"/>
      <c r="S70" s="21"/>
      <c r="T70" s="21">
        <v>3</v>
      </c>
      <c r="U70" s="21"/>
      <c r="V70" s="22"/>
      <c r="W70" s="22"/>
      <c r="X70" s="22">
        <v>3</v>
      </c>
      <c r="Y70" s="22"/>
      <c r="Z70" s="23"/>
      <c r="AA70" s="23"/>
      <c r="AB70" s="23">
        <v>3</v>
      </c>
      <c r="AC70" s="23"/>
      <c r="AD70" s="24"/>
      <c r="AE70" s="24"/>
      <c r="AF70" s="24">
        <v>3</v>
      </c>
      <c r="AG70" s="24"/>
      <c r="AH70" s="25"/>
      <c r="AI70" s="25"/>
      <c r="AJ70" s="25">
        <v>3</v>
      </c>
      <c r="AK70" s="25"/>
      <c r="AL70" s="26"/>
      <c r="AM70" s="26"/>
      <c r="AN70" s="26">
        <v>3</v>
      </c>
      <c r="AO70" s="26"/>
      <c r="AP70" s="22"/>
      <c r="AQ70" s="22"/>
      <c r="AR70" s="22">
        <v>3</v>
      </c>
      <c r="AS70" s="22"/>
      <c r="AT70" s="27"/>
      <c r="AU70" s="27"/>
      <c r="AV70" s="27">
        <v>3</v>
      </c>
      <c r="AW70" s="27"/>
      <c r="AX70" s="21"/>
      <c r="AY70" s="21"/>
      <c r="AZ70" s="21">
        <v>3</v>
      </c>
      <c r="BA70" s="21"/>
      <c r="BB70" s="22"/>
      <c r="BC70" s="22"/>
      <c r="BD70" s="22">
        <v>3</v>
      </c>
      <c r="BE70" s="22"/>
      <c r="BF70" s="23"/>
      <c r="BG70" s="23"/>
      <c r="BH70" s="23">
        <v>3</v>
      </c>
      <c r="BI70" s="23"/>
      <c r="BJ70" s="24"/>
      <c r="BK70" s="24"/>
      <c r="BL70" s="24">
        <v>3</v>
      </c>
      <c r="BM70" s="24"/>
      <c r="BN70" s="25"/>
      <c r="BO70" s="25"/>
      <c r="BP70" s="25">
        <v>3</v>
      </c>
      <c r="BQ70" s="25"/>
      <c r="BR70" s="26"/>
      <c r="BS70" s="26"/>
      <c r="BT70" s="26">
        <v>3</v>
      </c>
      <c r="BU70" s="26"/>
      <c r="CJ70" s="28"/>
      <c r="CO70" s="28"/>
    </row>
    <row r="71" spans="1:93">
      <c r="A71" s="151">
        <v>1</v>
      </c>
      <c r="B71" s="181">
        <v>1</v>
      </c>
      <c r="C71" s="622" t="s">
        <v>124</v>
      </c>
      <c r="D71" s="18"/>
      <c r="E71" s="19">
        <v>1</v>
      </c>
      <c r="F71" s="20"/>
      <c r="G71" s="20"/>
      <c r="H71" s="20"/>
      <c r="I71" s="20">
        <v>1</v>
      </c>
      <c r="J71" s="20"/>
      <c r="K71" s="20"/>
      <c r="L71" s="20">
        <v>1</v>
      </c>
      <c r="M71" s="20"/>
      <c r="N71" s="20"/>
      <c r="O71" s="20"/>
      <c r="P71" s="19"/>
      <c r="Q71" s="19"/>
      <c r="R71" s="145"/>
      <c r="S71" s="145">
        <v>2</v>
      </c>
      <c r="T71" s="145"/>
      <c r="U71" s="145"/>
      <c r="V71" s="10"/>
      <c r="W71" s="10"/>
      <c r="X71" s="10">
        <v>3</v>
      </c>
      <c r="Y71" s="10"/>
      <c r="Z71" s="146"/>
      <c r="AA71" s="146">
        <v>2</v>
      </c>
      <c r="AB71" s="146"/>
      <c r="AC71" s="146"/>
      <c r="AD71" s="147"/>
      <c r="AE71" s="147">
        <v>2</v>
      </c>
      <c r="AF71" s="147"/>
      <c r="AG71" s="147"/>
      <c r="AH71" s="148"/>
      <c r="AI71" s="148">
        <v>2</v>
      </c>
      <c r="AJ71" s="148"/>
      <c r="AK71" s="148"/>
      <c r="AL71" s="149"/>
      <c r="AM71" s="149">
        <v>2</v>
      </c>
      <c r="AN71" s="149"/>
      <c r="AO71" s="149"/>
      <c r="AP71" s="10"/>
      <c r="AQ71" s="10">
        <v>2</v>
      </c>
      <c r="AR71" s="10"/>
      <c r="AS71" s="10"/>
      <c r="AT71" s="150"/>
      <c r="AU71" s="150"/>
      <c r="AV71" s="150">
        <v>3</v>
      </c>
      <c r="AW71" s="150"/>
      <c r="AX71" s="145"/>
      <c r="AY71" s="145"/>
      <c r="AZ71" s="145">
        <v>3</v>
      </c>
      <c r="BA71" s="145"/>
      <c r="BB71" s="10"/>
      <c r="BC71" s="10"/>
      <c r="BD71" s="10">
        <v>3</v>
      </c>
      <c r="BE71" s="10"/>
      <c r="BF71" s="146"/>
      <c r="BG71" s="146"/>
      <c r="BH71" s="146">
        <v>3</v>
      </c>
      <c r="BI71" s="146"/>
      <c r="BJ71" s="147"/>
      <c r="BK71" s="147">
        <v>2</v>
      </c>
      <c r="BL71" s="147"/>
      <c r="BM71" s="147"/>
      <c r="BN71" s="148"/>
      <c r="BO71" s="148"/>
      <c r="BP71" s="148">
        <v>3</v>
      </c>
      <c r="BQ71" s="148"/>
      <c r="BR71" s="149"/>
      <c r="BS71" s="149"/>
      <c r="BT71" s="149">
        <v>3</v>
      </c>
      <c r="BU71" s="149"/>
      <c r="CJ71" s="28"/>
      <c r="CO71" s="28"/>
    </row>
    <row r="72" spans="1:93">
      <c r="A72" s="151">
        <v>2</v>
      </c>
      <c r="B72" s="181">
        <v>2</v>
      </c>
      <c r="C72" s="623"/>
      <c r="D72" s="18"/>
      <c r="E72" s="19">
        <v>1</v>
      </c>
      <c r="F72" s="20"/>
      <c r="G72" s="20">
        <v>1</v>
      </c>
      <c r="H72" s="20"/>
      <c r="I72" s="20"/>
      <c r="J72" s="20"/>
      <c r="K72" s="20"/>
      <c r="L72" s="20"/>
      <c r="M72" s="20"/>
      <c r="N72" s="20"/>
      <c r="O72" s="20"/>
      <c r="P72" s="19"/>
      <c r="Q72" s="19">
        <v>1</v>
      </c>
      <c r="R72" s="145"/>
      <c r="S72" s="145"/>
      <c r="T72" s="145">
        <v>3</v>
      </c>
      <c r="U72" s="145"/>
      <c r="V72" s="10"/>
      <c r="W72" s="10"/>
      <c r="X72" s="10">
        <v>3</v>
      </c>
      <c r="Y72" s="10"/>
      <c r="Z72" s="146"/>
      <c r="AA72" s="146"/>
      <c r="AB72" s="146">
        <v>3</v>
      </c>
      <c r="AC72" s="146"/>
      <c r="AD72" s="147"/>
      <c r="AE72" s="147"/>
      <c r="AF72" s="147">
        <v>3</v>
      </c>
      <c r="AG72" s="147"/>
      <c r="AH72" s="148"/>
      <c r="AI72" s="148"/>
      <c r="AJ72" s="148">
        <v>3</v>
      </c>
      <c r="AK72" s="148"/>
      <c r="AL72" s="149"/>
      <c r="AM72" s="149"/>
      <c r="AN72" s="149">
        <v>3</v>
      </c>
      <c r="AO72" s="149"/>
      <c r="AP72" s="10"/>
      <c r="AQ72" s="10"/>
      <c r="AR72" s="10">
        <v>3</v>
      </c>
      <c r="AS72" s="10"/>
      <c r="AT72" s="150"/>
      <c r="AU72" s="150"/>
      <c r="AV72" s="150">
        <v>3</v>
      </c>
      <c r="AW72" s="150"/>
      <c r="AX72" s="145"/>
      <c r="AY72" s="145"/>
      <c r="AZ72" s="145">
        <v>3</v>
      </c>
      <c r="BA72" s="145"/>
      <c r="BB72" s="10"/>
      <c r="BC72" s="10"/>
      <c r="BD72" s="10">
        <v>3</v>
      </c>
      <c r="BE72" s="10"/>
      <c r="BF72" s="146"/>
      <c r="BG72" s="146"/>
      <c r="BH72" s="146">
        <v>3</v>
      </c>
      <c r="BI72" s="146"/>
      <c r="BJ72" s="147"/>
      <c r="BK72" s="147">
        <v>2</v>
      </c>
      <c r="BL72" s="147"/>
      <c r="BM72" s="147"/>
      <c r="BN72" s="148"/>
      <c r="BO72" s="148"/>
      <c r="BP72" s="148">
        <v>3</v>
      </c>
      <c r="BQ72" s="148"/>
      <c r="BR72" s="149"/>
      <c r="BS72" s="149"/>
      <c r="BT72" s="149">
        <v>3</v>
      </c>
      <c r="BU72" s="149"/>
      <c r="CJ72" s="28"/>
      <c r="CO72" s="28"/>
    </row>
    <row r="73" spans="1:93">
      <c r="A73" s="151">
        <v>3</v>
      </c>
      <c r="B73" s="181">
        <v>3</v>
      </c>
      <c r="C73" s="623"/>
      <c r="D73" s="18">
        <v>1</v>
      </c>
      <c r="E73" s="19"/>
      <c r="F73" s="20"/>
      <c r="G73" s="20">
        <v>1</v>
      </c>
      <c r="H73" s="20"/>
      <c r="I73" s="20"/>
      <c r="J73" s="20"/>
      <c r="K73" s="20"/>
      <c r="L73" s="20"/>
      <c r="M73" s="20"/>
      <c r="N73" s="20"/>
      <c r="O73" s="20">
        <v>1</v>
      </c>
      <c r="P73" s="19"/>
      <c r="Q73" s="19"/>
      <c r="R73" s="145"/>
      <c r="S73" s="145"/>
      <c r="T73" s="145">
        <v>3</v>
      </c>
      <c r="U73" s="145"/>
      <c r="V73" s="10"/>
      <c r="W73" s="10"/>
      <c r="X73" s="10">
        <v>3</v>
      </c>
      <c r="Y73" s="10"/>
      <c r="Z73" s="146"/>
      <c r="AA73" s="146"/>
      <c r="AB73" s="146">
        <v>3</v>
      </c>
      <c r="AC73" s="146"/>
      <c r="AD73" s="147"/>
      <c r="AE73" s="147"/>
      <c r="AF73" s="147">
        <v>3</v>
      </c>
      <c r="AG73" s="147"/>
      <c r="AH73" s="148"/>
      <c r="AI73" s="148"/>
      <c r="AJ73" s="148">
        <v>3</v>
      </c>
      <c r="AK73" s="148"/>
      <c r="AL73" s="149"/>
      <c r="AM73" s="149"/>
      <c r="AN73" s="149">
        <v>3</v>
      </c>
      <c r="AO73" s="149"/>
      <c r="AP73" s="10"/>
      <c r="AQ73" s="10">
        <v>2</v>
      </c>
      <c r="AR73" s="10"/>
      <c r="AS73" s="10"/>
      <c r="AT73" s="150"/>
      <c r="AU73" s="150"/>
      <c r="AV73" s="150">
        <v>3</v>
      </c>
      <c r="AW73" s="150"/>
      <c r="AX73" s="145"/>
      <c r="AY73" s="145"/>
      <c r="AZ73" s="145">
        <v>3</v>
      </c>
      <c r="BA73" s="145"/>
      <c r="BB73" s="10"/>
      <c r="BC73" s="10"/>
      <c r="BD73" s="10">
        <v>3</v>
      </c>
      <c r="BE73" s="10"/>
      <c r="BF73" s="146"/>
      <c r="BG73" s="146"/>
      <c r="BH73" s="146">
        <v>3</v>
      </c>
      <c r="BI73" s="146"/>
      <c r="BJ73" s="147"/>
      <c r="BK73" s="147"/>
      <c r="BL73" s="147">
        <v>3</v>
      </c>
      <c r="BM73" s="147"/>
      <c r="BN73" s="148"/>
      <c r="BO73" s="148"/>
      <c r="BP73" s="148">
        <v>3</v>
      </c>
      <c r="BQ73" s="148"/>
      <c r="BR73" s="149"/>
      <c r="BS73" s="149"/>
      <c r="BT73" s="149">
        <v>3</v>
      </c>
      <c r="BU73" s="149"/>
      <c r="CJ73" s="28"/>
      <c r="CO73" s="28"/>
    </row>
    <row r="74" spans="1:93">
      <c r="A74" s="151">
        <v>4</v>
      </c>
      <c r="B74" s="181">
        <v>4</v>
      </c>
      <c r="C74" s="623"/>
      <c r="D74" s="18"/>
      <c r="E74" s="19">
        <v>1</v>
      </c>
      <c r="F74" s="20"/>
      <c r="G74" s="20"/>
      <c r="H74" s="20">
        <v>1</v>
      </c>
      <c r="I74" s="20"/>
      <c r="J74" s="20"/>
      <c r="K74" s="20"/>
      <c r="L74" s="20"/>
      <c r="M74" s="20"/>
      <c r="N74" s="20"/>
      <c r="O74" s="20"/>
      <c r="P74" s="19"/>
      <c r="Q74" s="19"/>
      <c r="R74" s="145"/>
      <c r="S74" s="145"/>
      <c r="T74" s="145">
        <v>3</v>
      </c>
      <c r="U74" s="145"/>
      <c r="V74" s="10"/>
      <c r="W74" s="10"/>
      <c r="X74" s="10">
        <v>3</v>
      </c>
      <c r="Y74" s="10"/>
      <c r="Z74" s="146"/>
      <c r="AA74" s="146"/>
      <c r="AB74" s="146">
        <v>3</v>
      </c>
      <c r="AC74" s="146"/>
      <c r="AD74" s="147"/>
      <c r="AE74" s="147"/>
      <c r="AF74" s="147">
        <v>3</v>
      </c>
      <c r="AG74" s="147"/>
      <c r="AH74" s="148"/>
      <c r="AI74" s="148">
        <v>2</v>
      </c>
      <c r="AJ74" s="148"/>
      <c r="AK74" s="148"/>
      <c r="AL74" s="149"/>
      <c r="AM74" s="149"/>
      <c r="AN74" s="149">
        <v>3</v>
      </c>
      <c r="AO74" s="149"/>
      <c r="AP74" s="10"/>
      <c r="AQ74" s="10"/>
      <c r="AR74" s="10">
        <v>3</v>
      </c>
      <c r="AS74" s="10"/>
      <c r="AT74" s="150"/>
      <c r="AU74" s="150"/>
      <c r="AV74" s="150">
        <v>3</v>
      </c>
      <c r="AW74" s="150"/>
      <c r="AX74" s="145"/>
      <c r="AY74" s="145"/>
      <c r="AZ74" s="145">
        <v>3</v>
      </c>
      <c r="BA74" s="145"/>
      <c r="BB74" s="10"/>
      <c r="BC74" s="10"/>
      <c r="BD74" s="10">
        <v>3</v>
      </c>
      <c r="BE74" s="10"/>
      <c r="BF74" s="146"/>
      <c r="BG74" s="146">
        <v>2</v>
      </c>
      <c r="BH74" s="146"/>
      <c r="BI74" s="146"/>
      <c r="BJ74" s="147"/>
      <c r="BK74" s="147">
        <v>2</v>
      </c>
      <c r="BL74" s="147"/>
      <c r="BM74" s="147"/>
      <c r="BN74" s="148"/>
      <c r="BO74" s="148"/>
      <c r="BP74" s="148">
        <v>3</v>
      </c>
      <c r="BQ74" s="148"/>
      <c r="BR74" s="149"/>
      <c r="BS74" s="149"/>
      <c r="BT74" s="149">
        <v>3</v>
      </c>
      <c r="BU74" s="149"/>
      <c r="CJ74" s="28"/>
      <c r="CO74" s="28"/>
    </row>
    <row r="75" spans="1:93">
      <c r="A75" s="151">
        <v>5</v>
      </c>
      <c r="B75" s="181">
        <v>5</v>
      </c>
      <c r="C75" s="623"/>
      <c r="D75" s="18"/>
      <c r="E75" s="19">
        <v>1</v>
      </c>
      <c r="F75" s="20"/>
      <c r="G75" s="20"/>
      <c r="H75" s="20">
        <v>1</v>
      </c>
      <c r="I75" s="20"/>
      <c r="J75" s="20"/>
      <c r="K75" s="20"/>
      <c r="L75" s="20"/>
      <c r="M75" s="20"/>
      <c r="N75" s="20"/>
      <c r="O75" s="20"/>
      <c r="P75" s="19"/>
      <c r="Q75" s="19"/>
      <c r="R75" s="145"/>
      <c r="S75" s="145"/>
      <c r="T75" s="145">
        <v>3</v>
      </c>
      <c r="U75" s="145"/>
      <c r="V75" s="10"/>
      <c r="W75" s="10"/>
      <c r="X75" s="10">
        <v>3</v>
      </c>
      <c r="Y75" s="10"/>
      <c r="Z75" s="146"/>
      <c r="AA75" s="146"/>
      <c r="AB75" s="146"/>
      <c r="AC75" s="146">
        <v>4</v>
      </c>
      <c r="AD75" s="147"/>
      <c r="AE75" s="147"/>
      <c r="AF75" s="147">
        <v>3</v>
      </c>
      <c r="AG75" s="147"/>
      <c r="AH75" s="148"/>
      <c r="AI75" s="148"/>
      <c r="AJ75" s="148">
        <v>3</v>
      </c>
      <c r="AK75" s="148"/>
      <c r="AL75" s="149"/>
      <c r="AM75" s="149"/>
      <c r="AN75" s="149"/>
      <c r="AO75" s="149">
        <v>4</v>
      </c>
      <c r="AP75" s="10"/>
      <c r="AQ75" s="10"/>
      <c r="AR75" s="10">
        <v>3</v>
      </c>
      <c r="AS75" s="10"/>
      <c r="AT75" s="150"/>
      <c r="AU75" s="150"/>
      <c r="AV75" s="150">
        <v>3</v>
      </c>
      <c r="AW75" s="150"/>
      <c r="AX75" s="145"/>
      <c r="AY75" s="145"/>
      <c r="AZ75" s="145">
        <v>3</v>
      </c>
      <c r="BA75" s="145"/>
      <c r="BB75" s="10"/>
      <c r="BC75" s="10"/>
      <c r="BD75" s="10">
        <v>3</v>
      </c>
      <c r="BE75" s="10"/>
      <c r="BF75" s="146"/>
      <c r="BG75" s="146"/>
      <c r="BH75" s="146"/>
      <c r="BI75" s="146">
        <v>4</v>
      </c>
      <c r="BJ75" s="147"/>
      <c r="BK75" s="147"/>
      <c r="BL75" s="147"/>
      <c r="BM75" s="147">
        <v>4</v>
      </c>
      <c r="BN75" s="148"/>
      <c r="BO75" s="148"/>
      <c r="BP75" s="148"/>
      <c r="BQ75" s="148">
        <v>4</v>
      </c>
      <c r="BR75" s="149"/>
      <c r="BS75" s="149"/>
      <c r="BT75" s="149">
        <v>3</v>
      </c>
      <c r="BU75" s="149"/>
      <c r="CJ75" s="28"/>
      <c r="CO75" s="28"/>
    </row>
    <row r="76" spans="1:93">
      <c r="A76" s="151">
        <v>6</v>
      </c>
      <c r="B76" s="181">
        <v>6</v>
      </c>
      <c r="C76" s="623"/>
      <c r="D76" s="18">
        <v>1</v>
      </c>
      <c r="E76" s="19"/>
      <c r="F76" s="20">
        <v>1</v>
      </c>
      <c r="G76" s="20"/>
      <c r="H76" s="20"/>
      <c r="I76" s="20"/>
      <c r="J76" s="20"/>
      <c r="K76" s="20"/>
      <c r="L76" s="20"/>
      <c r="M76" s="20"/>
      <c r="N76" s="20"/>
      <c r="O76" s="20"/>
      <c r="P76" s="19"/>
      <c r="Q76" s="19"/>
      <c r="R76" s="145"/>
      <c r="S76" s="145"/>
      <c r="T76" s="145">
        <v>3</v>
      </c>
      <c r="U76" s="145"/>
      <c r="V76" s="10"/>
      <c r="W76" s="10">
        <v>2</v>
      </c>
      <c r="X76" s="10"/>
      <c r="Y76" s="10"/>
      <c r="Z76" s="146"/>
      <c r="AA76" s="146"/>
      <c r="AB76" s="146">
        <v>3</v>
      </c>
      <c r="AC76" s="146"/>
      <c r="AD76" s="147"/>
      <c r="AE76" s="147"/>
      <c r="AF76" s="147">
        <v>3</v>
      </c>
      <c r="AG76" s="147"/>
      <c r="AH76" s="148"/>
      <c r="AI76" s="148"/>
      <c r="AJ76" s="148">
        <v>3</v>
      </c>
      <c r="AK76" s="148"/>
      <c r="AL76" s="149"/>
      <c r="AM76" s="149"/>
      <c r="AN76" s="149">
        <v>3</v>
      </c>
      <c r="AO76" s="149"/>
      <c r="AP76" s="10"/>
      <c r="AQ76" s="10"/>
      <c r="AR76" s="10">
        <v>3</v>
      </c>
      <c r="AS76" s="10"/>
      <c r="AT76" s="150"/>
      <c r="AU76" s="150"/>
      <c r="AV76" s="150">
        <v>3</v>
      </c>
      <c r="AW76" s="150"/>
      <c r="AX76" s="145"/>
      <c r="AY76" s="145"/>
      <c r="AZ76" s="145">
        <v>3</v>
      </c>
      <c r="BA76" s="145"/>
      <c r="BB76" s="10"/>
      <c r="BC76" s="10"/>
      <c r="BD76" s="10">
        <v>3</v>
      </c>
      <c r="BE76" s="10"/>
      <c r="BF76" s="146"/>
      <c r="BG76" s="146"/>
      <c r="BH76" s="146">
        <v>3</v>
      </c>
      <c r="BI76" s="146"/>
      <c r="BJ76" s="147"/>
      <c r="BK76" s="147">
        <v>2</v>
      </c>
      <c r="BL76" s="147"/>
      <c r="BM76" s="147"/>
      <c r="BN76" s="148"/>
      <c r="BO76" s="148"/>
      <c r="BP76" s="148">
        <v>3</v>
      </c>
      <c r="BQ76" s="148"/>
      <c r="BR76" s="149"/>
      <c r="BS76" s="149"/>
      <c r="BT76" s="149">
        <v>3</v>
      </c>
      <c r="BU76" s="149"/>
      <c r="CJ76" s="28"/>
      <c r="CO76" s="28"/>
    </row>
    <row r="77" spans="1:93">
      <c r="A77" s="151">
        <v>7</v>
      </c>
      <c r="B77" s="181">
        <v>7</v>
      </c>
      <c r="C77" s="623"/>
      <c r="D77" s="18"/>
      <c r="E77" s="19">
        <v>1</v>
      </c>
      <c r="F77" s="20"/>
      <c r="G77" s="20">
        <v>1</v>
      </c>
      <c r="H77" s="20"/>
      <c r="I77" s="20"/>
      <c r="J77" s="20"/>
      <c r="K77" s="20"/>
      <c r="L77" s="20"/>
      <c r="M77" s="20"/>
      <c r="N77" s="20"/>
      <c r="O77" s="20"/>
      <c r="P77" s="19"/>
      <c r="Q77" s="19"/>
      <c r="R77" s="145"/>
      <c r="S77" s="145">
        <v>2</v>
      </c>
      <c r="T77" s="145"/>
      <c r="U77" s="145"/>
      <c r="V77" s="10"/>
      <c r="W77" s="10"/>
      <c r="X77" s="10">
        <v>3</v>
      </c>
      <c r="Y77" s="10"/>
      <c r="Z77" s="146"/>
      <c r="AA77" s="146"/>
      <c r="AB77" s="146">
        <v>3</v>
      </c>
      <c r="AC77" s="146"/>
      <c r="AD77" s="147"/>
      <c r="AE77" s="147"/>
      <c r="AF77" s="147">
        <v>3</v>
      </c>
      <c r="AG77" s="147"/>
      <c r="AH77" s="148"/>
      <c r="AI77" s="148"/>
      <c r="AJ77" s="148">
        <v>3</v>
      </c>
      <c r="AK77" s="148"/>
      <c r="AL77" s="149"/>
      <c r="AM77" s="149"/>
      <c r="AN77" s="149">
        <v>3</v>
      </c>
      <c r="AO77" s="149"/>
      <c r="AP77" s="10"/>
      <c r="AQ77" s="10"/>
      <c r="AR77" s="10">
        <v>3</v>
      </c>
      <c r="AS77" s="10"/>
      <c r="AT77" s="150"/>
      <c r="AU77" s="150"/>
      <c r="AV77" s="150">
        <v>3</v>
      </c>
      <c r="AW77" s="150"/>
      <c r="AX77" s="145"/>
      <c r="AY77" s="145"/>
      <c r="AZ77" s="145">
        <v>3</v>
      </c>
      <c r="BA77" s="145"/>
      <c r="BB77" s="10"/>
      <c r="BC77" s="10"/>
      <c r="BD77" s="10">
        <v>3</v>
      </c>
      <c r="BE77" s="10"/>
      <c r="BF77" s="146"/>
      <c r="BG77" s="146"/>
      <c r="BH77" s="146">
        <v>3</v>
      </c>
      <c r="BI77" s="146"/>
      <c r="BJ77" s="147"/>
      <c r="BK77" s="147"/>
      <c r="BL77" s="147">
        <v>3</v>
      </c>
      <c r="BM77" s="147"/>
      <c r="BN77" s="148"/>
      <c r="BO77" s="148"/>
      <c r="BP77" s="148"/>
      <c r="BQ77" s="148">
        <v>4</v>
      </c>
      <c r="BR77" s="149"/>
      <c r="BS77" s="149"/>
      <c r="BT77" s="149">
        <v>3</v>
      </c>
      <c r="BU77" s="149"/>
      <c r="CJ77" s="28"/>
      <c r="CO77" s="28"/>
    </row>
    <row r="78" spans="1:93">
      <c r="A78" s="151">
        <v>8</v>
      </c>
      <c r="B78" s="181">
        <v>8</v>
      </c>
      <c r="C78" s="623"/>
      <c r="D78" s="18"/>
      <c r="E78" s="19">
        <v>1</v>
      </c>
      <c r="F78" s="20"/>
      <c r="G78" s="20"/>
      <c r="H78" s="20"/>
      <c r="I78" s="20">
        <v>1</v>
      </c>
      <c r="J78" s="20"/>
      <c r="K78" s="20"/>
      <c r="L78" s="20"/>
      <c r="M78" s="20"/>
      <c r="N78" s="20"/>
      <c r="O78" s="20"/>
      <c r="P78" s="19"/>
      <c r="Q78" s="19"/>
      <c r="R78" s="145"/>
      <c r="S78" s="145">
        <v>2</v>
      </c>
      <c r="T78" s="145"/>
      <c r="U78" s="145"/>
      <c r="V78" s="10"/>
      <c r="W78" s="10"/>
      <c r="X78" s="10">
        <v>3</v>
      </c>
      <c r="Y78" s="10"/>
      <c r="Z78" s="146"/>
      <c r="AA78" s="146"/>
      <c r="AB78" s="146">
        <v>3</v>
      </c>
      <c r="AC78" s="146"/>
      <c r="AD78" s="147"/>
      <c r="AE78" s="147"/>
      <c r="AF78" s="147">
        <v>3</v>
      </c>
      <c r="AG78" s="147"/>
      <c r="AH78" s="148"/>
      <c r="AI78" s="148"/>
      <c r="AJ78" s="148">
        <v>3</v>
      </c>
      <c r="AK78" s="148"/>
      <c r="AL78" s="149"/>
      <c r="AM78" s="149">
        <v>2</v>
      </c>
      <c r="AN78" s="149"/>
      <c r="AO78" s="149"/>
      <c r="AP78" s="10"/>
      <c r="AQ78" s="10">
        <v>2</v>
      </c>
      <c r="AR78" s="10"/>
      <c r="AS78" s="10"/>
      <c r="AT78" s="150"/>
      <c r="AU78" s="150"/>
      <c r="AV78" s="150">
        <v>3</v>
      </c>
      <c r="AW78" s="150"/>
      <c r="AX78" s="145"/>
      <c r="AY78" s="145">
        <v>2</v>
      </c>
      <c r="AZ78" s="145"/>
      <c r="BA78" s="145"/>
      <c r="BB78" s="10"/>
      <c r="BC78" s="10"/>
      <c r="BD78" s="10">
        <v>3</v>
      </c>
      <c r="BE78" s="10"/>
      <c r="BF78" s="146"/>
      <c r="BG78" s="146">
        <v>2</v>
      </c>
      <c r="BH78" s="146"/>
      <c r="BI78" s="146"/>
      <c r="BJ78" s="147"/>
      <c r="BK78" s="147">
        <v>2</v>
      </c>
      <c r="BL78" s="147"/>
      <c r="BM78" s="147"/>
      <c r="BN78" s="148"/>
      <c r="BO78" s="148"/>
      <c r="BP78" s="148">
        <v>3</v>
      </c>
      <c r="BQ78" s="148"/>
      <c r="BR78" s="149"/>
      <c r="BS78" s="149"/>
      <c r="BT78" s="149">
        <v>3</v>
      </c>
      <c r="BU78" s="149"/>
      <c r="CJ78" s="28"/>
      <c r="CO78" s="28"/>
    </row>
    <row r="79" spans="1:93">
      <c r="A79" s="151">
        <v>9</v>
      </c>
      <c r="B79" s="181">
        <v>9</v>
      </c>
      <c r="C79" s="623"/>
      <c r="D79" s="18">
        <v>1</v>
      </c>
      <c r="E79" s="19"/>
      <c r="F79" s="20"/>
      <c r="G79" s="20"/>
      <c r="H79" s="20">
        <v>1</v>
      </c>
      <c r="I79" s="20"/>
      <c r="J79" s="20"/>
      <c r="K79" s="20"/>
      <c r="L79" s="20"/>
      <c r="M79" s="20"/>
      <c r="N79" s="20"/>
      <c r="O79" s="20"/>
      <c r="P79" s="19"/>
      <c r="Q79" s="19"/>
      <c r="R79" s="145"/>
      <c r="S79" s="145"/>
      <c r="T79" s="145">
        <v>3</v>
      </c>
      <c r="U79" s="145"/>
      <c r="V79" s="10"/>
      <c r="W79" s="10"/>
      <c r="X79" s="10">
        <v>3</v>
      </c>
      <c r="Y79" s="10"/>
      <c r="Z79" s="146"/>
      <c r="AA79" s="146"/>
      <c r="AB79" s="146">
        <v>3</v>
      </c>
      <c r="AC79" s="146"/>
      <c r="AD79" s="147"/>
      <c r="AE79" s="147"/>
      <c r="AF79" s="147">
        <v>3</v>
      </c>
      <c r="AG79" s="147"/>
      <c r="AH79" s="148"/>
      <c r="AI79" s="148"/>
      <c r="AJ79" s="148"/>
      <c r="AK79" s="148">
        <v>4</v>
      </c>
      <c r="AL79" s="149"/>
      <c r="AM79" s="149"/>
      <c r="AN79" s="149">
        <v>3</v>
      </c>
      <c r="AO79" s="149"/>
      <c r="AP79" s="10"/>
      <c r="AQ79" s="10"/>
      <c r="AR79" s="10">
        <v>3</v>
      </c>
      <c r="AS79" s="10"/>
      <c r="AT79" s="150"/>
      <c r="AU79" s="150"/>
      <c r="AV79" s="150">
        <v>3</v>
      </c>
      <c r="AW79" s="150"/>
      <c r="AX79" s="145"/>
      <c r="AY79" s="145"/>
      <c r="AZ79" s="145">
        <v>3</v>
      </c>
      <c r="BA79" s="145"/>
      <c r="BB79" s="10"/>
      <c r="BC79" s="10"/>
      <c r="BD79" s="10">
        <v>3</v>
      </c>
      <c r="BE79" s="10"/>
      <c r="BF79" s="146"/>
      <c r="BG79" s="146"/>
      <c r="BH79" s="146">
        <v>3</v>
      </c>
      <c r="BI79" s="146"/>
      <c r="BJ79" s="147"/>
      <c r="BK79" s="147"/>
      <c r="BL79" s="147">
        <v>3</v>
      </c>
      <c r="BM79" s="147"/>
      <c r="BN79" s="148"/>
      <c r="BO79" s="148"/>
      <c r="BP79" s="148">
        <v>3</v>
      </c>
      <c r="BQ79" s="148"/>
      <c r="BR79" s="149"/>
      <c r="BS79" s="149"/>
      <c r="BT79" s="149">
        <v>3</v>
      </c>
      <c r="BU79" s="149"/>
      <c r="CJ79" s="28"/>
      <c r="CO79" s="28"/>
    </row>
    <row r="80" spans="1:93">
      <c r="A80" s="151">
        <v>10</v>
      </c>
      <c r="B80" s="181">
        <v>10</v>
      </c>
      <c r="C80" s="623"/>
      <c r="D80" s="18"/>
      <c r="E80" s="19">
        <v>1</v>
      </c>
      <c r="F80" s="20">
        <v>1</v>
      </c>
      <c r="G80" s="20"/>
      <c r="H80" s="20"/>
      <c r="I80" s="20"/>
      <c r="J80" s="20"/>
      <c r="K80" s="20"/>
      <c r="L80" s="20"/>
      <c r="M80" s="20"/>
      <c r="N80" s="20"/>
      <c r="O80" s="20"/>
      <c r="P80" s="19"/>
      <c r="Q80" s="19"/>
      <c r="R80" s="145"/>
      <c r="S80" s="145"/>
      <c r="T80" s="145">
        <v>3</v>
      </c>
      <c r="U80" s="145"/>
      <c r="V80" s="10"/>
      <c r="W80" s="10"/>
      <c r="X80" s="10">
        <v>3</v>
      </c>
      <c r="Y80" s="10"/>
      <c r="Z80" s="146"/>
      <c r="AA80" s="146"/>
      <c r="AB80" s="146"/>
      <c r="AC80" s="146">
        <v>4</v>
      </c>
      <c r="AD80" s="147"/>
      <c r="AE80" s="147"/>
      <c r="AF80" s="147">
        <v>3</v>
      </c>
      <c r="AG80" s="147"/>
      <c r="AH80" s="148"/>
      <c r="AI80" s="148"/>
      <c r="AJ80" s="148">
        <v>3</v>
      </c>
      <c r="AK80" s="148"/>
      <c r="AL80" s="149"/>
      <c r="AM80" s="149"/>
      <c r="AN80" s="149">
        <v>3</v>
      </c>
      <c r="AO80" s="149"/>
      <c r="AP80" s="10"/>
      <c r="AQ80" s="10"/>
      <c r="AR80" s="10"/>
      <c r="AS80" s="10">
        <v>4</v>
      </c>
      <c r="AT80" s="150"/>
      <c r="AU80" s="150"/>
      <c r="AV80" s="150">
        <v>3</v>
      </c>
      <c r="AW80" s="150"/>
      <c r="AX80" s="145"/>
      <c r="AY80" s="145"/>
      <c r="AZ80" s="145"/>
      <c r="BA80" s="145">
        <v>4</v>
      </c>
      <c r="BB80" s="10"/>
      <c r="BC80" s="10">
        <v>2</v>
      </c>
      <c r="BD80" s="10"/>
      <c r="BE80" s="10"/>
      <c r="BF80" s="146"/>
      <c r="BG80" s="146">
        <v>2</v>
      </c>
      <c r="BH80" s="146"/>
      <c r="BI80" s="146"/>
      <c r="BJ80" s="147"/>
      <c r="BK80" s="147"/>
      <c r="BL80" s="147"/>
      <c r="BM80" s="147">
        <v>4</v>
      </c>
      <c r="BN80" s="148"/>
      <c r="BO80" s="148"/>
      <c r="BP80" s="148"/>
      <c r="BQ80" s="148">
        <v>4</v>
      </c>
      <c r="BR80" s="149"/>
      <c r="BS80" s="149"/>
      <c r="BT80" s="149">
        <v>3</v>
      </c>
      <c r="BU80" s="149"/>
      <c r="CJ80" s="28"/>
      <c r="CO80" s="28"/>
    </row>
    <row r="81" spans="1:93">
      <c r="A81" s="151">
        <v>1</v>
      </c>
      <c r="B81" s="183">
        <v>1</v>
      </c>
      <c r="C81" s="628" t="s">
        <v>179</v>
      </c>
      <c r="D81" s="18">
        <v>1</v>
      </c>
      <c r="E81" s="19"/>
      <c r="F81" s="20"/>
      <c r="G81" s="20"/>
      <c r="H81" s="20"/>
      <c r="I81" s="20"/>
      <c r="J81" s="20">
        <v>1</v>
      </c>
      <c r="K81" s="20"/>
      <c r="L81" s="20"/>
      <c r="M81" s="20"/>
      <c r="N81" s="20"/>
      <c r="O81" s="20"/>
      <c r="P81" s="19"/>
      <c r="Q81" s="19"/>
      <c r="R81" s="145"/>
      <c r="S81" s="145"/>
      <c r="T81" s="145">
        <v>3</v>
      </c>
      <c r="U81" s="145"/>
      <c r="V81" s="10"/>
      <c r="W81" s="10"/>
      <c r="X81" s="10">
        <v>3</v>
      </c>
      <c r="Y81" s="10"/>
      <c r="Z81" s="146"/>
      <c r="AA81" s="146"/>
      <c r="AB81" s="146">
        <v>3</v>
      </c>
      <c r="AC81" s="146"/>
      <c r="AD81" s="147"/>
      <c r="AE81" s="147"/>
      <c r="AF81" s="147">
        <v>3</v>
      </c>
      <c r="AG81" s="147"/>
      <c r="AH81" s="148"/>
      <c r="AI81" s="148"/>
      <c r="AJ81" s="148">
        <v>3</v>
      </c>
      <c r="AK81" s="148"/>
      <c r="AL81" s="149"/>
      <c r="AM81" s="149"/>
      <c r="AN81" s="149">
        <v>3</v>
      </c>
      <c r="AO81" s="149"/>
      <c r="AP81" s="10"/>
      <c r="AQ81" s="10"/>
      <c r="AR81" s="10">
        <v>3</v>
      </c>
      <c r="AS81" s="10"/>
      <c r="AT81" s="150"/>
      <c r="AU81" s="150"/>
      <c r="AV81" s="150">
        <v>3</v>
      </c>
      <c r="AW81" s="150"/>
      <c r="AX81" s="145"/>
      <c r="AY81" s="145"/>
      <c r="AZ81" s="145">
        <v>3</v>
      </c>
      <c r="BA81" s="145"/>
      <c r="BB81" s="10"/>
      <c r="BC81" s="10"/>
      <c r="BD81" s="10">
        <v>3</v>
      </c>
      <c r="BE81" s="10"/>
      <c r="BF81" s="146"/>
      <c r="BG81" s="146"/>
      <c r="BH81" s="146">
        <v>3</v>
      </c>
      <c r="BI81" s="146"/>
      <c r="BJ81" s="147"/>
      <c r="BK81" s="147"/>
      <c r="BL81" s="147">
        <v>3</v>
      </c>
      <c r="BM81" s="147"/>
      <c r="BN81" s="148"/>
      <c r="BO81" s="148"/>
      <c r="BP81" s="148">
        <v>3</v>
      </c>
      <c r="BQ81" s="148"/>
      <c r="BR81" s="149"/>
      <c r="BS81" s="149"/>
      <c r="BT81" s="149">
        <v>3</v>
      </c>
      <c r="BU81" s="149"/>
      <c r="CJ81" s="28"/>
      <c r="CO81" s="28"/>
    </row>
    <row r="82" spans="1:93">
      <c r="A82" s="151">
        <v>2</v>
      </c>
      <c r="B82" s="183">
        <v>2</v>
      </c>
      <c r="C82" s="629"/>
      <c r="D82" s="18">
        <v>1</v>
      </c>
      <c r="E82" s="19"/>
      <c r="F82" s="20"/>
      <c r="G82" s="20"/>
      <c r="H82" s="20"/>
      <c r="I82" s="20">
        <v>1</v>
      </c>
      <c r="J82" s="20"/>
      <c r="K82" s="20"/>
      <c r="L82" s="20"/>
      <c r="M82" s="20"/>
      <c r="N82" s="20"/>
      <c r="O82" s="20"/>
      <c r="P82" s="19"/>
      <c r="Q82" s="19"/>
      <c r="R82" s="145"/>
      <c r="S82" s="145"/>
      <c r="T82" s="145">
        <v>3</v>
      </c>
      <c r="U82" s="145"/>
      <c r="V82" s="10"/>
      <c r="W82" s="10"/>
      <c r="X82" s="10">
        <v>3</v>
      </c>
      <c r="Y82" s="10"/>
      <c r="Z82" s="146"/>
      <c r="AA82" s="146">
        <v>2</v>
      </c>
      <c r="AB82" s="146"/>
      <c r="AC82" s="146"/>
      <c r="AD82" s="147"/>
      <c r="AE82" s="147"/>
      <c r="AF82" s="147">
        <v>3</v>
      </c>
      <c r="AG82" s="147"/>
      <c r="AH82" s="148"/>
      <c r="AI82" s="148"/>
      <c r="AJ82" s="148"/>
      <c r="AK82" s="148">
        <v>4</v>
      </c>
      <c r="AL82" s="149"/>
      <c r="AM82" s="149"/>
      <c r="AN82" s="149"/>
      <c r="AO82" s="149">
        <v>4</v>
      </c>
      <c r="AP82" s="10"/>
      <c r="AQ82" s="10"/>
      <c r="AR82" s="10">
        <v>3</v>
      </c>
      <c r="AS82" s="10"/>
      <c r="AT82" s="150"/>
      <c r="AU82" s="150"/>
      <c r="AV82" s="150"/>
      <c r="AW82" s="150">
        <v>4</v>
      </c>
      <c r="AX82" s="145"/>
      <c r="AY82" s="145"/>
      <c r="AZ82" s="145">
        <v>3</v>
      </c>
      <c r="BA82" s="145"/>
      <c r="BB82" s="10"/>
      <c r="BC82" s="10"/>
      <c r="BD82" s="10">
        <v>3</v>
      </c>
      <c r="BE82" s="10"/>
      <c r="BF82" s="146"/>
      <c r="BG82" s="146"/>
      <c r="BH82" s="146">
        <v>3</v>
      </c>
      <c r="BI82" s="146"/>
      <c r="BJ82" s="147"/>
      <c r="BK82" s="147"/>
      <c r="BL82" s="147"/>
      <c r="BM82" s="147">
        <v>4</v>
      </c>
      <c r="BN82" s="148"/>
      <c r="BO82" s="148"/>
      <c r="BP82" s="148">
        <v>3</v>
      </c>
      <c r="BQ82" s="148"/>
      <c r="BR82" s="149"/>
      <c r="BS82" s="149"/>
      <c r="BT82" s="149">
        <v>3</v>
      </c>
      <c r="BU82" s="149"/>
      <c r="CJ82" s="28"/>
      <c r="CO82" s="28"/>
    </row>
    <row r="83" spans="1:93">
      <c r="A83" s="151">
        <v>3</v>
      </c>
      <c r="B83" s="183">
        <v>3</v>
      </c>
      <c r="C83" s="629"/>
      <c r="D83" s="18">
        <v>1</v>
      </c>
      <c r="E83" s="19"/>
      <c r="F83" s="20"/>
      <c r="G83" s="20"/>
      <c r="H83" s="20"/>
      <c r="I83" s="20">
        <v>1</v>
      </c>
      <c r="J83" s="20"/>
      <c r="K83" s="20"/>
      <c r="L83" s="20"/>
      <c r="M83" s="20"/>
      <c r="N83" s="20"/>
      <c r="O83" s="20"/>
      <c r="P83" s="19"/>
      <c r="Q83" s="19"/>
      <c r="R83" s="145"/>
      <c r="S83" s="145"/>
      <c r="T83" s="145">
        <v>3</v>
      </c>
      <c r="U83" s="145"/>
      <c r="V83" s="10"/>
      <c r="W83" s="10"/>
      <c r="X83" s="10">
        <v>3</v>
      </c>
      <c r="Y83" s="10"/>
      <c r="Z83" s="146"/>
      <c r="AA83" s="146"/>
      <c r="AB83" s="146">
        <v>3</v>
      </c>
      <c r="AC83" s="146"/>
      <c r="AD83" s="147"/>
      <c r="AE83" s="147"/>
      <c r="AF83" s="147">
        <v>3</v>
      </c>
      <c r="AG83" s="147"/>
      <c r="AH83" s="148"/>
      <c r="AI83" s="148"/>
      <c r="AJ83" s="148">
        <v>3</v>
      </c>
      <c r="AK83" s="148"/>
      <c r="AL83" s="149"/>
      <c r="AM83" s="149"/>
      <c r="AN83" s="149">
        <v>3</v>
      </c>
      <c r="AO83" s="149"/>
      <c r="AP83" s="10"/>
      <c r="AQ83" s="10"/>
      <c r="AR83" s="10">
        <v>3</v>
      </c>
      <c r="AS83" s="10"/>
      <c r="AT83" s="150"/>
      <c r="AU83" s="150"/>
      <c r="AV83" s="150">
        <v>3</v>
      </c>
      <c r="AW83" s="150"/>
      <c r="AX83" s="145"/>
      <c r="AY83" s="145"/>
      <c r="AZ83" s="145">
        <v>3</v>
      </c>
      <c r="BA83" s="145"/>
      <c r="BB83" s="10"/>
      <c r="BC83" s="10"/>
      <c r="BD83" s="10">
        <v>3</v>
      </c>
      <c r="BE83" s="10"/>
      <c r="BF83" s="146"/>
      <c r="BG83" s="146"/>
      <c r="BH83" s="146">
        <v>3</v>
      </c>
      <c r="BI83" s="146"/>
      <c r="BJ83" s="147"/>
      <c r="BK83" s="147"/>
      <c r="BL83" s="147">
        <v>3</v>
      </c>
      <c r="BM83" s="147"/>
      <c r="BN83" s="148"/>
      <c r="BO83" s="148"/>
      <c r="BP83" s="148">
        <v>3</v>
      </c>
      <c r="BQ83" s="148"/>
      <c r="BR83" s="149"/>
      <c r="BS83" s="149"/>
      <c r="BT83" s="149">
        <v>3</v>
      </c>
      <c r="BU83" s="149"/>
      <c r="CJ83" s="28"/>
      <c r="CO83" s="28"/>
    </row>
    <row r="84" spans="1:93">
      <c r="A84" s="151">
        <v>4</v>
      </c>
      <c r="B84" s="183">
        <v>4</v>
      </c>
      <c r="C84" s="629"/>
      <c r="D84" s="18">
        <v>1</v>
      </c>
      <c r="E84" s="19"/>
      <c r="F84" s="20"/>
      <c r="G84" s="20"/>
      <c r="H84" s="20"/>
      <c r="I84" s="20"/>
      <c r="J84" s="20">
        <v>1</v>
      </c>
      <c r="K84" s="20"/>
      <c r="L84" s="20"/>
      <c r="M84" s="20"/>
      <c r="N84" s="20"/>
      <c r="O84" s="20"/>
      <c r="P84" s="19"/>
      <c r="Q84" s="19"/>
      <c r="R84" s="145"/>
      <c r="S84" s="145"/>
      <c r="T84" s="145">
        <v>3</v>
      </c>
      <c r="U84" s="145"/>
      <c r="V84" s="10"/>
      <c r="W84" s="10"/>
      <c r="X84" s="10">
        <v>3</v>
      </c>
      <c r="Y84" s="10"/>
      <c r="Z84" s="146"/>
      <c r="AA84" s="146"/>
      <c r="AB84" s="146">
        <v>3</v>
      </c>
      <c r="AC84" s="146"/>
      <c r="AD84" s="147"/>
      <c r="AE84" s="147"/>
      <c r="AF84" s="147">
        <v>3</v>
      </c>
      <c r="AG84" s="147"/>
      <c r="AH84" s="148"/>
      <c r="AI84" s="148"/>
      <c r="AJ84" s="148">
        <v>3</v>
      </c>
      <c r="AK84" s="148"/>
      <c r="AL84" s="149"/>
      <c r="AM84" s="149"/>
      <c r="AN84" s="149">
        <v>3</v>
      </c>
      <c r="AO84" s="149"/>
      <c r="AP84" s="10"/>
      <c r="AQ84" s="10"/>
      <c r="AR84" s="10">
        <v>3</v>
      </c>
      <c r="AS84" s="10"/>
      <c r="AT84" s="150"/>
      <c r="AU84" s="150"/>
      <c r="AV84" s="150">
        <v>3</v>
      </c>
      <c r="AW84" s="150"/>
      <c r="AX84" s="145"/>
      <c r="AY84" s="145"/>
      <c r="AZ84" s="145">
        <v>3</v>
      </c>
      <c r="BA84" s="145"/>
      <c r="BB84" s="10"/>
      <c r="BC84" s="10"/>
      <c r="BD84" s="10">
        <v>3</v>
      </c>
      <c r="BE84" s="10"/>
      <c r="BF84" s="146"/>
      <c r="BG84" s="146"/>
      <c r="BH84" s="146">
        <v>3</v>
      </c>
      <c r="BI84" s="146"/>
      <c r="BJ84" s="147"/>
      <c r="BK84" s="147"/>
      <c r="BL84" s="147">
        <v>3</v>
      </c>
      <c r="BM84" s="147"/>
      <c r="BN84" s="148"/>
      <c r="BO84" s="148"/>
      <c r="BP84" s="148">
        <v>3</v>
      </c>
      <c r="BQ84" s="148"/>
      <c r="BR84" s="149"/>
      <c r="BS84" s="149"/>
      <c r="BT84" s="149">
        <v>3</v>
      </c>
      <c r="BU84" s="149"/>
      <c r="CJ84" s="28"/>
      <c r="CO84" s="28"/>
    </row>
    <row r="85" spans="1:93">
      <c r="A85" s="151">
        <v>5</v>
      </c>
      <c r="B85" s="183">
        <v>5</v>
      </c>
      <c r="C85" s="629"/>
      <c r="D85" s="18">
        <v>1</v>
      </c>
      <c r="E85" s="19"/>
      <c r="F85" s="20"/>
      <c r="G85" s="20"/>
      <c r="H85" s="20"/>
      <c r="I85" s="20">
        <v>1</v>
      </c>
      <c r="J85" s="20"/>
      <c r="K85" s="20"/>
      <c r="L85" s="20"/>
      <c r="M85" s="20"/>
      <c r="N85" s="20"/>
      <c r="O85" s="20"/>
      <c r="P85" s="19"/>
      <c r="Q85" s="19"/>
      <c r="R85" s="145"/>
      <c r="S85" s="145"/>
      <c r="T85" s="145">
        <v>3</v>
      </c>
      <c r="U85" s="145"/>
      <c r="V85" s="10"/>
      <c r="W85" s="10">
        <v>2</v>
      </c>
      <c r="X85" s="10"/>
      <c r="Y85" s="10"/>
      <c r="Z85" s="146"/>
      <c r="AA85" s="146"/>
      <c r="AB85" s="146">
        <v>3</v>
      </c>
      <c r="AC85" s="146"/>
      <c r="AD85" s="147"/>
      <c r="AE85" s="147"/>
      <c r="AF85" s="147">
        <v>3</v>
      </c>
      <c r="AG85" s="147"/>
      <c r="AH85" s="148"/>
      <c r="AI85" s="148"/>
      <c r="AJ85" s="148">
        <v>3</v>
      </c>
      <c r="AK85" s="148"/>
      <c r="AL85" s="149"/>
      <c r="AM85" s="149">
        <v>2</v>
      </c>
      <c r="AN85" s="149"/>
      <c r="AO85" s="149"/>
      <c r="AP85" s="10"/>
      <c r="AQ85" s="10"/>
      <c r="AR85" s="10">
        <v>3</v>
      </c>
      <c r="AS85" s="10"/>
      <c r="AT85" s="150"/>
      <c r="AU85" s="150"/>
      <c r="AV85" s="150">
        <v>3</v>
      </c>
      <c r="AW85" s="150"/>
      <c r="AX85" s="145"/>
      <c r="AY85" s="145"/>
      <c r="AZ85" s="145">
        <v>3</v>
      </c>
      <c r="BA85" s="145"/>
      <c r="BB85" s="10"/>
      <c r="BC85" s="10">
        <v>2</v>
      </c>
      <c r="BD85" s="10"/>
      <c r="BE85" s="10"/>
      <c r="BF85" s="146"/>
      <c r="BG85" s="146"/>
      <c r="BH85" s="146">
        <v>3</v>
      </c>
      <c r="BI85" s="146"/>
      <c r="BJ85" s="147"/>
      <c r="BK85" s="147"/>
      <c r="BL85" s="147">
        <v>3</v>
      </c>
      <c r="BM85" s="147"/>
      <c r="BN85" s="148"/>
      <c r="BO85" s="148"/>
      <c r="BP85" s="148">
        <v>3</v>
      </c>
      <c r="BQ85" s="148"/>
      <c r="BR85" s="149"/>
      <c r="BS85" s="149"/>
      <c r="BT85" s="149">
        <v>3</v>
      </c>
      <c r="BU85" s="149"/>
      <c r="CJ85" s="28"/>
      <c r="CO85" s="28"/>
    </row>
    <row r="86" spans="1:93">
      <c r="A86" s="151">
        <v>6</v>
      </c>
      <c r="B86" s="183">
        <v>6</v>
      </c>
      <c r="C86" s="629"/>
      <c r="D86" s="18">
        <v>1</v>
      </c>
      <c r="E86" s="19"/>
      <c r="F86" s="20"/>
      <c r="G86" s="20"/>
      <c r="H86" s="20"/>
      <c r="I86" s="20">
        <v>1</v>
      </c>
      <c r="J86" s="20"/>
      <c r="K86" s="20"/>
      <c r="L86" s="20"/>
      <c r="M86" s="20"/>
      <c r="N86" s="20"/>
      <c r="O86" s="20"/>
      <c r="P86" s="19"/>
      <c r="Q86" s="19"/>
      <c r="R86" s="145"/>
      <c r="S86" s="145"/>
      <c r="T86" s="145">
        <v>3</v>
      </c>
      <c r="U86" s="145"/>
      <c r="V86" s="10"/>
      <c r="W86" s="10"/>
      <c r="X86" s="10">
        <v>3</v>
      </c>
      <c r="Y86" s="10"/>
      <c r="Z86" s="146"/>
      <c r="AA86" s="146"/>
      <c r="AB86" s="146">
        <v>3</v>
      </c>
      <c r="AC86" s="146"/>
      <c r="AD86" s="147"/>
      <c r="AE86" s="147"/>
      <c r="AF86" s="147">
        <v>3</v>
      </c>
      <c r="AG86" s="147"/>
      <c r="AH86" s="148"/>
      <c r="AI86" s="148"/>
      <c r="AJ86" s="148">
        <v>3</v>
      </c>
      <c r="AK86" s="148"/>
      <c r="AL86" s="149"/>
      <c r="AM86" s="149"/>
      <c r="AN86" s="149">
        <v>3</v>
      </c>
      <c r="AO86" s="149"/>
      <c r="AP86" s="10"/>
      <c r="AQ86" s="10"/>
      <c r="AR86" s="10">
        <v>3</v>
      </c>
      <c r="AS86" s="10"/>
      <c r="AT86" s="150"/>
      <c r="AU86" s="150"/>
      <c r="AV86" s="150">
        <v>3</v>
      </c>
      <c r="AW86" s="150"/>
      <c r="AX86" s="145"/>
      <c r="AY86" s="145"/>
      <c r="AZ86" s="145">
        <v>3</v>
      </c>
      <c r="BA86" s="145"/>
      <c r="BB86" s="10"/>
      <c r="BC86" s="10"/>
      <c r="BD86" s="10">
        <v>3</v>
      </c>
      <c r="BE86" s="10"/>
      <c r="BF86" s="146"/>
      <c r="BG86" s="146"/>
      <c r="BH86" s="146">
        <v>3</v>
      </c>
      <c r="BI86" s="146"/>
      <c r="BJ86" s="147"/>
      <c r="BK86" s="147"/>
      <c r="BL86" s="147">
        <v>3</v>
      </c>
      <c r="BM86" s="147"/>
      <c r="BN86" s="148"/>
      <c r="BO86" s="148"/>
      <c r="BP86" s="148">
        <v>3</v>
      </c>
      <c r="BQ86" s="148"/>
      <c r="BR86" s="149"/>
      <c r="BS86" s="149"/>
      <c r="BT86" s="149">
        <v>3</v>
      </c>
      <c r="BU86" s="149"/>
      <c r="CJ86" s="28"/>
      <c r="CO86" s="28"/>
    </row>
    <row r="87" spans="1:93">
      <c r="A87" s="151">
        <v>7</v>
      </c>
      <c r="B87" s="183">
        <v>7</v>
      </c>
      <c r="C87" s="629"/>
      <c r="D87" s="18">
        <v>1</v>
      </c>
      <c r="E87" s="19"/>
      <c r="F87" s="20"/>
      <c r="G87" s="20"/>
      <c r="H87" s="20"/>
      <c r="I87" s="20">
        <v>1</v>
      </c>
      <c r="J87" s="20"/>
      <c r="K87" s="20"/>
      <c r="L87" s="20"/>
      <c r="M87" s="20"/>
      <c r="N87" s="20"/>
      <c r="O87" s="20"/>
      <c r="P87" s="19"/>
      <c r="Q87" s="19"/>
      <c r="R87" s="145"/>
      <c r="S87" s="145"/>
      <c r="T87" s="145">
        <v>3</v>
      </c>
      <c r="U87" s="145"/>
      <c r="V87" s="10"/>
      <c r="W87" s="10"/>
      <c r="X87" s="10">
        <v>3</v>
      </c>
      <c r="Y87" s="10"/>
      <c r="Z87" s="146"/>
      <c r="AA87" s="146"/>
      <c r="AB87" s="146">
        <v>3</v>
      </c>
      <c r="AC87" s="146"/>
      <c r="AD87" s="147"/>
      <c r="AE87" s="147"/>
      <c r="AF87" s="147">
        <v>3</v>
      </c>
      <c r="AG87" s="147"/>
      <c r="AH87" s="148"/>
      <c r="AI87" s="148"/>
      <c r="AJ87" s="148">
        <v>3</v>
      </c>
      <c r="AK87" s="148"/>
      <c r="AL87" s="149"/>
      <c r="AM87" s="149"/>
      <c r="AN87" s="149">
        <v>3</v>
      </c>
      <c r="AO87" s="149"/>
      <c r="AP87" s="10"/>
      <c r="AQ87" s="10"/>
      <c r="AR87" s="10">
        <v>3</v>
      </c>
      <c r="AS87" s="10"/>
      <c r="AT87" s="150"/>
      <c r="AU87" s="150"/>
      <c r="AV87" s="150">
        <v>3</v>
      </c>
      <c r="AW87" s="150"/>
      <c r="AX87" s="145"/>
      <c r="AY87" s="145"/>
      <c r="AZ87" s="145">
        <v>3</v>
      </c>
      <c r="BA87" s="145"/>
      <c r="BB87" s="10"/>
      <c r="BC87" s="10"/>
      <c r="BD87" s="10">
        <v>3</v>
      </c>
      <c r="BE87" s="10"/>
      <c r="BF87" s="146"/>
      <c r="BG87" s="146"/>
      <c r="BH87" s="146">
        <v>3</v>
      </c>
      <c r="BI87" s="146"/>
      <c r="BJ87" s="147"/>
      <c r="BK87" s="147"/>
      <c r="BL87" s="147">
        <v>3</v>
      </c>
      <c r="BM87" s="147"/>
      <c r="BN87" s="148"/>
      <c r="BO87" s="148"/>
      <c r="BP87" s="148">
        <v>3</v>
      </c>
      <c r="BQ87" s="148"/>
      <c r="BR87" s="149"/>
      <c r="BS87" s="149"/>
      <c r="BT87" s="149">
        <v>3</v>
      </c>
      <c r="BU87" s="149"/>
      <c r="CJ87" s="28"/>
      <c r="CO87" s="28"/>
    </row>
    <row r="88" spans="1:93">
      <c r="A88" s="151">
        <v>8</v>
      </c>
      <c r="B88" s="183">
        <v>8</v>
      </c>
      <c r="C88" s="629"/>
      <c r="D88" s="18">
        <v>1</v>
      </c>
      <c r="E88" s="19"/>
      <c r="F88" s="20"/>
      <c r="G88" s="20"/>
      <c r="H88" s="20"/>
      <c r="I88" s="20">
        <v>1</v>
      </c>
      <c r="J88" s="20"/>
      <c r="K88" s="20"/>
      <c r="L88" s="20"/>
      <c r="M88" s="20"/>
      <c r="N88" s="20"/>
      <c r="O88" s="20"/>
      <c r="P88" s="19"/>
      <c r="Q88" s="19"/>
      <c r="R88" s="145"/>
      <c r="S88" s="145"/>
      <c r="T88" s="145">
        <v>3</v>
      </c>
      <c r="U88" s="145"/>
      <c r="V88" s="10"/>
      <c r="W88" s="10"/>
      <c r="X88" s="10">
        <v>3</v>
      </c>
      <c r="Y88" s="10"/>
      <c r="Z88" s="146"/>
      <c r="AA88" s="146">
        <v>2</v>
      </c>
      <c r="AB88" s="146"/>
      <c r="AC88" s="146"/>
      <c r="AD88" s="147"/>
      <c r="AE88" s="147">
        <v>2</v>
      </c>
      <c r="AF88" s="147"/>
      <c r="AG88" s="147"/>
      <c r="AH88" s="148"/>
      <c r="AI88" s="148"/>
      <c r="AJ88" s="148">
        <v>3</v>
      </c>
      <c r="AK88" s="148"/>
      <c r="AL88" s="149"/>
      <c r="AM88" s="149"/>
      <c r="AN88" s="149">
        <v>3</v>
      </c>
      <c r="AO88" s="149"/>
      <c r="AP88" s="10"/>
      <c r="AQ88" s="10">
        <v>2</v>
      </c>
      <c r="AR88" s="10"/>
      <c r="AS88" s="10"/>
      <c r="AT88" s="150"/>
      <c r="AU88" s="150"/>
      <c r="AV88" s="150">
        <v>3</v>
      </c>
      <c r="AW88" s="150"/>
      <c r="AX88" s="145"/>
      <c r="AY88" s="145"/>
      <c r="AZ88" s="145">
        <v>3</v>
      </c>
      <c r="BA88" s="145"/>
      <c r="BB88" s="10"/>
      <c r="BC88" s="10"/>
      <c r="BD88" s="10">
        <v>3</v>
      </c>
      <c r="BE88" s="10"/>
      <c r="BF88" s="146"/>
      <c r="BG88" s="146"/>
      <c r="BH88" s="146">
        <v>3</v>
      </c>
      <c r="BI88" s="146"/>
      <c r="BJ88" s="147"/>
      <c r="BK88" s="147"/>
      <c r="BL88" s="147">
        <v>3</v>
      </c>
      <c r="BM88" s="147"/>
      <c r="BN88" s="148"/>
      <c r="BO88" s="148"/>
      <c r="BP88" s="148">
        <v>3</v>
      </c>
      <c r="BQ88" s="148"/>
      <c r="BR88" s="149"/>
      <c r="BS88" s="149"/>
      <c r="BT88" s="149">
        <v>3</v>
      </c>
      <c r="BU88" s="149"/>
      <c r="CJ88" s="28"/>
      <c r="CO88" s="28"/>
    </row>
    <row r="89" spans="1:93">
      <c r="A89" s="151">
        <v>9</v>
      </c>
      <c r="B89" s="183">
        <v>9</v>
      </c>
      <c r="C89" s="629"/>
      <c r="D89" s="18">
        <v>1</v>
      </c>
      <c r="E89" s="19"/>
      <c r="F89" s="20"/>
      <c r="G89" s="20"/>
      <c r="H89" s="20"/>
      <c r="I89" s="20">
        <v>1</v>
      </c>
      <c r="J89" s="20"/>
      <c r="K89" s="20"/>
      <c r="L89" s="20"/>
      <c r="M89" s="20"/>
      <c r="N89" s="20"/>
      <c r="O89" s="20"/>
      <c r="P89" s="19"/>
      <c r="Q89" s="19"/>
      <c r="R89" s="145"/>
      <c r="S89" s="145"/>
      <c r="T89" s="145">
        <v>3</v>
      </c>
      <c r="U89" s="145"/>
      <c r="V89" s="10"/>
      <c r="W89" s="10"/>
      <c r="X89" s="10">
        <v>3</v>
      </c>
      <c r="Y89" s="10"/>
      <c r="Z89" s="146"/>
      <c r="AA89" s="146">
        <v>2</v>
      </c>
      <c r="AB89" s="146"/>
      <c r="AC89" s="146"/>
      <c r="AD89" s="147"/>
      <c r="AE89" s="147"/>
      <c r="AF89" s="147">
        <v>3</v>
      </c>
      <c r="AG89" s="147"/>
      <c r="AH89" s="148"/>
      <c r="AI89" s="148"/>
      <c r="AJ89" s="148">
        <v>3</v>
      </c>
      <c r="AK89" s="148"/>
      <c r="AL89" s="149"/>
      <c r="AM89" s="149"/>
      <c r="AN89" s="149">
        <v>3</v>
      </c>
      <c r="AO89" s="149"/>
      <c r="AP89" s="10"/>
      <c r="AQ89" s="10"/>
      <c r="AR89" s="10">
        <v>3</v>
      </c>
      <c r="AS89" s="10"/>
      <c r="AT89" s="150"/>
      <c r="AU89" s="150"/>
      <c r="AV89" s="150">
        <v>3</v>
      </c>
      <c r="AW89" s="150"/>
      <c r="AX89" s="145"/>
      <c r="AY89" s="145"/>
      <c r="AZ89" s="145">
        <v>3</v>
      </c>
      <c r="BA89" s="145"/>
      <c r="BB89" s="10"/>
      <c r="BC89" s="10"/>
      <c r="BD89" s="10">
        <v>3</v>
      </c>
      <c r="BE89" s="10"/>
      <c r="BF89" s="146"/>
      <c r="BG89" s="146"/>
      <c r="BH89" s="146">
        <v>3</v>
      </c>
      <c r="BI89" s="146"/>
      <c r="BJ89" s="147"/>
      <c r="BK89" s="147"/>
      <c r="BL89" s="147">
        <v>3</v>
      </c>
      <c r="BM89" s="147"/>
      <c r="BN89" s="148"/>
      <c r="BO89" s="148"/>
      <c r="BP89" s="148">
        <v>3</v>
      </c>
      <c r="BQ89" s="148"/>
      <c r="BR89" s="149"/>
      <c r="BS89" s="149"/>
      <c r="BT89" s="149">
        <v>3</v>
      </c>
      <c r="BU89" s="149"/>
      <c r="CJ89" s="28"/>
      <c r="CO89" s="28"/>
    </row>
    <row r="90" spans="1:93">
      <c r="A90" s="151">
        <v>10</v>
      </c>
      <c r="B90" s="183">
        <v>10</v>
      </c>
      <c r="C90" s="629"/>
      <c r="D90" s="18">
        <v>1</v>
      </c>
      <c r="E90" s="19"/>
      <c r="F90" s="20"/>
      <c r="G90" s="20"/>
      <c r="H90" s="20"/>
      <c r="I90" s="20">
        <v>1</v>
      </c>
      <c r="J90" s="20"/>
      <c r="K90" s="20"/>
      <c r="L90" s="20"/>
      <c r="M90" s="20"/>
      <c r="N90" s="20"/>
      <c r="O90" s="20"/>
      <c r="P90" s="19"/>
      <c r="Q90" s="19"/>
      <c r="R90" s="145"/>
      <c r="S90" s="145">
        <v>2</v>
      </c>
      <c r="T90" s="145"/>
      <c r="U90" s="145"/>
      <c r="V90" s="10"/>
      <c r="W90" s="10">
        <v>2</v>
      </c>
      <c r="X90" s="10"/>
      <c r="Y90" s="10"/>
      <c r="Z90" s="146"/>
      <c r="AA90" s="146"/>
      <c r="AB90" s="146">
        <v>3</v>
      </c>
      <c r="AC90" s="146"/>
      <c r="AD90" s="147"/>
      <c r="AE90" s="147"/>
      <c r="AF90" s="147">
        <v>3</v>
      </c>
      <c r="AG90" s="147"/>
      <c r="AH90" s="148"/>
      <c r="AI90" s="148"/>
      <c r="AJ90" s="148">
        <v>3</v>
      </c>
      <c r="AK90" s="148"/>
      <c r="AL90" s="149"/>
      <c r="AM90" s="149"/>
      <c r="AN90" s="149">
        <v>3</v>
      </c>
      <c r="AO90" s="149"/>
      <c r="AP90" s="10"/>
      <c r="AQ90" s="10"/>
      <c r="AR90" s="10">
        <v>3</v>
      </c>
      <c r="AS90" s="10"/>
      <c r="AT90" s="150"/>
      <c r="AU90" s="150"/>
      <c r="AV90" s="150">
        <v>3</v>
      </c>
      <c r="AW90" s="150"/>
      <c r="AX90" s="145"/>
      <c r="AY90" s="145"/>
      <c r="AZ90" s="145">
        <v>3</v>
      </c>
      <c r="BA90" s="145"/>
      <c r="BB90" s="10"/>
      <c r="BC90" s="10"/>
      <c r="BD90" s="10">
        <v>3</v>
      </c>
      <c r="BE90" s="10"/>
      <c r="BF90" s="146"/>
      <c r="BG90" s="146"/>
      <c r="BH90" s="146">
        <v>3</v>
      </c>
      <c r="BI90" s="146"/>
      <c r="BJ90" s="147"/>
      <c r="BK90" s="147"/>
      <c r="BL90" s="147">
        <v>3</v>
      </c>
      <c r="BM90" s="147"/>
      <c r="BN90" s="148"/>
      <c r="BO90" s="148"/>
      <c r="BP90" s="148">
        <v>3</v>
      </c>
      <c r="BQ90" s="148"/>
      <c r="BR90" s="149"/>
      <c r="BS90" s="149"/>
      <c r="BT90" s="149">
        <v>3</v>
      </c>
      <c r="BU90" s="149"/>
      <c r="CJ90" s="28"/>
      <c r="CO90" s="28"/>
    </row>
    <row r="91" spans="1:93">
      <c r="A91" s="151">
        <v>1</v>
      </c>
      <c r="B91" s="182">
        <v>1</v>
      </c>
      <c r="C91" s="630" t="s">
        <v>182</v>
      </c>
      <c r="D91" s="18"/>
      <c r="E91" s="19">
        <v>1</v>
      </c>
      <c r="F91" s="20"/>
      <c r="G91" s="20"/>
      <c r="H91" s="20"/>
      <c r="I91" s="20">
        <v>1</v>
      </c>
      <c r="J91" s="20"/>
      <c r="K91" s="20"/>
      <c r="L91" s="20"/>
      <c r="M91" s="20"/>
      <c r="N91" s="20"/>
      <c r="O91" s="20"/>
      <c r="P91" s="19"/>
      <c r="Q91" s="19"/>
      <c r="R91" s="145"/>
      <c r="S91" s="145">
        <v>2</v>
      </c>
      <c r="T91" s="145"/>
      <c r="U91" s="145"/>
      <c r="V91" s="10"/>
      <c r="W91" s="10"/>
      <c r="X91" s="10">
        <v>3</v>
      </c>
      <c r="Y91" s="10"/>
      <c r="Z91" s="146"/>
      <c r="AA91" s="146">
        <v>2</v>
      </c>
      <c r="AB91" s="146"/>
      <c r="AC91" s="146"/>
      <c r="AD91" s="147"/>
      <c r="AE91" s="147">
        <v>2</v>
      </c>
      <c r="AF91" s="147"/>
      <c r="AG91" s="147"/>
      <c r="AH91" s="148"/>
      <c r="AI91" s="148">
        <v>2</v>
      </c>
      <c r="AJ91" s="148"/>
      <c r="AK91" s="148"/>
      <c r="AL91" s="149"/>
      <c r="AM91" s="149"/>
      <c r="AN91" s="149">
        <v>3</v>
      </c>
      <c r="AO91" s="149"/>
      <c r="AP91" s="10"/>
      <c r="AQ91" s="10">
        <v>2</v>
      </c>
      <c r="AR91" s="10"/>
      <c r="AS91" s="10"/>
      <c r="AT91" s="150"/>
      <c r="AU91" s="150"/>
      <c r="AV91" s="150">
        <v>3</v>
      </c>
      <c r="AW91" s="150"/>
      <c r="AX91" s="145"/>
      <c r="AY91" s="145">
        <v>2</v>
      </c>
      <c r="AZ91" s="145"/>
      <c r="BA91" s="145"/>
      <c r="BB91" s="10"/>
      <c r="BC91" s="10"/>
      <c r="BD91" s="10">
        <v>3</v>
      </c>
      <c r="BE91" s="10"/>
      <c r="BF91" s="146"/>
      <c r="BG91" s="146"/>
      <c r="BH91" s="146"/>
      <c r="BI91" s="146">
        <v>4</v>
      </c>
      <c r="BJ91" s="147"/>
      <c r="BK91" s="147">
        <v>2</v>
      </c>
      <c r="BL91" s="147"/>
      <c r="BM91" s="147"/>
      <c r="BN91" s="148"/>
      <c r="BO91" s="148">
        <v>2</v>
      </c>
      <c r="BP91" s="148"/>
      <c r="BQ91" s="148"/>
      <c r="BR91" s="149"/>
      <c r="BS91" s="149">
        <v>2</v>
      </c>
      <c r="BT91" s="149"/>
      <c r="BU91" s="149"/>
      <c r="CJ91" s="28"/>
      <c r="CO91" s="28"/>
    </row>
    <row r="92" spans="1:93">
      <c r="A92" s="151">
        <v>2</v>
      </c>
      <c r="B92" s="182">
        <v>2</v>
      </c>
      <c r="C92" s="631"/>
      <c r="D92" s="18"/>
      <c r="E92" s="19">
        <v>1</v>
      </c>
      <c r="F92" s="20"/>
      <c r="G92" s="20"/>
      <c r="H92" s="20"/>
      <c r="I92" s="20">
        <v>1</v>
      </c>
      <c r="J92" s="20"/>
      <c r="K92" s="20"/>
      <c r="L92" s="20"/>
      <c r="M92" s="20"/>
      <c r="N92" s="20"/>
      <c r="O92" s="20"/>
      <c r="P92" s="19"/>
      <c r="Q92" s="19"/>
      <c r="R92" s="145"/>
      <c r="S92" s="145">
        <v>2</v>
      </c>
      <c r="T92" s="145"/>
      <c r="U92" s="145"/>
      <c r="V92" s="10"/>
      <c r="W92" s="10"/>
      <c r="X92" s="10">
        <v>3</v>
      </c>
      <c r="Y92" s="10"/>
      <c r="Z92" s="146"/>
      <c r="AA92" s="146">
        <v>2</v>
      </c>
      <c r="AB92" s="146"/>
      <c r="AC92" s="146"/>
      <c r="AD92" s="147"/>
      <c r="AE92" s="147">
        <v>2</v>
      </c>
      <c r="AF92" s="147"/>
      <c r="AG92" s="147"/>
      <c r="AH92" s="148"/>
      <c r="AI92" s="148"/>
      <c r="AJ92" s="148">
        <v>3</v>
      </c>
      <c r="AK92" s="148"/>
      <c r="AL92" s="149"/>
      <c r="AM92" s="149"/>
      <c r="AN92" s="149">
        <v>3</v>
      </c>
      <c r="AO92" s="149"/>
      <c r="AP92" s="10"/>
      <c r="AQ92" s="10">
        <v>2</v>
      </c>
      <c r="AR92" s="10"/>
      <c r="AS92" s="10"/>
      <c r="AT92" s="150"/>
      <c r="AU92" s="150"/>
      <c r="AV92" s="150">
        <v>3</v>
      </c>
      <c r="AW92" s="150"/>
      <c r="AX92" s="145"/>
      <c r="AY92" s="145"/>
      <c r="AZ92" s="145">
        <v>3</v>
      </c>
      <c r="BA92" s="145"/>
      <c r="BB92" s="10"/>
      <c r="BC92" s="10"/>
      <c r="BD92" s="10">
        <v>3</v>
      </c>
      <c r="BE92" s="10"/>
      <c r="BF92" s="146"/>
      <c r="BG92" s="146">
        <v>2</v>
      </c>
      <c r="BH92" s="146"/>
      <c r="BI92" s="146"/>
      <c r="BJ92" s="147"/>
      <c r="BK92" s="147">
        <v>2</v>
      </c>
      <c r="BL92" s="147"/>
      <c r="BM92" s="147"/>
      <c r="BN92" s="148"/>
      <c r="BO92" s="148">
        <v>2</v>
      </c>
      <c r="BP92" s="148"/>
      <c r="BQ92" s="148"/>
      <c r="BR92" s="149"/>
      <c r="BS92" s="149"/>
      <c r="BT92" s="149">
        <v>3</v>
      </c>
      <c r="BU92" s="149"/>
      <c r="CJ92" s="28"/>
      <c r="CO92" s="28"/>
    </row>
    <row r="93" spans="1:93">
      <c r="A93" s="151">
        <v>3</v>
      </c>
      <c r="B93" s="182">
        <v>3</v>
      </c>
      <c r="C93" s="631"/>
      <c r="D93" s="18"/>
      <c r="E93" s="19">
        <v>1</v>
      </c>
      <c r="F93" s="20"/>
      <c r="G93" s="20"/>
      <c r="H93" s="20"/>
      <c r="I93" s="20">
        <v>1</v>
      </c>
      <c r="J93" s="20"/>
      <c r="K93" s="20"/>
      <c r="L93" s="20"/>
      <c r="M93" s="20"/>
      <c r="N93" s="20"/>
      <c r="O93" s="20"/>
      <c r="P93" s="19"/>
      <c r="Q93" s="19"/>
      <c r="R93" s="145"/>
      <c r="S93" s="145">
        <v>2</v>
      </c>
      <c r="T93" s="145"/>
      <c r="U93" s="145"/>
      <c r="V93" s="10"/>
      <c r="W93" s="10"/>
      <c r="X93" s="10">
        <v>3</v>
      </c>
      <c r="Y93" s="10"/>
      <c r="Z93" s="146"/>
      <c r="AA93" s="146">
        <v>2</v>
      </c>
      <c r="AB93" s="146"/>
      <c r="AC93" s="146"/>
      <c r="AD93" s="147"/>
      <c r="AE93" s="147">
        <v>2</v>
      </c>
      <c r="AF93" s="147"/>
      <c r="AG93" s="147"/>
      <c r="AH93" s="148"/>
      <c r="AI93" s="148">
        <v>2</v>
      </c>
      <c r="AJ93" s="148"/>
      <c r="AK93" s="148"/>
      <c r="AL93" s="149"/>
      <c r="AM93" s="149"/>
      <c r="AN93" s="149">
        <v>3</v>
      </c>
      <c r="AO93" s="149"/>
      <c r="AP93" s="10"/>
      <c r="AQ93" s="10">
        <v>2</v>
      </c>
      <c r="AR93" s="10"/>
      <c r="AS93" s="10"/>
      <c r="AT93" s="150"/>
      <c r="AU93" s="150"/>
      <c r="AV93" s="150">
        <v>3</v>
      </c>
      <c r="AW93" s="150"/>
      <c r="AX93" s="145"/>
      <c r="AY93" s="145"/>
      <c r="AZ93" s="145">
        <v>3</v>
      </c>
      <c r="BA93" s="145"/>
      <c r="BB93" s="10"/>
      <c r="BC93" s="10"/>
      <c r="BD93" s="10">
        <v>3</v>
      </c>
      <c r="BE93" s="10"/>
      <c r="BF93" s="146"/>
      <c r="BG93" s="146">
        <v>2</v>
      </c>
      <c r="BH93" s="146"/>
      <c r="BI93" s="146"/>
      <c r="BJ93" s="147"/>
      <c r="BK93" s="147">
        <v>2</v>
      </c>
      <c r="BL93" s="147"/>
      <c r="BM93" s="147"/>
      <c r="BN93" s="148"/>
      <c r="BO93" s="148">
        <v>2</v>
      </c>
      <c r="BP93" s="148"/>
      <c r="BQ93" s="148"/>
      <c r="BR93" s="149"/>
      <c r="BS93" s="149"/>
      <c r="BT93" s="149">
        <v>3</v>
      </c>
      <c r="BU93" s="149"/>
      <c r="CJ93" s="28"/>
      <c r="CO93" s="28"/>
    </row>
    <row r="94" spans="1:93">
      <c r="A94" s="151">
        <v>4</v>
      </c>
      <c r="B94" s="182">
        <v>4</v>
      </c>
      <c r="C94" s="631"/>
      <c r="D94" s="18"/>
      <c r="E94" s="19">
        <v>1</v>
      </c>
      <c r="F94" s="20"/>
      <c r="G94" s="20"/>
      <c r="H94" s="20"/>
      <c r="I94" s="20">
        <v>1</v>
      </c>
      <c r="J94" s="20"/>
      <c r="K94" s="20"/>
      <c r="L94" s="20"/>
      <c r="M94" s="20"/>
      <c r="N94" s="20"/>
      <c r="O94" s="20"/>
      <c r="P94" s="19"/>
      <c r="Q94" s="19"/>
      <c r="R94" s="145"/>
      <c r="S94" s="145">
        <v>2</v>
      </c>
      <c r="T94" s="145"/>
      <c r="U94" s="145"/>
      <c r="V94" s="10"/>
      <c r="W94" s="10"/>
      <c r="X94" s="10">
        <v>3</v>
      </c>
      <c r="Y94" s="10"/>
      <c r="Z94" s="146"/>
      <c r="AA94" s="146">
        <v>2</v>
      </c>
      <c r="AB94" s="146"/>
      <c r="AC94" s="146"/>
      <c r="AD94" s="147"/>
      <c r="AE94" s="147">
        <v>2</v>
      </c>
      <c r="AF94" s="147"/>
      <c r="AG94" s="147"/>
      <c r="AH94" s="148"/>
      <c r="AI94" s="148">
        <v>2</v>
      </c>
      <c r="AJ94" s="148"/>
      <c r="AK94" s="148"/>
      <c r="AL94" s="149"/>
      <c r="AM94" s="149"/>
      <c r="AN94" s="149">
        <v>3</v>
      </c>
      <c r="AO94" s="149"/>
      <c r="AP94" s="10"/>
      <c r="AQ94" s="10">
        <v>2</v>
      </c>
      <c r="AR94" s="10"/>
      <c r="AS94" s="10"/>
      <c r="AT94" s="150"/>
      <c r="AU94" s="150"/>
      <c r="AV94" s="150">
        <v>3</v>
      </c>
      <c r="AW94" s="150"/>
      <c r="AX94" s="145"/>
      <c r="AY94" s="145"/>
      <c r="AZ94" s="145">
        <v>3</v>
      </c>
      <c r="BA94" s="145"/>
      <c r="BB94" s="10"/>
      <c r="BC94" s="10"/>
      <c r="BD94" s="10">
        <v>3</v>
      </c>
      <c r="BE94" s="10"/>
      <c r="BF94" s="146"/>
      <c r="BG94" s="146">
        <v>2</v>
      </c>
      <c r="BH94" s="146"/>
      <c r="BI94" s="146"/>
      <c r="BJ94" s="147"/>
      <c r="BK94" s="147">
        <v>2</v>
      </c>
      <c r="BL94" s="147"/>
      <c r="BM94" s="147"/>
      <c r="BN94" s="148"/>
      <c r="BO94" s="148">
        <v>2</v>
      </c>
      <c r="BP94" s="148"/>
      <c r="BQ94" s="148"/>
      <c r="BR94" s="149"/>
      <c r="BS94" s="149"/>
      <c r="BT94" s="149">
        <v>3</v>
      </c>
      <c r="BU94" s="149"/>
      <c r="CJ94" s="28"/>
      <c r="CO94" s="28"/>
    </row>
    <row r="95" spans="1:93">
      <c r="A95" s="151">
        <v>5</v>
      </c>
      <c r="B95" s="182">
        <v>5</v>
      </c>
      <c r="C95" s="631"/>
      <c r="D95" s="18"/>
      <c r="E95" s="19">
        <v>1</v>
      </c>
      <c r="F95" s="20"/>
      <c r="G95" s="20"/>
      <c r="H95" s="20"/>
      <c r="I95" s="20">
        <v>1</v>
      </c>
      <c r="J95" s="20"/>
      <c r="K95" s="20"/>
      <c r="L95" s="20"/>
      <c r="M95" s="20"/>
      <c r="N95" s="20"/>
      <c r="O95" s="20"/>
      <c r="P95" s="19"/>
      <c r="Q95" s="19"/>
      <c r="R95" s="145"/>
      <c r="S95" s="145">
        <v>2</v>
      </c>
      <c r="T95" s="145"/>
      <c r="U95" s="145"/>
      <c r="V95" s="10"/>
      <c r="W95" s="10"/>
      <c r="X95" s="10">
        <v>3</v>
      </c>
      <c r="Y95" s="10"/>
      <c r="Z95" s="146"/>
      <c r="AA95" s="146"/>
      <c r="AB95" s="146">
        <v>3</v>
      </c>
      <c r="AC95" s="146"/>
      <c r="AD95" s="147"/>
      <c r="AE95" s="147"/>
      <c r="AF95" s="147">
        <v>3</v>
      </c>
      <c r="AG95" s="147"/>
      <c r="AH95" s="148"/>
      <c r="AI95" s="148"/>
      <c r="AJ95" s="148">
        <v>3</v>
      </c>
      <c r="AK95" s="148"/>
      <c r="AL95" s="149"/>
      <c r="AM95" s="149"/>
      <c r="AN95" s="149">
        <v>3</v>
      </c>
      <c r="AO95" s="149"/>
      <c r="AP95" s="10"/>
      <c r="AQ95" s="10">
        <v>2</v>
      </c>
      <c r="AR95" s="10"/>
      <c r="AS95" s="10"/>
      <c r="AT95" s="150"/>
      <c r="AU95" s="150">
        <v>2</v>
      </c>
      <c r="AV95" s="150"/>
      <c r="AW95" s="150"/>
      <c r="AX95" s="145"/>
      <c r="AY95" s="145">
        <v>2</v>
      </c>
      <c r="AZ95" s="145"/>
      <c r="BA95" s="145"/>
      <c r="BB95" s="10"/>
      <c r="BC95" s="10">
        <v>2</v>
      </c>
      <c r="BD95" s="10"/>
      <c r="BE95" s="10"/>
      <c r="BF95" s="146"/>
      <c r="BG95" s="146">
        <v>2</v>
      </c>
      <c r="BH95" s="146"/>
      <c r="BI95" s="146"/>
      <c r="BJ95" s="147"/>
      <c r="BK95" s="147">
        <v>2</v>
      </c>
      <c r="BL95" s="147"/>
      <c r="BM95" s="147"/>
      <c r="BN95" s="148"/>
      <c r="BO95" s="148">
        <v>2</v>
      </c>
      <c r="BP95" s="148"/>
      <c r="BQ95" s="148"/>
      <c r="BR95" s="149"/>
      <c r="BS95" s="149">
        <v>2</v>
      </c>
      <c r="BT95" s="149"/>
      <c r="BU95" s="149"/>
      <c r="CJ95" s="28"/>
      <c r="CO95" s="28"/>
    </row>
    <row r="96" spans="1:93">
      <c r="A96" s="151">
        <v>6</v>
      </c>
      <c r="B96" s="182">
        <v>6</v>
      </c>
      <c r="C96" s="631"/>
      <c r="D96" s="18"/>
      <c r="E96" s="19">
        <v>1</v>
      </c>
      <c r="F96" s="20"/>
      <c r="G96" s="20"/>
      <c r="H96" s="20"/>
      <c r="I96" s="20">
        <v>1</v>
      </c>
      <c r="J96" s="20"/>
      <c r="K96" s="20"/>
      <c r="L96" s="20"/>
      <c r="M96" s="20"/>
      <c r="N96" s="20"/>
      <c r="O96" s="20"/>
      <c r="P96" s="19"/>
      <c r="Q96" s="19"/>
      <c r="R96" s="145"/>
      <c r="S96" s="145">
        <v>2</v>
      </c>
      <c r="T96" s="145"/>
      <c r="U96" s="145"/>
      <c r="V96" s="10"/>
      <c r="W96" s="10"/>
      <c r="X96" s="10">
        <v>3</v>
      </c>
      <c r="Y96" s="10"/>
      <c r="Z96" s="146"/>
      <c r="AA96" s="146">
        <v>2</v>
      </c>
      <c r="AB96" s="146"/>
      <c r="AC96" s="146"/>
      <c r="AD96" s="147"/>
      <c r="AE96" s="147">
        <v>2</v>
      </c>
      <c r="AF96" s="147"/>
      <c r="AG96" s="147"/>
      <c r="AH96" s="148"/>
      <c r="AI96" s="148">
        <v>2</v>
      </c>
      <c r="AJ96" s="148"/>
      <c r="AK96" s="148"/>
      <c r="AL96" s="149"/>
      <c r="AM96" s="149"/>
      <c r="AN96" s="149">
        <v>3</v>
      </c>
      <c r="AO96" s="149"/>
      <c r="AP96" s="10"/>
      <c r="AQ96" s="10">
        <v>2</v>
      </c>
      <c r="AR96" s="10"/>
      <c r="AS96" s="10"/>
      <c r="AT96" s="150"/>
      <c r="AU96" s="150"/>
      <c r="AV96" s="150">
        <v>3</v>
      </c>
      <c r="AW96" s="150"/>
      <c r="AX96" s="145"/>
      <c r="AY96" s="145"/>
      <c r="AZ96" s="145">
        <v>3</v>
      </c>
      <c r="BA96" s="145"/>
      <c r="BB96" s="10"/>
      <c r="BC96" s="10"/>
      <c r="BD96" s="10">
        <v>3</v>
      </c>
      <c r="BE96" s="10"/>
      <c r="BF96" s="146"/>
      <c r="BG96" s="146">
        <v>2</v>
      </c>
      <c r="BH96" s="146"/>
      <c r="BI96" s="146"/>
      <c r="BJ96" s="147"/>
      <c r="BK96" s="147">
        <v>2</v>
      </c>
      <c r="BL96" s="147"/>
      <c r="BM96" s="147"/>
      <c r="BN96" s="148"/>
      <c r="BO96" s="148">
        <v>2</v>
      </c>
      <c r="BP96" s="148"/>
      <c r="BQ96" s="148"/>
      <c r="BR96" s="149"/>
      <c r="BS96" s="149">
        <v>2</v>
      </c>
      <c r="BT96" s="149"/>
      <c r="BU96" s="149"/>
      <c r="CJ96" s="28"/>
      <c r="CO96" s="28"/>
    </row>
    <row r="97" spans="1:93">
      <c r="A97" s="151">
        <v>7</v>
      </c>
      <c r="B97" s="182">
        <v>7</v>
      </c>
      <c r="C97" s="631"/>
      <c r="D97" s="18"/>
      <c r="E97" s="19">
        <v>1</v>
      </c>
      <c r="F97" s="20"/>
      <c r="G97" s="20"/>
      <c r="H97" s="20"/>
      <c r="I97" s="20">
        <v>1</v>
      </c>
      <c r="J97" s="20"/>
      <c r="K97" s="20"/>
      <c r="L97" s="20"/>
      <c r="M97" s="20"/>
      <c r="N97" s="20"/>
      <c r="O97" s="20"/>
      <c r="P97" s="19"/>
      <c r="Q97" s="19"/>
      <c r="R97" s="145"/>
      <c r="S97" s="145"/>
      <c r="T97" s="145">
        <v>3</v>
      </c>
      <c r="U97" s="145"/>
      <c r="V97" s="10"/>
      <c r="W97" s="10"/>
      <c r="X97" s="10">
        <v>3</v>
      </c>
      <c r="Y97" s="10"/>
      <c r="Z97" s="146"/>
      <c r="AA97" s="146"/>
      <c r="AB97" s="146">
        <v>3</v>
      </c>
      <c r="AC97" s="146"/>
      <c r="AD97" s="147"/>
      <c r="AE97" s="147"/>
      <c r="AF97" s="147">
        <v>3</v>
      </c>
      <c r="AG97" s="147"/>
      <c r="AH97" s="148"/>
      <c r="AI97" s="148"/>
      <c r="AJ97" s="148">
        <v>3</v>
      </c>
      <c r="AK97" s="148"/>
      <c r="AL97" s="149"/>
      <c r="AM97" s="149"/>
      <c r="AN97" s="149">
        <v>3</v>
      </c>
      <c r="AO97" s="149"/>
      <c r="AP97" s="10"/>
      <c r="AQ97" s="10">
        <v>2</v>
      </c>
      <c r="AR97" s="10"/>
      <c r="AS97" s="10"/>
      <c r="AT97" s="150"/>
      <c r="AU97" s="150"/>
      <c r="AV97" s="150">
        <v>3</v>
      </c>
      <c r="AW97" s="150"/>
      <c r="AX97" s="145"/>
      <c r="AY97" s="145"/>
      <c r="AZ97" s="145">
        <v>3</v>
      </c>
      <c r="BA97" s="145"/>
      <c r="BB97" s="10"/>
      <c r="BC97" s="10"/>
      <c r="BD97" s="10">
        <v>3</v>
      </c>
      <c r="BE97" s="10"/>
      <c r="BF97" s="146"/>
      <c r="BG97" s="146"/>
      <c r="BH97" s="146"/>
      <c r="BI97" s="146">
        <v>4</v>
      </c>
      <c r="BJ97" s="147"/>
      <c r="BK97" s="147">
        <v>2</v>
      </c>
      <c r="BL97" s="147"/>
      <c r="BM97" s="147"/>
      <c r="BN97" s="148"/>
      <c r="BO97" s="148"/>
      <c r="BP97" s="148">
        <v>3</v>
      </c>
      <c r="BQ97" s="148"/>
      <c r="BR97" s="149"/>
      <c r="BS97" s="149"/>
      <c r="BT97" s="149">
        <v>3</v>
      </c>
      <c r="BU97" s="149"/>
      <c r="CJ97" s="28"/>
      <c r="CO97" s="28"/>
    </row>
    <row r="98" spans="1:93">
      <c r="A98" s="151">
        <v>8</v>
      </c>
      <c r="B98" s="182">
        <v>8</v>
      </c>
      <c r="C98" s="631"/>
      <c r="D98" s="18"/>
      <c r="E98" s="19">
        <v>1</v>
      </c>
      <c r="F98" s="20"/>
      <c r="G98" s="20"/>
      <c r="H98" s="20"/>
      <c r="I98" s="20">
        <v>1</v>
      </c>
      <c r="J98" s="20"/>
      <c r="K98" s="20"/>
      <c r="L98" s="20"/>
      <c r="M98" s="20"/>
      <c r="N98" s="20"/>
      <c r="O98" s="20"/>
      <c r="P98" s="19"/>
      <c r="Q98" s="19"/>
      <c r="R98" s="145"/>
      <c r="S98" s="145"/>
      <c r="T98" s="145">
        <v>3</v>
      </c>
      <c r="U98" s="145"/>
      <c r="V98" s="10"/>
      <c r="W98" s="10"/>
      <c r="X98" s="10">
        <v>3</v>
      </c>
      <c r="Y98" s="10"/>
      <c r="Z98" s="146"/>
      <c r="AA98" s="146"/>
      <c r="AB98" s="146">
        <v>3</v>
      </c>
      <c r="AC98" s="146"/>
      <c r="AD98" s="147"/>
      <c r="AE98" s="147"/>
      <c r="AF98" s="147">
        <v>3</v>
      </c>
      <c r="AG98" s="147"/>
      <c r="AH98" s="148"/>
      <c r="AI98" s="148"/>
      <c r="AJ98" s="148">
        <v>3</v>
      </c>
      <c r="AK98" s="148"/>
      <c r="AL98" s="149"/>
      <c r="AM98" s="149"/>
      <c r="AN98" s="149">
        <v>3</v>
      </c>
      <c r="AO98" s="149"/>
      <c r="AP98" s="10"/>
      <c r="AQ98" s="10">
        <v>2</v>
      </c>
      <c r="AR98" s="10"/>
      <c r="AS98" s="10"/>
      <c r="AT98" s="150"/>
      <c r="AU98" s="150"/>
      <c r="AV98" s="150">
        <v>3</v>
      </c>
      <c r="AW98" s="150"/>
      <c r="AX98" s="145"/>
      <c r="AY98" s="145"/>
      <c r="AZ98" s="145">
        <v>3</v>
      </c>
      <c r="BA98" s="145"/>
      <c r="BB98" s="10"/>
      <c r="BC98" s="10"/>
      <c r="BD98" s="10">
        <v>3</v>
      </c>
      <c r="BE98" s="10"/>
      <c r="BF98" s="146"/>
      <c r="BG98" s="146">
        <v>2</v>
      </c>
      <c r="BH98" s="146"/>
      <c r="BI98" s="146"/>
      <c r="BJ98" s="147"/>
      <c r="BK98" s="147">
        <v>2</v>
      </c>
      <c r="BL98" s="147"/>
      <c r="BM98" s="147"/>
      <c r="BN98" s="148"/>
      <c r="BO98" s="148">
        <v>2</v>
      </c>
      <c r="BP98" s="148"/>
      <c r="BQ98" s="148"/>
      <c r="BR98" s="149"/>
      <c r="BS98" s="149">
        <v>2</v>
      </c>
      <c r="BT98" s="149"/>
      <c r="BU98" s="149"/>
      <c r="CJ98" s="28"/>
      <c r="CO98" s="28"/>
    </row>
    <row r="99" spans="1:93">
      <c r="A99" s="151">
        <v>9</v>
      </c>
      <c r="B99" s="182">
        <v>9</v>
      </c>
      <c r="C99" s="631"/>
      <c r="D99" s="18"/>
      <c r="E99" s="19">
        <v>1</v>
      </c>
      <c r="F99" s="20"/>
      <c r="G99" s="20"/>
      <c r="H99" s="20"/>
      <c r="I99" s="20">
        <v>1</v>
      </c>
      <c r="J99" s="20"/>
      <c r="K99" s="20"/>
      <c r="L99" s="20"/>
      <c r="M99" s="20"/>
      <c r="N99" s="20"/>
      <c r="O99" s="20"/>
      <c r="P99" s="19"/>
      <c r="Q99" s="19"/>
      <c r="R99" s="145"/>
      <c r="S99" s="145">
        <v>2</v>
      </c>
      <c r="T99" s="145"/>
      <c r="U99" s="145"/>
      <c r="V99" s="10"/>
      <c r="W99" s="10"/>
      <c r="X99" s="10">
        <v>3</v>
      </c>
      <c r="Y99" s="10"/>
      <c r="Z99" s="146"/>
      <c r="AA99" s="146">
        <v>2</v>
      </c>
      <c r="AB99" s="146"/>
      <c r="AC99" s="146"/>
      <c r="AD99" s="147"/>
      <c r="AE99" s="147"/>
      <c r="AF99" s="147">
        <v>3</v>
      </c>
      <c r="AG99" s="147"/>
      <c r="AH99" s="148"/>
      <c r="AI99" s="148"/>
      <c r="AJ99" s="148">
        <v>3</v>
      </c>
      <c r="AK99" s="148"/>
      <c r="AL99" s="149"/>
      <c r="AM99" s="149"/>
      <c r="AN99" s="149">
        <v>3</v>
      </c>
      <c r="AO99" s="149"/>
      <c r="AP99" s="10"/>
      <c r="AQ99" s="10">
        <v>2</v>
      </c>
      <c r="AR99" s="10"/>
      <c r="AS99" s="10"/>
      <c r="AT99" s="150"/>
      <c r="AU99" s="150"/>
      <c r="AV99" s="150">
        <v>3</v>
      </c>
      <c r="AW99" s="150"/>
      <c r="AX99" s="145"/>
      <c r="AY99" s="145">
        <v>2</v>
      </c>
      <c r="AZ99" s="145"/>
      <c r="BA99" s="145"/>
      <c r="BB99" s="10"/>
      <c r="BC99" s="10"/>
      <c r="BD99" s="10">
        <v>3</v>
      </c>
      <c r="BE99" s="10"/>
      <c r="BF99" s="146"/>
      <c r="BG99" s="146"/>
      <c r="BH99" s="146"/>
      <c r="BI99" s="146">
        <v>4</v>
      </c>
      <c r="BJ99" s="147"/>
      <c r="BK99" s="147">
        <v>2</v>
      </c>
      <c r="BL99" s="147"/>
      <c r="BM99" s="147"/>
      <c r="BN99" s="148"/>
      <c r="BO99" s="148">
        <v>2</v>
      </c>
      <c r="BP99" s="148"/>
      <c r="BQ99" s="148"/>
      <c r="BR99" s="149"/>
      <c r="BS99" s="149">
        <v>2</v>
      </c>
      <c r="BT99" s="149"/>
      <c r="BU99" s="149"/>
      <c r="CJ99" s="28"/>
      <c r="CO99" s="28"/>
    </row>
    <row r="100" spans="1:93">
      <c r="A100" s="151">
        <v>10</v>
      </c>
      <c r="B100" s="182">
        <v>10</v>
      </c>
      <c r="C100" s="631"/>
      <c r="D100" s="18"/>
      <c r="E100" s="19">
        <v>1</v>
      </c>
      <c r="F100" s="20"/>
      <c r="G100" s="20"/>
      <c r="H100" s="20"/>
      <c r="I100" s="20">
        <v>1</v>
      </c>
      <c r="J100" s="20"/>
      <c r="K100" s="20"/>
      <c r="L100" s="20"/>
      <c r="M100" s="20"/>
      <c r="N100" s="20"/>
      <c r="O100" s="20"/>
      <c r="P100" s="19"/>
      <c r="Q100" s="19"/>
      <c r="R100" s="145"/>
      <c r="S100" s="145">
        <v>2</v>
      </c>
      <c r="T100" s="145"/>
      <c r="U100" s="145"/>
      <c r="V100" s="10"/>
      <c r="W100" s="10"/>
      <c r="X100" s="10">
        <v>3</v>
      </c>
      <c r="Y100" s="10"/>
      <c r="Z100" s="146"/>
      <c r="AA100" s="146">
        <v>2</v>
      </c>
      <c r="AB100" s="146"/>
      <c r="AC100" s="146"/>
      <c r="AD100" s="147"/>
      <c r="AE100" s="147">
        <v>2</v>
      </c>
      <c r="AF100" s="147"/>
      <c r="AG100" s="147"/>
      <c r="AH100" s="148"/>
      <c r="AI100" s="148"/>
      <c r="AJ100" s="148">
        <v>3</v>
      </c>
      <c r="AK100" s="148"/>
      <c r="AL100" s="149"/>
      <c r="AM100" s="149"/>
      <c r="AN100" s="149">
        <v>3</v>
      </c>
      <c r="AO100" s="149"/>
      <c r="AP100" s="10"/>
      <c r="AQ100" s="10">
        <v>2</v>
      </c>
      <c r="AR100" s="10"/>
      <c r="AS100" s="10"/>
      <c r="AT100" s="150"/>
      <c r="AU100" s="150"/>
      <c r="AV100" s="150">
        <v>3</v>
      </c>
      <c r="AW100" s="150"/>
      <c r="AX100" s="145"/>
      <c r="AY100" s="145"/>
      <c r="AZ100" s="145">
        <v>3</v>
      </c>
      <c r="BA100" s="145"/>
      <c r="BB100" s="10"/>
      <c r="BC100" s="10"/>
      <c r="BD100" s="10">
        <v>3</v>
      </c>
      <c r="BE100" s="10"/>
      <c r="BF100" s="146"/>
      <c r="BG100" s="146">
        <v>2</v>
      </c>
      <c r="BH100" s="146"/>
      <c r="BI100" s="146"/>
      <c r="BJ100" s="147"/>
      <c r="BK100" s="147">
        <v>2</v>
      </c>
      <c r="BL100" s="147"/>
      <c r="BM100" s="147"/>
      <c r="BN100" s="148"/>
      <c r="BO100" s="148">
        <v>2</v>
      </c>
      <c r="BP100" s="148"/>
      <c r="BQ100" s="148"/>
      <c r="BR100" s="149"/>
      <c r="BS100" s="149"/>
      <c r="BT100" s="149">
        <v>3</v>
      </c>
      <c r="BU100" s="149"/>
      <c r="CJ100" s="28"/>
      <c r="CO100" s="28"/>
    </row>
    <row r="101" spans="1:93">
      <c r="A101" s="17">
        <v>25</v>
      </c>
      <c r="B101" s="38">
        <v>1</v>
      </c>
      <c r="C101" s="620" t="s">
        <v>194</v>
      </c>
      <c r="D101" s="20">
        <v>1</v>
      </c>
      <c r="E101" s="20"/>
      <c r="F101" s="20"/>
      <c r="G101" s="20"/>
      <c r="H101" s="20">
        <v>1</v>
      </c>
      <c r="I101" s="20"/>
      <c r="J101" s="20"/>
      <c r="K101" s="20"/>
      <c r="L101" s="20"/>
      <c r="M101" s="20"/>
      <c r="N101" s="20"/>
      <c r="O101" s="20"/>
      <c r="P101" s="20"/>
      <c r="Q101" s="20"/>
      <c r="R101" s="21"/>
      <c r="S101" s="21"/>
      <c r="T101" s="21">
        <v>3</v>
      </c>
      <c r="U101" s="21"/>
      <c r="V101" s="22"/>
      <c r="W101" s="22"/>
      <c r="X101" s="22">
        <v>3</v>
      </c>
      <c r="Y101" s="22"/>
      <c r="Z101" s="23"/>
      <c r="AA101" s="23"/>
      <c r="AB101" s="23">
        <v>3</v>
      </c>
      <c r="AC101" s="23"/>
      <c r="AD101" s="24"/>
      <c r="AE101" s="24"/>
      <c r="AF101" s="24">
        <v>3</v>
      </c>
      <c r="AG101" s="24"/>
      <c r="AH101" s="25"/>
      <c r="AI101" s="25"/>
      <c r="AJ101" s="25">
        <v>3</v>
      </c>
      <c r="AK101" s="25"/>
      <c r="AL101" s="26"/>
      <c r="AM101" s="26"/>
      <c r="AN101" s="26">
        <v>3</v>
      </c>
      <c r="AO101" s="26"/>
      <c r="AP101" s="22"/>
      <c r="AQ101" s="22"/>
      <c r="AR101" s="22">
        <v>3</v>
      </c>
      <c r="AS101" s="22"/>
      <c r="AT101" s="27"/>
      <c r="AU101" s="27"/>
      <c r="AV101" s="27">
        <v>3</v>
      </c>
      <c r="AW101" s="27"/>
      <c r="AX101" s="21"/>
      <c r="AY101" s="21"/>
      <c r="AZ101" s="21">
        <v>3</v>
      </c>
      <c r="BA101" s="21"/>
      <c r="BB101" s="22"/>
      <c r="BC101" s="22"/>
      <c r="BD101" s="22">
        <v>3</v>
      </c>
      <c r="BE101" s="22"/>
      <c r="BF101" s="23"/>
      <c r="BG101" s="23"/>
      <c r="BH101" s="23">
        <v>3</v>
      </c>
      <c r="BI101" s="23"/>
      <c r="BJ101" s="24"/>
      <c r="BK101" s="24"/>
      <c r="BL101" s="24">
        <v>3</v>
      </c>
      <c r="BM101" s="24"/>
      <c r="BN101" s="25"/>
      <c r="BO101" s="25"/>
      <c r="BP101" s="25">
        <v>3</v>
      </c>
      <c r="BQ101" s="25"/>
      <c r="BR101" s="26"/>
      <c r="BS101" s="26"/>
      <c r="BT101" s="26">
        <v>3</v>
      </c>
      <c r="BU101" s="26"/>
      <c r="CJ101" s="28"/>
      <c r="CO101" s="28"/>
    </row>
    <row r="102" spans="1:93">
      <c r="A102" s="17">
        <v>26</v>
      </c>
      <c r="B102" s="38">
        <v>2</v>
      </c>
      <c r="C102" s="620"/>
      <c r="D102" s="20">
        <v>1</v>
      </c>
      <c r="E102" s="20"/>
      <c r="F102" s="20"/>
      <c r="G102" s="20"/>
      <c r="H102" s="20"/>
      <c r="I102" s="20"/>
      <c r="J102" s="20"/>
      <c r="K102" s="20">
        <v>1</v>
      </c>
      <c r="L102" s="20"/>
      <c r="M102" s="20"/>
      <c r="N102" s="20"/>
      <c r="O102" s="20"/>
      <c r="P102" s="20"/>
      <c r="Q102" s="20"/>
      <c r="R102" s="21"/>
      <c r="S102" s="21">
        <v>2</v>
      </c>
      <c r="T102" s="21"/>
      <c r="U102" s="21"/>
      <c r="V102" s="22"/>
      <c r="W102" s="22"/>
      <c r="X102" s="22">
        <v>3</v>
      </c>
      <c r="Y102" s="22"/>
      <c r="Z102" s="23"/>
      <c r="AA102" s="23">
        <v>2</v>
      </c>
      <c r="AB102" s="23"/>
      <c r="AC102" s="23"/>
      <c r="AD102" s="24"/>
      <c r="AE102" s="24"/>
      <c r="AF102" s="24">
        <v>3</v>
      </c>
      <c r="AG102" s="24"/>
      <c r="AH102" s="25"/>
      <c r="AI102" s="25"/>
      <c r="AJ102" s="25">
        <v>3</v>
      </c>
      <c r="AK102" s="25"/>
      <c r="AL102" s="26"/>
      <c r="AM102" s="26"/>
      <c r="AN102" s="26"/>
      <c r="AO102" s="26">
        <v>4</v>
      </c>
      <c r="AP102" s="22"/>
      <c r="AQ102" s="22"/>
      <c r="AR102" s="22">
        <v>3</v>
      </c>
      <c r="AS102" s="22"/>
      <c r="AT102" s="27">
        <v>1</v>
      </c>
      <c r="AU102" s="27"/>
      <c r="AV102" s="27"/>
      <c r="AW102" s="27"/>
      <c r="AX102" s="21"/>
      <c r="AY102" s="21"/>
      <c r="AZ102" s="21">
        <v>3</v>
      </c>
      <c r="BA102" s="21"/>
      <c r="BB102" s="22">
        <v>1</v>
      </c>
      <c r="BC102" s="22"/>
      <c r="BD102" s="22"/>
      <c r="BE102" s="22"/>
      <c r="BF102" s="23"/>
      <c r="BG102" s="23">
        <v>2</v>
      </c>
      <c r="BH102" s="23"/>
      <c r="BI102" s="23"/>
      <c r="BJ102" s="24"/>
      <c r="BK102" s="24"/>
      <c r="BL102" s="24">
        <v>3</v>
      </c>
      <c r="BM102" s="24"/>
      <c r="BN102" s="25"/>
      <c r="BO102" s="25">
        <v>2</v>
      </c>
      <c r="BP102" s="25"/>
      <c r="BQ102" s="25"/>
      <c r="BR102" s="26">
        <v>1</v>
      </c>
      <c r="BS102" s="26"/>
      <c r="BT102" s="26"/>
      <c r="BU102" s="26"/>
      <c r="CJ102" s="28"/>
      <c r="CO102" s="28"/>
    </row>
    <row r="103" spans="1:93">
      <c r="A103" s="17">
        <v>27</v>
      </c>
      <c r="B103" s="38">
        <v>3</v>
      </c>
      <c r="C103" s="620"/>
      <c r="D103" s="20">
        <v>1</v>
      </c>
      <c r="E103" s="20"/>
      <c r="F103" s="20"/>
      <c r="G103" s="20"/>
      <c r="H103" s="20">
        <v>1</v>
      </c>
      <c r="I103" s="20"/>
      <c r="J103" s="20"/>
      <c r="K103" s="20"/>
      <c r="L103" s="20"/>
      <c r="M103" s="20"/>
      <c r="N103" s="20"/>
      <c r="O103" s="20"/>
      <c r="P103" s="20"/>
      <c r="Q103" s="20"/>
      <c r="R103" s="21"/>
      <c r="S103" s="21"/>
      <c r="T103" s="21">
        <v>3</v>
      </c>
      <c r="U103" s="21"/>
      <c r="V103" s="22"/>
      <c r="W103" s="22"/>
      <c r="X103" s="22">
        <v>3</v>
      </c>
      <c r="Y103" s="22"/>
      <c r="Z103" s="23"/>
      <c r="AA103" s="23"/>
      <c r="AB103" s="23">
        <v>3</v>
      </c>
      <c r="AC103" s="23"/>
      <c r="AD103" s="24"/>
      <c r="AE103" s="24"/>
      <c r="AF103" s="24">
        <v>3</v>
      </c>
      <c r="AG103" s="24"/>
      <c r="AH103" s="25"/>
      <c r="AI103" s="25"/>
      <c r="AJ103" s="25">
        <v>3</v>
      </c>
      <c r="AK103" s="25"/>
      <c r="AL103" s="26"/>
      <c r="AM103" s="26"/>
      <c r="AN103" s="26">
        <v>3</v>
      </c>
      <c r="AO103" s="26"/>
      <c r="AP103" s="22"/>
      <c r="AQ103" s="22"/>
      <c r="AR103" s="22">
        <v>3</v>
      </c>
      <c r="AS103" s="22"/>
      <c r="AT103" s="27"/>
      <c r="AU103" s="27"/>
      <c r="AV103" s="27">
        <v>3</v>
      </c>
      <c r="AW103" s="27"/>
      <c r="AX103" s="21"/>
      <c r="AY103" s="21"/>
      <c r="AZ103" s="21">
        <v>3</v>
      </c>
      <c r="BA103" s="21"/>
      <c r="BB103" s="22"/>
      <c r="BC103" s="22"/>
      <c r="BD103" s="22">
        <v>3</v>
      </c>
      <c r="BE103" s="22"/>
      <c r="BF103" s="23"/>
      <c r="BG103" s="23"/>
      <c r="BH103" s="23">
        <v>3</v>
      </c>
      <c r="BI103" s="23"/>
      <c r="BJ103" s="24"/>
      <c r="BK103" s="24"/>
      <c r="BL103" s="24">
        <v>3</v>
      </c>
      <c r="BM103" s="24"/>
      <c r="BN103" s="25"/>
      <c r="BO103" s="25"/>
      <c r="BP103" s="25">
        <v>3</v>
      </c>
      <c r="BQ103" s="25"/>
      <c r="BR103" s="26"/>
      <c r="BS103" s="26"/>
      <c r="BT103" s="26">
        <v>3</v>
      </c>
      <c r="BU103" s="26"/>
      <c r="CJ103" s="28"/>
      <c r="CO103" s="28"/>
    </row>
    <row r="104" spans="1:93">
      <c r="A104" s="17">
        <v>28</v>
      </c>
      <c r="B104" s="38">
        <v>4</v>
      </c>
      <c r="C104" s="620"/>
      <c r="D104" s="20"/>
      <c r="E104" s="20">
        <v>1</v>
      </c>
      <c r="F104" s="20"/>
      <c r="G104" s="20"/>
      <c r="H104" s="20"/>
      <c r="I104" s="20"/>
      <c r="J104" s="20">
        <v>1</v>
      </c>
      <c r="K104" s="20"/>
      <c r="L104" s="20"/>
      <c r="M104" s="20"/>
      <c r="N104" s="20"/>
      <c r="O104" s="20"/>
      <c r="P104" s="20"/>
      <c r="Q104" s="20"/>
      <c r="R104" s="21"/>
      <c r="S104" s="21"/>
      <c r="T104" s="21">
        <v>3</v>
      </c>
      <c r="U104" s="21"/>
      <c r="V104" s="22"/>
      <c r="W104" s="22"/>
      <c r="X104" s="22">
        <v>3</v>
      </c>
      <c r="Y104" s="22"/>
      <c r="Z104" s="23"/>
      <c r="AA104" s="23"/>
      <c r="AB104" s="23">
        <v>3</v>
      </c>
      <c r="AC104" s="23"/>
      <c r="AD104" s="24"/>
      <c r="AE104" s="24"/>
      <c r="AF104" s="24">
        <v>3</v>
      </c>
      <c r="AG104" s="24"/>
      <c r="AH104" s="25"/>
      <c r="AI104" s="25"/>
      <c r="AJ104" s="25">
        <v>3</v>
      </c>
      <c r="AK104" s="25"/>
      <c r="AL104" s="26"/>
      <c r="AM104" s="26"/>
      <c r="AN104" s="26">
        <v>3</v>
      </c>
      <c r="AO104" s="26"/>
      <c r="AP104" s="22"/>
      <c r="AQ104" s="22"/>
      <c r="AR104" s="22">
        <v>3</v>
      </c>
      <c r="AS104" s="22"/>
      <c r="AT104" s="27"/>
      <c r="AU104" s="27"/>
      <c r="AV104" s="27">
        <v>3</v>
      </c>
      <c r="AW104" s="27"/>
      <c r="AX104" s="21"/>
      <c r="AY104" s="21"/>
      <c r="AZ104" s="21">
        <v>3</v>
      </c>
      <c r="BA104" s="21"/>
      <c r="BB104" s="22"/>
      <c r="BC104" s="22"/>
      <c r="BD104" s="22">
        <v>3</v>
      </c>
      <c r="BE104" s="22"/>
      <c r="BF104" s="23"/>
      <c r="BG104" s="23"/>
      <c r="BH104" s="23">
        <v>3</v>
      </c>
      <c r="BI104" s="23"/>
      <c r="BJ104" s="24"/>
      <c r="BK104" s="24"/>
      <c r="BL104" s="24"/>
      <c r="BM104" s="24">
        <v>4</v>
      </c>
      <c r="BN104" s="25"/>
      <c r="BO104" s="25"/>
      <c r="BP104" s="25">
        <v>3</v>
      </c>
      <c r="BQ104" s="25"/>
      <c r="BR104" s="26"/>
      <c r="BS104" s="26"/>
      <c r="BT104" s="26">
        <v>3</v>
      </c>
      <c r="BU104" s="26"/>
      <c r="CJ104" s="28"/>
      <c r="CO104" s="28"/>
    </row>
    <row r="105" spans="1:93">
      <c r="A105" s="17">
        <v>29</v>
      </c>
      <c r="B105" s="38">
        <v>5</v>
      </c>
      <c r="C105" s="620"/>
      <c r="D105" s="20">
        <v>1</v>
      </c>
      <c r="E105" s="20"/>
      <c r="F105" s="20"/>
      <c r="G105" s="20"/>
      <c r="H105" s="20">
        <v>1</v>
      </c>
      <c r="I105" s="20"/>
      <c r="J105" s="20"/>
      <c r="K105" s="20"/>
      <c r="L105" s="20"/>
      <c r="M105" s="20"/>
      <c r="N105" s="20"/>
      <c r="O105" s="20"/>
      <c r="P105" s="20"/>
      <c r="Q105" s="20"/>
      <c r="R105" s="21"/>
      <c r="S105" s="21"/>
      <c r="T105" s="21">
        <v>3</v>
      </c>
      <c r="U105" s="21"/>
      <c r="V105" s="22"/>
      <c r="W105" s="22"/>
      <c r="X105" s="22">
        <v>3</v>
      </c>
      <c r="Y105" s="22"/>
      <c r="Z105" s="23"/>
      <c r="AA105" s="23"/>
      <c r="AB105" s="23">
        <v>3</v>
      </c>
      <c r="AC105" s="23"/>
      <c r="AD105" s="24"/>
      <c r="AE105" s="24"/>
      <c r="AF105" s="24">
        <v>3</v>
      </c>
      <c r="AG105" s="24"/>
      <c r="AH105" s="25"/>
      <c r="AI105" s="25"/>
      <c r="AJ105" s="25">
        <v>3</v>
      </c>
      <c r="AK105" s="25"/>
      <c r="AL105" s="26"/>
      <c r="AM105" s="26"/>
      <c r="AN105" s="26">
        <v>3</v>
      </c>
      <c r="AO105" s="26"/>
      <c r="AP105" s="22"/>
      <c r="AQ105" s="22"/>
      <c r="AR105" s="22">
        <v>3</v>
      </c>
      <c r="AS105" s="22"/>
      <c r="AT105" s="27"/>
      <c r="AU105" s="27"/>
      <c r="AV105" s="27">
        <v>3</v>
      </c>
      <c r="AW105" s="27"/>
      <c r="AX105" s="21"/>
      <c r="AY105" s="21"/>
      <c r="AZ105" s="21">
        <v>3</v>
      </c>
      <c r="BA105" s="21"/>
      <c r="BB105" s="22"/>
      <c r="BC105" s="22"/>
      <c r="BD105" s="22">
        <v>3</v>
      </c>
      <c r="BE105" s="22"/>
      <c r="BF105" s="23"/>
      <c r="BG105" s="23"/>
      <c r="BH105" s="23">
        <v>3</v>
      </c>
      <c r="BI105" s="23"/>
      <c r="BJ105" s="24"/>
      <c r="BK105" s="24"/>
      <c r="BL105" s="24">
        <v>3</v>
      </c>
      <c r="BM105" s="24"/>
      <c r="BN105" s="25"/>
      <c r="BO105" s="25"/>
      <c r="BP105" s="25"/>
      <c r="BQ105" s="25">
        <v>4</v>
      </c>
      <c r="BR105" s="26"/>
      <c r="BS105" s="26"/>
      <c r="BT105" s="26">
        <v>3</v>
      </c>
      <c r="BU105" s="26"/>
      <c r="CJ105" s="28"/>
      <c r="CO105" s="28"/>
    </row>
    <row r="106" spans="1:93">
      <c r="A106" s="17">
        <v>30</v>
      </c>
      <c r="B106" s="38">
        <v>6</v>
      </c>
      <c r="C106" s="620"/>
      <c r="D106" s="20">
        <v>1</v>
      </c>
      <c r="E106" s="20"/>
      <c r="F106" s="20"/>
      <c r="G106" s="20"/>
      <c r="H106" s="20">
        <v>1</v>
      </c>
      <c r="I106" s="20"/>
      <c r="J106" s="20"/>
      <c r="K106" s="20"/>
      <c r="L106" s="20"/>
      <c r="M106" s="20"/>
      <c r="N106" s="20"/>
      <c r="O106" s="20"/>
      <c r="P106" s="20"/>
      <c r="Q106" s="20"/>
      <c r="R106" s="21"/>
      <c r="S106" s="21"/>
      <c r="T106" s="21">
        <v>3</v>
      </c>
      <c r="U106" s="21"/>
      <c r="V106" s="22"/>
      <c r="W106" s="22"/>
      <c r="X106" s="22">
        <v>3</v>
      </c>
      <c r="Y106" s="22"/>
      <c r="Z106" s="23"/>
      <c r="AA106" s="23"/>
      <c r="AB106" s="23">
        <v>3</v>
      </c>
      <c r="AC106" s="23"/>
      <c r="AD106" s="24"/>
      <c r="AE106" s="24"/>
      <c r="AF106" s="24">
        <v>3</v>
      </c>
      <c r="AG106" s="24"/>
      <c r="AH106" s="25"/>
      <c r="AI106" s="25"/>
      <c r="AJ106" s="25">
        <v>3</v>
      </c>
      <c r="AK106" s="25"/>
      <c r="AL106" s="26"/>
      <c r="AM106" s="26"/>
      <c r="AN106" s="26">
        <v>3</v>
      </c>
      <c r="AO106" s="26"/>
      <c r="AP106" s="22"/>
      <c r="AQ106" s="22"/>
      <c r="AR106" s="22">
        <v>3</v>
      </c>
      <c r="AS106" s="22"/>
      <c r="AT106" s="27"/>
      <c r="AU106" s="27"/>
      <c r="AV106" s="27">
        <v>3</v>
      </c>
      <c r="AW106" s="27"/>
      <c r="AX106" s="21"/>
      <c r="AY106" s="21"/>
      <c r="AZ106" s="21">
        <v>3</v>
      </c>
      <c r="BA106" s="21"/>
      <c r="BB106" s="22"/>
      <c r="BC106" s="22"/>
      <c r="BD106" s="22">
        <v>3</v>
      </c>
      <c r="BE106" s="22"/>
      <c r="BF106" s="23"/>
      <c r="BG106" s="23"/>
      <c r="BH106" s="23">
        <v>3</v>
      </c>
      <c r="BI106" s="23"/>
      <c r="BJ106" s="24"/>
      <c r="BK106" s="24"/>
      <c r="BL106" s="24">
        <v>3</v>
      </c>
      <c r="BM106" s="24"/>
      <c r="BN106" s="25"/>
      <c r="BO106" s="25"/>
      <c r="BP106" s="25">
        <v>3</v>
      </c>
      <c r="BQ106" s="25"/>
      <c r="BR106" s="26"/>
      <c r="BS106" s="26"/>
      <c r="BT106" s="26">
        <v>3</v>
      </c>
      <c r="BU106" s="26"/>
      <c r="CJ106" s="28"/>
      <c r="CO106" s="28"/>
    </row>
    <row r="107" spans="1:93">
      <c r="A107" s="17">
        <v>31</v>
      </c>
      <c r="B107" s="38">
        <v>7</v>
      </c>
      <c r="C107" s="620"/>
      <c r="D107" s="20"/>
      <c r="E107" s="20">
        <v>1</v>
      </c>
      <c r="F107" s="20"/>
      <c r="G107" s="20"/>
      <c r="H107" s="20"/>
      <c r="I107" s="20"/>
      <c r="J107" s="20"/>
      <c r="K107" s="20">
        <v>1</v>
      </c>
      <c r="L107" s="20"/>
      <c r="M107" s="20"/>
      <c r="N107" s="20"/>
      <c r="O107" s="20"/>
      <c r="P107" s="20"/>
      <c r="Q107" s="20"/>
      <c r="R107" s="21"/>
      <c r="S107" s="21"/>
      <c r="T107" s="21">
        <v>3</v>
      </c>
      <c r="U107" s="21"/>
      <c r="V107" s="22"/>
      <c r="W107" s="22"/>
      <c r="X107" s="22">
        <v>3</v>
      </c>
      <c r="Y107" s="22"/>
      <c r="Z107" s="23"/>
      <c r="AA107" s="23"/>
      <c r="AB107" s="23">
        <v>3</v>
      </c>
      <c r="AC107" s="23"/>
      <c r="AD107" s="24"/>
      <c r="AE107" s="24"/>
      <c r="AF107" s="24">
        <v>3</v>
      </c>
      <c r="AG107" s="24"/>
      <c r="AH107" s="25"/>
      <c r="AI107" s="25"/>
      <c r="AJ107" s="25">
        <v>3</v>
      </c>
      <c r="AK107" s="25"/>
      <c r="AL107" s="26"/>
      <c r="AM107" s="26"/>
      <c r="AN107" s="26">
        <v>3</v>
      </c>
      <c r="AO107" s="26"/>
      <c r="AP107" s="22"/>
      <c r="AQ107" s="22"/>
      <c r="AR107" s="22">
        <v>3</v>
      </c>
      <c r="AS107" s="22"/>
      <c r="AT107" s="27"/>
      <c r="AU107" s="27"/>
      <c r="AV107" s="27">
        <v>3</v>
      </c>
      <c r="AW107" s="27"/>
      <c r="AX107" s="21"/>
      <c r="AY107" s="21"/>
      <c r="AZ107" s="21">
        <v>3</v>
      </c>
      <c r="BA107" s="21"/>
      <c r="BB107" s="22"/>
      <c r="BC107" s="22"/>
      <c r="BD107" s="22">
        <v>3</v>
      </c>
      <c r="BE107" s="22"/>
      <c r="BF107" s="23"/>
      <c r="BG107" s="23"/>
      <c r="BH107" s="23">
        <v>3</v>
      </c>
      <c r="BI107" s="23"/>
      <c r="BJ107" s="24"/>
      <c r="BK107" s="24"/>
      <c r="BL107" s="24">
        <v>3</v>
      </c>
      <c r="BM107" s="24"/>
      <c r="BN107" s="25"/>
      <c r="BO107" s="25"/>
      <c r="BP107" s="25">
        <v>3</v>
      </c>
      <c r="BQ107" s="25"/>
      <c r="BR107" s="26"/>
      <c r="BS107" s="26"/>
      <c r="BT107" s="26">
        <v>3</v>
      </c>
      <c r="BU107" s="26"/>
      <c r="CJ107" s="28"/>
      <c r="CO107" s="28"/>
    </row>
    <row r="108" spans="1:93">
      <c r="A108" s="17">
        <v>32</v>
      </c>
      <c r="B108" s="38">
        <v>8</v>
      </c>
      <c r="C108" s="620"/>
      <c r="D108" s="20"/>
      <c r="E108" s="20">
        <v>1</v>
      </c>
      <c r="F108" s="20"/>
      <c r="G108" s="20"/>
      <c r="H108" s="20">
        <v>1</v>
      </c>
      <c r="I108" s="20"/>
      <c r="J108" s="20"/>
      <c r="K108" s="20"/>
      <c r="L108" s="20"/>
      <c r="M108" s="20"/>
      <c r="N108" s="20"/>
      <c r="O108" s="20"/>
      <c r="P108" s="20"/>
      <c r="Q108" s="20"/>
      <c r="R108" s="21"/>
      <c r="S108" s="21">
        <v>2</v>
      </c>
      <c r="T108" s="21"/>
      <c r="U108" s="21"/>
      <c r="V108" s="22"/>
      <c r="W108" s="22"/>
      <c r="X108" s="22">
        <v>3</v>
      </c>
      <c r="Y108" s="22"/>
      <c r="Z108" s="23"/>
      <c r="AA108" s="23"/>
      <c r="AB108" s="23">
        <v>3</v>
      </c>
      <c r="AC108" s="23"/>
      <c r="AD108" s="24"/>
      <c r="AE108" s="24"/>
      <c r="AF108" s="24">
        <v>3</v>
      </c>
      <c r="AG108" s="24"/>
      <c r="AH108" s="25"/>
      <c r="AI108" s="25"/>
      <c r="AJ108" s="25"/>
      <c r="AK108" s="25">
        <v>4</v>
      </c>
      <c r="AL108" s="26"/>
      <c r="AM108" s="26"/>
      <c r="AN108" s="26">
        <v>3</v>
      </c>
      <c r="AO108" s="26"/>
      <c r="AP108" s="22"/>
      <c r="AQ108" s="22">
        <v>2</v>
      </c>
      <c r="AR108" s="22"/>
      <c r="AS108" s="22"/>
      <c r="AT108" s="27"/>
      <c r="AU108" s="27"/>
      <c r="AV108" s="27">
        <v>3</v>
      </c>
      <c r="AW108" s="27"/>
      <c r="AX108" s="21"/>
      <c r="AY108" s="21"/>
      <c r="AZ108" s="21">
        <v>3</v>
      </c>
      <c r="BA108" s="21"/>
      <c r="BB108" s="22"/>
      <c r="BC108" s="22"/>
      <c r="BD108" s="22">
        <v>3</v>
      </c>
      <c r="BE108" s="22"/>
      <c r="BF108" s="23"/>
      <c r="BG108" s="23"/>
      <c r="BH108" s="23">
        <v>3</v>
      </c>
      <c r="BI108" s="23"/>
      <c r="BJ108" s="24"/>
      <c r="BK108" s="24">
        <v>2</v>
      </c>
      <c r="BL108" s="24"/>
      <c r="BM108" s="24"/>
      <c r="BN108" s="25"/>
      <c r="BO108" s="25"/>
      <c r="BP108" s="25"/>
      <c r="BQ108" s="25">
        <v>4</v>
      </c>
      <c r="BR108" s="26"/>
      <c r="BS108" s="26"/>
      <c r="BT108" s="26">
        <v>3</v>
      </c>
      <c r="BU108" s="26"/>
      <c r="CJ108" s="28"/>
      <c r="CO108" s="28"/>
    </row>
    <row r="109" spans="1:93">
      <c r="A109" s="17">
        <v>33</v>
      </c>
      <c r="B109" s="38">
        <v>9</v>
      </c>
      <c r="C109" s="620"/>
      <c r="D109" s="20"/>
      <c r="E109" s="20">
        <v>1</v>
      </c>
      <c r="F109" s="20"/>
      <c r="G109" s="20"/>
      <c r="H109" s="20">
        <v>1</v>
      </c>
      <c r="I109" s="20"/>
      <c r="J109" s="20"/>
      <c r="K109" s="20"/>
      <c r="L109" s="20"/>
      <c r="M109" s="20"/>
      <c r="N109" s="20"/>
      <c r="O109" s="20"/>
      <c r="P109" s="20"/>
      <c r="Q109" s="20"/>
      <c r="R109" s="21"/>
      <c r="S109" s="21"/>
      <c r="T109" s="21">
        <v>3</v>
      </c>
      <c r="U109" s="21"/>
      <c r="V109" s="22"/>
      <c r="W109" s="22"/>
      <c r="X109" s="22">
        <v>3</v>
      </c>
      <c r="Y109" s="22"/>
      <c r="Z109" s="23"/>
      <c r="AA109" s="23"/>
      <c r="AB109" s="23">
        <v>3</v>
      </c>
      <c r="AC109" s="23"/>
      <c r="AD109" s="24"/>
      <c r="AE109" s="24">
        <v>2</v>
      </c>
      <c r="AF109" s="24"/>
      <c r="AG109" s="24"/>
      <c r="AH109" s="25"/>
      <c r="AI109" s="25"/>
      <c r="AJ109" s="25">
        <v>3</v>
      </c>
      <c r="AK109" s="25"/>
      <c r="AL109" s="26"/>
      <c r="AM109" s="26"/>
      <c r="AN109" s="26">
        <v>3</v>
      </c>
      <c r="AO109" s="26"/>
      <c r="AP109" s="22"/>
      <c r="AQ109" s="22">
        <v>2</v>
      </c>
      <c r="AR109" s="22"/>
      <c r="AS109" s="22"/>
      <c r="AT109" s="27"/>
      <c r="AU109" s="27"/>
      <c r="AV109" s="27">
        <v>3</v>
      </c>
      <c r="AW109" s="27"/>
      <c r="AX109" s="21"/>
      <c r="AY109" s="21"/>
      <c r="AZ109" s="21">
        <v>3</v>
      </c>
      <c r="BA109" s="21"/>
      <c r="BB109" s="22"/>
      <c r="BC109" s="22"/>
      <c r="BD109" s="22">
        <v>3</v>
      </c>
      <c r="BE109" s="22"/>
      <c r="BF109" s="23"/>
      <c r="BG109" s="23">
        <v>2</v>
      </c>
      <c r="BH109" s="23"/>
      <c r="BI109" s="23"/>
      <c r="BJ109" s="24"/>
      <c r="BK109" s="24"/>
      <c r="BL109" s="24">
        <v>3</v>
      </c>
      <c r="BM109" s="24"/>
      <c r="BN109" s="25"/>
      <c r="BO109" s="25"/>
      <c r="BP109" s="25">
        <v>3</v>
      </c>
      <c r="BQ109" s="25"/>
      <c r="BR109" s="26"/>
      <c r="BS109" s="26"/>
      <c r="BT109" s="26">
        <v>3</v>
      </c>
      <c r="BU109" s="26"/>
      <c r="CJ109" s="28"/>
      <c r="CO109" s="28"/>
    </row>
    <row r="110" spans="1:93">
      <c r="A110" s="17">
        <v>34</v>
      </c>
      <c r="B110" s="38">
        <v>10</v>
      </c>
      <c r="C110" s="620"/>
      <c r="D110" s="20">
        <v>1</v>
      </c>
      <c r="E110" s="20"/>
      <c r="F110" s="20"/>
      <c r="G110" s="20">
        <v>1</v>
      </c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1"/>
      <c r="S110" s="21"/>
      <c r="T110" s="21">
        <v>3</v>
      </c>
      <c r="U110" s="21"/>
      <c r="V110" s="22"/>
      <c r="W110" s="22"/>
      <c r="X110" s="22">
        <v>3</v>
      </c>
      <c r="Y110" s="22"/>
      <c r="Z110" s="23"/>
      <c r="AA110" s="23"/>
      <c r="AB110" s="23">
        <v>3</v>
      </c>
      <c r="AC110" s="23"/>
      <c r="AD110" s="24"/>
      <c r="AE110" s="24"/>
      <c r="AF110" s="24">
        <v>3</v>
      </c>
      <c r="AG110" s="24"/>
      <c r="AH110" s="25"/>
      <c r="AI110" s="25"/>
      <c r="AJ110" s="25">
        <v>3</v>
      </c>
      <c r="AK110" s="25"/>
      <c r="AL110" s="26"/>
      <c r="AM110" s="26"/>
      <c r="AN110" s="26">
        <v>3</v>
      </c>
      <c r="AO110" s="26"/>
      <c r="AP110" s="22"/>
      <c r="AQ110" s="22"/>
      <c r="AR110" s="22">
        <v>3</v>
      </c>
      <c r="AS110" s="22"/>
      <c r="AT110" s="27"/>
      <c r="AU110" s="27"/>
      <c r="AV110" s="27">
        <v>3</v>
      </c>
      <c r="AW110" s="27"/>
      <c r="AX110" s="21"/>
      <c r="AY110" s="21"/>
      <c r="AZ110" s="21">
        <v>3</v>
      </c>
      <c r="BA110" s="21"/>
      <c r="BB110" s="22"/>
      <c r="BC110" s="22"/>
      <c r="BD110" s="22">
        <v>3</v>
      </c>
      <c r="BE110" s="22"/>
      <c r="BF110" s="23"/>
      <c r="BG110" s="23"/>
      <c r="BH110" s="23">
        <v>3</v>
      </c>
      <c r="BI110" s="23"/>
      <c r="BJ110" s="24"/>
      <c r="BK110" s="24"/>
      <c r="BL110" s="24"/>
      <c r="BM110" s="24">
        <v>4</v>
      </c>
      <c r="BN110" s="25"/>
      <c r="BO110" s="25"/>
      <c r="BP110" s="25">
        <v>3</v>
      </c>
      <c r="BQ110" s="25"/>
      <c r="BR110" s="26"/>
      <c r="BS110" s="26"/>
      <c r="BT110" s="26">
        <v>3</v>
      </c>
      <c r="BU110" s="26"/>
      <c r="CJ110" s="28"/>
      <c r="CO110" s="28"/>
    </row>
    <row r="111" spans="1:93">
      <c r="A111" s="17">
        <v>35</v>
      </c>
      <c r="B111" s="38">
        <v>11</v>
      </c>
      <c r="C111" s="620"/>
      <c r="D111" s="20"/>
      <c r="E111" s="20">
        <v>1</v>
      </c>
      <c r="F111" s="20"/>
      <c r="G111" s="20"/>
      <c r="H111" s="20"/>
      <c r="I111" s="20"/>
      <c r="J111" s="20">
        <v>1</v>
      </c>
      <c r="K111" s="20"/>
      <c r="L111" s="20"/>
      <c r="M111" s="20"/>
      <c r="N111" s="20"/>
      <c r="O111" s="20"/>
      <c r="P111" s="20"/>
      <c r="Q111" s="20"/>
      <c r="R111" s="21"/>
      <c r="S111" s="21"/>
      <c r="T111" s="21"/>
      <c r="U111" s="21">
        <v>4</v>
      </c>
      <c r="V111" s="22"/>
      <c r="W111" s="22"/>
      <c r="X111" s="22">
        <v>3</v>
      </c>
      <c r="Y111" s="22"/>
      <c r="Z111" s="23"/>
      <c r="AA111" s="23"/>
      <c r="AB111" s="23">
        <v>3</v>
      </c>
      <c r="AC111" s="23"/>
      <c r="AD111" s="24"/>
      <c r="AE111" s="24"/>
      <c r="AF111" s="24">
        <v>3</v>
      </c>
      <c r="AG111" s="24"/>
      <c r="AH111" s="25"/>
      <c r="AI111" s="25"/>
      <c r="AJ111" s="25">
        <v>3</v>
      </c>
      <c r="AK111" s="25"/>
      <c r="AL111" s="26"/>
      <c r="AM111" s="26"/>
      <c r="AN111" s="26">
        <v>3</v>
      </c>
      <c r="AO111" s="26"/>
      <c r="AP111" s="22"/>
      <c r="AQ111" s="22"/>
      <c r="AR111" s="22">
        <v>3</v>
      </c>
      <c r="AS111" s="22"/>
      <c r="AT111" s="27"/>
      <c r="AU111" s="27"/>
      <c r="AV111" s="27">
        <v>3</v>
      </c>
      <c r="AW111" s="27"/>
      <c r="AX111" s="21"/>
      <c r="AY111" s="21"/>
      <c r="AZ111" s="21">
        <v>3</v>
      </c>
      <c r="BA111" s="21"/>
      <c r="BB111" s="22"/>
      <c r="BC111" s="22"/>
      <c r="BD111" s="22">
        <v>3</v>
      </c>
      <c r="BE111" s="22"/>
      <c r="BF111" s="23"/>
      <c r="BG111" s="23"/>
      <c r="BH111" s="23">
        <v>3</v>
      </c>
      <c r="BI111" s="23"/>
      <c r="BJ111" s="24"/>
      <c r="BK111" s="24"/>
      <c r="BL111" s="24">
        <v>3</v>
      </c>
      <c r="BM111" s="24"/>
      <c r="BN111" s="25"/>
      <c r="BO111" s="25"/>
      <c r="BP111" s="25"/>
      <c r="BQ111" s="25">
        <v>4</v>
      </c>
      <c r="BR111" s="26"/>
      <c r="BS111" s="26"/>
      <c r="BT111" s="26"/>
      <c r="BU111" s="26">
        <v>4</v>
      </c>
      <c r="CJ111" s="28"/>
      <c r="CO111" s="28"/>
    </row>
    <row r="112" spans="1:93">
      <c r="A112" s="17">
        <v>36</v>
      </c>
      <c r="B112" s="38">
        <v>12</v>
      </c>
      <c r="C112" s="620"/>
      <c r="D112" s="20"/>
      <c r="E112" s="20">
        <v>1</v>
      </c>
      <c r="F112" s="20"/>
      <c r="G112" s="20"/>
      <c r="H112" s="20">
        <v>1</v>
      </c>
      <c r="I112" s="20"/>
      <c r="J112" s="20"/>
      <c r="K112" s="20"/>
      <c r="L112" s="20"/>
      <c r="M112" s="20"/>
      <c r="N112" s="20"/>
      <c r="O112" s="20"/>
      <c r="P112" s="20"/>
      <c r="Q112" s="20"/>
      <c r="R112" s="21"/>
      <c r="S112" s="21"/>
      <c r="T112" s="21">
        <v>3</v>
      </c>
      <c r="U112" s="21"/>
      <c r="V112" s="22"/>
      <c r="W112" s="22"/>
      <c r="X112" s="22">
        <v>3</v>
      </c>
      <c r="Y112" s="22"/>
      <c r="Z112" s="23"/>
      <c r="AA112" s="23"/>
      <c r="AB112" s="23">
        <v>3</v>
      </c>
      <c r="AC112" s="23"/>
      <c r="AD112" s="24"/>
      <c r="AE112" s="24"/>
      <c r="AF112" s="24">
        <v>3</v>
      </c>
      <c r="AG112" s="24"/>
      <c r="AH112" s="25"/>
      <c r="AI112" s="25"/>
      <c r="AJ112" s="25">
        <v>3</v>
      </c>
      <c r="AK112" s="25"/>
      <c r="AL112" s="26"/>
      <c r="AM112" s="26"/>
      <c r="AN112" s="26">
        <v>3</v>
      </c>
      <c r="AO112" s="26"/>
      <c r="AP112" s="22"/>
      <c r="AQ112" s="22"/>
      <c r="AR112" s="22">
        <v>3</v>
      </c>
      <c r="AS112" s="22"/>
      <c r="AT112" s="27"/>
      <c r="AU112" s="27"/>
      <c r="AV112" s="27">
        <v>3</v>
      </c>
      <c r="AW112" s="27"/>
      <c r="AX112" s="21"/>
      <c r="AY112" s="21"/>
      <c r="AZ112" s="21">
        <v>3</v>
      </c>
      <c r="BA112" s="21"/>
      <c r="BB112" s="22"/>
      <c r="BC112" s="22"/>
      <c r="BD112" s="22">
        <v>3</v>
      </c>
      <c r="BE112" s="22"/>
      <c r="BF112" s="23"/>
      <c r="BG112" s="23"/>
      <c r="BH112" s="23">
        <v>3</v>
      </c>
      <c r="BI112" s="23"/>
      <c r="BJ112" s="24"/>
      <c r="BK112" s="24"/>
      <c r="BL112" s="24">
        <v>3</v>
      </c>
      <c r="BM112" s="24"/>
      <c r="BN112" s="25"/>
      <c r="BO112" s="25"/>
      <c r="BP112" s="25">
        <v>3</v>
      </c>
      <c r="BQ112" s="25"/>
      <c r="BR112" s="26"/>
      <c r="BS112" s="26"/>
      <c r="BT112" s="26">
        <v>3</v>
      </c>
      <c r="BU112" s="26"/>
      <c r="CJ112" s="28"/>
      <c r="CO112" s="28"/>
    </row>
    <row r="113" spans="1:93">
      <c r="A113" s="17">
        <v>37</v>
      </c>
      <c r="B113" s="38">
        <v>13</v>
      </c>
      <c r="C113" s="620"/>
      <c r="D113" s="20">
        <v>1</v>
      </c>
      <c r="E113" s="20"/>
      <c r="F113" s="20"/>
      <c r="G113" s="20"/>
      <c r="H113" s="20">
        <v>1</v>
      </c>
      <c r="I113" s="20"/>
      <c r="J113" s="20"/>
      <c r="K113" s="20"/>
      <c r="L113" s="20"/>
      <c r="M113" s="20"/>
      <c r="N113" s="20"/>
      <c r="O113" s="20"/>
      <c r="P113" s="20"/>
      <c r="Q113" s="20"/>
      <c r="R113" s="21">
        <v>1</v>
      </c>
      <c r="S113" s="21"/>
      <c r="T113" s="21"/>
      <c r="U113" s="21"/>
      <c r="V113" s="22"/>
      <c r="W113" s="22"/>
      <c r="X113" s="22">
        <v>3</v>
      </c>
      <c r="Y113" s="22"/>
      <c r="Z113" s="23"/>
      <c r="AA113" s="23"/>
      <c r="AB113" s="23">
        <v>3</v>
      </c>
      <c r="AC113" s="23"/>
      <c r="AD113" s="24"/>
      <c r="AE113" s="24"/>
      <c r="AF113" s="24">
        <v>3</v>
      </c>
      <c r="AG113" s="24"/>
      <c r="AH113" s="25"/>
      <c r="AI113" s="25"/>
      <c r="AJ113" s="25">
        <v>3</v>
      </c>
      <c r="AK113" s="25"/>
      <c r="AL113" s="26"/>
      <c r="AM113" s="26"/>
      <c r="AN113" s="26">
        <v>3</v>
      </c>
      <c r="AO113" s="26"/>
      <c r="AP113" s="22"/>
      <c r="AQ113" s="22"/>
      <c r="AR113" s="22">
        <v>3</v>
      </c>
      <c r="AS113" s="22"/>
      <c r="AT113" s="27"/>
      <c r="AU113" s="27"/>
      <c r="AV113" s="27">
        <v>3</v>
      </c>
      <c r="AW113" s="27"/>
      <c r="AX113" s="21"/>
      <c r="AY113" s="21"/>
      <c r="AZ113" s="21">
        <v>3</v>
      </c>
      <c r="BA113" s="21"/>
      <c r="BB113" s="22"/>
      <c r="BC113" s="22"/>
      <c r="BD113" s="22">
        <v>3</v>
      </c>
      <c r="BE113" s="22"/>
      <c r="BF113" s="23"/>
      <c r="BG113" s="23"/>
      <c r="BH113" s="23">
        <v>3</v>
      </c>
      <c r="BI113" s="23"/>
      <c r="BJ113" s="24"/>
      <c r="BK113" s="24"/>
      <c r="BL113" s="24">
        <v>3</v>
      </c>
      <c r="BM113" s="24"/>
      <c r="BN113" s="25"/>
      <c r="BO113" s="25"/>
      <c r="BP113" s="25">
        <v>3</v>
      </c>
      <c r="BQ113" s="25"/>
      <c r="BR113" s="26"/>
      <c r="BS113" s="26"/>
      <c r="BT113" s="26">
        <v>3</v>
      </c>
      <c r="BU113" s="26"/>
      <c r="CJ113" s="28"/>
      <c r="CO113" s="28"/>
    </row>
    <row r="114" spans="1:93">
      <c r="A114" s="17">
        <v>38</v>
      </c>
      <c r="B114" s="38">
        <v>14</v>
      </c>
      <c r="C114" s="620"/>
      <c r="D114" s="20">
        <v>1</v>
      </c>
      <c r="E114" s="20"/>
      <c r="F114" s="20"/>
      <c r="G114" s="20"/>
      <c r="H114" s="20">
        <v>1</v>
      </c>
      <c r="I114" s="20"/>
      <c r="J114" s="20"/>
      <c r="K114" s="20"/>
      <c r="L114" s="20"/>
      <c r="M114" s="20"/>
      <c r="N114" s="20"/>
      <c r="O114" s="20"/>
      <c r="P114" s="20"/>
      <c r="Q114" s="20"/>
      <c r="R114" s="21"/>
      <c r="S114" s="21"/>
      <c r="T114" s="21">
        <v>3</v>
      </c>
      <c r="U114" s="21"/>
      <c r="V114" s="22"/>
      <c r="W114" s="22"/>
      <c r="X114" s="22">
        <v>3</v>
      </c>
      <c r="Y114" s="22"/>
      <c r="Z114" s="23"/>
      <c r="AA114" s="23"/>
      <c r="AB114" s="23">
        <v>3</v>
      </c>
      <c r="AC114" s="23"/>
      <c r="AD114" s="24"/>
      <c r="AE114" s="24">
        <v>2</v>
      </c>
      <c r="AF114" s="24"/>
      <c r="AG114" s="24"/>
      <c r="AH114" s="25"/>
      <c r="AI114" s="25"/>
      <c r="AJ114" s="25">
        <v>3</v>
      </c>
      <c r="AK114" s="25"/>
      <c r="AL114" s="26"/>
      <c r="AM114" s="26"/>
      <c r="AN114" s="26">
        <v>3</v>
      </c>
      <c r="AO114" s="26"/>
      <c r="AP114" s="22"/>
      <c r="AQ114" s="22">
        <v>2</v>
      </c>
      <c r="AR114" s="22"/>
      <c r="AS114" s="22"/>
      <c r="AT114" s="27"/>
      <c r="AU114" s="27"/>
      <c r="AV114" s="27">
        <v>3</v>
      </c>
      <c r="AW114" s="27"/>
      <c r="AX114" s="21"/>
      <c r="AY114" s="21"/>
      <c r="AZ114" s="21">
        <v>3</v>
      </c>
      <c r="BA114" s="21"/>
      <c r="BB114" s="22"/>
      <c r="BC114" s="22"/>
      <c r="BD114" s="22">
        <v>3</v>
      </c>
      <c r="BE114" s="22"/>
      <c r="BF114" s="23"/>
      <c r="BG114" s="23">
        <v>2</v>
      </c>
      <c r="BH114" s="23"/>
      <c r="BI114" s="23"/>
      <c r="BJ114" s="24"/>
      <c r="BK114" s="24"/>
      <c r="BL114" s="24">
        <v>3</v>
      </c>
      <c r="BM114" s="24"/>
      <c r="BN114" s="25"/>
      <c r="BO114" s="25"/>
      <c r="BP114" s="25">
        <v>3</v>
      </c>
      <c r="BQ114" s="25"/>
      <c r="BR114" s="26"/>
      <c r="BS114" s="26"/>
      <c r="BT114" s="26">
        <v>3</v>
      </c>
      <c r="BU114" s="26"/>
      <c r="CJ114" s="28"/>
      <c r="CO114" s="28"/>
    </row>
    <row r="115" spans="1:93">
      <c r="A115" s="17">
        <v>39</v>
      </c>
      <c r="B115" s="38">
        <v>15</v>
      </c>
      <c r="C115" s="620"/>
      <c r="D115" s="20"/>
      <c r="E115" s="20">
        <v>1</v>
      </c>
      <c r="F115" s="20"/>
      <c r="G115" s="20"/>
      <c r="H115" s="20">
        <v>1</v>
      </c>
      <c r="I115" s="20"/>
      <c r="J115" s="20"/>
      <c r="K115" s="20"/>
      <c r="L115" s="20"/>
      <c r="M115" s="20"/>
      <c r="N115" s="20"/>
      <c r="O115" s="20"/>
      <c r="P115" s="20"/>
      <c r="Q115" s="20"/>
      <c r="R115" s="21"/>
      <c r="S115" s="21">
        <v>2</v>
      </c>
      <c r="T115" s="21"/>
      <c r="U115" s="21"/>
      <c r="V115" s="22"/>
      <c r="W115" s="22"/>
      <c r="X115" s="22">
        <v>3</v>
      </c>
      <c r="Y115" s="22"/>
      <c r="Z115" s="23"/>
      <c r="AA115" s="23"/>
      <c r="AB115" s="23">
        <v>3</v>
      </c>
      <c r="AC115" s="23"/>
      <c r="AD115" s="24"/>
      <c r="AE115" s="24"/>
      <c r="AF115" s="24"/>
      <c r="AG115" s="24">
        <v>4</v>
      </c>
      <c r="AH115" s="25"/>
      <c r="AI115" s="25"/>
      <c r="AJ115" s="25"/>
      <c r="AK115" s="25">
        <v>4</v>
      </c>
      <c r="AL115" s="26"/>
      <c r="AM115" s="26"/>
      <c r="AN115" s="26">
        <v>3</v>
      </c>
      <c r="AO115" s="26"/>
      <c r="AP115" s="22"/>
      <c r="AQ115" s="22"/>
      <c r="AR115" s="22">
        <v>3</v>
      </c>
      <c r="AS115" s="22"/>
      <c r="AT115" s="27"/>
      <c r="AU115" s="27"/>
      <c r="AV115" s="27">
        <v>3</v>
      </c>
      <c r="AW115" s="27"/>
      <c r="AX115" s="21"/>
      <c r="AY115" s="21"/>
      <c r="AZ115" s="21">
        <v>3</v>
      </c>
      <c r="BA115" s="21"/>
      <c r="BB115" s="22"/>
      <c r="BC115" s="22"/>
      <c r="BD115" s="22">
        <v>3</v>
      </c>
      <c r="BE115" s="22"/>
      <c r="BF115" s="23"/>
      <c r="BG115" s="23"/>
      <c r="BH115" s="23">
        <v>3</v>
      </c>
      <c r="BI115" s="23"/>
      <c r="BJ115" s="24"/>
      <c r="BK115" s="24"/>
      <c r="BL115" s="24"/>
      <c r="BM115" s="24">
        <v>4</v>
      </c>
      <c r="BN115" s="25"/>
      <c r="BO115" s="25"/>
      <c r="BP115" s="25">
        <v>3</v>
      </c>
      <c r="BQ115" s="25"/>
      <c r="BR115" s="26"/>
      <c r="BS115" s="26"/>
      <c r="BT115" s="26">
        <v>3</v>
      </c>
      <c r="BU115" s="26"/>
      <c r="CJ115" s="28"/>
      <c r="CO115" s="28"/>
    </row>
    <row r="116" spans="1:93">
      <c r="A116" s="17">
        <v>40</v>
      </c>
      <c r="B116" s="38">
        <v>16</v>
      </c>
      <c r="C116" s="620"/>
      <c r="D116" s="20">
        <v>1</v>
      </c>
      <c r="E116" s="20"/>
      <c r="F116" s="20"/>
      <c r="G116" s="20"/>
      <c r="H116" s="20"/>
      <c r="I116" s="20">
        <v>1</v>
      </c>
      <c r="J116" s="20"/>
      <c r="K116" s="20"/>
      <c r="L116" s="20"/>
      <c r="M116" s="20"/>
      <c r="N116" s="20"/>
      <c r="O116" s="20"/>
      <c r="P116" s="20"/>
      <c r="Q116" s="20"/>
      <c r="R116" s="21">
        <v>1</v>
      </c>
      <c r="S116" s="21"/>
      <c r="T116" s="21"/>
      <c r="U116" s="21"/>
      <c r="V116" s="22"/>
      <c r="W116" s="22">
        <v>2</v>
      </c>
      <c r="X116" s="22"/>
      <c r="Y116" s="22"/>
      <c r="Z116" s="23">
        <v>1</v>
      </c>
      <c r="AA116" s="23"/>
      <c r="AB116" s="23"/>
      <c r="AC116" s="23"/>
      <c r="AD116" s="24"/>
      <c r="AE116" s="24">
        <v>2</v>
      </c>
      <c r="AF116" s="24"/>
      <c r="AG116" s="24"/>
      <c r="AH116" s="25">
        <v>1</v>
      </c>
      <c r="AI116" s="25"/>
      <c r="AJ116" s="25"/>
      <c r="AK116" s="25"/>
      <c r="AL116" s="26"/>
      <c r="AM116" s="26">
        <v>2</v>
      </c>
      <c r="AN116" s="26"/>
      <c r="AO116" s="26"/>
      <c r="AP116" s="22">
        <v>1</v>
      </c>
      <c r="AQ116" s="22"/>
      <c r="AR116" s="22"/>
      <c r="AS116" s="22"/>
      <c r="AT116" s="27"/>
      <c r="AU116" s="27"/>
      <c r="AV116" s="27">
        <v>3</v>
      </c>
      <c r="AW116" s="27"/>
      <c r="AX116" s="21"/>
      <c r="AY116" s="21"/>
      <c r="AZ116" s="21">
        <v>3</v>
      </c>
      <c r="BA116" s="21"/>
      <c r="BB116" s="22"/>
      <c r="BC116" s="22"/>
      <c r="BD116" s="22">
        <v>3</v>
      </c>
      <c r="BE116" s="22"/>
      <c r="BF116" s="23"/>
      <c r="BG116" s="23"/>
      <c r="BH116" s="23">
        <v>3</v>
      </c>
      <c r="BI116" s="23"/>
      <c r="BJ116" s="24"/>
      <c r="BK116" s="24">
        <v>2</v>
      </c>
      <c r="BL116" s="24"/>
      <c r="BM116" s="24"/>
      <c r="BN116" s="25"/>
      <c r="BO116" s="25">
        <v>2</v>
      </c>
      <c r="BP116" s="25"/>
      <c r="BQ116" s="25"/>
      <c r="BR116" s="26"/>
      <c r="BS116" s="26"/>
      <c r="BT116" s="26">
        <v>3</v>
      </c>
      <c r="BU116" s="26"/>
      <c r="CJ116" s="28"/>
      <c r="CO116" s="28"/>
    </row>
    <row r="117" spans="1:93">
      <c r="A117" s="17">
        <v>41</v>
      </c>
      <c r="B117" s="38">
        <v>17</v>
      </c>
      <c r="C117" s="620"/>
      <c r="D117" s="20">
        <v>1</v>
      </c>
      <c r="E117" s="20"/>
      <c r="F117" s="20"/>
      <c r="G117" s="20"/>
      <c r="H117" s="20">
        <v>1</v>
      </c>
      <c r="I117" s="20"/>
      <c r="J117" s="20"/>
      <c r="K117" s="20"/>
      <c r="L117" s="20"/>
      <c r="M117" s="20"/>
      <c r="N117" s="20"/>
      <c r="O117" s="20"/>
      <c r="P117" s="20"/>
      <c r="Q117" s="20"/>
      <c r="R117" s="21"/>
      <c r="S117" s="21"/>
      <c r="T117" s="21">
        <v>3</v>
      </c>
      <c r="U117" s="21"/>
      <c r="V117" s="22"/>
      <c r="W117" s="22"/>
      <c r="X117" s="22">
        <v>3</v>
      </c>
      <c r="Y117" s="22"/>
      <c r="Z117" s="23"/>
      <c r="AA117" s="23"/>
      <c r="AB117" s="23">
        <v>3</v>
      </c>
      <c r="AC117" s="23"/>
      <c r="AD117" s="24"/>
      <c r="AE117" s="24"/>
      <c r="AF117" s="24">
        <v>3</v>
      </c>
      <c r="AG117" s="24"/>
      <c r="AH117" s="25"/>
      <c r="AI117" s="25"/>
      <c r="AJ117" s="25">
        <v>3</v>
      </c>
      <c r="AK117" s="25"/>
      <c r="AL117" s="26"/>
      <c r="AM117" s="26"/>
      <c r="AN117" s="26">
        <v>3</v>
      </c>
      <c r="AO117" s="26"/>
      <c r="AP117" s="22"/>
      <c r="AQ117" s="22"/>
      <c r="AR117" s="22">
        <v>3</v>
      </c>
      <c r="AS117" s="22"/>
      <c r="AT117" s="27"/>
      <c r="AU117" s="27"/>
      <c r="AV117" s="27">
        <v>3</v>
      </c>
      <c r="AW117" s="27"/>
      <c r="AX117" s="21"/>
      <c r="AY117" s="21"/>
      <c r="AZ117" s="21">
        <v>3</v>
      </c>
      <c r="BA117" s="21"/>
      <c r="BB117" s="22"/>
      <c r="BC117" s="22"/>
      <c r="BD117" s="22">
        <v>3</v>
      </c>
      <c r="BE117" s="22"/>
      <c r="BF117" s="23"/>
      <c r="BG117" s="23">
        <v>2</v>
      </c>
      <c r="BH117" s="23"/>
      <c r="BI117" s="23"/>
      <c r="BJ117" s="24"/>
      <c r="BK117" s="24">
        <v>2</v>
      </c>
      <c r="BL117" s="24"/>
      <c r="BM117" s="24"/>
      <c r="BN117" s="25"/>
      <c r="BO117" s="25"/>
      <c r="BP117" s="25">
        <v>3</v>
      </c>
      <c r="BQ117" s="25"/>
      <c r="BR117" s="26"/>
      <c r="BS117" s="26"/>
      <c r="BT117" s="26">
        <v>3</v>
      </c>
      <c r="BU117" s="26"/>
      <c r="CJ117" s="28"/>
      <c r="CO117" s="28"/>
    </row>
    <row r="118" spans="1:93">
      <c r="A118" s="17">
        <v>42</v>
      </c>
      <c r="B118" s="38">
        <v>18</v>
      </c>
      <c r="C118" s="620"/>
      <c r="D118" s="20">
        <v>1</v>
      </c>
      <c r="E118" s="20"/>
      <c r="F118" s="20">
        <v>1</v>
      </c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1"/>
      <c r="S118" s="21"/>
      <c r="T118" s="21">
        <v>3</v>
      </c>
      <c r="U118" s="21"/>
      <c r="V118" s="22"/>
      <c r="W118" s="22"/>
      <c r="X118" s="22"/>
      <c r="Y118" s="22">
        <v>4</v>
      </c>
      <c r="Z118" s="23"/>
      <c r="AA118" s="23"/>
      <c r="AB118" s="23">
        <v>3</v>
      </c>
      <c r="AC118" s="23"/>
      <c r="AD118" s="24"/>
      <c r="AE118" s="24"/>
      <c r="AF118" s="24"/>
      <c r="AG118" s="24">
        <v>4</v>
      </c>
      <c r="AH118" s="25"/>
      <c r="AI118" s="25"/>
      <c r="AJ118" s="25"/>
      <c r="AK118" s="25">
        <v>4</v>
      </c>
      <c r="AL118" s="26"/>
      <c r="AM118" s="26"/>
      <c r="AN118" s="26">
        <v>3</v>
      </c>
      <c r="AO118" s="26"/>
      <c r="AP118" s="22"/>
      <c r="AQ118" s="22"/>
      <c r="AR118" s="22">
        <v>3</v>
      </c>
      <c r="AS118" s="22"/>
      <c r="AT118" s="27"/>
      <c r="AU118" s="27"/>
      <c r="AV118" s="27">
        <v>3</v>
      </c>
      <c r="AW118" s="27"/>
      <c r="AX118" s="21"/>
      <c r="AY118" s="21"/>
      <c r="AZ118" s="21">
        <v>3</v>
      </c>
      <c r="BA118" s="21"/>
      <c r="BB118" s="22"/>
      <c r="BC118" s="22"/>
      <c r="BD118" s="22">
        <v>3</v>
      </c>
      <c r="BE118" s="22"/>
      <c r="BF118" s="23"/>
      <c r="BG118" s="23"/>
      <c r="BH118" s="23"/>
      <c r="BI118" s="23">
        <v>4</v>
      </c>
      <c r="BJ118" s="24"/>
      <c r="BK118" s="24"/>
      <c r="BL118" s="24">
        <v>3</v>
      </c>
      <c r="BM118" s="24"/>
      <c r="BN118" s="25"/>
      <c r="BO118" s="25"/>
      <c r="BP118" s="25">
        <v>3</v>
      </c>
      <c r="BQ118" s="25"/>
      <c r="BR118" s="26"/>
      <c r="BS118" s="26"/>
      <c r="BT118" s="26"/>
      <c r="BU118" s="26">
        <v>4</v>
      </c>
      <c r="CJ118" s="28"/>
      <c r="CO118" s="28"/>
    </row>
    <row r="119" spans="1:93">
      <c r="A119" s="17">
        <v>43</v>
      </c>
      <c r="B119" s="38">
        <v>19</v>
      </c>
      <c r="C119" s="620"/>
      <c r="D119" s="20"/>
      <c r="E119" s="20">
        <v>1</v>
      </c>
      <c r="F119" s="20">
        <v>1</v>
      </c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1"/>
      <c r="S119" s="21"/>
      <c r="T119" s="21">
        <v>3</v>
      </c>
      <c r="U119" s="21"/>
      <c r="V119" s="22"/>
      <c r="W119" s="22"/>
      <c r="X119" s="22">
        <v>3</v>
      </c>
      <c r="Y119" s="22"/>
      <c r="Z119" s="23"/>
      <c r="AA119" s="23"/>
      <c r="AB119" s="23">
        <v>3</v>
      </c>
      <c r="AC119" s="23"/>
      <c r="AD119" s="24"/>
      <c r="AE119" s="24"/>
      <c r="AF119" s="24">
        <v>3</v>
      </c>
      <c r="AG119" s="24"/>
      <c r="AH119" s="25"/>
      <c r="AI119" s="25"/>
      <c r="AJ119" s="25">
        <v>3</v>
      </c>
      <c r="AK119" s="25"/>
      <c r="AL119" s="26"/>
      <c r="AM119" s="26"/>
      <c r="AN119" s="26">
        <v>3</v>
      </c>
      <c r="AO119" s="26"/>
      <c r="AP119" s="22"/>
      <c r="AQ119" s="22"/>
      <c r="AR119" s="22">
        <v>3</v>
      </c>
      <c r="AS119" s="22"/>
      <c r="AT119" s="27"/>
      <c r="AU119" s="27"/>
      <c r="AV119" s="27">
        <v>3</v>
      </c>
      <c r="AW119" s="27"/>
      <c r="AX119" s="21"/>
      <c r="AY119" s="21"/>
      <c r="AZ119" s="21">
        <v>3</v>
      </c>
      <c r="BA119" s="21"/>
      <c r="BB119" s="22"/>
      <c r="BC119" s="22"/>
      <c r="BD119" s="22">
        <v>3</v>
      </c>
      <c r="BE119" s="22"/>
      <c r="BF119" s="23"/>
      <c r="BG119" s="23">
        <v>2</v>
      </c>
      <c r="BH119" s="23"/>
      <c r="BI119" s="23"/>
      <c r="BJ119" s="24"/>
      <c r="BK119" s="24"/>
      <c r="BL119" s="24">
        <v>3</v>
      </c>
      <c r="BM119" s="24"/>
      <c r="BN119" s="25"/>
      <c r="BO119" s="25"/>
      <c r="BP119" s="25">
        <v>3</v>
      </c>
      <c r="BQ119" s="25"/>
      <c r="BR119" s="26"/>
      <c r="BS119" s="26"/>
      <c r="BT119" s="26">
        <v>3</v>
      </c>
      <c r="BU119" s="26"/>
      <c r="CJ119" s="28"/>
      <c r="CO119" s="28"/>
    </row>
    <row r="120" spans="1:93">
      <c r="A120" s="17">
        <v>44</v>
      </c>
      <c r="B120" s="38">
        <v>20</v>
      </c>
      <c r="C120" s="620"/>
      <c r="D120" s="20">
        <v>1</v>
      </c>
      <c r="E120" s="20"/>
      <c r="F120" s="20"/>
      <c r="G120" s="20"/>
      <c r="H120" s="20"/>
      <c r="I120" s="20"/>
      <c r="J120" s="20">
        <v>1</v>
      </c>
      <c r="K120" s="20"/>
      <c r="L120" s="20"/>
      <c r="M120" s="20"/>
      <c r="N120" s="20"/>
      <c r="O120" s="20"/>
      <c r="P120" s="20"/>
      <c r="Q120" s="20"/>
      <c r="R120" s="21"/>
      <c r="S120" s="21"/>
      <c r="T120" s="21">
        <v>3</v>
      </c>
      <c r="U120" s="21"/>
      <c r="V120" s="22"/>
      <c r="W120" s="22"/>
      <c r="X120" s="22">
        <v>3</v>
      </c>
      <c r="Y120" s="22"/>
      <c r="Z120" s="23"/>
      <c r="AA120" s="23"/>
      <c r="AB120" s="23">
        <v>3</v>
      </c>
      <c r="AC120" s="23"/>
      <c r="AD120" s="24"/>
      <c r="AE120" s="24"/>
      <c r="AF120" s="24">
        <v>3</v>
      </c>
      <c r="AG120" s="24"/>
      <c r="AH120" s="25"/>
      <c r="AI120" s="25"/>
      <c r="AJ120" s="25">
        <v>3</v>
      </c>
      <c r="AK120" s="25"/>
      <c r="AL120" s="26"/>
      <c r="AM120" s="26"/>
      <c r="AN120" s="26">
        <v>3</v>
      </c>
      <c r="AO120" s="26"/>
      <c r="AP120" s="22"/>
      <c r="AQ120" s="22"/>
      <c r="AR120" s="22">
        <v>3</v>
      </c>
      <c r="AS120" s="22"/>
      <c r="AT120" s="27"/>
      <c r="AU120" s="27"/>
      <c r="AV120" s="27">
        <v>3</v>
      </c>
      <c r="AW120" s="27"/>
      <c r="AX120" s="21"/>
      <c r="AY120" s="21"/>
      <c r="AZ120" s="21">
        <v>3</v>
      </c>
      <c r="BA120" s="21"/>
      <c r="BB120" s="22"/>
      <c r="BC120" s="22"/>
      <c r="BD120" s="22">
        <v>3</v>
      </c>
      <c r="BE120" s="22"/>
      <c r="BF120" s="23"/>
      <c r="BG120" s="23"/>
      <c r="BH120" s="23">
        <v>3</v>
      </c>
      <c r="BI120" s="23"/>
      <c r="BJ120" s="24"/>
      <c r="BK120" s="24"/>
      <c r="BL120" s="24"/>
      <c r="BM120" s="24">
        <v>4</v>
      </c>
      <c r="BN120" s="25"/>
      <c r="BO120" s="25"/>
      <c r="BP120" s="25">
        <v>3</v>
      </c>
      <c r="BQ120" s="25"/>
      <c r="BR120" s="26"/>
      <c r="BS120" s="26"/>
      <c r="BT120" s="26">
        <v>3</v>
      </c>
      <c r="BU120" s="26"/>
      <c r="CJ120" s="28"/>
      <c r="CO120" s="28"/>
    </row>
    <row r="121" spans="1:93">
      <c r="A121" s="17">
        <v>45</v>
      </c>
      <c r="B121" s="38">
        <v>21</v>
      </c>
      <c r="C121" s="620"/>
      <c r="D121" s="20">
        <v>1</v>
      </c>
      <c r="E121" s="20"/>
      <c r="F121" s="20">
        <v>1</v>
      </c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1"/>
      <c r="S121" s="21"/>
      <c r="T121" s="21">
        <v>3</v>
      </c>
      <c r="U121" s="21"/>
      <c r="V121" s="22"/>
      <c r="W121" s="22"/>
      <c r="X121" s="22">
        <v>3</v>
      </c>
      <c r="Y121" s="22"/>
      <c r="Z121" s="23"/>
      <c r="AA121" s="23"/>
      <c r="AB121" s="23">
        <v>3</v>
      </c>
      <c r="AC121" s="23"/>
      <c r="AD121" s="24"/>
      <c r="AE121" s="24"/>
      <c r="AF121" s="24"/>
      <c r="AG121" s="24">
        <v>4</v>
      </c>
      <c r="AH121" s="25"/>
      <c r="AI121" s="25"/>
      <c r="AJ121" s="25">
        <v>3</v>
      </c>
      <c r="AK121" s="25"/>
      <c r="AL121" s="26"/>
      <c r="AM121" s="26"/>
      <c r="AN121" s="26">
        <v>3</v>
      </c>
      <c r="AO121" s="26"/>
      <c r="AP121" s="22"/>
      <c r="AQ121" s="22"/>
      <c r="AR121" s="22">
        <v>3</v>
      </c>
      <c r="AS121" s="22"/>
      <c r="AT121" s="27"/>
      <c r="AU121" s="27"/>
      <c r="AV121" s="27">
        <v>3</v>
      </c>
      <c r="AW121" s="27"/>
      <c r="AX121" s="21"/>
      <c r="AY121" s="21"/>
      <c r="AZ121" s="21"/>
      <c r="BA121" s="21">
        <v>4</v>
      </c>
      <c r="BB121" s="22"/>
      <c r="BC121" s="22"/>
      <c r="BD121" s="22">
        <v>3</v>
      </c>
      <c r="BE121" s="22"/>
      <c r="BF121" s="23"/>
      <c r="BG121" s="23"/>
      <c r="BH121" s="23">
        <v>3</v>
      </c>
      <c r="BI121" s="23"/>
      <c r="BJ121" s="24"/>
      <c r="BK121" s="24"/>
      <c r="BL121" s="24">
        <v>3</v>
      </c>
      <c r="BM121" s="24"/>
      <c r="BN121" s="25"/>
      <c r="BO121" s="25"/>
      <c r="BP121" s="25">
        <v>3</v>
      </c>
      <c r="BQ121" s="25"/>
      <c r="BR121" s="26"/>
      <c r="BS121" s="26"/>
      <c r="BT121" s="26">
        <v>3</v>
      </c>
      <c r="BU121" s="26"/>
      <c r="CJ121" s="28"/>
      <c r="CO121" s="28"/>
    </row>
    <row r="122" spans="1:93">
      <c r="A122" s="17">
        <v>46</v>
      </c>
      <c r="B122" s="38">
        <v>22</v>
      </c>
      <c r="C122" s="620"/>
      <c r="D122" s="20">
        <v>1</v>
      </c>
      <c r="E122" s="20"/>
      <c r="F122" s="20"/>
      <c r="G122" s="20">
        <v>1</v>
      </c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1"/>
      <c r="S122" s="21"/>
      <c r="T122" s="21"/>
      <c r="U122" s="21">
        <v>4</v>
      </c>
      <c r="V122" s="22"/>
      <c r="W122" s="22"/>
      <c r="X122" s="22">
        <v>3</v>
      </c>
      <c r="Y122" s="22"/>
      <c r="Z122" s="23"/>
      <c r="AA122" s="23"/>
      <c r="AB122" s="23">
        <v>3</v>
      </c>
      <c r="AC122" s="23"/>
      <c r="AD122" s="24"/>
      <c r="AE122" s="24"/>
      <c r="AF122" s="24">
        <v>3</v>
      </c>
      <c r="AG122" s="24"/>
      <c r="AH122" s="25"/>
      <c r="AI122" s="25"/>
      <c r="AJ122" s="25">
        <v>3</v>
      </c>
      <c r="AK122" s="25"/>
      <c r="AL122" s="26"/>
      <c r="AM122" s="26"/>
      <c r="AN122" s="26">
        <v>3</v>
      </c>
      <c r="AO122" s="26"/>
      <c r="AP122" s="22"/>
      <c r="AQ122" s="22"/>
      <c r="AR122" s="22">
        <v>3</v>
      </c>
      <c r="AS122" s="22"/>
      <c r="AT122" s="27"/>
      <c r="AU122" s="27"/>
      <c r="AV122" s="27">
        <v>3</v>
      </c>
      <c r="AW122" s="27"/>
      <c r="AX122" s="21"/>
      <c r="AY122" s="21"/>
      <c r="AZ122" s="21"/>
      <c r="BA122" s="21">
        <v>4</v>
      </c>
      <c r="BB122" s="22"/>
      <c r="BC122" s="22"/>
      <c r="BD122" s="22">
        <v>3</v>
      </c>
      <c r="BE122" s="22"/>
      <c r="BF122" s="23"/>
      <c r="BG122" s="23"/>
      <c r="BH122" s="23">
        <v>3</v>
      </c>
      <c r="BI122" s="23"/>
      <c r="BJ122" s="24"/>
      <c r="BK122" s="24"/>
      <c r="BL122" s="24">
        <v>3</v>
      </c>
      <c r="BM122" s="24"/>
      <c r="BN122" s="25"/>
      <c r="BO122" s="25"/>
      <c r="BP122" s="25">
        <v>3</v>
      </c>
      <c r="BQ122" s="25"/>
      <c r="BR122" s="26"/>
      <c r="BS122" s="26"/>
      <c r="BT122" s="26">
        <v>3</v>
      </c>
      <c r="BU122" s="26"/>
      <c r="CJ122" s="28"/>
      <c r="CO122" s="28"/>
    </row>
    <row r="123" spans="1:93">
      <c r="A123" s="17">
        <v>47</v>
      </c>
      <c r="B123" s="38">
        <v>23</v>
      </c>
      <c r="C123" s="620"/>
      <c r="D123" s="20"/>
      <c r="E123" s="20">
        <v>1</v>
      </c>
      <c r="F123" s="20"/>
      <c r="G123" s="20"/>
      <c r="H123" s="20">
        <v>1</v>
      </c>
      <c r="I123" s="20"/>
      <c r="J123" s="20"/>
      <c r="K123" s="20"/>
      <c r="L123" s="20"/>
      <c r="M123" s="20"/>
      <c r="N123" s="20"/>
      <c r="O123" s="20"/>
      <c r="P123" s="20"/>
      <c r="Q123" s="20"/>
      <c r="R123" s="21"/>
      <c r="S123" s="21"/>
      <c r="T123" s="21">
        <v>3</v>
      </c>
      <c r="U123" s="21"/>
      <c r="V123" s="22"/>
      <c r="W123" s="22"/>
      <c r="X123" s="22">
        <v>3</v>
      </c>
      <c r="Y123" s="22"/>
      <c r="Z123" s="23"/>
      <c r="AA123" s="23"/>
      <c r="AB123" s="23">
        <v>3</v>
      </c>
      <c r="AC123" s="23"/>
      <c r="AD123" s="24"/>
      <c r="AE123" s="24"/>
      <c r="AF123" s="24">
        <v>3</v>
      </c>
      <c r="AG123" s="24"/>
      <c r="AH123" s="25"/>
      <c r="AI123" s="25"/>
      <c r="AJ123" s="25"/>
      <c r="AK123" s="25">
        <v>4</v>
      </c>
      <c r="AL123" s="26"/>
      <c r="AM123" s="26"/>
      <c r="AN123" s="26">
        <v>3</v>
      </c>
      <c r="AO123" s="26"/>
      <c r="AP123" s="22"/>
      <c r="AQ123" s="22"/>
      <c r="AR123" s="22"/>
      <c r="AS123" s="22">
        <v>4</v>
      </c>
      <c r="AT123" s="27"/>
      <c r="AU123" s="27"/>
      <c r="AV123" s="27">
        <v>3</v>
      </c>
      <c r="AW123" s="27"/>
      <c r="AX123" s="21"/>
      <c r="AY123" s="21"/>
      <c r="AZ123" s="21">
        <v>3</v>
      </c>
      <c r="BA123" s="21"/>
      <c r="BB123" s="22"/>
      <c r="BC123" s="22"/>
      <c r="BD123" s="22">
        <v>3</v>
      </c>
      <c r="BE123" s="22"/>
      <c r="BF123" s="23"/>
      <c r="BG123" s="23"/>
      <c r="BH123" s="23">
        <v>3</v>
      </c>
      <c r="BI123" s="23"/>
      <c r="BJ123" s="24"/>
      <c r="BK123" s="24"/>
      <c r="BL123" s="24">
        <v>3</v>
      </c>
      <c r="BM123" s="24"/>
      <c r="BN123" s="25"/>
      <c r="BO123" s="25"/>
      <c r="BP123" s="25"/>
      <c r="BQ123" s="25">
        <v>4</v>
      </c>
      <c r="BR123" s="26"/>
      <c r="BS123" s="26"/>
      <c r="BT123" s="26">
        <v>3</v>
      </c>
      <c r="BU123" s="26"/>
      <c r="CJ123" s="28"/>
      <c r="CO123" s="28"/>
    </row>
    <row r="124" spans="1:93">
      <c r="A124" s="17">
        <v>48</v>
      </c>
      <c r="B124" s="38">
        <v>24</v>
      </c>
      <c r="C124" s="620"/>
      <c r="D124" s="20"/>
      <c r="E124" s="20">
        <v>1</v>
      </c>
      <c r="F124" s="20"/>
      <c r="G124" s="20"/>
      <c r="H124" s="20"/>
      <c r="I124" s="20">
        <v>1</v>
      </c>
      <c r="J124" s="20"/>
      <c r="K124" s="20"/>
      <c r="L124" s="20"/>
      <c r="M124" s="20"/>
      <c r="N124" s="20"/>
      <c r="O124" s="20"/>
      <c r="P124" s="20"/>
      <c r="Q124" s="20"/>
      <c r="R124" s="21"/>
      <c r="S124" s="21"/>
      <c r="T124" s="21">
        <v>3</v>
      </c>
      <c r="U124" s="21"/>
      <c r="V124" s="22"/>
      <c r="W124" s="22"/>
      <c r="X124" s="22">
        <v>3</v>
      </c>
      <c r="Y124" s="22"/>
      <c r="Z124" s="23"/>
      <c r="AA124" s="23"/>
      <c r="AB124" s="23">
        <v>3</v>
      </c>
      <c r="AC124" s="23"/>
      <c r="AD124" s="24"/>
      <c r="AE124" s="24"/>
      <c r="AF124" s="24">
        <v>3</v>
      </c>
      <c r="AG124" s="24"/>
      <c r="AH124" s="25"/>
      <c r="AI124" s="25"/>
      <c r="AJ124" s="25">
        <v>3</v>
      </c>
      <c r="AK124" s="25"/>
      <c r="AL124" s="26"/>
      <c r="AM124" s="26"/>
      <c r="AN124" s="26">
        <v>3</v>
      </c>
      <c r="AO124" s="26"/>
      <c r="AP124" s="22"/>
      <c r="AQ124" s="22"/>
      <c r="AR124" s="22">
        <v>3</v>
      </c>
      <c r="AS124" s="22"/>
      <c r="AT124" s="27"/>
      <c r="AU124" s="27"/>
      <c r="AV124" s="27">
        <v>3</v>
      </c>
      <c r="AW124" s="27"/>
      <c r="AX124" s="21"/>
      <c r="AY124" s="21"/>
      <c r="AZ124" s="21">
        <v>3</v>
      </c>
      <c r="BA124" s="21"/>
      <c r="BB124" s="22"/>
      <c r="BC124" s="22"/>
      <c r="BD124" s="22">
        <v>3</v>
      </c>
      <c r="BE124" s="22"/>
      <c r="BF124" s="23"/>
      <c r="BG124" s="23"/>
      <c r="BH124" s="23">
        <v>3</v>
      </c>
      <c r="BI124" s="23"/>
      <c r="BJ124" s="24"/>
      <c r="BK124" s="24"/>
      <c r="BL124" s="24">
        <v>3</v>
      </c>
      <c r="BM124" s="24"/>
      <c r="BN124" s="25"/>
      <c r="BO124" s="25"/>
      <c r="BP124" s="25">
        <v>3</v>
      </c>
      <c r="BQ124" s="25"/>
      <c r="BR124" s="26"/>
      <c r="BS124" s="26"/>
      <c r="BT124" s="26">
        <v>3</v>
      </c>
      <c r="BU124" s="26"/>
      <c r="CJ124" s="28"/>
      <c r="CO124" s="28"/>
    </row>
    <row r="125" spans="1:93">
      <c r="A125" s="17">
        <v>49</v>
      </c>
      <c r="B125" s="38">
        <v>25</v>
      </c>
      <c r="C125" s="620"/>
      <c r="D125" s="20"/>
      <c r="E125" s="20">
        <v>1</v>
      </c>
      <c r="F125" s="20"/>
      <c r="G125" s="20"/>
      <c r="H125" s="20">
        <v>1</v>
      </c>
      <c r="I125" s="20"/>
      <c r="J125" s="20"/>
      <c r="K125" s="20"/>
      <c r="L125" s="20"/>
      <c r="M125" s="20"/>
      <c r="N125" s="20"/>
      <c r="O125" s="20"/>
      <c r="P125" s="20"/>
      <c r="Q125" s="20"/>
      <c r="R125" s="21"/>
      <c r="S125" s="21"/>
      <c r="T125" s="21"/>
      <c r="U125" s="21">
        <v>4</v>
      </c>
      <c r="V125" s="22"/>
      <c r="W125" s="22"/>
      <c r="X125" s="22">
        <v>3</v>
      </c>
      <c r="Y125" s="22"/>
      <c r="Z125" s="23"/>
      <c r="AA125" s="23"/>
      <c r="AB125" s="23"/>
      <c r="AC125" s="23">
        <v>4</v>
      </c>
      <c r="AD125" s="24"/>
      <c r="AE125" s="24">
        <v>2</v>
      </c>
      <c r="AF125" s="24"/>
      <c r="AG125" s="24"/>
      <c r="AH125" s="25"/>
      <c r="AI125" s="25"/>
      <c r="AJ125" s="25">
        <v>3</v>
      </c>
      <c r="AK125" s="25"/>
      <c r="AL125" s="26"/>
      <c r="AM125" s="26"/>
      <c r="AN125" s="26">
        <v>3</v>
      </c>
      <c r="AO125" s="26"/>
      <c r="AP125" s="22"/>
      <c r="AQ125" s="22"/>
      <c r="AR125" s="22">
        <v>3</v>
      </c>
      <c r="AS125" s="22"/>
      <c r="AT125" s="27"/>
      <c r="AU125" s="27"/>
      <c r="AV125" s="27">
        <v>3</v>
      </c>
      <c r="AW125" s="27"/>
      <c r="AX125" s="21"/>
      <c r="AY125" s="21">
        <v>2</v>
      </c>
      <c r="AZ125" s="21"/>
      <c r="BA125" s="21"/>
      <c r="BB125" s="22"/>
      <c r="BC125" s="22"/>
      <c r="BD125" s="22"/>
      <c r="BE125" s="22">
        <v>4</v>
      </c>
      <c r="BF125" s="23"/>
      <c r="BG125" s="23"/>
      <c r="BH125" s="23">
        <v>3</v>
      </c>
      <c r="BI125" s="23"/>
      <c r="BJ125" s="24"/>
      <c r="BK125" s="24"/>
      <c r="BL125" s="24"/>
      <c r="BM125" s="24">
        <v>4</v>
      </c>
      <c r="BN125" s="25"/>
      <c r="BO125" s="25"/>
      <c r="BP125" s="25"/>
      <c r="BQ125" s="25">
        <v>4</v>
      </c>
      <c r="BR125" s="26"/>
      <c r="BS125" s="26"/>
      <c r="BT125" s="26">
        <v>3</v>
      </c>
      <c r="BU125" s="26"/>
      <c r="CJ125" s="28"/>
      <c r="CO125" s="28"/>
    </row>
    <row r="126" spans="1:93">
      <c r="A126" s="17">
        <v>50</v>
      </c>
      <c r="B126" s="38">
        <v>26</v>
      </c>
      <c r="C126" s="620"/>
      <c r="D126" s="20">
        <v>1</v>
      </c>
      <c r="E126" s="20"/>
      <c r="F126" s="20"/>
      <c r="G126" s="20"/>
      <c r="H126" s="20"/>
      <c r="I126" s="20">
        <v>1</v>
      </c>
      <c r="J126" s="20"/>
      <c r="K126" s="20"/>
      <c r="L126" s="20"/>
      <c r="M126" s="20"/>
      <c r="N126" s="20"/>
      <c r="O126" s="20"/>
      <c r="P126" s="20"/>
      <c r="Q126" s="20"/>
      <c r="R126" s="21"/>
      <c r="S126" s="21"/>
      <c r="T126" s="21"/>
      <c r="U126" s="21">
        <v>4</v>
      </c>
      <c r="V126" s="22"/>
      <c r="W126" s="22"/>
      <c r="X126" s="22"/>
      <c r="Y126" s="22">
        <v>4</v>
      </c>
      <c r="Z126" s="23"/>
      <c r="AA126" s="23"/>
      <c r="AB126" s="23">
        <v>3</v>
      </c>
      <c r="AC126" s="23"/>
      <c r="AD126" s="24"/>
      <c r="AE126" s="24"/>
      <c r="AF126" s="24">
        <v>3</v>
      </c>
      <c r="AG126" s="24"/>
      <c r="AH126" s="25"/>
      <c r="AI126" s="25"/>
      <c r="AJ126" s="25"/>
      <c r="AK126" s="25">
        <v>4</v>
      </c>
      <c r="AL126" s="26"/>
      <c r="AM126" s="26"/>
      <c r="AN126" s="26">
        <v>3</v>
      </c>
      <c r="AO126" s="26"/>
      <c r="AP126" s="22"/>
      <c r="AQ126" s="22"/>
      <c r="AR126" s="22"/>
      <c r="AS126" s="22">
        <v>4</v>
      </c>
      <c r="AT126" s="27"/>
      <c r="AU126" s="27"/>
      <c r="AV126" s="27">
        <v>3</v>
      </c>
      <c r="AW126" s="27"/>
      <c r="AX126" s="21"/>
      <c r="AY126" s="21"/>
      <c r="AZ126" s="21"/>
      <c r="BA126" s="21">
        <v>4</v>
      </c>
      <c r="BB126" s="22"/>
      <c r="BC126" s="22"/>
      <c r="BD126" s="22"/>
      <c r="BE126" s="22">
        <v>4</v>
      </c>
      <c r="BF126" s="23"/>
      <c r="BG126" s="23"/>
      <c r="BH126" s="23">
        <v>3</v>
      </c>
      <c r="BI126" s="23"/>
      <c r="BJ126" s="24"/>
      <c r="BK126" s="24"/>
      <c r="BL126" s="24">
        <v>3</v>
      </c>
      <c r="BM126" s="24"/>
      <c r="BN126" s="25"/>
      <c r="BO126" s="25"/>
      <c r="BP126" s="25">
        <v>3</v>
      </c>
      <c r="BQ126" s="25"/>
      <c r="BR126" s="26"/>
      <c r="BS126" s="26"/>
      <c r="BT126" s="26">
        <v>3</v>
      </c>
      <c r="BU126" s="26"/>
      <c r="CJ126" s="28"/>
      <c r="CO126" s="28"/>
    </row>
    <row r="127" spans="1:93">
      <c r="A127" s="17">
        <v>51</v>
      </c>
      <c r="B127" s="38">
        <v>27</v>
      </c>
      <c r="C127" s="620"/>
      <c r="D127" s="20">
        <v>1</v>
      </c>
      <c r="E127" s="20"/>
      <c r="F127" s="20"/>
      <c r="G127" s="20"/>
      <c r="H127" s="20">
        <v>1</v>
      </c>
      <c r="I127" s="20"/>
      <c r="J127" s="20"/>
      <c r="K127" s="20"/>
      <c r="L127" s="20"/>
      <c r="M127" s="20"/>
      <c r="N127" s="20"/>
      <c r="O127" s="20"/>
      <c r="P127" s="20"/>
      <c r="Q127" s="20"/>
      <c r="R127" s="21"/>
      <c r="S127" s="21"/>
      <c r="T127" s="21">
        <v>3</v>
      </c>
      <c r="U127" s="21"/>
      <c r="V127" s="22"/>
      <c r="W127" s="22"/>
      <c r="X127" s="22">
        <v>3</v>
      </c>
      <c r="Y127" s="22"/>
      <c r="Z127" s="23"/>
      <c r="AA127" s="23"/>
      <c r="AB127" s="23">
        <v>3</v>
      </c>
      <c r="AC127" s="23"/>
      <c r="AD127" s="24"/>
      <c r="AE127" s="24"/>
      <c r="AF127" s="24">
        <v>3</v>
      </c>
      <c r="AG127" s="24"/>
      <c r="AH127" s="25"/>
      <c r="AI127" s="25"/>
      <c r="AJ127" s="25">
        <v>3</v>
      </c>
      <c r="AK127" s="25"/>
      <c r="AL127" s="26"/>
      <c r="AM127" s="26"/>
      <c r="AN127" s="26">
        <v>3</v>
      </c>
      <c r="AO127" s="26"/>
      <c r="AP127" s="22"/>
      <c r="AQ127" s="22"/>
      <c r="AR127" s="22">
        <v>3</v>
      </c>
      <c r="AS127" s="22"/>
      <c r="AT127" s="27"/>
      <c r="AU127" s="27"/>
      <c r="AV127" s="27">
        <v>3</v>
      </c>
      <c r="AW127" s="27"/>
      <c r="AX127" s="21"/>
      <c r="AY127" s="21"/>
      <c r="AZ127" s="21">
        <v>3</v>
      </c>
      <c r="BA127" s="21"/>
      <c r="BB127" s="22"/>
      <c r="BC127" s="22"/>
      <c r="BD127" s="22">
        <v>3</v>
      </c>
      <c r="BE127" s="22"/>
      <c r="BF127" s="23"/>
      <c r="BG127" s="23"/>
      <c r="BH127" s="23">
        <v>3</v>
      </c>
      <c r="BI127" s="23"/>
      <c r="BJ127" s="24"/>
      <c r="BK127" s="24"/>
      <c r="BL127" s="24">
        <v>3</v>
      </c>
      <c r="BM127" s="24"/>
      <c r="BN127" s="25"/>
      <c r="BO127" s="25"/>
      <c r="BP127" s="25">
        <v>3</v>
      </c>
      <c r="BQ127" s="25"/>
      <c r="BR127" s="26"/>
      <c r="BS127" s="26"/>
      <c r="BT127" s="26">
        <v>3</v>
      </c>
      <c r="BU127" s="26"/>
      <c r="CJ127" s="28"/>
      <c r="CO127" s="28"/>
    </row>
    <row r="128" spans="1:93">
      <c r="A128" s="17">
        <v>52</v>
      </c>
      <c r="B128" s="38">
        <v>28</v>
      </c>
      <c r="C128" s="620"/>
      <c r="D128" s="20">
        <v>1</v>
      </c>
      <c r="E128" s="20"/>
      <c r="F128" s="20"/>
      <c r="G128" s="20"/>
      <c r="H128" s="20">
        <v>1</v>
      </c>
      <c r="I128" s="20"/>
      <c r="J128" s="20"/>
      <c r="K128" s="20"/>
      <c r="L128" s="20"/>
      <c r="M128" s="20"/>
      <c r="N128" s="20"/>
      <c r="O128" s="20"/>
      <c r="P128" s="20"/>
      <c r="Q128" s="20"/>
      <c r="R128" s="21"/>
      <c r="S128" s="21"/>
      <c r="T128" s="21">
        <v>3</v>
      </c>
      <c r="U128" s="21"/>
      <c r="V128" s="22"/>
      <c r="W128" s="22"/>
      <c r="X128" s="22">
        <v>3</v>
      </c>
      <c r="Y128" s="22"/>
      <c r="Z128" s="23"/>
      <c r="AA128" s="23"/>
      <c r="AB128" s="23"/>
      <c r="AC128" s="23">
        <v>4</v>
      </c>
      <c r="AD128" s="24"/>
      <c r="AE128" s="24"/>
      <c r="AF128" s="24">
        <v>3</v>
      </c>
      <c r="AG128" s="24"/>
      <c r="AH128" s="25"/>
      <c r="AI128" s="25"/>
      <c r="AJ128" s="25"/>
      <c r="AK128" s="25">
        <v>4</v>
      </c>
      <c r="AL128" s="26"/>
      <c r="AM128" s="26"/>
      <c r="AN128" s="26"/>
      <c r="AO128" s="26">
        <v>4</v>
      </c>
      <c r="AP128" s="22"/>
      <c r="AQ128" s="22"/>
      <c r="AR128" s="22"/>
      <c r="AS128" s="22">
        <v>4</v>
      </c>
      <c r="AT128" s="27"/>
      <c r="AU128" s="27"/>
      <c r="AV128" s="27">
        <v>3</v>
      </c>
      <c r="AW128" s="27"/>
      <c r="AX128" s="21"/>
      <c r="AY128" s="21"/>
      <c r="AZ128" s="21">
        <v>3</v>
      </c>
      <c r="BA128" s="21"/>
      <c r="BB128" s="22"/>
      <c r="BC128" s="22"/>
      <c r="BD128" s="22"/>
      <c r="BE128" s="22">
        <v>4</v>
      </c>
      <c r="BF128" s="23"/>
      <c r="BG128" s="23"/>
      <c r="BH128" s="23">
        <v>3</v>
      </c>
      <c r="BI128" s="23"/>
      <c r="BJ128" s="24"/>
      <c r="BK128" s="24"/>
      <c r="BL128" s="24">
        <v>3</v>
      </c>
      <c r="BM128" s="24"/>
      <c r="BN128" s="25"/>
      <c r="BO128" s="25"/>
      <c r="BP128" s="25"/>
      <c r="BQ128" s="25">
        <v>4</v>
      </c>
      <c r="BR128" s="26"/>
      <c r="BS128" s="26"/>
      <c r="BT128" s="26"/>
      <c r="BU128" s="26">
        <v>4</v>
      </c>
      <c r="CJ128" s="28"/>
      <c r="CO128" s="28"/>
    </row>
    <row r="129" spans="1:93">
      <c r="A129" s="17">
        <v>53</v>
      </c>
      <c r="B129" s="38">
        <v>29</v>
      </c>
      <c r="C129" s="620"/>
      <c r="D129" s="20"/>
      <c r="E129" s="20">
        <v>1</v>
      </c>
      <c r="F129" s="20"/>
      <c r="G129" s="20"/>
      <c r="H129" s="20">
        <v>1</v>
      </c>
      <c r="I129" s="20"/>
      <c r="J129" s="20"/>
      <c r="K129" s="20"/>
      <c r="L129" s="20"/>
      <c r="M129" s="20"/>
      <c r="N129" s="20"/>
      <c r="O129" s="20"/>
      <c r="P129" s="20"/>
      <c r="Q129" s="20"/>
      <c r="R129" s="21"/>
      <c r="S129" s="21"/>
      <c r="T129" s="21">
        <v>3</v>
      </c>
      <c r="U129" s="21"/>
      <c r="V129" s="22"/>
      <c r="W129" s="22"/>
      <c r="X129" s="22">
        <v>3</v>
      </c>
      <c r="Y129" s="22"/>
      <c r="Z129" s="23"/>
      <c r="AA129" s="23"/>
      <c r="AB129" s="23">
        <v>3</v>
      </c>
      <c r="AC129" s="23"/>
      <c r="AD129" s="24"/>
      <c r="AE129" s="24">
        <v>2</v>
      </c>
      <c r="AF129" s="24"/>
      <c r="AG129" s="24"/>
      <c r="AH129" s="25"/>
      <c r="AI129" s="25"/>
      <c r="AJ129" s="25">
        <v>3</v>
      </c>
      <c r="AK129" s="25"/>
      <c r="AL129" s="26"/>
      <c r="AM129" s="26"/>
      <c r="AN129" s="26">
        <v>3</v>
      </c>
      <c r="AO129" s="26"/>
      <c r="AP129" s="22"/>
      <c r="AQ129" s="22"/>
      <c r="AR129" s="22">
        <v>3</v>
      </c>
      <c r="AS129" s="22"/>
      <c r="AT129" s="27"/>
      <c r="AU129" s="27">
        <v>2</v>
      </c>
      <c r="AV129" s="27"/>
      <c r="AW129" s="27"/>
      <c r="AX129" s="21"/>
      <c r="AY129" s="21"/>
      <c r="AZ129" s="21">
        <v>3</v>
      </c>
      <c r="BA129" s="21"/>
      <c r="BB129" s="22"/>
      <c r="BC129" s="22"/>
      <c r="BD129" s="22">
        <v>3</v>
      </c>
      <c r="BE129" s="22"/>
      <c r="BF129" s="23"/>
      <c r="BG129" s="23"/>
      <c r="BH129" s="23">
        <v>3</v>
      </c>
      <c r="BI129" s="23"/>
      <c r="BJ129" s="24"/>
      <c r="BK129" s="24"/>
      <c r="BL129" s="24">
        <v>3</v>
      </c>
      <c r="BM129" s="24"/>
      <c r="BN129" s="25"/>
      <c r="BO129" s="25"/>
      <c r="BP129" s="25">
        <v>3</v>
      </c>
      <c r="BQ129" s="25"/>
      <c r="BR129" s="26"/>
      <c r="BS129" s="26"/>
      <c r="BT129" s="26">
        <v>3</v>
      </c>
      <c r="BU129" s="26"/>
      <c r="CJ129" s="28"/>
      <c r="CO129" s="28"/>
    </row>
    <row r="130" spans="1:93">
      <c r="A130" s="17">
        <v>54</v>
      </c>
      <c r="B130" s="38">
        <v>30</v>
      </c>
      <c r="C130" s="620"/>
      <c r="D130" s="20">
        <v>1</v>
      </c>
      <c r="E130" s="20"/>
      <c r="F130" s="20"/>
      <c r="G130" s="20"/>
      <c r="H130" s="20">
        <v>1</v>
      </c>
      <c r="I130" s="20"/>
      <c r="J130" s="20"/>
      <c r="K130" s="20"/>
      <c r="L130" s="20"/>
      <c r="M130" s="20"/>
      <c r="N130" s="20"/>
      <c r="O130" s="20"/>
      <c r="P130" s="20"/>
      <c r="Q130" s="20"/>
      <c r="R130" s="21"/>
      <c r="S130" s="21"/>
      <c r="T130" s="21">
        <v>3</v>
      </c>
      <c r="U130" s="21"/>
      <c r="V130" s="22"/>
      <c r="W130" s="22"/>
      <c r="X130" s="22">
        <v>3</v>
      </c>
      <c r="Y130" s="22"/>
      <c r="Z130" s="23"/>
      <c r="AA130" s="23"/>
      <c r="AB130" s="23">
        <v>3</v>
      </c>
      <c r="AC130" s="23"/>
      <c r="AD130" s="24"/>
      <c r="AE130" s="24"/>
      <c r="AF130" s="24">
        <v>3</v>
      </c>
      <c r="AG130" s="24"/>
      <c r="AH130" s="25"/>
      <c r="AI130" s="25"/>
      <c r="AJ130" s="25">
        <v>3</v>
      </c>
      <c r="AK130" s="25"/>
      <c r="AL130" s="26"/>
      <c r="AM130" s="26"/>
      <c r="AN130" s="26">
        <v>3</v>
      </c>
      <c r="AO130" s="26"/>
      <c r="AP130" s="22"/>
      <c r="AQ130" s="22"/>
      <c r="AR130" s="22">
        <v>3</v>
      </c>
      <c r="AS130" s="22"/>
      <c r="AT130" s="27"/>
      <c r="AU130" s="27"/>
      <c r="AV130" s="27">
        <v>3</v>
      </c>
      <c r="AW130" s="27"/>
      <c r="AX130" s="21"/>
      <c r="AY130" s="21"/>
      <c r="AZ130" s="21">
        <v>3</v>
      </c>
      <c r="BA130" s="21"/>
      <c r="BB130" s="22"/>
      <c r="BC130" s="22"/>
      <c r="BD130" s="22">
        <v>3</v>
      </c>
      <c r="BE130" s="22"/>
      <c r="BF130" s="23"/>
      <c r="BG130" s="23"/>
      <c r="BH130" s="23">
        <v>3</v>
      </c>
      <c r="BI130" s="23"/>
      <c r="BJ130" s="24"/>
      <c r="BK130" s="24"/>
      <c r="BL130" s="24"/>
      <c r="BM130" s="24">
        <v>4</v>
      </c>
      <c r="BN130" s="25"/>
      <c r="BO130" s="25"/>
      <c r="BP130" s="25">
        <v>3</v>
      </c>
      <c r="BQ130" s="25"/>
      <c r="BR130" s="26"/>
      <c r="BS130" s="26"/>
      <c r="BT130" s="26">
        <v>3</v>
      </c>
      <c r="BU130" s="26"/>
      <c r="CJ130" s="28"/>
      <c r="CO130" s="28"/>
    </row>
    <row r="131" spans="1:93">
      <c r="A131" s="17">
        <v>55</v>
      </c>
      <c r="B131" s="38">
        <v>31</v>
      </c>
      <c r="C131" s="620"/>
      <c r="D131" s="20"/>
      <c r="E131" s="20">
        <v>1</v>
      </c>
      <c r="F131" s="20"/>
      <c r="G131" s="20"/>
      <c r="H131" s="20">
        <v>1</v>
      </c>
      <c r="I131" s="20"/>
      <c r="J131" s="20"/>
      <c r="K131" s="20"/>
      <c r="L131" s="20"/>
      <c r="M131" s="20"/>
      <c r="N131" s="20"/>
      <c r="O131" s="20"/>
      <c r="P131" s="20"/>
      <c r="Q131" s="20"/>
      <c r="R131" s="21"/>
      <c r="S131" s="21"/>
      <c r="T131" s="21">
        <v>3</v>
      </c>
      <c r="U131" s="21"/>
      <c r="V131" s="22"/>
      <c r="W131" s="22"/>
      <c r="X131" s="22">
        <v>3</v>
      </c>
      <c r="Y131" s="22"/>
      <c r="Z131" s="23"/>
      <c r="AA131" s="23"/>
      <c r="AB131" s="23">
        <v>3</v>
      </c>
      <c r="AC131" s="23"/>
      <c r="AD131" s="24"/>
      <c r="AE131" s="24">
        <v>2</v>
      </c>
      <c r="AF131" s="24"/>
      <c r="AG131" s="24"/>
      <c r="AH131" s="25"/>
      <c r="AI131" s="25"/>
      <c r="AJ131" s="25">
        <v>3</v>
      </c>
      <c r="AK131" s="25"/>
      <c r="AL131" s="26"/>
      <c r="AM131" s="26"/>
      <c r="AN131" s="26">
        <v>3</v>
      </c>
      <c r="AO131" s="26"/>
      <c r="AP131" s="22">
        <v>1</v>
      </c>
      <c r="AQ131" s="22"/>
      <c r="AR131" s="22"/>
      <c r="AS131" s="22"/>
      <c r="AT131" s="27"/>
      <c r="AU131" s="27"/>
      <c r="AV131" s="27">
        <v>3</v>
      </c>
      <c r="AW131" s="27"/>
      <c r="AX131" s="21"/>
      <c r="AY131" s="21"/>
      <c r="AZ131" s="21">
        <v>3</v>
      </c>
      <c r="BA131" s="21"/>
      <c r="BB131" s="22"/>
      <c r="BC131" s="22"/>
      <c r="BD131" s="22">
        <v>3</v>
      </c>
      <c r="BE131" s="22"/>
      <c r="BF131" s="23"/>
      <c r="BG131" s="23"/>
      <c r="BH131" s="23">
        <v>3</v>
      </c>
      <c r="BI131" s="23"/>
      <c r="BJ131" s="24"/>
      <c r="BK131" s="24"/>
      <c r="BL131" s="24">
        <v>3</v>
      </c>
      <c r="BM131" s="24"/>
      <c r="BN131" s="25"/>
      <c r="BO131" s="25"/>
      <c r="BP131" s="25">
        <v>3</v>
      </c>
      <c r="BQ131" s="25"/>
      <c r="BR131" s="26"/>
      <c r="BS131" s="26"/>
      <c r="BT131" s="26">
        <v>3</v>
      </c>
      <c r="BU131" s="26"/>
      <c r="CJ131" s="28"/>
      <c r="CO131" s="28"/>
    </row>
    <row r="132" spans="1:93">
      <c r="A132" s="17">
        <v>56</v>
      </c>
      <c r="B132" s="38">
        <v>32</v>
      </c>
      <c r="C132" s="620"/>
      <c r="D132" s="20">
        <v>1</v>
      </c>
      <c r="E132" s="20"/>
      <c r="F132" s="20"/>
      <c r="G132" s="20">
        <v>1</v>
      </c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1"/>
      <c r="S132" s="21"/>
      <c r="T132" s="21">
        <v>3</v>
      </c>
      <c r="U132" s="21"/>
      <c r="V132" s="22"/>
      <c r="W132" s="22"/>
      <c r="X132" s="22">
        <v>3</v>
      </c>
      <c r="Y132" s="22"/>
      <c r="Z132" s="23"/>
      <c r="AA132" s="23"/>
      <c r="AB132" s="23">
        <v>3</v>
      </c>
      <c r="AC132" s="23"/>
      <c r="AD132" s="24"/>
      <c r="AE132" s="24"/>
      <c r="AF132" s="24">
        <v>3</v>
      </c>
      <c r="AG132" s="24"/>
      <c r="AH132" s="25"/>
      <c r="AI132" s="25"/>
      <c r="AJ132" s="25">
        <v>3</v>
      </c>
      <c r="AK132" s="25"/>
      <c r="AL132" s="26"/>
      <c r="AM132" s="26"/>
      <c r="AN132" s="26">
        <v>3</v>
      </c>
      <c r="AO132" s="26"/>
      <c r="AP132" s="22"/>
      <c r="AQ132" s="22"/>
      <c r="AR132" s="22">
        <v>3</v>
      </c>
      <c r="AS132" s="22"/>
      <c r="AT132" s="27"/>
      <c r="AU132" s="27"/>
      <c r="AV132" s="27">
        <v>3</v>
      </c>
      <c r="AW132" s="27"/>
      <c r="AX132" s="21"/>
      <c r="AY132" s="21"/>
      <c r="AZ132" s="21"/>
      <c r="BA132" s="21">
        <v>4</v>
      </c>
      <c r="BB132" s="22"/>
      <c r="BC132" s="22"/>
      <c r="BD132" s="22">
        <v>3</v>
      </c>
      <c r="BE132" s="22"/>
      <c r="BF132" s="23"/>
      <c r="BG132" s="23"/>
      <c r="BH132" s="23">
        <v>3</v>
      </c>
      <c r="BI132" s="23"/>
      <c r="BJ132" s="24"/>
      <c r="BK132" s="24"/>
      <c r="BL132" s="24"/>
      <c r="BM132" s="24">
        <v>4</v>
      </c>
      <c r="BN132" s="25"/>
      <c r="BO132" s="25"/>
      <c r="BP132" s="25">
        <v>3</v>
      </c>
      <c r="BQ132" s="25"/>
      <c r="BR132" s="26"/>
      <c r="BS132" s="26"/>
      <c r="BT132" s="26">
        <v>3</v>
      </c>
      <c r="BU132" s="26"/>
      <c r="CJ132" s="28"/>
      <c r="CO132" s="28"/>
    </row>
    <row r="133" spans="1:93">
      <c r="A133" s="17">
        <v>57</v>
      </c>
      <c r="B133" s="38">
        <v>33</v>
      </c>
      <c r="C133" s="620"/>
      <c r="D133" s="20">
        <v>1</v>
      </c>
      <c r="E133" s="20"/>
      <c r="F133" s="20"/>
      <c r="G133" s="20"/>
      <c r="H133" s="20">
        <v>1</v>
      </c>
      <c r="I133" s="20"/>
      <c r="J133" s="20"/>
      <c r="K133" s="20"/>
      <c r="L133" s="20"/>
      <c r="M133" s="20"/>
      <c r="N133" s="20"/>
      <c r="O133" s="20"/>
      <c r="P133" s="20"/>
      <c r="Q133" s="20"/>
      <c r="R133" s="21"/>
      <c r="S133" s="21"/>
      <c r="T133" s="21">
        <v>3</v>
      </c>
      <c r="U133" s="21"/>
      <c r="V133" s="22"/>
      <c r="W133" s="22"/>
      <c r="X133" s="22">
        <v>3</v>
      </c>
      <c r="Y133" s="22"/>
      <c r="Z133" s="23"/>
      <c r="AA133" s="23"/>
      <c r="AB133" s="23">
        <v>3</v>
      </c>
      <c r="AC133" s="23"/>
      <c r="AD133" s="24"/>
      <c r="AE133" s="24"/>
      <c r="AF133" s="24">
        <v>3</v>
      </c>
      <c r="AG133" s="24"/>
      <c r="AH133" s="25"/>
      <c r="AI133" s="25"/>
      <c r="AJ133" s="25">
        <v>3</v>
      </c>
      <c r="AK133" s="25"/>
      <c r="AL133" s="26"/>
      <c r="AM133" s="26"/>
      <c r="AN133" s="26">
        <v>3</v>
      </c>
      <c r="AO133" s="26"/>
      <c r="AP133" s="22"/>
      <c r="AQ133" s="22"/>
      <c r="AR133" s="22">
        <v>3</v>
      </c>
      <c r="AS133" s="22"/>
      <c r="AT133" s="27"/>
      <c r="AU133" s="27"/>
      <c r="AV133" s="27">
        <v>3</v>
      </c>
      <c r="AW133" s="27"/>
      <c r="AX133" s="21"/>
      <c r="AY133" s="21"/>
      <c r="AZ133" s="21">
        <v>3</v>
      </c>
      <c r="BA133" s="21"/>
      <c r="BB133" s="22"/>
      <c r="BC133" s="22"/>
      <c r="BD133" s="22">
        <v>3</v>
      </c>
      <c r="BE133" s="22"/>
      <c r="BF133" s="23"/>
      <c r="BG133" s="23"/>
      <c r="BH133" s="23">
        <v>3</v>
      </c>
      <c r="BI133" s="23"/>
      <c r="BJ133" s="24"/>
      <c r="BK133" s="24"/>
      <c r="BL133" s="24">
        <v>3</v>
      </c>
      <c r="BM133" s="24"/>
      <c r="BN133" s="25"/>
      <c r="BO133" s="25"/>
      <c r="BP133" s="25">
        <v>3</v>
      </c>
      <c r="BQ133" s="25"/>
      <c r="BR133" s="26"/>
      <c r="BS133" s="26"/>
      <c r="BT133" s="26">
        <v>3</v>
      </c>
      <c r="BU133" s="26"/>
      <c r="CJ133" s="28"/>
      <c r="CO133" s="28"/>
    </row>
    <row r="134" spans="1:93">
      <c r="A134" s="17">
        <v>58</v>
      </c>
      <c r="B134" s="38">
        <v>34</v>
      </c>
      <c r="C134" s="620"/>
      <c r="D134" s="20">
        <v>1</v>
      </c>
      <c r="E134" s="20"/>
      <c r="F134" s="20"/>
      <c r="G134" s="20">
        <v>1</v>
      </c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1"/>
      <c r="S134" s="21"/>
      <c r="T134" s="21">
        <v>3</v>
      </c>
      <c r="U134" s="21"/>
      <c r="V134" s="22"/>
      <c r="W134" s="22"/>
      <c r="X134" s="22">
        <v>3</v>
      </c>
      <c r="Y134" s="22"/>
      <c r="Z134" s="23"/>
      <c r="AA134" s="23"/>
      <c r="AB134" s="23">
        <v>3</v>
      </c>
      <c r="AC134" s="23"/>
      <c r="AD134" s="24"/>
      <c r="AE134" s="24"/>
      <c r="AF134" s="24">
        <v>3</v>
      </c>
      <c r="AG134" s="24"/>
      <c r="AH134" s="25"/>
      <c r="AI134" s="25"/>
      <c r="AJ134" s="25">
        <v>3</v>
      </c>
      <c r="AK134" s="25"/>
      <c r="AL134" s="26"/>
      <c r="AM134" s="26"/>
      <c r="AN134" s="26">
        <v>3</v>
      </c>
      <c r="AO134" s="26"/>
      <c r="AP134" s="22"/>
      <c r="AQ134" s="22"/>
      <c r="AR134" s="22">
        <v>3</v>
      </c>
      <c r="AS134" s="22"/>
      <c r="AT134" s="27"/>
      <c r="AU134" s="27"/>
      <c r="AV134" s="27">
        <v>3</v>
      </c>
      <c r="AW134" s="27"/>
      <c r="AX134" s="21"/>
      <c r="AY134" s="21"/>
      <c r="AZ134" s="21"/>
      <c r="BA134" s="21">
        <v>4</v>
      </c>
      <c r="BB134" s="22"/>
      <c r="BC134" s="22"/>
      <c r="BD134" s="22">
        <v>3</v>
      </c>
      <c r="BE134" s="22"/>
      <c r="BF134" s="23"/>
      <c r="BG134" s="23"/>
      <c r="BH134" s="23"/>
      <c r="BI134" s="23">
        <v>4</v>
      </c>
      <c r="BJ134" s="24"/>
      <c r="BK134" s="24"/>
      <c r="BL134" s="24"/>
      <c r="BM134" s="24">
        <v>4</v>
      </c>
      <c r="BN134" s="25"/>
      <c r="BO134" s="25"/>
      <c r="BP134" s="25">
        <v>3</v>
      </c>
      <c r="BQ134" s="25"/>
      <c r="BR134" s="26"/>
      <c r="BS134" s="26"/>
      <c r="BT134" s="26">
        <v>3</v>
      </c>
      <c r="BU134" s="26"/>
      <c r="CJ134" s="28"/>
      <c r="CO134" s="28"/>
    </row>
    <row r="135" spans="1:93">
      <c r="A135" s="17">
        <v>59</v>
      </c>
      <c r="B135" s="38">
        <v>35</v>
      </c>
      <c r="C135" s="620"/>
      <c r="D135" s="20"/>
      <c r="E135" s="20">
        <v>1</v>
      </c>
      <c r="F135" s="20"/>
      <c r="G135" s="20"/>
      <c r="H135" s="20"/>
      <c r="I135" s="20"/>
      <c r="J135" s="20">
        <v>1</v>
      </c>
      <c r="K135" s="20"/>
      <c r="L135" s="20"/>
      <c r="M135" s="20"/>
      <c r="N135" s="20"/>
      <c r="O135" s="20"/>
      <c r="P135" s="20"/>
      <c r="Q135" s="20"/>
      <c r="R135" s="21"/>
      <c r="S135" s="21"/>
      <c r="T135" s="21">
        <v>3</v>
      </c>
      <c r="U135" s="21"/>
      <c r="V135" s="22"/>
      <c r="W135" s="22"/>
      <c r="X135" s="22">
        <v>3</v>
      </c>
      <c r="Y135" s="22"/>
      <c r="Z135" s="23"/>
      <c r="AA135" s="23"/>
      <c r="AB135" s="23">
        <v>3</v>
      </c>
      <c r="AC135" s="23"/>
      <c r="AD135" s="24"/>
      <c r="AE135" s="24"/>
      <c r="AF135" s="24">
        <v>3</v>
      </c>
      <c r="AG135" s="24"/>
      <c r="AH135" s="25"/>
      <c r="AI135" s="25"/>
      <c r="AJ135" s="25">
        <v>3</v>
      </c>
      <c r="AK135" s="25"/>
      <c r="AL135" s="26"/>
      <c r="AM135" s="26"/>
      <c r="AN135" s="26">
        <v>3</v>
      </c>
      <c r="AO135" s="26"/>
      <c r="AP135" s="22"/>
      <c r="AQ135" s="22"/>
      <c r="AR135" s="22">
        <v>3</v>
      </c>
      <c r="AS135" s="22"/>
      <c r="AT135" s="27"/>
      <c r="AU135" s="27"/>
      <c r="AV135" s="27">
        <v>3</v>
      </c>
      <c r="AW135" s="27"/>
      <c r="AX135" s="21"/>
      <c r="AY135" s="21"/>
      <c r="AZ135" s="21">
        <v>3</v>
      </c>
      <c r="BA135" s="21"/>
      <c r="BB135" s="22"/>
      <c r="BC135" s="22"/>
      <c r="BD135" s="22">
        <v>3</v>
      </c>
      <c r="BE135" s="22"/>
      <c r="BF135" s="23"/>
      <c r="BG135" s="23"/>
      <c r="BH135" s="23"/>
      <c r="BI135" s="23">
        <v>4</v>
      </c>
      <c r="BJ135" s="24"/>
      <c r="BK135" s="24"/>
      <c r="BL135" s="24"/>
      <c r="BM135" s="24">
        <v>4</v>
      </c>
      <c r="BN135" s="25"/>
      <c r="BO135" s="25"/>
      <c r="BP135" s="25">
        <v>3</v>
      </c>
      <c r="BQ135" s="25"/>
      <c r="BR135" s="26"/>
      <c r="BS135" s="26"/>
      <c r="BT135" s="26">
        <v>3</v>
      </c>
      <c r="BU135" s="26"/>
      <c r="CJ135" s="28"/>
      <c r="CO135" s="28"/>
    </row>
    <row r="136" spans="1:93">
      <c r="A136" s="17">
        <v>60</v>
      </c>
      <c r="B136" s="38">
        <v>36</v>
      </c>
      <c r="C136" s="620"/>
      <c r="D136" s="20">
        <v>1</v>
      </c>
      <c r="E136" s="20"/>
      <c r="F136" s="20"/>
      <c r="G136" s="20"/>
      <c r="H136" s="20">
        <v>1</v>
      </c>
      <c r="I136" s="20"/>
      <c r="J136" s="20"/>
      <c r="K136" s="20"/>
      <c r="L136" s="20"/>
      <c r="M136" s="20"/>
      <c r="N136" s="20"/>
      <c r="O136" s="20"/>
      <c r="P136" s="20"/>
      <c r="Q136" s="20"/>
      <c r="R136" s="21"/>
      <c r="S136" s="21"/>
      <c r="T136" s="21"/>
      <c r="U136" s="21">
        <v>4</v>
      </c>
      <c r="V136" s="22"/>
      <c r="W136" s="22"/>
      <c r="X136" s="22">
        <v>3</v>
      </c>
      <c r="Y136" s="22"/>
      <c r="Z136" s="23"/>
      <c r="AA136" s="23"/>
      <c r="AB136" s="23">
        <v>3</v>
      </c>
      <c r="AC136" s="23"/>
      <c r="AD136" s="24"/>
      <c r="AE136" s="24"/>
      <c r="AF136" s="24">
        <v>3</v>
      </c>
      <c r="AG136" s="24"/>
      <c r="AH136" s="25"/>
      <c r="AI136" s="25"/>
      <c r="AJ136" s="25">
        <v>3</v>
      </c>
      <c r="AK136" s="25"/>
      <c r="AL136" s="26"/>
      <c r="AM136" s="26"/>
      <c r="AN136" s="26"/>
      <c r="AO136" s="26">
        <v>4</v>
      </c>
      <c r="AP136" s="22"/>
      <c r="AQ136" s="22"/>
      <c r="AR136" s="22"/>
      <c r="AS136" s="22">
        <v>4</v>
      </c>
      <c r="AT136" s="27"/>
      <c r="AU136" s="27"/>
      <c r="AV136" s="27">
        <v>3</v>
      </c>
      <c r="AW136" s="27"/>
      <c r="AX136" s="21"/>
      <c r="AY136" s="21"/>
      <c r="AZ136" s="21">
        <v>3</v>
      </c>
      <c r="BA136" s="21"/>
      <c r="BB136" s="22"/>
      <c r="BC136" s="22"/>
      <c r="BD136" s="22">
        <v>3</v>
      </c>
      <c r="BE136" s="22"/>
      <c r="BF136" s="23"/>
      <c r="BG136" s="23"/>
      <c r="BH136" s="23"/>
      <c r="BI136" s="23">
        <v>4</v>
      </c>
      <c r="BJ136" s="24"/>
      <c r="BK136" s="24"/>
      <c r="BL136" s="24"/>
      <c r="BM136" s="24">
        <v>4</v>
      </c>
      <c r="BN136" s="25"/>
      <c r="BO136" s="25"/>
      <c r="BP136" s="25"/>
      <c r="BQ136" s="25">
        <v>4</v>
      </c>
      <c r="BR136" s="26"/>
      <c r="BS136" s="26"/>
      <c r="BT136" s="26"/>
      <c r="BU136" s="26">
        <v>4</v>
      </c>
      <c r="CJ136" s="28"/>
      <c r="CO136" s="28"/>
    </row>
    <row r="137" spans="1:93">
      <c r="A137" s="17">
        <v>61</v>
      </c>
      <c r="B137" s="38">
        <v>37</v>
      </c>
      <c r="C137" s="620"/>
      <c r="D137" s="20">
        <v>1</v>
      </c>
      <c r="E137" s="20"/>
      <c r="F137" s="20"/>
      <c r="G137" s="20"/>
      <c r="H137" s="20">
        <v>1</v>
      </c>
      <c r="I137" s="20"/>
      <c r="J137" s="20"/>
      <c r="K137" s="20"/>
      <c r="L137" s="20"/>
      <c r="M137" s="20"/>
      <c r="N137" s="20"/>
      <c r="O137" s="20"/>
      <c r="P137" s="20"/>
      <c r="Q137" s="20"/>
      <c r="R137" s="21"/>
      <c r="S137" s="21"/>
      <c r="T137" s="21">
        <v>3</v>
      </c>
      <c r="U137" s="21"/>
      <c r="V137" s="22"/>
      <c r="W137" s="22"/>
      <c r="X137" s="22">
        <v>3</v>
      </c>
      <c r="Y137" s="22"/>
      <c r="Z137" s="23"/>
      <c r="AA137" s="23"/>
      <c r="AB137" s="23">
        <v>3</v>
      </c>
      <c r="AC137" s="23"/>
      <c r="AD137" s="24"/>
      <c r="AE137" s="24"/>
      <c r="AF137" s="24">
        <v>3</v>
      </c>
      <c r="AG137" s="24"/>
      <c r="AH137" s="25"/>
      <c r="AI137" s="25"/>
      <c r="AJ137" s="25">
        <v>3</v>
      </c>
      <c r="AK137" s="25"/>
      <c r="AL137" s="26"/>
      <c r="AM137" s="26"/>
      <c r="AN137" s="26">
        <v>3</v>
      </c>
      <c r="AO137" s="26"/>
      <c r="AP137" s="22"/>
      <c r="AQ137" s="22"/>
      <c r="AR137" s="22">
        <v>3</v>
      </c>
      <c r="AS137" s="22"/>
      <c r="AT137" s="27"/>
      <c r="AU137" s="27"/>
      <c r="AV137" s="27">
        <v>3</v>
      </c>
      <c r="AW137" s="27"/>
      <c r="AX137" s="21"/>
      <c r="AY137" s="21"/>
      <c r="AZ137" s="21">
        <v>3</v>
      </c>
      <c r="BA137" s="21"/>
      <c r="BB137" s="22"/>
      <c r="BC137" s="22"/>
      <c r="BD137" s="22">
        <v>3</v>
      </c>
      <c r="BE137" s="22"/>
      <c r="BF137" s="23"/>
      <c r="BG137" s="23"/>
      <c r="BH137" s="23">
        <v>3</v>
      </c>
      <c r="BI137" s="23"/>
      <c r="BJ137" s="24"/>
      <c r="BK137" s="24"/>
      <c r="BL137" s="24">
        <v>3</v>
      </c>
      <c r="BM137" s="24"/>
      <c r="BN137" s="25"/>
      <c r="BO137" s="25"/>
      <c r="BP137" s="25">
        <v>3</v>
      </c>
      <c r="BQ137" s="25"/>
      <c r="BR137" s="26"/>
      <c r="BS137" s="26"/>
      <c r="BT137" s="26">
        <v>3</v>
      </c>
      <c r="BU137" s="26"/>
      <c r="CJ137" s="28"/>
      <c r="CO137" s="28"/>
    </row>
    <row r="138" spans="1:93">
      <c r="A138" s="17">
        <v>62</v>
      </c>
      <c r="B138" s="38">
        <v>38</v>
      </c>
      <c r="C138" s="620"/>
      <c r="D138" s="20"/>
      <c r="E138" s="20">
        <v>1</v>
      </c>
      <c r="F138" s="20"/>
      <c r="G138" s="20"/>
      <c r="H138" s="20">
        <v>1</v>
      </c>
      <c r="I138" s="20"/>
      <c r="J138" s="20"/>
      <c r="K138" s="20"/>
      <c r="L138" s="20"/>
      <c r="M138" s="20"/>
      <c r="N138" s="20"/>
      <c r="O138" s="20"/>
      <c r="P138" s="20"/>
      <c r="Q138" s="20"/>
      <c r="R138" s="21"/>
      <c r="S138" s="21"/>
      <c r="T138" s="21">
        <v>3</v>
      </c>
      <c r="U138" s="21"/>
      <c r="V138" s="22"/>
      <c r="W138" s="22"/>
      <c r="X138" s="22">
        <v>3</v>
      </c>
      <c r="Y138" s="22"/>
      <c r="Z138" s="23"/>
      <c r="AA138" s="23"/>
      <c r="AB138" s="23"/>
      <c r="AC138" s="23">
        <v>4</v>
      </c>
      <c r="AD138" s="24"/>
      <c r="AE138" s="24"/>
      <c r="AF138" s="24">
        <v>3</v>
      </c>
      <c r="AG138" s="24"/>
      <c r="AH138" s="25"/>
      <c r="AI138" s="25"/>
      <c r="AJ138" s="25">
        <v>3</v>
      </c>
      <c r="AK138" s="25"/>
      <c r="AL138" s="26"/>
      <c r="AM138" s="26"/>
      <c r="AN138" s="26">
        <v>3</v>
      </c>
      <c r="AO138" s="26"/>
      <c r="AP138" s="22"/>
      <c r="AQ138" s="22"/>
      <c r="AR138" s="22">
        <v>3</v>
      </c>
      <c r="AS138" s="22"/>
      <c r="AT138" s="27"/>
      <c r="AU138" s="27"/>
      <c r="AV138" s="27">
        <v>3</v>
      </c>
      <c r="AW138" s="27"/>
      <c r="AX138" s="21"/>
      <c r="AY138" s="21"/>
      <c r="AZ138" s="21">
        <v>3</v>
      </c>
      <c r="BA138" s="21"/>
      <c r="BB138" s="22"/>
      <c r="BC138" s="22"/>
      <c r="BD138" s="22"/>
      <c r="BE138" s="22">
        <v>4</v>
      </c>
      <c r="BF138" s="23"/>
      <c r="BG138" s="23"/>
      <c r="BH138" s="23">
        <v>3</v>
      </c>
      <c r="BI138" s="23"/>
      <c r="BJ138" s="24"/>
      <c r="BK138" s="24"/>
      <c r="BL138" s="24">
        <v>3</v>
      </c>
      <c r="BM138" s="24"/>
      <c r="BN138" s="25"/>
      <c r="BO138" s="25"/>
      <c r="BP138" s="25">
        <v>3</v>
      </c>
      <c r="BQ138" s="25"/>
      <c r="BR138" s="26"/>
      <c r="BS138" s="26"/>
      <c r="BT138" s="26">
        <v>3</v>
      </c>
      <c r="BU138" s="26"/>
      <c r="CJ138" s="28"/>
      <c r="CO138" s="28"/>
    </row>
    <row r="139" spans="1:93">
      <c r="A139" s="17">
        <v>63</v>
      </c>
      <c r="B139" s="38">
        <v>39</v>
      </c>
      <c r="C139" s="620"/>
      <c r="D139" s="20">
        <v>1</v>
      </c>
      <c r="E139" s="20"/>
      <c r="F139" s="20"/>
      <c r="G139" s="20">
        <v>1</v>
      </c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1"/>
      <c r="S139" s="21"/>
      <c r="T139" s="21">
        <v>3</v>
      </c>
      <c r="U139" s="21"/>
      <c r="V139" s="22"/>
      <c r="W139" s="22"/>
      <c r="X139" s="22">
        <v>3</v>
      </c>
      <c r="Y139" s="22"/>
      <c r="Z139" s="23"/>
      <c r="AA139" s="23"/>
      <c r="AB139" s="23">
        <v>3</v>
      </c>
      <c r="AC139" s="23"/>
      <c r="AD139" s="24"/>
      <c r="AE139" s="24"/>
      <c r="AF139" s="24"/>
      <c r="AG139" s="24">
        <v>4</v>
      </c>
      <c r="AH139" s="25"/>
      <c r="AI139" s="25"/>
      <c r="AJ139" s="25">
        <v>3</v>
      </c>
      <c r="AK139" s="25"/>
      <c r="AL139" s="26"/>
      <c r="AM139" s="26"/>
      <c r="AN139" s="26">
        <v>3</v>
      </c>
      <c r="AO139" s="26"/>
      <c r="AP139" s="22"/>
      <c r="AQ139" s="22"/>
      <c r="AR139" s="22">
        <v>3</v>
      </c>
      <c r="AS139" s="22"/>
      <c r="AT139" s="27"/>
      <c r="AU139" s="27"/>
      <c r="AV139" s="27"/>
      <c r="AW139" s="27">
        <v>4</v>
      </c>
      <c r="AX139" s="21"/>
      <c r="AY139" s="21"/>
      <c r="AZ139" s="21">
        <v>3</v>
      </c>
      <c r="BA139" s="21"/>
      <c r="BB139" s="22"/>
      <c r="BC139" s="22"/>
      <c r="BD139" s="22">
        <v>3</v>
      </c>
      <c r="BE139" s="22"/>
      <c r="BF139" s="23"/>
      <c r="BG139" s="23"/>
      <c r="BH139" s="23"/>
      <c r="BI139" s="23">
        <v>4</v>
      </c>
      <c r="BJ139" s="24"/>
      <c r="BK139" s="24"/>
      <c r="BL139" s="24"/>
      <c r="BM139" s="24">
        <v>4</v>
      </c>
      <c r="BN139" s="25"/>
      <c r="BO139" s="25"/>
      <c r="BP139" s="25">
        <v>3</v>
      </c>
      <c r="BQ139" s="25"/>
      <c r="BR139" s="26"/>
      <c r="BS139" s="26"/>
      <c r="BT139" s="26">
        <v>3</v>
      </c>
      <c r="BU139" s="26"/>
      <c r="CJ139" s="28"/>
      <c r="CO139" s="28"/>
    </row>
    <row r="140" spans="1:93">
      <c r="A140" s="17">
        <v>64</v>
      </c>
      <c r="B140" s="38">
        <v>40</v>
      </c>
      <c r="C140" s="620"/>
      <c r="D140" s="20"/>
      <c r="E140" s="20">
        <v>1</v>
      </c>
      <c r="F140" s="20"/>
      <c r="G140" s="20">
        <v>1</v>
      </c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1"/>
      <c r="S140" s="21"/>
      <c r="T140" s="21">
        <v>3</v>
      </c>
      <c r="U140" s="21"/>
      <c r="V140" s="22"/>
      <c r="W140" s="22"/>
      <c r="X140" s="22">
        <v>3</v>
      </c>
      <c r="Y140" s="22"/>
      <c r="Z140" s="23"/>
      <c r="AA140" s="23"/>
      <c r="AB140" s="23">
        <v>3</v>
      </c>
      <c r="AC140" s="23"/>
      <c r="AD140" s="24"/>
      <c r="AE140" s="24"/>
      <c r="AF140" s="24"/>
      <c r="AG140" s="24">
        <v>4</v>
      </c>
      <c r="AH140" s="25"/>
      <c r="AI140" s="25"/>
      <c r="AJ140" s="25">
        <v>3</v>
      </c>
      <c r="AK140" s="25"/>
      <c r="AL140" s="26"/>
      <c r="AM140" s="26"/>
      <c r="AN140" s="26"/>
      <c r="AO140" s="26">
        <v>4</v>
      </c>
      <c r="AP140" s="22"/>
      <c r="AQ140" s="22"/>
      <c r="AR140" s="22">
        <v>3</v>
      </c>
      <c r="AS140" s="22"/>
      <c r="AT140" s="27"/>
      <c r="AU140" s="27"/>
      <c r="AV140" s="27">
        <v>3</v>
      </c>
      <c r="AW140" s="27"/>
      <c r="AX140" s="21"/>
      <c r="AY140" s="21"/>
      <c r="AZ140" s="21"/>
      <c r="BA140" s="21">
        <v>4</v>
      </c>
      <c r="BB140" s="22"/>
      <c r="BC140" s="22"/>
      <c r="BD140" s="22">
        <v>3</v>
      </c>
      <c r="BE140" s="22"/>
      <c r="BF140" s="23"/>
      <c r="BG140" s="23"/>
      <c r="BH140" s="23"/>
      <c r="BI140" s="23">
        <v>4</v>
      </c>
      <c r="BJ140" s="24"/>
      <c r="BK140" s="24"/>
      <c r="BL140" s="24"/>
      <c r="BM140" s="24">
        <v>4</v>
      </c>
      <c r="BN140" s="25"/>
      <c r="BO140" s="25"/>
      <c r="BP140" s="25">
        <v>3</v>
      </c>
      <c r="BQ140" s="25"/>
      <c r="BR140" s="26"/>
      <c r="BS140" s="26"/>
      <c r="BT140" s="26">
        <v>3</v>
      </c>
      <c r="BU140" s="26"/>
      <c r="CJ140" s="28"/>
      <c r="CO140" s="28"/>
    </row>
    <row r="141" spans="1:93">
      <c r="A141" s="17">
        <v>65</v>
      </c>
      <c r="B141" s="38">
        <v>41</v>
      </c>
      <c r="C141" s="620"/>
      <c r="D141" s="20"/>
      <c r="E141" s="20">
        <v>1</v>
      </c>
      <c r="F141" s="20">
        <v>1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1"/>
      <c r="S141" s="21"/>
      <c r="T141" s="21">
        <v>3</v>
      </c>
      <c r="U141" s="21"/>
      <c r="V141" s="22"/>
      <c r="W141" s="22"/>
      <c r="X141" s="22">
        <v>3</v>
      </c>
      <c r="Y141" s="22"/>
      <c r="Z141" s="23"/>
      <c r="AA141" s="23"/>
      <c r="AB141" s="23">
        <v>3</v>
      </c>
      <c r="AC141" s="23"/>
      <c r="AD141" s="24"/>
      <c r="AE141" s="24"/>
      <c r="AF141" s="24">
        <v>3</v>
      </c>
      <c r="AG141" s="24"/>
      <c r="AH141" s="25"/>
      <c r="AI141" s="25"/>
      <c r="AJ141" s="25">
        <v>3</v>
      </c>
      <c r="AK141" s="25"/>
      <c r="AL141" s="26"/>
      <c r="AM141" s="26"/>
      <c r="AN141" s="26">
        <v>3</v>
      </c>
      <c r="AO141" s="26"/>
      <c r="AP141" s="22"/>
      <c r="AQ141" s="22"/>
      <c r="AR141" s="22">
        <v>3</v>
      </c>
      <c r="AS141" s="22"/>
      <c r="AT141" s="27"/>
      <c r="AU141" s="27"/>
      <c r="AV141" s="27">
        <v>3</v>
      </c>
      <c r="AW141" s="27"/>
      <c r="AX141" s="21"/>
      <c r="AY141" s="21"/>
      <c r="AZ141" s="21">
        <v>3</v>
      </c>
      <c r="BA141" s="21"/>
      <c r="BB141" s="22"/>
      <c r="BC141" s="22"/>
      <c r="BD141" s="22">
        <v>3</v>
      </c>
      <c r="BE141" s="22"/>
      <c r="BF141" s="23"/>
      <c r="BG141" s="23"/>
      <c r="BH141" s="23"/>
      <c r="BI141" s="23">
        <v>4</v>
      </c>
      <c r="BJ141" s="24"/>
      <c r="BK141" s="24"/>
      <c r="BL141" s="24"/>
      <c r="BM141" s="24">
        <v>4</v>
      </c>
      <c r="BN141" s="25"/>
      <c r="BO141" s="25"/>
      <c r="BP141" s="25">
        <v>3</v>
      </c>
      <c r="BQ141" s="25"/>
      <c r="BR141" s="26"/>
      <c r="BS141" s="26"/>
      <c r="BT141" s="26">
        <v>3</v>
      </c>
      <c r="BU141" s="26"/>
      <c r="CJ141" s="28"/>
      <c r="CO141" s="28"/>
    </row>
    <row r="142" spans="1:93">
      <c r="A142" s="17">
        <v>111</v>
      </c>
      <c r="B142" s="39">
        <v>1</v>
      </c>
      <c r="C142" s="621" t="s">
        <v>40</v>
      </c>
      <c r="D142" s="20">
        <v>1</v>
      </c>
      <c r="E142" s="20"/>
      <c r="F142" s="20">
        <v>1</v>
      </c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1"/>
      <c r="S142" s="21"/>
      <c r="T142" s="21">
        <v>3</v>
      </c>
      <c r="U142" s="21"/>
      <c r="V142" s="22"/>
      <c r="W142" s="22"/>
      <c r="X142" s="22"/>
      <c r="Y142" s="22">
        <v>4</v>
      </c>
      <c r="Z142" s="23"/>
      <c r="AA142" s="23"/>
      <c r="AB142" s="23">
        <v>3</v>
      </c>
      <c r="AC142" s="23"/>
      <c r="AD142" s="24"/>
      <c r="AE142" s="24"/>
      <c r="AF142" s="24">
        <v>3</v>
      </c>
      <c r="AG142" s="24"/>
      <c r="AH142" s="25"/>
      <c r="AI142" s="25"/>
      <c r="AJ142" s="25"/>
      <c r="AK142" s="25">
        <v>4</v>
      </c>
      <c r="AL142" s="26"/>
      <c r="AM142" s="26"/>
      <c r="AN142" s="26">
        <v>3</v>
      </c>
      <c r="AO142" s="26"/>
      <c r="AP142" s="22"/>
      <c r="AQ142" s="22"/>
      <c r="AR142" s="22"/>
      <c r="AS142" s="22">
        <v>4</v>
      </c>
      <c r="AT142" s="27"/>
      <c r="AU142" s="27"/>
      <c r="AV142" s="27">
        <v>3</v>
      </c>
      <c r="AW142" s="27"/>
      <c r="AX142" s="21"/>
      <c r="AY142" s="21"/>
      <c r="AZ142" s="21"/>
      <c r="BA142" s="21">
        <v>4</v>
      </c>
      <c r="BB142" s="22"/>
      <c r="BC142" s="22"/>
      <c r="BD142" s="22"/>
      <c r="BE142" s="22">
        <v>4</v>
      </c>
      <c r="BF142" s="23"/>
      <c r="BG142" s="23"/>
      <c r="BH142" s="23"/>
      <c r="BI142" s="23">
        <v>4</v>
      </c>
      <c r="BJ142" s="24"/>
      <c r="BK142" s="24"/>
      <c r="BL142" s="24"/>
      <c r="BM142" s="24">
        <v>4</v>
      </c>
      <c r="BN142" s="25"/>
      <c r="BO142" s="25"/>
      <c r="BP142" s="25">
        <v>3</v>
      </c>
      <c r="BQ142" s="25"/>
      <c r="BR142" s="26"/>
      <c r="BS142" s="26"/>
      <c r="BT142" s="26">
        <v>3</v>
      </c>
      <c r="BU142" s="26"/>
    </row>
    <row r="143" spans="1:93">
      <c r="A143" s="17">
        <v>112</v>
      </c>
      <c r="B143" s="39">
        <v>2</v>
      </c>
      <c r="C143" s="621"/>
      <c r="D143" s="20">
        <v>1</v>
      </c>
      <c r="E143" s="20"/>
      <c r="F143" s="20"/>
      <c r="G143" s="20"/>
      <c r="H143" s="20">
        <v>1</v>
      </c>
      <c r="I143" s="20"/>
      <c r="J143" s="20"/>
      <c r="K143" s="20"/>
      <c r="L143" s="20"/>
      <c r="M143" s="20"/>
      <c r="N143" s="20"/>
      <c r="O143" s="20"/>
      <c r="P143" s="20"/>
      <c r="Q143" s="20"/>
      <c r="R143" s="21"/>
      <c r="S143" s="21"/>
      <c r="T143" s="21">
        <v>3</v>
      </c>
      <c r="U143" s="21"/>
      <c r="V143" s="22"/>
      <c r="W143" s="22"/>
      <c r="X143" s="22">
        <v>3</v>
      </c>
      <c r="Y143" s="22"/>
      <c r="Z143" s="23"/>
      <c r="AA143" s="23"/>
      <c r="AB143" s="23"/>
      <c r="AC143" s="23">
        <v>4</v>
      </c>
      <c r="AD143" s="24"/>
      <c r="AE143" s="24"/>
      <c r="AF143" s="24"/>
      <c r="AG143" s="24">
        <v>4</v>
      </c>
      <c r="AH143" s="25"/>
      <c r="AI143" s="25"/>
      <c r="AJ143" s="25"/>
      <c r="AK143" s="25">
        <v>4</v>
      </c>
      <c r="AL143" s="26"/>
      <c r="AM143" s="26"/>
      <c r="AN143" s="26"/>
      <c r="AO143" s="26">
        <v>4</v>
      </c>
      <c r="AP143" s="22"/>
      <c r="AQ143" s="22"/>
      <c r="AR143" s="22"/>
      <c r="AS143" s="22">
        <v>4</v>
      </c>
      <c r="AT143" s="27"/>
      <c r="AU143" s="27"/>
      <c r="AV143" s="27"/>
      <c r="AW143" s="27">
        <v>4</v>
      </c>
      <c r="AX143" s="21"/>
      <c r="AY143" s="21"/>
      <c r="AZ143" s="21"/>
      <c r="BA143" s="21">
        <v>4</v>
      </c>
      <c r="BB143" s="22"/>
      <c r="BC143" s="22"/>
      <c r="BD143" s="22">
        <v>3</v>
      </c>
      <c r="BE143" s="22"/>
      <c r="BF143" s="23"/>
      <c r="BG143" s="23"/>
      <c r="BH143" s="23"/>
      <c r="BI143" s="23">
        <v>4</v>
      </c>
      <c r="BJ143" s="24"/>
      <c r="BK143" s="24"/>
      <c r="BL143" s="24"/>
      <c r="BM143" s="24">
        <v>4</v>
      </c>
      <c r="BN143" s="25"/>
      <c r="BO143" s="25"/>
      <c r="BP143" s="25"/>
      <c r="BQ143" s="25">
        <v>4</v>
      </c>
      <c r="BR143" s="26"/>
      <c r="BS143" s="26"/>
      <c r="BT143" s="26"/>
      <c r="BU143" s="26">
        <v>4</v>
      </c>
    </row>
    <row r="144" spans="1:93">
      <c r="A144" s="17">
        <v>113</v>
      </c>
      <c r="B144" s="39">
        <v>3</v>
      </c>
      <c r="C144" s="621"/>
      <c r="D144" s="20"/>
      <c r="E144" s="20">
        <v>1</v>
      </c>
      <c r="F144" s="20"/>
      <c r="G144" s="20"/>
      <c r="H144" s="20"/>
      <c r="I144" s="20">
        <v>1</v>
      </c>
      <c r="J144" s="20"/>
      <c r="K144" s="20"/>
      <c r="L144" s="20"/>
      <c r="M144" s="20"/>
      <c r="N144" s="20"/>
      <c r="O144" s="20"/>
      <c r="P144" s="20"/>
      <c r="Q144" s="20"/>
      <c r="R144" s="21"/>
      <c r="S144" s="21"/>
      <c r="T144" s="21"/>
      <c r="U144" s="21">
        <v>4</v>
      </c>
      <c r="V144" s="22"/>
      <c r="W144" s="22"/>
      <c r="X144" s="22"/>
      <c r="Y144" s="22">
        <v>4</v>
      </c>
      <c r="Z144" s="23"/>
      <c r="AA144" s="23"/>
      <c r="AB144" s="23"/>
      <c r="AC144" s="23">
        <v>4</v>
      </c>
      <c r="AD144" s="24"/>
      <c r="AE144" s="24"/>
      <c r="AF144" s="24"/>
      <c r="AG144" s="24">
        <v>4</v>
      </c>
      <c r="AH144" s="25"/>
      <c r="AI144" s="25"/>
      <c r="AJ144" s="25"/>
      <c r="AK144" s="25">
        <v>4</v>
      </c>
      <c r="AL144" s="26"/>
      <c r="AM144" s="26"/>
      <c r="AN144" s="26">
        <v>3</v>
      </c>
      <c r="AO144" s="26"/>
      <c r="AP144" s="22"/>
      <c r="AQ144" s="22"/>
      <c r="AR144" s="22"/>
      <c r="AS144" s="22">
        <v>4</v>
      </c>
      <c r="AT144" s="27"/>
      <c r="AU144" s="27"/>
      <c r="AV144" s="27">
        <v>3</v>
      </c>
      <c r="AW144" s="27"/>
      <c r="AX144" s="21"/>
      <c r="AY144" s="21"/>
      <c r="AZ144" s="21">
        <v>3</v>
      </c>
      <c r="BA144" s="21"/>
      <c r="BB144" s="22"/>
      <c r="BC144" s="22"/>
      <c r="BD144" s="22">
        <v>3</v>
      </c>
      <c r="BE144" s="22"/>
      <c r="BF144" s="23"/>
      <c r="BG144" s="23"/>
      <c r="BH144" s="23">
        <v>3</v>
      </c>
      <c r="BI144" s="23"/>
      <c r="BJ144" s="24"/>
      <c r="BK144" s="24"/>
      <c r="BL144" s="24"/>
      <c r="BM144" s="24">
        <v>4</v>
      </c>
      <c r="BN144" s="25"/>
      <c r="BO144" s="25"/>
      <c r="BP144" s="25"/>
      <c r="BQ144" s="25">
        <v>4</v>
      </c>
      <c r="BR144" s="26"/>
      <c r="BS144" s="26"/>
      <c r="BT144" s="26"/>
      <c r="BU144" s="26">
        <v>4</v>
      </c>
    </row>
    <row r="145" spans="1:73">
      <c r="A145" s="17">
        <v>114</v>
      </c>
      <c r="B145" s="39">
        <v>4</v>
      </c>
      <c r="C145" s="621"/>
      <c r="D145" s="20"/>
      <c r="E145" s="20">
        <v>1</v>
      </c>
      <c r="F145" s="20"/>
      <c r="G145" s="20"/>
      <c r="H145" s="20">
        <v>1</v>
      </c>
      <c r="I145" s="20"/>
      <c r="J145" s="20"/>
      <c r="K145" s="20"/>
      <c r="L145" s="20"/>
      <c r="M145" s="20"/>
      <c r="N145" s="20"/>
      <c r="O145" s="20"/>
      <c r="P145" s="20"/>
      <c r="Q145" s="20"/>
      <c r="R145" s="21"/>
      <c r="S145" s="21"/>
      <c r="T145" s="21">
        <v>3</v>
      </c>
      <c r="U145" s="21"/>
      <c r="V145" s="22"/>
      <c r="W145" s="22"/>
      <c r="X145" s="22">
        <v>3</v>
      </c>
      <c r="Y145" s="22"/>
      <c r="Z145" s="23"/>
      <c r="AA145" s="23"/>
      <c r="AB145" s="23">
        <v>3</v>
      </c>
      <c r="AC145" s="23"/>
      <c r="AD145" s="24"/>
      <c r="AE145" s="24"/>
      <c r="AF145" s="24">
        <v>3</v>
      </c>
      <c r="AG145" s="24"/>
      <c r="AH145" s="25"/>
      <c r="AI145" s="25"/>
      <c r="AJ145" s="25">
        <v>3</v>
      </c>
      <c r="AK145" s="25"/>
      <c r="AL145" s="26"/>
      <c r="AM145" s="26"/>
      <c r="AN145" s="26"/>
      <c r="AO145" s="26">
        <v>4</v>
      </c>
      <c r="AP145" s="22"/>
      <c r="AQ145" s="22"/>
      <c r="AR145" s="22"/>
      <c r="AS145" s="22">
        <v>4</v>
      </c>
      <c r="AT145" s="27"/>
      <c r="AU145" s="27"/>
      <c r="AV145" s="27">
        <v>3</v>
      </c>
      <c r="AW145" s="27"/>
      <c r="AX145" s="21"/>
      <c r="AY145" s="21"/>
      <c r="AZ145" s="21"/>
      <c r="BA145" s="21">
        <v>4</v>
      </c>
      <c r="BB145" s="22"/>
      <c r="BC145" s="22"/>
      <c r="BD145" s="22">
        <v>3</v>
      </c>
      <c r="BE145" s="22"/>
      <c r="BF145" s="23"/>
      <c r="BG145" s="23"/>
      <c r="BH145" s="23">
        <v>3</v>
      </c>
      <c r="BI145" s="23"/>
      <c r="BJ145" s="24"/>
      <c r="BK145" s="24"/>
      <c r="BL145" s="24"/>
      <c r="BM145" s="24">
        <v>4</v>
      </c>
      <c r="BN145" s="25"/>
      <c r="BO145" s="25"/>
      <c r="BP145" s="25"/>
      <c r="BQ145" s="25">
        <v>4</v>
      </c>
      <c r="BR145" s="26"/>
      <c r="BS145" s="26"/>
      <c r="BT145" s="26"/>
      <c r="BU145" s="26">
        <v>4</v>
      </c>
    </row>
    <row r="146" spans="1:73">
      <c r="A146" s="17">
        <v>115</v>
      </c>
      <c r="B146" s="39">
        <v>5</v>
      </c>
      <c r="C146" s="621"/>
      <c r="D146" s="20">
        <v>1</v>
      </c>
      <c r="E146" s="20"/>
      <c r="F146" s="20">
        <v>1</v>
      </c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1"/>
      <c r="S146" s="21"/>
      <c r="T146" s="21"/>
      <c r="U146" s="21">
        <v>4</v>
      </c>
      <c r="V146" s="22"/>
      <c r="W146" s="22"/>
      <c r="X146" s="22"/>
      <c r="Y146" s="22">
        <v>4</v>
      </c>
      <c r="Z146" s="23"/>
      <c r="AA146" s="23"/>
      <c r="AB146" s="23"/>
      <c r="AC146" s="23">
        <v>4</v>
      </c>
      <c r="AD146" s="24"/>
      <c r="AE146" s="24"/>
      <c r="AF146" s="24"/>
      <c r="AG146" s="24">
        <v>4</v>
      </c>
      <c r="AH146" s="25"/>
      <c r="AI146" s="25"/>
      <c r="AJ146" s="25"/>
      <c r="AK146" s="25">
        <v>4</v>
      </c>
      <c r="AL146" s="26"/>
      <c r="AM146" s="26"/>
      <c r="AN146" s="26"/>
      <c r="AO146" s="26">
        <v>4</v>
      </c>
      <c r="AP146" s="22"/>
      <c r="AQ146" s="22"/>
      <c r="AR146" s="22"/>
      <c r="AS146" s="22">
        <v>4</v>
      </c>
      <c r="AT146" s="27"/>
      <c r="AU146" s="27"/>
      <c r="AV146" s="27"/>
      <c r="AW146" s="27">
        <v>4</v>
      </c>
      <c r="AX146" s="21"/>
      <c r="AY146" s="21"/>
      <c r="AZ146" s="21"/>
      <c r="BA146" s="21">
        <v>4</v>
      </c>
      <c r="BB146" s="22"/>
      <c r="BC146" s="22"/>
      <c r="BD146" s="22">
        <v>3</v>
      </c>
      <c r="BE146" s="22"/>
      <c r="BF146" s="23"/>
      <c r="BG146" s="23"/>
      <c r="BH146" s="23"/>
      <c r="BI146" s="23">
        <v>4</v>
      </c>
      <c r="BJ146" s="24"/>
      <c r="BK146" s="24"/>
      <c r="BL146" s="24"/>
      <c r="BM146" s="24">
        <v>4</v>
      </c>
      <c r="BN146" s="25"/>
      <c r="BO146" s="25"/>
      <c r="BP146" s="25"/>
      <c r="BQ146" s="25">
        <v>4</v>
      </c>
      <c r="BR146" s="26"/>
      <c r="BS146" s="26"/>
      <c r="BT146" s="26"/>
      <c r="BU146" s="26">
        <v>4</v>
      </c>
    </row>
    <row r="147" spans="1:73">
      <c r="A147" s="17">
        <v>116</v>
      </c>
      <c r="B147" s="39">
        <v>6</v>
      </c>
      <c r="C147" s="621"/>
      <c r="D147" s="20">
        <v>1</v>
      </c>
      <c r="E147" s="20"/>
      <c r="F147" s="20"/>
      <c r="G147" s="20"/>
      <c r="H147" s="20">
        <v>1</v>
      </c>
      <c r="I147" s="20"/>
      <c r="J147" s="20"/>
      <c r="K147" s="20"/>
      <c r="L147" s="20"/>
      <c r="M147" s="20"/>
      <c r="N147" s="20"/>
      <c r="O147" s="20"/>
      <c r="P147" s="20"/>
      <c r="Q147" s="20"/>
      <c r="R147" s="21"/>
      <c r="S147" s="21"/>
      <c r="T147" s="21">
        <v>3</v>
      </c>
      <c r="U147" s="21"/>
      <c r="V147" s="22"/>
      <c r="W147" s="22"/>
      <c r="X147" s="22">
        <v>3</v>
      </c>
      <c r="Y147" s="22"/>
      <c r="Z147" s="23"/>
      <c r="AA147" s="23"/>
      <c r="AB147" s="23">
        <v>3</v>
      </c>
      <c r="AC147" s="23"/>
      <c r="AD147" s="24"/>
      <c r="AE147" s="24"/>
      <c r="AF147" s="24">
        <v>3</v>
      </c>
      <c r="AG147" s="24"/>
      <c r="AH147" s="25"/>
      <c r="AI147" s="25"/>
      <c r="AJ147" s="25">
        <v>3</v>
      </c>
      <c r="AK147" s="25"/>
      <c r="AL147" s="26"/>
      <c r="AM147" s="26"/>
      <c r="AN147" s="26">
        <v>3</v>
      </c>
      <c r="AO147" s="26"/>
      <c r="AP147" s="22"/>
      <c r="AQ147" s="22"/>
      <c r="AR147" s="22">
        <v>3</v>
      </c>
      <c r="AS147" s="22"/>
      <c r="AT147" s="27"/>
      <c r="AU147" s="27"/>
      <c r="AV147" s="27">
        <v>3</v>
      </c>
      <c r="AW147" s="27"/>
      <c r="AX147" s="21"/>
      <c r="AY147" s="21"/>
      <c r="AZ147" s="21">
        <v>3</v>
      </c>
      <c r="BA147" s="21"/>
      <c r="BB147" s="22"/>
      <c r="BC147" s="22"/>
      <c r="BD147" s="22">
        <v>3</v>
      </c>
      <c r="BE147" s="22"/>
      <c r="BF147" s="23"/>
      <c r="BG147" s="23"/>
      <c r="BH147" s="23"/>
      <c r="BI147" s="23">
        <v>4</v>
      </c>
      <c r="BJ147" s="24"/>
      <c r="BK147" s="24"/>
      <c r="BL147" s="24"/>
      <c r="BM147" s="24">
        <v>4</v>
      </c>
      <c r="BN147" s="25"/>
      <c r="BO147" s="25"/>
      <c r="BP147" s="25">
        <v>3</v>
      </c>
      <c r="BQ147" s="25"/>
      <c r="BR147" s="26"/>
      <c r="BS147" s="26"/>
      <c r="BT147" s="26">
        <v>3</v>
      </c>
      <c r="BU147" s="26"/>
    </row>
    <row r="148" spans="1:73">
      <c r="A148" s="17">
        <v>117</v>
      </c>
      <c r="B148" s="39">
        <v>7</v>
      </c>
      <c r="C148" s="621"/>
      <c r="D148" s="20"/>
      <c r="E148" s="20">
        <v>1</v>
      </c>
      <c r="F148" s="20"/>
      <c r="G148" s="20"/>
      <c r="H148" s="20"/>
      <c r="I148" s="20">
        <v>1</v>
      </c>
      <c r="J148" s="20"/>
      <c r="K148" s="20"/>
      <c r="L148" s="20"/>
      <c r="M148" s="20"/>
      <c r="N148" s="20"/>
      <c r="O148" s="20"/>
      <c r="P148" s="20"/>
      <c r="Q148" s="20"/>
      <c r="R148" s="21"/>
      <c r="S148" s="21"/>
      <c r="T148" s="21">
        <v>3</v>
      </c>
      <c r="U148" s="21"/>
      <c r="V148" s="22"/>
      <c r="W148" s="22"/>
      <c r="X148" s="22">
        <v>3</v>
      </c>
      <c r="Y148" s="22"/>
      <c r="Z148" s="23"/>
      <c r="AA148" s="23"/>
      <c r="AB148" s="23">
        <v>3</v>
      </c>
      <c r="AC148" s="23"/>
      <c r="AD148" s="24"/>
      <c r="AE148" s="24"/>
      <c r="AF148" s="24">
        <v>3</v>
      </c>
      <c r="AG148" s="24"/>
      <c r="AH148" s="25"/>
      <c r="AI148" s="25"/>
      <c r="AJ148" s="25">
        <v>3</v>
      </c>
      <c r="AK148" s="25"/>
      <c r="AL148" s="26"/>
      <c r="AM148" s="26"/>
      <c r="AN148" s="26">
        <v>3</v>
      </c>
      <c r="AO148" s="26"/>
      <c r="AP148" s="22"/>
      <c r="AQ148" s="22"/>
      <c r="AR148" s="22"/>
      <c r="AS148" s="22">
        <v>4</v>
      </c>
      <c r="AT148" s="27"/>
      <c r="AU148" s="27"/>
      <c r="AV148" s="27">
        <v>3</v>
      </c>
      <c r="AW148" s="27"/>
      <c r="AX148" s="21"/>
      <c r="AY148" s="21"/>
      <c r="AZ148" s="21"/>
      <c r="BA148" s="21">
        <v>4</v>
      </c>
      <c r="BB148" s="22"/>
      <c r="BC148" s="22"/>
      <c r="BD148" s="22"/>
      <c r="BE148" s="22">
        <v>4</v>
      </c>
      <c r="BF148" s="23"/>
      <c r="BG148" s="23"/>
      <c r="BH148" s="23"/>
      <c r="BI148" s="23">
        <v>4</v>
      </c>
      <c r="BJ148" s="24"/>
      <c r="BK148" s="24"/>
      <c r="BL148" s="24"/>
      <c r="BM148" s="24">
        <v>4</v>
      </c>
      <c r="BN148" s="25"/>
      <c r="BO148" s="25"/>
      <c r="BP148" s="25">
        <v>3</v>
      </c>
      <c r="BQ148" s="25"/>
      <c r="BR148" s="26"/>
      <c r="BS148" s="26"/>
      <c r="BT148" s="26"/>
      <c r="BU148" s="26">
        <v>4</v>
      </c>
    </row>
    <row r="149" spans="1:73">
      <c r="A149" s="17">
        <v>118</v>
      </c>
      <c r="B149" s="39">
        <v>8</v>
      </c>
      <c r="C149" s="621"/>
      <c r="D149" s="20"/>
      <c r="E149" s="20">
        <v>1</v>
      </c>
      <c r="F149" s="20"/>
      <c r="G149" s="20"/>
      <c r="H149" s="20">
        <v>1</v>
      </c>
      <c r="I149" s="20"/>
      <c r="J149" s="20"/>
      <c r="K149" s="20"/>
      <c r="L149" s="20"/>
      <c r="M149" s="20"/>
      <c r="N149" s="20"/>
      <c r="O149" s="20"/>
      <c r="P149" s="20"/>
      <c r="Q149" s="20"/>
      <c r="R149" s="21"/>
      <c r="S149" s="21"/>
      <c r="T149" s="21"/>
      <c r="U149" s="21">
        <v>4</v>
      </c>
      <c r="V149" s="22"/>
      <c r="W149" s="22"/>
      <c r="X149" s="22"/>
      <c r="Y149" s="22">
        <v>4</v>
      </c>
      <c r="Z149" s="23"/>
      <c r="AA149" s="23"/>
      <c r="AB149" s="23"/>
      <c r="AC149" s="23">
        <v>4</v>
      </c>
      <c r="AD149" s="24"/>
      <c r="AE149" s="24"/>
      <c r="AF149" s="24"/>
      <c r="AG149" s="24">
        <v>4</v>
      </c>
      <c r="AH149" s="25"/>
      <c r="AI149" s="25"/>
      <c r="AJ149" s="25"/>
      <c r="AK149" s="25">
        <v>4</v>
      </c>
      <c r="AL149" s="26"/>
      <c r="AM149" s="26"/>
      <c r="AN149" s="26">
        <v>3</v>
      </c>
      <c r="AO149" s="26"/>
      <c r="AP149" s="22"/>
      <c r="AQ149" s="22"/>
      <c r="AR149" s="22"/>
      <c r="AS149" s="22">
        <v>4</v>
      </c>
      <c r="AT149" s="27"/>
      <c r="AU149" s="27"/>
      <c r="AV149" s="27"/>
      <c r="AW149" s="27">
        <v>4</v>
      </c>
      <c r="AX149" s="21"/>
      <c r="AY149" s="21"/>
      <c r="AZ149" s="21"/>
      <c r="BA149" s="21">
        <v>4</v>
      </c>
      <c r="BB149" s="22"/>
      <c r="BC149" s="22"/>
      <c r="BD149" s="22">
        <v>3</v>
      </c>
      <c r="BE149" s="22"/>
      <c r="BF149" s="23"/>
      <c r="BG149" s="23"/>
      <c r="BH149" s="23">
        <v>3</v>
      </c>
      <c r="BI149" s="23"/>
      <c r="BJ149" s="24"/>
      <c r="BK149" s="24"/>
      <c r="BL149" s="24"/>
      <c r="BM149" s="24">
        <v>4</v>
      </c>
      <c r="BN149" s="25"/>
      <c r="BO149" s="25"/>
      <c r="BP149" s="25"/>
      <c r="BQ149" s="25">
        <v>4</v>
      </c>
      <c r="BR149" s="26"/>
      <c r="BS149" s="26"/>
      <c r="BT149" s="26"/>
      <c r="BU149" s="26">
        <v>4</v>
      </c>
    </row>
    <row r="150" spans="1:73">
      <c r="A150" s="17">
        <v>119</v>
      </c>
      <c r="B150" s="39">
        <v>9</v>
      </c>
      <c r="C150" s="621"/>
      <c r="D150" s="20">
        <v>1</v>
      </c>
      <c r="E150" s="20"/>
      <c r="F150" s="20"/>
      <c r="G150" s="20"/>
      <c r="H150" s="20"/>
      <c r="I150" s="20"/>
      <c r="J150" s="20">
        <v>1</v>
      </c>
      <c r="K150" s="20"/>
      <c r="L150" s="20"/>
      <c r="M150" s="20"/>
      <c r="N150" s="20"/>
      <c r="O150" s="20"/>
      <c r="P150" s="20"/>
      <c r="Q150" s="20"/>
      <c r="R150" s="21"/>
      <c r="S150" s="21"/>
      <c r="T150" s="21"/>
      <c r="U150" s="21">
        <v>4</v>
      </c>
      <c r="V150" s="22"/>
      <c r="W150" s="22"/>
      <c r="X150" s="22">
        <v>3</v>
      </c>
      <c r="Y150" s="22"/>
      <c r="Z150" s="23"/>
      <c r="AA150" s="23"/>
      <c r="AB150" s="23"/>
      <c r="AC150" s="23">
        <v>4</v>
      </c>
      <c r="AD150" s="24"/>
      <c r="AE150" s="24"/>
      <c r="AF150" s="24"/>
      <c r="AG150" s="24">
        <v>4</v>
      </c>
      <c r="AH150" s="25"/>
      <c r="AI150" s="25"/>
      <c r="AJ150" s="25"/>
      <c r="AK150" s="25">
        <v>4</v>
      </c>
      <c r="AL150" s="26"/>
      <c r="AM150" s="26"/>
      <c r="AN150" s="26"/>
      <c r="AO150" s="26">
        <v>4</v>
      </c>
      <c r="AP150" s="22"/>
      <c r="AQ150" s="22"/>
      <c r="AR150" s="22"/>
      <c r="AS150" s="22">
        <v>4</v>
      </c>
      <c r="AT150" s="27"/>
      <c r="AU150" s="27"/>
      <c r="AV150" s="27"/>
      <c r="AW150" s="27">
        <v>4</v>
      </c>
      <c r="AX150" s="21"/>
      <c r="AY150" s="21"/>
      <c r="AZ150" s="21"/>
      <c r="BA150" s="21">
        <v>4</v>
      </c>
      <c r="BB150" s="22"/>
      <c r="BC150" s="22"/>
      <c r="BD150" s="22"/>
      <c r="BE150" s="22">
        <v>4</v>
      </c>
      <c r="BF150" s="23"/>
      <c r="BG150" s="23"/>
      <c r="BH150" s="23"/>
      <c r="BI150" s="23">
        <v>4</v>
      </c>
      <c r="BJ150" s="24"/>
      <c r="BK150" s="24"/>
      <c r="BL150" s="24"/>
      <c r="BM150" s="24">
        <v>4</v>
      </c>
      <c r="BN150" s="25"/>
      <c r="BO150" s="25"/>
      <c r="BP150" s="25"/>
      <c r="BQ150" s="25">
        <v>4</v>
      </c>
      <c r="BR150" s="26"/>
      <c r="BS150" s="26"/>
      <c r="BT150" s="26"/>
      <c r="BU150" s="26">
        <v>4</v>
      </c>
    </row>
    <row r="151" spans="1:73">
      <c r="A151" s="17">
        <v>120</v>
      </c>
      <c r="B151" s="39">
        <v>10</v>
      </c>
      <c r="C151" s="621"/>
      <c r="D151" s="20"/>
      <c r="E151" s="20">
        <v>1</v>
      </c>
      <c r="F151" s="20"/>
      <c r="G151" s="20"/>
      <c r="H151" s="20">
        <v>1</v>
      </c>
      <c r="I151" s="20"/>
      <c r="J151" s="20"/>
      <c r="K151" s="20"/>
      <c r="L151" s="20"/>
      <c r="M151" s="20"/>
      <c r="N151" s="20"/>
      <c r="O151" s="20"/>
      <c r="P151" s="20"/>
      <c r="Q151" s="20"/>
      <c r="R151" s="21"/>
      <c r="S151" s="21"/>
      <c r="T151" s="21">
        <v>3</v>
      </c>
      <c r="U151" s="21"/>
      <c r="V151" s="22"/>
      <c r="W151" s="22"/>
      <c r="X151" s="22">
        <v>3</v>
      </c>
      <c r="Y151" s="22"/>
      <c r="Z151" s="23"/>
      <c r="AA151" s="23"/>
      <c r="AB151" s="23"/>
      <c r="AC151" s="23">
        <v>4</v>
      </c>
      <c r="AD151" s="24"/>
      <c r="AE151" s="24"/>
      <c r="AF151" s="24">
        <v>3</v>
      </c>
      <c r="AG151" s="24"/>
      <c r="AH151" s="25"/>
      <c r="AI151" s="25"/>
      <c r="AJ151" s="25">
        <v>3</v>
      </c>
      <c r="AK151" s="25"/>
      <c r="AL151" s="26"/>
      <c r="AM151" s="26"/>
      <c r="AN151" s="26">
        <v>3</v>
      </c>
      <c r="AO151" s="26"/>
      <c r="AP151" s="22"/>
      <c r="AQ151" s="22"/>
      <c r="AR151" s="22"/>
      <c r="AS151" s="22">
        <v>4</v>
      </c>
      <c r="AT151" s="27"/>
      <c r="AU151" s="27"/>
      <c r="AV151" s="27">
        <v>3</v>
      </c>
      <c r="AW151" s="27"/>
      <c r="AX151" s="21"/>
      <c r="AY151" s="21"/>
      <c r="AZ151" s="21">
        <v>3</v>
      </c>
      <c r="BA151" s="21"/>
      <c r="BB151" s="22"/>
      <c r="BC151" s="22"/>
      <c r="BD151" s="22">
        <v>3</v>
      </c>
      <c r="BE151" s="22"/>
      <c r="BF151" s="23"/>
      <c r="BG151" s="23"/>
      <c r="BH151" s="23">
        <v>3</v>
      </c>
      <c r="BI151" s="23"/>
      <c r="BJ151" s="24"/>
      <c r="BK151" s="24"/>
      <c r="BL151" s="24">
        <v>3</v>
      </c>
      <c r="BM151" s="24"/>
      <c r="BN151" s="25"/>
      <c r="BO151" s="25"/>
      <c r="BP151" s="25"/>
      <c r="BQ151" s="25">
        <v>4</v>
      </c>
      <c r="BR151" s="26"/>
      <c r="BS151" s="26"/>
      <c r="BT151" s="26"/>
      <c r="BU151" s="26">
        <v>4</v>
      </c>
    </row>
    <row r="152" spans="1:73">
      <c r="A152" s="17">
        <v>121</v>
      </c>
      <c r="B152" s="39">
        <v>11</v>
      </c>
      <c r="C152" s="621"/>
      <c r="D152" s="20">
        <v>1</v>
      </c>
      <c r="E152" s="20"/>
      <c r="F152" s="20"/>
      <c r="G152" s="20"/>
      <c r="H152" s="20"/>
      <c r="I152" s="20">
        <v>1</v>
      </c>
      <c r="J152" s="20"/>
      <c r="K152" s="20"/>
      <c r="L152" s="20"/>
      <c r="M152" s="20"/>
      <c r="N152" s="20"/>
      <c r="O152" s="20"/>
      <c r="P152" s="20"/>
      <c r="Q152" s="20"/>
      <c r="R152" s="21"/>
      <c r="S152" s="21"/>
      <c r="T152" s="21">
        <v>3</v>
      </c>
      <c r="U152" s="21"/>
      <c r="V152" s="22"/>
      <c r="W152" s="22"/>
      <c r="X152" s="22"/>
      <c r="Y152" s="22">
        <v>4</v>
      </c>
      <c r="Z152" s="23"/>
      <c r="AA152" s="23"/>
      <c r="AB152" s="23"/>
      <c r="AC152" s="23">
        <v>4</v>
      </c>
      <c r="AD152" s="24"/>
      <c r="AE152" s="24"/>
      <c r="AF152" s="24"/>
      <c r="AG152" s="24">
        <v>4</v>
      </c>
      <c r="AH152" s="25"/>
      <c r="AI152" s="25"/>
      <c r="AJ152" s="25">
        <v>3</v>
      </c>
      <c r="AK152" s="25"/>
      <c r="AL152" s="26"/>
      <c r="AM152" s="26"/>
      <c r="AN152" s="26"/>
      <c r="AO152" s="26">
        <v>4</v>
      </c>
      <c r="AP152" s="22"/>
      <c r="AQ152" s="22"/>
      <c r="AR152" s="22"/>
      <c r="AS152" s="22">
        <v>4</v>
      </c>
      <c r="AT152" s="27"/>
      <c r="AU152" s="27"/>
      <c r="AV152" s="27"/>
      <c r="AW152" s="27">
        <v>4</v>
      </c>
      <c r="AX152" s="21"/>
      <c r="AY152" s="21"/>
      <c r="AZ152" s="21"/>
      <c r="BA152" s="21">
        <v>4</v>
      </c>
      <c r="BB152" s="22"/>
      <c r="BC152" s="22"/>
      <c r="BD152" s="22"/>
      <c r="BE152" s="22">
        <v>4</v>
      </c>
      <c r="BF152" s="23"/>
      <c r="BG152" s="23"/>
      <c r="BH152" s="23"/>
      <c r="BI152" s="23">
        <v>4</v>
      </c>
      <c r="BJ152" s="24"/>
      <c r="BK152" s="24"/>
      <c r="BL152" s="24"/>
      <c r="BM152" s="24">
        <v>4</v>
      </c>
      <c r="BN152" s="25"/>
      <c r="BO152" s="25"/>
      <c r="BP152" s="25"/>
      <c r="BQ152" s="25">
        <v>4</v>
      </c>
      <c r="BR152" s="26"/>
      <c r="BS152" s="26"/>
      <c r="BT152" s="26"/>
      <c r="BU152" s="26">
        <v>4</v>
      </c>
    </row>
    <row r="153" spans="1:73">
      <c r="A153" s="17">
        <v>122</v>
      </c>
      <c r="B153" s="39">
        <v>12</v>
      </c>
      <c r="C153" s="621"/>
      <c r="D153" s="20"/>
      <c r="E153" s="20">
        <v>1</v>
      </c>
      <c r="F153" s="20"/>
      <c r="G153" s="20"/>
      <c r="H153" s="20"/>
      <c r="I153" s="20">
        <v>1</v>
      </c>
      <c r="J153" s="20"/>
      <c r="K153" s="20"/>
      <c r="L153" s="20"/>
      <c r="M153" s="20"/>
      <c r="N153" s="20"/>
      <c r="O153" s="20"/>
      <c r="P153" s="20"/>
      <c r="Q153" s="20"/>
      <c r="R153" s="21"/>
      <c r="S153" s="21"/>
      <c r="T153" s="21">
        <v>3</v>
      </c>
      <c r="U153" s="21"/>
      <c r="V153" s="22"/>
      <c r="W153" s="22"/>
      <c r="X153" s="22">
        <v>3</v>
      </c>
      <c r="Y153" s="22"/>
      <c r="Z153" s="23"/>
      <c r="AA153" s="23"/>
      <c r="AB153" s="23">
        <v>3</v>
      </c>
      <c r="AC153" s="23"/>
      <c r="AD153" s="24"/>
      <c r="AE153" s="24"/>
      <c r="AF153" s="24"/>
      <c r="AG153" s="24">
        <v>4</v>
      </c>
      <c r="AH153" s="25"/>
      <c r="AI153" s="25"/>
      <c r="AJ153" s="25">
        <v>3</v>
      </c>
      <c r="AK153" s="25"/>
      <c r="AL153" s="26"/>
      <c r="AM153" s="26"/>
      <c r="AN153" s="26"/>
      <c r="AO153" s="26">
        <v>4</v>
      </c>
      <c r="AP153" s="22"/>
      <c r="AQ153" s="22"/>
      <c r="AR153" s="22">
        <v>3</v>
      </c>
      <c r="AS153" s="22"/>
      <c r="AT153" s="27"/>
      <c r="AU153" s="27"/>
      <c r="AV153" s="27"/>
      <c r="AW153" s="27">
        <v>4</v>
      </c>
      <c r="AX153" s="21"/>
      <c r="AY153" s="21"/>
      <c r="AZ153" s="21">
        <v>3</v>
      </c>
      <c r="BA153" s="21"/>
      <c r="BB153" s="22"/>
      <c r="BC153" s="22"/>
      <c r="BD153" s="22">
        <v>3</v>
      </c>
      <c r="BE153" s="22"/>
      <c r="BF153" s="23"/>
      <c r="BG153" s="23"/>
      <c r="BH153" s="23"/>
      <c r="BI153" s="23">
        <v>4</v>
      </c>
      <c r="BJ153" s="24"/>
      <c r="BK153" s="24"/>
      <c r="BL153" s="24">
        <v>3</v>
      </c>
      <c r="BM153" s="24"/>
      <c r="BN153" s="25"/>
      <c r="BO153" s="25"/>
      <c r="BP153" s="25">
        <v>3</v>
      </c>
      <c r="BQ153" s="25"/>
      <c r="BR153" s="26"/>
      <c r="BS153" s="26"/>
      <c r="BT153" s="26"/>
      <c r="BU153" s="26">
        <v>4</v>
      </c>
    </row>
    <row r="154" spans="1:73">
      <c r="A154" s="17">
        <v>123</v>
      </c>
      <c r="B154" s="39">
        <v>13</v>
      </c>
      <c r="C154" s="621"/>
      <c r="D154" s="20">
        <v>1</v>
      </c>
      <c r="E154" s="20"/>
      <c r="F154" s="20"/>
      <c r="G154" s="20"/>
      <c r="H154" s="20"/>
      <c r="I154" s="20"/>
      <c r="J154" s="20">
        <v>1</v>
      </c>
      <c r="K154" s="20"/>
      <c r="L154" s="20"/>
      <c r="M154" s="20"/>
      <c r="N154" s="20"/>
      <c r="O154" s="20"/>
      <c r="P154" s="20"/>
      <c r="Q154" s="20"/>
      <c r="R154" s="21"/>
      <c r="S154" s="21"/>
      <c r="T154" s="21"/>
      <c r="U154" s="21">
        <v>4</v>
      </c>
      <c r="V154" s="22"/>
      <c r="W154" s="22"/>
      <c r="X154" s="22">
        <v>3</v>
      </c>
      <c r="Y154" s="22"/>
      <c r="Z154" s="23"/>
      <c r="AA154" s="23"/>
      <c r="AB154" s="23"/>
      <c r="AC154" s="23">
        <v>4</v>
      </c>
      <c r="AD154" s="24"/>
      <c r="AE154" s="24"/>
      <c r="AF154" s="24"/>
      <c r="AG154" s="24">
        <v>4</v>
      </c>
      <c r="AH154" s="25"/>
      <c r="AI154" s="25"/>
      <c r="AJ154" s="25">
        <v>3</v>
      </c>
      <c r="AK154" s="25"/>
      <c r="AL154" s="26"/>
      <c r="AM154" s="26"/>
      <c r="AN154" s="26"/>
      <c r="AO154" s="26">
        <v>4</v>
      </c>
      <c r="AP154" s="22"/>
      <c r="AQ154" s="22"/>
      <c r="AR154" s="22"/>
      <c r="AS154" s="22">
        <v>4</v>
      </c>
      <c r="AT154" s="27"/>
      <c r="AU154" s="27"/>
      <c r="AV154" s="27"/>
      <c r="AW154" s="27">
        <v>4</v>
      </c>
      <c r="AX154" s="21"/>
      <c r="AY154" s="21"/>
      <c r="AZ154" s="21"/>
      <c r="BA154" s="21">
        <v>4</v>
      </c>
      <c r="BB154" s="22"/>
      <c r="BC154" s="22"/>
      <c r="BD154" s="22"/>
      <c r="BE154" s="22">
        <v>4</v>
      </c>
      <c r="BF154" s="23"/>
      <c r="BG154" s="23"/>
      <c r="BH154" s="23"/>
      <c r="BI154" s="23">
        <v>4</v>
      </c>
      <c r="BJ154" s="24"/>
      <c r="BK154" s="24"/>
      <c r="BL154" s="24"/>
      <c r="BM154" s="24">
        <v>4</v>
      </c>
      <c r="BN154" s="25"/>
      <c r="BO154" s="25"/>
      <c r="BP154" s="25"/>
      <c r="BQ154" s="25">
        <v>4</v>
      </c>
      <c r="BR154" s="26"/>
      <c r="BS154" s="26"/>
      <c r="BT154" s="26"/>
      <c r="BU154" s="26">
        <v>4</v>
      </c>
    </row>
    <row r="155" spans="1:73">
      <c r="A155" s="17">
        <v>124</v>
      </c>
      <c r="B155" s="39">
        <v>14</v>
      </c>
      <c r="C155" s="621"/>
      <c r="D155" s="20">
        <v>1</v>
      </c>
      <c r="E155" s="20"/>
      <c r="F155" s="20"/>
      <c r="G155" s="20"/>
      <c r="H155" s="20">
        <v>1</v>
      </c>
      <c r="I155" s="20"/>
      <c r="J155" s="20"/>
      <c r="K155" s="20"/>
      <c r="L155" s="20"/>
      <c r="M155" s="20"/>
      <c r="N155" s="20"/>
      <c r="O155" s="20"/>
      <c r="P155" s="20"/>
      <c r="Q155" s="20"/>
      <c r="R155" s="21"/>
      <c r="S155" s="21"/>
      <c r="T155" s="21"/>
      <c r="U155" s="21">
        <v>4</v>
      </c>
      <c r="V155" s="22"/>
      <c r="W155" s="22"/>
      <c r="X155" s="22">
        <v>3</v>
      </c>
      <c r="Y155" s="22"/>
      <c r="Z155" s="23"/>
      <c r="AA155" s="23"/>
      <c r="AB155" s="23">
        <v>3</v>
      </c>
      <c r="AC155" s="23"/>
      <c r="AD155" s="24"/>
      <c r="AE155" s="24"/>
      <c r="AF155" s="24">
        <v>3</v>
      </c>
      <c r="AG155" s="24"/>
      <c r="AH155" s="25"/>
      <c r="AI155" s="25"/>
      <c r="AJ155" s="25">
        <v>3</v>
      </c>
      <c r="AK155" s="25"/>
      <c r="AL155" s="26"/>
      <c r="AM155" s="26"/>
      <c r="AN155" s="26">
        <v>3</v>
      </c>
      <c r="AO155" s="26"/>
      <c r="AP155" s="22"/>
      <c r="AQ155" s="22"/>
      <c r="AR155" s="22">
        <v>3</v>
      </c>
      <c r="AS155" s="22"/>
      <c r="AT155" s="27"/>
      <c r="AU155" s="27"/>
      <c r="AV155" s="27">
        <v>3</v>
      </c>
      <c r="AW155" s="27"/>
      <c r="AX155" s="21"/>
      <c r="AY155" s="21"/>
      <c r="AZ155" s="21">
        <v>3</v>
      </c>
      <c r="BA155" s="21"/>
      <c r="BB155" s="22"/>
      <c r="BC155" s="22"/>
      <c r="BD155" s="22">
        <v>3</v>
      </c>
      <c r="BE155" s="22"/>
      <c r="BF155" s="23"/>
      <c r="BG155" s="23"/>
      <c r="BH155" s="23"/>
      <c r="BI155" s="23">
        <v>4</v>
      </c>
      <c r="BJ155" s="24"/>
      <c r="BK155" s="24"/>
      <c r="BL155" s="24"/>
      <c r="BM155" s="24">
        <v>4</v>
      </c>
      <c r="BN155" s="25"/>
      <c r="BO155" s="25"/>
      <c r="BP155" s="25">
        <v>3</v>
      </c>
      <c r="BQ155" s="25"/>
      <c r="BR155" s="26"/>
      <c r="BS155" s="26"/>
      <c r="BT155" s="26">
        <v>3</v>
      </c>
      <c r="BU155" s="26"/>
    </row>
    <row r="156" spans="1:73">
      <c r="A156" s="17">
        <v>125</v>
      </c>
      <c r="B156" s="39">
        <v>15</v>
      </c>
      <c r="C156" s="621"/>
      <c r="D156" s="20"/>
      <c r="E156" s="20">
        <v>1</v>
      </c>
      <c r="F156" s="20"/>
      <c r="G156" s="20"/>
      <c r="H156" s="20"/>
      <c r="I156" s="20"/>
      <c r="J156" s="20">
        <v>1</v>
      </c>
      <c r="K156" s="20"/>
      <c r="L156" s="20"/>
      <c r="M156" s="20"/>
      <c r="N156" s="20"/>
      <c r="O156" s="20"/>
      <c r="P156" s="20"/>
      <c r="Q156" s="20"/>
      <c r="R156" s="21"/>
      <c r="S156" s="21"/>
      <c r="T156" s="21">
        <v>3</v>
      </c>
      <c r="U156" s="21"/>
      <c r="V156" s="22"/>
      <c r="W156" s="22"/>
      <c r="X156" s="22"/>
      <c r="Y156" s="22">
        <v>4</v>
      </c>
      <c r="Z156" s="23"/>
      <c r="AA156" s="23"/>
      <c r="AB156" s="23"/>
      <c r="AC156" s="23">
        <v>4</v>
      </c>
      <c r="AD156" s="24"/>
      <c r="AE156" s="24"/>
      <c r="AF156" s="24"/>
      <c r="AG156" s="24">
        <v>4</v>
      </c>
      <c r="AH156" s="25"/>
      <c r="AI156" s="25"/>
      <c r="AJ156" s="25"/>
      <c r="AK156" s="25">
        <v>4</v>
      </c>
      <c r="AL156" s="26"/>
      <c r="AM156" s="26"/>
      <c r="AN156" s="26"/>
      <c r="AO156" s="26">
        <v>4</v>
      </c>
      <c r="AP156" s="22"/>
      <c r="AQ156" s="22"/>
      <c r="AR156" s="22"/>
      <c r="AS156" s="22">
        <v>4</v>
      </c>
      <c r="AT156" s="27"/>
      <c r="AU156" s="27"/>
      <c r="AV156" s="27"/>
      <c r="AW156" s="27">
        <v>4</v>
      </c>
      <c r="AX156" s="21"/>
      <c r="AY156" s="21"/>
      <c r="AZ156" s="21"/>
      <c r="BA156" s="21">
        <v>4</v>
      </c>
      <c r="BB156" s="22"/>
      <c r="BC156" s="22"/>
      <c r="BD156" s="22"/>
      <c r="BE156" s="22">
        <v>4</v>
      </c>
      <c r="BF156" s="23"/>
      <c r="BG156" s="23"/>
      <c r="BH156" s="23"/>
      <c r="BI156" s="23">
        <v>4</v>
      </c>
      <c r="BJ156" s="24"/>
      <c r="BK156" s="24"/>
      <c r="BL156" s="24"/>
      <c r="BM156" s="24">
        <v>4</v>
      </c>
      <c r="BN156" s="25"/>
      <c r="BO156" s="25"/>
      <c r="BP156" s="25"/>
      <c r="BQ156" s="25">
        <v>4</v>
      </c>
      <c r="BR156" s="26"/>
      <c r="BS156" s="26"/>
      <c r="BT156" s="26"/>
      <c r="BU156" s="26">
        <v>4</v>
      </c>
    </row>
    <row r="157" spans="1:73">
      <c r="A157" s="17">
        <v>126</v>
      </c>
      <c r="B157" s="39">
        <v>16</v>
      </c>
      <c r="C157" s="621"/>
      <c r="D157" s="20"/>
      <c r="E157" s="20">
        <v>1</v>
      </c>
      <c r="F157" s="20"/>
      <c r="G157" s="20"/>
      <c r="H157" s="20"/>
      <c r="I157" s="20"/>
      <c r="J157" s="20">
        <v>1</v>
      </c>
      <c r="K157" s="20"/>
      <c r="L157" s="20"/>
      <c r="M157" s="20"/>
      <c r="N157" s="20"/>
      <c r="O157" s="20"/>
      <c r="P157" s="20"/>
      <c r="Q157" s="20"/>
      <c r="R157" s="21"/>
      <c r="S157" s="21"/>
      <c r="T157" s="21">
        <v>3</v>
      </c>
      <c r="U157" s="21"/>
      <c r="V157" s="22"/>
      <c r="W157" s="22"/>
      <c r="X157" s="22">
        <v>3</v>
      </c>
      <c r="Y157" s="22"/>
      <c r="Z157" s="23"/>
      <c r="AA157" s="23"/>
      <c r="AB157" s="23">
        <v>3</v>
      </c>
      <c r="AC157" s="23"/>
      <c r="AD157" s="24"/>
      <c r="AE157" s="24"/>
      <c r="AF157" s="24">
        <v>3</v>
      </c>
      <c r="AG157" s="24"/>
      <c r="AH157" s="25"/>
      <c r="AI157" s="25"/>
      <c r="AJ157" s="25">
        <v>3</v>
      </c>
      <c r="AK157" s="25"/>
      <c r="AL157" s="26"/>
      <c r="AM157" s="26"/>
      <c r="AN157" s="26">
        <v>3</v>
      </c>
      <c r="AO157" s="26"/>
      <c r="AP157" s="22"/>
      <c r="AQ157" s="22">
        <v>2</v>
      </c>
      <c r="AR157" s="22"/>
      <c r="AS157" s="22"/>
      <c r="AT157" s="27"/>
      <c r="AU157" s="27"/>
      <c r="AV157" s="27">
        <v>3</v>
      </c>
      <c r="AW157" s="27"/>
      <c r="AX157" s="21"/>
      <c r="AY157" s="21"/>
      <c r="AZ157" s="21">
        <v>3</v>
      </c>
      <c r="BA157" s="21"/>
      <c r="BB157" s="22"/>
      <c r="BC157" s="22"/>
      <c r="BD157" s="22">
        <v>3</v>
      </c>
      <c r="BE157" s="22"/>
      <c r="BF157" s="23"/>
      <c r="BG157" s="23">
        <v>2</v>
      </c>
      <c r="BH157" s="23"/>
      <c r="BI157" s="23"/>
      <c r="BJ157" s="24"/>
      <c r="BK157" s="24"/>
      <c r="BL157" s="24">
        <v>3</v>
      </c>
      <c r="BM157" s="24"/>
      <c r="BN157" s="25"/>
      <c r="BO157" s="25"/>
      <c r="BP157" s="25">
        <v>3</v>
      </c>
      <c r="BQ157" s="25"/>
      <c r="BR157" s="26"/>
      <c r="BS157" s="26"/>
      <c r="BT157" s="26">
        <v>3</v>
      </c>
      <c r="BU157" s="26"/>
    </row>
    <row r="158" spans="1:73">
      <c r="A158" s="17">
        <v>127</v>
      </c>
      <c r="B158" s="39">
        <v>17</v>
      </c>
      <c r="C158" s="621"/>
      <c r="D158" s="20">
        <v>1</v>
      </c>
      <c r="E158" s="20"/>
      <c r="F158" s="20"/>
      <c r="G158" s="20"/>
      <c r="H158" s="20">
        <v>1</v>
      </c>
      <c r="I158" s="20"/>
      <c r="J158" s="20"/>
      <c r="K158" s="20"/>
      <c r="L158" s="20"/>
      <c r="M158" s="20"/>
      <c r="N158" s="20"/>
      <c r="O158" s="20"/>
      <c r="P158" s="20"/>
      <c r="Q158" s="20"/>
      <c r="R158" s="21"/>
      <c r="S158" s="21"/>
      <c r="T158" s="21">
        <v>3</v>
      </c>
      <c r="U158" s="21"/>
      <c r="V158" s="22"/>
      <c r="W158" s="22"/>
      <c r="X158" s="22">
        <v>3</v>
      </c>
      <c r="Y158" s="22"/>
      <c r="Z158" s="23"/>
      <c r="AA158" s="23"/>
      <c r="AB158" s="23">
        <v>3</v>
      </c>
      <c r="AC158" s="23"/>
      <c r="AD158" s="24"/>
      <c r="AE158" s="24"/>
      <c r="AF158" s="24">
        <v>3</v>
      </c>
      <c r="AG158" s="24"/>
      <c r="AH158" s="25"/>
      <c r="AI158" s="25"/>
      <c r="AJ158" s="25">
        <v>3</v>
      </c>
      <c r="AK158" s="25"/>
      <c r="AL158" s="26"/>
      <c r="AM158" s="26"/>
      <c r="AN158" s="26">
        <v>3</v>
      </c>
      <c r="AO158" s="26"/>
      <c r="AP158" s="22"/>
      <c r="AQ158" s="22"/>
      <c r="AR158" s="22">
        <v>3</v>
      </c>
      <c r="AS158" s="22"/>
      <c r="AT158" s="27"/>
      <c r="AU158" s="27"/>
      <c r="AV158" s="27">
        <v>3</v>
      </c>
      <c r="AW158" s="27"/>
      <c r="AX158" s="21"/>
      <c r="AY158" s="21"/>
      <c r="AZ158" s="21"/>
      <c r="BA158" s="21">
        <v>4</v>
      </c>
      <c r="BB158" s="22"/>
      <c r="BC158" s="22"/>
      <c r="BD158" s="22"/>
      <c r="BE158" s="22">
        <v>4</v>
      </c>
      <c r="BF158" s="23"/>
      <c r="BG158" s="23"/>
      <c r="BH158" s="23"/>
      <c r="BI158" s="23">
        <v>4</v>
      </c>
      <c r="BJ158" s="24"/>
      <c r="BK158" s="24"/>
      <c r="BL158" s="24">
        <v>3</v>
      </c>
      <c r="BM158" s="24"/>
      <c r="BN158" s="25"/>
      <c r="BO158" s="25"/>
      <c r="BP158" s="25">
        <v>3</v>
      </c>
      <c r="BQ158" s="25"/>
      <c r="BR158" s="26"/>
      <c r="BS158" s="26"/>
      <c r="BT158" s="26">
        <v>3</v>
      </c>
      <c r="BU158" s="26"/>
    </row>
    <row r="159" spans="1:73">
      <c r="A159" s="17">
        <v>128</v>
      </c>
      <c r="B159" s="39">
        <v>18</v>
      </c>
      <c r="C159" s="621"/>
      <c r="D159" s="20">
        <v>1</v>
      </c>
      <c r="E159" s="20"/>
      <c r="F159" s="20"/>
      <c r="G159" s="20"/>
      <c r="H159" s="20">
        <v>1</v>
      </c>
      <c r="I159" s="20"/>
      <c r="J159" s="20"/>
      <c r="K159" s="20"/>
      <c r="L159" s="20"/>
      <c r="M159" s="20"/>
      <c r="N159" s="20"/>
      <c r="O159" s="20"/>
      <c r="P159" s="20"/>
      <c r="Q159" s="20"/>
      <c r="R159" s="21"/>
      <c r="S159" s="21"/>
      <c r="T159" s="21">
        <v>3</v>
      </c>
      <c r="U159" s="21"/>
      <c r="V159" s="22"/>
      <c r="W159" s="22"/>
      <c r="X159" s="22"/>
      <c r="Y159" s="22">
        <v>4</v>
      </c>
      <c r="Z159" s="23"/>
      <c r="AA159" s="23"/>
      <c r="AB159" s="23"/>
      <c r="AC159" s="23">
        <v>4</v>
      </c>
      <c r="AD159" s="24"/>
      <c r="AE159" s="24"/>
      <c r="AF159" s="24"/>
      <c r="AG159" s="24">
        <v>4</v>
      </c>
      <c r="AH159" s="25"/>
      <c r="AI159" s="25"/>
      <c r="AJ159" s="25"/>
      <c r="AK159" s="25">
        <v>4</v>
      </c>
      <c r="AL159" s="26"/>
      <c r="AM159" s="26"/>
      <c r="AN159" s="26"/>
      <c r="AO159" s="26">
        <v>4</v>
      </c>
      <c r="AP159" s="22"/>
      <c r="AQ159" s="22"/>
      <c r="AR159" s="22"/>
      <c r="AS159" s="22">
        <v>4</v>
      </c>
      <c r="AT159" s="27"/>
      <c r="AU159" s="27"/>
      <c r="AV159" s="27">
        <v>3</v>
      </c>
      <c r="AW159" s="27"/>
      <c r="AX159" s="21"/>
      <c r="AY159" s="21"/>
      <c r="AZ159" s="21">
        <v>3</v>
      </c>
      <c r="BA159" s="21"/>
      <c r="BB159" s="22"/>
      <c r="BC159" s="22"/>
      <c r="BD159" s="22">
        <v>3</v>
      </c>
      <c r="BE159" s="22"/>
      <c r="BF159" s="23"/>
      <c r="BG159" s="23"/>
      <c r="BH159" s="23"/>
      <c r="BI159" s="23">
        <v>4</v>
      </c>
      <c r="BJ159" s="24"/>
      <c r="BK159" s="24"/>
      <c r="BL159" s="24"/>
      <c r="BM159" s="24">
        <v>4</v>
      </c>
      <c r="BN159" s="25"/>
      <c r="BO159" s="25"/>
      <c r="BP159" s="25">
        <v>3</v>
      </c>
      <c r="BQ159" s="25"/>
      <c r="BR159" s="26"/>
      <c r="BS159" s="26"/>
      <c r="BT159" s="26">
        <v>3</v>
      </c>
      <c r="BU159" s="26"/>
    </row>
    <row r="160" spans="1:73">
      <c r="A160" s="17">
        <v>129</v>
      </c>
      <c r="B160" s="39">
        <v>19</v>
      </c>
      <c r="C160" s="621"/>
      <c r="D160" s="20"/>
      <c r="E160" s="20">
        <v>1</v>
      </c>
      <c r="F160" s="20"/>
      <c r="G160" s="20"/>
      <c r="H160" s="20"/>
      <c r="I160" s="20">
        <v>1</v>
      </c>
      <c r="J160" s="20"/>
      <c r="K160" s="20"/>
      <c r="L160" s="20"/>
      <c r="M160" s="20"/>
      <c r="N160" s="20"/>
      <c r="O160" s="20"/>
      <c r="P160" s="20"/>
      <c r="Q160" s="20"/>
      <c r="R160" s="21"/>
      <c r="S160" s="21"/>
      <c r="T160" s="21">
        <v>3</v>
      </c>
      <c r="U160" s="21"/>
      <c r="V160" s="22"/>
      <c r="W160" s="22"/>
      <c r="X160" s="22">
        <v>3</v>
      </c>
      <c r="Y160" s="22"/>
      <c r="Z160" s="23"/>
      <c r="AA160" s="23"/>
      <c r="AB160" s="23">
        <v>3</v>
      </c>
      <c r="AC160" s="23"/>
      <c r="AD160" s="24"/>
      <c r="AE160" s="24"/>
      <c r="AF160" s="24">
        <v>3</v>
      </c>
      <c r="AG160" s="24"/>
      <c r="AH160" s="25"/>
      <c r="AI160" s="25"/>
      <c r="AJ160" s="25">
        <v>3</v>
      </c>
      <c r="AK160" s="25"/>
      <c r="AL160" s="26"/>
      <c r="AM160" s="26"/>
      <c r="AN160" s="26">
        <v>3</v>
      </c>
      <c r="AO160" s="26"/>
      <c r="AP160" s="22"/>
      <c r="AQ160" s="22"/>
      <c r="AR160" s="22">
        <v>3</v>
      </c>
      <c r="AS160" s="22"/>
      <c r="AT160" s="27"/>
      <c r="AU160" s="27"/>
      <c r="AV160" s="27">
        <v>3</v>
      </c>
      <c r="AW160" s="27"/>
      <c r="AX160" s="21"/>
      <c r="AY160" s="21"/>
      <c r="AZ160" s="21">
        <v>3</v>
      </c>
      <c r="BA160" s="21"/>
      <c r="BB160" s="22"/>
      <c r="BC160" s="22"/>
      <c r="BD160" s="22">
        <v>3</v>
      </c>
      <c r="BE160" s="22"/>
      <c r="BF160" s="23"/>
      <c r="BG160" s="23"/>
      <c r="BH160" s="23">
        <v>3</v>
      </c>
      <c r="BI160" s="23"/>
      <c r="BJ160" s="24"/>
      <c r="BK160" s="24"/>
      <c r="BL160" s="24">
        <v>3</v>
      </c>
      <c r="BM160" s="24"/>
      <c r="BN160" s="25"/>
      <c r="BO160" s="25"/>
      <c r="BP160" s="25">
        <v>3</v>
      </c>
      <c r="BQ160" s="25"/>
      <c r="BR160" s="26"/>
      <c r="BS160" s="26"/>
      <c r="BT160" s="26">
        <v>3</v>
      </c>
      <c r="BU160" s="26"/>
    </row>
    <row r="161" spans="1:73">
      <c r="A161" s="17">
        <v>130</v>
      </c>
      <c r="B161" s="39">
        <v>20</v>
      </c>
      <c r="C161" s="621"/>
      <c r="D161" s="20"/>
      <c r="E161" s="20">
        <v>1</v>
      </c>
      <c r="F161" s="20"/>
      <c r="G161" s="20"/>
      <c r="H161" s="20">
        <v>1</v>
      </c>
      <c r="I161" s="20"/>
      <c r="J161" s="20"/>
      <c r="K161" s="20"/>
      <c r="L161" s="20"/>
      <c r="M161" s="20"/>
      <c r="N161" s="20"/>
      <c r="O161" s="20"/>
      <c r="P161" s="20"/>
      <c r="Q161" s="20"/>
      <c r="R161" s="21"/>
      <c r="S161" s="21"/>
      <c r="T161" s="21">
        <v>3</v>
      </c>
      <c r="U161" s="21"/>
      <c r="V161" s="22"/>
      <c r="W161" s="22"/>
      <c r="X161" s="22"/>
      <c r="Y161" s="22">
        <v>4</v>
      </c>
      <c r="Z161" s="23"/>
      <c r="AA161" s="23"/>
      <c r="AB161" s="23">
        <v>3</v>
      </c>
      <c r="AC161" s="23"/>
      <c r="AD161" s="24"/>
      <c r="AE161" s="24"/>
      <c r="AF161" s="24"/>
      <c r="AG161" s="24">
        <v>4</v>
      </c>
      <c r="AH161" s="25"/>
      <c r="AI161" s="25"/>
      <c r="AJ161" s="25">
        <v>3</v>
      </c>
      <c r="AK161" s="25"/>
      <c r="AL161" s="26"/>
      <c r="AM161" s="26"/>
      <c r="AN161" s="26">
        <v>3</v>
      </c>
      <c r="AO161" s="26"/>
      <c r="AP161" s="22"/>
      <c r="AQ161" s="22"/>
      <c r="AR161" s="22"/>
      <c r="AS161" s="22">
        <v>4</v>
      </c>
      <c r="AT161" s="27"/>
      <c r="AU161" s="27"/>
      <c r="AV161" s="27">
        <v>3</v>
      </c>
      <c r="AW161" s="27"/>
      <c r="AX161" s="21"/>
      <c r="AY161" s="21"/>
      <c r="AZ161" s="21">
        <v>3</v>
      </c>
      <c r="BA161" s="21"/>
      <c r="BB161" s="22"/>
      <c r="BC161" s="22"/>
      <c r="BD161" s="22"/>
      <c r="BE161" s="22">
        <v>4</v>
      </c>
      <c r="BF161" s="23"/>
      <c r="BG161" s="23"/>
      <c r="BH161" s="23">
        <v>3</v>
      </c>
      <c r="BI161" s="23"/>
      <c r="BJ161" s="24"/>
      <c r="BK161" s="24"/>
      <c r="BL161" s="24"/>
      <c r="BM161" s="24">
        <v>4</v>
      </c>
      <c r="BN161" s="25"/>
      <c r="BO161" s="25"/>
      <c r="BP161" s="25"/>
      <c r="BQ161" s="25">
        <v>4</v>
      </c>
      <c r="BR161" s="26"/>
      <c r="BS161" s="26"/>
      <c r="BT161" s="26">
        <v>3</v>
      </c>
      <c r="BU161" s="26"/>
    </row>
    <row r="162" spans="1:73">
      <c r="A162" s="17">
        <v>131</v>
      </c>
      <c r="B162" s="39">
        <v>21</v>
      </c>
      <c r="C162" s="621"/>
      <c r="D162" s="20"/>
      <c r="E162" s="20">
        <v>1</v>
      </c>
      <c r="F162" s="20">
        <v>1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1"/>
      <c r="S162" s="21"/>
      <c r="T162" s="21">
        <v>3</v>
      </c>
      <c r="U162" s="21"/>
      <c r="V162" s="22"/>
      <c r="W162" s="22"/>
      <c r="X162" s="22">
        <v>3</v>
      </c>
      <c r="Y162" s="22"/>
      <c r="Z162" s="23"/>
      <c r="AA162" s="23"/>
      <c r="AB162" s="23">
        <v>3</v>
      </c>
      <c r="AC162" s="23"/>
      <c r="AD162" s="24"/>
      <c r="AE162" s="24"/>
      <c r="AF162" s="24">
        <v>3</v>
      </c>
      <c r="AG162" s="24"/>
      <c r="AH162" s="25"/>
      <c r="AI162" s="25"/>
      <c r="AJ162" s="25">
        <v>3</v>
      </c>
      <c r="AK162" s="25"/>
      <c r="AL162" s="26"/>
      <c r="AM162" s="26"/>
      <c r="AN162" s="26">
        <v>3</v>
      </c>
      <c r="AO162" s="26"/>
      <c r="AP162" s="22"/>
      <c r="AQ162" s="22"/>
      <c r="AR162" s="22">
        <v>3</v>
      </c>
      <c r="AS162" s="22"/>
      <c r="AT162" s="27"/>
      <c r="AU162" s="27"/>
      <c r="AV162" s="27">
        <v>3</v>
      </c>
      <c r="AW162" s="27"/>
      <c r="AX162" s="21"/>
      <c r="AY162" s="21"/>
      <c r="AZ162" s="21">
        <v>3</v>
      </c>
      <c r="BA162" s="21"/>
      <c r="BB162" s="22"/>
      <c r="BC162" s="22"/>
      <c r="BD162" s="22">
        <v>3</v>
      </c>
      <c r="BE162" s="22"/>
      <c r="BF162" s="23"/>
      <c r="BG162" s="23"/>
      <c r="BH162" s="23">
        <v>3</v>
      </c>
      <c r="BI162" s="23"/>
      <c r="BJ162" s="24"/>
      <c r="BK162" s="24"/>
      <c r="BL162" s="24">
        <v>3</v>
      </c>
      <c r="BM162" s="24"/>
      <c r="BN162" s="25"/>
      <c r="BO162" s="25"/>
      <c r="BP162" s="25">
        <v>3</v>
      </c>
      <c r="BQ162" s="25"/>
      <c r="BR162" s="26"/>
      <c r="BS162" s="26"/>
      <c r="BT162" s="26">
        <v>3</v>
      </c>
      <c r="BU162" s="26"/>
    </row>
    <row r="163" spans="1:73">
      <c r="A163" s="17">
        <v>132</v>
      </c>
      <c r="B163" s="39">
        <v>22</v>
      </c>
      <c r="C163" s="621"/>
      <c r="D163" s="20">
        <v>1</v>
      </c>
      <c r="E163" s="20"/>
      <c r="F163" s="20"/>
      <c r="G163" s="20"/>
      <c r="H163" s="20">
        <v>1</v>
      </c>
      <c r="I163" s="20"/>
      <c r="J163" s="20"/>
      <c r="K163" s="20"/>
      <c r="L163" s="20"/>
      <c r="M163" s="20"/>
      <c r="N163" s="20"/>
      <c r="O163" s="20"/>
      <c r="P163" s="20"/>
      <c r="Q163" s="20"/>
      <c r="R163" s="21"/>
      <c r="S163" s="21"/>
      <c r="T163" s="21">
        <v>3</v>
      </c>
      <c r="U163" s="21"/>
      <c r="V163" s="22"/>
      <c r="W163" s="22"/>
      <c r="X163" s="22">
        <v>3</v>
      </c>
      <c r="Y163" s="22"/>
      <c r="Z163" s="23"/>
      <c r="AA163" s="23"/>
      <c r="AB163" s="23">
        <v>3</v>
      </c>
      <c r="AC163" s="23"/>
      <c r="AD163" s="24"/>
      <c r="AE163" s="24"/>
      <c r="AF163" s="24">
        <v>3</v>
      </c>
      <c r="AG163" s="24"/>
      <c r="AH163" s="25"/>
      <c r="AI163" s="25"/>
      <c r="AJ163" s="25">
        <v>3</v>
      </c>
      <c r="AK163" s="25"/>
      <c r="AL163" s="26"/>
      <c r="AM163" s="26"/>
      <c r="AN163" s="26">
        <v>3</v>
      </c>
      <c r="AO163" s="26"/>
      <c r="AP163" s="22"/>
      <c r="AQ163" s="22"/>
      <c r="AR163" s="22">
        <v>3</v>
      </c>
      <c r="AS163" s="22"/>
      <c r="AT163" s="27"/>
      <c r="AU163" s="27"/>
      <c r="AV163" s="27">
        <v>3</v>
      </c>
      <c r="AW163" s="27"/>
      <c r="AX163" s="21"/>
      <c r="AY163" s="21"/>
      <c r="AZ163" s="21">
        <v>3</v>
      </c>
      <c r="BA163" s="21"/>
      <c r="BB163" s="22"/>
      <c r="BC163" s="22"/>
      <c r="BD163" s="22">
        <v>3</v>
      </c>
      <c r="BE163" s="22"/>
      <c r="BF163" s="23"/>
      <c r="BG163" s="23"/>
      <c r="BH163" s="23">
        <v>3</v>
      </c>
      <c r="BI163" s="23"/>
      <c r="BJ163" s="24"/>
      <c r="BK163" s="24"/>
      <c r="BL163" s="24">
        <v>3</v>
      </c>
      <c r="BM163" s="24"/>
      <c r="BN163" s="25"/>
      <c r="BO163" s="25"/>
      <c r="BP163" s="25">
        <v>3</v>
      </c>
      <c r="BQ163" s="25"/>
      <c r="BR163" s="26"/>
      <c r="BS163" s="26"/>
      <c r="BT163" s="26">
        <v>3</v>
      </c>
      <c r="BU163" s="26"/>
    </row>
    <row r="164" spans="1:73">
      <c r="A164" s="17">
        <v>133</v>
      </c>
      <c r="B164" s="39">
        <v>23</v>
      </c>
      <c r="C164" s="621"/>
      <c r="D164" s="20">
        <v>1</v>
      </c>
      <c r="E164" s="20"/>
      <c r="F164" s="20"/>
      <c r="G164" s="20"/>
      <c r="H164" s="20">
        <v>1</v>
      </c>
      <c r="I164" s="20"/>
      <c r="J164" s="20"/>
      <c r="K164" s="20"/>
      <c r="L164" s="20"/>
      <c r="M164" s="20"/>
      <c r="N164" s="20"/>
      <c r="O164" s="20"/>
      <c r="P164" s="20"/>
      <c r="Q164" s="20"/>
      <c r="R164" s="21"/>
      <c r="S164" s="21"/>
      <c r="T164" s="21">
        <v>3</v>
      </c>
      <c r="U164" s="21"/>
      <c r="V164" s="22"/>
      <c r="W164" s="22"/>
      <c r="X164" s="22"/>
      <c r="Y164" s="22">
        <v>4</v>
      </c>
      <c r="Z164" s="23"/>
      <c r="AA164" s="23"/>
      <c r="AB164" s="23"/>
      <c r="AC164" s="23">
        <v>4</v>
      </c>
      <c r="AD164" s="24"/>
      <c r="AE164" s="24"/>
      <c r="AF164" s="24"/>
      <c r="AG164" s="24">
        <v>4</v>
      </c>
      <c r="AH164" s="25"/>
      <c r="AI164" s="25"/>
      <c r="AJ164" s="25"/>
      <c r="AK164" s="25">
        <v>4</v>
      </c>
      <c r="AL164" s="26"/>
      <c r="AM164" s="26"/>
      <c r="AN164" s="26"/>
      <c r="AO164" s="26">
        <v>4</v>
      </c>
      <c r="AP164" s="22"/>
      <c r="AQ164" s="22"/>
      <c r="AR164" s="22"/>
      <c r="AS164" s="22">
        <v>4</v>
      </c>
      <c r="AT164" s="27"/>
      <c r="AU164" s="27"/>
      <c r="AV164" s="27"/>
      <c r="AW164" s="27">
        <v>4</v>
      </c>
      <c r="AX164" s="21"/>
      <c r="AY164" s="21"/>
      <c r="AZ164" s="21"/>
      <c r="BA164" s="21">
        <v>4</v>
      </c>
      <c r="BB164" s="22"/>
      <c r="BC164" s="22"/>
      <c r="BD164" s="22"/>
      <c r="BE164" s="22">
        <v>4</v>
      </c>
      <c r="BF164" s="23"/>
      <c r="BG164" s="23"/>
      <c r="BH164" s="23"/>
      <c r="BI164" s="23">
        <v>4</v>
      </c>
      <c r="BJ164" s="24"/>
      <c r="BK164" s="24"/>
      <c r="BL164" s="24"/>
      <c r="BM164" s="24">
        <v>4</v>
      </c>
      <c r="BN164" s="25"/>
      <c r="BO164" s="25"/>
      <c r="BP164" s="25"/>
      <c r="BQ164" s="25">
        <v>4</v>
      </c>
      <c r="BR164" s="26"/>
      <c r="BS164" s="26"/>
      <c r="BT164" s="26"/>
      <c r="BU164" s="26">
        <v>4</v>
      </c>
    </row>
    <row r="165" spans="1:73" s="30" customFormat="1">
      <c r="A165" s="40"/>
      <c r="B165" s="40"/>
      <c r="C165" s="40"/>
      <c r="D165" s="41">
        <f t="shared" ref="D165:AI165" si="0">SUM(D3:D164)</f>
        <v>93</v>
      </c>
      <c r="E165" s="41">
        <f t="shared" si="0"/>
        <v>69</v>
      </c>
      <c r="F165" s="41">
        <f t="shared" si="0"/>
        <v>19</v>
      </c>
      <c r="G165" s="41">
        <f t="shared" si="0"/>
        <v>23</v>
      </c>
      <c r="H165" s="41">
        <f t="shared" si="0"/>
        <v>69</v>
      </c>
      <c r="I165" s="41">
        <f t="shared" si="0"/>
        <v>33</v>
      </c>
      <c r="J165" s="41">
        <f t="shared" si="0"/>
        <v>16</v>
      </c>
      <c r="K165" s="41">
        <f t="shared" si="0"/>
        <v>2</v>
      </c>
      <c r="L165" s="41">
        <f t="shared" si="0"/>
        <v>1</v>
      </c>
      <c r="M165" s="41">
        <f t="shared" si="0"/>
        <v>0</v>
      </c>
      <c r="N165" s="41">
        <f t="shared" si="0"/>
        <v>0</v>
      </c>
      <c r="O165" s="41">
        <f t="shared" si="0"/>
        <v>1</v>
      </c>
      <c r="P165" s="41">
        <f t="shared" si="0"/>
        <v>0</v>
      </c>
      <c r="Q165" s="41">
        <f t="shared" si="0"/>
        <v>1</v>
      </c>
      <c r="R165" s="41">
        <f>SUM(R3:R164)</f>
        <v>5</v>
      </c>
      <c r="S165" s="41">
        <f t="shared" si="0"/>
        <v>38</v>
      </c>
      <c r="T165" s="41">
        <f>SUM(T3:T164)</f>
        <v>291</v>
      </c>
      <c r="U165" s="41">
        <f>SUM(U3:U164)</f>
        <v>164</v>
      </c>
      <c r="V165" s="41">
        <f t="shared" si="0"/>
        <v>0</v>
      </c>
      <c r="W165" s="41">
        <f t="shared" si="0"/>
        <v>8</v>
      </c>
      <c r="X165" s="41">
        <f t="shared" si="0"/>
        <v>375</v>
      </c>
      <c r="Y165" s="41">
        <f t="shared" si="0"/>
        <v>132</v>
      </c>
      <c r="Z165" s="41">
        <f t="shared" si="0"/>
        <v>1</v>
      </c>
      <c r="AA165" s="41">
        <f t="shared" si="0"/>
        <v>30</v>
      </c>
      <c r="AB165" s="41">
        <f t="shared" si="0"/>
        <v>303</v>
      </c>
      <c r="AC165" s="41">
        <f t="shared" si="0"/>
        <v>180</v>
      </c>
      <c r="AD165" s="41">
        <f t="shared" si="0"/>
        <v>0</v>
      </c>
      <c r="AE165" s="41">
        <f t="shared" si="0"/>
        <v>30</v>
      </c>
      <c r="AF165" s="41">
        <f t="shared" si="0"/>
        <v>285</v>
      </c>
      <c r="AG165" s="41">
        <f t="shared" si="0"/>
        <v>208</v>
      </c>
      <c r="AH165" s="41">
        <f t="shared" si="0"/>
        <v>1</v>
      </c>
      <c r="AI165" s="41">
        <f t="shared" si="0"/>
        <v>12</v>
      </c>
      <c r="AJ165" s="41">
        <f t="shared" ref="AJ165:BO165" si="1">SUM(AJ3:AJ164)</f>
        <v>327</v>
      </c>
      <c r="AK165" s="41">
        <f t="shared" si="1"/>
        <v>184</v>
      </c>
      <c r="AL165" s="41">
        <f t="shared" si="1"/>
        <v>0</v>
      </c>
      <c r="AM165" s="41">
        <f t="shared" si="1"/>
        <v>10</v>
      </c>
      <c r="AN165" s="41">
        <f t="shared" si="1"/>
        <v>312</v>
      </c>
      <c r="AO165" s="41">
        <f t="shared" si="1"/>
        <v>212</v>
      </c>
      <c r="AP165" s="41">
        <f t="shared" si="1"/>
        <v>3</v>
      </c>
      <c r="AQ165" s="41">
        <f t="shared" si="1"/>
        <v>38</v>
      </c>
      <c r="AR165" s="41">
        <f t="shared" si="1"/>
        <v>273</v>
      </c>
      <c r="AS165" s="41">
        <f t="shared" si="1"/>
        <v>196</v>
      </c>
      <c r="AT165" s="41">
        <f t="shared" si="1"/>
        <v>1</v>
      </c>
      <c r="AU165" s="41">
        <f t="shared" si="1"/>
        <v>4</v>
      </c>
      <c r="AV165" s="41">
        <f t="shared" si="1"/>
        <v>366</v>
      </c>
      <c r="AW165" s="41">
        <f t="shared" si="1"/>
        <v>148</v>
      </c>
      <c r="AX165" s="41">
        <f t="shared" si="1"/>
        <v>0</v>
      </c>
      <c r="AY165" s="41">
        <f t="shared" si="1"/>
        <v>10</v>
      </c>
      <c r="AZ165" s="41">
        <f t="shared" si="1"/>
        <v>294</v>
      </c>
      <c r="BA165" s="41">
        <f t="shared" si="1"/>
        <v>236</v>
      </c>
      <c r="BB165" s="41">
        <f t="shared" si="1"/>
        <v>1</v>
      </c>
      <c r="BC165" s="41">
        <f t="shared" si="1"/>
        <v>6</v>
      </c>
      <c r="BD165" s="41">
        <f t="shared" si="1"/>
        <v>354</v>
      </c>
      <c r="BE165" s="41">
        <f t="shared" si="1"/>
        <v>160</v>
      </c>
      <c r="BF165" s="41">
        <f t="shared" si="1"/>
        <v>0</v>
      </c>
      <c r="BG165" s="41">
        <f t="shared" si="1"/>
        <v>34</v>
      </c>
      <c r="BH165" s="41">
        <f t="shared" si="1"/>
        <v>258</v>
      </c>
      <c r="BI165" s="41">
        <f t="shared" si="1"/>
        <v>236</v>
      </c>
      <c r="BJ165" s="41">
        <f t="shared" si="1"/>
        <v>0</v>
      </c>
      <c r="BK165" s="41">
        <f t="shared" si="1"/>
        <v>42</v>
      </c>
      <c r="BL165" s="41">
        <f t="shared" si="1"/>
        <v>207</v>
      </c>
      <c r="BM165" s="41">
        <f t="shared" si="1"/>
        <v>288</v>
      </c>
      <c r="BN165" s="41">
        <f t="shared" si="1"/>
        <v>0</v>
      </c>
      <c r="BO165" s="41">
        <f t="shared" si="1"/>
        <v>24</v>
      </c>
      <c r="BP165" s="41">
        <f t="shared" ref="BP165:BU165" si="2">SUM(BP3:BP164)</f>
        <v>273</v>
      </c>
      <c r="BQ165" s="41">
        <f t="shared" si="2"/>
        <v>236</v>
      </c>
      <c r="BR165" s="41">
        <f t="shared" si="2"/>
        <v>1</v>
      </c>
      <c r="BS165" s="41">
        <f t="shared" si="2"/>
        <v>10</v>
      </c>
      <c r="BT165" s="41">
        <f t="shared" si="2"/>
        <v>294</v>
      </c>
      <c r="BU165" s="41">
        <f t="shared" si="2"/>
        <v>232</v>
      </c>
    </row>
    <row r="166" spans="1:73" s="30" customFormat="1">
      <c r="A166" s="42"/>
      <c r="B166" s="42" t="s">
        <v>678</v>
      </c>
      <c r="C166" s="42"/>
      <c r="D166" s="43"/>
      <c r="E166" s="43"/>
      <c r="F166" s="43"/>
      <c r="G166" s="43"/>
      <c r="H166" s="43"/>
      <c r="I166" s="43"/>
      <c r="J166" s="43"/>
      <c r="K166" s="43"/>
      <c r="L166" s="43">
        <f t="shared" ref="L166:Q166" si="3">SUM(L3:L165)</f>
        <v>2</v>
      </c>
      <c r="M166" s="43">
        <f t="shared" si="3"/>
        <v>0</v>
      </c>
      <c r="N166" s="43">
        <f t="shared" si="3"/>
        <v>0</v>
      </c>
      <c r="O166" s="43">
        <f t="shared" si="3"/>
        <v>2</v>
      </c>
      <c r="P166" s="43">
        <f t="shared" si="3"/>
        <v>0</v>
      </c>
      <c r="Q166" s="43">
        <f t="shared" si="3"/>
        <v>2</v>
      </c>
      <c r="R166" s="43">
        <f>R165/1</f>
        <v>5</v>
      </c>
      <c r="S166" s="43">
        <f>S165/2</f>
        <v>19</v>
      </c>
      <c r="T166" s="43">
        <f>T165/3</f>
        <v>97</v>
      </c>
      <c r="U166" s="43">
        <f>U165/4</f>
        <v>41</v>
      </c>
      <c r="V166" s="43">
        <f>V165/1</f>
        <v>0</v>
      </c>
      <c r="W166" s="43">
        <f>W165/2</f>
        <v>4</v>
      </c>
      <c r="X166" s="43">
        <f>X165/3</f>
        <v>125</v>
      </c>
      <c r="Y166" s="43">
        <f>Y165/4</f>
        <v>33</v>
      </c>
      <c r="Z166" s="43">
        <f>Z165/1</f>
        <v>1</v>
      </c>
      <c r="AA166" s="43">
        <f>AA165/2</f>
        <v>15</v>
      </c>
      <c r="AB166" s="43">
        <f>AB165/3</f>
        <v>101</v>
      </c>
      <c r="AC166" s="43">
        <f>AC165/4</f>
        <v>45</v>
      </c>
      <c r="AD166" s="43">
        <f>AD165/1</f>
        <v>0</v>
      </c>
      <c r="AE166" s="43">
        <f>AE165/2</f>
        <v>15</v>
      </c>
      <c r="AF166" s="43">
        <f>AF165/3</f>
        <v>95</v>
      </c>
      <c r="AG166" s="43">
        <f>AG165/4</f>
        <v>52</v>
      </c>
      <c r="AH166" s="43">
        <f>AH165/1</f>
        <v>1</v>
      </c>
      <c r="AI166" s="43">
        <f>AI165/2</f>
        <v>6</v>
      </c>
      <c r="AJ166" s="43">
        <f>AJ165/3</f>
        <v>109</v>
      </c>
      <c r="AK166" s="43">
        <f>AK165/4</f>
        <v>46</v>
      </c>
      <c r="AL166" s="43">
        <f>AL165/1</f>
        <v>0</v>
      </c>
      <c r="AM166" s="43">
        <f>AM165/2</f>
        <v>5</v>
      </c>
      <c r="AN166" s="43">
        <f>AN165/3</f>
        <v>104</v>
      </c>
      <c r="AO166" s="43">
        <f>AO165/4</f>
        <v>53</v>
      </c>
      <c r="AP166" s="43">
        <f>AP165/1</f>
        <v>3</v>
      </c>
      <c r="AQ166" s="43">
        <f>AQ165/2</f>
        <v>19</v>
      </c>
      <c r="AR166" s="43">
        <f>AR165/3</f>
        <v>91</v>
      </c>
      <c r="AS166" s="43">
        <f>AS165/4</f>
        <v>49</v>
      </c>
      <c r="AT166" s="43">
        <f>AT165/1</f>
        <v>1</v>
      </c>
      <c r="AU166" s="43">
        <f>AU165/2</f>
        <v>2</v>
      </c>
      <c r="AV166" s="43">
        <f>AV165/3</f>
        <v>122</v>
      </c>
      <c r="AW166" s="43">
        <f>AW165/4</f>
        <v>37</v>
      </c>
      <c r="AX166" s="43">
        <f>AX165/1</f>
        <v>0</v>
      </c>
      <c r="AY166" s="43">
        <f>AY165/2</f>
        <v>5</v>
      </c>
      <c r="AZ166" s="43">
        <f>AZ165/3</f>
        <v>98</v>
      </c>
      <c r="BA166" s="43">
        <f>BA165/4</f>
        <v>59</v>
      </c>
      <c r="BB166" s="43">
        <f>BB165/1</f>
        <v>1</v>
      </c>
      <c r="BC166" s="43">
        <f>BC165/2</f>
        <v>3</v>
      </c>
      <c r="BD166" s="43">
        <f>BD165/3</f>
        <v>118</v>
      </c>
      <c r="BE166" s="43">
        <f>BE165/4</f>
        <v>40</v>
      </c>
      <c r="BF166" s="43">
        <f>BF165/1</f>
        <v>0</v>
      </c>
      <c r="BG166" s="43">
        <f>BG165/2</f>
        <v>17</v>
      </c>
      <c r="BH166" s="43">
        <f>BH165/3</f>
        <v>86</v>
      </c>
      <c r="BI166" s="43">
        <f>BI165/4</f>
        <v>59</v>
      </c>
      <c r="BJ166" s="43">
        <f>BJ165/1</f>
        <v>0</v>
      </c>
      <c r="BK166" s="43">
        <f>BK165/2</f>
        <v>21</v>
      </c>
      <c r="BL166" s="43">
        <f>BL165/3</f>
        <v>69</v>
      </c>
      <c r="BM166" s="43">
        <f>BM165/4</f>
        <v>72</v>
      </c>
      <c r="BN166" s="43">
        <f>BN165/1</f>
        <v>0</v>
      </c>
      <c r="BO166" s="43">
        <f>BO165/2</f>
        <v>12</v>
      </c>
      <c r="BP166" s="43">
        <f>BP165/3</f>
        <v>91</v>
      </c>
      <c r="BQ166" s="43">
        <f>BQ165/4</f>
        <v>59</v>
      </c>
      <c r="BR166" s="43">
        <f>BR165/1</f>
        <v>1</v>
      </c>
      <c r="BS166" s="43">
        <f>BS165/2</f>
        <v>5</v>
      </c>
      <c r="BT166" s="43">
        <f>BT165/3</f>
        <v>98</v>
      </c>
      <c r="BU166" s="43">
        <f>BU165/4</f>
        <v>58</v>
      </c>
    </row>
    <row r="167" spans="1:73" s="30" customFormat="1">
      <c r="A167" s="44"/>
      <c r="B167" s="44"/>
      <c r="C167" s="44"/>
      <c r="D167" s="44">
        <f>D165+E165</f>
        <v>162</v>
      </c>
      <c r="E167" s="44"/>
      <c r="F167" s="44">
        <f>SUM(F165:K165)</f>
        <v>162</v>
      </c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>
        <f>SUM(R165:U165)</f>
        <v>498</v>
      </c>
      <c r="S167" s="44"/>
      <c r="T167" s="44"/>
      <c r="U167" s="44"/>
      <c r="V167" s="44">
        <f>SUM(V165:Y165)</f>
        <v>515</v>
      </c>
      <c r="W167" s="44"/>
      <c r="X167" s="44"/>
      <c r="Y167" s="44"/>
      <c r="Z167" s="44">
        <f>SUM(Z165:AC165)</f>
        <v>514</v>
      </c>
      <c r="AA167" s="44"/>
      <c r="AB167" s="44"/>
      <c r="AC167" s="44"/>
      <c r="AD167" s="44">
        <f>SUM(AD165:AG165)</f>
        <v>523</v>
      </c>
      <c r="AE167" s="44"/>
      <c r="AF167" s="44"/>
      <c r="AG167" s="44"/>
      <c r="AH167" s="44">
        <f>SUM(AH165:AK165)</f>
        <v>524</v>
      </c>
      <c r="AI167" s="44"/>
      <c r="AJ167" s="44"/>
      <c r="AK167" s="44"/>
      <c r="AL167" s="44">
        <f>SUM(AL165:AO165)</f>
        <v>534</v>
      </c>
      <c r="AM167" s="44"/>
      <c r="AN167" s="44"/>
      <c r="AO167" s="44"/>
      <c r="AP167" s="44">
        <f>SUM(AP165:AS165)</f>
        <v>510</v>
      </c>
      <c r="AQ167" s="44"/>
      <c r="AR167" s="44"/>
      <c r="AS167" s="44"/>
      <c r="AT167" s="44">
        <f>SUM(AT165:AW165)</f>
        <v>519</v>
      </c>
      <c r="AU167" s="44"/>
      <c r="AV167" s="44"/>
      <c r="AW167" s="44"/>
      <c r="AX167" s="44">
        <f>SUM(AX165:BA165)</f>
        <v>540</v>
      </c>
      <c r="AY167" s="44"/>
      <c r="AZ167" s="44"/>
      <c r="BA167" s="44"/>
      <c r="BB167" s="44">
        <f>SUM(BB165:BE165)</f>
        <v>521</v>
      </c>
      <c r="BC167" s="44"/>
      <c r="BD167" s="44"/>
      <c r="BE167" s="44"/>
      <c r="BF167" s="44">
        <f>SUM(BF165:BI165)</f>
        <v>528</v>
      </c>
      <c r="BG167" s="44"/>
      <c r="BH167" s="44"/>
      <c r="BI167" s="44"/>
      <c r="BJ167" s="44">
        <f>SUM(BJ165:BM165)</f>
        <v>537</v>
      </c>
      <c r="BK167" s="44"/>
      <c r="BL167" s="44"/>
      <c r="BM167" s="44"/>
      <c r="BN167" s="44">
        <f>SUM(BN165:BQ165)</f>
        <v>533</v>
      </c>
      <c r="BO167" s="44"/>
      <c r="BP167" s="44"/>
      <c r="BQ167" s="44"/>
      <c r="BR167" s="44">
        <f>SUM(BR165:BU165)</f>
        <v>537</v>
      </c>
      <c r="BS167" s="44"/>
      <c r="BT167" s="44"/>
      <c r="BU167" s="44"/>
    </row>
    <row r="168" spans="1:73" s="30" customForma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>
        <f>SUM(R166:U166)</f>
        <v>162</v>
      </c>
      <c r="S168" s="44"/>
      <c r="T168" s="44"/>
      <c r="U168" s="44"/>
      <c r="V168" s="44">
        <f>SUM(V166:Y166)</f>
        <v>162</v>
      </c>
      <c r="W168" s="44"/>
      <c r="X168" s="44"/>
      <c r="Y168" s="44"/>
      <c r="Z168" s="44">
        <f>SUM(Z166:AC166)</f>
        <v>162</v>
      </c>
      <c r="AA168" s="44"/>
      <c r="AB168" s="44"/>
      <c r="AC168" s="44"/>
      <c r="AD168" s="44">
        <f>SUM(AD166:AG166)</f>
        <v>162</v>
      </c>
      <c r="AE168" s="44"/>
      <c r="AF168" s="44"/>
      <c r="AG168" s="44"/>
      <c r="AH168" s="44">
        <f>SUM(AH166:AK166)</f>
        <v>162</v>
      </c>
      <c r="AI168" s="44"/>
      <c r="AJ168" s="44"/>
      <c r="AK168" s="44"/>
      <c r="AL168" s="44">
        <f>SUM(AL166:AO166)</f>
        <v>162</v>
      </c>
      <c r="AM168" s="44"/>
      <c r="AN168" s="44"/>
      <c r="AO168" s="44"/>
      <c r="AP168" s="44">
        <f>SUM(AP166:AS166)</f>
        <v>162</v>
      </c>
      <c r="AQ168" s="44"/>
      <c r="AR168" s="44"/>
      <c r="AS168" s="44"/>
      <c r="AT168" s="44">
        <f>SUM(AT166:AW166)</f>
        <v>162</v>
      </c>
      <c r="AU168" s="44"/>
      <c r="AV168" s="44"/>
      <c r="AW168" s="44"/>
      <c r="AX168" s="44">
        <f>SUM(AX166:BA166)</f>
        <v>162</v>
      </c>
      <c r="AY168" s="44"/>
      <c r="AZ168" s="44"/>
      <c r="BA168" s="44"/>
      <c r="BB168" s="44">
        <f>SUM(BB166:BE166)</f>
        <v>162</v>
      </c>
      <c r="BC168" s="44"/>
      <c r="BD168" s="44"/>
      <c r="BE168" s="44"/>
      <c r="BF168" s="44">
        <f>SUM(BF166:BI166)</f>
        <v>162</v>
      </c>
      <c r="BG168" s="44"/>
      <c r="BH168" s="44"/>
      <c r="BI168" s="44"/>
      <c r="BJ168" s="44">
        <f>SUM(BJ166:BM166)</f>
        <v>162</v>
      </c>
      <c r="BK168" s="44"/>
      <c r="BL168" s="44"/>
      <c r="BM168" s="44"/>
      <c r="BN168" s="44">
        <f>SUM(BN166:BQ166)</f>
        <v>162</v>
      </c>
      <c r="BO168" s="44"/>
      <c r="BP168" s="44"/>
      <c r="BQ168" s="44"/>
      <c r="BR168" s="44">
        <f>SUM(BR166:BU166)</f>
        <v>162</v>
      </c>
      <c r="BS168" s="44"/>
      <c r="BT168" s="44"/>
      <c r="BU168" s="44"/>
    </row>
    <row r="169" spans="1:73" s="30" customFormat="1">
      <c r="A169" s="44" t="s">
        <v>52</v>
      </c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>
        <v>162</v>
      </c>
      <c r="S169" s="44">
        <v>162</v>
      </c>
      <c r="T169" s="44">
        <v>162</v>
      </c>
      <c r="U169" s="44">
        <v>162</v>
      </c>
      <c r="V169" s="44">
        <v>162</v>
      </c>
      <c r="W169" s="44">
        <v>162</v>
      </c>
      <c r="X169" s="44">
        <v>162</v>
      </c>
      <c r="Y169" s="44">
        <v>162</v>
      </c>
      <c r="Z169" s="44">
        <v>162</v>
      </c>
      <c r="AA169" s="44">
        <v>162</v>
      </c>
      <c r="AB169" s="44">
        <v>162</v>
      </c>
      <c r="AC169" s="44">
        <v>162</v>
      </c>
      <c r="AD169" s="44">
        <v>162</v>
      </c>
      <c r="AE169" s="44">
        <v>162</v>
      </c>
      <c r="AF169" s="44">
        <v>162</v>
      </c>
      <c r="AG169" s="44">
        <v>162</v>
      </c>
      <c r="AH169" s="44">
        <v>162</v>
      </c>
      <c r="AI169" s="44">
        <v>162</v>
      </c>
      <c r="AJ169" s="44">
        <v>162</v>
      </c>
      <c r="AK169" s="44">
        <v>162</v>
      </c>
      <c r="AL169" s="44">
        <v>162</v>
      </c>
      <c r="AM169" s="44">
        <v>162</v>
      </c>
      <c r="AN169" s="44">
        <v>162</v>
      </c>
      <c r="AO169" s="44">
        <v>162</v>
      </c>
      <c r="AP169" s="44">
        <v>162</v>
      </c>
      <c r="AQ169" s="44">
        <v>162</v>
      </c>
      <c r="AR169" s="44">
        <v>162</v>
      </c>
      <c r="AS169" s="44">
        <v>162</v>
      </c>
      <c r="AT169" s="44">
        <v>162</v>
      </c>
      <c r="AU169" s="44">
        <v>162</v>
      </c>
      <c r="AV169" s="44">
        <v>162</v>
      </c>
      <c r="AW169" s="44">
        <v>162</v>
      </c>
      <c r="AX169" s="44">
        <v>162</v>
      </c>
      <c r="AY169" s="44">
        <v>162</v>
      </c>
      <c r="AZ169" s="44">
        <v>162</v>
      </c>
      <c r="BA169" s="44">
        <v>162</v>
      </c>
      <c r="BB169" s="44">
        <v>162</v>
      </c>
      <c r="BC169" s="44">
        <v>162</v>
      </c>
      <c r="BD169" s="44">
        <v>162</v>
      </c>
      <c r="BE169" s="44">
        <v>162</v>
      </c>
      <c r="BF169" s="44">
        <v>162</v>
      </c>
      <c r="BG169" s="44">
        <v>162</v>
      </c>
      <c r="BH169" s="44">
        <v>162</v>
      </c>
      <c r="BI169" s="44">
        <v>162</v>
      </c>
      <c r="BJ169" s="44">
        <v>162</v>
      </c>
      <c r="BK169" s="44">
        <v>162</v>
      </c>
      <c r="BL169" s="44">
        <v>162</v>
      </c>
      <c r="BM169" s="44">
        <v>162</v>
      </c>
      <c r="BN169" s="44">
        <v>162</v>
      </c>
      <c r="BO169" s="44">
        <v>162</v>
      </c>
      <c r="BP169" s="44">
        <v>162</v>
      </c>
      <c r="BQ169" s="44">
        <v>162</v>
      </c>
      <c r="BR169" s="44">
        <v>162</v>
      </c>
      <c r="BS169" s="44">
        <v>162</v>
      </c>
      <c r="BT169" s="44">
        <v>162</v>
      </c>
      <c r="BU169" s="44">
        <v>162</v>
      </c>
    </row>
    <row r="170" spans="1:73" s="30" customFormat="1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197">
        <f>R166/R169*100%</f>
        <v>3.0864197530864196E-2</v>
      </c>
      <c r="S170" s="197">
        <f>S166/S169*100%</f>
        <v>0.11728395061728394</v>
      </c>
      <c r="T170" s="197">
        <f>T166/T169*100%</f>
        <v>0.59876543209876543</v>
      </c>
      <c r="U170" s="197">
        <f t="shared" ref="U170:BU170" si="4">U166/U169*100%</f>
        <v>0.25308641975308643</v>
      </c>
      <c r="V170" s="197">
        <f t="shared" si="4"/>
        <v>0</v>
      </c>
      <c r="W170" s="197">
        <f>W166/W169*100%</f>
        <v>2.4691358024691357E-2</v>
      </c>
      <c r="X170" s="197">
        <f t="shared" si="4"/>
        <v>0.77160493827160492</v>
      </c>
      <c r="Y170" s="197">
        <f t="shared" si="4"/>
        <v>0.20370370370370369</v>
      </c>
      <c r="Z170" s="197">
        <f t="shared" si="4"/>
        <v>6.1728395061728392E-3</v>
      </c>
      <c r="AA170" s="197">
        <f t="shared" si="4"/>
        <v>9.2592592592592587E-2</v>
      </c>
      <c r="AB170" s="197">
        <f t="shared" si="4"/>
        <v>0.62345679012345678</v>
      </c>
      <c r="AC170" s="197">
        <f t="shared" si="4"/>
        <v>0.27777777777777779</v>
      </c>
      <c r="AD170" s="197">
        <f t="shared" si="4"/>
        <v>0</v>
      </c>
      <c r="AE170" s="197">
        <f t="shared" si="4"/>
        <v>9.2592592592592587E-2</v>
      </c>
      <c r="AF170" s="197">
        <f t="shared" si="4"/>
        <v>0.5864197530864198</v>
      </c>
      <c r="AG170" s="197">
        <f t="shared" si="4"/>
        <v>0.32098765432098764</v>
      </c>
      <c r="AH170" s="197">
        <f t="shared" si="4"/>
        <v>6.1728395061728392E-3</v>
      </c>
      <c r="AI170" s="197">
        <f t="shared" si="4"/>
        <v>3.7037037037037035E-2</v>
      </c>
      <c r="AJ170" s="197">
        <f t="shared" si="4"/>
        <v>0.6728395061728395</v>
      </c>
      <c r="AK170" s="197">
        <f t="shared" si="4"/>
        <v>0.2839506172839506</v>
      </c>
      <c r="AL170" s="197">
        <f t="shared" si="4"/>
        <v>0</v>
      </c>
      <c r="AM170" s="197">
        <f t="shared" si="4"/>
        <v>3.0864197530864196E-2</v>
      </c>
      <c r="AN170" s="197">
        <f t="shared" si="4"/>
        <v>0.64197530864197527</v>
      </c>
      <c r="AO170" s="197">
        <f t="shared" si="4"/>
        <v>0.3271604938271605</v>
      </c>
      <c r="AP170" s="197">
        <f t="shared" si="4"/>
        <v>1.8518518518518517E-2</v>
      </c>
      <c r="AQ170" s="197">
        <f t="shared" si="4"/>
        <v>0.11728395061728394</v>
      </c>
      <c r="AR170" s="197">
        <f t="shared" si="4"/>
        <v>0.56172839506172845</v>
      </c>
      <c r="AS170" s="197">
        <f t="shared" si="4"/>
        <v>0.30246913580246915</v>
      </c>
      <c r="AT170" s="197">
        <f t="shared" si="4"/>
        <v>6.1728395061728392E-3</v>
      </c>
      <c r="AU170" s="197">
        <f t="shared" si="4"/>
        <v>1.2345679012345678E-2</v>
      </c>
      <c r="AV170" s="197">
        <f t="shared" si="4"/>
        <v>0.75308641975308643</v>
      </c>
      <c r="AW170" s="197">
        <f t="shared" si="4"/>
        <v>0.22839506172839505</v>
      </c>
      <c r="AX170" s="197">
        <f t="shared" si="4"/>
        <v>0</v>
      </c>
      <c r="AY170" s="197">
        <f t="shared" si="4"/>
        <v>3.0864197530864196E-2</v>
      </c>
      <c r="AZ170" s="197">
        <f t="shared" si="4"/>
        <v>0.60493827160493829</v>
      </c>
      <c r="BA170" s="197">
        <f t="shared" si="4"/>
        <v>0.36419753086419754</v>
      </c>
      <c r="BB170" s="197">
        <f t="shared" si="4"/>
        <v>6.1728395061728392E-3</v>
      </c>
      <c r="BC170" s="197">
        <f t="shared" si="4"/>
        <v>1.8518518518518517E-2</v>
      </c>
      <c r="BD170" s="197">
        <f t="shared" si="4"/>
        <v>0.72839506172839508</v>
      </c>
      <c r="BE170" s="197">
        <f t="shared" si="4"/>
        <v>0.24691358024691357</v>
      </c>
      <c r="BF170" s="197">
        <f t="shared" si="4"/>
        <v>0</v>
      </c>
      <c r="BG170" s="197">
        <f t="shared" si="4"/>
        <v>0.10493827160493827</v>
      </c>
      <c r="BH170" s="197">
        <f t="shared" si="4"/>
        <v>0.53086419753086422</v>
      </c>
      <c r="BI170" s="197">
        <f t="shared" si="4"/>
        <v>0.36419753086419754</v>
      </c>
      <c r="BJ170" s="197">
        <f t="shared" si="4"/>
        <v>0</v>
      </c>
      <c r="BK170" s="197">
        <f t="shared" si="4"/>
        <v>0.12962962962962962</v>
      </c>
      <c r="BL170" s="197">
        <f t="shared" si="4"/>
        <v>0.42592592592592593</v>
      </c>
      <c r="BM170" s="197">
        <f t="shared" si="4"/>
        <v>0.44444444444444442</v>
      </c>
      <c r="BN170" s="197">
        <f t="shared" si="4"/>
        <v>0</v>
      </c>
      <c r="BO170" s="197">
        <f t="shared" si="4"/>
        <v>7.407407407407407E-2</v>
      </c>
      <c r="BP170" s="197">
        <f t="shared" si="4"/>
        <v>0.56172839506172845</v>
      </c>
      <c r="BQ170" s="197">
        <f t="shared" si="4"/>
        <v>0.36419753086419754</v>
      </c>
      <c r="BR170" s="197">
        <f t="shared" si="4"/>
        <v>6.1728395061728392E-3</v>
      </c>
      <c r="BS170" s="197">
        <f t="shared" si="4"/>
        <v>3.0864197530864196E-2</v>
      </c>
      <c r="BT170" s="197">
        <f t="shared" si="4"/>
        <v>0.60493827160493829</v>
      </c>
      <c r="BU170" s="197">
        <f t="shared" si="4"/>
        <v>0.35802469135802467</v>
      </c>
    </row>
    <row r="171" spans="1:73" s="30" customFormat="1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197">
        <f>SUM(R170:U170)</f>
        <v>1</v>
      </c>
      <c r="S171" s="197"/>
      <c r="T171" s="197"/>
      <c r="U171" s="197"/>
      <c r="V171" s="197">
        <f>SUM(V170:Y170)</f>
        <v>1</v>
      </c>
      <c r="W171" s="197"/>
      <c r="X171" s="197"/>
      <c r="Y171" s="197"/>
      <c r="Z171" s="197">
        <f>SUM(Z170:AC170)</f>
        <v>1</v>
      </c>
      <c r="AA171" s="197"/>
      <c r="AB171" s="197"/>
      <c r="AC171" s="197"/>
      <c r="AD171" s="197">
        <f>SUM(AD170:AG170)</f>
        <v>1</v>
      </c>
      <c r="AE171" s="197"/>
      <c r="AF171" s="197"/>
      <c r="AG171" s="197"/>
      <c r="AH171" s="197">
        <f>SUM(AH170:AK170)</f>
        <v>1</v>
      </c>
      <c r="AI171" s="197"/>
      <c r="AJ171" s="197"/>
      <c r="AK171" s="197"/>
      <c r="AL171" s="197">
        <f>SUM(AL170:AO170)</f>
        <v>1</v>
      </c>
      <c r="AM171" s="197"/>
      <c r="AN171" s="197"/>
      <c r="AO171" s="197"/>
      <c r="AP171" s="197">
        <f>SUM(AP170:AS170)</f>
        <v>1</v>
      </c>
      <c r="AQ171" s="197"/>
      <c r="AR171" s="197"/>
      <c r="AS171" s="197"/>
      <c r="AT171" s="197">
        <f>SUM(AT170:AW170)</f>
        <v>1</v>
      </c>
      <c r="AU171" s="197"/>
      <c r="AV171" s="197"/>
      <c r="AW171" s="197"/>
      <c r="AX171" s="197">
        <f>SUM(AX170:BA170)</f>
        <v>1</v>
      </c>
      <c r="AY171" s="197"/>
      <c r="AZ171" s="197"/>
      <c r="BA171" s="197"/>
      <c r="BB171" s="197">
        <f>SUM(BB170:BE170)</f>
        <v>1</v>
      </c>
      <c r="BC171" s="197"/>
      <c r="BD171" s="197"/>
      <c r="BE171" s="197"/>
      <c r="BF171" s="197">
        <f>SUM(BF170:BI170)</f>
        <v>1</v>
      </c>
      <c r="BG171" s="197"/>
      <c r="BH171" s="197"/>
      <c r="BI171" s="197"/>
      <c r="BJ171" s="197">
        <f>SUM(BJ170:BM170)</f>
        <v>1</v>
      </c>
      <c r="BK171" s="197"/>
      <c r="BL171" s="197"/>
      <c r="BM171" s="197"/>
      <c r="BN171" s="197">
        <f>SUM(BN170:BQ170)</f>
        <v>1</v>
      </c>
      <c r="BO171" s="197"/>
      <c r="BP171" s="197"/>
      <c r="BQ171" s="197"/>
      <c r="BR171" s="197">
        <f>SUM(BR170:BU170)</f>
        <v>1</v>
      </c>
      <c r="BS171" s="197"/>
      <c r="BT171" s="197"/>
      <c r="BU171" s="197"/>
    </row>
    <row r="172" spans="1:73" s="30" customFormat="1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7"/>
      <c r="AK172" s="197"/>
      <c r="AL172" s="197"/>
      <c r="AM172" s="197"/>
      <c r="AN172" s="197"/>
      <c r="AO172" s="197"/>
      <c r="AP172" s="197"/>
      <c r="AQ172" s="197"/>
      <c r="AR172" s="197"/>
      <c r="AS172" s="197"/>
      <c r="AT172" s="197"/>
      <c r="AU172" s="197"/>
      <c r="AV172" s="197"/>
      <c r="AW172" s="197"/>
      <c r="AX172" s="197"/>
      <c r="AY172" s="197"/>
      <c r="AZ172" s="197"/>
      <c r="BA172" s="197"/>
      <c r="BB172" s="197"/>
      <c r="BC172" s="197"/>
      <c r="BD172" s="197"/>
      <c r="BE172" s="197"/>
      <c r="BF172" s="197"/>
      <c r="BG172" s="197"/>
      <c r="BH172" s="197"/>
      <c r="BI172" s="197"/>
      <c r="BJ172" s="197"/>
      <c r="BK172" s="197"/>
      <c r="BL172" s="197"/>
      <c r="BM172" s="197"/>
      <c r="BN172" s="197"/>
      <c r="BO172" s="197"/>
      <c r="BP172" s="197"/>
      <c r="BQ172" s="197"/>
      <c r="BR172" s="197"/>
      <c r="BS172" s="197"/>
      <c r="BT172" s="197"/>
      <c r="BU172" s="197"/>
    </row>
    <row r="173" spans="1:73" s="30" customFormat="1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>
        <f>SUM(R170:S170)</f>
        <v>0.14814814814814814</v>
      </c>
      <c r="S173" s="45"/>
      <c r="T173" s="45"/>
      <c r="U173" s="45"/>
      <c r="V173" s="45">
        <f>SUM(V170:W170)</f>
        <v>2.4691358024691357E-2</v>
      </c>
      <c r="W173" s="45"/>
      <c r="X173" s="45"/>
      <c r="Y173" s="45"/>
      <c r="Z173" s="45">
        <f>SUM(Z170:AA170)</f>
        <v>9.8765432098765427E-2</v>
      </c>
      <c r="AA173" s="45"/>
      <c r="AB173" s="45"/>
      <c r="AC173" s="45"/>
      <c r="AD173" s="45">
        <f>SUM(AD170:AE170)</f>
        <v>9.2592592592592587E-2</v>
      </c>
      <c r="AE173" s="45"/>
      <c r="AF173" s="45"/>
      <c r="AG173" s="45"/>
      <c r="AH173" s="45">
        <f>SUM(AH170:AI170)</f>
        <v>4.3209876543209874E-2</v>
      </c>
      <c r="AI173" s="45"/>
      <c r="AJ173" s="45"/>
      <c r="AK173" s="45"/>
      <c r="AL173" s="45">
        <f>SUM(AL170:AM170)</f>
        <v>3.0864197530864196E-2</v>
      </c>
      <c r="AM173" s="45"/>
      <c r="AN173" s="45"/>
      <c r="AO173" s="45"/>
      <c r="AP173" s="45">
        <f>SUM(AP170:AQ170)</f>
        <v>0.13580246913580246</v>
      </c>
      <c r="AQ173" s="45"/>
      <c r="AR173" s="45"/>
      <c r="AS173" s="45"/>
      <c r="AT173" s="45">
        <f>SUM(AT170:AU170)</f>
        <v>1.8518518518518517E-2</v>
      </c>
      <c r="AU173" s="45"/>
      <c r="AV173" s="45"/>
      <c r="AW173" s="45"/>
      <c r="AX173" s="45">
        <f>SUM(AX170:AY170)</f>
        <v>3.0864197530864196E-2</v>
      </c>
      <c r="AY173" s="45"/>
      <c r="AZ173" s="45"/>
      <c r="BA173" s="45"/>
      <c r="BB173" s="45">
        <f>SUM(BB170:BC170)</f>
        <v>2.4691358024691357E-2</v>
      </c>
      <c r="BC173" s="45"/>
      <c r="BD173" s="45"/>
      <c r="BE173" s="45"/>
      <c r="BF173" s="45">
        <f>SUM(BF170:BG170)</f>
        <v>0.10493827160493827</v>
      </c>
      <c r="BG173" s="45"/>
      <c r="BH173" s="45"/>
      <c r="BI173" s="45"/>
      <c r="BJ173" s="45">
        <f>SUM(BJ170:BK170)</f>
        <v>0.12962962962962962</v>
      </c>
      <c r="BK173" s="45"/>
      <c r="BL173" s="45"/>
      <c r="BM173" s="45"/>
      <c r="BN173" s="45">
        <f>SUM(BN170:BO170)</f>
        <v>7.407407407407407E-2</v>
      </c>
      <c r="BO173" s="45"/>
      <c r="BP173" s="45"/>
      <c r="BQ173" s="45"/>
      <c r="BR173" s="45">
        <f>SUM(BR170:BS170)</f>
        <v>3.7037037037037035E-2</v>
      </c>
      <c r="BS173" s="45"/>
      <c r="BT173" s="45"/>
      <c r="BU173" s="45"/>
    </row>
    <row r="174" spans="1:73" s="30" customFormat="1" ht="60">
      <c r="A174" s="153" t="s">
        <v>125</v>
      </c>
      <c r="B174"/>
      <c r="C174"/>
      <c r="D174"/>
      <c r="E174"/>
      <c r="F174"/>
      <c r="G174"/>
      <c r="H174" s="45"/>
      <c r="I174" s="165"/>
      <c r="J174" s="167" t="s">
        <v>0</v>
      </c>
      <c r="K174" s="624" t="s">
        <v>162</v>
      </c>
      <c r="L174" s="624"/>
      <c r="M174" s="624"/>
      <c r="N174" s="624"/>
      <c r="O174" s="624"/>
      <c r="P174" s="624"/>
      <c r="Q174" s="624"/>
      <c r="R174" s="624"/>
      <c r="S174" s="624"/>
      <c r="T174" s="624"/>
      <c r="U174" s="167" t="s">
        <v>52</v>
      </c>
      <c r="V174" s="167" t="s">
        <v>163</v>
      </c>
      <c r="W174" s="167" t="s">
        <v>164</v>
      </c>
      <c r="X174" s="167" t="s">
        <v>55</v>
      </c>
      <c r="Y174" s="167" t="s">
        <v>56</v>
      </c>
      <c r="Z174" s="165"/>
      <c r="AA174" s="165"/>
      <c r="AB174" s="165"/>
      <c r="AC174" s="165"/>
      <c r="AD174" s="165"/>
      <c r="AE174" s="165"/>
      <c r="AF174" s="16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5"/>
      <c r="AU174" s="45"/>
      <c r="AV174" s="45"/>
      <c r="AW174" s="45"/>
      <c r="AX174" s="45"/>
      <c r="AY174" s="45"/>
      <c r="AZ174" s="45"/>
      <c r="BA174" s="45"/>
      <c r="BB174" s="45"/>
      <c r="BC174" s="45"/>
      <c r="BD174" s="45"/>
      <c r="BE174" s="45"/>
      <c r="BF174" s="45"/>
      <c r="BG174" s="45"/>
      <c r="BH174" s="45"/>
      <c r="BI174" s="45"/>
      <c r="BJ174" s="45"/>
      <c r="BK174" s="45"/>
      <c r="BL174" s="45"/>
      <c r="BM174" s="45"/>
      <c r="BN174" s="45"/>
      <c r="BO174" s="45"/>
      <c r="BP174" s="45"/>
      <c r="BQ174" s="45"/>
      <c r="BR174" s="45"/>
      <c r="BS174" s="45"/>
      <c r="BT174" s="45"/>
      <c r="BU174" s="45"/>
    </row>
    <row r="175" spans="1:73" s="30" customFormat="1">
      <c r="A175" s="154" t="s">
        <v>126</v>
      </c>
      <c r="B175"/>
      <c r="C175" s="154"/>
      <c r="D175" s="154" t="s">
        <v>127</v>
      </c>
      <c r="E175"/>
      <c r="F175"/>
      <c r="G175"/>
      <c r="H175" s="45"/>
      <c r="I175" s="45"/>
      <c r="J175" s="166" t="s">
        <v>128</v>
      </c>
      <c r="K175" s="625" t="s">
        <v>58</v>
      </c>
      <c r="L175" s="625"/>
      <c r="M175" s="625"/>
      <c r="N175" s="625"/>
      <c r="O175" s="625"/>
      <c r="P175" s="625"/>
      <c r="Q175" s="625"/>
      <c r="R175" s="625"/>
      <c r="S175" s="625"/>
      <c r="T175" s="625"/>
      <c r="U175" s="194">
        <v>162</v>
      </c>
      <c r="V175" s="168">
        <f>R167</f>
        <v>498</v>
      </c>
      <c r="W175" s="195">
        <f>V175/U175</f>
        <v>3.074074074074074</v>
      </c>
      <c r="X175" s="195">
        <f>W175*0.071</f>
        <v>0.21825925925925924</v>
      </c>
      <c r="Y175" s="195">
        <f>X175*25</f>
        <v>5.4564814814814806</v>
      </c>
      <c r="Z175" s="45"/>
      <c r="AA175" s="594">
        <v>11</v>
      </c>
      <c r="AB175" s="45" t="str">
        <f>"update question set kode='"&amp;J175&amp;"', unsur='"&amp;K175&amp;"' where id_question="&amp;AA175&amp;";"</f>
        <v>update question set kode='U1', unsur='Prosedur pelayanan' where id_question=11;</v>
      </c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</row>
    <row r="176" spans="1:73" s="30" customFormat="1">
      <c r="A176" s="154" t="s">
        <v>129</v>
      </c>
      <c r="B176"/>
      <c r="C176" s="154"/>
      <c r="D176" s="154" t="s">
        <v>130</v>
      </c>
      <c r="E176"/>
      <c r="F176"/>
      <c r="G176"/>
      <c r="H176" s="45"/>
      <c r="I176" s="45"/>
      <c r="J176" s="166" t="s">
        <v>131</v>
      </c>
      <c r="K176" s="625" t="s">
        <v>60</v>
      </c>
      <c r="L176" s="625"/>
      <c r="M176" s="625"/>
      <c r="N176" s="625"/>
      <c r="O176" s="625"/>
      <c r="P176" s="625"/>
      <c r="Q176" s="625"/>
      <c r="R176" s="625"/>
      <c r="S176" s="625"/>
      <c r="T176" s="625"/>
      <c r="U176" s="194">
        <v>162</v>
      </c>
      <c r="V176" s="168">
        <f>V167</f>
        <v>515</v>
      </c>
      <c r="W176" s="195">
        <f t="shared" ref="W176:W188" si="5">V176/U176</f>
        <v>3.1790123456790123</v>
      </c>
      <c r="X176" s="195">
        <f>W176*0.071</f>
        <v>0.22570987654320984</v>
      </c>
      <c r="Y176" s="195">
        <f t="shared" ref="Y176:Y188" si="6">X176*25</f>
        <v>5.6427469135802459</v>
      </c>
      <c r="Z176" s="45"/>
      <c r="AA176" s="594">
        <v>12</v>
      </c>
      <c r="AB176" s="45" t="str">
        <f t="shared" ref="AB176:AB188" si="7">"update question set kode='"&amp;J176&amp;"', unsur='"&amp;K176&amp;"' where id_question="&amp;AA176&amp;";"</f>
        <v>update question set kode='U2', unsur='Persyaratan pelayanan' where id_question=12;</v>
      </c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</row>
    <row r="177" spans="1:73" s="30" customFormat="1">
      <c r="A177" s="154" t="s">
        <v>132</v>
      </c>
      <c r="B177"/>
      <c r="C177" s="154"/>
      <c r="D177" s="154" t="s">
        <v>133</v>
      </c>
      <c r="E177"/>
      <c r="F177"/>
      <c r="G177"/>
      <c r="H177" s="45"/>
      <c r="I177" s="45"/>
      <c r="J177" s="166" t="s">
        <v>134</v>
      </c>
      <c r="K177" s="625" t="s">
        <v>62</v>
      </c>
      <c r="L177" s="625"/>
      <c r="M177" s="625"/>
      <c r="N177" s="625"/>
      <c r="O177" s="625"/>
      <c r="P177" s="625"/>
      <c r="Q177" s="625"/>
      <c r="R177" s="625"/>
      <c r="S177" s="625"/>
      <c r="T177" s="625"/>
      <c r="U177" s="194">
        <v>162</v>
      </c>
      <c r="V177" s="168">
        <f>Z167</f>
        <v>514</v>
      </c>
      <c r="W177" s="195">
        <f t="shared" si="5"/>
        <v>3.1728395061728394</v>
      </c>
      <c r="X177" s="195">
        <f>W177*0.071</f>
        <v>0.22527160493827159</v>
      </c>
      <c r="Y177" s="195">
        <f t="shared" si="6"/>
        <v>5.6317901234567893</v>
      </c>
      <c r="Z177" s="45"/>
      <c r="AA177" s="594">
        <v>13</v>
      </c>
      <c r="AB177" s="45" t="str">
        <f t="shared" si="7"/>
        <v>update question set kode='U3', unsur='Kejelasan petugas pelayanan' where id_question=13;</v>
      </c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  <c r="BI177" s="45"/>
      <c r="BJ177" s="45"/>
      <c r="BK177" s="45"/>
      <c r="BL177" s="45"/>
      <c r="BM177" s="45"/>
      <c r="BN177" s="45"/>
      <c r="BO177" s="45"/>
      <c r="BP177" s="45"/>
      <c r="BQ177" s="45"/>
      <c r="BR177" s="45"/>
      <c r="BS177" s="45"/>
      <c r="BT177" s="45"/>
      <c r="BU177" s="45"/>
    </row>
    <row r="178" spans="1:73" s="30" customFormat="1">
      <c r="A178" s="154" t="s">
        <v>135</v>
      </c>
      <c r="B178"/>
      <c r="C178" s="154"/>
      <c r="D178" s="154" t="s">
        <v>136</v>
      </c>
      <c r="E178"/>
      <c r="F178"/>
      <c r="G178"/>
      <c r="H178" s="45"/>
      <c r="I178" s="45"/>
      <c r="J178" s="166" t="s">
        <v>137</v>
      </c>
      <c r="K178" s="625" t="s">
        <v>64</v>
      </c>
      <c r="L178" s="625"/>
      <c r="M178" s="625"/>
      <c r="N178" s="625"/>
      <c r="O178" s="625"/>
      <c r="P178" s="625"/>
      <c r="Q178" s="625"/>
      <c r="R178" s="625"/>
      <c r="S178" s="625"/>
      <c r="T178" s="625"/>
      <c r="U178" s="194">
        <v>162</v>
      </c>
      <c r="V178" s="168">
        <f>AD167</f>
        <v>523</v>
      </c>
      <c r="W178" s="195">
        <f t="shared" si="5"/>
        <v>3.2283950617283952</v>
      </c>
      <c r="X178" s="195">
        <f t="shared" ref="X178:X188" si="8">W178*0.071</f>
        <v>0.22921604938271603</v>
      </c>
      <c r="Y178" s="195">
        <f t="shared" si="6"/>
        <v>5.7304012345679007</v>
      </c>
      <c r="Z178" s="45"/>
      <c r="AA178" s="594">
        <v>14</v>
      </c>
      <c r="AB178" s="45" t="str">
        <f t="shared" si="7"/>
        <v>update question set kode='U4', unsur='Kedisiplinan petugas pelayanan' where id_question=14;</v>
      </c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</row>
    <row r="179" spans="1:73">
      <c r="A179" s="154" t="s">
        <v>138</v>
      </c>
      <c r="C179" s="154"/>
      <c r="D179" s="154" t="s">
        <v>139</v>
      </c>
      <c r="H179" s="45"/>
      <c r="I179" s="45"/>
      <c r="J179" s="166" t="s">
        <v>140</v>
      </c>
      <c r="K179" s="625" t="s">
        <v>66</v>
      </c>
      <c r="L179" s="625"/>
      <c r="M179" s="625"/>
      <c r="N179" s="625"/>
      <c r="O179" s="625"/>
      <c r="P179" s="625"/>
      <c r="Q179" s="625"/>
      <c r="R179" s="625"/>
      <c r="S179" s="625"/>
      <c r="T179" s="625"/>
      <c r="U179" s="194">
        <v>162</v>
      </c>
      <c r="V179" s="168">
        <f>AH167</f>
        <v>524</v>
      </c>
      <c r="W179" s="195">
        <f t="shared" si="5"/>
        <v>3.2345679012345681</v>
      </c>
      <c r="X179" s="195">
        <f t="shared" si="8"/>
        <v>0.22965432098765431</v>
      </c>
      <c r="Y179" s="195">
        <f t="shared" si="6"/>
        <v>5.7413580246913583</v>
      </c>
      <c r="Z179" s="45"/>
      <c r="AA179" s="594">
        <v>15</v>
      </c>
      <c r="AB179" s="45" t="str">
        <f t="shared" si="7"/>
        <v>update question set kode='U5', unsur='Tanggung jawab petugas pelayanan' where id_question=15;</v>
      </c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  <c r="BI179" s="45"/>
      <c r="BJ179" s="45"/>
      <c r="BK179" s="45"/>
      <c r="BL179" s="45"/>
      <c r="BM179" s="45"/>
      <c r="BN179" s="45"/>
      <c r="BO179" s="45"/>
      <c r="BP179" s="45"/>
      <c r="BQ179" s="45"/>
      <c r="BR179" s="45"/>
      <c r="BS179" s="45"/>
      <c r="BT179" s="45"/>
      <c r="BU179" s="45"/>
    </row>
    <row r="180" spans="1:73">
      <c r="A180" s="155" t="s">
        <v>141</v>
      </c>
      <c r="B180" s="155"/>
      <c r="C180" s="156"/>
      <c r="D180" s="156" t="s">
        <v>142</v>
      </c>
      <c r="E180" s="157"/>
      <c r="H180" s="45"/>
      <c r="I180" s="45"/>
      <c r="J180" s="166" t="s">
        <v>143</v>
      </c>
      <c r="K180" s="625" t="s">
        <v>68</v>
      </c>
      <c r="L180" s="625"/>
      <c r="M180" s="625"/>
      <c r="N180" s="625"/>
      <c r="O180" s="625"/>
      <c r="P180" s="625"/>
      <c r="Q180" s="625"/>
      <c r="R180" s="625"/>
      <c r="S180" s="625"/>
      <c r="T180" s="625"/>
      <c r="U180" s="194">
        <v>162</v>
      </c>
      <c r="V180" s="168">
        <f>AL167</f>
        <v>534</v>
      </c>
      <c r="W180" s="195">
        <f t="shared" si="5"/>
        <v>3.2962962962962963</v>
      </c>
      <c r="X180" s="195">
        <f t="shared" si="8"/>
        <v>0.23403703703703702</v>
      </c>
      <c r="Y180" s="195">
        <f t="shared" si="6"/>
        <v>5.8509259259259254</v>
      </c>
      <c r="Z180" s="45"/>
      <c r="AA180" s="594">
        <v>16</v>
      </c>
      <c r="AB180" s="45" t="str">
        <f t="shared" si="7"/>
        <v>update question set kode='U6', unsur='Kemampuan petugas pelayanan' where id_question=16;</v>
      </c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  <c r="BI180" s="45"/>
      <c r="BJ180" s="45"/>
      <c r="BK180" s="45"/>
      <c r="BL180" s="45"/>
      <c r="BM180" s="45"/>
      <c r="BN180" s="45"/>
      <c r="BO180" s="45"/>
      <c r="BP180" s="45"/>
      <c r="BQ180" s="45"/>
      <c r="BR180" s="45"/>
      <c r="BS180" s="45"/>
      <c r="BT180" s="45"/>
      <c r="BU180" s="45"/>
    </row>
    <row r="181" spans="1:73">
      <c r="A181" s="157"/>
      <c r="B181" s="157"/>
      <c r="C181" s="155"/>
      <c r="D181" s="155" t="s">
        <v>144</v>
      </c>
      <c r="E181" s="157"/>
      <c r="H181" s="45"/>
      <c r="I181" s="45"/>
      <c r="J181" s="166" t="s">
        <v>145</v>
      </c>
      <c r="K181" s="625" t="s">
        <v>70</v>
      </c>
      <c r="L181" s="625"/>
      <c r="M181" s="625"/>
      <c r="N181" s="625"/>
      <c r="O181" s="625"/>
      <c r="P181" s="625"/>
      <c r="Q181" s="625"/>
      <c r="R181" s="625"/>
      <c r="S181" s="625"/>
      <c r="T181" s="625"/>
      <c r="U181" s="194">
        <v>162</v>
      </c>
      <c r="V181" s="168">
        <f>AP167</f>
        <v>510</v>
      </c>
      <c r="W181" s="195">
        <f t="shared" si="5"/>
        <v>3.1481481481481484</v>
      </c>
      <c r="X181" s="195">
        <f t="shared" si="8"/>
        <v>0.22351851851851851</v>
      </c>
      <c r="Y181" s="195">
        <f t="shared" si="6"/>
        <v>5.5879629629629628</v>
      </c>
      <c r="Z181" s="45"/>
      <c r="AA181" s="594">
        <v>17</v>
      </c>
      <c r="AB181" s="45" t="str">
        <f t="shared" si="7"/>
        <v>update question set kode='U7', unsur='Kecepatan pelayanan' where id_question=17;</v>
      </c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  <c r="BI181" s="45"/>
      <c r="BJ181" s="45"/>
      <c r="BK181" s="45"/>
      <c r="BL181" s="45"/>
      <c r="BM181" s="45"/>
      <c r="BN181" s="45"/>
      <c r="BO181" s="45"/>
      <c r="BP181" s="45"/>
      <c r="BQ181" s="45"/>
      <c r="BR181" s="45"/>
      <c r="BS181" s="45"/>
      <c r="BT181" s="45"/>
      <c r="BU181" s="45"/>
    </row>
    <row r="182" spans="1:73">
      <c r="A182" s="155" t="s">
        <v>146</v>
      </c>
      <c r="B182" s="44"/>
      <c r="C182" s="154"/>
      <c r="D182" s="154" t="s">
        <v>147</v>
      </c>
      <c r="H182" s="45"/>
      <c r="I182" s="45"/>
      <c r="J182" s="166" t="s">
        <v>148</v>
      </c>
      <c r="K182" s="625" t="s">
        <v>72</v>
      </c>
      <c r="L182" s="625"/>
      <c r="M182" s="625"/>
      <c r="N182" s="625"/>
      <c r="O182" s="625"/>
      <c r="P182" s="625"/>
      <c r="Q182" s="625"/>
      <c r="R182" s="625"/>
      <c r="S182" s="625"/>
      <c r="T182" s="625"/>
      <c r="U182" s="194">
        <v>162</v>
      </c>
      <c r="V182" s="168">
        <f>AT167</f>
        <v>519</v>
      </c>
      <c r="W182" s="195">
        <f t="shared" si="5"/>
        <v>3.2037037037037037</v>
      </c>
      <c r="X182" s="195">
        <f t="shared" si="8"/>
        <v>0.22746296296296295</v>
      </c>
      <c r="Y182" s="195">
        <f t="shared" si="6"/>
        <v>5.6865740740740733</v>
      </c>
      <c r="Z182" s="45"/>
      <c r="AA182" s="594">
        <v>18</v>
      </c>
      <c r="AB182" s="45" t="str">
        <f t="shared" si="7"/>
        <v>update question set kode='U8', unsur='Keadilan mendapatkan pelayanan' where id_question=18;</v>
      </c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  <c r="BI182" s="45"/>
      <c r="BJ182" s="45"/>
      <c r="BK182" s="45"/>
      <c r="BL182" s="45"/>
      <c r="BM182" s="45"/>
      <c r="BN182" s="45"/>
      <c r="BO182" s="45"/>
      <c r="BP182" s="45"/>
      <c r="BQ182" s="45"/>
      <c r="BR182" s="45"/>
      <c r="BS182" s="45"/>
      <c r="BT182" s="45"/>
      <c r="BU182" s="45"/>
    </row>
    <row r="183" spans="1:73">
      <c r="A183" s="158" t="s">
        <v>149</v>
      </c>
      <c r="B183" s="44"/>
      <c r="H183" s="45"/>
      <c r="I183" s="45"/>
      <c r="J183" s="166" t="s">
        <v>150</v>
      </c>
      <c r="K183" s="625" t="s">
        <v>74</v>
      </c>
      <c r="L183" s="625"/>
      <c r="M183" s="625"/>
      <c r="N183" s="625"/>
      <c r="O183" s="625"/>
      <c r="P183" s="625"/>
      <c r="Q183" s="625"/>
      <c r="R183" s="625"/>
      <c r="S183" s="625"/>
      <c r="T183" s="625"/>
      <c r="U183" s="194">
        <v>162</v>
      </c>
      <c r="V183" s="168">
        <f>AX167</f>
        <v>540</v>
      </c>
      <c r="W183" s="195">
        <f t="shared" si="5"/>
        <v>3.3333333333333335</v>
      </c>
      <c r="X183" s="195">
        <f t="shared" si="8"/>
        <v>0.23666666666666666</v>
      </c>
      <c r="Y183" s="195">
        <f t="shared" si="6"/>
        <v>5.916666666666667</v>
      </c>
      <c r="Z183" s="45"/>
      <c r="AA183" s="594">
        <v>19</v>
      </c>
      <c r="AB183" s="45" t="str">
        <f t="shared" si="7"/>
        <v>update question set kode='U9', unsur='Kesopanan dan keramahan petugas' where id_question=19;</v>
      </c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  <c r="BI183" s="45"/>
      <c r="BJ183" s="45"/>
      <c r="BK183" s="45"/>
      <c r="BL183" s="45"/>
      <c r="BM183" s="45"/>
      <c r="BN183" s="45"/>
      <c r="BO183" s="45"/>
      <c r="BP183" s="45"/>
      <c r="BQ183" s="45"/>
      <c r="BR183" s="45"/>
      <c r="BS183" s="45"/>
      <c r="BT183" s="45"/>
      <c r="BU183" s="45"/>
    </row>
    <row r="184" spans="1:73" ht="23.25" customHeight="1">
      <c r="A184" s="626" t="s">
        <v>207</v>
      </c>
      <c r="B184" s="627"/>
      <c r="C184" s="627"/>
      <c r="D184" s="627"/>
      <c r="E184" s="627"/>
      <c r="F184" s="632">
        <f>Y189</f>
        <v>80.346141975308626</v>
      </c>
      <c r="G184" s="633"/>
      <c r="H184" s="45"/>
      <c r="I184" s="45"/>
      <c r="J184" s="166" t="s">
        <v>151</v>
      </c>
      <c r="K184" s="625" t="s">
        <v>76</v>
      </c>
      <c r="L184" s="625"/>
      <c r="M184" s="625"/>
      <c r="N184" s="625"/>
      <c r="O184" s="625"/>
      <c r="P184" s="625"/>
      <c r="Q184" s="625"/>
      <c r="R184" s="625"/>
      <c r="S184" s="625"/>
      <c r="T184" s="625"/>
      <c r="U184" s="194">
        <v>162</v>
      </c>
      <c r="V184" s="168">
        <f>BB167</f>
        <v>521</v>
      </c>
      <c r="W184" s="195">
        <f t="shared" si="5"/>
        <v>3.2160493827160495</v>
      </c>
      <c r="X184" s="195">
        <f t="shared" si="8"/>
        <v>0.22833950617283949</v>
      </c>
      <c r="Y184" s="195">
        <f t="shared" si="6"/>
        <v>5.7084876543209875</v>
      </c>
      <c r="Z184" s="45"/>
      <c r="AA184" s="594">
        <v>20</v>
      </c>
      <c r="AB184" s="45" t="str">
        <f t="shared" si="7"/>
        <v>update question set kode='U10', unsur='Kewajaran biaya pelayanan' where id_question=20;</v>
      </c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  <c r="BI184" s="45"/>
      <c r="BJ184" s="45"/>
      <c r="BK184" s="45"/>
      <c r="BL184" s="45"/>
      <c r="BM184" s="45"/>
      <c r="BN184" s="45"/>
      <c r="BO184" s="45"/>
      <c r="BP184" s="45"/>
      <c r="BQ184" s="45"/>
      <c r="BR184" s="45"/>
      <c r="BS184" s="45"/>
      <c r="BT184" s="45"/>
      <c r="BU184" s="45"/>
    </row>
    <row r="185" spans="1:73">
      <c r="A185" s="159" t="s">
        <v>152</v>
      </c>
      <c r="B185" s="160"/>
      <c r="C185" s="160"/>
      <c r="D185" s="160"/>
      <c r="E185" s="160"/>
      <c r="F185" s="160"/>
      <c r="G185" s="157"/>
      <c r="H185" s="45"/>
      <c r="I185" s="45"/>
      <c r="J185" s="166" t="s">
        <v>165</v>
      </c>
      <c r="K185" s="625" t="s">
        <v>78</v>
      </c>
      <c r="L185" s="625"/>
      <c r="M185" s="625"/>
      <c r="N185" s="625"/>
      <c r="O185" s="625"/>
      <c r="P185" s="625"/>
      <c r="Q185" s="625"/>
      <c r="R185" s="625"/>
      <c r="S185" s="625"/>
      <c r="T185" s="625"/>
      <c r="U185" s="194">
        <v>162</v>
      </c>
      <c r="V185" s="168">
        <f>BF167</f>
        <v>528</v>
      </c>
      <c r="W185" s="195">
        <f t="shared" si="5"/>
        <v>3.2592592592592591</v>
      </c>
      <c r="X185" s="195">
        <f t="shared" si="8"/>
        <v>0.23140740740740737</v>
      </c>
      <c r="Y185" s="195">
        <f t="shared" si="6"/>
        <v>5.7851851851851839</v>
      </c>
      <c r="Z185" s="45"/>
      <c r="AA185" s="594">
        <v>21</v>
      </c>
      <c r="AB185" s="45" t="str">
        <f t="shared" si="7"/>
        <v>update question set kode='U11', unsur='Kepastian biaya pelayanan' where id_question=21;</v>
      </c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</row>
    <row r="186" spans="1:73">
      <c r="A186" s="161" t="s">
        <v>153</v>
      </c>
      <c r="B186" s="160"/>
      <c r="C186" s="160"/>
      <c r="D186" s="162" t="s">
        <v>154</v>
      </c>
      <c r="E186" s="160"/>
      <c r="F186" s="162"/>
      <c r="G186" s="162"/>
      <c r="H186" s="45"/>
      <c r="I186" s="45"/>
      <c r="J186" s="166" t="s">
        <v>166</v>
      </c>
      <c r="K186" s="625" t="s">
        <v>80</v>
      </c>
      <c r="L186" s="625"/>
      <c r="M186" s="625"/>
      <c r="N186" s="625"/>
      <c r="O186" s="625"/>
      <c r="P186" s="625"/>
      <c r="Q186" s="625"/>
      <c r="R186" s="625"/>
      <c r="S186" s="625"/>
      <c r="T186" s="625"/>
      <c r="U186" s="194">
        <v>162</v>
      </c>
      <c r="V186" s="168">
        <f>BJ167</f>
        <v>537</v>
      </c>
      <c r="W186" s="195">
        <f t="shared" si="5"/>
        <v>3.3148148148148149</v>
      </c>
      <c r="X186" s="195">
        <f t="shared" si="8"/>
        <v>0.23535185185185184</v>
      </c>
      <c r="Y186" s="195">
        <f t="shared" si="6"/>
        <v>5.8837962962962962</v>
      </c>
      <c r="Z186" s="45"/>
      <c r="AA186" s="594">
        <v>22</v>
      </c>
      <c r="AB186" s="45" t="str">
        <f t="shared" si="7"/>
        <v>update question set kode='U12', unsur='Kepastian jadwal pelayanan' where id_question=22;</v>
      </c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</row>
    <row r="187" spans="1:73">
      <c r="A187" s="161" t="s">
        <v>155</v>
      </c>
      <c r="B187" s="162"/>
      <c r="C187" s="163"/>
      <c r="D187" s="162" t="s">
        <v>156</v>
      </c>
      <c r="E187" s="162"/>
      <c r="F187" s="157"/>
      <c r="G187" s="157"/>
      <c r="H187" s="45"/>
      <c r="I187" s="45"/>
      <c r="J187" s="166" t="s">
        <v>167</v>
      </c>
      <c r="K187" s="625" t="s">
        <v>82</v>
      </c>
      <c r="L187" s="625"/>
      <c r="M187" s="625"/>
      <c r="N187" s="625"/>
      <c r="O187" s="625"/>
      <c r="P187" s="625"/>
      <c r="Q187" s="625"/>
      <c r="R187" s="625"/>
      <c r="S187" s="625"/>
      <c r="T187" s="625"/>
      <c r="U187" s="194">
        <v>162</v>
      </c>
      <c r="V187" s="168">
        <f>BN167</f>
        <v>533</v>
      </c>
      <c r="W187" s="195">
        <f t="shared" si="5"/>
        <v>3.2901234567901234</v>
      </c>
      <c r="X187" s="195">
        <f t="shared" si="8"/>
        <v>0.23359876543209873</v>
      </c>
      <c r="Y187" s="195">
        <f t="shared" si="6"/>
        <v>5.8399691358024679</v>
      </c>
      <c r="Z187" s="45"/>
      <c r="AA187" s="594">
        <v>23</v>
      </c>
      <c r="AB187" s="45" t="str">
        <f t="shared" si="7"/>
        <v>update question set kode='U13', unsur='Kenyamanan lingkungan' where id_question=23;</v>
      </c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</row>
    <row r="188" spans="1:73">
      <c r="A188" s="161" t="s">
        <v>157</v>
      </c>
      <c r="B188" s="157"/>
      <c r="C188" s="163"/>
      <c r="D188" s="162" t="s">
        <v>158</v>
      </c>
      <c r="E188" s="157"/>
      <c r="F188" s="157"/>
      <c r="G188" s="157"/>
      <c r="H188" s="45"/>
      <c r="I188" s="45"/>
      <c r="J188" s="166" t="s">
        <v>168</v>
      </c>
      <c r="K188" s="625" t="s">
        <v>161</v>
      </c>
      <c r="L188" s="625"/>
      <c r="M188" s="625"/>
      <c r="N188" s="625"/>
      <c r="O188" s="625"/>
      <c r="P188" s="625"/>
      <c r="Q188" s="625"/>
      <c r="R188" s="625"/>
      <c r="S188" s="625"/>
      <c r="T188" s="625"/>
      <c r="U188" s="194">
        <v>162</v>
      </c>
      <c r="V188" s="168">
        <f>BR167</f>
        <v>537</v>
      </c>
      <c r="W188" s="195">
        <f t="shared" si="5"/>
        <v>3.3148148148148149</v>
      </c>
      <c r="X188" s="195">
        <f t="shared" si="8"/>
        <v>0.23535185185185184</v>
      </c>
      <c r="Y188" s="195">
        <f t="shared" si="6"/>
        <v>5.8837962962962962</v>
      </c>
      <c r="Z188" s="45"/>
      <c r="AA188" s="594">
        <v>24</v>
      </c>
      <c r="AB188" s="45" t="str">
        <f t="shared" si="7"/>
        <v>update question set kode='U14', unsur='Keamanan pelayanan' where id_question=24;</v>
      </c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</row>
    <row r="189" spans="1:73" ht="15.75">
      <c r="A189" s="161" t="s">
        <v>159</v>
      </c>
      <c r="B189" s="157"/>
      <c r="C189" s="163"/>
      <c r="D189" s="162" t="s">
        <v>160</v>
      </c>
      <c r="E189" s="157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196">
        <f>SUM(Y175:Y188)</f>
        <v>80.346141975308626</v>
      </c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</row>
    <row r="190" spans="1:73">
      <c r="A190" s="161"/>
      <c r="B190" s="157"/>
      <c r="C190" s="163"/>
      <c r="D190" s="162"/>
      <c r="E190" s="157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595">
        <f>SUM(W175:W188)</f>
        <v>45.265432098765437</v>
      </c>
      <c r="X190" s="595">
        <f>W190*0.071</f>
        <v>3.213845679012346</v>
      </c>
      <c r="Y190" s="595">
        <f>X190*25</f>
        <v>80.346141975308655</v>
      </c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  <c r="BM190" s="45"/>
      <c r="BN190" s="45"/>
      <c r="BO190" s="45"/>
      <c r="BP190" s="45"/>
      <c r="BQ190" s="45"/>
      <c r="BR190" s="45"/>
      <c r="BS190" s="45"/>
      <c r="BT190" s="45"/>
      <c r="BU190" s="45"/>
    </row>
    <row r="191" spans="1:73"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  <c r="BM191" s="45"/>
      <c r="BN191" s="45"/>
      <c r="BO191" s="45"/>
      <c r="BP191" s="45"/>
      <c r="BQ191" s="45"/>
      <c r="BR191" s="45"/>
      <c r="BS191" s="45"/>
      <c r="BT191" s="45"/>
      <c r="BU191" s="45"/>
    </row>
    <row r="192" spans="1:73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</row>
    <row r="195" spans="2:23">
      <c r="J195" s="169"/>
      <c r="K195" s="164"/>
      <c r="L195" s="164"/>
      <c r="M195" s="164"/>
      <c r="N195" s="164"/>
      <c r="O195" s="164"/>
      <c r="P195" s="164"/>
      <c r="V195" s="120"/>
      <c r="W195" s="121" t="s">
        <v>201</v>
      </c>
    </row>
    <row r="196" spans="2:23">
      <c r="J196" s="164"/>
      <c r="K196" s="164"/>
      <c r="L196" s="164"/>
      <c r="M196" s="164"/>
      <c r="N196" s="164"/>
      <c r="O196" s="164"/>
      <c r="P196" s="164"/>
      <c r="V196" s="120"/>
      <c r="W196" s="123" t="s">
        <v>120</v>
      </c>
    </row>
    <row r="197" spans="2:23">
      <c r="J197" s="164"/>
      <c r="K197" s="164"/>
      <c r="L197" s="164"/>
      <c r="M197" s="164"/>
      <c r="N197" s="164"/>
      <c r="O197" s="164"/>
      <c r="P197" s="164"/>
      <c r="V197" s="120"/>
      <c r="W197" s="123" t="s">
        <v>121</v>
      </c>
    </row>
    <row r="198" spans="2:23">
      <c r="J198" s="164"/>
      <c r="K198" s="164"/>
      <c r="L198" s="164"/>
      <c r="M198" s="164"/>
      <c r="N198" s="164"/>
      <c r="O198" s="164"/>
      <c r="P198" s="164"/>
      <c r="W198" s="124"/>
    </row>
    <row r="199" spans="2:23">
      <c r="J199" s="164"/>
      <c r="K199" s="164"/>
      <c r="L199" s="164"/>
      <c r="M199" s="164"/>
      <c r="N199" s="164"/>
      <c r="O199" s="164"/>
      <c r="P199" s="164"/>
      <c r="W199" s="124"/>
    </row>
    <row r="200" spans="2:23">
      <c r="W200" s="123"/>
    </row>
    <row r="201" spans="2:23">
      <c r="K201" s="164"/>
      <c r="L201" s="164"/>
      <c r="M201" s="164"/>
      <c r="N201" s="164"/>
      <c r="O201" s="164"/>
      <c r="P201" s="164"/>
      <c r="W201" s="125" t="s">
        <v>122</v>
      </c>
    </row>
    <row r="202" spans="2:23">
      <c r="K202" s="618"/>
      <c r="L202" s="619"/>
      <c r="M202" s="619"/>
      <c r="N202" s="619"/>
      <c r="O202" s="619"/>
      <c r="P202" s="619"/>
      <c r="W202" s="125" t="s">
        <v>123</v>
      </c>
    </row>
    <row r="203" spans="2:23">
      <c r="K203" s="619"/>
      <c r="L203" s="619"/>
      <c r="M203" s="619"/>
      <c r="N203" s="619"/>
      <c r="O203" s="619"/>
      <c r="P203" s="619"/>
    </row>
    <row r="204" spans="2:23">
      <c r="K204" s="619"/>
      <c r="L204" s="619"/>
      <c r="M204" s="619"/>
      <c r="N204" s="619"/>
      <c r="O204" s="619"/>
      <c r="P204" s="619"/>
    </row>
    <row r="205" spans="2:23">
      <c r="K205" s="619"/>
      <c r="L205" s="619"/>
      <c r="M205" s="619"/>
      <c r="N205" s="619"/>
      <c r="O205" s="619"/>
      <c r="P205" s="619"/>
    </row>
    <row r="206" spans="2:23" ht="18.75">
      <c r="B206" s="596" t="s">
        <v>277</v>
      </c>
      <c r="C206" s="596"/>
      <c r="D206" s="596"/>
      <c r="E206" s="596"/>
      <c r="F206" s="596"/>
      <c r="G206" s="596"/>
      <c r="H206" s="596"/>
      <c r="I206" s="596"/>
      <c r="J206" s="596"/>
      <c r="K206" s="596"/>
    </row>
    <row r="207" spans="2:23" ht="18.75">
      <c r="B207" s="596" t="s">
        <v>278</v>
      </c>
      <c r="C207" s="596"/>
      <c r="D207" s="596"/>
      <c r="E207" s="596"/>
      <c r="F207" s="596"/>
      <c r="G207" s="596"/>
      <c r="H207" s="596"/>
      <c r="I207" s="596"/>
      <c r="J207" s="596"/>
      <c r="K207" s="596"/>
    </row>
    <row r="208" spans="2:23" ht="18.75">
      <c r="B208" s="596" t="s">
        <v>279</v>
      </c>
      <c r="C208" s="596"/>
      <c r="D208" s="596"/>
      <c r="E208" s="596"/>
      <c r="F208" s="596"/>
      <c r="G208" s="596"/>
      <c r="H208" s="596"/>
      <c r="I208" s="596"/>
      <c r="J208" s="596"/>
      <c r="K208" s="596"/>
    </row>
    <row r="209" spans="2:28" ht="18.75">
      <c r="B209" s="596" t="s">
        <v>248</v>
      </c>
      <c r="C209" s="596"/>
      <c r="D209" s="596"/>
      <c r="E209" s="596"/>
      <c r="F209" s="596"/>
      <c r="G209" s="596"/>
      <c r="H209" s="596"/>
      <c r="I209" s="596"/>
      <c r="J209" s="596"/>
      <c r="K209" s="596"/>
    </row>
    <row r="210" spans="2:28" ht="18.75">
      <c r="B210" s="596" t="s">
        <v>430</v>
      </c>
      <c r="C210" s="596"/>
      <c r="D210" s="596"/>
      <c r="E210" s="596"/>
      <c r="F210" s="596"/>
      <c r="G210" s="596"/>
      <c r="H210" s="596"/>
      <c r="I210" s="596"/>
      <c r="J210" s="596"/>
      <c r="K210" s="596"/>
    </row>
    <row r="211" spans="2:28" ht="18.75">
      <c r="B211" s="289"/>
      <c r="C211" s="289"/>
      <c r="D211" s="289"/>
      <c r="E211" s="289"/>
      <c r="F211" s="289"/>
      <c r="G211" s="289"/>
      <c r="H211" s="289"/>
      <c r="I211" s="289"/>
      <c r="J211" s="289"/>
      <c r="K211" s="289"/>
    </row>
    <row r="213" spans="2:28" ht="15.75">
      <c r="B213" s="290" t="s">
        <v>252</v>
      </c>
      <c r="C213" s="290" t="s">
        <v>253</v>
      </c>
      <c r="D213" s="290" t="s">
        <v>255</v>
      </c>
      <c r="E213" s="291" t="s">
        <v>268</v>
      </c>
      <c r="F213" s="290" t="s">
        <v>257</v>
      </c>
      <c r="G213" s="290" t="s">
        <v>258</v>
      </c>
      <c r="H213" s="291" t="s">
        <v>259</v>
      </c>
      <c r="I213" s="292" t="s">
        <v>256</v>
      </c>
      <c r="J213" s="290"/>
      <c r="K213" s="290"/>
    </row>
    <row r="214" spans="2:28" ht="15.75">
      <c r="B214" s="290"/>
      <c r="C214" s="290"/>
      <c r="D214" s="290"/>
      <c r="E214" s="293" t="s">
        <v>269</v>
      </c>
      <c r="F214" s="290"/>
      <c r="G214" s="290"/>
      <c r="H214" s="294" t="s">
        <v>260</v>
      </c>
      <c r="I214" s="290"/>
      <c r="J214" s="290"/>
      <c r="K214" s="290"/>
    </row>
    <row r="215" spans="2:28" ht="15.75">
      <c r="B215" s="290"/>
      <c r="C215" s="290"/>
      <c r="D215" s="290"/>
      <c r="E215" s="290"/>
      <c r="F215" s="290"/>
      <c r="G215" s="290"/>
      <c r="H215" s="290"/>
      <c r="I215" s="290"/>
      <c r="J215" s="290"/>
      <c r="K215" s="290"/>
    </row>
    <row r="216" spans="2:28" ht="15.75">
      <c r="B216" s="290" t="s">
        <v>261</v>
      </c>
      <c r="C216" s="290" t="s">
        <v>253</v>
      </c>
      <c r="D216" s="290" t="s">
        <v>432</v>
      </c>
      <c r="E216" s="290" t="s">
        <v>263</v>
      </c>
      <c r="F216" s="290"/>
      <c r="G216" s="290"/>
      <c r="H216" s="290"/>
      <c r="I216" s="290"/>
      <c r="J216" s="290"/>
      <c r="K216" s="290" t="s">
        <v>275</v>
      </c>
      <c r="S216" s="30">
        <f>80.35/100*100%</f>
        <v>0.80349999999999999</v>
      </c>
      <c r="T216" s="29"/>
    </row>
    <row r="217" spans="2:28" ht="15.75">
      <c r="B217" s="290"/>
      <c r="C217" s="290"/>
      <c r="D217" s="290" t="s">
        <v>433</v>
      </c>
      <c r="E217" s="290" t="s">
        <v>264</v>
      </c>
      <c r="F217" s="290"/>
      <c r="G217" s="290"/>
      <c r="H217" s="290"/>
      <c r="I217" s="290"/>
      <c r="J217" s="290"/>
      <c r="K217" s="290" t="s">
        <v>420</v>
      </c>
      <c r="T217" s="29" t="s">
        <v>281</v>
      </c>
    </row>
    <row r="218" spans="2:28" ht="34.5" customHeight="1">
      <c r="B218" s="290"/>
      <c r="C218" s="290"/>
      <c r="D218" s="404" t="s">
        <v>434</v>
      </c>
      <c r="E218" s="597" t="s">
        <v>431</v>
      </c>
      <c r="F218" s="597"/>
      <c r="G218" s="597"/>
      <c r="H218" s="597"/>
      <c r="I218" s="597"/>
      <c r="J218" s="290"/>
      <c r="K218" s="290" t="s">
        <v>276</v>
      </c>
      <c r="T218" s="30"/>
    </row>
    <row r="219" spans="2:28" ht="15.75">
      <c r="B219" s="290"/>
      <c r="C219" s="290"/>
      <c r="D219" s="290"/>
      <c r="E219" s="290" t="s">
        <v>435</v>
      </c>
      <c r="F219" s="290"/>
      <c r="G219" s="290"/>
      <c r="H219" s="290"/>
      <c r="I219" s="290"/>
      <c r="J219" s="290"/>
      <c r="K219" s="290"/>
    </row>
    <row r="220" spans="2:28" ht="15.75">
      <c r="B220" s="290"/>
      <c r="C220" s="290"/>
      <c r="D220" s="290"/>
      <c r="E220" s="290"/>
      <c r="F220" s="290"/>
      <c r="G220" s="290"/>
      <c r="H220" s="290"/>
      <c r="I220" s="290"/>
      <c r="J220" s="290"/>
      <c r="K220" s="290"/>
    </row>
    <row r="221" spans="2:28" ht="15.75">
      <c r="B221" s="290" t="s">
        <v>252</v>
      </c>
      <c r="C221" s="290" t="s">
        <v>253</v>
      </c>
      <c r="D221" s="290" t="s">
        <v>255</v>
      </c>
      <c r="E221" s="291" t="s">
        <v>267</v>
      </c>
      <c r="F221" s="290" t="s">
        <v>257</v>
      </c>
      <c r="G221" s="290" t="s">
        <v>258</v>
      </c>
      <c r="H221" s="291" t="s">
        <v>259</v>
      </c>
      <c r="I221" s="292" t="s">
        <v>256</v>
      </c>
      <c r="J221" s="290"/>
      <c r="K221" s="290"/>
      <c r="T221">
        <f>80.35*100/100</f>
        <v>80.349999999999994</v>
      </c>
    </row>
    <row r="222" spans="2:28" ht="15.75">
      <c r="B222" s="290"/>
      <c r="C222" s="290"/>
      <c r="D222" s="290"/>
      <c r="E222" s="293" t="s">
        <v>270</v>
      </c>
      <c r="F222" s="290"/>
      <c r="G222" s="290"/>
      <c r="H222" s="294" t="s">
        <v>260</v>
      </c>
      <c r="I222" s="290"/>
      <c r="J222" s="290"/>
      <c r="K222" s="290"/>
    </row>
    <row r="223" spans="2:28" ht="15.75">
      <c r="B223" s="290"/>
      <c r="C223" s="290"/>
      <c r="D223" s="290"/>
      <c r="E223" s="290"/>
      <c r="F223" s="290"/>
      <c r="G223" s="290"/>
      <c r="H223" s="290"/>
      <c r="I223" s="290"/>
      <c r="J223" s="290"/>
      <c r="K223" s="290"/>
    </row>
    <row r="224" spans="2:28" ht="15.75">
      <c r="B224" s="290"/>
      <c r="C224" s="290" t="s">
        <v>253</v>
      </c>
      <c r="D224" s="290" t="s">
        <v>255</v>
      </c>
      <c r="E224" s="291" t="s">
        <v>425</v>
      </c>
      <c r="F224" s="292" t="s">
        <v>256</v>
      </c>
      <c r="G224" s="290" t="s">
        <v>257</v>
      </c>
      <c r="H224" s="290" t="s">
        <v>258</v>
      </c>
      <c r="I224" s="291" t="s">
        <v>436</v>
      </c>
      <c r="J224" s="295" t="s">
        <v>256</v>
      </c>
      <c r="K224" s="290"/>
      <c r="S224" s="29">
        <v>0.4</v>
      </c>
      <c r="V224">
        <f>85+(82-85)/85</f>
        <v>84.964705882352945</v>
      </c>
      <c r="X224" s="29">
        <v>0.6</v>
      </c>
      <c r="Z224">
        <f>82+(80-82)/82</f>
        <v>81.975609756097555</v>
      </c>
      <c r="AB224">
        <f>V224+Z224</f>
        <v>166.9403156384505</v>
      </c>
    </row>
    <row r="225" spans="2:25" ht="15.75">
      <c r="B225" s="290"/>
      <c r="C225" s="290"/>
      <c r="D225" s="290"/>
      <c r="E225" s="296">
        <v>0.85</v>
      </c>
      <c r="F225" s="290"/>
      <c r="G225" s="290"/>
      <c r="H225" s="290"/>
      <c r="I225" s="296">
        <v>0.82</v>
      </c>
      <c r="J225" s="290"/>
      <c r="K225" s="290"/>
    </row>
    <row r="226" spans="2:25" ht="15.75">
      <c r="B226" s="290"/>
      <c r="C226" s="290"/>
      <c r="D226" s="290"/>
      <c r="E226" s="290"/>
      <c r="F226" s="290"/>
      <c r="G226" s="290"/>
      <c r="H226" s="290"/>
      <c r="I226" s="290"/>
      <c r="J226" s="290"/>
      <c r="K226" s="290"/>
      <c r="T226">
        <f>S224*V224</f>
        <v>33.985882352941182</v>
      </c>
      <c r="Y226">
        <f>X224*Z224</f>
        <v>49.185365853658531</v>
      </c>
    </row>
    <row r="227" spans="2:25" ht="15.75">
      <c r="B227" s="290"/>
      <c r="C227" s="290" t="s">
        <v>253</v>
      </c>
      <c r="D227" s="290" t="s">
        <v>437</v>
      </c>
      <c r="E227" s="290"/>
      <c r="F227" s="290" t="s">
        <v>257</v>
      </c>
      <c r="G227" s="290" t="s">
        <v>438</v>
      </c>
      <c r="H227" s="290"/>
      <c r="I227" s="290"/>
      <c r="J227" s="290"/>
      <c r="K227" s="290"/>
    </row>
    <row r="228" spans="2:25" ht="15.75">
      <c r="B228" s="290"/>
      <c r="C228" s="290"/>
      <c r="D228" s="290"/>
      <c r="E228" s="290"/>
      <c r="F228" s="290"/>
      <c r="G228" s="290"/>
      <c r="H228" s="290"/>
      <c r="I228" s="290"/>
      <c r="J228" s="290"/>
      <c r="K228" s="290"/>
    </row>
    <row r="229" spans="2:25" ht="15.75">
      <c r="B229" s="290"/>
      <c r="C229" s="290"/>
      <c r="D229" s="290"/>
      <c r="E229" s="290"/>
      <c r="F229" s="290"/>
      <c r="G229" s="290"/>
      <c r="H229" s="290"/>
      <c r="I229" s="290"/>
      <c r="J229" s="290"/>
      <c r="K229" s="290"/>
    </row>
    <row r="230" spans="2:25" ht="15.75">
      <c r="B230" s="290"/>
      <c r="C230" s="290" t="s">
        <v>253</v>
      </c>
      <c r="D230" s="401">
        <v>33.99</v>
      </c>
      <c r="E230" s="290"/>
      <c r="F230" s="290" t="s">
        <v>257</v>
      </c>
      <c r="G230" s="401">
        <v>49.19</v>
      </c>
      <c r="H230" s="290"/>
      <c r="I230" s="290"/>
      <c r="J230" s="290"/>
      <c r="K230" s="290"/>
    </row>
    <row r="231" spans="2:25" ht="15.75">
      <c r="B231" s="290"/>
      <c r="C231" s="290"/>
      <c r="D231" s="290"/>
      <c r="E231" s="290"/>
      <c r="F231" s="290"/>
      <c r="G231" s="290"/>
      <c r="H231" s="290"/>
      <c r="I231" s="290"/>
      <c r="J231" s="290"/>
      <c r="K231" s="290"/>
    </row>
    <row r="232" spans="2:25" ht="15.75">
      <c r="B232" s="290"/>
      <c r="C232" s="290" t="s">
        <v>253</v>
      </c>
      <c r="D232" s="405">
        <f>D230+G230</f>
        <v>83.18</v>
      </c>
      <c r="E232" s="290"/>
      <c r="F232" s="290"/>
      <c r="G232" s="290"/>
      <c r="H232" s="290"/>
      <c r="I232" s="290"/>
      <c r="J232" s="290"/>
      <c r="K232" s="290"/>
    </row>
  </sheetData>
  <mergeCells count="55">
    <mergeCell ref="K179:T179"/>
    <mergeCell ref="K188:T188"/>
    <mergeCell ref="K181:T181"/>
    <mergeCell ref="K182:T182"/>
    <mergeCell ref="K183:T183"/>
    <mergeCell ref="K184:T184"/>
    <mergeCell ref="K185:T185"/>
    <mergeCell ref="CD4:CE4"/>
    <mergeCell ref="BZ7:BZ9"/>
    <mergeCell ref="CD9:CE9"/>
    <mergeCell ref="C66:C70"/>
    <mergeCell ref="C46:C53"/>
    <mergeCell ref="C54:C65"/>
    <mergeCell ref="C17:C45"/>
    <mergeCell ref="C3:C16"/>
    <mergeCell ref="BR1:BU1"/>
    <mergeCell ref="Z1:AC1"/>
    <mergeCell ref="AD1:AG1"/>
    <mergeCell ref="AH1:AK1"/>
    <mergeCell ref="AL1:AO1"/>
    <mergeCell ref="AP1:AS1"/>
    <mergeCell ref="AT1:AW1"/>
    <mergeCell ref="AX1:BA1"/>
    <mergeCell ref="BB1:BE1"/>
    <mergeCell ref="BF1:BI1"/>
    <mergeCell ref="BJ1:BM1"/>
    <mergeCell ref="BN1:BQ1"/>
    <mergeCell ref="K202:P205"/>
    <mergeCell ref="C101:C141"/>
    <mergeCell ref="C142:C164"/>
    <mergeCell ref="C71:C80"/>
    <mergeCell ref="K174:T174"/>
    <mergeCell ref="K175:T175"/>
    <mergeCell ref="A184:E184"/>
    <mergeCell ref="C81:C90"/>
    <mergeCell ref="C91:C100"/>
    <mergeCell ref="K180:T180"/>
    <mergeCell ref="K186:T186"/>
    <mergeCell ref="K187:T187"/>
    <mergeCell ref="F184:G184"/>
    <mergeCell ref="K176:T176"/>
    <mergeCell ref="K177:T177"/>
    <mergeCell ref="K178:T178"/>
    <mergeCell ref="V1:Y1"/>
    <mergeCell ref="A1:C2"/>
    <mergeCell ref="D1:E1"/>
    <mergeCell ref="F1:K1"/>
    <mergeCell ref="L1:Q1"/>
    <mergeCell ref="R1:U1"/>
    <mergeCell ref="B209:K209"/>
    <mergeCell ref="B210:K210"/>
    <mergeCell ref="E218:I218"/>
    <mergeCell ref="B206:K206"/>
    <mergeCell ref="B207:K207"/>
    <mergeCell ref="B208:K208"/>
  </mergeCells>
  <pageMargins left="0.32" right="0.2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Y767"/>
  <sheetViews>
    <sheetView topLeftCell="A10" workbookViewId="0">
      <selection activeCell="D23" sqref="D23:D36"/>
    </sheetView>
  </sheetViews>
  <sheetFormatPr defaultRowHeight="15"/>
  <cols>
    <col min="1" max="1" width="4.7109375" customWidth="1"/>
    <col min="2" max="2" width="33.85546875" customWidth="1"/>
    <col min="3" max="3" width="13.42578125" customWidth="1"/>
    <col min="4" max="4" width="11.140625" customWidth="1"/>
    <col min="5" max="5" width="13.42578125" customWidth="1"/>
    <col min="6" max="7" width="9.140625" customWidth="1"/>
    <col min="8" max="8" width="6.7109375" customWidth="1"/>
    <col min="9" max="9" width="6.140625" customWidth="1"/>
    <col min="10" max="10" width="12.5703125" customWidth="1"/>
    <col min="11" max="11" width="18.5703125" customWidth="1"/>
    <col min="12" max="12" width="7" customWidth="1"/>
    <col min="13" max="13" width="15.140625" customWidth="1"/>
    <col min="14" max="14" width="9.5703125" customWidth="1"/>
    <col min="15" max="15" width="9.5703125" bestFit="1" customWidth="1"/>
    <col min="16" max="16" width="10.5703125" bestFit="1" customWidth="1"/>
    <col min="18" max="18" width="5.85546875" customWidth="1"/>
    <col min="19" max="19" width="17" customWidth="1"/>
    <col min="20" max="35" width="7.7109375" customWidth="1"/>
    <col min="36" max="36" width="5.7109375" customWidth="1"/>
    <col min="37" max="37" width="7.5703125" customWidth="1"/>
    <col min="38" max="77" width="5.7109375" customWidth="1"/>
  </cols>
  <sheetData>
    <row r="1" spans="1:9" ht="15.75">
      <c r="A1" s="725" t="s">
        <v>41</v>
      </c>
      <c r="B1" s="725"/>
      <c r="C1" s="725"/>
      <c r="D1" s="725"/>
      <c r="E1" s="725"/>
      <c r="F1" s="725"/>
      <c r="G1" s="725"/>
      <c r="H1" s="725"/>
      <c r="I1" s="47"/>
    </row>
    <row r="2" spans="1:9" ht="15.75">
      <c r="A2" s="725" t="s">
        <v>283</v>
      </c>
      <c r="B2" s="725"/>
      <c r="C2" s="725"/>
      <c r="D2" s="725"/>
      <c r="E2" s="725"/>
      <c r="F2" s="725"/>
      <c r="G2" s="725"/>
      <c r="H2" s="725"/>
      <c r="I2" s="309"/>
    </row>
    <row r="3" spans="1:9" ht="15.75">
      <c r="A3" s="726" t="s">
        <v>42</v>
      </c>
      <c r="B3" s="726"/>
      <c r="C3" s="726"/>
      <c r="D3" s="726"/>
      <c r="E3" s="726"/>
      <c r="F3" s="726"/>
      <c r="G3" s="726"/>
      <c r="H3" s="49"/>
    </row>
    <row r="4" spans="1:9" ht="15.75">
      <c r="A4" s="726" t="s">
        <v>282</v>
      </c>
      <c r="B4" s="726"/>
      <c r="C4" s="726"/>
      <c r="D4" s="726"/>
      <c r="E4" s="726"/>
      <c r="F4" s="726"/>
      <c r="G4" s="726"/>
      <c r="H4" s="50"/>
    </row>
    <row r="5" spans="1:9" ht="15.75">
      <c r="A5" s="726" t="s">
        <v>43</v>
      </c>
      <c r="B5" s="726"/>
      <c r="C5" s="726"/>
      <c r="D5" s="726"/>
      <c r="E5" s="726"/>
      <c r="F5" s="726"/>
      <c r="G5" s="726"/>
      <c r="H5" s="726"/>
    </row>
    <row r="6" spans="1:9">
      <c r="A6" s="724" t="s">
        <v>44</v>
      </c>
      <c r="B6" s="724"/>
      <c r="C6" s="724"/>
      <c r="D6" s="724"/>
      <c r="E6" s="724"/>
      <c r="F6" s="724"/>
      <c r="G6" s="724"/>
      <c r="H6" s="724"/>
    </row>
    <row r="7" spans="1:9">
      <c r="A7" s="51"/>
      <c r="B7" s="52"/>
      <c r="C7" s="52"/>
      <c r="D7" s="52"/>
      <c r="E7" s="52"/>
      <c r="F7" s="52"/>
      <c r="G7" s="52"/>
    </row>
    <row r="8" spans="1:9" ht="15.75" thickBot="1">
      <c r="A8" s="53"/>
      <c r="E8" s="54"/>
    </row>
    <row r="9" spans="1:9" ht="15.75" thickTop="1">
      <c r="A9" s="32" t="s">
        <v>45</v>
      </c>
      <c r="B9" s="55" t="s">
        <v>46</v>
      </c>
      <c r="C9" s="32" t="s">
        <v>47</v>
      </c>
      <c r="D9" s="32" t="s">
        <v>48</v>
      </c>
      <c r="E9" s="56" t="s">
        <v>49</v>
      </c>
    </row>
    <row r="10" spans="1:9">
      <c r="A10" s="745">
        <v>1</v>
      </c>
      <c r="B10" s="653" t="s">
        <v>23</v>
      </c>
      <c r="C10" s="20" t="s">
        <v>29</v>
      </c>
      <c r="D10" s="307">
        <f>'IKM2'!D325</f>
        <v>147</v>
      </c>
      <c r="E10" s="57">
        <f>D10/322*100%</f>
        <v>0.45652173913043476</v>
      </c>
      <c r="F10">
        <f>SUM(D10:D12)</f>
        <v>322</v>
      </c>
    </row>
    <row r="11" spans="1:9">
      <c r="A11" s="746"/>
      <c r="B11" s="654"/>
      <c r="C11" s="20" t="s">
        <v>32</v>
      </c>
      <c r="D11" s="307">
        <f>'IKM2'!E325</f>
        <v>175</v>
      </c>
      <c r="E11" s="57">
        <f t="shared" ref="E11:E19" si="0">D11/322*100%</f>
        <v>0.54347826086956519</v>
      </c>
    </row>
    <row r="12" spans="1:9">
      <c r="A12" s="747"/>
      <c r="B12" s="655"/>
      <c r="C12" s="20" t="s">
        <v>33</v>
      </c>
      <c r="D12" s="307">
        <v>0</v>
      </c>
      <c r="E12" s="57">
        <f t="shared" si="0"/>
        <v>0</v>
      </c>
    </row>
    <row r="13" spans="1:9">
      <c r="A13" s="745">
        <v>2</v>
      </c>
      <c r="B13" s="653" t="s">
        <v>34</v>
      </c>
      <c r="C13" s="20" t="s">
        <v>35</v>
      </c>
      <c r="D13" s="307">
        <f>'IKM2'!F325</f>
        <v>34</v>
      </c>
      <c r="E13" s="57">
        <f t="shared" si="0"/>
        <v>0.10559006211180125</v>
      </c>
    </row>
    <row r="14" spans="1:9">
      <c r="A14" s="746"/>
      <c r="B14" s="654"/>
      <c r="C14" s="36" t="s">
        <v>36</v>
      </c>
      <c r="D14" s="379">
        <f>'IKM2'!G325</f>
        <v>44</v>
      </c>
      <c r="E14" s="57">
        <f t="shared" si="0"/>
        <v>0.13664596273291926</v>
      </c>
    </row>
    <row r="15" spans="1:9">
      <c r="A15" s="746"/>
      <c r="B15" s="654"/>
      <c r="C15" s="20" t="s">
        <v>37</v>
      </c>
      <c r="D15" s="307">
        <f>'IKM2'!H325</f>
        <v>151</v>
      </c>
      <c r="E15" s="57">
        <f t="shared" si="0"/>
        <v>0.46894409937888198</v>
      </c>
    </row>
    <row r="16" spans="1:9">
      <c r="A16" s="746"/>
      <c r="B16" s="654"/>
      <c r="C16" s="20" t="s">
        <v>38</v>
      </c>
      <c r="D16" s="307">
        <f>'IKM2'!I325</f>
        <v>30</v>
      </c>
      <c r="E16" s="57">
        <f t="shared" si="0"/>
        <v>9.3167701863354033E-2</v>
      </c>
    </row>
    <row r="17" spans="1:34">
      <c r="A17" s="746"/>
      <c r="B17" s="654"/>
      <c r="C17" s="20" t="s">
        <v>10</v>
      </c>
      <c r="D17" s="307">
        <f>'IKM2'!J325</f>
        <v>61</v>
      </c>
      <c r="E17" s="57">
        <f t="shared" si="0"/>
        <v>0.18944099378881987</v>
      </c>
    </row>
    <row r="18" spans="1:34">
      <c r="A18" s="746"/>
      <c r="B18" s="654"/>
      <c r="C18" s="20" t="s">
        <v>50</v>
      </c>
      <c r="D18" s="307">
        <f>'IKM2'!K325</f>
        <v>2</v>
      </c>
      <c r="E18" s="57">
        <f t="shared" si="0"/>
        <v>6.2111801242236021E-3</v>
      </c>
    </row>
    <row r="19" spans="1:34">
      <c r="A19" s="747"/>
      <c r="B19" s="655"/>
      <c r="C19" s="20" t="s">
        <v>33</v>
      </c>
      <c r="D19" s="307">
        <v>0</v>
      </c>
      <c r="E19" s="57">
        <f t="shared" si="0"/>
        <v>0</v>
      </c>
    </row>
    <row r="20" spans="1:34" ht="15.75" thickBot="1">
      <c r="A20" s="53"/>
      <c r="E20" s="29">
        <f>SUM(E13:E19)</f>
        <v>0.99999999999999989</v>
      </c>
    </row>
    <row r="21" spans="1:34" ht="15" customHeight="1">
      <c r="A21" s="736" t="s">
        <v>45</v>
      </c>
      <c r="B21" s="736" t="s">
        <v>51</v>
      </c>
      <c r="C21" s="730" t="s">
        <v>52</v>
      </c>
      <c r="D21" s="730" t="s">
        <v>53</v>
      </c>
      <c r="E21" s="730" t="s">
        <v>54</v>
      </c>
      <c r="F21" s="730" t="s">
        <v>55</v>
      </c>
      <c r="G21" s="732" t="s">
        <v>56</v>
      </c>
      <c r="J21" t="s">
        <v>45</v>
      </c>
      <c r="K21" t="s">
        <v>51</v>
      </c>
      <c r="L21" t="s">
        <v>52</v>
      </c>
      <c r="M21" t="s">
        <v>53</v>
      </c>
      <c r="N21" t="s">
        <v>54</v>
      </c>
      <c r="O21" t="s">
        <v>55</v>
      </c>
      <c r="P21" t="s">
        <v>56</v>
      </c>
      <c r="S21" t="s">
        <v>45</v>
      </c>
      <c r="T21" t="s">
        <v>51</v>
      </c>
      <c r="U21" t="s">
        <v>52</v>
      </c>
      <c r="V21" t="s">
        <v>53</v>
      </c>
      <c r="W21" t="s">
        <v>54</v>
      </c>
      <c r="X21" t="s">
        <v>55</v>
      </c>
      <c r="Y21" t="s">
        <v>56</v>
      </c>
    </row>
    <row r="22" spans="1:34" ht="15.75" thickBot="1">
      <c r="A22" s="748"/>
      <c r="B22" s="748"/>
      <c r="C22" s="731"/>
      <c r="D22" s="731"/>
      <c r="E22" s="731"/>
      <c r="F22" s="731"/>
      <c r="G22" s="733"/>
      <c r="AB22" s="20" t="s">
        <v>45</v>
      </c>
      <c r="AC22" s="20" t="s">
        <v>51</v>
      </c>
      <c r="AD22" s="20" t="s">
        <v>52</v>
      </c>
      <c r="AE22" s="20" t="s">
        <v>53</v>
      </c>
      <c r="AF22" s="20" t="s">
        <v>54</v>
      </c>
      <c r="AG22" s="20" t="s">
        <v>55</v>
      </c>
      <c r="AH22" s="20" t="s">
        <v>56</v>
      </c>
    </row>
    <row r="23" spans="1:34" ht="15.75" thickTop="1">
      <c r="A23" s="58" t="s">
        <v>57</v>
      </c>
      <c r="B23" s="59" t="s">
        <v>58</v>
      </c>
      <c r="C23" s="49">
        <v>322</v>
      </c>
      <c r="D23" s="60">
        <v>1029</v>
      </c>
      <c r="E23" s="61">
        <f>D23/C23</f>
        <v>3.1956521739130435</v>
      </c>
      <c r="F23" s="61">
        <f>E23*0.071</f>
        <v>0.22689130434782606</v>
      </c>
      <c r="G23" s="62">
        <f>F23*25</f>
        <v>5.6722826086956513</v>
      </c>
      <c r="J23" t="s">
        <v>57</v>
      </c>
      <c r="K23" t="s">
        <v>58</v>
      </c>
      <c r="L23">
        <v>162</v>
      </c>
      <c r="M23">
        <v>498</v>
      </c>
      <c r="N23" s="46">
        <v>3.074074074074074</v>
      </c>
      <c r="O23" s="46">
        <v>0.21825925925925924</v>
      </c>
      <c r="P23" s="46">
        <v>5.4564814814814806</v>
      </c>
      <c r="S23" t="s">
        <v>57</v>
      </c>
      <c r="T23" t="s">
        <v>58</v>
      </c>
      <c r="U23">
        <v>322</v>
      </c>
      <c r="V23">
        <v>1029</v>
      </c>
      <c r="W23" s="46">
        <v>3.1956521739130435</v>
      </c>
      <c r="X23" s="46">
        <v>0.22689130434782606</v>
      </c>
      <c r="Y23" s="46">
        <v>5.6722826086956513</v>
      </c>
      <c r="Z23" s="46"/>
      <c r="AA23" s="46"/>
      <c r="AB23" s="20" t="s">
        <v>57</v>
      </c>
      <c r="AC23" s="20" t="s">
        <v>58</v>
      </c>
      <c r="AD23" s="20">
        <f>SUM(L23+U23)</f>
        <v>484</v>
      </c>
      <c r="AE23" s="20">
        <f>SUM(M23+V23)</f>
        <v>1527</v>
      </c>
      <c r="AF23" s="417">
        <f>AE23/AD23</f>
        <v>3.1549586776859506</v>
      </c>
      <c r="AG23" s="417">
        <f>AF23*0.071</f>
        <v>0.22400206611570248</v>
      </c>
      <c r="AH23" s="417">
        <f>AG23*25</f>
        <v>5.6000516528925619</v>
      </c>
    </row>
    <row r="24" spans="1:34">
      <c r="A24" s="63" t="s">
        <v>59</v>
      </c>
      <c r="B24" s="64" t="s">
        <v>60</v>
      </c>
      <c r="C24" s="307">
        <v>322</v>
      </c>
      <c r="D24" s="65">
        <v>1022</v>
      </c>
      <c r="E24" s="66">
        <f>D24/C24</f>
        <v>3.1739130434782608</v>
      </c>
      <c r="F24" s="66">
        <f>E24*0.071</f>
        <v>0.2253478260869565</v>
      </c>
      <c r="G24" s="67">
        <f>F24*25</f>
        <v>5.6336956521739125</v>
      </c>
      <c r="J24" t="s">
        <v>59</v>
      </c>
      <c r="K24" t="s">
        <v>60</v>
      </c>
      <c r="L24">
        <v>162</v>
      </c>
      <c r="M24">
        <v>515</v>
      </c>
      <c r="N24" s="46">
        <v>3.1790123456790123</v>
      </c>
      <c r="O24" s="46">
        <v>0.22570987654320984</v>
      </c>
      <c r="P24" s="46">
        <v>5.6427469135802459</v>
      </c>
      <c r="S24" t="s">
        <v>59</v>
      </c>
      <c r="T24" t="s">
        <v>60</v>
      </c>
      <c r="U24">
        <v>322</v>
      </c>
      <c r="V24">
        <v>1022</v>
      </c>
      <c r="W24" s="46">
        <v>3.1739130434782608</v>
      </c>
      <c r="X24" s="46">
        <v>0.2253478260869565</v>
      </c>
      <c r="Y24" s="46">
        <v>5.6336956521739125</v>
      </c>
      <c r="Z24" s="46"/>
      <c r="AA24" s="46"/>
      <c r="AB24" s="20" t="s">
        <v>59</v>
      </c>
      <c r="AC24" s="20" t="s">
        <v>60</v>
      </c>
      <c r="AD24" s="20">
        <f t="shared" ref="AD24:AD36" si="1">SUM(L24+U24)</f>
        <v>484</v>
      </c>
      <c r="AE24" s="20">
        <f t="shared" ref="AE24:AE36" si="2">SUM(M24+V24)</f>
        <v>1537</v>
      </c>
      <c r="AF24" s="417">
        <f t="shared" ref="AF24:AF36" si="3">AE24/AD24</f>
        <v>3.1756198347107438</v>
      </c>
      <c r="AG24" s="417">
        <f t="shared" ref="AG24:AG36" si="4">AF24*0.071</f>
        <v>0.22546900826446278</v>
      </c>
      <c r="AH24" s="417">
        <f t="shared" ref="AH24:AH36" si="5">AG24*25</f>
        <v>5.6367252066115698</v>
      </c>
    </row>
    <row r="25" spans="1:34">
      <c r="A25" s="63" t="s">
        <v>61</v>
      </c>
      <c r="B25" s="64" t="s">
        <v>62</v>
      </c>
      <c r="C25" s="379">
        <v>322</v>
      </c>
      <c r="D25" s="65">
        <v>1064</v>
      </c>
      <c r="E25" s="66">
        <f t="shared" ref="E25:E36" si="6">D25/C25</f>
        <v>3.3043478260869565</v>
      </c>
      <c r="F25" s="66">
        <f t="shared" ref="F25:F36" si="7">E25*0.071</f>
        <v>0.2346086956521739</v>
      </c>
      <c r="G25" s="67">
        <f t="shared" ref="G25:G36" si="8">F25*25</f>
        <v>5.8652173913043475</v>
      </c>
      <c r="J25" t="s">
        <v>61</v>
      </c>
      <c r="K25" t="s">
        <v>62</v>
      </c>
      <c r="L25">
        <v>162</v>
      </c>
      <c r="M25">
        <v>514</v>
      </c>
      <c r="N25" s="46">
        <v>3.1728395061728394</v>
      </c>
      <c r="O25" s="46">
        <v>0.22527160493827159</v>
      </c>
      <c r="P25" s="46">
        <v>5.6317901234567893</v>
      </c>
      <c r="S25" t="s">
        <v>61</v>
      </c>
      <c r="T25" t="s">
        <v>62</v>
      </c>
      <c r="U25">
        <v>322</v>
      </c>
      <c r="V25">
        <v>1064</v>
      </c>
      <c r="W25" s="46">
        <v>3.3043478260869565</v>
      </c>
      <c r="X25" s="46">
        <v>0.2346086956521739</v>
      </c>
      <c r="Y25" s="46">
        <v>5.8652173913043475</v>
      </c>
      <c r="Z25" s="46"/>
      <c r="AA25" s="46"/>
      <c r="AB25" s="20" t="s">
        <v>61</v>
      </c>
      <c r="AC25" s="20" t="s">
        <v>62</v>
      </c>
      <c r="AD25" s="20">
        <f t="shared" si="1"/>
        <v>484</v>
      </c>
      <c r="AE25" s="20">
        <f t="shared" si="2"/>
        <v>1578</v>
      </c>
      <c r="AF25" s="417">
        <f t="shared" si="3"/>
        <v>3.2603305785123968</v>
      </c>
      <c r="AG25" s="417">
        <f t="shared" si="4"/>
        <v>0.23148347107438016</v>
      </c>
      <c r="AH25" s="417">
        <f t="shared" si="5"/>
        <v>5.7870867768595042</v>
      </c>
    </row>
    <row r="26" spans="1:34">
      <c r="A26" s="63" t="s">
        <v>63</v>
      </c>
      <c r="B26" s="64" t="s">
        <v>64</v>
      </c>
      <c r="C26" s="379">
        <v>322</v>
      </c>
      <c r="D26" s="65">
        <v>1060</v>
      </c>
      <c r="E26" s="66">
        <f t="shared" si="6"/>
        <v>3.2919254658385095</v>
      </c>
      <c r="F26" s="66">
        <f t="shared" si="7"/>
        <v>0.23372670807453416</v>
      </c>
      <c r="G26" s="67">
        <f t="shared" si="8"/>
        <v>5.8431677018633543</v>
      </c>
      <c r="J26" t="s">
        <v>63</v>
      </c>
      <c r="K26" t="s">
        <v>64</v>
      </c>
      <c r="L26">
        <v>162</v>
      </c>
      <c r="M26">
        <v>523</v>
      </c>
      <c r="N26" s="46">
        <v>3.2283950617283952</v>
      </c>
      <c r="O26" s="46">
        <v>0.22921604938271603</v>
      </c>
      <c r="P26" s="46">
        <v>5.7304012345679007</v>
      </c>
      <c r="S26" t="s">
        <v>63</v>
      </c>
      <c r="T26" t="s">
        <v>64</v>
      </c>
      <c r="U26">
        <v>322</v>
      </c>
      <c r="V26">
        <v>1060</v>
      </c>
      <c r="W26" s="46">
        <v>3.2919254658385095</v>
      </c>
      <c r="X26" s="46">
        <v>0.23372670807453416</v>
      </c>
      <c r="Y26" s="46">
        <v>5.8431677018633543</v>
      </c>
      <c r="Z26" s="46"/>
      <c r="AA26" s="46"/>
      <c r="AB26" s="20" t="s">
        <v>63</v>
      </c>
      <c r="AC26" s="20" t="s">
        <v>64</v>
      </c>
      <c r="AD26" s="20">
        <f t="shared" si="1"/>
        <v>484</v>
      </c>
      <c r="AE26" s="20">
        <f t="shared" si="2"/>
        <v>1583</v>
      </c>
      <c r="AF26" s="417">
        <f t="shared" si="3"/>
        <v>3.2706611570247932</v>
      </c>
      <c r="AG26" s="417">
        <f t="shared" si="4"/>
        <v>0.23221694214876029</v>
      </c>
      <c r="AH26" s="417">
        <f t="shared" si="5"/>
        <v>5.8054235537190069</v>
      </c>
    </row>
    <row r="27" spans="1:34">
      <c r="A27" s="63" t="s">
        <v>65</v>
      </c>
      <c r="B27" s="64" t="s">
        <v>66</v>
      </c>
      <c r="C27" s="379">
        <v>322</v>
      </c>
      <c r="D27" s="65">
        <v>1078</v>
      </c>
      <c r="E27" s="66">
        <f t="shared" si="6"/>
        <v>3.347826086956522</v>
      </c>
      <c r="F27" s="66">
        <f t="shared" si="7"/>
        <v>0.23769565217391303</v>
      </c>
      <c r="G27" s="67">
        <f t="shared" si="8"/>
        <v>5.9423913043478258</v>
      </c>
      <c r="J27" t="s">
        <v>65</v>
      </c>
      <c r="K27" t="s">
        <v>66</v>
      </c>
      <c r="L27">
        <v>162</v>
      </c>
      <c r="M27">
        <v>524</v>
      </c>
      <c r="N27" s="46">
        <v>3.2345679012345681</v>
      </c>
      <c r="O27" s="46">
        <v>0.22965432098765431</v>
      </c>
      <c r="P27" s="46">
        <v>5.7413580246913583</v>
      </c>
      <c r="S27" t="s">
        <v>65</v>
      </c>
      <c r="T27" t="s">
        <v>66</v>
      </c>
      <c r="U27">
        <v>322</v>
      </c>
      <c r="V27">
        <v>1078</v>
      </c>
      <c r="W27" s="46">
        <v>3.347826086956522</v>
      </c>
      <c r="X27" s="46">
        <v>0.23769565217391303</v>
      </c>
      <c r="Y27" s="46">
        <v>5.9423913043478258</v>
      </c>
      <c r="Z27" s="46"/>
      <c r="AA27" s="46"/>
      <c r="AB27" s="20" t="s">
        <v>65</v>
      </c>
      <c r="AC27" s="20" t="s">
        <v>66</v>
      </c>
      <c r="AD27" s="20">
        <f t="shared" si="1"/>
        <v>484</v>
      </c>
      <c r="AE27" s="20">
        <f t="shared" si="2"/>
        <v>1602</v>
      </c>
      <c r="AF27" s="417">
        <f t="shared" si="3"/>
        <v>3.3099173553719008</v>
      </c>
      <c r="AG27" s="417">
        <f t="shared" si="4"/>
        <v>0.23500413223140493</v>
      </c>
      <c r="AH27" s="417">
        <f t="shared" si="5"/>
        <v>5.8751033057851227</v>
      </c>
    </row>
    <row r="28" spans="1:34">
      <c r="A28" s="63" t="s">
        <v>67</v>
      </c>
      <c r="B28" s="64" t="s">
        <v>68</v>
      </c>
      <c r="C28" s="379">
        <v>322</v>
      </c>
      <c r="D28" s="65">
        <v>1077</v>
      </c>
      <c r="E28" s="66">
        <f t="shared" si="6"/>
        <v>3.3447204968944098</v>
      </c>
      <c r="F28" s="66">
        <f t="shared" si="7"/>
        <v>0.23747515527950308</v>
      </c>
      <c r="G28" s="67">
        <f t="shared" si="8"/>
        <v>5.9368788819875773</v>
      </c>
      <c r="J28" t="s">
        <v>67</v>
      </c>
      <c r="K28" t="s">
        <v>68</v>
      </c>
      <c r="L28">
        <v>162</v>
      </c>
      <c r="M28">
        <v>534</v>
      </c>
      <c r="N28" s="46">
        <v>3.2962962962962963</v>
      </c>
      <c r="O28" s="46">
        <v>0.23403703703703702</v>
      </c>
      <c r="P28" s="46">
        <v>5.8509259259259254</v>
      </c>
      <c r="S28" t="s">
        <v>67</v>
      </c>
      <c r="T28" t="s">
        <v>68</v>
      </c>
      <c r="U28">
        <v>322</v>
      </c>
      <c r="V28">
        <v>1077</v>
      </c>
      <c r="W28" s="46">
        <v>3.3447204968944098</v>
      </c>
      <c r="X28" s="46">
        <v>0.23747515527950308</v>
      </c>
      <c r="Y28" s="46">
        <v>5.9368788819875773</v>
      </c>
      <c r="Z28" s="46"/>
      <c r="AA28" s="46"/>
      <c r="AB28" s="20" t="s">
        <v>67</v>
      </c>
      <c r="AC28" s="20" t="s">
        <v>68</v>
      </c>
      <c r="AD28" s="20">
        <f t="shared" si="1"/>
        <v>484</v>
      </c>
      <c r="AE28" s="20">
        <f t="shared" si="2"/>
        <v>1611</v>
      </c>
      <c r="AF28" s="417">
        <f t="shared" si="3"/>
        <v>3.3285123966942147</v>
      </c>
      <c r="AG28" s="417">
        <f t="shared" si="4"/>
        <v>0.23632438016528923</v>
      </c>
      <c r="AH28" s="417">
        <f t="shared" si="5"/>
        <v>5.9081095041322307</v>
      </c>
    </row>
    <row r="29" spans="1:34">
      <c r="A29" s="63" t="s">
        <v>69</v>
      </c>
      <c r="B29" s="64" t="s">
        <v>70</v>
      </c>
      <c r="C29" s="379">
        <v>322</v>
      </c>
      <c r="D29" s="65">
        <v>1029</v>
      </c>
      <c r="E29" s="66">
        <f t="shared" si="6"/>
        <v>3.1956521739130435</v>
      </c>
      <c r="F29" s="66">
        <f t="shared" si="7"/>
        <v>0.22689130434782606</v>
      </c>
      <c r="G29" s="67">
        <f t="shared" si="8"/>
        <v>5.6722826086956513</v>
      </c>
      <c r="J29" t="s">
        <v>69</v>
      </c>
      <c r="K29" t="s">
        <v>70</v>
      </c>
      <c r="L29">
        <v>162</v>
      </c>
      <c r="M29">
        <v>510</v>
      </c>
      <c r="N29" s="46">
        <v>3.1481481481481484</v>
      </c>
      <c r="O29" s="46">
        <v>0.22351851851851851</v>
      </c>
      <c r="P29" s="46">
        <v>5.5879629629629628</v>
      </c>
      <c r="S29" t="s">
        <v>69</v>
      </c>
      <c r="T29" t="s">
        <v>70</v>
      </c>
      <c r="U29">
        <v>322</v>
      </c>
      <c r="V29">
        <v>1029</v>
      </c>
      <c r="W29" s="46">
        <v>3.1956521739130435</v>
      </c>
      <c r="X29" s="46">
        <v>0.22689130434782606</v>
      </c>
      <c r="Y29" s="46">
        <v>5.6722826086956513</v>
      </c>
      <c r="Z29" s="46"/>
      <c r="AA29" s="46"/>
      <c r="AB29" s="20" t="s">
        <v>69</v>
      </c>
      <c r="AC29" s="20" t="s">
        <v>70</v>
      </c>
      <c r="AD29" s="20">
        <f t="shared" si="1"/>
        <v>484</v>
      </c>
      <c r="AE29" s="20">
        <f t="shared" si="2"/>
        <v>1539</v>
      </c>
      <c r="AF29" s="417">
        <f t="shared" si="3"/>
        <v>3.1797520661157024</v>
      </c>
      <c r="AG29" s="417">
        <f t="shared" si="4"/>
        <v>0.22576239669421486</v>
      </c>
      <c r="AH29" s="417">
        <f t="shared" si="5"/>
        <v>5.6440599173553716</v>
      </c>
    </row>
    <row r="30" spans="1:34">
      <c r="A30" s="63" t="s">
        <v>71</v>
      </c>
      <c r="B30" s="64" t="s">
        <v>72</v>
      </c>
      <c r="C30" s="379">
        <v>322</v>
      </c>
      <c r="D30" s="65">
        <v>1037</v>
      </c>
      <c r="E30" s="66">
        <f t="shared" si="6"/>
        <v>3.2204968944099379</v>
      </c>
      <c r="F30" s="66">
        <f t="shared" si="7"/>
        <v>0.22865527950310557</v>
      </c>
      <c r="G30" s="67">
        <f t="shared" si="8"/>
        <v>5.7163819875776394</v>
      </c>
      <c r="J30" t="s">
        <v>71</v>
      </c>
      <c r="K30" t="s">
        <v>72</v>
      </c>
      <c r="L30">
        <v>162</v>
      </c>
      <c r="M30">
        <v>519</v>
      </c>
      <c r="N30" s="46">
        <v>3.2037037037037037</v>
      </c>
      <c r="O30" s="46">
        <v>0.22746296296296295</v>
      </c>
      <c r="P30" s="46">
        <v>5.6865740740740733</v>
      </c>
      <c r="S30" t="s">
        <v>71</v>
      </c>
      <c r="T30" t="s">
        <v>72</v>
      </c>
      <c r="U30">
        <v>322</v>
      </c>
      <c r="V30">
        <v>1037</v>
      </c>
      <c r="W30" s="46">
        <v>3.2204968944099379</v>
      </c>
      <c r="X30" s="46">
        <v>0.22865527950310557</v>
      </c>
      <c r="Y30" s="46">
        <v>5.7163819875776394</v>
      </c>
      <c r="Z30" s="46"/>
      <c r="AA30" s="46"/>
      <c r="AB30" s="20" t="s">
        <v>71</v>
      </c>
      <c r="AC30" s="20" t="s">
        <v>72</v>
      </c>
      <c r="AD30" s="20">
        <f t="shared" si="1"/>
        <v>484</v>
      </c>
      <c r="AE30" s="20">
        <f t="shared" si="2"/>
        <v>1556</v>
      </c>
      <c r="AF30" s="417">
        <f t="shared" si="3"/>
        <v>3.2148760330578514</v>
      </c>
      <c r="AG30" s="417">
        <f t="shared" si="4"/>
        <v>0.22825619834710742</v>
      </c>
      <c r="AH30" s="417">
        <f t="shared" si="5"/>
        <v>5.7064049586776857</v>
      </c>
    </row>
    <row r="31" spans="1:34">
      <c r="A31" s="63" t="s">
        <v>73</v>
      </c>
      <c r="B31" s="64" t="s">
        <v>74</v>
      </c>
      <c r="C31" s="379">
        <v>322</v>
      </c>
      <c r="D31" s="65">
        <v>1096</v>
      </c>
      <c r="E31" s="66">
        <f t="shared" si="6"/>
        <v>3.4037267080745344</v>
      </c>
      <c r="F31" s="66">
        <f t="shared" si="7"/>
        <v>0.24166459627329193</v>
      </c>
      <c r="G31" s="67">
        <f t="shared" si="8"/>
        <v>6.0416149068322982</v>
      </c>
      <c r="J31" t="s">
        <v>73</v>
      </c>
      <c r="K31" t="s">
        <v>74</v>
      </c>
      <c r="L31">
        <v>162</v>
      </c>
      <c r="M31">
        <v>540</v>
      </c>
      <c r="N31" s="46">
        <v>3.3333333333333335</v>
      </c>
      <c r="O31" s="46">
        <v>0.23666666666666666</v>
      </c>
      <c r="P31" s="46">
        <v>5.916666666666667</v>
      </c>
      <c r="S31" t="s">
        <v>73</v>
      </c>
      <c r="T31" t="s">
        <v>74</v>
      </c>
      <c r="U31">
        <v>322</v>
      </c>
      <c r="V31">
        <v>1096</v>
      </c>
      <c r="W31" s="46">
        <v>3.4037267080745344</v>
      </c>
      <c r="X31" s="46">
        <v>0.24166459627329193</v>
      </c>
      <c r="Y31" s="46">
        <v>6.0416149068322982</v>
      </c>
      <c r="Z31" s="46"/>
      <c r="AA31" s="46"/>
      <c r="AB31" s="20" t="s">
        <v>73</v>
      </c>
      <c r="AC31" s="20" t="s">
        <v>74</v>
      </c>
      <c r="AD31" s="20">
        <f t="shared" si="1"/>
        <v>484</v>
      </c>
      <c r="AE31" s="20">
        <f t="shared" si="2"/>
        <v>1636</v>
      </c>
      <c r="AF31" s="417">
        <f t="shared" si="3"/>
        <v>3.3801652892561984</v>
      </c>
      <c r="AG31" s="417">
        <f t="shared" si="4"/>
        <v>0.23999173553719005</v>
      </c>
      <c r="AH31" s="417">
        <f t="shared" si="5"/>
        <v>5.999793388429751</v>
      </c>
    </row>
    <row r="32" spans="1:34">
      <c r="A32" s="63" t="s">
        <v>75</v>
      </c>
      <c r="B32" s="64" t="s">
        <v>76</v>
      </c>
      <c r="C32" s="379">
        <v>322</v>
      </c>
      <c r="D32" s="65">
        <v>1035</v>
      </c>
      <c r="E32" s="66">
        <f t="shared" si="6"/>
        <v>3.2142857142857144</v>
      </c>
      <c r="F32" s="66">
        <f t="shared" si="7"/>
        <v>0.2282142857142857</v>
      </c>
      <c r="G32" s="67">
        <f t="shared" si="8"/>
        <v>5.7053571428571423</v>
      </c>
      <c r="J32" t="s">
        <v>75</v>
      </c>
      <c r="K32" t="s">
        <v>76</v>
      </c>
      <c r="L32">
        <v>162</v>
      </c>
      <c r="M32">
        <v>521</v>
      </c>
      <c r="N32" s="46">
        <v>3.2160493827160495</v>
      </c>
      <c r="O32" s="46">
        <v>0.22833950617283949</v>
      </c>
      <c r="P32" s="46">
        <v>5.7084876543209875</v>
      </c>
      <c r="S32" t="s">
        <v>75</v>
      </c>
      <c r="T32" t="s">
        <v>76</v>
      </c>
      <c r="U32">
        <v>322</v>
      </c>
      <c r="V32">
        <v>1035</v>
      </c>
      <c r="W32" s="46">
        <v>3.2142857142857144</v>
      </c>
      <c r="X32" s="46">
        <v>0.2282142857142857</v>
      </c>
      <c r="Y32" s="46">
        <v>5.7053571428571423</v>
      </c>
      <c r="Z32" s="46"/>
      <c r="AA32" s="46"/>
      <c r="AB32" s="20" t="s">
        <v>75</v>
      </c>
      <c r="AC32" s="20" t="s">
        <v>76</v>
      </c>
      <c r="AD32" s="20">
        <f t="shared" si="1"/>
        <v>484</v>
      </c>
      <c r="AE32" s="20">
        <f t="shared" si="2"/>
        <v>1556</v>
      </c>
      <c r="AF32" s="417">
        <f t="shared" si="3"/>
        <v>3.2148760330578514</v>
      </c>
      <c r="AG32" s="417">
        <f t="shared" si="4"/>
        <v>0.22825619834710742</v>
      </c>
      <c r="AH32" s="417">
        <f t="shared" si="5"/>
        <v>5.7064049586776857</v>
      </c>
    </row>
    <row r="33" spans="1:77" ht="15" customHeight="1">
      <c r="A33" s="63" t="s">
        <v>77</v>
      </c>
      <c r="B33" s="64" t="s">
        <v>78</v>
      </c>
      <c r="C33" s="379">
        <v>322</v>
      </c>
      <c r="D33" s="65">
        <v>1066</v>
      </c>
      <c r="E33" s="66">
        <f t="shared" si="6"/>
        <v>3.31055900621118</v>
      </c>
      <c r="F33" s="66">
        <f>E33*0.071</f>
        <v>0.23504968944099378</v>
      </c>
      <c r="G33" s="67">
        <f t="shared" si="8"/>
        <v>5.8762422360248445</v>
      </c>
      <c r="J33" t="s">
        <v>77</v>
      </c>
      <c r="K33" t="s">
        <v>78</v>
      </c>
      <c r="L33">
        <v>162</v>
      </c>
      <c r="M33">
        <v>528</v>
      </c>
      <c r="N33" s="46">
        <v>3.2592592592592591</v>
      </c>
      <c r="O33" s="46">
        <v>0.23140740740740737</v>
      </c>
      <c r="P33" s="46">
        <v>5.7851851851851839</v>
      </c>
      <c r="S33" t="s">
        <v>77</v>
      </c>
      <c r="T33" t="s">
        <v>78</v>
      </c>
      <c r="U33">
        <v>322</v>
      </c>
      <c r="V33">
        <v>1066</v>
      </c>
      <c r="W33" s="46">
        <v>3.31055900621118</v>
      </c>
      <c r="X33" s="46">
        <v>0.23504968944099378</v>
      </c>
      <c r="Y33" s="46">
        <v>5.8762422360248445</v>
      </c>
      <c r="Z33" s="46"/>
      <c r="AA33" s="46"/>
      <c r="AB33" s="20" t="s">
        <v>77</v>
      </c>
      <c r="AC33" s="20" t="s">
        <v>78</v>
      </c>
      <c r="AD33" s="20">
        <f t="shared" si="1"/>
        <v>484</v>
      </c>
      <c r="AE33" s="20">
        <f t="shared" si="2"/>
        <v>1594</v>
      </c>
      <c r="AF33" s="417">
        <f t="shared" si="3"/>
        <v>3.2933884297520661</v>
      </c>
      <c r="AG33" s="417">
        <f t="shared" si="4"/>
        <v>0.23383057851239666</v>
      </c>
      <c r="AH33" s="417">
        <f t="shared" si="5"/>
        <v>5.8457644628099166</v>
      </c>
    </row>
    <row r="34" spans="1:77" ht="15" customHeight="1">
      <c r="A34" s="63" t="s">
        <v>79</v>
      </c>
      <c r="B34" s="64" t="s">
        <v>80</v>
      </c>
      <c r="C34" s="379">
        <v>322</v>
      </c>
      <c r="D34" s="65">
        <v>1086</v>
      </c>
      <c r="E34" s="66">
        <f t="shared" si="6"/>
        <v>3.372670807453416</v>
      </c>
      <c r="F34" s="66">
        <f t="shared" si="7"/>
        <v>0.23945962732919251</v>
      </c>
      <c r="G34" s="67">
        <f t="shared" si="8"/>
        <v>5.986490683229813</v>
      </c>
      <c r="J34" t="s">
        <v>79</v>
      </c>
      <c r="K34" t="s">
        <v>80</v>
      </c>
      <c r="L34">
        <v>162</v>
      </c>
      <c r="M34">
        <v>537</v>
      </c>
      <c r="N34" s="46">
        <v>3.3148148148148149</v>
      </c>
      <c r="O34" s="46">
        <v>0.23535185185185184</v>
      </c>
      <c r="P34" s="46">
        <v>5.8837962962962962</v>
      </c>
      <c r="S34" t="s">
        <v>79</v>
      </c>
      <c r="T34" t="s">
        <v>80</v>
      </c>
      <c r="U34">
        <v>322</v>
      </c>
      <c r="V34">
        <v>1086</v>
      </c>
      <c r="W34" s="46">
        <v>3.372670807453416</v>
      </c>
      <c r="X34" s="46">
        <v>0.23945962732919251</v>
      </c>
      <c r="Y34" s="46">
        <v>5.986490683229813</v>
      </c>
      <c r="Z34" s="46"/>
      <c r="AA34" s="46"/>
      <c r="AB34" s="20" t="s">
        <v>79</v>
      </c>
      <c r="AC34" s="20" t="s">
        <v>80</v>
      </c>
      <c r="AD34" s="20">
        <f t="shared" si="1"/>
        <v>484</v>
      </c>
      <c r="AE34" s="20">
        <f t="shared" si="2"/>
        <v>1623</v>
      </c>
      <c r="AF34" s="417">
        <f t="shared" si="3"/>
        <v>3.3533057851239669</v>
      </c>
      <c r="AG34" s="417">
        <f t="shared" si="4"/>
        <v>0.23808471074380164</v>
      </c>
      <c r="AH34" s="417">
        <f t="shared" si="5"/>
        <v>5.9521177685950413</v>
      </c>
    </row>
    <row r="35" spans="1:77" ht="15" customHeight="1">
      <c r="A35" s="68" t="s">
        <v>81</v>
      </c>
      <c r="B35" s="69" t="s">
        <v>82</v>
      </c>
      <c r="C35" s="379">
        <v>322</v>
      </c>
      <c r="D35" s="65">
        <v>1085</v>
      </c>
      <c r="E35" s="66">
        <f t="shared" si="6"/>
        <v>3.3695652173913042</v>
      </c>
      <c r="F35" s="70">
        <f t="shared" si="7"/>
        <v>0.23923913043478257</v>
      </c>
      <c r="G35" s="71">
        <f t="shared" si="8"/>
        <v>5.9809782608695645</v>
      </c>
      <c r="J35" t="s">
        <v>81</v>
      </c>
      <c r="K35" t="s">
        <v>82</v>
      </c>
      <c r="L35">
        <v>162</v>
      </c>
      <c r="M35">
        <v>533</v>
      </c>
      <c r="N35" s="46">
        <v>3.2901234567901234</v>
      </c>
      <c r="O35" s="46">
        <v>0.23359876543209873</v>
      </c>
      <c r="P35" s="46">
        <v>5.8399691358024679</v>
      </c>
      <c r="S35" t="s">
        <v>81</v>
      </c>
      <c r="T35" t="s">
        <v>82</v>
      </c>
      <c r="U35">
        <v>322</v>
      </c>
      <c r="V35">
        <v>1085</v>
      </c>
      <c r="W35" s="46">
        <v>3.3695652173913042</v>
      </c>
      <c r="X35" s="46">
        <v>0.23923913043478257</v>
      </c>
      <c r="Y35" s="46">
        <v>5.9809782608695645</v>
      </c>
      <c r="Z35" s="46"/>
      <c r="AA35" s="46"/>
      <c r="AB35" s="20" t="s">
        <v>81</v>
      </c>
      <c r="AC35" s="20" t="s">
        <v>82</v>
      </c>
      <c r="AD35" s="20">
        <f t="shared" si="1"/>
        <v>484</v>
      </c>
      <c r="AE35" s="20">
        <f t="shared" si="2"/>
        <v>1618</v>
      </c>
      <c r="AF35" s="417">
        <f t="shared" si="3"/>
        <v>3.3429752066115701</v>
      </c>
      <c r="AG35" s="417">
        <f t="shared" si="4"/>
        <v>0.23735123966942145</v>
      </c>
      <c r="AH35" s="417">
        <f t="shared" si="5"/>
        <v>5.933780991735536</v>
      </c>
    </row>
    <row r="36" spans="1:77" ht="15" customHeight="1">
      <c r="A36" s="63" t="s">
        <v>83</v>
      </c>
      <c r="B36" s="64" t="s">
        <v>84</v>
      </c>
      <c r="C36" s="379">
        <v>322</v>
      </c>
      <c r="D36" s="65">
        <v>1085</v>
      </c>
      <c r="E36" s="66">
        <f t="shared" si="6"/>
        <v>3.3695652173913042</v>
      </c>
      <c r="F36" s="66">
        <f t="shared" si="7"/>
        <v>0.23923913043478257</v>
      </c>
      <c r="G36" s="67">
        <f t="shared" si="8"/>
        <v>5.9809782608695645</v>
      </c>
      <c r="J36" t="s">
        <v>83</v>
      </c>
      <c r="K36" t="s">
        <v>84</v>
      </c>
      <c r="L36">
        <v>162</v>
      </c>
      <c r="M36">
        <v>537</v>
      </c>
      <c r="N36" s="46">
        <v>3.3148148148148149</v>
      </c>
      <c r="O36" s="46">
        <v>0.23535185185185184</v>
      </c>
      <c r="P36" s="46">
        <v>5.8837962962962962</v>
      </c>
      <c r="S36" t="s">
        <v>83</v>
      </c>
      <c r="T36" t="s">
        <v>84</v>
      </c>
      <c r="U36">
        <v>322</v>
      </c>
      <c r="V36">
        <v>1085</v>
      </c>
      <c r="W36" s="46">
        <v>3.3695652173913042</v>
      </c>
      <c r="X36" s="46">
        <v>0.23923913043478257</v>
      </c>
      <c r="Y36" s="46">
        <v>5.9809782608695645</v>
      </c>
      <c r="Z36" s="46"/>
      <c r="AA36" s="46"/>
      <c r="AB36" s="20" t="s">
        <v>83</v>
      </c>
      <c r="AC36" s="20" t="s">
        <v>84</v>
      </c>
      <c r="AD36" s="20">
        <f t="shared" si="1"/>
        <v>484</v>
      </c>
      <c r="AE36" s="20">
        <f t="shared" si="2"/>
        <v>1622</v>
      </c>
      <c r="AF36" s="417">
        <f t="shared" si="3"/>
        <v>3.3512396694214877</v>
      </c>
      <c r="AG36" s="417">
        <f t="shared" si="4"/>
        <v>0.2379380165289256</v>
      </c>
      <c r="AH36" s="417">
        <f t="shared" si="5"/>
        <v>5.9484504132231404</v>
      </c>
    </row>
    <row r="37" spans="1:77">
      <c r="A37" s="711" t="s">
        <v>85</v>
      </c>
      <c r="B37" s="711"/>
      <c r="C37" s="711"/>
      <c r="D37" s="711"/>
      <c r="E37" s="711"/>
      <c r="F37" s="72">
        <f>SUM(F23:F36)</f>
        <v>3.274158385093167</v>
      </c>
      <c r="G37" s="279">
        <f>SUM(G23:G36)</f>
        <v>81.853959627329189</v>
      </c>
      <c r="J37" t="s">
        <v>85</v>
      </c>
      <c r="N37" s="46"/>
      <c r="O37" s="46">
        <v>3.2138456790123451</v>
      </c>
      <c r="P37" s="46">
        <v>80.346141975308626</v>
      </c>
      <c r="S37" t="s">
        <v>85</v>
      </c>
      <c r="W37" s="46"/>
      <c r="X37" s="46">
        <v>3.274158385093167</v>
      </c>
      <c r="Y37" s="46">
        <v>81.853959627329189</v>
      </c>
      <c r="Z37" s="46"/>
      <c r="AA37" s="46"/>
      <c r="AB37" s="20" t="s">
        <v>85</v>
      </c>
      <c r="AC37" s="20"/>
      <c r="AD37" s="20"/>
      <c r="AE37" s="20"/>
      <c r="AF37" s="20"/>
      <c r="AG37" s="20"/>
      <c r="AH37" s="417">
        <f>SUM(AH23:AH36)</f>
        <v>81.34927685950413</v>
      </c>
    </row>
    <row r="38" spans="1:77">
      <c r="A38" s="74"/>
      <c r="B38" s="45"/>
      <c r="C38" s="75"/>
      <c r="D38" s="75"/>
    </row>
    <row r="39" spans="1:77">
      <c r="A39" s="74"/>
      <c r="B39" s="76"/>
      <c r="C39" s="76"/>
      <c r="D39" s="76"/>
    </row>
    <row r="40" spans="1:77" ht="30">
      <c r="A40" s="74"/>
      <c r="B40" s="77" t="s">
        <v>86</v>
      </c>
      <c r="C40" s="77" t="s">
        <v>87</v>
      </c>
      <c r="D40" s="77" t="s">
        <v>88</v>
      </c>
      <c r="E40" s="77" t="s">
        <v>89</v>
      </c>
    </row>
    <row r="41" spans="1:77">
      <c r="A41" s="74"/>
      <c r="B41" s="311" t="s">
        <v>90</v>
      </c>
      <c r="C41" s="307" t="s">
        <v>91</v>
      </c>
      <c r="D41" s="307" t="s">
        <v>21</v>
      </c>
      <c r="E41" s="307" t="s">
        <v>92</v>
      </c>
      <c r="R41" s="744" t="s">
        <v>0</v>
      </c>
      <c r="S41" s="744" t="s">
        <v>93</v>
      </c>
      <c r="T41" s="744" t="s">
        <v>94</v>
      </c>
      <c r="U41" s="744"/>
      <c r="V41" s="744"/>
      <c r="W41" s="744"/>
      <c r="X41" s="744"/>
      <c r="Y41" s="744"/>
      <c r="Z41" s="744"/>
      <c r="AA41" s="744"/>
      <c r="AB41" s="744"/>
      <c r="AC41" s="744"/>
      <c r="AD41" s="744"/>
      <c r="AE41" s="744"/>
      <c r="AF41" s="744"/>
      <c r="AG41" s="744"/>
      <c r="AH41" s="744"/>
      <c r="AI41" s="744"/>
      <c r="AJ41" s="744"/>
      <c r="AK41" s="744"/>
      <c r="AL41" s="744"/>
      <c r="AM41" s="744"/>
      <c r="AN41" s="744"/>
      <c r="AO41" s="744"/>
      <c r="AP41" s="744"/>
      <c r="AQ41" s="744"/>
      <c r="AR41" s="744"/>
      <c r="AS41" s="744"/>
      <c r="AT41" s="744"/>
      <c r="AU41" s="744"/>
      <c r="AV41" s="744"/>
      <c r="AW41" s="744"/>
      <c r="AX41" s="744"/>
      <c r="AY41" s="744"/>
      <c r="AZ41" s="744"/>
      <c r="BA41" s="744"/>
      <c r="BB41" s="744"/>
      <c r="BC41" s="744"/>
      <c r="BD41" s="744"/>
      <c r="BE41" s="744"/>
      <c r="BF41" s="744"/>
      <c r="BG41" s="744"/>
      <c r="BH41" s="744"/>
      <c r="BI41" s="744"/>
      <c r="BJ41" s="744"/>
      <c r="BK41" s="744"/>
      <c r="BL41" s="744"/>
      <c r="BM41" s="744"/>
      <c r="BN41" s="744"/>
      <c r="BO41" s="744"/>
      <c r="BP41" s="744"/>
      <c r="BQ41" s="744"/>
      <c r="BR41" s="744"/>
      <c r="BS41" s="744"/>
      <c r="BT41" s="744"/>
      <c r="BU41" s="744"/>
      <c r="BV41" s="744"/>
      <c r="BW41" s="744"/>
      <c r="BX41" s="744"/>
      <c r="BY41" s="744"/>
    </row>
    <row r="42" spans="1:77">
      <c r="A42" s="74"/>
      <c r="B42" s="311" t="s">
        <v>95</v>
      </c>
      <c r="C42" s="307" t="s">
        <v>96</v>
      </c>
      <c r="D42" s="307" t="s">
        <v>20</v>
      </c>
      <c r="E42" s="307" t="s">
        <v>97</v>
      </c>
      <c r="R42" s="744"/>
      <c r="S42" s="744"/>
      <c r="T42" s="79">
        <v>1</v>
      </c>
      <c r="U42" s="80"/>
      <c r="V42" s="80"/>
      <c r="W42" s="81"/>
      <c r="X42" s="82">
        <v>2</v>
      </c>
      <c r="Y42" s="83"/>
      <c r="Z42" s="83"/>
      <c r="AA42" s="83"/>
      <c r="AB42" s="83"/>
      <c r="AC42" s="84"/>
      <c r="AD42" s="85">
        <v>3</v>
      </c>
      <c r="AE42" s="86"/>
      <c r="AF42" s="86"/>
      <c r="AG42" s="87"/>
      <c r="AH42" s="88">
        <v>4</v>
      </c>
      <c r="AI42" s="89"/>
      <c r="AJ42" s="89"/>
      <c r="AK42" s="90"/>
      <c r="AL42" s="91">
        <v>5</v>
      </c>
      <c r="AM42" s="92"/>
      <c r="AN42" s="92"/>
      <c r="AO42" s="93"/>
      <c r="AP42" s="94">
        <v>6</v>
      </c>
      <c r="AQ42" s="95"/>
      <c r="AR42" s="95"/>
      <c r="AS42" s="96"/>
      <c r="AT42" s="97">
        <v>7</v>
      </c>
      <c r="AU42" s="98"/>
      <c r="AV42" s="98"/>
      <c r="AW42" s="99"/>
      <c r="AX42" s="100">
        <v>8</v>
      </c>
      <c r="AY42" s="101"/>
      <c r="AZ42" s="101"/>
      <c r="BA42" s="102"/>
      <c r="BB42" s="79">
        <v>9</v>
      </c>
      <c r="BC42" s="80"/>
      <c r="BD42" s="80"/>
      <c r="BE42" s="81"/>
      <c r="BF42" s="82">
        <v>10</v>
      </c>
      <c r="BG42" s="83"/>
      <c r="BH42" s="83"/>
      <c r="BI42" s="84"/>
      <c r="BJ42" s="85">
        <v>11</v>
      </c>
      <c r="BK42" s="86"/>
      <c r="BL42" s="86"/>
      <c r="BM42" s="87"/>
      <c r="BN42" s="88">
        <v>12</v>
      </c>
      <c r="BO42" s="89"/>
      <c r="BP42" s="89"/>
      <c r="BQ42" s="90"/>
      <c r="BR42" s="91">
        <v>13</v>
      </c>
      <c r="BS42" s="92"/>
      <c r="BT42" s="92"/>
      <c r="BU42" s="93"/>
      <c r="BV42" s="94">
        <v>14</v>
      </c>
      <c r="BW42" s="95"/>
      <c r="BX42" s="95"/>
      <c r="BY42" s="96"/>
    </row>
    <row r="43" spans="1:77">
      <c r="A43" s="74"/>
      <c r="B43" s="311" t="s">
        <v>98</v>
      </c>
      <c r="C43" s="307" t="s">
        <v>99</v>
      </c>
      <c r="D43" s="307" t="s">
        <v>19</v>
      </c>
      <c r="E43" s="307" t="s">
        <v>28</v>
      </c>
      <c r="R43" s="744"/>
      <c r="S43" s="744"/>
      <c r="T43" s="9" t="s">
        <v>18</v>
      </c>
      <c r="U43" s="9" t="s">
        <v>19</v>
      </c>
      <c r="V43" s="9" t="s">
        <v>20</v>
      </c>
      <c r="W43" s="9" t="s">
        <v>21</v>
      </c>
      <c r="X43" s="10" t="s">
        <v>18</v>
      </c>
      <c r="Y43" s="10" t="s">
        <v>19</v>
      </c>
      <c r="Z43" s="10"/>
      <c r="AA43" s="10"/>
      <c r="AB43" s="10" t="s">
        <v>20</v>
      </c>
      <c r="AC43" s="10" t="s">
        <v>21</v>
      </c>
      <c r="AD43" s="11" t="s">
        <v>18</v>
      </c>
      <c r="AE43" s="11" t="s">
        <v>19</v>
      </c>
      <c r="AF43" s="11" t="s">
        <v>20</v>
      </c>
      <c r="AG43" s="11" t="s">
        <v>21</v>
      </c>
      <c r="AH43" s="12" t="s">
        <v>18</v>
      </c>
      <c r="AI43" s="12" t="s">
        <v>19</v>
      </c>
      <c r="AJ43" s="12" t="s">
        <v>20</v>
      </c>
      <c r="AK43" s="12" t="s">
        <v>21</v>
      </c>
      <c r="AL43" s="13" t="s">
        <v>18</v>
      </c>
      <c r="AM43" s="13" t="s">
        <v>19</v>
      </c>
      <c r="AN43" s="13" t="s">
        <v>20</v>
      </c>
      <c r="AO43" s="13" t="s">
        <v>21</v>
      </c>
      <c r="AP43" s="14" t="s">
        <v>18</v>
      </c>
      <c r="AQ43" s="14" t="s">
        <v>19</v>
      </c>
      <c r="AR43" s="14" t="s">
        <v>20</v>
      </c>
      <c r="AS43" s="14" t="s">
        <v>21</v>
      </c>
      <c r="AT43" s="15" t="s">
        <v>18</v>
      </c>
      <c r="AU43" s="15" t="s">
        <v>19</v>
      </c>
      <c r="AV43" s="15" t="s">
        <v>20</v>
      </c>
      <c r="AW43" s="15" t="s">
        <v>21</v>
      </c>
      <c r="AX43" s="16" t="s">
        <v>18</v>
      </c>
      <c r="AY43" s="16" t="s">
        <v>19</v>
      </c>
      <c r="AZ43" s="16" t="s">
        <v>20</v>
      </c>
      <c r="BA43" s="16" t="s">
        <v>21</v>
      </c>
      <c r="BB43" s="9" t="s">
        <v>18</v>
      </c>
      <c r="BC43" s="9" t="s">
        <v>19</v>
      </c>
      <c r="BD43" s="9" t="s">
        <v>20</v>
      </c>
      <c r="BE43" s="9" t="s">
        <v>21</v>
      </c>
      <c r="BF43" s="10" t="s">
        <v>18</v>
      </c>
      <c r="BG43" s="10" t="s">
        <v>19</v>
      </c>
      <c r="BH43" s="10" t="s">
        <v>20</v>
      </c>
      <c r="BI43" s="10" t="s">
        <v>21</v>
      </c>
      <c r="BJ43" s="11" t="s">
        <v>18</v>
      </c>
      <c r="BK43" s="11" t="s">
        <v>19</v>
      </c>
      <c r="BL43" s="11" t="s">
        <v>20</v>
      </c>
      <c r="BM43" s="11" t="s">
        <v>21</v>
      </c>
      <c r="BN43" s="12" t="s">
        <v>18</v>
      </c>
      <c r="BO43" s="12" t="s">
        <v>19</v>
      </c>
      <c r="BP43" s="12" t="s">
        <v>20</v>
      </c>
      <c r="BQ43" s="12" t="s">
        <v>21</v>
      </c>
      <c r="BR43" s="13" t="s">
        <v>18</v>
      </c>
      <c r="BS43" s="13" t="s">
        <v>19</v>
      </c>
      <c r="BT43" s="13" t="s">
        <v>20</v>
      </c>
      <c r="BU43" s="13" t="s">
        <v>21</v>
      </c>
      <c r="BV43" s="14" t="s">
        <v>18</v>
      </c>
      <c r="BW43" s="14" t="s">
        <v>19</v>
      </c>
      <c r="BX43" s="14" t="s">
        <v>20</v>
      </c>
      <c r="BY43" s="14" t="s">
        <v>21</v>
      </c>
    </row>
    <row r="44" spans="1:77">
      <c r="A44" s="74"/>
      <c r="B44" s="311" t="s">
        <v>100</v>
      </c>
      <c r="C44" s="307" t="s">
        <v>101</v>
      </c>
      <c r="D44" s="307" t="s">
        <v>18</v>
      </c>
      <c r="E44" s="307" t="s">
        <v>31</v>
      </c>
      <c r="R44" s="307">
        <v>1</v>
      </c>
      <c r="S44" s="20" t="s">
        <v>22</v>
      </c>
      <c r="T44" s="103">
        <v>0</v>
      </c>
      <c r="U44" s="103">
        <v>0</v>
      </c>
      <c r="V44" s="103">
        <v>0.72727272727272729</v>
      </c>
      <c r="W44" s="103">
        <v>0.27272727272727271</v>
      </c>
      <c r="X44" s="103">
        <v>0</v>
      </c>
      <c r="Y44" s="103">
        <v>0</v>
      </c>
      <c r="Z44" s="103"/>
      <c r="AA44" s="103"/>
      <c r="AB44" s="103">
        <v>0.72727272727272729</v>
      </c>
      <c r="AC44" s="103">
        <v>0.27272727272727271</v>
      </c>
      <c r="AD44" s="103">
        <v>0</v>
      </c>
      <c r="AE44" s="103">
        <v>0</v>
      </c>
      <c r="AF44" s="103">
        <v>0.77272727272727271</v>
      </c>
      <c r="AG44" s="103">
        <v>0.22727272727272727</v>
      </c>
      <c r="AH44" s="103">
        <v>0</v>
      </c>
      <c r="AI44" s="103">
        <v>0</v>
      </c>
      <c r="AJ44" s="103">
        <v>0.56818181818181823</v>
      </c>
      <c r="AK44" s="103">
        <v>0.43181818181818182</v>
      </c>
      <c r="AL44" s="103">
        <v>0</v>
      </c>
      <c r="AM44" s="103">
        <v>0</v>
      </c>
      <c r="AN44" s="103">
        <v>0.63636363636363635</v>
      </c>
      <c r="AO44" s="103">
        <v>0.36363636363636365</v>
      </c>
      <c r="AP44" s="103">
        <v>0</v>
      </c>
      <c r="AQ44" s="103">
        <v>0</v>
      </c>
      <c r="AR44" s="103">
        <v>0.77272727272727271</v>
      </c>
      <c r="AS44" s="103">
        <v>0.22727272727272727</v>
      </c>
      <c r="AT44" s="103">
        <v>0</v>
      </c>
      <c r="AU44" s="103">
        <v>0</v>
      </c>
      <c r="AV44" s="103">
        <v>0.90909090909090906</v>
      </c>
      <c r="AW44" s="103">
        <v>9.0909090909090912E-2</v>
      </c>
      <c r="AX44" s="103">
        <v>0</v>
      </c>
      <c r="AY44" s="103">
        <v>0</v>
      </c>
      <c r="AZ44" s="103">
        <v>0.90909090909090906</v>
      </c>
      <c r="BA44" s="103">
        <v>9.0909090909090912E-2</v>
      </c>
      <c r="BB44" s="103">
        <v>0</v>
      </c>
      <c r="BC44" s="103">
        <v>0</v>
      </c>
      <c r="BD44" s="103">
        <v>0.36363636363636365</v>
      </c>
      <c r="BE44" s="103">
        <v>0.63636363636363635</v>
      </c>
      <c r="BF44" s="103">
        <v>0</v>
      </c>
      <c r="BG44" s="103">
        <v>0</v>
      </c>
      <c r="BH44" s="103">
        <v>0.86363636363636365</v>
      </c>
      <c r="BI44" s="103">
        <v>0.13636363636363635</v>
      </c>
      <c r="BJ44" s="103">
        <v>0</v>
      </c>
      <c r="BK44" s="103">
        <v>0</v>
      </c>
      <c r="BL44" s="103">
        <v>0.38636363636363635</v>
      </c>
      <c r="BM44" s="103">
        <v>0.61363636363636365</v>
      </c>
      <c r="BN44" s="103">
        <v>0</v>
      </c>
      <c r="BO44" s="103">
        <v>0</v>
      </c>
      <c r="BP44" s="103">
        <v>0.43181818181818182</v>
      </c>
      <c r="BQ44" s="103">
        <v>0.56818181818181823</v>
      </c>
      <c r="BR44" s="103">
        <v>0</v>
      </c>
      <c r="BS44" s="103">
        <v>0</v>
      </c>
      <c r="BT44" s="103">
        <v>0.79545454545454541</v>
      </c>
      <c r="BU44" s="103">
        <v>0.20454545454545456</v>
      </c>
      <c r="BV44" s="103">
        <v>0</v>
      </c>
      <c r="BW44" s="103">
        <v>0</v>
      </c>
      <c r="BX44" s="103">
        <v>0.84090909090909094</v>
      </c>
      <c r="BY44" s="103">
        <v>0.15909090909090909</v>
      </c>
    </row>
    <row r="45" spans="1:77">
      <c r="A45" s="74"/>
      <c r="B45" s="45"/>
      <c r="C45" s="30"/>
      <c r="D45" s="104"/>
      <c r="R45" s="307">
        <v>2</v>
      </c>
      <c r="S45" s="20" t="s">
        <v>102</v>
      </c>
      <c r="T45" s="103">
        <v>0</v>
      </c>
      <c r="U45" s="103">
        <v>0.1111111111111111</v>
      </c>
      <c r="V45" s="103">
        <v>0.66666666666666663</v>
      </c>
      <c r="W45" s="103">
        <v>0.22222222222222221</v>
      </c>
      <c r="X45" s="103">
        <v>0</v>
      </c>
      <c r="Y45" s="103">
        <v>0</v>
      </c>
      <c r="Z45" s="103"/>
      <c r="AA45" s="103"/>
      <c r="AB45" s="103">
        <v>0.88888888888888884</v>
      </c>
      <c r="AC45" s="103">
        <v>0.1111111111111111</v>
      </c>
      <c r="AD45" s="103">
        <v>0</v>
      </c>
      <c r="AE45" s="103">
        <v>0</v>
      </c>
      <c r="AF45" s="103">
        <v>0.88888888888888884</v>
      </c>
      <c r="AG45" s="103">
        <v>0.1111111111111111</v>
      </c>
      <c r="AH45" s="103">
        <v>0</v>
      </c>
      <c r="AI45" s="103">
        <v>0</v>
      </c>
      <c r="AJ45" s="103">
        <v>0.88888888888888884</v>
      </c>
      <c r="AK45" s="103">
        <v>0.1111111111111111</v>
      </c>
      <c r="AL45" s="103">
        <v>0</v>
      </c>
      <c r="AM45" s="103">
        <v>0</v>
      </c>
      <c r="AN45" s="103">
        <v>0.88888888888888884</v>
      </c>
      <c r="AO45" s="103">
        <v>0.1111111111111111</v>
      </c>
      <c r="AP45" s="103">
        <v>0</v>
      </c>
      <c r="AQ45" s="103">
        <v>0</v>
      </c>
      <c r="AR45" s="103">
        <v>0.88888888888888884</v>
      </c>
      <c r="AS45" s="103">
        <v>0.1111111111111111</v>
      </c>
      <c r="AT45" s="103">
        <v>0</v>
      </c>
      <c r="AU45" s="103">
        <v>0.1111111111111111</v>
      </c>
      <c r="AV45" s="103">
        <v>0.88888888888888884</v>
      </c>
      <c r="AW45" s="103">
        <v>0</v>
      </c>
      <c r="AX45" s="103">
        <v>0</v>
      </c>
      <c r="AY45" s="103">
        <v>0</v>
      </c>
      <c r="AZ45" s="103">
        <v>1</v>
      </c>
      <c r="BA45" s="103">
        <v>0</v>
      </c>
      <c r="BB45" s="103">
        <v>0</v>
      </c>
      <c r="BC45" s="103">
        <v>0</v>
      </c>
      <c r="BD45" s="103">
        <v>0.66666666666666663</v>
      </c>
      <c r="BE45" s="103">
        <v>0.33333333333333331</v>
      </c>
      <c r="BF45" s="103">
        <v>0</v>
      </c>
      <c r="BG45" s="103">
        <v>0</v>
      </c>
      <c r="BH45" s="103">
        <v>1</v>
      </c>
      <c r="BI45" s="103">
        <v>0</v>
      </c>
      <c r="BJ45" s="103">
        <v>0</v>
      </c>
      <c r="BK45" s="103">
        <v>0.1111111111111111</v>
      </c>
      <c r="BL45" s="103">
        <v>0.44444444444444442</v>
      </c>
      <c r="BM45" s="103">
        <v>0.44444444444444442</v>
      </c>
      <c r="BN45" s="103">
        <v>0</v>
      </c>
      <c r="BO45" s="103">
        <v>0.22222222222222221</v>
      </c>
      <c r="BP45" s="103">
        <v>0.66666666666666663</v>
      </c>
      <c r="BQ45" s="103">
        <v>0.1111111111111111</v>
      </c>
      <c r="BR45" s="103">
        <v>0</v>
      </c>
      <c r="BS45" s="103">
        <v>0</v>
      </c>
      <c r="BT45" s="103">
        <v>0.77777777777777779</v>
      </c>
      <c r="BU45" s="103">
        <v>0.22222222222222221</v>
      </c>
      <c r="BV45" s="103">
        <v>0</v>
      </c>
      <c r="BW45" s="103">
        <v>0</v>
      </c>
      <c r="BX45" s="103">
        <v>0.66666666666666663</v>
      </c>
      <c r="BY45" s="103">
        <v>0.33333333333333331</v>
      </c>
    </row>
    <row r="46" spans="1:77">
      <c r="A46" s="105" t="s">
        <v>103</v>
      </c>
      <c r="B46" s="105"/>
      <c r="C46" s="105"/>
      <c r="D46" s="105"/>
      <c r="E46" s="105"/>
      <c r="F46" s="105"/>
      <c r="G46" s="105"/>
      <c r="R46" s="307">
        <v>3</v>
      </c>
      <c r="S46" s="20" t="s">
        <v>104</v>
      </c>
      <c r="T46" s="103">
        <v>0</v>
      </c>
      <c r="U46" s="103">
        <v>0.14285714285714285</v>
      </c>
      <c r="V46" s="103">
        <v>0.8571428571428571</v>
      </c>
      <c r="W46" s="103">
        <v>0</v>
      </c>
      <c r="X46" s="103">
        <v>0</v>
      </c>
      <c r="Y46" s="103">
        <v>0</v>
      </c>
      <c r="Z46" s="103"/>
      <c r="AA46" s="103"/>
      <c r="AB46" s="103">
        <v>0.7142857142857143</v>
      </c>
      <c r="AC46" s="103">
        <v>0.2857142857142857</v>
      </c>
      <c r="AD46" s="103">
        <v>0</v>
      </c>
      <c r="AE46" s="103">
        <v>0</v>
      </c>
      <c r="AF46" s="103">
        <v>0.8571428571428571</v>
      </c>
      <c r="AG46" s="103">
        <v>0.14285714285714285</v>
      </c>
      <c r="AH46" s="103">
        <v>0</v>
      </c>
      <c r="AI46" s="103">
        <v>0.14285714285714285</v>
      </c>
      <c r="AJ46" s="103">
        <v>0.5714285714285714</v>
      </c>
      <c r="AK46" s="103">
        <v>0.2857142857142857</v>
      </c>
      <c r="AL46" s="103">
        <v>0</v>
      </c>
      <c r="AM46" s="103">
        <v>0</v>
      </c>
      <c r="AN46" s="103">
        <v>0.7142857142857143</v>
      </c>
      <c r="AO46" s="103">
        <v>0.2857142857142857</v>
      </c>
      <c r="AP46" s="103">
        <v>0</v>
      </c>
      <c r="AQ46" s="103">
        <v>0</v>
      </c>
      <c r="AR46" s="103">
        <v>0.7142857142857143</v>
      </c>
      <c r="AS46" s="103">
        <v>0.2857142857142857</v>
      </c>
      <c r="AT46" s="103">
        <v>0</v>
      </c>
      <c r="AU46" s="103">
        <v>0.42857142857142855</v>
      </c>
      <c r="AV46" s="103">
        <v>0.42857142857142855</v>
      </c>
      <c r="AW46" s="103">
        <v>0.14285714285714285</v>
      </c>
      <c r="AX46" s="103">
        <v>0</v>
      </c>
      <c r="AY46" s="103">
        <v>0</v>
      </c>
      <c r="AZ46" s="103">
        <v>1</v>
      </c>
      <c r="BA46" s="103">
        <v>0</v>
      </c>
      <c r="BB46" s="103">
        <v>0</v>
      </c>
      <c r="BC46" s="103">
        <v>0</v>
      </c>
      <c r="BD46" s="103">
        <v>0.7142857142857143</v>
      </c>
      <c r="BE46" s="103">
        <v>0.2857142857142857</v>
      </c>
      <c r="BF46" s="103">
        <v>0</v>
      </c>
      <c r="BG46" s="103">
        <v>0</v>
      </c>
      <c r="BH46" s="103">
        <v>0.8571428571428571</v>
      </c>
      <c r="BI46" s="103">
        <v>0.14285714285714285</v>
      </c>
      <c r="BJ46" s="103">
        <v>0</v>
      </c>
      <c r="BK46" s="103">
        <v>0.14285714285714285</v>
      </c>
      <c r="BL46" s="103">
        <v>0.7142857142857143</v>
      </c>
      <c r="BM46" s="103">
        <v>0.14285714285714285</v>
      </c>
      <c r="BN46" s="103">
        <v>0</v>
      </c>
      <c r="BO46" s="103">
        <v>0.14285714285714285</v>
      </c>
      <c r="BP46" s="103">
        <v>0.42857142857142855</v>
      </c>
      <c r="BQ46" s="103">
        <v>0.42857142857142855</v>
      </c>
      <c r="BR46" s="103">
        <v>0</v>
      </c>
      <c r="BS46" s="103">
        <v>0</v>
      </c>
      <c r="BT46" s="103">
        <v>0.42857142857142855</v>
      </c>
      <c r="BU46" s="103">
        <v>0.5714285714285714</v>
      </c>
      <c r="BV46" s="103">
        <v>0</v>
      </c>
      <c r="BW46" s="103">
        <v>0</v>
      </c>
      <c r="BX46" s="103">
        <v>0.7142857142857143</v>
      </c>
      <c r="BY46" s="103">
        <v>0.2857142857142857</v>
      </c>
    </row>
    <row r="47" spans="1:77" ht="15.75">
      <c r="A47" s="105" t="s">
        <v>217</v>
      </c>
      <c r="B47" s="105"/>
      <c r="C47" s="105"/>
      <c r="D47" s="259">
        <f>G37</f>
        <v>81.853959627329189</v>
      </c>
      <c r="E47" s="106"/>
      <c r="R47" s="307">
        <v>4</v>
      </c>
      <c r="S47" s="20" t="s">
        <v>105</v>
      </c>
      <c r="T47" s="103">
        <v>2.9411764705882353E-2</v>
      </c>
      <c r="U47" s="103">
        <v>0</v>
      </c>
      <c r="V47" s="103">
        <v>0.6470588235294118</v>
      </c>
      <c r="W47" s="103">
        <v>0.3235294117647059</v>
      </c>
      <c r="X47" s="103">
        <v>0</v>
      </c>
      <c r="Y47" s="103">
        <v>0</v>
      </c>
      <c r="Z47" s="103"/>
      <c r="AA47" s="103"/>
      <c r="AB47" s="103">
        <v>0.73529411764705888</v>
      </c>
      <c r="AC47" s="103">
        <v>0.26470588235294118</v>
      </c>
      <c r="AD47" s="103">
        <v>0</v>
      </c>
      <c r="AE47" s="103">
        <v>0</v>
      </c>
      <c r="AF47" s="103">
        <v>0.52941176470588236</v>
      </c>
      <c r="AG47" s="103">
        <v>0.47058823529411764</v>
      </c>
      <c r="AH47" s="103">
        <v>0</v>
      </c>
      <c r="AI47" s="103">
        <v>2.9411764705882353E-2</v>
      </c>
      <c r="AJ47" s="103">
        <v>0.44117647058823528</v>
      </c>
      <c r="AK47" s="103">
        <v>0.52941176470588236</v>
      </c>
      <c r="AL47" s="103">
        <v>0</v>
      </c>
      <c r="AM47" s="103">
        <v>0</v>
      </c>
      <c r="AN47" s="103">
        <v>0.5</v>
      </c>
      <c r="AO47" s="103">
        <v>0.5</v>
      </c>
      <c r="AP47" s="103">
        <v>0</v>
      </c>
      <c r="AQ47" s="103">
        <v>0</v>
      </c>
      <c r="AR47" s="103">
        <v>0.52941176470588236</v>
      </c>
      <c r="AS47" s="103">
        <v>0.47058823529411764</v>
      </c>
      <c r="AT47" s="103">
        <v>0</v>
      </c>
      <c r="AU47" s="103">
        <v>2.9411764705882353E-2</v>
      </c>
      <c r="AV47" s="103">
        <v>0.79411764705882348</v>
      </c>
      <c r="AW47" s="103">
        <v>0.17647058823529413</v>
      </c>
      <c r="AX47" s="103">
        <v>0</v>
      </c>
      <c r="AY47" s="103">
        <v>0</v>
      </c>
      <c r="AZ47" s="103">
        <v>0.79411764705882348</v>
      </c>
      <c r="BA47" s="103">
        <v>0.20588235294117646</v>
      </c>
      <c r="BB47" s="103">
        <v>0</v>
      </c>
      <c r="BC47" s="103">
        <v>2.9411764705882353E-2</v>
      </c>
      <c r="BD47" s="103">
        <v>0.44117647058823528</v>
      </c>
      <c r="BE47" s="103">
        <v>0.52941176470588236</v>
      </c>
      <c r="BF47" s="103">
        <v>0</v>
      </c>
      <c r="BG47" s="103">
        <v>0</v>
      </c>
      <c r="BH47" s="103">
        <v>0.79411764705882348</v>
      </c>
      <c r="BI47" s="103">
        <v>0.20588235294117646</v>
      </c>
      <c r="BJ47" s="103">
        <v>0</v>
      </c>
      <c r="BK47" s="103">
        <v>0</v>
      </c>
      <c r="BL47" s="103">
        <v>0.52941176470588236</v>
      </c>
      <c r="BM47" s="103">
        <v>0.47058823529411764</v>
      </c>
      <c r="BN47" s="103">
        <v>0</v>
      </c>
      <c r="BO47" s="103">
        <v>8.8235294117647065E-2</v>
      </c>
      <c r="BP47" s="103">
        <v>0.5</v>
      </c>
      <c r="BQ47" s="103">
        <v>0.41176470588235292</v>
      </c>
      <c r="BR47" s="103">
        <v>0</v>
      </c>
      <c r="BS47" s="103">
        <v>0</v>
      </c>
      <c r="BT47" s="103">
        <v>0.52941176470588236</v>
      </c>
      <c r="BU47" s="103">
        <v>0.47058823529411764</v>
      </c>
      <c r="BV47" s="103">
        <v>0</v>
      </c>
      <c r="BW47" s="103">
        <v>2.9411764705882353E-2</v>
      </c>
      <c r="BX47" s="103">
        <v>0.67647058823529416</v>
      </c>
      <c r="BY47" s="103">
        <v>0.29411764705882354</v>
      </c>
    </row>
    <row r="48" spans="1:77">
      <c r="A48" s="105" t="s">
        <v>372</v>
      </c>
      <c r="B48" s="105"/>
      <c r="C48" s="105"/>
      <c r="D48" s="105"/>
      <c r="E48" s="105"/>
      <c r="R48" s="307">
        <v>5</v>
      </c>
      <c r="S48" s="20" t="s">
        <v>106</v>
      </c>
      <c r="T48" s="103">
        <v>0</v>
      </c>
      <c r="U48" s="103">
        <v>0</v>
      </c>
      <c r="V48" s="103">
        <v>0.66666666666666663</v>
      </c>
      <c r="W48" s="103">
        <v>0.33333333333333331</v>
      </c>
      <c r="X48" s="103">
        <v>0</v>
      </c>
      <c r="Y48" s="103">
        <v>0</v>
      </c>
      <c r="Z48" s="103"/>
      <c r="AA48" s="103"/>
      <c r="AB48" s="103">
        <v>0.88888888888888884</v>
      </c>
      <c r="AC48" s="103">
        <v>0.1111111111111111</v>
      </c>
      <c r="AD48" s="103">
        <v>0</v>
      </c>
      <c r="AE48" s="103">
        <v>0</v>
      </c>
      <c r="AF48" s="103">
        <v>0.66666666666666663</v>
      </c>
      <c r="AG48" s="103">
        <v>0.33333333333333331</v>
      </c>
      <c r="AH48" s="103">
        <v>0</v>
      </c>
      <c r="AI48" s="103">
        <v>0</v>
      </c>
      <c r="AJ48" s="103">
        <v>0.88888888888888884</v>
      </c>
      <c r="AK48" s="103">
        <v>0.1111111111111111</v>
      </c>
      <c r="AL48" s="103">
        <v>0</v>
      </c>
      <c r="AM48" s="103">
        <v>0</v>
      </c>
      <c r="AN48" s="103">
        <v>0.77777777777777779</v>
      </c>
      <c r="AO48" s="103">
        <v>0.22222222222222221</v>
      </c>
      <c r="AP48" s="103">
        <v>0</v>
      </c>
      <c r="AQ48" s="103">
        <v>0</v>
      </c>
      <c r="AR48" s="103">
        <v>0.77777777777777779</v>
      </c>
      <c r="AS48" s="103">
        <v>0.22222222222222221</v>
      </c>
      <c r="AT48" s="103">
        <v>0</v>
      </c>
      <c r="AU48" s="103">
        <v>5.5555555555555552E-2</v>
      </c>
      <c r="AV48" s="103">
        <v>0.83333333333333337</v>
      </c>
      <c r="AW48" s="103">
        <v>0.1111111111111111</v>
      </c>
      <c r="AX48" s="103">
        <v>0</v>
      </c>
      <c r="AY48" s="103">
        <v>0</v>
      </c>
      <c r="AZ48" s="103">
        <v>0.88888888888888884</v>
      </c>
      <c r="BA48" s="103">
        <v>0.1111111111111111</v>
      </c>
      <c r="BB48" s="103">
        <v>0</v>
      </c>
      <c r="BC48" s="103">
        <v>0</v>
      </c>
      <c r="BD48" s="103">
        <v>0.72222222222222221</v>
      </c>
      <c r="BE48" s="103">
        <v>0.27777777777777779</v>
      </c>
      <c r="BF48" s="103">
        <v>0</v>
      </c>
      <c r="BG48" s="103">
        <v>0</v>
      </c>
      <c r="BH48" s="103">
        <v>0.77777777777777779</v>
      </c>
      <c r="BI48" s="103">
        <v>0.22222222222222221</v>
      </c>
      <c r="BJ48" s="103">
        <v>0</v>
      </c>
      <c r="BK48" s="103">
        <v>0.22222222222222221</v>
      </c>
      <c r="BL48" s="103">
        <v>0.55555555555555558</v>
      </c>
      <c r="BM48" s="103">
        <v>0.22222222222222221</v>
      </c>
      <c r="BN48" s="103">
        <v>0</v>
      </c>
      <c r="BO48" s="103">
        <v>5.5555555555555552E-2</v>
      </c>
      <c r="BP48" s="103">
        <v>0.5</v>
      </c>
      <c r="BQ48" s="103">
        <v>0.44444444444444442</v>
      </c>
      <c r="BR48" s="103">
        <v>0</v>
      </c>
      <c r="BS48" s="103">
        <v>0</v>
      </c>
      <c r="BT48" s="103">
        <v>0.61111111111111116</v>
      </c>
      <c r="BU48" s="103">
        <v>0.3888888888888889</v>
      </c>
      <c r="BV48" s="103">
        <v>0</v>
      </c>
      <c r="BW48" s="103">
        <v>0</v>
      </c>
      <c r="BX48" s="103">
        <v>0.61111111111111116</v>
      </c>
      <c r="BY48" s="103">
        <v>0.3888888888888889</v>
      </c>
    </row>
    <row r="49" spans="1:77" ht="21" customHeight="1">
      <c r="A49" s="105" t="s">
        <v>373</v>
      </c>
      <c r="B49" s="105"/>
      <c r="C49" s="105"/>
      <c r="D49" s="105"/>
      <c r="E49" s="105"/>
      <c r="R49" s="307">
        <v>6</v>
      </c>
      <c r="S49" s="20" t="s">
        <v>107</v>
      </c>
      <c r="T49" s="103">
        <v>0</v>
      </c>
      <c r="U49" s="103">
        <v>0</v>
      </c>
      <c r="V49" s="103">
        <v>0.71794871794871795</v>
      </c>
      <c r="W49" s="103">
        <v>0.28205128205128205</v>
      </c>
      <c r="X49" s="103">
        <v>0</v>
      </c>
      <c r="Y49" s="103">
        <v>0</v>
      </c>
      <c r="Z49" s="103"/>
      <c r="AA49" s="103"/>
      <c r="AB49" s="103">
        <v>0.66666666666666663</v>
      </c>
      <c r="AC49" s="103">
        <v>0.33333333333333331</v>
      </c>
      <c r="AD49" s="103">
        <v>0</v>
      </c>
      <c r="AE49" s="103">
        <v>8.5470085470085479E-3</v>
      </c>
      <c r="AF49" s="103">
        <v>0.69230769230769229</v>
      </c>
      <c r="AG49" s="103">
        <v>0.29914529914529914</v>
      </c>
      <c r="AH49" s="103">
        <v>0</v>
      </c>
      <c r="AI49" s="103">
        <v>0</v>
      </c>
      <c r="AJ49" s="103">
        <v>0.60683760683760679</v>
      </c>
      <c r="AK49" s="103">
        <v>0.39316239316239315</v>
      </c>
      <c r="AL49" s="103">
        <v>0</v>
      </c>
      <c r="AM49" s="103">
        <v>0</v>
      </c>
      <c r="AN49" s="103">
        <v>0.5213675213675214</v>
      </c>
      <c r="AO49" s="103">
        <v>0.47863247863247865</v>
      </c>
      <c r="AP49" s="103">
        <v>0</v>
      </c>
      <c r="AQ49" s="103">
        <v>8.5470085470085479E-3</v>
      </c>
      <c r="AR49" s="103">
        <v>0.62393162393162394</v>
      </c>
      <c r="AS49" s="103">
        <v>0.36752136752136755</v>
      </c>
      <c r="AT49" s="103">
        <v>8.5470085470085479E-3</v>
      </c>
      <c r="AU49" s="103">
        <v>1.7094017094017096E-2</v>
      </c>
      <c r="AV49" s="103">
        <v>0.70085470085470081</v>
      </c>
      <c r="AW49" s="103">
        <v>0.27350427350427353</v>
      </c>
      <c r="AX49" s="103">
        <v>0</v>
      </c>
      <c r="AY49" s="103">
        <v>0</v>
      </c>
      <c r="AZ49" s="103">
        <v>0.79487179487179482</v>
      </c>
      <c r="BA49" s="103">
        <v>0.20512820512820512</v>
      </c>
      <c r="BB49" s="103">
        <v>0</v>
      </c>
      <c r="BC49" s="103">
        <v>1.7094017094017096E-2</v>
      </c>
      <c r="BD49" s="103">
        <v>0.29059829059829062</v>
      </c>
      <c r="BE49" s="103">
        <v>0.69230769230769229</v>
      </c>
      <c r="BF49" s="103">
        <v>0</v>
      </c>
      <c r="BG49" s="103">
        <v>0</v>
      </c>
      <c r="BH49" s="103">
        <v>0.76923076923076927</v>
      </c>
      <c r="BI49" s="103">
        <v>0.23076923076923078</v>
      </c>
      <c r="BJ49" s="103">
        <v>0</v>
      </c>
      <c r="BK49" s="103">
        <v>2.564102564102564E-2</v>
      </c>
      <c r="BL49" s="103">
        <v>0.39316239316239315</v>
      </c>
      <c r="BM49" s="103">
        <v>0.58119658119658124</v>
      </c>
      <c r="BN49" s="103">
        <v>0</v>
      </c>
      <c r="BO49" s="103">
        <v>4.2735042735042736E-2</v>
      </c>
      <c r="BP49" s="103">
        <v>0.37606837606837606</v>
      </c>
      <c r="BQ49" s="103">
        <v>0.58119658119658124</v>
      </c>
      <c r="BR49" s="103">
        <v>0</v>
      </c>
      <c r="BS49" s="103">
        <v>0</v>
      </c>
      <c r="BT49" s="103">
        <v>0.6495726495726496</v>
      </c>
      <c r="BU49" s="103">
        <v>0.3504273504273504</v>
      </c>
      <c r="BV49" s="103">
        <v>0</v>
      </c>
      <c r="BW49" s="103">
        <v>0</v>
      </c>
      <c r="BX49" s="103">
        <v>0.70085470085470081</v>
      </c>
      <c r="BY49" s="103">
        <v>0.29914529914529914</v>
      </c>
    </row>
    <row r="50" spans="1:77">
      <c r="A50" s="53"/>
      <c r="R50" s="49"/>
    </row>
    <row r="51" spans="1:77">
      <c r="S51" t="s">
        <v>108</v>
      </c>
      <c r="T51" s="30">
        <v>4.3668122270742399E-3</v>
      </c>
      <c r="U51" s="30">
        <v>8.7336244541484712E-3</v>
      </c>
      <c r="V51" s="30">
        <v>0.70742358078602618</v>
      </c>
      <c r="W51" s="30">
        <v>0.27947598253275108</v>
      </c>
      <c r="X51" s="30">
        <v>0</v>
      </c>
      <c r="Y51" s="30">
        <v>0</v>
      </c>
      <c r="Z51" s="30"/>
      <c r="AA51" s="30"/>
      <c r="AB51" s="30">
        <v>0.71615720524017468</v>
      </c>
      <c r="AC51" s="30">
        <v>0.28384279475982532</v>
      </c>
      <c r="AD51" s="30">
        <v>0</v>
      </c>
      <c r="AE51" s="30">
        <v>4.3668122270742356E-3</v>
      </c>
      <c r="AF51" s="30">
        <v>0.69432314410480345</v>
      </c>
      <c r="AG51" s="30">
        <v>0.30131004366812225</v>
      </c>
      <c r="AH51" s="30">
        <v>0</v>
      </c>
      <c r="AI51" s="30">
        <v>8.7336244541484712E-3</v>
      </c>
      <c r="AJ51" s="30">
        <v>0.60698689956331875</v>
      </c>
      <c r="AK51" s="30">
        <v>0.38427947598253276</v>
      </c>
      <c r="AL51" s="30">
        <v>0</v>
      </c>
      <c r="AM51" s="30">
        <v>0</v>
      </c>
      <c r="AN51" s="30">
        <v>0.58078602620087338</v>
      </c>
      <c r="AO51" s="30">
        <v>0.41921397379912662</v>
      </c>
      <c r="AP51" s="30">
        <v>0</v>
      </c>
      <c r="AQ51" s="30">
        <v>4.3668122270742356E-3</v>
      </c>
      <c r="AR51" s="30">
        <v>0.66375545851528384</v>
      </c>
      <c r="AS51" s="30">
        <v>0.33187772925764192</v>
      </c>
      <c r="AT51" s="30">
        <v>4.3668122270742356E-3</v>
      </c>
      <c r="AU51" s="30">
        <v>3.4934497816593885E-2</v>
      </c>
      <c r="AV51" s="30">
        <v>0.76419213973799127</v>
      </c>
      <c r="AW51" s="30">
        <v>0.1965065502183406</v>
      </c>
      <c r="AX51" s="30">
        <v>0</v>
      </c>
      <c r="AY51" s="30">
        <v>0</v>
      </c>
      <c r="AZ51" s="30">
        <v>0.83842794759825323</v>
      </c>
      <c r="BA51" s="30">
        <v>0.16157205240174671</v>
      </c>
      <c r="BB51" s="30">
        <v>0</v>
      </c>
      <c r="BC51" s="30">
        <v>1.3100436681222707E-2</v>
      </c>
      <c r="BD51" s="30">
        <v>0.388646288209607</v>
      </c>
      <c r="BE51" s="30">
        <v>0.59825327510917026</v>
      </c>
      <c r="BF51" s="30">
        <v>0</v>
      </c>
      <c r="BG51" s="30">
        <v>0</v>
      </c>
      <c r="BH51" s="30">
        <v>0.80349344978165937</v>
      </c>
      <c r="BI51" s="30">
        <v>0.1965065502183406</v>
      </c>
      <c r="BJ51" s="30">
        <v>0</v>
      </c>
      <c r="BK51" s="30">
        <v>3.9301310043668124E-2</v>
      </c>
      <c r="BL51" s="30">
        <v>0.4366812227074236</v>
      </c>
      <c r="BM51" s="30">
        <v>0.5240174672489083</v>
      </c>
      <c r="BN51" s="30">
        <v>0</v>
      </c>
      <c r="BO51" s="30">
        <v>5.2401746724890827E-2</v>
      </c>
      <c r="BP51" s="30">
        <v>0.42794759825327511</v>
      </c>
      <c r="BQ51" s="30">
        <v>0.51965065502183405</v>
      </c>
      <c r="BR51" s="30">
        <v>0</v>
      </c>
      <c r="BS51" s="30">
        <v>0</v>
      </c>
      <c r="BT51" s="30">
        <v>0.65502183406113534</v>
      </c>
      <c r="BU51" s="30">
        <v>0.34497816593886466</v>
      </c>
      <c r="BV51" s="30">
        <v>0</v>
      </c>
      <c r="BW51" s="30">
        <v>4.3668122270742356E-3</v>
      </c>
      <c r="BX51" s="30">
        <v>0.71615720524017468</v>
      </c>
      <c r="BY51" s="30">
        <v>0.27947598253275108</v>
      </c>
    </row>
    <row r="52" spans="1:77" ht="15.75" customHeight="1">
      <c r="A52" s="728" t="s">
        <v>109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T52" s="29">
        <f>SUM(T51:U51)</f>
        <v>1.310043668122271E-2</v>
      </c>
      <c r="X52" s="29">
        <v>0</v>
      </c>
      <c r="AD52" s="29">
        <v>0</v>
      </c>
      <c r="AH52" s="29">
        <v>0.01</v>
      </c>
      <c r="AL52" s="29">
        <v>0</v>
      </c>
      <c r="AP52" s="29">
        <v>0</v>
      </c>
      <c r="AT52" s="29">
        <v>0.03</v>
      </c>
      <c r="AX52" s="29">
        <v>0</v>
      </c>
      <c r="BB52" s="29">
        <v>0.01</v>
      </c>
      <c r="BF52" s="29">
        <v>0</v>
      </c>
      <c r="BJ52" s="29">
        <v>0.04</v>
      </c>
      <c r="BN52" s="29">
        <v>0.05</v>
      </c>
      <c r="BR52" s="29">
        <v>0</v>
      </c>
      <c r="BV52" s="29">
        <v>0</v>
      </c>
    </row>
    <row r="53" spans="1:77" ht="15.75" customHeight="1">
      <c r="A53" s="105"/>
      <c r="T53" s="29"/>
      <c r="X53" s="29"/>
      <c r="AD53" s="29"/>
      <c r="AH53" s="29"/>
      <c r="AL53" s="29"/>
      <c r="AP53" s="29"/>
      <c r="AT53" s="29"/>
      <c r="AX53" s="29"/>
      <c r="BB53" s="29"/>
      <c r="BF53" s="29"/>
      <c r="BJ53" s="29"/>
      <c r="BN53" s="29"/>
      <c r="BR53" s="29"/>
      <c r="BV53" s="29"/>
    </row>
    <row r="54" spans="1:77" ht="15.75" customHeight="1"/>
    <row r="55" spans="1:77">
      <c r="R55" s="749" t="s">
        <v>115</v>
      </c>
      <c r="S55" s="749" t="s">
        <v>93</v>
      </c>
      <c r="T55" s="751" t="s">
        <v>116</v>
      </c>
      <c r="U55" s="751"/>
      <c r="V55" s="751"/>
      <c r="W55" s="751"/>
      <c r="X55" s="751"/>
      <c r="Y55" s="751"/>
      <c r="Z55" s="751"/>
      <c r="AA55" s="751"/>
      <c r="AB55" s="751"/>
      <c r="AC55" s="751"/>
      <c r="AD55" s="751"/>
      <c r="AE55" s="751"/>
      <c r="AF55" s="751"/>
      <c r="AG55" s="751"/>
      <c r="AH55" s="751"/>
      <c r="AI55" s="751"/>
    </row>
    <row r="56" spans="1:77">
      <c r="R56" s="750"/>
      <c r="S56" s="750"/>
      <c r="T56" s="306">
        <v>1</v>
      </c>
      <c r="U56" s="111">
        <v>2</v>
      </c>
      <c r="V56" s="111">
        <v>3</v>
      </c>
      <c r="W56" s="111">
        <v>4</v>
      </c>
      <c r="X56" s="111">
        <v>5</v>
      </c>
      <c r="Y56" s="111">
        <v>6</v>
      </c>
      <c r="Z56" s="111"/>
      <c r="AA56" s="111"/>
      <c r="AB56" s="111">
        <v>7</v>
      </c>
      <c r="AC56" s="111">
        <v>8</v>
      </c>
      <c r="AD56" s="306">
        <v>9</v>
      </c>
      <c r="AE56" s="111">
        <v>10</v>
      </c>
      <c r="AF56" s="111">
        <v>11</v>
      </c>
      <c r="AG56" s="111">
        <v>12</v>
      </c>
      <c r="AH56" s="111">
        <v>13</v>
      </c>
      <c r="AI56" s="312">
        <v>14</v>
      </c>
    </row>
    <row r="57" spans="1:77">
      <c r="R57" s="377"/>
      <c r="S57" s="377"/>
      <c r="T57" s="376"/>
      <c r="U57" s="111"/>
      <c r="V57" s="111"/>
      <c r="W57" s="111"/>
      <c r="X57" s="111"/>
      <c r="Y57" s="111"/>
      <c r="Z57" s="111"/>
      <c r="AA57" s="111"/>
      <c r="AB57" s="111"/>
      <c r="AC57" s="111"/>
      <c r="AD57" s="376"/>
      <c r="AE57" s="111"/>
      <c r="AF57" s="111"/>
      <c r="AG57" s="111"/>
      <c r="AH57" s="111"/>
      <c r="AI57" s="378"/>
    </row>
    <row r="58" spans="1:77">
      <c r="R58" s="377"/>
      <c r="S58" s="377"/>
      <c r="T58" s="376"/>
      <c r="U58" s="111"/>
      <c r="V58" s="111"/>
      <c r="W58" s="111"/>
      <c r="X58" s="111"/>
      <c r="Y58" s="111"/>
      <c r="Z58" s="111"/>
      <c r="AA58" s="111"/>
      <c r="AB58" s="111"/>
      <c r="AC58" s="111"/>
      <c r="AD58" s="376"/>
      <c r="AE58" s="111"/>
      <c r="AF58" s="111"/>
      <c r="AG58" s="111"/>
      <c r="AH58" s="111"/>
      <c r="AI58" s="378"/>
    </row>
    <row r="59" spans="1:77">
      <c r="R59" s="377"/>
      <c r="S59" s="377"/>
      <c r="T59" s="376"/>
      <c r="U59" s="111"/>
      <c r="V59" s="111"/>
      <c r="W59" s="111"/>
      <c r="X59" s="111"/>
      <c r="Y59" s="111"/>
      <c r="Z59" s="111"/>
      <c r="AA59" s="111"/>
      <c r="AB59" s="111"/>
      <c r="AC59" s="111"/>
      <c r="AD59" s="376"/>
      <c r="AE59" s="111"/>
      <c r="AF59" s="111"/>
      <c r="AG59" s="111"/>
      <c r="AH59" s="111"/>
      <c r="AI59" s="378"/>
    </row>
    <row r="60" spans="1:77">
      <c r="R60" s="377"/>
      <c r="S60" s="377"/>
      <c r="T60" s="376"/>
      <c r="U60" s="111"/>
      <c r="V60" s="111"/>
      <c r="W60" s="111"/>
      <c r="X60" s="111"/>
      <c r="Y60" s="111"/>
      <c r="Z60" s="111"/>
      <c r="AA60" s="111"/>
      <c r="AB60" s="111"/>
      <c r="AC60" s="111"/>
      <c r="AD60" s="376"/>
      <c r="AE60" s="111"/>
      <c r="AF60" s="111"/>
      <c r="AG60" s="111"/>
      <c r="AH60" s="111"/>
      <c r="AI60" s="378"/>
    </row>
    <row r="61" spans="1:77">
      <c r="R61" s="377"/>
      <c r="S61" s="377"/>
      <c r="T61" s="376"/>
      <c r="U61" s="111"/>
      <c r="V61" s="111"/>
      <c r="W61" s="111"/>
      <c r="X61" s="111"/>
      <c r="Y61" s="111"/>
      <c r="Z61" s="111"/>
      <c r="AA61" s="111"/>
      <c r="AB61" s="111"/>
      <c r="AC61" s="111"/>
      <c r="AD61" s="376"/>
      <c r="AE61" s="111"/>
      <c r="AF61" s="111"/>
      <c r="AG61" s="111"/>
      <c r="AH61" s="111"/>
      <c r="AI61" s="378"/>
    </row>
    <row r="62" spans="1:77">
      <c r="R62" s="377"/>
      <c r="S62" s="377"/>
      <c r="T62" s="376"/>
      <c r="U62" s="111"/>
      <c r="V62" s="111"/>
      <c r="W62" s="111"/>
      <c r="X62" s="111"/>
      <c r="Y62" s="111"/>
      <c r="Z62" s="111"/>
      <c r="AA62" s="111"/>
      <c r="AB62" s="111"/>
      <c r="AC62" s="111"/>
      <c r="AD62" s="376"/>
      <c r="AE62" s="111"/>
      <c r="AF62" s="111"/>
      <c r="AG62" s="111"/>
      <c r="AH62" s="111"/>
      <c r="AI62" s="378"/>
    </row>
    <row r="63" spans="1:77">
      <c r="R63" s="377"/>
      <c r="S63" s="377"/>
      <c r="T63" s="376"/>
      <c r="U63" s="111"/>
      <c r="V63" s="111"/>
      <c r="W63" s="111"/>
      <c r="X63" s="111"/>
      <c r="Y63" s="111"/>
      <c r="Z63" s="111"/>
      <c r="AA63" s="111"/>
      <c r="AB63" s="111"/>
      <c r="AC63" s="111"/>
      <c r="AD63" s="376"/>
      <c r="AE63" s="111"/>
      <c r="AF63" s="111"/>
      <c r="AG63" s="111"/>
      <c r="AH63" s="111"/>
      <c r="AI63" s="378"/>
    </row>
    <row r="64" spans="1:77">
      <c r="R64" s="377"/>
      <c r="S64" s="377"/>
      <c r="T64" s="376"/>
      <c r="U64" s="111"/>
      <c r="V64" s="111"/>
      <c r="W64" s="111"/>
      <c r="X64" s="111"/>
      <c r="Y64" s="111"/>
      <c r="Z64" s="111"/>
      <c r="AA64" s="111"/>
      <c r="AB64" s="111"/>
      <c r="AC64" s="111"/>
      <c r="AD64" s="376"/>
      <c r="AE64" s="111"/>
      <c r="AF64" s="111"/>
      <c r="AG64" s="111"/>
      <c r="AH64" s="111"/>
      <c r="AI64" s="378"/>
    </row>
    <row r="65" spans="18:38">
      <c r="R65" s="377"/>
      <c r="S65" s="377"/>
      <c r="T65" s="376"/>
      <c r="U65" s="111"/>
      <c r="V65" s="111"/>
      <c r="W65" s="111"/>
      <c r="X65" s="111"/>
      <c r="Y65" s="111"/>
      <c r="Z65" s="111"/>
      <c r="AA65" s="111"/>
      <c r="AB65" s="111"/>
      <c r="AC65" s="111"/>
      <c r="AD65" s="376"/>
      <c r="AE65" s="111"/>
      <c r="AF65" s="111"/>
      <c r="AG65" s="111"/>
      <c r="AH65" s="111"/>
      <c r="AI65" s="378"/>
    </row>
    <row r="66" spans="18:38">
      <c r="R66" s="377"/>
      <c r="S66" s="377"/>
      <c r="T66" s="376"/>
      <c r="U66" s="111"/>
      <c r="V66" s="111"/>
      <c r="W66" s="111"/>
      <c r="X66" s="111"/>
      <c r="Y66" s="111"/>
      <c r="Z66" s="111"/>
      <c r="AA66" s="111"/>
      <c r="AB66" s="111"/>
      <c r="AC66" s="111"/>
      <c r="AD66" s="376"/>
      <c r="AE66" s="111"/>
      <c r="AF66" s="111"/>
      <c r="AG66" s="111"/>
      <c r="AH66" s="111"/>
      <c r="AI66" s="378"/>
    </row>
    <row r="67" spans="18:38">
      <c r="R67" s="377"/>
      <c r="S67" s="377"/>
      <c r="T67" s="376"/>
      <c r="U67" s="111"/>
      <c r="V67" s="111"/>
      <c r="W67" s="111"/>
      <c r="X67" s="111"/>
      <c r="Y67" s="111"/>
      <c r="Z67" s="111"/>
      <c r="AA67" s="111"/>
      <c r="AB67" s="111"/>
      <c r="AC67" s="111"/>
      <c r="AD67" s="376"/>
      <c r="AE67" s="111"/>
      <c r="AF67" s="111"/>
      <c r="AG67" s="111"/>
      <c r="AH67" s="111"/>
      <c r="AI67" s="378"/>
    </row>
    <row r="68" spans="18:38">
      <c r="R68" s="377"/>
      <c r="S68" s="377"/>
      <c r="T68" s="376"/>
      <c r="U68" s="111"/>
      <c r="V68" s="111"/>
      <c r="W68" s="111"/>
      <c r="X68" s="111"/>
      <c r="Y68" s="111"/>
      <c r="Z68" s="111"/>
      <c r="AA68" s="111"/>
      <c r="AB68" s="111"/>
      <c r="AC68" s="111"/>
      <c r="AD68" s="376"/>
      <c r="AE68" s="111"/>
      <c r="AF68" s="111"/>
      <c r="AG68" s="111"/>
      <c r="AH68" s="111"/>
      <c r="AI68" s="378"/>
    </row>
    <row r="69" spans="18:38">
      <c r="R69" s="377"/>
      <c r="S69" s="377"/>
      <c r="T69" s="376"/>
      <c r="U69" s="111"/>
      <c r="V69" s="111"/>
      <c r="W69" s="111"/>
      <c r="X69" s="111"/>
      <c r="Y69" s="111"/>
      <c r="Z69" s="111"/>
      <c r="AA69" s="111"/>
      <c r="AB69" s="111"/>
      <c r="AC69" s="111"/>
      <c r="AD69" s="376"/>
      <c r="AE69" s="111"/>
      <c r="AF69" s="111"/>
      <c r="AG69" s="111"/>
      <c r="AH69" s="111"/>
      <c r="AI69" s="378"/>
    </row>
    <row r="70" spans="18:38">
      <c r="R70" s="377"/>
      <c r="S70" s="377"/>
      <c r="T70" s="376"/>
      <c r="U70" s="111"/>
      <c r="V70" s="111"/>
      <c r="W70" s="111"/>
      <c r="X70" s="111"/>
      <c r="Y70" s="111"/>
      <c r="Z70" s="111"/>
      <c r="AA70" s="111"/>
      <c r="AB70" s="111"/>
      <c r="AC70" s="111"/>
      <c r="AD70" s="376"/>
      <c r="AE70" s="111"/>
      <c r="AF70" s="111"/>
      <c r="AG70" s="111"/>
      <c r="AH70" s="111"/>
      <c r="AI70" s="378"/>
    </row>
    <row r="71" spans="18:38">
      <c r="R71" s="377"/>
      <c r="S71" s="377"/>
      <c r="T71" s="376"/>
      <c r="U71" s="111"/>
      <c r="V71" s="111"/>
      <c r="W71" s="111"/>
      <c r="X71" s="111"/>
      <c r="Y71" s="111"/>
      <c r="Z71" s="111"/>
      <c r="AA71" s="111"/>
      <c r="AB71" s="111"/>
      <c r="AC71" s="111"/>
      <c r="AD71" s="376"/>
      <c r="AE71" s="111"/>
      <c r="AF71" s="111"/>
      <c r="AG71" s="111"/>
      <c r="AH71" s="111"/>
      <c r="AI71" s="378"/>
    </row>
    <row r="72" spans="18:38">
      <c r="R72" s="377"/>
      <c r="S72" s="377"/>
      <c r="T72" s="376"/>
      <c r="U72" s="111"/>
      <c r="V72" s="111"/>
      <c r="W72" s="111"/>
      <c r="X72" s="111"/>
      <c r="Y72" s="111"/>
      <c r="Z72" s="111"/>
      <c r="AA72" s="111"/>
      <c r="AB72" s="111"/>
      <c r="AC72" s="111"/>
      <c r="AD72" s="376"/>
      <c r="AE72" s="111"/>
      <c r="AF72" s="111"/>
      <c r="AG72" s="111"/>
      <c r="AH72" s="111"/>
      <c r="AI72" s="378"/>
    </row>
    <row r="73" spans="18:38">
      <c r="R73" s="377"/>
      <c r="S73" s="377"/>
      <c r="T73" s="376"/>
      <c r="U73" s="111"/>
      <c r="V73" s="111"/>
      <c r="W73" s="111"/>
      <c r="X73" s="111"/>
      <c r="Y73" s="111"/>
      <c r="Z73" s="111"/>
      <c r="AA73" s="111"/>
      <c r="AB73" s="111"/>
      <c r="AC73" s="111"/>
      <c r="AD73" s="376"/>
      <c r="AE73" s="111"/>
      <c r="AF73" s="111"/>
      <c r="AG73" s="111"/>
      <c r="AH73" s="111"/>
      <c r="AI73" s="378"/>
    </row>
    <row r="74" spans="18:38">
      <c r="R74" s="377"/>
      <c r="S74" s="377"/>
      <c r="T74" s="376"/>
      <c r="U74" s="111"/>
      <c r="V74" s="111"/>
      <c r="W74" s="111"/>
      <c r="X74" s="111"/>
      <c r="Y74" s="111"/>
      <c r="Z74" s="111"/>
      <c r="AA74" s="111"/>
      <c r="AB74" s="111"/>
      <c r="AC74" s="111"/>
      <c r="AD74" s="376"/>
      <c r="AE74" s="111"/>
      <c r="AF74" s="111"/>
      <c r="AG74" s="111"/>
      <c r="AH74" s="111"/>
      <c r="AI74" s="378"/>
    </row>
    <row r="75" spans="18:38">
      <c r="R75" s="115">
        <v>1</v>
      </c>
      <c r="S75" s="116" t="s">
        <v>22</v>
      </c>
      <c r="T75" s="117">
        <f>SUM(T44:U44)</f>
        <v>0</v>
      </c>
      <c r="U75" s="117">
        <f>SUM(X44:Y44)</f>
        <v>0</v>
      </c>
      <c r="V75" s="117">
        <f>SUM(AD44:AE44)</f>
        <v>0</v>
      </c>
      <c r="W75" s="117">
        <f>SUM(AH44:AI44)</f>
        <v>0</v>
      </c>
      <c r="X75" s="117">
        <f>SUM(AL44:AM44)</f>
        <v>0</v>
      </c>
      <c r="Y75" s="117">
        <f>SUM(AP44:AQ44)</f>
        <v>0</v>
      </c>
      <c r="Z75" s="117"/>
      <c r="AA75" s="117"/>
      <c r="AB75" s="117">
        <f>SUM(AT44:AU44)</f>
        <v>0</v>
      </c>
      <c r="AC75" s="117">
        <f>SUM(AX44:AY44)</f>
        <v>0</v>
      </c>
      <c r="AD75" s="117">
        <f>SUM(BB44:BC44)</f>
        <v>0</v>
      </c>
      <c r="AE75" s="117">
        <f>SUM(BF44:BG44)</f>
        <v>0</v>
      </c>
      <c r="AF75" s="117">
        <f>SUM(BJ44:BK44)</f>
        <v>0</v>
      </c>
      <c r="AG75" s="117">
        <f>SUM(BN44:BO44)</f>
        <v>0</v>
      </c>
      <c r="AH75" s="117">
        <f>SUM(BR44:BS44)</f>
        <v>0</v>
      </c>
      <c r="AI75" s="117">
        <f>SUM(BV44:BW44)</f>
        <v>0</v>
      </c>
      <c r="AJ75" s="29"/>
      <c r="AK75" s="30"/>
      <c r="AL75" s="30"/>
    </row>
    <row r="76" spans="18:38">
      <c r="R76" s="115"/>
      <c r="S76" s="116"/>
      <c r="T76" s="117"/>
      <c r="U76" s="117"/>
      <c r="V76" s="117"/>
      <c r="W76" s="117"/>
      <c r="X76" s="117"/>
      <c r="Y76" s="117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29"/>
      <c r="AK76" s="30"/>
      <c r="AL76" s="30"/>
    </row>
    <row r="77" spans="18:38">
      <c r="R77" s="115"/>
      <c r="S77" s="116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29"/>
      <c r="AK77" s="30"/>
      <c r="AL77" s="30"/>
    </row>
    <row r="78" spans="18:38">
      <c r="R78" s="115"/>
      <c r="S78" s="116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29"/>
      <c r="AK78" s="30"/>
      <c r="AL78" s="30"/>
    </row>
    <row r="79" spans="18:38">
      <c r="R79" s="115"/>
      <c r="S79" s="116"/>
      <c r="T79" s="117"/>
      <c r="U79" s="117"/>
      <c r="V79" s="117"/>
      <c r="W79" s="117"/>
      <c r="X79" s="117"/>
      <c r="Y79" s="117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29"/>
      <c r="AK79" s="30"/>
      <c r="AL79" s="30"/>
    </row>
    <row r="80" spans="18:38">
      <c r="R80" s="115">
        <v>2</v>
      </c>
      <c r="S80" s="116" t="s">
        <v>102</v>
      </c>
      <c r="T80" s="119">
        <f>SUM(T45:U45)</f>
        <v>0.1111111111111111</v>
      </c>
      <c r="U80" s="117">
        <f>SUM(X45:Y45)</f>
        <v>0</v>
      </c>
      <c r="V80" s="117">
        <f>SUM(AD45:AE45)</f>
        <v>0</v>
      </c>
      <c r="W80" s="117">
        <f>SUM(AH45:AI45)</f>
        <v>0</v>
      </c>
      <c r="X80" s="117">
        <f>SUM(AL45:AM45)</f>
        <v>0</v>
      </c>
      <c r="Y80" s="117">
        <f>SUM(AP45:AQ45)</f>
        <v>0</v>
      </c>
      <c r="Z80" s="117"/>
      <c r="AA80" s="117"/>
      <c r="AB80" s="119">
        <f>SUM(AT45:AU45)</f>
        <v>0.1111111111111111</v>
      </c>
      <c r="AC80" s="117">
        <f>SUM(AX45:AY45)</f>
        <v>0</v>
      </c>
      <c r="AD80" s="117">
        <f>SUM(BB45:BC45)</f>
        <v>0</v>
      </c>
      <c r="AE80" s="117">
        <f>SUM(BF45:BG45)</f>
        <v>0</v>
      </c>
      <c r="AF80" s="119">
        <f>SUM(BJ45:BK45)</f>
        <v>0.1111111111111111</v>
      </c>
      <c r="AG80" s="119">
        <f>SUM(BN45:BO45)</f>
        <v>0.22222222222222221</v>
      </c>
      <c r="AH80" s="117">
        <f>SUM(BR45:BS45)</f>
        <v>0</v>
      </c>
      <c r="AI80" s="117">
        <f>SUM(BV45:BW45)</f>
        <v>0</v>
      </c>
      <c r="AJ80" s="29"/>
      <c r="AK80" s="30"/>
      <c r="AL80" s="30"/>
    </row>
    <row r="81" spans="1:38">
      <c r="R81" s="115">
        <v>3</v>
      </c>
      <c r="S81" s="116" t="s">
        <v>104</v>
      </c>
      <c r="T81" s="119">
        <f t="shared" ref="T81:T84" si="9">SUM(T46:U46)</f>
        <v>0.14285714285714285</v>
      </c>
      <c r="U81" s="117">
        <f t="shared" ref="U81:U84" si="10">SUM(X46:Y46)</f>
        <v>0</v>
      </c>
      <c r="V81" s="117">
        <f t="shared" ref="V81:V84" si="11">SUM(AD46:AE46)</f>
        <v>0</v>
      </c>
      <c r="W81" s="119">
        <f t="shared" ref="W81:W84" si="12">SUM(AH46:AI46)</f>
        <v>0.14285714285714285</v>
      </c>
      <c r="X81" s="117">
        <f t="shared" ref="X81:X84" si="13">SUM(AL46:AM46)</f>
        <v>0</v>
      </c>
      <c r="Y81" s="117">
        <f t="shared" ref="Y81:Y84" si="14">SUM(AP46:AQ46)</f>
        <v>0</v>
      </c>
      <c r="Z81" s="117"/>
      <c r="AA81" s="117"/>
      <c r="AB81" s="119">
        <f>SUM(AT46:AU46)</f>
        <v>0.42857142857142855</v>
      </c>
      <c r="AC81" s="117">
        <f t="shared" ref="AC81:AC84" si="15">SUM(AX46:AY46)</f>
        <v>0</v>
      </c>
      <c r="AD81" s="117">
        <f t="shared" ref="AD81:AD84" si="16">SUM(BB46:BC46)</f>
        <v>0</v>
      </c>
      <c r="AE81" s="117">
        <f t="shared" ref="AE81:AE84" si="17">SUM(BF46:BG46)</f>
        <v>0</v>
      </c>
      <c r="AF81" s="119">
        <f t="shared" ref="AF81:AF84" si="18">SUM(BJ46:BK46)</f>
        <v>0.14285714285714285</v>
      </c>
      <c r="AG81" s="119">
        <f t="shared" ref="AG81:AG84" si="19">SUM(BN46:BO46)</f>
        <v>0.14285714285714285</v>
      </c>
      <c r="AH81" s="117">
        <f t="shared" ref="AH81:AH84" si="20">SUM(BR46:BS46)</f>
        <v>0</v>
      </c>
      <c r="AI81" s="117">
        <f t="shared" ref="AI81:AI84" si="21">SUM(BV46:BW46)</f>
        <v>0</v>
      </c>
      <c r="AJ81" s="29"/>
      <c r="AK81" s="30"/>
      <c r="AL81" s="30"/>
    </row>
    <row r="82" spans="1:38">
      <c r="A82" s="171"/>
      <c r="B82" s="171"/>
      <c r="C82" s="171"/>
      <c r="D82" s="171"/>
      <c r="E82" s="171"/>
      <c r="F82" s="273"/>
      <c r="G82" s="171"/>
      <c r="H82" s="171"/>
      <c r="I82" s="171"/>
      <c r="J82" s="171"/>
      <c r="K82" s="171"/>
      <c r="L82" s="171"/>
      <c r="M82" s="171"/>
      <c r="N82" s="274"/>
      <c r="R82" s="115">
        <v>4</v>
      </c>
      <c r="S82" s="116" t="s">
        <v>105</v>
      </c>
      <c r="T82" s="119">
        <f t="shared" si="9"/>
        <v>2.9411764705882353E-2</v>
      </c>
      <c r="U82" s="117">
        <f t="shared" si="10"/>
        <v>0</v>
      </c>
      <c r="V82" s="117">
        <f t="shared" si="11"/>
        <v>0</v>
      </c>
      <c r="W82" s="119">
        <f t="shared" si="12"/>
        <v>2.9411764705882353E-2</v>
      </c>
      <c r="X82" s="117">
        <f t="shared" si="13"/>
        <v>0</v>
      </c>
      <c r="Y82" s="117">
        <f t="shared" si="14"/>
        <v>0</v>
      </c>
      <c r="Z82" s="117"/>
      <c r="AA82" s="117"/>
      <c r="AB82" s="119">
        <f t="shared" ref="AB82:AB84" si="22">SUM(AT47:AU47)</f>
        <v>2.9411764705882353E-2</v>
      </c>
      <c r="AC82" s="117">
        <f t="shared" si="15"/>
        <v>0</v>
      </c>
      <c r="AD82" s="119">
        <f t="shared" si="16"/>
        <v>2.9411764705882353E-2</v>
      </c>
      <c r="AE82" s="117">
        <f t="shared" si="17"/>
        <v>0</v>
      </c>
      <c r="AF82" s="117">
        <f t="shared" si="18"/>
        <v>0</v>
      </c>
      <c r="AG82" s="119">
        <f t="shared" si="19"/>
        <v>8.8235294117647065E-2</v>
      </c>
      <c r="AH82" s="117">
        <f t="shared" si="20"/>
        <v>0</v>
      </c>
      <c r="AI82" s="117">
        <f t="shared" si="21"/>
        <v>2.9411764705882353E-2</v>
      </c>
      <c r="AJ82" s="29"/>
      <c r="AK82" s="30"/>
      <c r="AL82" s="30"/>
    </row>
    <row r="83" spans="1:38" ht="18.75">
      <c r="A83" s="727" t="s">
        <v>242</v>
      </c>
      <c r="B83" s="727"/>
      <c r="C83" s="727"/>
      <c r="D83" s="727"/>
      <c r="E83" s="727"/>
      <c r="F83" s="273"/>
      <c r="G83" s="171"/>
      <c r="H83" s="171"/>
      <c r="I83" s="171"/>
      <c r="J83" s="171"/>
      <c r="K83" s="171"/>
      <c r="L83" s="171"/>
      <c r="M83" s="171"/>
      <c r="N83" s="274"/>
      <c r="R83" s="115">
        <v>5</v>
      </c>
      <c r="S83" s="116" t="s">
        <v>106</v>
      </c>
      <c r="T83" s="117">
        <f t="shared" si="9"/>
        <v>0</v>
      </c>
      <c r="U83" s="117">
        <f t="shared" si="10"/>
        <v>0</v>
      </c>
      <c r="V83" s="117">
        <f t="shared" si="11"/>
        <v>0</v>
      </c>
      <c r="W83" s="117">
        <f t="shared" si="12"/>
        <v>0</v>
      </c>
      <c r="X83" s="117">
        <f t="shared" si="13"/>
        <v>0</v>
      </c>
      <c r="Y83" s="117">
        <f t="shared" si="14"/>
        <v>0</v>
      </c>
      <c r="Z83" s="117"/>
      <c r="AA83" s="117"/>
      <c r="AB83" s="119">
        <f t="shared" si="22"/>
        <v>5.5555555555555552E-2</v>
      </c>
      <c r="AC83" s="117">
        <f t="shared" si="15"/>
        <v>0</v>
      </c>
      <c r="AD83" s="117">
        <f t="shared" si="16"/>
        <v>0</v>
      </c>
      <c r="AE83" s="117">
        <f t="shared" si="17"/>
        <v>0</v>
      </c>
      <c r="AF83" s="119">
        <f t="shared" si="18"/>
        <v>0.22222222222222221</v>
      </c>
      <c r="AG83" s="119">
        <f t="shared" si="19"/>
        <v>5.5555555555555552E-2</v>
      </c>
      <c r="AH83" s="117">
        <f t="shared" si="20"/>
        <v>0</v>
      </c>
      <c r="AI83" s="117">
        <f t="shared" si="21"/>
        <v>0</v>
      </c>
      <c r="AJ83" s="29"/>
      <c r="AK83" s="30"/>
      <c r="AL83" s="30"/>
    </row>
    <row r="84" spans="1:38">
      <c r="R84" s="115">
        <v>6</v>
      </c>
      <c r="S84" s="116" t="s">
        <v>107</v>
      </c>
      <c r="T84" s="117">
        <f t="shared" si="9"/>
        <v>0</v>
      </c>
      <c r="U84" s="117">
        <f t="shared" si="10"/>
        <v>0</v>
      </c>
      <c r="V84" s="119">
        <f t="shared" si="11"/>
        <v>8.5470085470085479E-3</v>
      </c>
      <c r="W84" s="117">
        <f t="shared" si="12"/>
        <v>0</v>
      </c>
      <c r="X84" s="117">
        <f t="shared" si="13"/>
        <v>0</v>
      </c>
      <c r="Y84" s="119">
        <f t="shared" si="14"/>
        <v>8.5470085470085479E-3</v>
      </c>
      <c r="Z84" s="119"/>
      <c r="AA84" s="119"/>
      <c r="AB84" s="119">
        <f t="shared" si="22"/>
        <v>2.5641025641025644E-2</v>
      </c>
      <c r="AC84" s="117">
        <f t="shared" si="15"/>
        <v>0</v>
      </c>
      <c r="AD84" s="119">
        <f t="shared" si="16"/>
        <v>1.7094017094017096E-2</v>
      </c>
      <c r="AE84" s="117">
        <f t="shared" si="17"/>
        <v>0</v>
      </c>
      <c r="AF84" s="119">
        <f t="shared" si="18"/>
        <v>2.564102564102564E-2</v>
      </c>
      <c r="AG84" s="119">
        <f t="shared" si="19"/>
        <v>4.2735042735042736E-2</v>
      </c>
      <c r="AH84" s="117">
        <f t="shared" si="20"/>
        <v>0</v>
      </c>
      <c r="AI84" s="117">
        <f t="shared" si="21"/>
        <v>0</v>
      </c>
      <c r="AJ84" s="29"/>
      <c r="AK84" s="30"/>
      <c r="AL84" s="30"/>
    </row>
    <row r="85" spans="1:38" ht="15" customHeight="1">
      <c r="A85" s="741" t="s">
        <v>45</v>
      </c>
      <c r="B85" s="741" t="s">
        <v>51</v>
      </c>
      <c r="C85" s="792" t="s">
        <v>118</v>
      </c>
      <c r="D85" s="792"/>
      <c r="E85" s="792"/>
      <c r="R85" s="275"/>
      <c r="S85" s="276"/>
      <c r="T85" s="277"/>
      <c r="U85" s="277"/>
      <c r="V85" s="278"/>
      <c r="W85" s="277"/>
      <c r="X85" s="277"/>
      <c r="Y85" s="278"/>
      <c r="Z85" s="278"/>
      <c r="AA85" s="278"/>
      <c r="AB85" s="278"/>
      <c r="AC85" s="277"/>
      <c r="AD85" s="278"/>
      <c r="AE85" s="277"/>
      <c r="AF85" s="278"/>
      <c r="AG85" s="278"/>
      <c r="AH85" s="277"/>
      <c r="AI85" s="277"/>
      <c r="AJ85" s="29"/>
      <c r="AK85" s="30"/>
      <c r="AL85" s="30"/>
    </row>
    <row r="86" spans="1:38">
      <c r="A86" s="741"/>
      <c r="B86" s="741"/>
      <c r="C86" s="386" t="s">
        <v>376</v>
      </c>
      <c r="D86" s="387" t="s">
        <v>377</v>
      </c>
      <c r="E86" s="387" t="s">
        <v>378</v>
      </c>
      <c r="R86" s="275"/>
      <c r="S86" s="276"/>
      <c r="T86" s="277"/>
      <c r="U86" s="277"/>
      <c r="V86" s="278"/>
      <c r="W86" s="277"/>
      <c r="X86" s="277"/>
      <c r="Y86" s="278"/>
      <c r="Z86" s="278"/>
      <c r="AA86" s="278"/>
      <c r="AB86" s="278"/>
      <c r="AC86" s="277"/>
      <c r="AD86" s="278"/>
      <c r="AE86" s="277"/>
      <c r="AF86" s="278"/>
      <c r="AG86" s="278"/>
      <c r="AH86" s="277"/>
      <c r="AI86" s="277"/>
      <c r="AJ86" s="29"/>
      <c r="AK86" s="30"/>
      <c r="AL86" s="30"/>
    </row>
    <row r="87" spans="1:38">
      <c r="A87" s="310" t="s">
        <v>57</v>
      </c>
      <c r="B87" s="69" t="s">
        <v>58</v>
      </c>
      <c r="C87" s="389">
        <v>0.06</v>
      </c>
      <c r="D87" s="388">
        <v>0.65</v>
      </c>
      <c r="E87" s="388">
        <v>0.28999999999999998</v>
      </c>
      <c r="F87" s="394">
        <f>SUM(C87:E87)</f>
        <v>1</v>
      </c>
    </row>
    <row r="88" spans="1:38">
      <c r="A88" s="310" t="s">
        <v>59</v>
      </c>
      <c r="B88" s="69" t="s">
        <v>60</v>
      </c>
      <c r="C88" s="389">
        <v>0.02</v>
      </c>
      <c r="D88" s="388">
        <v>0.78</v>
      </c>
      <c r="E88" s="388">
        <v>0.2</v>
      </c>
      <c r="F88" s="394">
        <f t="shared" ref="F88:F100" si="23">SUM(C88:E88)</f>
        <v>1</v>
      </c>
    </row>
    <row r="89" spans="1:38">
      <c r="A89" s="310" t="s">
        <v>61</v>
      </c>
      <c r="B89" s="69" t="s">
        <v>62</v>
      </c>
      <c r="C89" s="389">
        <v>0.02</v>
      </c>
      <c r="D89" s="388">
        <v>0.65</v>
      </c>
      <c r="E89" s="388">
        <v>0.33</v>
      </c>
      <c r="F89" s="394">
        <f t="shared" si="23"/>
        <v>1</v>
      </c>
      <c r="AF89" s="120"/>
      <c r="AG89" s="121" t="s">
        <v>119</v>
      </c>
    </row>
    <row r="90" spans="1:38">
      <c r="A90" s="310" t="s">
        <v>63</v>
      </c>
      <c r="B90" s="69" t="s">
        <v>64</v>
      </c>
      <c r="C90" s="389">
        <v>0.01</v>
      </c>
      <c r="D90" s="388">
        <v>0.69</v>
      </c>
      <c r="E90" s="388">
        <v>0.3</v>
      </c>
      <c r="F90" s="394">
        <f t="shared" si="23"/>
        <v>1</v>
      </c>
      <c r="AF90" s="120"/>
      <c r="AG90" s="123" t="s">
        <v>120</v>
      </c>
    </row>
    <row r="91" spans="1:38">
      <c r="A91" s="310" t="s">
        <v>65</v>
      </c>
      <c r="B91" s="69" t="s">
        <v>66</v>
      </c>
      <c r="C91" s="389">
        <v>0</v>
      </c>
      <c r="D91" s="388">
        <v>0.65</v>
      </c>
      <c r="E91" s="388">
        <v>0.35</v>
      </c>
      <c r="F91" s="394">
        <f t="shared" si="23"/>
        <v>1</v>
      </c>
      <c r="AF91" s="120"/>
      <c r="AG91" s="123" t="s">
        <v>121</v>
      </c>
    </row>
    <row r="92" spans="1:38">
      <c r="A92" s="310" t="s">
        <v>67</v>
      </c>
      <c r="B92" s="69" t="s">
        <v>68</v>
      </c>
      <c r="C92" s="389">
        <v>0.01</v>
      </c>
      <c r="D92" s="388">
        <v>0.64</v>
      </c>
      <c r="E92" s="388">
        <v>0.35</v>
      </c>
      <c r="F92" s="394">
        <f t="shared" si="23"/>
        <v>1</v>
      </c>
      <c r="AG92" s="124"/>
    </row>
    <row r="93" spans="1:38">
      <c r="A93" s="310" t="s">
        <v>69</v>
      </c>
      <c r="B93" s="69" t="s">
        <v>70</v>
      </c>
      <c r="C93" s="389">
        <v>7.0000000000000007E-2</v>
      </c>
      <c r="D93" s="388">
        <v>0.65</v>
      </c>
      <c r="E93" s="388">
        <v>0.28000000000000003</v>
      </c>
      <c r="F93" s="394">
        <f t="shared" si="23"/>
        <v>1</v>
      </c>
      <c r="AG93" s="124"/>
    </row>
    <row r="94" spans="1:38">
      <c r="A94" s="310" t="s">
        <v>71</v>
      </c>
      <c r="B94" s="69" t="s">
        <v>72</v>
      </c>
      <c r="C94" s="389">
        <v>0.02</v>
      </c>
      <c r="D94" s="388">
        <v>0.74</v>
      </c>
      <c r="E94" s="388">
        <v>0.24</v>
      </c>
      <c r="F94" s="394">
        <f t="shared" si="23"/>
        <v>1</v>
      </c>
      <c r="AG94" s="123"/>
    </row>
    <row r="95" spans="1:38">
      <c r="A95" s="310" t="s">
        <v>73</v>
      </c>
      <c r="B95" s="69" t="s">
        <v>74</v>
      </c>
      <c r="C95" s="389">
        <v>0</v>
      </c>
      <c r="D95" s="388">
        <v>0.6</v>
      </c>
      <c r="E95" s="388">
        <v>0.4</v>
      </c>
      <c r="F95" s="394">
        <f t="shared" si="23"/>
        <v>1</v>
      </c>
      <c r="AG95" s="125" t="s">
        <v>122</v>
      </c>
    </row>
    <row r="96" spans="1:38">
      <c r="A96" s="310" t="s">
        <v>75</v>
      </c>
      <c r="B96" s="69" t="s">
        <v>76</v>
      </c>
      <c r="C96" s="389">
        <v>0.01</v>
      </c>
      <c r="D96" s="388">
        <v>0.77</v>
      </c>
      <c r="E96" s="388">
        <v>0.22</v>
      </c>
      <c r="F96" s="394">
        <f t="shared" si="23"/>
        <v>1</v>
      </c>
      <c r="AG96" s="125" t="s">
        <v>123</v>
      </c>
    </row>
    <row r="97" spans="1:8">
      <c r="A97" s="310" t="s">
        <v>77</v>
      </c>
      <c r="B97" s="69" t="s">
        <v>78</v>
      </c>
      <c r="C97" s="389">
        <v>0.05</v>
      </c>
      <c r="D97" s="388">
        <v>0.6</v>
      </c>
      <c r="E97" s="388">
        <v>0.35</v>
      </c>
      <c r="F97" s="394">
        <f t="shared" si="23"/>
        <v>1</v>
      </c>
    </row>
    <row r="98" spans="1:8">
      <c r="A98" s="310" t="s">
        <v>79</v>
      </c>
      <c r="B98" s="69" t="s">
        <v>80</v>
      </c>
      <c r="C98" s="389">
        <v>0.04</v>
      </c>
      <c r="D98" s="388">
        <v>0.54</v>
      </c>
      <c r="E98" s="388">
        <v>0.42</v>
      </c>
      <c r="F98" s="394">
        <f t="shared" si="23"/>
        <v>1</v>
      </c>
    </row>
    <row r="99" spans="1:8">
      <c r="A99" s="310" t="s">
        <v>81</v>
      </c>
      <c r="B99" s="69" t="s">
        <v>82</v>
      </c>
      <c r="C99" s="389">
        <v>0.02</v>
      </c>
      <c r="D99" s="388">
        <v>0.59</v>
      </c>
      <c r="E99" s="388">
        <v>0.39</v>
      </c>
      <c r="F99" s="394">
        <f t="shared" si="23"/>
        <v>1</v>
      </c>
    </row>
    <row r="100" spans="1:8">
      <c r="A100" s="126" t="s">
        <v>83</v>
      </c>
      <c r="B100" s="64" t="s">
        <v>84</v>
      </c>
      <c r="C100" s="389">
        <v>0.01</v>
      </c>
      <c r="D100" s="388">
        <v>0.62</v>
      </c>
      <c r="E100" s="388">
        <v>0.37</v>
      </c>
      <c r="F100" s="394">
        <f t="shared" si="23"/>
        <v>1</v>
      </c>
    </row>
    <row r="101" spans="1:8">
      <c r="A101" s="786" t="s">
        <v>30</v>
      </c>
      <c r="B101" s="788"/>
      <c r="C101" s="393">
        <f>SUM(C87:C100)</f>
        <v>0.34</v>
      </c>
      <c r="D101" s="393">
        <f>SUM(D87:D100)</f>
        <v>9.17</v>
      </c>
      <c r="E101" s="393">
        <f>SUM(E87:E100)</f>
        <v>4.4900000000000011</v>
      </c>
    </row>
    <row r="102" spans="1:8" ht="18.75">
      <c r="A102" s="711" t="s">
        <v>379</v>
      </c>
      <c r="B102" s="711"/>
      <c r="C102" s="390">
        <f>C101/14*100%</f>
        <v>2.4285714285714289E-2</v>
      </c>
      <c r="D102" s="390">
        <f>D101/14*100%</f>
        <v>0.65500000000000003</v>
      </c>
      <c r="E102" s="390">
        <f>E101/14*100%</f>
        <v>0.32071428571428579</v>
      </c>
      <c r="F102" s="29">
        <f>SUM(C102:E102)</f>
        <v>1</v>
      </c>
    </row>
    <row r="108" spans="1:8">
      <c r="A108" s="729" t="s">
        <v>284</v>
      </c>
      <c r="B108" s="729"/>
      <c r="C108" s="729"/>
      <c r="D108" s="729"/>
      <c r="E108" s="729"/>
      <c r="F108" s="729"/>
      <c r="G108" s="729"/>
      <c r="H108" s="280"/>
    </row>
    <row r="109" spans="1:8">
      <c r="A109" s="127"/>
      <c r="B109" s="127"/>
      <c r="C109" s="127"/>
      <c r="D109" s="127"/>
      <c r="E109" s="127"/>
      <c r="F109" s="127"/>
      <c r="G109" s="127"/>
      <c r="H109" s="127"/>
    </row>
    <row r="110" spans="1:8" ht="19.5" thickBot="1">
      <c r="A110" s="128" t="s">
        <v>224</v>
      </c>
      <c r="B110" s="129"/>
      <c r="C110" s="130"/>
      <c r="D110" s="130"/>
      <c r="E110" s="130"/>
      <c r="F110" s="130"/>
      <c r="G110" s="130"/>
      <c r="H110" s="130"/>
    </row>
    <row r="111" spans="1:8">
      <c r="A111" s="736" t="s">
        <v>45</v>
      </c>
      <c r="B111" s="736" t="s">
        <v>51</v>
      </c>
      <c r="C111" s="738" t="s">
        <v>52</v>
      </c>
      <c r="D111" s="732" t="s">
        <v>53</v>
      </c>
      <c r="E111" s="732" t="s">
        <v>380</v>
      </c>
      <c r="F111" s="732" t="s">
        <v>55</v>
      </c>
      <c r="G111" s="732" t="s">
        <v>56</v>
      </c>
    </row>
    <row r="112" spans="1:8" ht="15.75" thickBot="1">
      <c r="A112" s="737"/>
      <c r="B112" s="737"/>
      <c r="C112" s="739"/>
      <c r="D112" s="740"/>
      <c r="E112" s="740"/>
      <c r="F112" s="740"/>
      <c r="G112" s="740"/>
    </row>
    <row r="113" spans="1:9" ht="15.75" thickTop="1">
      <c r="A113" s="131" t="s">
        <v>57</v>
      </c>
      <c r="B113" s="132" t="s">
        <v>58</v>
      </c>
      <c r="C113" s="133">
        <v>28</v>
      </c>
      <c r="D113" s="133">
        <v>89</v>
      </c>
      <c r="E113" s="71">
        <f>D113/28</f>
        <v>3.1785714285714284</v>
      </c>
      <c r="F113" s="71">
        <f>E113*0.071</f>
        <v>0.2256785714285714</v>
      </c>
      <c r="G113" s="397">
        <f>F113*25</f>
        <v>5.6419642857142849</v>
      </c>
      <c r="I113" s="46">
        <v>5.6419642857142849</v>
      </c>
    </row>
    <row r="114" spans="1:9">
      <c r="A114" s="126" t="s">
        <v>59</v>
      </c>
      <c r="B114" s="134" t="s">
        <v>60</v>
      </c>
      <c r="C114" s="133">
        <v>28</v>
      </c>
      <c r="D114" s="135">
        <v>89</v>
      </c>
      <c r="E114" s="71">
        <f t="shared" ref="E114:E126" si="24">D114/28</f>
        <v>3.1785714285714284</v>
      </c>
      <c r="F114" s="67">
        <f>E114*0.071</f>
        <v>0.2256785714285714</v>
      </c>
      <c r="G114" s="397">
        <f t="shared" ref="G114:G126" si="25">F114*25</f>
        <v>5.6419642857142849</v>
      </c>
      <c r="I114" s="46">
        <v>5.6419642857142849</v>
      </c>
    </row>
    <row r="115" spans="1:9">
      <c r="A115" s="126" t="s">
        <v>61</v>
      </c>
      <c r="B115" s="134" t="s">
        <v>62</v>
      </c>
      <c r="C115" s="133">
        <v>28</v>
      </c>
      <c r="D115" s="135">
        <v>92</v>
      </c>
      <c r="E115" s="71">
        <f t="shared" si="24"/>
        <v>3.2857142857142856</v>
      </c>
      <c r="F115" s="67">
        <f t="shared" ref="F115:F126" si="26">E115*0.071</f>
        <v>0.23328571428571426</v>
      </c>
      <c r="G115" s="71">
        <f t="shared" si="25"/>
        <v>5.8321428571428564</v>
      </c>
      <c r="I115" s="46">
        <v>5.6419642857142849</v>
      </c>
    </row>
    <row r="116" spans="1:9">
      <c r="A116" s="126" t="s">
        <v>63</v>
      </c>
      <c r="B116" s="134" t="s">
        <v>64</v>
      </c>
      <c r="C116" s="133">
        <v>28</v>
      </c>
      <c r="D116" s="135">
        <v>90</v>
      </c>
      <c r="E116" s="71">
        <f t="shared" si="24"/>
        <v>3.2142857142857144</v>
      </c>
      <c r="F116" s="67">
        <f t="shared" si="26"/>
        <v>0.2282142857142857</v>
      </c>
      <c r="G116" s="71">
        <f t="shared" si="25"/>
        <v>5.7053571428571423</v>
      </c>
      <c r="I116" s="46">
        <v>5.7053571428571423</v>
      </c>
    </row>
    <row r="117" spans="1:9">
      <c r="A117" s="126" t="s">
        <v>65</v>
      </c>
      <c r="B117" s="134" t="s">
        <v>66</v>
      </c>
      <c r="C117" s="133">
        <v>28</v>
      </c>
      <c r="D117" s="135">
        <v>91</v>
      </c>
      <c r="E117" s="71">
        <f t="shared" si="24"/>
        <v>3.25</v>
      </c>
      <c r="F117" s="67">
        <f t="shared" si="26"/>
        <v>0.23074999999999998</v>
      </c>
      <c r="G117" s="71">
        <f t="shared" si="25"/>
        <v>5.7687499999999998</v>
      </c>
      <c r="I117" s="46">
        <v>5.7053571428571423</v>
      </c>
    </row>
    <row r="118" spans="1:9">
      <c r="A118" s="126" t="s">
        <v>67</v>
      </c>
      <c r="B118" s="134" t="s">
        <v>68</v>
      </c>
      <c r="C118" s="133">
        <v>28</v>
      </c>
      <c r="D118" s="135">
        <v>91</v>
      </c>
      <c r="E118" s="71">
        <f t="shared" si="24"/>
        <v>3.25</v>
      </c>
      <c r="F118" s="67">
        <f t="shared" si="26"/>
        <v>0.23074999999999998</v>
      </c>
      <c r="G118" s="71">
        <f t="shared" si="25"/>
        <v>5.7687499999999998</v>
      </c>
      <c r="I118" s="46">
        <v>5.7053571428571423</v>
      </c>
    </row>
    <row r="119" spans="1:9">
      <c r="A119" s="126" t="s">
        <v>69</v>
      </c>
      <c r="B119" s="134" t="s">
        <v>70</v>
      </c>
      <c r="C119" s="133">
        <v>28</v>
      </c>
      <c r="D119" s="135">
        <v>90</v>
      </c>
      <c r="E119" s="71">
        <f t="shared" si="24"/>
        <v>3.2142857142857144</v>
      </c>
      <c r="F119" s="67">
        <f t="shared" si="26"/>
        <v>0.2282142857142857</v>
      </c>
      <c r="G119" s="71">
        <f t="shared" si="25"/>
        <v>5.7053571428571423</v>
      </c>
      <c r="I119" s="46">
        <v>5.7053571428571423</v>
      </c>
    </row>
    <row r="120" spans="1:9">
      <c r="A120" s="126" t="s">
        <v>71</v>
      </c>
      <c r="B120" s="134" t="s">
        <v>72</v>
      </c>
      <c r="C120" s="133">
        <v>28</v>
      </c>
      <c r="D120" s="135">
        <v>89</v>
      </c>
      <c r="E120" s="71">
        <f t="shared" si="24"/>
        <v>3.1785714285714284</v>
      </c>
      <c r="F120" s="67">
        <f t="shared" si="26"/>
        <v>0.2256785714285714</v>
      </c>
      <c r="G120" s="397">
        <f t="shared" si="25"/>
        <v>5.6419642857142849</v>
      </c>
      <c r="I120" s="46">
        <v>5.7687499999999998</v>
      </c>
    </row>
    <row r="121" spans="1:9">
      <c r="A121" s="126" t="s">
        <v>73</v>
      </c>
      <c r="B121" s="134" t="s">
        <v>74</v>
      </c>
      <c r="C121" s="133">
        <v>28</v>
      </c>
      <c r="D121" s="135">
        <v>95</v>
      </c>
      <c r="E121" s="71">
        <f t="shared" si="24"/>
        <v>3.3928571428571428</v>
      </c>
      <c r="F121" s="67">
        <f t="shared" si="26"/>
        <v>0.2408928571428571</v>
      </c>
      <c r="G121" s="71">
        <f t="shared" si="25"/>
        <v>6.0223214285714279</v>
      </c>
      <c r="I121" s="46">
        <v>5.7687499999999998</v>
      </c>
    </row>
    <row r="122" spans="1:9">
      <c r="A122" s="126" t="s">
        <v>75</v>
      </c>
      <c r="B122" s="134" t="s">
        <v>76</v>
      </c>
      <c r="C122" s="133">
        <v>28</v>
      </c>
      <c r="D122" s="135">
        <v>91</v>
      </c>
      <c r="E122" s="71">
        <f t="shared" si="24"/>
        <v>3.25</v>
      </c>
      <c r="F122" s="67">
        <f t="shared" si="26"/>
        <v>0.23074999999999998</v>
      </c>
      <c r="G122" s="71">
        <f t="shared" si="25"/>
        <v>5.7687499999999998</v>
      </c>
      <c r="I122" s="46">
        <v>5.7687499999999998</v>
      </c>
    </row>
    <row r="123" spans="1:9">
      <c r="A123" s="126" t="s">
        <v>77</v>
      </c>
      <c r="B123" s="134" t="s">
        <v>78</v>
      </c>
      <c r="C123" s="133">
        <v>28</v>
      </c>
      <c r="D123" s="135">
        <v>90</v>
      </c>
      <c r="E123" s="71">
        <f t="shared" si="24"/>
        <v>3.2142857142857144</v>
      </c>
      <c r="F123" s="67">
        <f t="shared" si="26"/>
        <v>0.2282142857142857</v>
      </c>
      <c r="G123" s="71">
        <f t="shared" si="25"/>
        <v>5.7053571428571423</v>
      </c>
      <c r="I123" s="46">
        <v>5.8321428571428564</v>
      </c>
    </row>
    <row r="124" spans="1:9">
      <c r="A124" s="310" t="s">
        <v>79</v>
      </c>
      <c r="B124" s="141" t="s">
        <v>80</v>
      </c>
      <c r="C124" s="133">
        <v>28</v>
      </c>
      <c r="D124" s="133">
        <v>90</v>
      </c>
      <c r="E124" s="71">
        <f t="shared" si="24"/>
        <v>3.2142857142857144</v>
      </c>
      <c r="F124" s="67">
        <f t="shared" si="26"/>
        <v>0.2282142857142857</v>
      </c>
      <c r="G124" s="71">
        <f t="shared" si="25"/>
        <v>5.7053571428571423</v>
      </c>
      <c r="I124" s="46">
        <v>5.9589285714285714</v>
      </c>
    </row>
    <row r="125" spans="1:9">
      <c r="A125" s="126" t="s">
        <v>81</v>
      </c>
      <c r="B125" s="134" t="s">
        <v>82</v>
      </c>
      <c r="C125" s="133">
        <v>28</v>
      </c>
      <c r="D125" s="135">
        <v>96</v>
      </c>
      <c r="E125" s="71">
        <f t="shared" si="24"/>
        <v>3.4285714285714284</v>
      </c>
      <c r="F125" s="67">
        <f t="shared" si="26"/>
        <v>0.24342857142857138</v>
      </c>
      <c r="G125" s="140">
        <f t="shared" si="25"/>
        <v>6.0857142857142845</v>
      </c>
      <c r="I125" s="46">
        <v>6.0223214285714279</v>
      </c>
    </row>
    <row r="126" spans="1:9">
      <c r="A126" s="126" t="s">
        <v>83</v>
      </c>
      <c r="B126" s="134" t="s">
        <v>84</v>
      </c>
      <c r="C126" s="133">
        <v>28</v>
      </c>
      <c r="D126" s="135">
        <v>94</v>
      </c>
      <c r="E126" s="71">
        <f t="shared" si="24"/>
        <v>3.3571428571428572</v>
      </c>
      <c r="F126" s="67">
        <f t="shared" si="26"/>
        <v>0.23835714285714285</v>
      </c>
      <c r="G126" s="71">
        <f t="shared" si="25"/>
        <v>5.9589285714285714</v>
      </c>
      <c r="I126" s="46">
        <v>6.0857142857142845</v>
      </c>
    </row>
    <row r="127" spans="1:9">
      <c r="A127" s="735" t="s">
        <v>30</v>
      </c>
      <c r="B127" s="735"/>
      <c r="C127" s="135"/>
      <c r="D127" s="142">
        <f>SUM(D114:D126)</f>
        <v>1188</v>
      </c>
      <c r="E127" s="143">
        <f>SUM(E113:E126)</f>
        <v>45.607142857142854</v>
      </c>
      <c r="F127" s="143">
        <f>SUM(F113:F126)</f>
        <v>3.238107142857142</v>
      </c>
      <c r="G127" s="73">
        <f>SUM(G113:G126)</f>
        <v>80.952678571428578</v>
      </c>
    </row>
    <row r="129" spans="1:9" ht="19.5" thickBot="1">
      <c r="A129" s="128" t="s">
        <v>381</v>
      </c>
      <c r="B129" s="129"/>
      <c r="C129" s="130"/>
      <c r="D129" s="130"/>
      <c r="E129" s="130"/>
      <c r="F129" s="130"/>
      <c r="G129" s="130"/>
    </row>
    <row r="130" spans="1:9">
      <c r="A130" s="736" t="s">
        <v>45</v>
      </c>
      <c r="B130" s="736" t="s">
        <v>51</v>
      </c>
      <c r="C130" s="738" t="s">
        <v>52</v>
      </c>
      <c r="D130" s="732" t="s">
        <v>53</v>
      </c>
      <c r="E130" s="732" t="s">
        <v>382</v>
      </c>
      <c r="F130" s="732" t="s">
        <v>55</v>
      </c>
      <c r="G130" s="732" t="s">
        <v>56</v>
      </c>
    </row>
    <row r="131" spans="1:9" ht="15.75" thickBot="1">
      <c r="A131" s="737"/>
      <c r="B131" s="737"/>
      <c r="C131" s="739"/>
      <c r="D131" s="740"/>
      <c r="E131" s="740"/>
      <c r="F131" s="740"/>
      <c r="G131" s="740"/>
    </row>
    <row r="132" spans="1:9" ht="15.75" thickTop="1">
      <c r="A132" s="131" t="s">
        <v>57</v>
      </c>
      <c r="B132" s="132" t="s">
        <v>58</v>
      </c>
      <c r="C132" s="133">
        <v>20</v>
      </c>
      <c r="D132" s="133">
        <v>61</v>
      </c>
      <c r="E132" s="71">
        <f>D132/20</f>
        <v>3.05</v>
      </c>
      <c r="F132" s="71">
        <f>E132*0.071</f>
        <v>0.21654999999999996</v>
      </c>
      <c r="G132" s="71">
        <f>F132*25</f>
        <v>5.4137499999999994</v>
      </c>
      <c r="I132" s="46">
        <v>5.1474999999999991</v>
      </c>
    </row>
    <row r="133" spans="1:9">
      <c r="A133" s="126" t="s">
        <v>59</v>
      </c>
      <c r="B133" s="134" t="s">
        <v>60</v>
      </c>
      <c r="C133" s="133">
        <v>20</v>
      </c>
      <c r="D133" s="135">
        <v>61</v>
      </c>
      <c r="E133" s="71">
        <f t="shared" ref="E133:E145" si="27">D133/20</f>
        <v>3.05</v>
      </c>
      <c r="F133" s="67">
        <f>E133*0.071</f>
        <v>0.21654999999999996</v>
      </c>
      <c r="G133" s="71">
        <f t="shared" ref="G133:G145" si="28">F133*25</f>
        <v>5.4137499999999994</v>
      </c>
      <c r="I133" s="46">
        <v>5.2362500000000001</v>
      </c>
    </row>
    <row r="134" spans="1:9">
      <c r="A134" s="126" t="s">
        <v>61</v>
      </c>
      <c r="B134" s="134" t="s">
        <v>62</v>
      </c>
      <c r="C134" s="133">
        <v>20</v>
      </c>
      <c r="D134" s="135">
        <v>60</v>
      </c>
      <c r="E134" s="71">
        <f t="shared" si="27"/>
        <v>3</v>
      </c>
      <c r="F134" s="67">
        <f t="shared" ref="F134:F145" si="29">E134*0.071</f>
        <v>0.21299999999999997</v>
      </c>
      <c r="G134" s="71">
        <f t="shared" si="28"/>
        <v>5.3249999999999993</v>
      </c>
      <c r="I134" s="46">
        <v>5.3249999999999993</v>
      </c>
    </row>
    <row r="135" spans="1:9">
      <c r="A135" s="126" t="s">
        <v>63</v>
      </c>
      <c r="B135" s="134" t="s">
        <v>64</v>
      </c>
      <c r="C135" s="133">
        <v>20</v>
      </c>
      <c r="D135" s="135">
        <v>61</v>
      </c>
      <c r="E135" s="71">
        <f t="shared" si="27"/>
        <v>3.05</v>
      </c>
      <c r="F135" s="67">
        <f t="shared" si="29"/>
        <v>0.21654999999999996</v>
      </c>
      <c r="G135" s="71">
        <f t="shared" si="28"/>
        <v>5.4137499999999994</v>
      </c>
      <c r="I135" s="46">
        <v>5.4137499999999994</v>
      </c>
    </row>
    <row r="136" spans="1:9">
      <c r="A136" s="126" t="s">
        <v>65</v>
      </c>
      <c r="B136" s="134" t="s">
        <v>66</v>
      </c>
      <c r="C136" s="133">
        <v>20</v>
      </c>
      <c r="D136" s="135">
        <v>62</v>
      </c>
      <c r="E136" s="71">
        <f t="shared" si="27"/>
        <v>3.1</v>
      </c>
      <c r="F136" s="67">
        <f t="shared" si="29"/>
        <v>0.22009999999999999</v>
      </c>
      <c r="G136" s="71">
        <f t="shared" si="28"/>
        <v>5.5024999999999995</v>
      </c>
      <c r="I136" s="46">
        <v>5.4137499999999994</v>
      </c>
    </row>
    <row r="137" spans="1:9">
      <c r="A137" s="126" t="s">
        <v>67</v>
      </c>
      <c r="B137" s="134" t="s">
        <v>68</v>
      </c>
      <c r="C137" s="133">
        <v>20</v>
      </c>
      <c r="D137" s="135">
        <v>63</v>
      </c>
      <c r="E137" s="71">
        <f t="shared" si="27"/>
        <v>3.15</v>
      </c>
      <c r="F137" s="67">
        <f t="shared" si="29"/>
        <v>0.22364999999999996</v>
      </c>
      <c r="G137" s="71">
        <f t="shared" si="28"/>
        <v>5.5912499999999987</v>
      </c>
      <c r="I137" s="46">
        <v>5.4137499999999994</v>
      </c>
    </row>
    <row r="138" spans="1:9">
      <c r="A138" s="126" t="s">
        <v>69</v>
      </c>
      <c r="B138" s="134" t="s">
        <v>70</v>
      </c>
      <c r="C138" s="133">
        <v>20</v>
      </c>
      <c r="D138" s="135">
        <v>59</v>
      </c>
      <c r="E138" s="71">
        <f t="shared" si="27"/>
        <v>2.95</v>
      </c>
      <c r="F138" s="67">
        <f t="shared" si="29"/>
        <v>0.20945</v>
      </c>
      <c r="G138" s="71">
        <f t="shared" si="28"/>
        <v>5.2362500000000001</v>
      </c>
      <c r="I138" s="46">
        <v>5.4137499999999994</v>
      </c>
    </row>
    <row r="139" spans="1:9">
      <c r="A139" s="126" t="s">
        <v>71</v>
      </c>
      <c r="B139" s="134" t="s">
        <v>72</v>
      </c>
      <c r="C139" s="133">
        <v>20</v>
      </c>
      <c r="D139" s="135">
        <v>62</v>
      </c>
      <c r="E139" s="71">
        <f t="shared" si="27"/>
        <v>3.1</v>
      </c>
      <c r="F139" s="67">
        <f t="shared" si="29"/>
        <v>0.22009999999999999</v>
      </c>
      <c r="G139" s="71">
        <f t="shared" si="28"/>
        <v>5.5024999999999995</v>
      </c>
      <c r="I139" s="46">
        <v>5.4137499999999994</v>
      </c>
    </row>
    <row r="140" spans="1:9">
      <c r="A140" s="126" t="s">
        <v>73</v>
      </c>
      <c r="B140" s="134" t="s">
        <v>74</v>
      </c>
      <c r="C140" s="133">
        <v>20</v>
      </c>
      <c r="D140" s="135">
        <v>61</v>
      </c>
      <c r="E140" s="71">
        <f t="shared" si="27"/>
        <v>3.05</v>
      </c>
      <c r="F140" s="67">
        <f t="shared" si="29"/>
        <v>0.21654999999999996</v>
      </c>
      <c r="G140" s="71">
        <f t="shared" si="28"/>
        <v>5.4137499999999994</v>
      </c>
      <c r="I140" s="46">
        <v>5.5024999999999995</v>
      </c>
    </row>
    <row r="141" spans="1:9">
      <c r="A141" s="126" t="s">
        <v>75</v>
      </c>
      <c r="B141" s="134" t="s">
        <v>76</v>
      </c>
      <c r="C141" s="133">
        <v>20</v>
      </c>
      <c r="D141" s="135">
        <v>61</v>
      </c>
      <c r="E141" s="71">
        <f t="shared" si="27"/>
        <v>3.05</v>
      </c>
      <c r="F141" s="67">
        <f t="shared" si="29"/>
        <v>0.21654999999999996</v>
      </c>
      <c r="G141" s="71">
        <f t="shared" si="28"/>
        <v>5.4137499999999994</v>
      </c>
      <c r="I141" s="46">
        <v>5.5024999999999995</v>
      </c>
    </row>
    <row r="142" spans="1:9">
      <c r="A142" s="126" t="s">
        <v>77</v>
      </c>
      <c r="B142" s="134" t="s">
        <v>78</v>
      </c>
      <c r="C142" s="133">
        <v>20</v>
      </c>
      <c r="D142" s="135">
        <v>58</v>
      </c>
      <c r="E142" s="71">
        <f t="shared" si="27"/>
        <v>2.9</v>
      </c>
      <c r="F142" s="67">
        <f t="shared" si="29"/>
        <v>0.20589999999999997</v>
      </c>
      <c r="G142" s="397">
        <f t="shared" si="28"/>
        <v>5.1474999999999991</v>
      </c>
      <c r="I142" s="46">
        <v>5.5912499999999987</v>
      </c>
    </row>
    <row r="143" spans="1:9">
      <c r="A143" s="310" t="s">
        <v>79</v>
      </c>
      <c r="B143" s="141" t="s">
        <v>80</v>
      </c>
      <c r="C143" s="133">
        <v>20</v>
      </c>
      <c r="D143" s="133">
        <v>63</v>
      </c>
      <c r="E143" s="71">
        <f t="shared" si="27"/>
        <v>3.15</v>
      </c>
      <c r="F143" s="67">
        <f t="shared" si="29"/>
        <v>0.22364999999999996</v>
      </c>
      <c r="G143" s="71">
        <f t="shared" si="28"/>
        <v>5.5912499999999987</v>
      </c>
      <c r="I143" s="46">
        <v>5.5912499999999987</v>
      </c>
    </row>
    <row r="144" spans="1:9">
      <c r="A144" s="126" t="s">
        <v>81</v>
      </c>
      <c r="B144" s="134" t="s">
        <v>82</v>
      </c>
      <c r="C144" s="133">
        <v>20</v>
      </c>
      <c r="D144" s="135">
        <v>64</v>
      </c>
      <c r="E144" s="71">
        <f t="shared" si="27"/>
        <v>3.2</v>
      </c>
      <c r="F144" s="67">
        <f t="shared" si="29"/>
        <v>0.22719999999999999</v>
      </c>
      <c r="G144" s="140">
        <f t="shared" si="28"/>
        <v>5.68</v>
      </c>
      <c r="I144" s="46">
        <v>5.68</v>
      </c>
    </row>
    <row r="145" spans="1:9">
      <c r="A145" s="126" t="s">
        <v>83</v>
      </c>
      <c r="B145" s="134" t="s">
        <v>84</v>
      </c>
      <c r="C145" s="133">
        <v>20</v>
      </c>
      <c r="D145" s="135">
        <v>64</v>
      </c>
      <c r="E145" s="71">
        <f t="shared" si="27"/>
        <v>3.2</v>
      </c>
      <c r="F145" s="67">
        <f t="shared" si="29"/>
        <v>0.22719999999999999</v>
      </c>
      <c r="G145" s="140">
        <f t="shared" si="28"/>
        <v>5.68</v>
      </c>
      <c r="I145" s="46">
        <v>5.68</v>
      </c>
    </row>
    <row r="146" spans="1:9">
      <c r="A146" s="735" t="s">
        <v>30</v>
      </c>
      <c r="B146" s="735"/>
      <c r="C146" s="135"/>
      <c r="D146" s="142">
        <f>SUM(D133:D145)</f>
        <v>799</v>
      </c>
      <c r="E146" s="143">
        <f>SUM(E132:E145)</f>
        <v>43.000000000000007</v>
      </c>
      <c r="F146" s="143">
        <f>SUM(F132:F145)</f>
        <v>3.052999999999999</v>
      </c>
      <c r="G146" s="73">
        <f>SUM(G132:G145)</f>
        <v>76.324999999999989</v>
      </c>
    </row>
    <row r="148" spans="1:9" ht="19.5" thickBot="1">
      <c r="A148" s="128" t="s">
        <v>383</v>
      </c>
      <c r="B148" s="129"/>
      <c r="C148" s="130"/>
      <c r="D148" s="130"/>
      <c r="E148" s="130"/>
      <c r="F148" s="130"/>
      <c r="G148" s="130"/>
    </row>
    <row r="149" spans="1:9">
      <c r="A149" s="736" t="s">
        <v>45</v>
      </c>
      <c r="B149" s="736" t="s">
        <v>51</v>
      </c>
      <c r="C149" s="738" t="s">
        <v>52</v>
      </c>
      <c r="D149" s="732" t="s">
        <v>53</v>
      </c>
      <c r="E149" s="732" t="s">
        <v>384</v>
      </c>
      <c r="F149" s="732" t="s">
        <v>55</v>
      </c>
      <c r="G149" s="732" t="s">
        <v>56</v>
      </c>
    </row>
    <row r="150" spans="1:9" ht="15.75" thickBot="1">
      <c r="A150" s="737"/>
      <c r="B150" s="737"/>
      <c r="C150" s="739"/>
      <c r="D150" s="740"/>
      <c r="E150" s="740"/>
      <c r="F150" s="740"/>
      <c r="G150" s="740"/>
    </row>
    <row r="151" spans="1:9" ht="15.75" thickTop="1">
      <c r="A151" s="131" t="s">
        <v>57</v>
      </c>
      <c r="B151" s="132" t="s">
        <v>58</v>
      </c>
      <c r="C151" s="133">
        <v>7</v>
      </c>
      <c r="D151" s="133">
        <v>21</v>
      </c>
      <c r="E151" s="71">
        <f>D151/7</f>
        <v>3</v>
      </c>
      <c r="F151" s="71">
        <f>E151*0.071</f>
        <v>0.21299999999999997</v>
      </c>
      <c r="G151" s="71">
        <f>F151*25</f>
        <v>5.3249999999999993</v>
      </c>
      <c r="I151" s="46">
        <v>4.5642857142857141</v>
      </c>
    </row>
    <row r="152" spans="1:9">
      <c r="A152" s="126" t="s">
        <v>59</v>
      </c>
      <c r="B152" s="134" t="s">
        <v>60</v>
      </c>
      <c r="C152" s="135">
        <v>7</v>
      </c>
      <c r="D152" s="135">
        <v>21</v>
      </c>
      <c r="E152" s="71">
        <f t="shared" ref="E152:E164" si="30">D152/7</f>
        <v>3</v>
      </c>
      <c r="F152" s="67">
        <f>E152*0.071</f>
        <v>0.21299999999999997</v>
      </c>
      <c r="G152" s="67">
        <f t="shared" ref="G152:G164" si="31">F152*25</f>
        <v>5.3249999999999993</v>
      </c>
      <c r="I152" s="46">
        <v>5.3249999999999993</v>
      </c>
    </row>
    <row r="153" spans="1:9">
      <c r="A153" s="126" t="s">
        <v>61</v>
      </c>
      <c r="B153" s="134" t="s">
        <v>62</v>
      </c>
      <c r="C153" s="135">
        <v>7</v>
      </c>
      <c r="D153" s="135">
        <v>23</v>
      </c>
      <c r="E153" s="71">
        <f t="shared" si="30"/>
        <v>3.2857142857142856</v>
      </c>
      <c r="F153" s="67">
        <f t="shared" ref="F153:F164" si="32">E153*0.071</f>
        <v>0.23328571428571426</v>
      </c>
      <c r="G153" s="67">
        <f t="shared" si="31"/>
        <v>5.8321428571428564</v>
      </c>
      <c r="I153" s="46">
        <v>5.3249999999999993</v>
      </c>
    </row>
    <row r="154" spans="1:9">
      <c r="A154" s="126" t="s">
        <v>63</v>
      </c>
      <c r="B154" s="134" t="s">
        <v>64</v>
      </c>
      <c r="C154" s="135">
        <v>7</v>
      </c>
      <c r="D154" s="135">
        <v>23</v>
      </c>
      <c r="E154" s="71">
        <f t="shared" si="30"/>
        <v>3.2857142857142856</v>
      </c>
      <c r="F154" s="67">
        <f t="shared" si="32"/>
        <v>0.23328571428571426</v>
      </c>
      <c r="G154" s="67">
        <f t="shared" si="31"/>
        <v>5.8321428571428564</v>
      </c>
      <c r="I154" s="46">
        <v>5.3249999999999993</v>
      </c>
    </row>
    <row r="155" spans="1:9">
      <c r="A155" s="126" t="s">
        <v>65</v>
      </c>
      <c r="B155" s="134" t="s">
        <v>66</v>
      </c>
      <c r="C155" s="135">
        <v>7</v>
      </c>
      <c r="D155" s="135">
        <v>24</v>
      </c>
      <c r="E155" s="71">
        <f t="shared" si="30"/>
        <v>3.4285714285714284</v>
      </c>
      <c r="F155" s="71">
        <f t="shared" si="32"/>
        <v>0.24342857142857138</v>
      </c>
      <c r="G155" s="71">
        <f t="shared" si="31"/>
        <v>6.0857142857142845</v>
      </c>
      <c r="I155" s="46">
        <v>5.3249999999999993</v>
      </c>
    </row>
    <row r="156" spans="1:9">
      <c r="A156" s="126" t="s">
        <v>67</v>
      </c>
      <c r="B156" s="134" t="s">
        <v>68</v>
      </c>
      <c r="C156" s="135">
        <v>7</v>
      </c>
      <c r="D156" s="135">
        <v>24</v>
      </c>
      <c r="E156" s="71">
        <f t="shared" si="30"/>
        <v>3.4285714285714284</v>
      </c>
      <c r="F156" s="71">
        <f t="shared" si="32"/>
        <v>0.24342857142857138</v>
      </c>
      <c r="G156" s="71">
        <f t="shared" si="31"/>
        <v>6.0857142857142845</v>
      </c>
      <c r="I156" s="46">
        <v>5.5785714285714283</v>
      </c>
    </row>
    <row r="157" spans="1:9">
      <c r="A157" s="126" t="s">
        <v>69</v>
      </c>
      <c r="B157" s="134" t="s">
        <v>70</v>
      </c>
      <c r="C157" s="135">
        <v>7</v>
      </c>
      <c r="D157" s="135">
        <v>18</v>
      </c>
      <c r="E157" s="71">
        <f t="shared" si="30"/>
        <v>2.5714285714285716</v>
      </c>
      <c r="F157" s="71">
        <f t="shared" si="32"/>
        <v>0.18257142857142858</v>
      </c>
      <c r="G157" s="397">
        <f t="shared" si="31"/>
        <v>4.5642857142857141</v>
      </c>
      <c r="I157" s="46">
        <v>5.8321428571428564</v>
      </c>
    </row>
    <row r="158" spans="1:9">
      <c r="A158" s="126" t="s">
        <v>71</v>
      </c>
      <c r="B158" s="134" t="s">
        <v>72</v>
      </c>
      <c r="C158" s="135">
        <v>7</v>
      </c>
      <c r="D158" s="135">
        <v>24</v>
      </c>
      <c r="E158" s="71">
        <f t="shared" si="30"/>
        <v>3.4285714285714284</v>
      </c>
      <c r="F158" s="71">
        <f t="shared" si="32"/>
        <v>0.24342857142857138</v>
      </c>
      <c r="G158" s="71">
        <f t="shared" si="31"/>
        <v>6.0857142857142845</v>
      </c>
      <c r="I158" s="46">
        <v>5.8321428571428564</v>
      </c>
    </row>
    <row r="159" spans="1:9">
      <c r="A159" s="126" t="s">
        <v>73</v>
      </c>
      <c r="B159" s="134" t="s">
        <v>74</v>
      </c>
      <c r="C159" s="135">
        <v>7</v>
      </c>
      <c r="D159" s="135">
        <v>24</v>
      </c>
      <c r="E159" s="71">
        <f t="shared" si="30"/>
        <v>3.4285714285714284</v>
      </c>
      <c r="F159" s="71">
        <f t="shared" si="32"/>
        <v>0.24342857142857138</v>
      </c>
      <c r="G159" s="71">
        <f t="shared" si="31"/>
        <v>6.0857142857142845</v>
      </c>
      <c r="I159" s="46">
        <v>6.0857142857142845</v>
      </c>
    </row>
    <row r="160" spans="1:9">
      <c r="A160" s="126" t="s">
        <v>75</v>
      </c>
      <c r="B160" s="134" t="s">
        <v>76</v>
      </c>
      <c r="C160" s="135">
        <v>7</v>
      </c>
      <c r="D160" s="135">
        <v>21</v>
      </c>
      <c r="E160" s="71">
        <f t="shared" si="30"/>
        <v>3</v>
      </c>
      <c r="F160" s="71">
        <f t="shared" si="32"/>
        <v>0.21299999999999997</v>
      </c>
      <c r="G160" s="71">
        <f t="shared" si="31"/>
        <v>5.3249999999999993</v>
      </c>
      <c r="I160" s="46">
        <v>6.0857142857142845</v>
      </c>
    </row>
    <row r="161" spans="1:9">
      <c r="A161" s="126" t="s">
        <v>77</v>
      </c>
      <c r="B161" s="134" t="s">
        <v>78</v>
      </c>
      <c r="C161" s="135">
        <v>7</v>
      </c>
      <c r="D161" s="135">
        <v>21</v>
      </c>
      <c r="E161" s="71">
        <f t="shared" si="30"/>
        <v>3</v>
      </c>
      <c r="F161" s="71">
        <f t="shared" si="32"/>
        <v>0.21299999999999997</v>
      </c>
      <c r="G161" s="71">
        <f t="shared" si="31"/>
        <v>5.3249999999999993</v>
      </c>
      <c r="I161" s="46">
        <v>6.0857142857142845</v>
      </c>
    </row>
    <row r="162" spans="1:9">
      <c r="A162" s="310" t="s">
        <v>79</v>
      </c>
      <c r="B162" s="141" t="s">
        <v>80</v>
      </c>
      <c r="C162" s="135">
        <v>7</v>
      </c>
      <c r="D162" s="133">
        <v>27</v>
      </c>
      <c r="E162" s="71">
        <f t="shared" si="30"/>
        <v>3.8571428571428572</v>
      </c>
      <c r="F162" s="71">
        <f t="shared" si="32"/>
        <v>0.27385714285714285</v>
      </c>
      <c r="G162" s="140">
        <f t="shared" si="31"/>
        <v>6.8464285714285715</v>
      </c>
      <c r="I162" s="46">
        <v>6.0857142857142845</v>
      </c>
    </row>
    <row r="163" spans="1:9">
      <c r="A163" s="126" t="s">
        <v>81</v>
      </c>
      <c r="B163" s="134" t="s">
        <v>82</v>
      </c>
      <c r="C163" s="135">
        <v>7</v>
      </c>
      <c r="D163" s="135">
        <v>24</v>
      </c>
      <c r="E163" s="71">
        <f t="shared" si="30"/>
        <v>3.4285714285714284</v>
      </c>
      <c r="F163" s="71">
        <f t="shared" si="32"/>
        <v>0.24342857142857138</v>
      </c>
      <c r="G163" s="71">
        <f t="shared" si="31"/>
        <v>6.0857142857142845</v>
      </c>
      <c r="I163" s="46">
        <v>6.0857142857142845</v>
      </c>
    </row>
    <row r="164" spans="1:9">
      <c r="A164" s="126" t="s">
        <v>83</v>
      </c>
      <c r="B164" s="134" t="s">
        <v>84</v>
      </c>
      <c r="C164" s="135">
        <v>7</v>
      </c>
      <c r="D164" s="135">
        <v>22</v>
      </c>
      <c r="E164" s="71">
        <f t="shared" si="30"/>
        <v>3.1428571428571428</v>
      </c>
      <c r="F164" s="67">
        <f t="shared" si="32"/>
        <v>0.22314285714285712</v>
      </c>
      <c r="G164" s="71">
        <f t="shared" si="31"/>
        <v>5.5785714285714283</v>
      </c>
      <c r="I164" s="46">
        <v>6.8464285714285715</v>
      </c>
    </row>
    <row r="165" spans="1:9">
      <c r="A165" s="735" t="s">
        <v>30</v>
      </c>
      <c r="B165" s="735"/>
      <c r="C165" s="135"/>
      <c r="D165" s="142">
        <f>SUM(D152:D164)</f>
        <v>296</v>
      </c>
      <c r="E165" s="143">
        <f>SUM(E151:E164)</f>
        <v>45.285714285714285</v>
      </c>
      <c r="F165" s="143">
        <f>SUM(F151:F164)</f>
        <v>3.2152857142857143</v>
      </c>
      <c r="G165" s="260">
        <f>SUM(G151:G164)</f>
        <v>80.382142857142853</v>
      </c>
    </row>
    <row r="166" spans="1:9">
      <c r="A166" s="281"/>
      <c r="B166" s="281"/>
      <c r="C166" s="282"/>
      <c r="D166" s="283"/>
      <c r="E166" s="284"/>
      <c r="F166" s="284"/>
      <c r="G166" s="285"/>
    </row>
    <row r="167" spans="1:9">
      <c r="A167" s="281"/>
      <c r="B167" s="281"/>
      <c r="C167" s="282"/>
      <c r="D167" s="283"/>
      <c r="E167" s="284"/>
      <c r="F167" s="284"/>
      <c r="G167" s="285"/>
    </row>
    <row r="168" spans="1:9">
      <c r="A168" s="281"/>
      <c r="B168" s="281"/>
      <c r="C168" s="282"/>
      <c r="D168" s="283"/>
      <c r="E168" s="284"/>
      <c r="F168" s="284"/>
      <c r="G168" s="285"/>
    </row>
    <row r="169" spans="1:9">
      <c r="A169" s="281"/>
      <c r="B169" s="281"/>
      <c r="C169" s="282"/>
      <c r="D169" s="283"/>
      <c r="E169" s="284"/>
      <c r="F169" s="284"/>
      <c r="G169" s="285"/>
    </row>
    <row r="170" spans="1:9">
      <c r="A170" s="281"/>
      <c r="B170" s="281"/>
      <c r="C170" s="282"/>
      <c r="D170" s="283"/>
      <c r="E170" s="284"/>
      <c r="F170" s="284"/>
      <c r="G170" s="285"/>
    </row>
    <row r="171" spans="1:9">
      <c r="A171" s="281"/>
      <c r="B171" s="281"/>
      <c r="C171" s="282"/>
      <c r="D171" s="283"/>
      <c r="E171" s="284"/>
      <c r="F171" s="284"/>
      <c r="G171" s="285"/>
    </row>
    <row r="172" spans="1:9">
      <c r="A172" s="281"/>
      <c r="B172" s="281"/>
      <c r="C172" s="282"/>
      <c r="D172" s="283"/>
      <c r="E172" s="284"/>
      <c r="F172" s="284"/>
      <c r="G172" s="285"/>
    </row>
    <row r="173" spans="1:9" ht="19.5" thickBot="1">
      <c r="A173" s="128" t="s">
        <v>385</v>
      </c>
      <c r="B173" s="129"/>
      <c r="C173" s="130"/>
      <c r="D173" s="130"/>
      <c r="E173" s="130"/>
      <c r="F173" s="130"/>
      <c r="G173" s="130"/>
    </row>
    <row r="174" spans="1:9">
      <c r="A174" s="736" t="s">
        <v>45</v>
      </c>
      <c r="B174" s="736" t="s">
        <v>51</v>
      </c>
      <c r="C174" s="738" t="s">
        <v>52</v>
      </c>
      <c r="D174" s="732" t="s">
        <v>53</v>
      </c>
      <c r="E174" s="732" t="s">
        <v>238</v>
      </c>
      <c r="F174" s="732" t="s">
        <v>55</v>
      </c>
      <c r="G174" s="732" t="s">
        <v>56</v>
      </c>
    </row>
    <row r="175" spans="1:9" ht="15.75" thickBot="1">
      <c r="A175" s="737"/>
      <c r="B175" s="737"/>
      <c r="C175" s="739"/>
      <c r="D175" s="740"/>
      <c r="E175" s="740"/>
      <c r="F175" s="740"/>
      <c r="G175" s="740"/>
    </row>
    <row r="176" spans="1:9" ht="15.75" thickTop="1">
      <c r="A176" s="131" t="s">
        <v>57</v>
      </c>
      <c r="B176" s="132" t="s">
        <v>58</v>
      </c>
      <c r="C176" s="133">
        <v>10</v>
      </c>
      <c r="D176" s="133">
        <v>32</v>
      </c>
      <c r="E176" s="71">
        <f>D176/10</f>
        <v>3.2</v>
      </c>
      <c r="F176" s="71">
        <f>E176*0.071</f>
        <v>0.22719999999999999</v>
      </c>
      <c r="G176" s="71">
        <f>F176*25</f>
        <v>5.68</v>
      </c>
      <c r="I176" s="46">
        <v>5.3249999999999993</v>
      </c>
    </row>
    <row r="177" spans="1:9">
      <c r="A177" s="126" t="s">
        <v>59</v>
      </c>
      <c r="B177" s="134" t="s">
        <v>60</v>
      </c>
      <c r="C177" s="133">
        <v>10</v>
      </c>
      <c r="D177" s="133">
        <v>33</v>
      </c>
      <c r="E177" s="71">
        <f t="shared" ref="E177:E189" si="33">D177/10</f>
        <v>3.3</v>
      </c>
      <c r="F177" s="67">
        <f>E177*0.071</f>
        <v>0.23429999999999995</v>
      </c>
      <c r="G177" s="71">
        <f t="shared" ref="G177:G189" si="34">F177*25</f>
        <v>5.857499999999999</v>
      </c>
      <c r="I177" s="46">
        <v>5.68</v>
      </c>
    </row>
    <row r="178" spans="1:9">
      <c r="A178" s="126" t="s">
        <v>61</v>
      </c>
      <c r="B178" s="134" t="s">
        <v>62</v>
      </c>
      <c r="C178" s="133">
        <v>10</v>
      </c>
      <c r="D178" s="133">
        <v>33</v>
      </c>
      <c r="E178" s="71">
        <f t="shared" si="33"/>
        <v>3.3</v>
      </c>
      <c r="F178" s="67">
        <f t="shared" ref="F178:F189" si="35">E178*0.071</f>
        <v>0.23429999999999995</v>
      </c>
      <c r="G178" s="71">
        <f t="shared" si="34"/>
        <v>5.857499999999999</v>
      </c>
      <c r="I178" s="46">
        <v>5.68</v>
      </c>
    </row>
    <row r="179" spans="1:9">
      <c r="A179" s="126" t="s">
        <v>63</v>
      </c>
      <c r="B179" s="134" t="s">
        <v>64</v>
      </c>
      <c r="C179" s="133">
        <v>10</v>
      </c>
      <c r="D179" s="133">
        <v>30</v>
      </c>
      <c r="E179" s="71">
        <f t="shared" si="33"/>
        <v>3</v>
      </c>
      <c r="F179" s="67">
        <f t="shared" si="35"/>
        <v>0.21299999999999997</v>
      </c>
      <c r="G179" s="397">
        <f t="shared" si="34"/>
        <v>5.3249999999999993</v>
      </c>
      <c r="I179" s="46">
        <v>5.68</v>
      </c>
    </row>
    <row r="180" spans="1:9">
      <c r="A180" s="126" t="s">
        <v>65</v>
      </c>
      <c r="B180" s="134" t="s">
        <v>66</v>
      </c>
      <c r="C180" s="133">
        <v>10</v>
      </c>
      <c r="D180" s="133">
        <v>32</v>
      </c>
      <c r="E180" s="71">
        <f t="shared" si="33"/>
        <v>3.2</v>
      </c>
      <c r="F180" s="67">
        <f t="shared" si="35"/>
        <v>0.22719999999999999</v>
      </c>
      <c r="G180" s="71">
        <f t="shared" si="34"/>
        <v>5.68</v>
      </c>
      <c r="I180" s="46">
        <v>5.68</v>
      </c>
    </row>
    <row r="181" spans="1:9">
      <c r="A181" s="126" t="s">
        <v>67</v>
      </c>
      <c r="B181" s="134" t="s">
        <v>68</v>
      </c>
      <c r="C181" s="133">
        <v>10</v>
      </c>
      <c r="D181" s="133">
        <v>32</v>
      </c>
      <c r="E181" s="71">
        <f t="shared" si="33"/>
        <v>3.2</v>
      </c>
      <c r="F181" s="67">
        <f t="shared" si="35"/>
        <v>0.22719999999999999</v>
      </c>
      <c r="G181" s="71">
        <f t="shared" si="34"/>
        <v>5.68</v>
      </c>
      <c r="I181" s="46">
        <v>5.68</v>
      </c>
    </row>
    <row r="182" spans="1:9">
      <c r="A182" s="126" t="s">
        <v>69</v>
      </c>
      <c r="B182" s="134" t="s">
        <v>70</v>
      </c>
      <c r="C182" s="133">
        <v>10</v>
      </c>
      <c r="D182" s="133">
        <v>32</v>
      </c>
      <c r="E182" s="71">
        <f t="shared" si="33"/>
        <v>3.2</v>
      </c>
      <c r="F182" s="67">
        <f t="shared" si="35"/>
        <v>0.22719999999999999</v>
      </c>
      <c r="G182" s="71">
        <f t="shared" si="34"/>
        <v>5.68</v>
      </c>
      <c r="I182" s="46">
        <v>5.68</v>
      </c>
    </row>
    <row r="183" spans="1:9">
      <c r="A183" s="126" t="s">
        <v>71</v>
      </c>
      <c r="B183" s="134" t="s">
        <v>72</v>
      </c>
      <c r="C183" s="133">
        <v>10</v>
      </c>
      <c r="D183" s="133">
        <v>33</v>
      </c>
      <c r="E183" s="71">
        <f t="shared" si="33"/>
        <v>3.3</v>
      </c>
      <c r="F183" s="67">
        <f t="shared" si="35"/>
        <v>0.23429999999999995</v>
      </c>
      <c r="G183" s="71">
        <f t="shared" si="34"/>
        <v>5.857499999999999</v>
      </c>
      <c r="I183" s="46">
        <v>5.68</v>
      </c>
    </row>
    <row r="184" spans="1:9">
      <c r="A184" s="126" t="s">
        <v>73</v>
      </c>
      <c r="B184" s="134" t="s">
        <v>74</v>
      </c>
      <c r="C184" s="133">
        <v>10</v>
      </c>
      <c r="D184" s="133">
        <v>32</v>
      </c>
      <c r="E184" s="71">
        <f t="shared" si="33"/>
        <v>3.2</v>
      </c>
      <c r="F184" s="67">
        <f t="shared" si="35"/>
        <v>0.22719999999999999</v>
      </c>
      <c r="G184" s="71">
        <f t="shared" si="34"/>
        <v>5.68</v>
      </c>
      <c r="I184" s="46">
        <v>5.68</v>
      </c>
    </row>
    <row r="185" spans="1:9">
      <c r="A185" s="126" t="s">
        <v>75</v>
      </c>
      <c r="B185" s="134" t="s">
        <v>76</v>
      </c>
      <c r="C185" s="133">
        <v>10</v>
      </c>
      <c r="D185" s="133">
        <v>32</v>
      </c>
      <c r="E185" s="71">
        <f t="shared" si="33"/>
        <v>3.2</v>
      </c>
      <c r="F185" s="67">
        <f t="shared" si="35"/>
        <v>0.22719999999999999</v>
      </c>
      <c r="G185" s="71">
        <f t="shared" si="34"/>
        <v>5.68</v>
      </c>
      <c r="I185" s="46">
        <v>5.857499999999999</v>
      </c>
    </row>
    <row r="186" spans="1:9">
      <c r="A186" s="126" t="s">
        <v>77</v>
      </c>
      <c r="B186" s="134" t="s">
        <v>78</v>
      </c>
      <c r="C186" s="133">
        <v>10</v>
      </c>
      <c r="D186" s="133">
        <v>34</v>
      </c>
      <c r="E186" s="71">
        <f t="shared" si="33"/>
        <v>3.4</v>
      </c>
      <c r="F186" s="67">
        <f t="shared" si="35"/>
        <v>0.24139999999999998</v>
      </c>
      <c r="G186" s="140">
        <f t="shared" si="34"/>
        <v>6.0349999999999993</v>
      </c>
      <c r="I186" s="46">
        <v>5.857499999999999</v>
      </c>
    </row>
    <row r="187" spans="1:9">
      <c r="A187" s="310" t="s">
        <v>79</v>
      </c>
      <c r="B187" s="141" t="s">
        <v>80</v>
      </c>
      <c r="C187" s="133">
        <v>10</v>
      </c>
      <c r="D187" s="133">
        <v>33</v>
      </c>
      <c r="E187" s="71">
        <f t="shared" si="33"/>
        <v>3.3</v>
      </c>
      <c r="F187" s="67">
        <f t="shared" si="35"/>
        <v>0.23429999999999995</v>
      </c>
      <c r="G187" s="71">
        <f t="shared" si="34"/>
        <v>5.857499999999999</v>
      </c>
      <c r="I187" s="46">
        <v>5.857499999999999</v>
      </c>
    </row>
    <row r="188" spans="1:9">
      <c r="A188" s="126" t="s">
        <v>81</v>
      </c>
      <c r="B188" s="134" t="s">
        <v>82</v>
      </c>
      <c r="C188" s="133">
        <v>10</v>
      </c>
      <c r="D188" s="133">
        <v>32</v>
      </c>
      <c r="E188" s="71">
        <f t="shared" si="33"/>
        <v>3.2</v>
      </c>
      <c r="F188" s="67">
        <f t="shared" si="35"/>
        <v>0.22719999999999999</v>
      </c>
      <c r="G188" s="71">
        <f t="shared" si="34"/>
        <v>5.68</v>
      </c>
      <c r="I188" s="46">
        <v>5.857499999999999</v>
      </c>
    </row>
    <row r="189" spans="1:9">
      <c r="A189" s="126" t="s">
        <v>83</v>
      </c>
      <c r="B189" s="134" t="s">
        <v>84</v>
      </c>
      <c r="C189" s="133">
        <v>10</v>
      </c>
      <c r="D189" s="133">
        <v>32</v>
      </c>
      <c r="E189" s="71">
        <f t="shared" si="33"/>
        <v>3.2</v>
      </c>
      <c r="F189" s="67">
        <f t="shared" si="35"/>
        <v>0.22719999999999999</v>
      </c>
      <c r="G189" s="71">
        <f t="shared" si="34"/>
        <v>5.68</v>
      </c>
      <c r="I189" s="46">
        <v>6.0349999999999993</v>
      </c>
    </row>
    <row r="190" spans="1:9">
      <c r="A190" s="735" t="s">
        <v>30</v>
      </c>
      <c r="B190" s="735"/>
      <c r="C190" s="135"/>
      <c r="D190" s="142">
        <f>SUM(D177:D189)</f>
        <v>420</v>
      </c>
      <c r="E190" s="143">
        <f>SUM(E176:E189)</f>
        <v>45.2</v>
      </c>
      <c r="F190" s="143">
        <f>SUM(F176:F189)</f>
        <v>3.2091999999999992</v>
      </c>
      <c r="G190" s="73">
        <f>SUM(G176:G189)</f>
        <v>80.22999999999999</v>
      </c>
    </row>
    <row r="192" spans="1:9" ht="19.5" thickBot="1">
      <c r="A192" s="128" t="s">
        <v>386</v>
      </c>
      <c r="B192" s="129"/>
      <c r="C192" s="130"/>
      <c r="D192" s="130"/>
      <c r="E192" s="130"/>
      <c r="F192" s="130"/>
      <c r="G192" s="130"/>
    </row>
    <row r="193" spans="1:9">
      <c r="A193" s="736" t="s">
        <v>45</v>
      </c>
      <c r="B193" s="736" t="s">
        <v>51</v>
      </c>
      <c r="C193" s="738" t="s">
        <v>52</v>
      </c>
      <c r="D193" s="732" t="s">
        <v>53</v>
      </c>
      <c r="E193" s="732" t="s">
        <v>233</v>
      </c>
      <c r="F193" s="732" t="s">
        <v>55</v>
      </c>
      <c r="G193" s="732" t="s">
        <v>56</v>
      </c>
    </row>
    <row r="194" spans="1:9" ht="15.75" thickBot="1">
      <c r="A194" s="737"/>
      <c r="B194" s="737"/>
      <c r="C194" s="739"/>
      <c r="D194" s="740"/>
      <c r="E194" s="740"/>
      <c r="F194" s="740"/>
      <c r="G194" s="740"/>
    </row>
    <row r="195" spans="1:9" ht="15.75" thickTop="1">
      <c r="A195" s="131" t="s">
        <v>57</v>
      </c>
      <c r="B195" s="132" t="s">
        <v>58</v>
      </c>
      <c r="C195" s="133">
        <v>5</v>
      </c>
      <c r="D195" s="133">
        <v>13</v>
      </c>
      <c r="E195" s="71">
        <f>D195/5</f>
        <v>2.6</v>
      </c>
      <c r="F195" s="71">
        <f>E195*0.071</f>
        <v>0.18459999999999999</v>
      </c>
      <c r="G195" s="71">
        <f>F195*25</f>
        <v>4.6149999999999993</v>
      </c>
      <c r="I195" s="46">
        <v>3.55</v>
      </c>
    </row>
    <row r="196" spans="1:9">
      <c r="A196" s="126" t="s">
        <v>59</v>
      </c>
      <c r="B196" s="134" t="s">
        <v>60</v>
      </c>
      <c r="C196" s="133">
        <v>5</v>
      </c>
      <c r="D196" s="135">
        <v>14</v>
      </c>
      <c r="E196" s="71">
        <f t="shared" ref="E196:E208" si="36">D196/5</f>
        <v>2.8</v>
      </c>
      <c r="F196" s="67">
        <f>E196*0.071</f>
        <v>0.19879999999999998</v>
      </c>
      <c r="G196" s="71">
        <f t="shared" ref="G196:G208" si="37">F196*25</f>
        <v>4.97</v>
      </c>
      <c r="I196" s="46">
        <v>4.2599999999999989</v>
      </c>
    </row>
    <row r="197" spans="1:9">
      <c r="A197" s="126" t="s">
        <v>61</v>
      </c>
      <c r="B197" s="134" t="s">
        <v>62</v>
      </c>
      <c r="C197" s="133">
        <v>5</v>
      </c>
      <c r="D197" s="135">
        <v>14</v>
      </c>
      <c r="E197" s="71">
        <f t="shared" si="36"/>
        <v>2.8</v>
      </c>
      <c r="F197" s="67">
        <f t="shared" ref="F197:F208" si="38">E197*0.071</f>
        <v>0.19879999999999998</v>
      </c>
      <c r="G197" s="71">
        <f t="shared" si="37"/>
        <v>4.97</v>
      </c>
      <c r="I197" s="46">
        <v>4.6149999999999993</v>
      </c>
    </row>
    <row r="198" spans="1:9">
      <c r="A198" s="126" t="s">
        <v>63</v>
      </c>
      <c r="B198" s="134" t="s">
        <v>64</v>
      </c>
      <c r="C198" s="133">
        <v>5</v>
      </c>
      <c r="D198" s="135">
        <v>15</v>
      </c>
      <c r="E198" s="71">
        <f t="shared" si="36"/>
        <v>3</v>
      </c>
      <c r="F198" s="67">
        <f t="shared" si="38"/>
        <v>0.21299999999999997</v>
      </c>
      <c r="G198" s="71">
        <f t="shared" si="37"/>
        <v>5.3249999999999993</v>
      </c>
      <c r="I198" s="46">
        <v>4.97</v>
      </c>
    </row>
    <row r="199" spans="1:9">
      <c r="A199" s="126" t="s">
        <v>65</v>
      </c>
      <c r="B199" s="134" t="s">
        <v>66</v>
      </c>
      <c r="C199" s="133">
        <v>5</v>
      </c>
      <c r="D199" s="135">
        <v>15</v>
      </c>
      <c r="E199" s="71">
        <f t="shared" si="36"/>
        <v>3</v>
      </c>
      <c r="F199" s="67">
        <f t="shared" si="38"/>
        <v>0.21299999999999997</v>
      </c>
      <c r="G199" s="71">
        <f t="shared" si="37"/>
        <v>5.3249999999999993</v>
      </c>
      <c r="I199" s="46">
        <v>4.97</v>
      </c>
    </row>
    <row r="200" spans="1:9">
      <c r="A200" s="126" t="s">
        <v>67</v>
      </c>
      <c r="B200" s="134" t="s">
        <v>68</v>
      </c>
      <c r="C200" s="133">
        <v>5</v>
      </c>
      <c r="D200" s="135">
        <v>15</v>
      </c>
      <c r="E200" s="71">
        <f t="shared" si="36"/>
        <v>3</v>
      </c>
      <c r="F200" s="67">
        <f t="shared" si="38"/>
        <v>0.21299999999999997</v>
      </c>
      <c r="G200" s="71">
        <f t="shared" si="37"/>
        <v>5.3249999999999993</v>
      </c>
      <c r="I200" s="46">
        <v>4.97</v>
      </c>
    </row>
    <row r="201" spans="1:9">
      <c r="A201" s="126" t="s">
        <v>69</v>
      </c>
      <c r="B201" s="134" t="s">
        <v>70</v>
      </c>
      <c r="C201" s="133">
        <v>5</v>
      </c>
      <c r="D201" s="135">
        <v>10</v>
      </c>
      <c r="E201" s="71">
        <f t="shared" si="36"/>
        <v>2</v>
      </c>
      <c r="F201" s="67">
        <f t="shared" si="38"/>
        <v>0.14199999999999999</v>
      </c>
      <c r="G201" s="397">
        <f t="shared" si="37"/>
        <v>3.55</v>
      </c>
      <c r="I201" s="46">
        <v>5.3249999999999993</v>
      </c>
    </row>
    <row r="202" spans="1:9">
      <c r="A202" s="126" t="s">
        <v>71</v>
      </c>
      <c r="B202" s="134" t="s">
        <v>72</v>
      </c>
      <c r="C202" s="133">
        <v>5</v>
      </c>
      <c r="D202" s="135">
        <v>15</v>
      </c>
      <c r="E202" s="71">
        <f t="shared" si="36"/>
        <v>3</v>
      </c>
      <c r="F202" s="67">
        <f t="shared" si="38"/>
        <v>0.21299999999999997</v>
      </c>
      <c r="G202" s="71">
        <f t="shared" si="37"/>
        <v>5.3249999999999993</v>
      </c>
      <c r="I202" s="46">
        <v>5.3249999999999993</v>
      </c>
    </row>
    <row r="203" spans="1:9">
      <c r="A203" s="126" t="s">
        <v>73</v>
      </c>
      <c r="B203" s="134" t="s">
        <v>74</v>
      </c>
      <c r="C203" s="133">
        <v>5</v>
      </c>
      <c r="D203" s="135">
        <v>15</v>
      </c>
      <c r="E203" s="71">
        <f t="shared" si="36"/>
        <v>3</v>
      </c>
      <c r="F203" s="67">
        <f t="shared" si="38"/>
        <v>0.21299999999999997</v>
      </c>
      <c r="G203" s="71">
        <f t="shared" si="37"/>
        <v>5.3249999999999993</v>
      </c>
      <c r="I203" s="46">
        <v>5.3249999999999993</v>
      </c>
    </row>
    <row r="204" spans="1:9">
      <c r="A204" s="126" t="s">
        <v>75</v>
      </c>
      <c r="B204" s="134" t="s">
        <v>76</v>
      </c>
      <c r="C204" s="133">
        <v>5</v>
      </c>
      <c r="D204" s="135">
        <v>16</v>
      </c>
      <c r="E204" s="71">
        <f t="shared" si="36"/>
        <v>3.2</v>
      </c>
      <c r="F204" s="67">
        <f t="shared" si="38"/>
        <v>0.22719999999999999</v>
      </c>
      <c r="G204" s="140">
        <f t="shared" si="37"/>
        <v>5.68</v>
      </c>
      <c r="I204" s="46">
        <v>5.3249999999999993</v>
      </c>
    </row>
    <row r="205" spans="1:9">
      <c r="A205" s="126" t="s">
        <v>77</v>
      </c>
      <c r="B205" s="134" t="s">
        <v>78</v>
      </c>
      <c r="C205" s="133">
        <v>5</v>
      </c>
      <c r="D205" s="135">
        <v>14</v>
      </c>
      <c r="E205" s="71">
        <f t="shared" si="36"/>
        <v>2.8</v>
      </c>
      <c r="F205" s="67">
        <f t="shared" si="38"/>
        <v>0.19879999999999998</v>
      </c>
      <c r="G205" s="71">
        <f t="shared" si="37"/>
        <v>4.97</v>
      </c>
      <c r="I205" s="46">
        <v>5.3249999999999993</v>
      </c>
    </row>
    <row r="206" spans="1:9">
      <c r="A206" s="310" t="s">
        <v>79</v>
      </c>
      <c r="B206" s="141" t="s">
        <v>80</v>
      </c>
      <c r="C206" s="133">
        <v>5</v>
      </c>
      <c r="D206" s="133">
        <v>12</v>
      </c>
      <c r="E206" s="71">
        <f t="shared" si="36"/>
        <v>2.4</v>
      </c>
      <c r="F206" s="67">
        <f t="shared" si="38"/>
        <v>0.17039999999999997</v>
      </c>
      <c r="G206" s="71">
        <f t="shared" si="37"/>
        <v>4.2599999999999989</v>
      </c>
      <c r="I206" s="46">
        <v>5.3249999999999993</v>
      </c>
    </row>
    <row r="207" spans="1:9">
      <c r="A207" s="126" t="s">
        <v>81</v>
      </c>
      <c r="B207" s="134" t="s">
        <v>82</v>
      </c>
      <c r="C207" s="133">
        <v>5</v>
      </c>
      <c r="D207" s="135">
        <v>15</v>
      </c>
      <c r="E207" s="71">
        <f t="shared" si="36"/>
        <v>3</v>
      </c>
      <c r="F207" s="67">
        <f t="shared" si="38"/>
        <v>0.21299999999999997</v>
      </c>
      <c r="G207" s="71">
        <f t="shared" si="37"/>
        <v>5.3249999999999993</v>
      </c>
      <c r="I207" s="46">
        <v>5.3249999999999993</v>
      </c>
    </row>
    <row r="208" spans="1:9">
      <c r="A208" s="126" t="s">
        <v>83</v>
      </c>
      <c r="B208" s="134" t="s">
        <v>84</v>
      </c>
      <c r="C208" s="133">
        <v>5</v>
      </c>
      <c r="D208" s="135">
        <v>15</v>
      </c>
      <c r="E208" s="71">
        <f t="shared" si="36"/>
        <v>3</v>
      </c>
      <c r="F208" s="67">
        <f t="shared" si="38"/>
        <v>0.21299999999999997</v>
      </c>
      <c r="G208" s="71">
        <f t="shared" si="37"/>
        <v>5.3249999999999993</v>
      </c>
      <c r="I208" s="46">
        <v>5.68</v>
      </c>
    </row>
    <row r="209" spans="1:9">
      <c r="A209" s="735" t="s">
        <v>30</v>
      </c>
      <c r="B209" s="735"/>
      <c r="C209" s="135"/>
      <c r="D209" s="142">
        <f>SUM(D196:D208)</f>
        <v>185</v>
      </c>
      <c r="E209" s="143">
        <f>SUM(E195:E208)</f>
        <v>39.6</v>
      </c>
      <c r="F209" s="143">
        <f>SUM(F195:F208)</f>
        <v>2.8115999999999999</v>
      </c>
      <c r="G209" s="260">
        <f>SUM(G195:G208)</f>
        <v>70.290000000000006</v>
      </c>
    </row>
    <row r="211" spans="1:9" ht="19.5" thickBot="1">
      <c r="A211" s="128" t="s">
        <v>387</v>
      </c>
      <c r="B211" s="129"/>
      <c r="C211" s="130"/>
      <c r="D211" s="130"/>
      <c r="E211" s="130"/>
      <c r="F211" s="130"/>
      <c r="G211" s="130"/>
    </row>
    <row r="212" spans="1:9">
      <c r="A212" s="736" t="s">
        <v>45</v>
      </c>
      <c r="B212" s="736" t="s">
        <v>51</v>
      </c>
      <c r="C212" s="738" t="s">
        <v>52</v>
      </c>
      <c r="D212" s="732" t="s">
        <v>53</v>
      </c>
      <c r="E212" s="732" t="s">
        <v>388</v>
      </c>
      <c r="F212" s="732" t="s">
        <v>55</v>
      </c>
      <c r="G212" s="732" t="s">
        <v>56</v>
      </c>
    </row>
    <row r="213" spans="1:9" ht="15.75" thickBot="1">
      <c r="A213" s="737"/>
      <c r="B213" s="737"/>
      <c r="C213" s="739"/>
      <c r="D213" s="740"/>
      <c r="E213" s="740"/>
      <c r="F213" s="740"/>
      <c r="G213" s="740"/>
    </row>
    <row r="214" spans="1:9" ht="15.75" thickTop="1">
      <c r="A214" s="131" t="s">
        <v>57</v>
      </c>
      <c r="B214" s="132" t="s">
        <v>58</v>
      </c>
      <c r="C214" s="133">
        <v>13</v>
      </c>
      <c r="D214" s="133">
        <v>39</v>
      </c>
      <c r="E214" s="71">
        <f>D214/13</f>
        <v>3</v>
      </c>
      <c r="F214" s="71">
        <f>E214*0.071</f>
        <v>0.21299999999999997</v>
      </c>
      <c r="G214" s="71">
        <f>F214*25</f>
        <v>5.3249999999999993</v>
      </c>
      <c r="I214" s="46">
        <v>5.3249999999999993</v>
      </c>
    </row>
    <row r="215" spans="1:9">
      <c r="A215" s="126" t="s">
        <v>59</v>
      </c>
      <c r="B215" s="134" t="s">
        <v>60</v>
      </c>
      <c r="C215" s="133">
        <v>13</v>
      </c>
      <c r="D215" s="135">
        <v>39</v>
      </c>
      <c r="E215" s="71">
        <f t="shared" ref="E215:E227" si="39">D215/13</f>
        <v>3</v>
      </c>
      <c r="F215" s="67">
        <f>E215*0.071</f>
        <v>0.21299999999999997</v>
      </c>
      <c r="G215" s="71">
        <f t="shared" ref="G215:G227" si="40">F215*25</f>
        <v>5.3249999999999993</v>
      </c>
      <c r="I215" s="46">
        <v>5.3249999999999993</v>
      </c>
    </row>
    <row r="216" spans="1:9">
      <c r="A216" s="126" t="s">
        <v>61</v>
      </c>
      <c r="B216" s="134" t="s">
        <v>62</v>
      </c>
      <c r="C216" s="133">
        <v>13</v>
      </c>
      <c r="D216" s="135">
        <v>39</v>
      </c>
      <c r="E216" s="71">
        <f t="shared" si="39"/>
        <v>3</v>
      </c>
      <c r="F216" s="67">
        <f t="shared" ref="F216:F227" si="41">E216*0.071</f>
        <v>0.21299999999999997</v>
      </c>
      <c r="G216" s="71">
        <f t="shared" si="40"/>
        <v>5.3249999999999993</v>
      </c>
      <c r="I216" s="46">
        <v>5.3249999999999993</v>
      </c>
    </row>
    <row r="217" spans="1:9">
      <c r="A217" s="126" t="s">
        <v>63</v>
      </c>
      <c r="B217" s="134" t="s">
        <v>64</v>
      </c>
      <c r="C217" s="133">
        <v>13</v>
      </c>
      <c r="D217" s="135">
        <v>39</v>
      </c>
      <c r="E217" s="71">
        <f t="shared" si="39"/>
        <v>3</v>
      </c>
      <c r="F217" s="67">
        <f t="shared" si="41"/>
        <v>0.21299999999999997</v>
      </c>
      <c r="G217" s="71">
        <f t="shared" si="40"/>
        <v>5.3249999999999993</v>
      </c>
      <c r="I217" s="46">
        <v>5.3249999999999993</v>
      </c>
    </row>
    <row r="218" spans="1:9">
      <c r="A218" s="126" t="s">
        <v>65</v>
      </c>
      <c r="B218" s="134" t="s">
        <v>66</v>
      </c>
      <c r="C218" s="133">
        <v>13</v>
      </c>
      <c r="D218" s="135">
        <v>40</v>
      </c>
      <c r="E218" s="71">
        <f t="shared" si="39"/>
        <v>3.0769230769230771</v>
      </c>
      <c r="F218" s="67">
        <f t="shared" si="41"/>
        <v>0.21846153846153846</v>
      </c>
      <c r="G218" s="71">
        <f t="shared" si="40"/>
        <v>5.4615384615384617</v>
      </c>
      <c r="I218" s="46">
        <v>5.3249999999999993</v>
      </c>
    </row>
    <row r="219" spans="1:9">
      <c r="A219" s="126" t="s">
        <v>67</v>
      </c>
      <c r="B219" s="134" t="s">
        <v>68</v>
      </c>
      <c r="C219" s="133">
        <v>13</v>
      </c>
      <c r="D219" s="135">
        <v>39</v>
      </c>
      <c r="E219" s="71">
        <f t="shared" si="39"/>
        <v>3</v>
      </c>
      <c r="F219" s="67">
        <f t="shared" si="41"/>
        <v>0.21299999999999997</v>
      </c>
      <c r="G219" s="71">
        <f t="shared" si="40"/>
        <v>5.3249999999999993</v>
      </c>
      <c r="I219" s="46">
        <v>5.3249999999999993</v>
      </c>
    </row>
    <row r="220" spans="1:9">
      <c r="A220" s="126" t="s">
        <v>69</v>
      </c>
      <c r="B220" s="134" t="s">
        <v>70</v>
      </c>
      <c r="C220" s="133">
        <v>13</v>
      </c>
      <c r="D220" s="135">
        <v>39</v>
      </c>
      <c r="E220" s="71">
        <f t="shared" si="39"/>
        <v>3</v>
      </c>
      <c r="F220" s="67">
        <f t="shared" si="41"/>
        <v>0.21299999999999997</v>
      </c>
      <c r="G220" s="71">
        <f t="shared" si="40"/>
        <v>5.3249999999999993</v>
      </c>
      <c r="I220" s="46">
        <v>5.3249999999999993</v>
      </c>
    </row>
    <row r="221" spans="1:9">
      <c r="A221" s="126" t="s">
        <v>71</v>
      </c>
      <c r="B221" s="134" t="s">
        <v>72</v>
      </c>
      <c r="C221" s="133">
        <v>13</v>
      </c>
      <c r="D221" s="135">
        <v>40</v>
      </c>
      <c r="E221" s="71">
        <f t="shared" si="39"/>
        <v>3.0769230769230771</v>
      </c>
      <c r="F221" s="67">
        <f t="shared" si="41"/>
        <v>0.21846153846153846</v>
      </c>
      <c r="G221" s="71">
        <f t="shared" si="40"/>
        <v>5.4615384615384617</v>
      </c>
      <c r="I221" s="46">
        <v>5.3249999999999993</v>
      </c>
    </row>
    <row r="222" spans="1:9">
      <c r="A222" s="126" t="s">
        <v>73</v>
      </c>
      <c r="B222" s="134" t="s">
        <v>74</v>
      </c>
      <c r="C222" s="133">
        <v>13</v>
      </c>
      <c r="D222" s="307">
        <v>39</v>
      </c>
      <c r="E222" s="71">
        <f t="shared" si="39"/>
        <v>3</v>
      </c>
      <c r="F222" s="67">
        <f t="shared" si="41"/>
        <v>0.21299999999999997</v>
      </c>
      <c r="G222" s="71">
        <f t="shared" si="40"/>
        <v>5.3249999999999993</v>
      </c>
      <c r="I222" s="46">
        <v>5.3249999999999993</v>
      </c>
    </row>
    <row r="223" spans="1:9">
      <c r="A223" s="126" t="s">
        <v>75</v>
      </c>
      <c r="B223" s="134" t="s">
        <v>76</v>
      </c>
      <c r="C223" s="133">
        <v>13</v>
      </c>
      <c r="D223" s="135">
        <v>39</v>
      </c>
      <c r="E223" s="71">
        <f t="shared" si="39"/>
        <v>3</v>
      </c>
      <c r="F223" s="67">
        <f t="shared" si="41"/>
        <v>0.21299999999999997</v>
      </c>
      <c r="G223" s="71">
        <f t="shared" si="40"/>
        <v>5.3249999999999993</v>
      </c>
      <c r="I223" s="46">
        <v>5.3249999999999993</v>
      </c>
    </row>
    <row r="224" spans="1:9">
      <c r="A224" s="126" t="s">
        <v>77</v>
      </c>
      <c r="B224" s="134" t="s">
        <v>78</v>
      </c>
      <c r="C224" s="133">
        <v>13</v>
      </c>
      <c r="D224" s="135">
        <v>40</v>
      </c>
      <c r="E224" s="71">
        <f t="shared" si="39"/>
        <v>3.0769230769230771</v>
      </c>
      <c r="F224" s="67">
        <f t="shared" si="41"/>
        <v>0.21846153846153846</v>
      </c>
      <c r="G224" s="71">
        <f t="shared" si="40"/>
        <v>5.4615384615384617</v>
      </c>
      <c r="I224" s="46">
        <v>5.4615384615384617</v>
      </c>
    </row>
    <row r="225" spans="1:9">
      <c r="A225" s="310" t="s">
        <v>79</v>
      </c>
      <c r="B225" s="141" t="s">
        <v>80</v>
      </c>
      <c r="C225" s="133">
        <v>13</v>
      </c>
      <c r="D225" s="133">
        <v>41</v>
      </c>
      <c r="E225" s="71">
        <f t="shared" si="39"/>
        <v>3.1538461538461537</v>
      </c>
      <c r="F225" s="67">
        <f t="shared" si="41"/>
        <v>0.22392307692307689</v>
      </c>
      <c r="G225" s="140">
        <f t="shared" si="40"/>
        <v>5.5980769230769223</v>
      </c>
      <c r="I225" s="46">
        <v>5.4615384615384617</v>
      </c>
    </row>
    <row r="226" spans="1:9">
      <c r="A226" s="126" t="s">
        <v>81</v>
      </c>
      <c r="B226" s="134" t="s">
        <v>82</v>
      </c>
      <c r="C226" s="133">
        <v>13</v>
      </c>
      <c r="D226" s="135">
        <v>39</v>
      </c>
      <c r="E226" s="71">
        <f t="shared" si="39"/>
        <v>3</v>
      </c>
      <c r="F226" s="67">
        <f t="shared" si="41"/>
        <v>0.21299999999999997</v>
      </c>
      <c r="G226" s="71">
        <f t="shared" si="40"/>
        <v>5.3249999999999993</v>
      </c>
      <c r="I226" s="46">
        <v>5.4615384615384617</v>
      </c>
    </row>
    <row r="227" spans="1:9">
      <c r="A227" s="126" t="s">
        <v>83</v>
      </c>
      <c r="B227" s="134" t="s">
        <v>84</v>
      </c>
      <c r="C227" s="133">
        <v>13</v>
      </c>
      <c r="D227" s="135">
        <v>39</v>
      </c>
      <c r="E227" s="71">
        <f t="shared" si="39"/>
        <v>3</v>
      </c>
      <c r="F227" s="67">
        <f t="shared" si="41"/>
        <v>0.21299999999999997</v>
      </c>
      <c r="G227" s="71">
        <f t="shared" si="40"/>
        <v>5.3249999999999993</v>
      </c>
      <c r="I227" s="46">
        <v>5.5980769230769223</v>
      </c>
    </row>
    <row r="228" spans="1:9">
      <c r="A228" s="735" t="s">
        <v>30</v>
      </c>
      <c r="B228" s="735"/>
      <c r="C228" s="135"/>
      <c r="D228" s="142">
        <f>SUM(D215:D227)</f>
        <v>512</v>
      </c>
      <c r="E228" s="143">
        <f>SUM(E214:E227)</f>
        <v>42.384615384615387</v>
      </c>
      <c r="F228" s="143">
        <f>SUM(F214:F227)</f>
        <v>3.0093076923076927</v>
      </c>
      <c r="G228" s="73">
        <f>SUM(G214:G227)</f>
        <v>75.232692307692304</v>
      </c>
    </row>
    <row r="229" spans="1:9">
      <c r="A229" s="281"/>
      <c r="B229" s="281"/>
      <c r="C229" s="282"/>
      <c r="D229" s="283"/>
      <c r="E229" s="284"/>
      <c r="F229" s="284"/>
      <c r="G229" s="286"/>
    </row>
    <row r="230" spans="1:9">
      <c r="A230" s="281"/>
      <c r="B230" s="281"/>
      <c r="C230" s="282"/>
      <c r="D230" s="283"/>
      <c r="E230" s="284"/>
      <c r="F230" s="284"/>
      <c r="G230" s="286"/>
    </row>
    <row r="231" spans="1:9">
      <c r="A231" s="281"/>
      <c r="B231" s="281"/>
      <c r="C231" s="282"/>
      <c r="D231" s="283"/>
      <c r="E231" s="284"/>
      <c r="F231" s="284"/>
      <c r="G231" s="286"/>
    </row>
    <row r="232" spans="1:9">
      <c r="A232" s="281"/>
      <c r="B232" s="281"/>
      <c r="C232" s="282"/>
      <c r="D232" s="283"/>
      <c r="E232" s="284"/>
      <c r="F232" s="284"/>
      <c r="G232" s="286"/>
    </row>
    <row r="237" spans="1:9" ht="19.5" thickBot="1">
      <c r="A237" s="128" t="s">
        <v>389</v>
      </c>
      <c r="B237" s="129"/>
      <c r="C237" s="130"/>
      <c r="D237" s="130"/>
      <c r="E237" s="130"/>
      <c r="F237" s="130"/>
      <c r="G237" s="130"/>
    </row>
    <row r="238" spans="1:9">
      <c r="A238" s="736" t="s">
        <v>45</v>
      </c>
      <c r="B238" s="736" t="s">
        <v>51</v>
      </c>
      <c r="C238" s="738" t="s">
        <v>52</v>
      </c>
      <c r="D238" s="732" t="s">
        <v>53</v>
      </c>
      <c r="E238" s="732" t="s">
        <v>390</v>
      </c>
      <c r="F238" s="732" t="s">
        <v>55</v>
      </c>
      <c r="G238" s="732" t="s">
        <v>56</v>
      </c>
    </row>
    <row r="239" spans="1:9" ht="15.75" thickBot="1">
      <c r="A239" s="737"/>
      <c r="B239" s="737"/>
      <c r="C239" s="739"/>
      <c r="D239" s="740"/>
      <c r="E239" s="740"/>
      <c r="F239" s="740"/>
      <c r="G239" s="740"/>
    </row>
    <row r="240" spans="1:9" ht="15.75" thickTop="1">
      <c r="A240" s="131" t="s">
        <v>57</v>
      </c>
      <c r="B240" s="132" t="s">
        <v>58</v>
      </c>
      <c r="C240" s="133">
        <v>94</v>
      </c>
      <c r="D240" s="133">
        <v>315</v>
      </c>
      <c r="E240" s="71">
        <f>D240/94</f>
        <v>3.3510638297872339</v>
      </c>
      <c r="F240" s="71">
        <f>E240*0.071</f>
        <v>0.2379255319148936</v>
      </c>
      <c r="G240" s="71">
        <f>F240*25</f>
        <v>5.9481382978723403</v>
      </c>
      <c r="I240" s="46">
        <v>5.7215425531914885</v>
      </c>
    </row>
    <row r="241" spans="1:9">
      <c r="A241" s="126" t="s">
        <v>59</v>
      </c>
      <c r="B241" s="134" t="s">
        <v>60</v>
      </c>
      <c r="C241" s="133">
        <v>94</v>
      </c>
      <c r="D241" s="135">
        <v>304</v>
      </c>
      <c r="E241" s="71">
        <f t="shared" ref="E241:E253" si="42">D241/94</f>
        <v>3.2340425531914891</v>
      </c>
      <c r="F241" s="67">
        <f>E241*0.071</f>
        <v>0.2296170212765957</v>
      </c>
      <c r="G241" s="71">
        <f t="shared" ref="G241:G253" si="43">F241*25</f>
        <v>5.7404255319148927</v>
      </c>
      <c r="I241" s="46">
        <v>5.7404255319148927</v>
      </c>
    </row>
    <row r="242" spans="1:9">
      <c r="A242" s="126" t="s">
        <v>61</v>
      </c>
      <c r="B242" s="134" t="s">
        <v>62</v>
      </c>
      <c r="C242" s="133">
        <v>94</v>
      </c>
      <c r="D242" s="135">
        <v>322</v>
      </c>
      <c r="E242" s="71">
        <f t="shared" si="42"/>
        <v>3.4255319148936172</v>
      </c>
      <c r="F242" s="67">
        <f t="shared" ref="F242:F253" si="44">E242*0.071</f>
        <v>0.24321276595744679</v>
      </c>
      <c r="G242" s="71">
        <f t="shared" si="43"/>
        <v>6.0803191489361694</v>
      </c>
      <c r="I242" s="46">
        <v>5.7781914893617019</v>
      </c>
    </row>
    <row r="243" spans="1:9">
      <c r="A243" s="126" t="s">
        <v>63</v>
      </c>
      <c r="B243" s="134" t="s">
        <v>64</v>
      </c>
      <c r="C243" s="133">
        <v>94</v>
      </c>
      <c r="D243" s="135">
        <v>311</v>
      </c>
      <c r="E243" s="71">
        <f t="shared" si="42"/>
        <v>3.3085106382978724</v>
      </c>
      <c r="F243" s="67">
        <f t="shared" si="44"/>
        <v>0.23490425531914891</v>
      </c>
      <c r="G243" s="71">
        <f t="shared" si="43"/>
        <v>5.8726063829787227</v>
      </c>
      <c r="I243" s="46">
        <v>5.8726063829787227</v>
      </c>
    </row>
    <row r="244" spans="1:9">
      <c r="A244" s="126" t="s">
        <v>65</v>
      </c>
      <c r="B244" s="134" t="s">
        <v>66</v>
      </c>
      <c r="C244" s="133">
        <v>94</v>
      </c>
      <c r="D244" s="135">
        <v>321</v>
      </c>
      <c r="E244" s="71">
        <f t="shared" si="42"/>
        <v>3.4148936170212765</v>
      </c>
      <c r="F244" s="67">
        <f t="shared" si="44"/>
        <v>0.24245744680851061</v>
      </c>
      <c r="G244" s="71">
        <f t="shared" si="43"/>
        <v>6.0614361702127653</v>
      </c>
      <c r="I244" s="46">
        <v>5.8914893617021269</v>
      </c>
    </row>
    <row r="245" spans="1:9">
      <c r="A245" s="126" t="s">
        <v>67</v>
      </c>
      <c r="B245" s="134" t="s">
        <v>68</v>
      </c>
      <c r="C245" s="133">
        <v>94</v>
      </c>
      <c r="D245" s="135">
        <v>322</v>
      </c>
      <c r="E245" s="71">
        <f t="shared" si="42"/>
        <v>3.4255319148936172</v>
      </c>
      <c r="F245" s="67">
        <f t="shared" si="44"/>
        <v>0.24321276595744679</v>
      </c>
      <c r="G245" s="71">
        <f t="shared" si="43"/>
        <v>6.0803191489361694</v>
      </c>
      <c r="I245" s="46">
        <v>5.9103723404255319</v>
      </c>
    </row>
    <row r="246" spans="1:9">
      <c r="A246" s="126" t="s">
        <v>69</v>
      </c>
      <c r="B246" s="134" t="s">
        <v>70</v>
      </c>
      <c r="C246" s="133">
        <v>94</v>
      </c>
      <c r="D246" s="135">
        <v>313</v>
      </c>
      <c r="E246" s="71">
        <f t="shared" si="42"/>
        <v>3.3297872340425534</v>
      </c>
      <c r="F246" s="67">
        <f t="shared" si="44"/>
        <v>0.23641489361702128</v>
      </c>
      <c r="G246" s="71">
        <f t="shared" si="43"/>
        <v>5.9103723404255319</v>
      </c>
      <c r="I246" s="46">
        <v>5.9481382978723403</v>
      </c>
    </row>
    <row r="247" spans="1:9">
      <c r="A247" s="126" t="s">
        <v>71</v>
      </c>
      <c r="B247" s="134" t="s">
        <v>72</v>
      </c>
      <c r="C247" s="133">
        <v>94</v>
      </c>
      <c r="D247" s="135">
        <v>303</v>
      </c>
      <c r="E247" s="71">
        <f t="shared" si="42"/>
        <v>3.2234042553191489</v>
      </c>
      <c r="F247" s="67">
        <f t="shared" si="44"/>
        <v>0.22886170212765955</v>
      </c>
      <c r="G247" s="397">
        <f t="shared" si="43"/>
        <v>5.7215425531914885</v>
      </c>
      <c r="I247" s="46">
        <v>6.0236702127659569</v>
      </c>
    </row>
    <row r="248" spans="1:9">
      <c r="A248" s="126" t="s">
        <v>73</v>
      </c>
      <c r="B248" s="134" t="s">
        <v>74</v>
      </c>
      <c r="C248" s="133">
        <v>94</v>
      </c>
      <c r="D248" s="307">
        <v>333</v>
      </c>
      <c r="E248" s="71">
        <f t="shared" si="42"/>
        <v>3.5425531914893615</v>
      </c>
      <c r="F248" s="67">
        <f t="shared" si="44"/>
        <v>0.25152127659574464</v>
      </c>
      <c r="G248" s="140">
        <f t="shared" si="43"/>
        <v>6.2880319148936161</v>
      </c>
      <c r="I248" s="46">
        <v>6.0614361702127653</v>
      </c>
    </row>
    <row r="249" spans="1:9">
      <c r="A249" s="126" t="s">
        <v>75</v>
      </c>
      <c r="B249" s="134" t="s">
        <v>76</v>
      </c>
      <c r="C249" s="133">
        <v>94</v>
      </c>
      <c r="D249" s="135">
        <v>306</v>
      </c>
      <c r="E249" s="71">
        <f t="shared" si="42"/>
        <v>3.2553191489361701</v>
      </c>
      <c r="F249" s="67">
        <f t="shared" si="44"/>
        <v>0.23112765957446807</v>
      </c>
      <c r="G249" s="71">
        <f t="shared" si="43"/>
        <v>5.7781914893617019</v>
      </c>
      <c r="I249" s="46">
        <v>6.0803191489361694</v>
      </c>
    </row>
    <row r="250" spans="1:9">
      <c r="A250" s="126" t="s">
        <v>77</v>
      </c>
      <c r="B250" s="134" t="s">
        <v>78</v>
      </c>
      <c r="C250" s="133">
        <v>94</v>
      </c>
      <c r="D250" s="135">
        <v>312</v>
      </c>
      <c r="E250" s="71">
        <f t="shared" si="42"/>
        <v>3.3191489361702127</v>
      </c>
      <c r="F250" s="67">
        <f t="shared" si="44"/>
        <v>0.23565957446808508</v>
      </c>
      <c r="G250" s="71">
        <f t="shared" si="43"/>
        <v>5.8914893617021269</v>
      </c>
      <c r="I250" s="46">
        <v>6.0803191489361694</v>
      </c>
    </row>
    <row r="251" spans="1:9">
      <c r="A251" s="310" t="s">
        <v>79</v>
      </c>
      <c r="B251" s="141" t="s">
        <v>80</v>
      </c>
      <c r="C251" s="133">
        <v>94</v>
      </c>
      <c r="D251" s="133">
        <v>324</v>
      </c>
      <c r="E251" s="71">
        <f t="shared" si="42"/>
        <v>3.4468085106382977</v>
      </c>
      <c r="F251" s="67">
        <f t="shared" si="44"/>
        <v>0.2447234042553191</v>
      </c>
      <c r="G251" s="71">
        <f t="shared" si="43"/>
        <v>6.1180851063829778</v>
      </c>
      <c r="I251" s="46">
        <v>6.1180851063829778</v>
      </c>
    </row>
    <row r="252" spans="1:9">
      <c r="A252" s="126" t="s">
        <v>81</v>
      </c>
      <c r="B252" s="134" t="s">
        <v>82</v>
      </c>
      <c r="C252" s="133">
        <v>94</v>
      </c>
      <c r="D252" s="135">
        <v>319</v>
      </c>
      <c r="E252" s="71">
        <f t="shared" si="42"/>
        <v>3.3936170212765959</v>
      </c>
      <c r="F252" s="67">
        <f t="shared" si="44"/>
        <v>0.24094680851063829</v>
      </c>
      <c r="G252" s="71">
        <f t="shared" si="43"/>
        <v>6.0236702127659569</v>
      </c>
      <c r="I252" s="46">
        <v>6.1936170212765953</v>
      </c>
    </row>
    <row r="253" spans="1:9">
      <c r="A253" s="126" t="s">
        <v>83</v>
      </c>
      <c r="B253" s="134" t="s">
        <v>84</v>
      </c>
      <c r="C253" s="133">
        <v>94</v>
      </c>
      <c r="D253" s="135">
        <v>328</v>
      </c>
      <c r="E253" s="71">
        <f t="shared" si="42"/>
        <v>3.4893617021276597</v>
      </c>
      <c r="F253" s="67">
        <f t="shared" si="44"/>
        <v>0.24774468085106383</v>
      </c>
      <c r="G253" s="71">
        <f t="shared" si="43"/>
        <v>6.1936170212765953</v>
      </c>
      <c r="I253" s="46">
        <v>6.2880319148936161</v>
      </c>
    </row>
    <row r="254" spans="1:9">
      <c r="A254" s="735" t="s">
        <v>30</v>
      </c>
      <c r="B254" s="735"/>
      <c r="C254" s="135"/>
      <c r="D254" s="142">
        <f>SUM(D241:D253)</f>
        <v>4118</v>
      </c>
      <c r="E254" s="143">
        <f>SUM(E240:E253)</f>
        <v>47.159574468085111</v>
      </c>
      <c r="F254" s="143">
        <f>SUM(F240:F253)</f>
        <v>3.3483297872340425</v>
      </c>
      <c r="G254" s="73">
        <f>SUM(G240:G253)</f>
        <v>83.708244680851067</v>
      </c>
    </row>
    <row r="257" spans="1:9" ht="19.5" thickBot="1">
      <c r="A257" s="128" t="s">
        <v>391</v>
      </c>
      <c r="B257" s="129"/>
      <c r="C257" s="130"/>
      <c r="D257" s="130"/>
      <c r="E257" s="130"/>
      <c r="F257" s="130"/>
      <c r="G257" s="130"/>
    </row>
    <row r="258" spans="1:9">
      <c r="A258" s="736" t="s">
        <v>45</v>
      </c>
      <c r="B258" s="736" t="s">
        <v>51</v>
      </c>
      <c r="C258" s="738" t="s">
        <v>52</v>
      </c>
      <c r="D258" s="732" t="s">
        <v>53</v>
      </c>
      <c r="E258" s="732" t="s">
        <v>238</v>
      </c>
      <c r="F258" s="732" t="s">
        <v>55</v>
      </c>
      <c r="G258" s="732" t="s">
        <v>56</v>
      </c>
    </row>
    <row r="259" spans="1:9" ht="15.75" thickBot="1">
      <c r="A259" s="737"/>
      <c r="B259" s="737"/>
      <c r="C259" s="739"/>
      <c r="D259" s="740"/>
      <c r="E259" s="740"/>
      <c r="F259" s="740"/>
      <c r="G259" s="740"/>
    </row>
    <row r="260" spans="1:9" ht="15.75" thickTop="1">
      <c r="A260" s="131" t="s">
        <v>57</v>
      </c>
      <c r="B260" s="132" t="s">
        <v>58</v>
      </c>
      <c r="C260" s="133">
        <v>10</v>
      </c>
      <c r="D260" s="133">
        <v>27</v>
      </c>
      <c r="E260" s="71">
        <f>D260/10</f>
        <v>2.7</v>
      </c>
      <c r="F260" s="71">
        <f>E260*0.071</f>
        <v>0.19170000000000001</v>
      </c>
      <c r="G260" s="71">
        <f>F260*25</f>
        <v>4.7925000000000004</v>
      </c>
      <c r="I260" s="46">
        <v>4.6149999999999993</v>
      </c>
    </row>
    <row r="261" spans="1:9">
      <c r="A261" s="126" t="s">
        <v>59</v>
      </c>
      <c r="B261" s="134" t="s">
        <v>60</v>
      </c>
      <c r="C261" s="133">
        <v>10</v>
      </c>
      <c r="D261" s="135">
        <v>26</v>
      </c>
      <c r="E261" s="71">
        <f t="shared" ref="E261:E273" si="45">D261/10</f>
        <v>2.6</v>
      </c>
      <c r="F261" s="67">
        <f>E261*0.071</f>
        <v>0.18459999999999999</v>
      </c>
      <c r="G261" s="397">
        <f t="shared" ref="G261:G273" si="46">F261*25</f>
        <v>4.6149999999999993</v>
      </c>
      <c r="I261" s="46">
        <v>4.7925000000000004</v>
      </c>
    </row>
    <row r="262" spans="1:9">
      <c r="A262" s="126" t="s">
        <v>61</v>
      </c>
      <c r="B262" s="134" t="s">
        <v>62</v>
      </c>
      <c r="C262" s="133">
        <v>10</v>
      </c>
      <c r="D262" s="135">
        <v>34</v>
      </c>
      <c r="E262" s="71">
        <f t="shared" si="45"/>
        <v>3.4</v>
      </c>
      <c r="F262" s="67">
        <f t="shared" ref="F262:F273" si="47">E262*0.071</f>
        <v>0.24139999999999998</v>
      </c>
      <c r="G262" s="71">
        <f t="shared" si="46"/>
        <v>6.0349999999999993</v>
      </c>
      <c r="I262" s="46">
        <v>5.3249999999999993</v>
      </c>
    </row>
    <row r="263" spans="1:9">
      <c r="A263" s="126" t="s">
        <v>63</v>
      </c>
      <c r="B263" s="134" t="s">
        <v>64</v>
      </c>
      <c r="C263" s="133">
        <v>10</v>
      </c>
      <c r="D263" s="135">
        <v>35</v>
      </c>
      <c r="E263" s="71">
        <f t="shared" si="45"/>
        <v>3.5</v>
      </c>
      <c r="F263" s="67">
        <f t="shared" si="47"/>
        <v>0.24849999999999997</v>
      </c>
      <c r="G263" s="140">
        <f t="shared" si="46"/>
        <v>6.2124999999999995</v>
      </c>
      <c r="I263" s="46">
        <v>5.3249999999999993</v>
      </c>
    </row>
    <row r="264" spans="1:9">
      <c r="A264" s="126" t="s">
        <v>65</v>
      </c>
      <c r="B264" s="134" t="s">
        <v>66</v>
      </c>
      <c r="C264" s="133">
        <v>10</v>
      </c>
      <c r="D264" s="135">
        <v>32</v>
      </c>
      <c r="E264" s="71">
        <f t="shared" si="45"/>
        <v>3.2</v>
      </c>
      <c r="F264" s="67">
        <f t="shared" si="47"/>
        <v>0.22719999999999999</v>
      </c>
      <c r="G264" s="71">
        <f t="shared" si="46"/>
        <v>5.68</v>
      </c>
      <c r="I264" s="46">
        <v>5.5024999999999995</v>
      </c>
    </row>
    <row r="265" spans="1:9">
      <c r="A265" s="126" t="s">
        <v>67</v>
      </c>
      <c r="B265" s="134" t="s">
        <v>68</v>
      </c>
      <c r="C265" s="133">
        <v>10</v>
      </c>
      <c r="D265" s="135">
        <v>30</v>
      </c>
      <c r="E265" s="71">
        <f t="shared" si="45"/>
        <v>3</v>
      </c>
      <c r="F265" s="67">
        <f t="shared" si="47"/>
        <v>0.21299999999999997</v>
      </c>
      <c r="G265" s="71">
        <f t="shared" si="46"/>
        <v>5.3249999999999993</v>
      </c>
      <c r="I265" s="46">
        <v>5.5024999999999995</v>
      </c>
    </row>
    <row r="266" spans="1:9">
      <c r="A266" s="126" t="s">
        <v>69</v>
      </c>
      <c r="B266" s="134" t="s">
        <v>70</v>
      </c>
      <c r="C266" s="133">
        <v>10</v>
      </c>
      <c r="D266" s="135">
        <v>31</v>
      </c>
      <c r="E266" s="71">
        <f t="shared" si="45"/>
        <v>3.1</v>
      </c>
      <c r="F266" s="67">
        <f t="shared" si="47"/>
        <v>0.22009999999999999</v>
      </c>
      <c r="G266" s="71">
        <f t="shared" si="46"/>
        <v>5.5024999999999995</v>
      </c>
      <c r="I266" s="46">
        <v>5.68</v>
      </c>
    </row>
    <row r="267" spans="1:9">
      <c r="A267" s="126" t="s">
        <v>71</v>
      </c>
      <c r="B267" s="134" t="s">
        <v>72</v>
      </c>
      <c r="C267" s="133">
        <v>10</v>
      </c>
      <c r="D267" s="135">
        <v>30</v>
      </c>
      <c r="E267" s="71">
        <f t="shared" si="45"/>
        <v>3</v>
      </c>
      <c r="F267" s="67">
        <f t="shared" si="47"/>
        <v>0.21299999999999997</v>
      </c>
      <c r="G267" s="71">
        <f t="shared" si="46"/>
        <v>5.3249999999999993</v>
      </c>
      <c r="I267" s="46">
        <v>5.857499999999999</v>
      </c>
    </row>
    <row r="268" spans="1:9">
      <c r="A268" s="126" t="s">
        <v>73</v>
      </c>
      <c r="B268" s="134" t="s">
        <v>74</v>
      </c>
      <c r="C268" s="133">
        <v>10</v>
      </c>
      <c r="D268" s="307">
        <v>33</v>
      </c>
      <c r="E268" s="71">
        <f t="shared" si="45"/>
        <v>3.3</v>
      </c>
      <c r="F268" s="67">
        <f t="shared" si="47"/>
        <v>0.23429999999999995</v>
      </c>
      <c r="G268" s="71">
        <f t="shared" si="46"/>
        <v>5.857499999999999</v>
      </c>
      <c r="I268" s="46">
        <v>5.857499999999999</v>
      </c>
    </row>
    <row r="269" spans="1:9">
      <c r="A269" s="126" t="s">
        <v>75</v>
      </c>
      <c r="B269" s="134" t="s">
        <v>76</v>
      </c>
      <c r="C269" s="133">
        <v>10</v>
      </c>
      <c r="D269" s="135">
        <v>31</v>
      </c>
      <c r="E269" s="71">
        <f t="shared" si="45"/>
        <v>3.1</v>
      </c>
      <c r="F269" s="67">
        <f t="shared" si="47"/>
        <v>0.22009999999999999</v>
      </c>
      <c r="G269" s="71">
        <f t="shared" si="46"/>
        <v>5.5024999999999995</v>
      </c>
      <c r="I269" s="46">
        <v>5.857499999999999</v>
      </c>
    </row>
    <row r="270" spans="1:9">
      <c r="A270" s="126" t="s">
        <v>77</v>
      </c>
      <c r="B270" s="134" t="s">
        <v>78</v>
      </c>
      <c r="C270" s="133">
        <v>10</v>
      </c>
      <c r="D270" s="135">
        <v>33</v>
      </c>
      <c r="E270" s="71">
        <f t="shared" si="45"/>
        <v>3.3</v>
      </c>
      <c r="F270" s="67">
        <f t="shared" si="47"/>
        <v>0.23429999999999995</v>
      </c>
      <c r="G270" s="71">
        <f t="shared" si="46"/>
        <v>5.857499999999999</v>
      </c>
      <c r="I270" s="46">
        <v>5.857499999999999</v>
      </c>
    </row>
    <row r="271" spans="1:9">
      <c r="A271" s="310" t="s">
        <v>79</v>
      </c>
      <c r="B271" s="141" t="s">
        <v>80</v>
      </c>
      <c r="C271" s="133">
        <v>10</v>
      </c>
      <c r="D271" s="133">
        <v>35</v>
      </c>
      <c r="E271" s="71">
        <f t="shared" si="45"/>
        <v>3.5</v>
      </c>
      <c r="F271" s="67">
        <f t="shared" si="47"/>
        <v>0.24849999999999997</v>
      </c>
      <c r="G271" s="140">
        <f t="shared" si="46"/>
        <v>6.2124999999999995</v>
      </c>
      <c r="I271" s="46">
        <v>6.0349999999999993</v>
      </c>
    </row>
    <row r="272" spans="1:9">
      <c r="A272" s="126" t="s">
        <v>81</v>
      </c>
      <c r="B272" s="134" t="s">
        <v>82</v>
      </c>
      <c r="C272" s="133">
        <v>10</v>
      </c>
      <c r="D272" s="135">
        <v>33</v>
      </c>
      <c r="E272" s="71">
        <f t="shared" si="45"/>
        <v>3.3</v>
      </c>
      <c r="F272" s="67">
        <f t="shared" si="47"/>
        <v>0.23429999999999995</v>
      </c>
      <c r="G272" s="71">
        <f t="shared" si="46"/>
        <v>5.857499999999999</v>
      </c>
      <c r="I272" s="46">
        <v>6.2124999999999995</v>
      </c>
    </row>
    <row r="273" spans="1:9">
      <c r="A273" s="126" t="s">
        <v>83</v>
      </c>
      <c r="B273" s="134" t="s">
        <v>84</v>
      </c>
      <c r="C273" s="133">
        <v>10</v>
      </c>
      <c r="D273" s="135">
        <v>33</v>
      </c>
      <c r="E273" s="71">
        <f t="shared" si="45"/>
        <v>3.3</v>
      </c>
      <c r="F273" s="67">
        <f t="shared" si="47"/>
        <v>0.23429999999999995</v>
      </c>
      <c r="G273" s="71">
        <f t="shared" si="46"/>
        <v>5.857499999999999</v>
      </c>
      <c r="I273" s="46">
        <v>6.2124999999999995</v>
      </c>
    </row>
    <row r="274" spans="1:9">
      <c r="A274" s="735" t="s">
        <v>30</v>
      </c>
      <c r="B274" s="735"/>
      <c r="C274" s="135"/>
      <c r="D274" s="142">
        <f>SUM(D261:D273)</f>
        <v>416</v>
      </c>
      <c r="E274" s="143">
        <f>SUM(E260:E273)</f>
        <v>44.3</v>
      </c>
      <c r="F274" s="143">
        <f>SUM(F260:F273)</f>
        <v>3.1453000000000007</v>
      </c>
      <c r="G274" s="73">
        <f>SUM(G260:G273)</f>
        <v>78.632500000000007</v>
      </c>
    </row>
    <row r="277" spans="1:9" ht="19.5" thickBot="1">
      <c r="A277" s="128" t="s">
        <v>392</v>
      </c>
      <c r="B277" s="129"/>
      <c r="C277" s="130"/>
      <c r="D277" s="130"/>
      <c r="E277" s="130"/>
      <c r="F277" s="130"/>
      <c r="G277" s="130"/>
    </row>
    <row r="278" spans="1:9">
      <c r="A278" s="736" t="s">
        <v>45</v>
      </c>
      <c r="B278" s="736" t="s">
        <v>51</v>
      </c>
      <c r="C278" s="738" t="s">
        <v>52</v>
      </c>
      <c r="D278" s="732" t="s">
        <v>53</v>
      </c>
      <c r="E278" s="732" t="s">
        <v>393</v>
      </c>
      <c r="F278" s="732" t="s">
        <v>55</v>
      </c>
      <c r="G278" s="732" t="s">
        <v>56</v>
      </c>
    </row>
    <row r="279" spans="1:9" ht="15.75" thickBot="1">
      <c r="A279" s="737"/>
      <c r="B279" s="737"/>
      <c r="C279" s="739"/>
      <c r="D279" s="740"/>
      <c r="E279" s="740"/>
      <c r="F279" s="740"/>
      <c r="G279" s="740"/>
    </row>
    <row r="280" spans="1:9" ht="15.75" thickTop="1">
      <c r="A280" s="131" t="s">
        <v>57</v>
      </c>
      <c r="B280" s="132" t="s">
        <v>58</v>
      </c>
      <c r="C280" s="133">
        <v>3</v>
      </c>
      <c r="D280" s="133">
        <v>7</v>
      </c>
      <c r="E280" s="71">
        <f>D280/3</f>
        <v>2.3333333333333335</v>
      </c>
      <c r="F280" s="71">
        <f>E280*0.071</f>
        <v>0.16566666666666666</v>
      </c>
      <c r="G280" s="397">
        <f>F280*25</f>
        <v>4.1416666666666666</v>
      </c>
      <c r="I280" s="46">
        <v>4.1416666666666666</v>
      </c>
    </row>
    <row r="281" spans="1:9">
      <c r="A281" s="126" t="s">
        <v>59</v>
      </c>
      <c r="B281" s="134" t="s">
        <v>60</v>
      </c>
      <c r="C281" s="133">
        <v>3</v>
      </c>
      <c r="D281" s="135">
        <v>8</v>
      </c>
      <c r="E281" s="71">
        <f t="shared" ref="E281:E293" si="48">D281/3</f>
        <v>2.6666666666666665</v>
      </c>
      <c r="F281" s="67">
        <f>E281*0.071</f>
        <v>0.1893333333333333</v>
      </c>
      <c r="G281" s="71">
        <f t="shared" ref="G281:G293" si="49">F281*25</f>
        <v>4.7333333333333325</v>
      </c>
      <c r="I281" s="46">
        <v>4.1416666666666666</v>
      </c>
    </row>
    <row r="282" spans="1:9">
      <c r="A282" s="126" t="s">
        <v>61</v>
      </c>
      <c r="B282" s="134" t="s">
        <v>62</v>
      </c>
      <c r="C282" s="133">
        <v>3</v>
      </c>
      <c r="D282" s="135">
        <v>9</v>
      </c>
      <c r="E282" s="71">
        <f t="shared" si="48"/>
        <v>3</v>
      </c>
      <c r="F282" s="67">
        <f t="shared" ref="F282:F293" si="50">E282*0.071</f>
        <v>0.21299999999999997</v>
      </c>
      <c r="G282" s="71">
        <f t="shared" si="49"/>
        <v>5.3249999999999993</v>
      </c>
      <c r="I282" s="46">
        <v>4.7333333333333325</v>
      </c>
    </row>
    <row r="283" spans="1:9">
      <c r="A283" s="126" t="s">
        <v>63</v>
      </c>
      <c r="B283" s="134" t="s">
        <v>64</v>
      </c>
      <c r="C283" s="133">
        <v>3</v>
      </c>
      <c r="D283" s="135">
        <v>9</v>
      </c>
      <c r="E283" s="71">
        <f t="shared" si="48"/>
        <v>3</v>
      </c>
      <c r="F283" s="67">
        <f t="shared" si="50"/>
        <v>0.21299999999999997</v>
      </c>
      <c r="G283" s="71">
        <f t="shared" si="49"/>
        <v>5.3249999999999993</v>
      </c>
      <c r="I283" s="46">
        <v>4.7333333333333325</v>
      </c>
    </row>
    <row r="284" spans="1:9">
      <c r="A284" s="126" t="s">
        <v>65</v>
      </c>
      <c r="B284" s="134" t="s">
        <v>66</v>
      </c>
      <c r="C284" s="133">
        <v>3</v>
      </c>
      <c r="D284" s="135">
        <v>10</v>
      </c>
      <c r="E284" s="71">
        <f t="shared" si="48"/>
        <v>3.3333333333333335</v>
      </c>
      <c r="F284" s="67">
        <f t="shared" si="50"/>
        <v>0.23666666666666666</v>
      </c>
      <c r="G284" s="71">
        <f t="shared" si="49"/>
        <v>5.916666666666667</v>
      </c>
      <c r="I284" s="46">
        <v>5.3249999999999993</v>
      </c>
    </row>
    <row r="285" spans="1:9">
      <c r="A285" s="126" t="s">
        <v>67</v>
      </c>
      <c r="B285" s="134" t="s">
        <v>68</v>
      </c>
      <c r="C285" s="133">
        <v>3</v>
      </c>
      <c r="D285" s="135">
        <v>9</v>
      </c>
      <c r="E285" s="71">
        <f t="shared" si="48"/>
        <v>3</v>
      </c>
      <c r="F285" s="67">
        <f t="shared" si="50"/>
        <v>0.21299999999999997</v>
      </c>
      <c r="G285" s="71">
        <f t="shared" si="49"/>
        <v>5.3249999999999993</v>
      </c>
      <c r="I285" s="46">
        <v>5.3249999999999993</v>
      </c>
    </row>
    <row r="286" spans="1:9">
      <c r="A286" s="126" t="s">
        <v>69</v>
      </c>
      <c r="B286" s="134" t="s">
        <v>70</v>
      </c>
      <c r="C286" s="133">
        <v>3</v>
      </c>
      <c r="D286" s="135">
        <v>8</v>
      </c>
      <c r="E286" s="71">
        <f t="shared" si="48"/>
        <v>2.6666666666666665</v>
      </c>
      <c r="F286" s="67">
        <f t="shared" si="50"/>
        <v>0.1893333333333333</v>
      </c>
      <c r="G286" s="71">
        <f t="shared" si="49"/>
        <v>4.7333333333333325</v>
      </c>
      <c r="I286" s="46">
        <v>5.3249999999999993</v>
      </c>
    </row>
    <row r="287" spans="1:9">
      <c r="A287" s="126" t="s">
        <v>71</v>
      </c>
      <c r="B287" s="134" t="s">
        <v>72</v>
      </c>
      <c r="C287" s="133">
        <v>3</v>
      </c>
      <c r="D287" s="135">
        <v>9</v>
      </c>
      <c r="E287" s="71">
        <f t="shared" si="48"/>
        <v>3</v>
      </c>
      <c r="F287" s="67">
        <f t="shared" si="50"/>
        <v>0.21299999999999997</v>
      </c>
      <c r="G287" s="71">
        <f t="shared" si="49"/>
        <v>5.3249999999999993</v>
      </c>
      <c r="I287" s="46">
        <v>5.3249999999999993</v>
      </c>
    </row>
    <row r="288" spans="1:9">
      <c r="A288" s="126" t="s">
        <v>73</v>
      </c>
      <c r="B288" s="134" t="s">
        <v>74</v>
      </c>
      <c r="C288" s="133">
        <v>3</v>
      </c>
      <c r="D288" s="307">
        <v>10</v>
      </c>
      <c r="E288" s="71">
        <f t="shared" si="48"/>
        <v>3.3333333333333335</v>
      </c>
      <c r="F288" s="67">
        <f t="shared" si="50"/>
        <v>0.23666666666666666</v>
      </c>
      <c r="G288" s="71">
        <f t="shared" si="49"/>
        <v>5.916666666666667</v>
      </c>
      <c r="I288" s="46">
        <v>5.3249999999999993</v>
      </c>
    </row>
    <row r="289" spans="1:9">
      <c r="A289" s="126" t="s">
        <v>75</v>
      </c>
      <c r="B289" s="134" t="s">
        <v>76</v>
      </c>
      <c r="C289" s="133">
        <v>3</v>
      </c>
      <c r="D289" s="135">
        <v>11</v>
      </c>
      <c r="E289" s="71">
        <f t="shared" si="48"/>
        <v>3.6666666666666665</v>
      </c>
      <c r="F289" s="67">
        <f t="shared" si="50"/>
        <v>0.26033333333333331</v>
      </c>
      <c r="G289" s="140">
        <f t="shared" si="49"/>
        <v>6.5083333333333329</v>
      </c>
      <c r="I289" s="46">
        <v>5.916666666666667</v>
      </c>
    </row>
    <row r="290" spans="1:9">
      <c r="A290" s="126" t="s">
        <v>77</v>
      </c>
      <c r="B290" s="134" t="s">
        <v>78</v>
      </c>
      <c r="C290" s="133">
        <v>3</v>
      </c>
      <c r="D290" s="135">
        <v>11</v>
      </c>
      <c r="E290" s="71">
        <f t="shared" si="48"/>
        <v>3.6666666666666665</v>
      </c>
      <c r="F290" s="67">
        <f t="shared" si="50"/>
        <v>0.26033333333333331</v>
      </c>
      <c r="G290" s="140">
        <f t="shared" si="49"/>
        <v>6.5083333333333329</v>
      </c>
      <c r="I290" s="46">
        <v>5.916666666666667</v>
      </c>
    </row>
    <row r="291" spans="1:9">
      <c r="A291" s="310" t="s">
        <v>79</v>
      </c>
      <c r="B291" s="141" t="s">
        <v>80</v>
      </c>
      <c r="C291" s="133">
        <v>3</v>
      </c>
      <c r="D291" s="133">
        <v>7</v>
      </c>
      <c r="E291" s="71">
        <f t="shared" si="48"/>
        <v>2.3333333333333335</v>
      </c>
      <c r="F291" s="67">
        <f t="shared" si="50"/>
        <v>0.16566666666666666</v>
      </c>
      <c r="G291" s="397">
        <f t="shared" si="49"/>
        <v>4.1416666666666666</v>
      </c>
      <c r="I291" s="46">
        <v>5.916666666666667</v>
      </c>
    </row>
    <row r="292" spans="1:9">
      <c r="A292" s="126" t="s">
        <v>81</v>
      </c>
      <c r="B292" s="134" t="s">
        <v>82</v>
      </c>
      <c r="C292" s="133">
        <v>3</v>
      </c>
      <c r="D292" s="135">
        <v>10</v>
      </c>
      <c r="E292" s="71">
        <f t="shared" si="48"/>
        <v>3.3333333333333335</v>
      </c>
      <c r="F292" s="67">
        <f t="shared" si="50"/>
        <v>0.23666666666666666</v>
      </c>
      <c r="G292" s="71">
        <f t="shared" si="49"/>
        <v>5.916666666666667</v>
      </c>
      <c r="I292" s="46">
        <v>6.5083333333333329</v>
      </c>
    </row>
    <row r="293" spans="1:9">
      <c r="A293" s="126" t="s">
        <v>83</v>
      </c>
      <c r="B293" s="134" t="s">
        <v>84</v>
      </c>
      <c r="C293" s="133">
        <v>3</v>
      </c>
      <c r="D293" s="135">
        <v>9</v>
      </c>
      <c r="E293" s="71">
        <f t="shared" si="48"/>
        <v>3</v>
      </c>
      <c r="F293" s="67">
        <f t="shared" si="50"/>
        <v>0.21299999999999997</v>
      </c>
      <c r="G293" s="71">
        <f t="shared" si="49"/>
        <v>5.3249999999999993</v>
      </c>
      <c r="I293" s="46">
        <v>6.5083333333333329</v>
      </c>
    </row>
    <row r="294" spans="1:9">
      <c r="A294" s="735" t="s">
        <v>30</v>
      </c>
      <c r="B294" s="735"/>
      <c r="C294" s="135"/>
      <c r="D294" s="142">
        <f>SUM(D281:D293)</f>
        <v>120</v>
      </c>
      <c r="E294" s="143">
        <f>SUM(E280:E293)</f>
        <v>42.333333333333343</v>
      </c>
      <c r="F294" s="143">
        <f>SUM(F280:F293)</f>
        <v>3.0056666666666669</v>
      </c>
      <c r="G294" s="73">
        <f>SUM(G280:G293)</f>
        <v>75.141666666666666</v>
      </c>
    </row>
    <row r="295" spans="1:9">
      <c r="A295" s="281"/>
      <c r="B295" s="281"/>
      <c r="C295" s="282"/>
      <c r="D295" s="283"/>
      <c r="E295" s="284"/>
      <c r="F295" s="284"/>
      <c r="G295" s="286"/>
    </row>
    <row r="296" spans="1:9">
      <c r="A296" s="281"/>
      <c r="B296" s="281"/>
      <c r="C296" s="282"/>
      <c r="D296" s="283"/>
      <c r="E296" s="284"/>
      <c r="F296" s="284"/>
      <c r="G296" s="286"/>
    </row>
    <row r="301" spans="1:9" ht="19.5" thickBot="1">
      <c r="A301" s="128" t="s">
        <v>394</v>
      </c>
      <c r="B301" s="129"/>
      <c r="C301" s="130"/>
      <c r="D301" s="130"/>
      <c r="E301" s="130"/>
      <c r="F301" s="130"/>
      <c r="G301" s="130"/>
    </row>
    <row r="302" spans="1:9">
      <c r="A302" s="736" t="s">
        <v>45</v>
      </c>
      <c r="B302" s="736" t="s">
        <v>51</v>
      </c>
      <c r="C302" s="738" t="s">
        <v>52</v>
      </c>
      <c r="D302" s="732" t="s">
        <v>53</v>
      </c>
      <c r="E302" s="732" t="s">
        <v>395</v>
      </c>
      <c r="F302" s="732" t="s">
        <v>55</v>
      </c>
      <c r="G302" s="732" t="s">
        <v>56</v>
      </c>
    </row>
    <row r="303" spans="1:9" ht="15.75" thickBot="1">
      <c r="A303" s="737"/>
      <c r="B303" s="737"/>
      <c r="C303" s="739"/>
      <c r="D303" s="740"/>
      <c r="E303" s="740"/>
      <c r="F303" s="740"/>
      <c r="G303" s="740"/>
    </row>
    <row r="304" spans="1:9" ht="15.75" thickTop="1">
      <c r="A304" s="131" t="s">
        <v>57</v>
      </c>
      <c r="B304" s="132" t="s">
        <v>58</v>
      </c>
      <c r="C304" s="133">
        <v>6</v>
      </c>
      <c r="D304" s="133">
        <v>18</v>
      </c>
      <c r="E304" s="71">
        <f>D304/6</f>
        <v>3</v>
      </c>
      <c r="F304" s="71">
        <f>E304*0.071</f>
        <v>0.21299999999999997</v>
      </c>
      <c r="G304" s="71">
        <f>F304*25</f>
        <v>5.3249999999999993</v>
      </c>
      <c r="I304" s="46">
        <v>5.0291666666666668</v>
      </c>
    </row>
    <row r="305" spans="1:9">
      <c r="A305" s="126" t="s">
        <v>59</v>
      </c>
      <c r="B305" s="134" t="s">
        <v>60</v>
      </c>
      <c r="C305" s="133">
        <v>6</v>
      </c>
      <c r="D305" s="135">
        <v>18</v>
      </c>
      <c r="E305" s="71">
        <f t="shared" ref="E305:E317" si="51">D305/6</f>
        <v>3</v>
      </c>
      <c r="F305" s="67">
        <f>E305*0.071</f>
        <v>0.21299999999999997</v>
      </c>
      <c r="G305" s="71">
        <f t="shared" ref="G305:G317" si="52">F305*25</f>
        <v>5.3249999999999993</v>
      </c>
      <c r="I305" s="46">
        <v>5.3249999999999993</v>
      </c>
    </row>
    <row r="306" spans="1:9">
      <c r="A306" s="126" t="s">
        <v>61</v>
      </c>
      <c r="B306" s="134" t="s">
        <v>62</v>
      </c>
      <c r="C306" s="133">
        <v>6</v>
      </c>
      <c r="D306" s="135">
        <v>20</v>
      </c>
      <c r="E306" s="71">
        <f t="shared" si="51"/>
        <v>3.3333333333333335</v>
      </c>
      <c r="F306" s="67">
        <f t="shared" ref="F306:F317" si="53">E306*0.071</f>
        <v>0.23666666666666666</v>
      </c>
      <c r="G306" s="140">
        <f t="shared" si="52"/>
        <v>5.916666666666667</v>
      </c>
      <c r="I306" s="46">
        <v>5.3249999999999993</v>
      </c>
    </row>
    <row r="307" spans="1:9">
      <c r="A307" s="126" t="s">
        <v>63</v>
      </c>
      <c r="B307" s="134" t="s">
        <v>64</v>
      </c>
      <c r="C307" s="133">
        <v>6</v>
      </c>
      <c r="D307" s="135">
        <v>18</v>
      </c>
      <c r="E307" s="71">
        <f t="shared" si="51"/>
        <v>3</v>
      </c>
      <c r="F307" s="67">
        <f t="shared" si="53"/>
        <v>0.21299999999999997</v>
      </c>
      <c r="G307" s="71">
        <f t="shared" si="52"/>
        <v>5.3249999999999993</v>
      </c>
      <c r="I307" s="46">
        <v>5.3249999999999993</v>
      </c>
    </row>
    <row r="308" spans="1:9">
      <c r="A308" s="126" t="s">
        <v>65</v>
      </c>
      <c r="B308" s="134" t="s">
        <v>66</v>
      </c>
      <c r="C308" s="133">
        <v>6</v>
      </c>
      <c r="D308" s="135">
        <v>18</v>
      </c>
      <c r="E308" s="71">
        <f t="shared" si="51"/>
        <v>3</v>
      </c>
      <c r="F308" s="67">
        <f t="shared" si="53"/>
        <v>0.21299999999999997</v>
      </c>
      <c r="G308" s="71">
        <f t="shared" si="52"/>
        <v>5.3249999999999993</v>
      </c>
      <c r="I308" s="46">
        <v>5.3249999999999993</v>
      </c>
    </row>
    <row r="309" spans="1:9">
      <c r="A309" s="126" t="s">
        <v>67</v>
      </c>
      <c r="B309" s="134" t="s">
        <v>68</v>
      </c>
      <c r="C309" s="133">
        <v>6</v>
      </c>
      <c r="D309" s="135">
        <v>18</v>
      </c>
      <c r="E309" s="71">
        <f t="shared" si="51"/>
        <v>3</v>
      </c>
      <c r="F309" s="67">
        <f t="shared" si="53"/>
        <v>0.21299999999999997</v>
      </c>
      <c r="G309" s="71">
        <f t="shared" si="52"/>
        <v>5.3249999999999993</v>
      </c>
      <c r="I309" s="46">
        <v>5.3249999999999993</v>
      </c>
    </row>
    <row r="310" spans="1:9">
      <c r="A310" s="126" t="s">
        <v>69</v>
      </c>
      <c r="B310" s="134" t="s">
        <v>70</v>
      </c>
      <c r="C310" s="133">
        <v>6</v>
      </c>
      <c r="D310" s="135">
        <v>20</v>
      </c>
      <c r="E310" s="71">
        <f t="shared" si="51"/>
        <v>3.3333333333333335</v>
      </c>
      <c r="F310" s="67">
        <f t="shared" si="53"/>
        <v>0.23666666666666666</v>
      </c>
      <c r="G310" s="140">
        <f t="shared" si="52"/>
        <v>5.916666666666667</v>
      </c>
      <c r="I310" s="46">
        <v>5.3249999999999993</v>
      </c>
    </row>
    <row r="311" spans="1:9">
      <c r="A311" s="126" t="s">
        <v>71</v>
      </c>
      <c r="B311" s="134" t="s">
        <v>72</v>
      </c>
      <c r="C311" s="133">
        <v>6</v>
      </c>
      <c r="D311" s="135">
        <v>18</v>
      </c>
      <c r="E311" s="71">
        <f t="shared" si="51"/>
        <v>3</v>
      </c>
      <c r="F311" s="67">
        <f t="shared" si="53"/>
        <v>0.21299999999999997</v>
      </c>
      <c r="G311" s="71">
        <f t="shared" si="52"/>
        <v>5.3249999999999993</v>
      </c>
      <c r="I311" s="46">
        <v>5.3249999999999993</v>
      </c>
    </row>
    <row r="312" spans="1:9">
      <c r="A312" s="126" t="s">
        <v>73</v>
      </c>
      <c r="B312" s="134" t="s">
        <v>74</v>
      </c>
      <c r="C312" s="133">
        <v>6</v>
      </c>
      <c r="D312" s="307">
        <v>18</v>
      </c>
      <c r="E312" s="71">
        <f t="shared" si="51"/>
        <v>3</v>
      </c>
      <c r="F312" s="67">
        <f t="shared" si="53"/>
        <v>0.21299999999999997</v>
      </c>
      <c r="G312" s="71">
        <f t="shared" si="52"/>
        <v>5.3249999999999993</v>
      </c>
      <c r="I312" s="46">
        <v>5.3249999999999993</v>
      </c>
    </row>
    <row r="313" spans="1:9">
      <c r="A313" s="126" t="s">
        <v>75</v>
      </c>
      <c r="B313" s="134" t="s">
        <v>76</v>
      </c>
      <c r="C313" s="133">
        <v>6</v>
      </c>
      <c r="D313" s="135">
        <v>18</v>
      </c>
      <c r="E313" s="71">
        <f t="shared" si="51"/>
        <v>3</v>
      </c>
      <c r="F313" s="67">
        <f t="shared" si="53"/>
        <v>0.21299999999999997</v>
      </c>
      <c r="G313" s="71">
        <f t="shared" si="52"/>
        <v>5.3249999999999993</v>
      </c>
      <c r="I313" s="46">
        <v>5.3249999999999993</v>
      </c>
    </row>
    <row r="314" spans="1:9">
      <c r="A314" s="126" t="s">
        <v>77</v>
      </c>
      <c r="B314" s="134" t="s">
        <v>78</v>
      </c>
      <c r="C314" s="133">
        <v>6</v>
      </c>
      <c r="D314" s="135">
        <v>19</v>
      </c>
      <c r="E314" s="71">
        <f t="shared" si="51"/>
        <v>3.1666666666666665</v>
      </c>
      <c r="F314" s="67">
        <f t="shared" si="53"/>
        <v>0.2248333333333333</v>
      </c>
      <c r="G314" s="71">
        <f t="shared" si="52"/>
        <v>5.6208333333333327</v>
      </c>
      <c r="I314" s="46">
        <v>5.3249999999999993</v>
      </c>
    </row>
    <row r="315" spans="1:9">
      <c r="A315" s="310" t="s">
        <v>79</v>
      </c>
      <c r="B315" s="141" t="s">
        <v>80</v>
      </c>
      <c r="C315" s="133">
        <v>6</v>
      </c>
      <c r="D315" s="133">
        <v>17</v>
      </c>
      <c r="E315" s="71">
        <f t="shared" si="51"/>
        <v>2.8333333333333335</v>
      </c>
      <c r="F315" s="67">
        <f t="shared" si="53"/>
        <v>0.20116666666666666</v>
      </c>
      <c r="G315" s="397">
        <f t="shared" si="52"/>
        <v>5.0291666666666668</v>
      </c>
      <c r="I315" s="46">
        <v>5.6208333333333327</v>
      </c>
    </row>
    <row r="316" spans="1:9">
      <c r="A316" s="126" t="s">
        <v>81</v>
      </c>
      <c r="B316" s="134" t="s">
        <v>82</v>
      </c>
      <c r="C316" s="133">
        <v>6</v>
      </c>
      <c r="D316" s="135">
        <v>18</v>
      </c>
      <c r="E316" s="71">
        <f t="shared" si="51"/>
        <v>3</v>
      </c>
      <c r="F316" s="67">
        <f t="shared" si="53"/>
        <v>0.21299999999999997</v>
      </c>
      <c r="G316" s="71">
        <f t="shared" si="52"/>
        <v>5.3249999999999993</v>
      </c>
      <c r="I316" s="46">
        <v>5.916666666666667</v>
      </c>
    </row>
    <row r="317" spans="1:9">
      <c r="A317" s="126" t="s">
        <v>83</v>
      </c>
      <c r="B317" s="134" t="s">
        <v>84</v>
      </c>
      <c r="C317" s="133">
        <v>6</v>
      </c>
      <c r="D317" s="135">
        <v>18</v>
      </c>
      <c r="E317" s="71">
        <f t="shared" si="51"/>
        <v>3</v>
      </c>
      <c r="F317" s="67">
        <f t="shared" si="53"/>
        <v>0.21299999999999997</v>
      </c>
      <c r="G317" s="71">
        <f t="shared" si="52"/>
        <v>5.3249999999999993</v>
      </c>
      <c r="I317" s="46">
        <v>5.916666666666667</v>
      </c>
    </row>
    <row r="318" spans="1:9">
      <c r="A318" s="735" t="s">
        <v>30</v>
      </c>
      <c r="B318" s="735"/>
      <c r="C318" s="135"/>
      <c r="D318" s="142">
        <f>SUM(D305:D317)</f>
        <v>238</v>
      </c>
      <c r="E318" s="143">
        <f>SUM(E304:E317)</f>
        <v>42.666666666666671</v>
      </c>
      <c r="F318" s="143">
        <f>SUM(F304:F317)</f>
        <v>3.0293333333333332</v>
      </c>
      <c r="G318" s="73">
        <f>SUM(G304:G317)</f>
        <v>75.733333333333334</v>
      </c>
    </row>
    <row r="319" spans="1:9">
      <c r="A319" s="281"/>
      <c r="B319" s="281"/>
      <c r="C319" s="282"/>
      <c r="D319" s="283"/>
      <c r="E319" s="284"/>
      <c r="F319" s="284"/>
      <c r="G319" s="286"/>
    </row>
    <row r="321" spans="1:13" ht="19.5" thickBot="1">
      <c r="A321" s="128" t="s">
        <v>396</v>
      </c>
      <c r="B321" s="129"/>
      <c r="C321" s="130"/>
      <c r="D321" s="130"/>
      <c r="E321" s="130"/>
      <c r="F321" s="130"/>
      <c r="G321" s="130"/>
    </row>
    <row r="322" spans="1:13">
      <c r="A322" s="736" t="s">
        <v>45</v>
      </c>
      <c r="B322" s="736" t="s">
        <v>51</v>
      </c>
      <c r="C322" s="738" t="s">
        <v>52</v>
      </c>
      <c r="D322" s="732" t="s">
        <v>53</v>
      </c>
      <c r="E322" s="732" t="s">
        <v>395</v>
      </c>
      <c r="F322" s="732" t="s">
        <v>55</v>
      </c>
      <c r="G322" s="732" t="s">
        <v>56</v>
      </c>
    </row>
    <row r="323" spans="1:13" ht="15.75" thickBot="1">
      <c r="A323" s="737"/>
      <c r="B323" s="737"/>
      <c r="C323" s="739"/>
      <c r="D323" s="740"/>
      <c r="E323" s="740"/>
      <c r="F323" s="740"/>
      <c r="G323" s="740"/>
    </row>
    <row r="324" spans="1:13" ht="15.75" thickTop="1">
      <c r="A324" s="131" t="s">
        <v>57</v>
      </c>
      <c r="B324" s="132" t="s">
        <v>58</v>
      </c>
      <c r="C324" s="133">
        <v>6</v>
      </c>
      <c r="D324" s="133">
        <v>19</v>
      </c>
      <c r="E324" s="71">
        <f>D324/6</f>
        <v>3.1666666666666665</v>
      </c>
      <c r="F324" s="71">
        <f>E324*0.071</f>
        <v>0.2248333333333333</v>
      </c>
      <c r="G324" s="71">
        <f>F324*25</f>
        <v>5.6208333333333327</v>
      </c>
      <c r="I324" s="46">
        <v>5.0291666666666668</v>
      </c>
    </row>
    <row r="325" spans="1:13">
      <c r="A325" s="126" t="s">
        <v>59</v>
      </c>
      <c r="B325" s="134" t="s">
        <v>60</v>
      </c>
      <c r="C325" s="133">
        <v>6</v>
      </c>
      <c r="D325" s="135">
        <v>18</v>
      </c>
      <c r="E325" s="71">
        <f t="shared" ref="E325:E337" si="54">D325/6</f>
        <v>3</v>
      </c>
      <c r="F325" s="67">
        <f>E325*0.071</f>
        <v>0.21299999999999997</v>
      </c>
      <c r="G325" s="71">
        <f t="shared" ref="G325:G337" si="55">F325*25</f>
        <v>5.3249999999999993</v>
      </c>
      <c r="I325" s="46">
        <v>5.3249999999999993</v>
      </c>
    </row>
    <row r="326" spans="1:13">
      <c r="A326" s="126" t="s">
        <v>61</v>
      </c>
      <c r="B326" s="134" t="s">
        <v>62</v>
      </c>
      <c r="C326" s="133">
        <v>6</v>
      </c>
      <c r="D326" s="135">
        <v>18</v>
      </c>
      <c r="E326" s="71">
        <f t="shared" si="54"/>
        <v>3</v>
      </c>
      <c r="F326" s="67">
        <f t="shared" ref="F326:F337" si="56">E326*0.071</f>
        <v>0.21299999999999997</v>
      </c>
      <c r="G326" s="71">
        <f t="shared" si="55"/>
        <v>5.3249999999999993</v>
      </c>
      <c r="I326" s="46">
        <v>5.3249999999999993</v>
      </c>
    </row>
    <row r="327" spans="1:13">
      <c r="A327" s="126" t="s">
        <v>63</v>
      </c>
      <c r="B327" s="134" t="s">
        <v>64</v>
      </c>
      <c r="C327" s="133">
        <v>6</v>
      </c>
      <c r="D327" s="135">
        <v>18</v>
      </c>
      <c r="E327" s="71">
        <f t="shared" si="54"/>
        <v>3</v>
      </c>
      <c r="F327" s="67">
        <f t="shared" si="56"/>
        <v>0.21299999999999997</v>
      </c>
      <c r="G327" s="71">
        <f t="shared" si="55"/>
        <v>5.3249999999999993</v>
      </c>
      <c r="I327" s="46">
        <v>5.3249999999999993</v>
      </c>
    </row>
    <row r="328" spans="1:13">
      <c r="A328" s="126" t="s">
        <v>65</v>
      </c>
      <c r="B328" s="134" t="s">
        <v>66</v>
      </c>
      <c r="C328" s="133">
        <v>6</v>
      </c>
      <c r="D328" s="135">
        <v>19</v>
      </c>
      <c r="E328" s="71">
        <f t="shared" si="54"/>
        <v>3.1666666666666665</v>
      </c>
      <c r="F328" s="67">
        <f t="shared" si="56"/>
        <v>0.2248333333333333</v>
      </c>
      <c r="G328" s="71">
        <f t="shared" si="55"/>
        <v>5.6208333333333327</v>
      </c>
      <c r="I328" s="46">
        <v>5.3249999999999993</v>
      </c>
    </row>
    <row r="329" spans="1:13">
      <c r="A329" s="126" t="s">
        <v>67</v>
      </c>
      <c r="B329" s="134" t="s">
        <v>68</v>
      </c>
      <c r="C329" s="133">
        <v>6</v>
      </c>
      <c r="D329" s="135">
        <v>19</v>
      </c>
      <c r="E329" s="71">
        <f t="shared" si="54"/>
        <v>3.1666666666666665</v>
      </c>
      <c r="F329" s="67">
        <f t="shared" si="56"/>
        <v>0.2248333333333333</v>
      </c>
      <c r="G329" s="71">
        <f t="shared" si="55"/>
        <v>5.6208333333333327</v>
      </c>
      <c r="I329" s="46">
        <v>5.3249999999999993</v>
      </c>
      <c r="M329">
        <v>80.349999999999994</v>
      </c>
    </row>
    <row r="330" spans="1:13">
      <c r="A330" s="126" t="s">
        <v>69</v>
      </c>
      <c r="B330" s="134" t="s">
        <v>70</v>
      </c>
      <c r="C330" s="133">
        <v>6</v>
      </c>
      <c r="D330" s="135">
        <v>19</v>
      </c>
      <c r="E330" s="71">
        <f t="shared" si="54"/>
        <v>3.1666666666666665</v>
      </c>
      <c r="F330" s="67">
        <f t="shared" si="56"/>
        <v>0.2248333333333333</v>
      </c>
      <c r="G330" s="71">
        <f t="shared" si="55"/>
        <v>5.6208333333333327</v>
      </c>
      <c r="I330" s="46">
        <v>5.3249999999999993</v>
      </c>
      <c r="M330">
        <v>79.72</v>
      </c>
    </row>
    <row r="331" spans="1:13">
      <c r="A331" s="126" t="s">
        <v>71</v>
      </c>
      <c r="B331" s="134" t="s">
        <v>72</v>
      </c>
      <c r="C331" s="133">
        <v>6</v>
      </c>
      <c r="D331" s="135">
        <v>18</v>
      </c>
      <c r="E331" s="71">
        <f t="shared" si="54"/>
        <v>3</v>
      </c>
      <c r="F331" s="67">
        <f t="shared" si="56"/>
        <v>0.21299999999999997</v>
      </c>
      <c r="G331" s="71">
        <f t="shared" si="55"/>
        <v>5.3249999999999993</v>
      </c>
      <c r="I331" s="46">
        <v>5.3249999999999993</v>
      </c>
      <c r="M331">
        <f>M329-M330</f>
        <v>0.62999999999999545</v>
      </c>
    </row>
    <row r="332" spans="1:13">
      <c r="A332" s="126" t="s">
        <v>73</v>
      </c>
      <c r="B332" s="134" t="s">
        <v>74</v>
      </c>
      <c r="C332" s="133">
        <v>6</v>
      </c>
      <c r="D332" s="381">
        <v>18</v>
      </c>
      <c r="E332" s="71">
        <f t="shared" si="54"/>
        <v>3</v>
      </c>
      <c r="F332" s="67">
        <f t="shared" si="56"/>
        <v>0.21299999999999997</v>
      </c>
      <c r="G332" s="71">
        <f t="shared" si="55"/>
        <v>5.3249999999999993</v>
      </c>
      <c r="I332" s="46">
        <v>5.6208333333333327</v>
      </c>
    </row>
    <row r="333" spans="1:13">
      <c r="A333" s="126" t="s">
        <v>75</v>
      </c>
      <c r="B333" s="134" t="s">
        <v>76</v>
      </c>
      <c r="C333" s="133">
        <v>6</v>
      </c>
      <c r="D333" s="135">
        <v>17</v>
      </c>
      <c r="E333" s="71">
        <f t="shared" si="54"/>
        <v>2.8333333333333335</v>
      </c>
      <c r="F333" s="67">
        <f t="shared" si="56"/>
        <v>0.20116666666666666</v>
      </c>
      <c r="G333" s="397">
        <f t="shared" si="55"/>
        <v>5.0291666666666668</v>
      </c>
      <c r="I333" s="46">
        <v>5.6208333333333327</v>
      </c>
    </row>
    <row r="334" spans="1:13">
      <c r="A334" s="126" t="s">
        <v>77</v>
      </c>
      <c r="B334" s="134" t="s">
        <v>78</v>
      </c>
      <c r="C334" s="133">
        <v>6</v>
      </c>
      <c r="D334" s="135">
        <v>20</v>
      </c>
      <c r="E334" s="71">
        <f t="shared" si="54"/>
        <v>3.3333333333333335</v>
      </c>
      <c r="F334" s="67">
        <f t="shared" si="56"/>
        <v>0.23666666666666666</v>
      </c>
      <c r="G334" s="140">
        <f t="shared" si="55"/>
        <v>5.916666666666667</v>
      </c>
      <c r="I334" s="46">
        <v>5.6208333333333327</v>
      </c>
    </row>
    <row r="335" spans="1:13">
      <c r="A335" s="382" t="s">
        <v>79</v>
      </c>
      <c r="B335" s="141" t="s">
        <v>80</v>
      </c>
      <c r="C335" s="133">
        <v>6</v>
      </c>
      <c r="D335" s="133">
        <v>19</v>
      </c>
      <c r="E335" s="71">
        <f t="shared" si="54"/>
        <v>3.1666666666666665</v>
      </c>
      <c r="F335" s="67">
        <f t="shared" si="56"/>
        <v>0.2248333333333333</v>
      </c>
      <c r="G335" s="71">
        <f t="shared" si="55"/>
        <v>5.6208333333333327</v>
      </c>
      <c r="I335" s="46">
        <v>5.6208333333333327</v>
      </c>
    </row>
    <row r="336" spans="1:13">
      <c r="A336" s="126" t="s">
        <v>81</v>
      </c>
      <c r="B336" s="134" t="s">
        <v>82</v>
      </c>
      <c r="C336" s="133">
        <v>6</v>
      </c>
      <c r="D336" s="135">
        <v>18</v>
      </c>
      <c r="E336" s="71">
        <f t="shared" si="54"/>
        <v>3</v>
      </c>
      <c r="F336" s="67">
        <f t="shared" si="56"/>
        <v>0.21299999999999997</v>
      </c>
      <c r="G336" s="71">
        <f t="shared" si="55"/>
        <v>5.3249999999999993</v>
      </c>
      <c r="I336" s="46">
        <v>5.6208333333333327</v>
      </c>
    </row>
    <row r="337" spans="1:9">
      <c r="A337" s="126" t="s">
        <v>83</v>
      </c>
      <c r="B337" s="134" t="s">
        <v>84</v>
      </c>
      <c r="C337" s="133">
        <v>6</v>
      </c>
      <c r="D337" s="135">
        <v>18</v>
      </c>
      <c r="E337" s="71">
        <f t="shared" si="54"/>
        <v>3</v>
      </c>
      <c r="F337" s="67">
        <f t="shared" si="56"/>
        <v>0.21299999999999997</v>
      </c>
      <c r="G337" s="71">
        <f t="shared" si="55"/>
        <v>5.3249999999999993</v>
      </c>
      <c r="I337" s="46">
        <v>5.916666666666667</v>
      </c>
    </row>
    <row r="338" spans="1:9">
      <c r="A338" s="735" t="s">
        <v>30</v>
      </c>
      <c r="B338" s="735"/>
      <c r="C338" s="135"/>
      <c r="D338" s="142">
        <f>SUM(D325:D337)</f>
        <v>239</v>
      </c>
      <c r="E338" s="143">
        <f>SUM(E324:E337)</f>
        <v>43</v>
      </c>
      <c r="F338" s="143">
        <f>SUM(F324:F337)</f>
        <v>3.0529999999999995</v>
      </c>
      <c r="G338" s="73">
        <f>SUM(G324:G337)</f>
        <v>76.325000000000003</v>
      </c>
    </row>
    <row r="341" spans="1:9" ht="19.5" thickBot="1">
      <c r="A341" s="128" t="s">
        <v>397</v>
      </c>
      <c r="B341" s="129"/>
      <c r="C341" s="130"/>
      <c r="D341" s="130"/>
      <c r="E341" s="130"/>
      <c r="F341" s="130"/>
      <c r="G341" s="130"/>
    </row>
    <row r="342" spans="1:9">
      <c r="A342" s="736" t="s">
        <v>45</v>
      </c>
      <c r="B342" s="736" t="s">
        <v>51</v>
      </c>
      <c r="C342" s="738" t="s">
        <v>52</v>
      </c>
      <c r="D342" s="732" t="s">
        <v>53</v>
      </c>
      <c r="E342" s="732" t="s">
        <v>398</v>
      </c>
      <c r="F342" s="732" t="s">
        <v>55</v>
      </c>
      <c r="G342" s="732" t="s">
        <v>56</v>
      </c>
    </row>
    <row r="343" spans="1:9" ht="15.75" thickBot="1">
      <c r="A343" s="737"/>
      <c r="B343" s="737"/>
      <c r="C343" s="739"/>
      <c r="D343" s="740"/>
      <c r="E343" s="740"/>
      <c r="F343" s="740"/>
      <c r="G343" s="740"/>
    </row>
    <row r="344" spans="1:9" ht="15.75" thickTop="1">
      <c r="A344" s="131" t="s">
        <v>57</v>
      </c>
      <c r="B344" s="132" t="s">
        <v>58</v>
      </c>
      <c r="C344" s="133">
        <v>4</v>
      </c>
      <c r="D344" s="133">
        <v>12</v>
      </c>
      <c r="E344" s="71">
        <f>D344/4</f>
        <v>3</v>
      </c>
      <c r="F344" s="71">
        <f>E344*0.071</f>
        <v>0.21299999999999997</v>
      </c>
      <c r="G344" s="71">
        <f>F344*25</f>
        <v>5.3249999999999993</v>
      </c>
      <c r="I344" s="46">
        <v>4.8812499999999996</v>
      </c>
    </row>
    <row r="345" spans="1:9">
      <c r="A345" s="126" t="s">
        <v>59</v>
      </c>
      <c r="B345" s="134" t="s">
        <v>60</v>
      </c>
      <c r="C345" s="133">
        <v>4</v>
      </c>
      <c r="D345" s="135">
        <v>12</v>
      </c>
      <c r="E345" s="71">
        <f t="shared" ref="E345:E357" si="57">D345/4</f>
        <v>3</v>
      </c>
      <c r="F345" s="67">
        <f>E345*0.071</f>
        <v>0.21299999999999997</v>
      </c>
      <c r="G345" s="71">
        <f t="shared" ref="G345:G357" si="58">F345*25</f>
        <v>5.3249999999999993</v>
      </c>
      <c r="I345" s="46">
        <v>4.8812499999999996</v>
      </c>
    </row>
    <row r="346" spans="1:9">
      <c r="A346" s="126" t="s">
        <v>61</v>
      </c>
      <c r="B346" s="134" t="s">
        <v>62</v>
      </c>
      <c r="C346" s="133">
        <v>4</v>
      </c>
      <c r="D346" s="135">
        <v>11</v>
      </c>
      <c r="E346" s="71">
        <f t="shared" si="57"/>
        <v>2.75</v>
      </c>
      <c r="F346" s="67">
        <f t="shared" ref="F346:F357" si="59">E346*0.071</f>
        <v>0.19524999999999998</v>
      </c>
      <c r="G346" s="397">
        <f t="shared" si="58"/>
        <v>4.8812499999999996</v>
      </c>
      <c r="I346" s="46">
        <v>5.3249999999999993</v>
      </c>
    </row>
    <row r="347" spans="1:9">
      <c r="A347" s="126" t="s">
        <v>63</v>
      </c>
      <c r="B347" s="134" t="s">
        <v>64</v>
      </c>
      <c r="C347" s="133">
        <v>4</v>
      </c>
      <c r="D347" s="135">
        <v>12</v>
      </c>
      <c r="E347" s="71">
        <f t="shared" si="57"/>
        <v>3</v>
      </c>
      <c r="F347" s="67">
        <f t="shared" si="59"/>
        <v>0.21299999999999997</v>
      </c>
      <c r="G347" s="71">
        <f t="shared" si="58"/>
        <v>5.3249999999999993</v>
      </c>
      <c r="I347" s="46">
        <v>5.3249999999999993</v>
      </c>
    </row>
    <row r="348" spans="1:9">
      <c r="A348" s="126" t="s">
        <v>65</v>
      </c>
      <c r="B348" s="134" t="s">
        <v>66</v>
      </c>
      <c r="C348" s="133">
        <v>4</v>
      </c>
      <c r="D348" s="135">
        <v>12</v>
      </c>
      <c r="E348" s="71">
        <f t="shared" si="57"/>
        <v>3</v>
      </c>
      <c r="F348" s="67">
        <f t="shared" si="59"/>
        <v>0.21299999999999997</v>
      </c>
      <c r="G348" s="71">
        <f t="shared" si="58"/>
        <v>5.3249999999999993</v>
      </c>
      <c r="I348" s="46">
        <v>5.3249999999999993</v>
      </c>
    </row>
    <row r="349" spans="1:9">
      <c r="A349" s="126" t="s">
        <v>67</v>
      </c>
      <c r="B349" s="134" t="s">
        <v>68</v>
      </c>
      <c r="C349" s="133">
        <v>4</v>
      </c>
      <c r="D349" s="135">
        <v>13</v>
      </c>
      <c r="E349" s="71">
        <f t="shared" si="57"/>
        <v>3.25</v>
      </c>
      <c r="F349" s="67">
        <f t="shared" si="59"/>
        <v>0.23074999999999998</v>
      </c>
      <c r="G349" s="71">
        <f t="shared" si="58"/>
        <v>5.7687499999999998</v>
      </c>
      <c r="I349" s="46">
        <v>5.3249999999999993</v>
      </c>
    </row>
    <row r="350" spans="1:9">
      <c r="A350" s="126" t="s">
        <v>69</v>
      </c>
      <c r="B350" s="134" t="s">
        <v>70</v>
      </c>
      <c r="C350" s="133">
        <v>4</v>
      </c>
      <c r="D350" s="135">
        <v>12</v>
      </c>
      <c r="E350" s="71">
        <f t="shared" si="57"/>
        <v>3</v>
      </c>
      <c r="F350" s="67">
        <f t="shared" si="59"/>
        <v>0.21299999999999997</v>
      </c>
      <c r="G350" s="71">
        <f t="shared" si="58"/>
        <v>5.3249999999999993</v>
      </c>
      <c r="I350" s="46">
        <v>5.3249999999999993</v>
      </c>
    </row>
    <row r="351" spans="1:9">
      <c r="A351" s="126" t="s">
        <v>71</v>
      </c>
      <c r="B351" s="134" t="s">
        <v>72</v>
      </c>
      <c r="C351" s="133">
        <v>4</v>
      </c>
      <c r="D351" s="135">
        <v>12</v>
      </c>
      <c r="E351" s="71">
        <f t="shared" si="57"/>
        <v>3</v>
      </c>
      <c r="F351" s="67">
        <f t="shared" si="59"/>
        <v>0.21299999999999997</v>
      </c>
      <c r="G351" s="71">
        <f t="shared" si="58"/>
        <v>5.3249999999999993</v>
      </c>
      <c r="I351" s="46">
        <v>5.3249999999999993</v>
      </c>
    </row>
    <row r="352" spans="1:9">
      <c r="A352" s="126" t="s">
        <v>73</v>
      </c>
      <c r="B352" s="134" t="s">
        <v>74</v>
      </c>
      <c r="C352" s="133">
        <v>4</v>
      </c>
      <c r="D352" s="381">
        <v>13</v>
      </c>
      <c r="E352" s="71">
        <f t="shared" si="57"/>
        <v>3.25</v>
      </c>
      <c r="F352" s="67">
        <f t="shared" si="59"/>
        <v>0.23074999999999998</v>
      </c>
      <c r="G352" s="71">
        <f t="shared" si="58"/>
        <v>5.7687499999999998</v>
      </c>
      <c r="I352" s="46">
        <v>5.3249999999999993</v>
      </c>
    </row>
    <row r="353" spans="1:9">
      <c r="A353" s="126" t="s">
        <v>75</v>
      </c>
      <c r="B353" s="134" t="s">
        <v>76</v>
      </c>
      <c r="C353" s="133">
        <v>4</v>
      </c>
      <c r="D353" s="135">
        <v>12</v>
      </c>
      <c r="E353" s="71">
        <f t="shared" si="57"/>
        <v>3</v>
      </c>
      <c r="F353" s="67">
        <f t="shared" si="59"/>
        <v>0.21299999999999997</v>
      </c>
      <c r="G353" s="71">
        <f t="shared" si="58"/>
        <v>5.3249999999999993</v>
      </c>
      <c r="I353" s="46">
        <v>5.3249999999999993</v>
      </c>
    </row>
    <row r="354" spans="1:9">
      <c r="A354" s="126" t="s">
        <v>77</v>
      </c>
      <c r="B354" s="134" t="s">
        <v>78</v>
      </c>
      <c r="C354" s="133">
        <v>4</v>
      </c>
      <c r="D354" s="135">
        <v>14</v>
      </c>
      <c r="E354" s="71">
        <f t="shared" si="57"/>
        <v>3.5</v>
      </c>
      <c r="F354" s="67">
        <f t="shared" si="59"/>
        <v>0.24849999999999997</v>
      </c>
      <c r="G354" s="140">
        <f t="shared" si="58"/>
        <v>6.2124999999999995</v>
      </c>
      <c r="I354" s="46">
        <v>5.7687499999999998</v>
      </c>
    </row>
    <row r="355" spans="1:9">
      <c r="A355" s="382" t="s">
        <v>79</v>
      </c>
      <c r="B355" s="141" t="s">
        <v>80</v>
      </c>
      <c r="C355" s="133">
        <v>4</v>
      </c>
      <c r="D355" s="133">
        <v>13</v>
      </c>
      <c r="E355" s="71">
        <f t="shared" si="57"/>
        <v>3.25</v>
      </c>
      <c r="F355" s="67">
        <f t="shared" si="59"/>
        <v>0.23074999999999998</v>
      </c>
      <c r="G355" s="71">
        <f t="shared" si="58"/>
        <v>5.7687499999999998</v>
      </c>
      <c r="I355" s="46">
        <v>5.7687499999999998</v>
      </c>
    </row>
    <row r="356" spans="1:9">
      <c r="A356" s="126" t="s">
        <v>81</v>
      </c>
      <c r="B356" s="134" t="s">
        <v>82</v>
      </c>
      <c r="C356" s="133">
        <v>4</v>
      </c>
      <c r="D356" s="135">
        <v>12</v>
      </c>
      <c r="E356" s="71">
        <f t="shared" si="57"/>
        <v>3</v>
      </c>
      <c r="F356" s="67">
        <f t="shared" si="59"/>
        <v>0.21299999999999997</v>
      </c>
      <c r="G356" s="71">
        <f t="shared" si="58"/>
        <v>5.3249999999999993</v>
      </c>
      <c r="I356" s="46">
        <v>5.7687499999999998</v>
      </c>
    </row>
    <row r="357" spans="1:9">
      <c r="A357" s="126" t="s">
        <v>83</v>
      </c>
      <c r="B357" s="134" t="s">
        <v>84</v>
      </c>
      <c r="C357" s="133">
        <v>4</v>
      </c>
      <c r="D357" s="135">
        <v>11</v>
      </c>
      <c r="E357" s="71">
        <f t="shared" si="57"/>
        <v>2.75</v>
      </c>
      <c r="F357" s="67">
        <f t="shared" si="59"/>
        <v>0.19524999999999998</v>
      </c>
      <c r="G357" s="397">
        <f t="shared" si="58"/>
        <v>4.8812499999999996</v>
      </c>
      <c r="I357" s="46">
        <v>6.2124999999999995</v>
      </c>
    </row>
    <row r="358" spans="1:9">
      <c r="A358" s="735" t="s">
        <v>30</v>
      </c>
      <c r="B358" s="735"/>
      <c r="C358" s="135"/>
      <c r="D358" s="142">
        <f>SUM(D345:D357)</f>
        <v>159</v>
      </c>
      <c r="E358" s="143">
        <f>SUM(E344:E357)</f>
        <v>42.75</v>
      </c>
      <c r="F358" s="143">
        <f>SUM(F344:F357)</f>
        <v>3.03525</v>
      </c>
      <c r="G358" s="73">
        <f>SUM(G344:G357)</f>
        <v>75.881249999999994</v>
      </c>
    </row>
    <row r="359" spans="1:9">
      <c r="A359" s="281"/>
      <c r="B359" s="281"/>
      <c r="C359" s="282"/>
      <c r="D359" s="283"/>
      <c r="E359" s="284"/>
      <c r="F359" s="284"/>
      <c r="G359" s="286"/>
    </row>
    <row r="360" spans="1:9">
      <c r="A360" s="281"/>
      <c r="B360" s="281"/>
      <c r="C360" s="282"/>
      <c r="D360" s="283"/>
      <c r="E360" s="284"/>
      <c r="F360" s="284"/>
      <c r="G360" s="286"/>
    </row>
    <row r="361" spans="1:9">
      <c r="A361" s="281"/>
      <c r="B361" s="281"/>
      <c r="C361" s="282"/>
      <c r="D361" s="283"/>
      <c r="E361" s="284"/>
      <c r="F361" s="284"/>
      <c r="G361" s="286"/>
    </row>
    <row r="362" spans="1:9">
      <c r="A362" s="281"/>
      <c r="B362" s="281"/>
      <c r="C362" s="282"/>
      <c r="D362" s="283"/>
      <c r="E362" s="284"/>
      <c r="F362" s="284"/>
      <c r="G362" s="286"/>
    </row>
    <row r="365" spans="1:9" ht="19.5" thickBot="1">
      <c r="A365" s="128" t="s">
        <v>399</v>
      </c>
      <c r="B365" s="129"/>
      <c r="C365" s="130"/>
      <c r="D365" s="130"/>
      <c r="E365" s="130"/>
      <c r="F365" s="130"/>
      <c r="G365" s="130"/>
    </row>
    <row r="366" spans="1:9">
      <c r="A366" s="736" t="s">
        <v>45</v>
      </c>
      <c r="B366" s="736" t="s">
        <v>51</v>
      </c>
      <c r="C366" s="738" t="s">
        <v>52</v>
      </c>
      <c r="D366" s="732" t="s">
        <v>53</v>
      </c>
      <c r="E366" s="732" t="s">
        <v>393</v>
      </c>
      <c r="F366" s="732" t="s">
        <v>55</v>
      </c>
      <c r="G366" s="732" t="s">
        <v>56</v>
      </c>
    </row>
    <row r="367" spans="1:9" ht="15.75" thickBot="1">
      <c r="A367" s="737"/>
      <c r="B367" s="737"/>
      <c r="C367" s="739"/>
      <c r="D367" s="740"/>
      <c r="E367" s="740"/>
      <c r="F367" s="740"/>
      <c r="G367" s="740"/>
    </row>
    <row r="368" spans="1:9" ht="15.75" thickTop="1">
      <c r="A368" s="131" t="s">
        <v>57</v>
      </c>
      <c r="B368" s="132" t="s">
        <v>58</v>
      </c>
      <c r="C368" s="133">
        <v>3</v>
      </c>
      <c r="D368" s="133">
        <v>12</v>
      </c>
      <c r="E368" s="71">
        <f>D368/3</f>
        <v>4</v>
      </c>
      <c r="F368" s="71">
        <f>E368*0.071</f>
        <v>0.28399999999999997</v>
      </c>
      <c r="G368" s="71">
        <f>F368*25</f>
        <v>7.1</v>
      </c>
      <c r="I368" s="46">
        <v>5.3249999999999993</v>
      </c>
    </row>
    <row r="369" spans="1:9">
      <c r="A369" s="126" t="s">
        <v>59</v>
      </c>
      <c r="B369" s="134" t="s">
        <v>60</v>
      </c>
      <c r="C369" s="133">
        <v>3</v>
      </c>
      <c r="D369" s="135">
        <v>10</v>
      </c>
      <c r="E369" s="71">
        <f t="shared" ref="E369:E381" si="60">D369/3</f>
        <v>3.3333333333333335</v>
      </c>
      <c r="F369" s="67">
        <f>E369*0.071</f>
        <v>0.23666666666666666</v>
      </c>
      <c r="G369" s="71">
        <f t="shared" ref="G369:G381" si="61">F369*25</f>
        <v>5.916666666666667</v>
      </c>
      <c r="I369" s="46">
        <v>5.3249999999999993</v>
      </c>
    </row>
    <row r="370" spans="1:9">
      <c r="A370" s="126" t="s">
        <v>61</v>
      </c>
      <c r="B370" s="134" t="s">
        <v>62</v>
      </c>
      <c r="C370" s="133">
        <v>3</v>
      </c>
      <c r="D370" s="135">
        <v>12</v>
      </c>
      <c r="E370" s="71">
        <f t="shared" si="60"/>
        <v>4</v>
      </c>
      <c r="F370" s="67">
        <f t="shared" ref="F370:F381" si="62">E370*0.071</f>
        <v>0.28399999999999997</v>
      </c>
      <c r="G370" s="71">
        <f t="shared" si="61"/>
        <v>7.1</v>
      </c>
      <c r="I370" s="46">
        <v>5.916666666666667</v>
      </c>
    </row>
    <row r="371" spans="1:9">
      <c r="A371" s="126" t="s">
        <v>63</v>
      </c>
      <c r="B371" s="134" t="s">
        <v>64</v>
      </c>
      <c r="C371" s="133">
        <v>3</v>
      </c>
      <c r="D371" s="135">
        <v>12</v>
      </c>
      <c r="E371" s="71">
        <f t="shared" si="60"/>
        <v>4</v>
      </c>
      <c r="F371" s="67">
        <f t="shared" si="62"/>
        <v>0.28399999999999997</v>
      </c>
      <c r="G371" s="71">
        <f t="shared" si="61"/>
        <v>7.1</v>
      </c>
      <c r="I371" s="46">
        <v>5.916666666666667</v>
      </c>
    </row>
    <row r="372" spans="1:9">
      <c r="A372" s="126" t="s">
        <v>65</v>
      </c>
      <c r="B372" s="134" t="s">
        <v>66</v>
      </c>
      <c r="C372" s="133">
        <v>3</v>
      </c>
      <c r="D372" s="135">
        <v>12</v>
      </c>
      <c r="E372" s="71">
        <f t="shared" si="60"/>
        <v>4</v>
      </c>
      <c r="F372" s="67">
        <f t="shared" si="62"/>
        <v>0.28399999999999997</v>
      </c>
      <c r="G372" s="71">
        <f t="shared" si="61"/>
        <v>7.1</v>
      </c>
      <c r="I372" s="46">
        <v>7.1</v>
      </c>
    </row>
    <row r="373" spans="1:9">
      <c r="A373" s="126" t="s">
        <v>67</v>
      </c>
      <c r="B373" s="134" t="s">
        <v>68</v>
      </c>
      <c r="C373" s="133">
        <v>3</v>
      </c>
      <c r="D373" s="135">
        <v>12</v>
      </c>
      <c r="E373" s="71">
        <f t="shared" si="60"/>
        <v>4</v>
      </c>
      <c r="F373" s="67">
        <f t="shared" si="62"/>
        <v>0.28399999999999997</v>
      </c>
      <c r="G373" s="71">
        <f t="shared" si="61"/>
        <v>7.1</v>
      </c>
      <c r="I373" s="46">
        <v>7.1</v>
      </c>
    </row>
    <row r="374" spans="1:9">
      <c r="A374" s="126" t="s">
        <v>69</v>
      </c>
      <c r="B374" s="134" t="s">
        <v>70</v>
      </c>
      <c r="C374" s="133">
        <v>3</v>
      </c>
      <c r="D374" s="135">
        <v>9</v>
      </c>
      <c r="E374" s="71">
        <f t="shared" si="60"/>
        <v>3</v>
      </c>
      <c r="F374" s="67">
        <f t="shared" si="62"/>
        <v>0.21299999999999997</v>
      </c>
      <c r="G374" s="397">
        <f t="shared" si="61"/>
        <v>5.3249999999999993</v>
      </c>
      <c r="I374" s="46">
        <v>7.1</v>
      </c>
    </row>
    <row r="375" spans="1:9">
      <c r="A375" s="126" t="s">
        <v>71</v>
      </c>
      <c r="B375" s="134" t="s">
        <v>72</v>
      </c>
      <c r="C375" s="133">
        <v>3</v>
      </c>
      <c r="D375" s="135">
        <v>12</v>
      </c>
      <c r="E375" s="71">
        <f t="shared" si="60"/>
        <v>4</v>
      </c>
      <c r="F375" s="67">
        <f t="shared" si="62"/>
        <v>0.28399999999999997</v>
      </c>
      <c r="G375" s="71">
        <f t="shared" si="61"/>
        <v>7.1</v>
      </c>
      <c r="I375" s="46">
        <v>7.1</v>
      </c>
    </row>
    <row r="376" spans="1:9">
      <c r="A376" s="126" t="s">
        <v>73</v>
      </c>
      <c r="B376" s="134" t="s">
        <v>74</v>
      </c>
      <c r="C376" s="133">
        <v>3</v>
      </c>
      <c r="D376" s="381">
        <v>12</v>
      </c>
      <c r="E376" s="71">
        <f t="shared" si="60"/>
        <v>4</v>
      </c>
      <c r="F376" s="67">
        <f t="shared" si="62"/>
        <v>0.28399999999999997</v>
      </c>
      <c r="G376" s="71">
        <f t="shared" si="61"/>
        <v>7.1</v>
      </c>
      <c r="I376" s="46">
        <v>7.1</v>
      </c>
    </row>
    <row r="377" spans="1:9">
      <c r="A377" s="126" t="s">
        <v>75</v>
      </c>
      <c r="B377" s="134" t="s">
        <v>76</v>
      </c>
      <c r="C377" s="133">
        <v>3</v>
      </c>
      <c r="D377" s="135">
        <v>9</v>
      </c>
      <c r="E377" s="71">
        <f t="shared" si="60"/>
        <v>3</v>
      </c>
      <c r="F377" s="67">
        <f t="shared" si="62"/>
        <v>0.21299999999999997</v>
      </c>
      <c r="G377" s="397">
        <f t="shared" si="61"/>
        <v>5.3249999999999993</v>
      </c>
      <c r="I377" s="46">
        <v>7.1</v>
      </c>
    </row>
    <row r="378" spans="1:9">
      <c r="A378" s="126" t="s">
        <v>77</v>
      </c>
      <c r="B378" s="134" t="s">
        <v>78</v>
      </c>
      <c r="C378" s="133">
        <v>3</v>
      </c>
      <c r="D378" s="135">
        <v>10</v>
      </c>
      <c r="E378" s="71">
        <f t="shared" si="60"/>
        <v>3.3333333333333335</v>
      </c>
      <c r="F378" s="67">
        <f t="shared" si="62"/>
        <v>0.23666666666666666</v>
      </c>
      <c r="G378" s="71">
        <f t="shared" si="61"/>
        <v>5.916666666666667</v>
      </c>
      <c r="I378" s="46">
        <v>7.1</v>
      </c>
    </row>
    <row r="379" spans="1:9">
      <c r="A379" s="382" t="s">
        <v>79</v>
      </c>
      <c r="B379" s="141" t="s">
        <v>80</v>
      </c>
      <c r="C379" s="133">
        <v>3</v>
      </c>
      <c r="D379" s="133">
        <v>12</v>
      </c>
      <c r="E379" s="71">
        <f t="shared" si="60"/>
        <v>4</v>
      </c>
      <c r="F379" s="67">
        <f t="shared" si="62"/>
        <v>0.28399999999999997</v>
      </c>
      <c r="G379" s="71">
        <f t="shared" si="61"/>
        <v>7.1</v>
      </c>
      <c r="I379" s="46">
        <v>7.1</v>
      </c>
    </row>
    <row r="380" spans="1:9">
      <c r="A380" s="126" t="s">
        <v>81</v>
      </c>
      <c r="B380" s="134" t="s">
        <v>82</v>
      </c>
      <c r="C380" s="133">
        <v>3</v>
      </c>
      <c r="D380" s="135">
        <v>12</v>
      </c>
      <c r="E380" s="71">
        <f t="shared" si="60"/>
        <v>4</v>
      </c>
      <c r="F380" s="67">
        <f t="shared" si="62"/>
        <v>0.28399999999999997</v>
      </c>
      <c r="G380" s="71">
        <f t="shared" si="61"/>
        <v>7.1</v>
      </c>
      <c r="I380" s="46">
        <v>7.1</v>
      </c>
    </row>
    <row r="381" spans="1:9">
      <c r="A381" s="126" t="s">
        <v>83</v>
      </c>
      <c r="B381" s="134" t="s">
        <v>84</v>
      </c>
      <c r="C381" s="133">
        <v>3</v>
      </c>
      <c r="D381" s="135">
        <v>12</v>
      </c>
      <c r="E381" s="71">
        <f t="shared" si="60"/>
        <v>4</v>
      </c>
      <c r="F381" s="67">
        <f t="shared" si="62"/>
        <v>0.28399999999999997</v>
      </c>
      <c r="G381" s="71">
        <f t="shared" si="61"/>
        <v>7.1</v>
      </c>
      <c r="I381" s="46">
        <v>7.1</v>
      </c>
    </row>
    <row r="382" spans="1:9">
      <c r="A382" s="735" t="s">
        <v>30</v>
      </c>
      <c r="B382" s="735"/>
      <c r="C382" s="135"/>
      <c r="D382" s="142">
        <f>SUM(D369:D381)</f>
        <v>146</v>
      </c>
      <c r="E382" s="143">
        <f>SUM(E368:E381)</f>
        <v>52.666666666666671</v>
      </c>
      <c r="F382" s="143">
        <f>SUM(F368:F381)</f>
        <v>3.7393333333333327</v>
      </c>
      <c r="G382" s="73">
        <f>SUM(G368:G381)</f>
        <v>93.483333333333334</v>
      </c>
    </row>
    <row r="385" spans="1:9" ht="19.5" thickBot="1">
      <c r="A385" s="128" t="s">
        <v>400</v>
      </c>
      <c r="B385" s="129"/>
      <c r="C385" s="130"/>
      <c r="D385" s="130"/>
      <c r="E385" s="130"/>
      <c r="F385" s="130"/>
      <c r="G385" s="130"/>
    </row>
    <row r="386" spans="1:9">
      <c r="A386" s="736" t="s">
        <v>45</v>
      </c>
      <c r="B386" s="736" t="s">
        <v>51</v>
      </c>
      <c r="C386" s="738" t="s">
        <v>52</v>
      </c>
      <c r="D386" s="732" t="s">
        <v>53</v>
      </c>
      <c r="E386" s="732" t="s">
        <v>393</v>
      </c>
      <c r="F386" s="732" t="s">
        <v>55</v>
      </c>
      <c r="G386" s="732" t="s">
        <v>56</v>
      </c>
    </row>
    <row r="387" spans="1:9" ht="15.75" thickBot="1">
      <c r="A387" s="737"/>
      <c r="B387" s="737"/>
      <c r="C387" s="739"/>
      <c r="D387" s="740"/>
      <c r="E387" s="740"/>
      <c r="F387" s="740"/>
      <c r="G387" s="740"/>
    </row>
    <row r="388" spans="1:9" ht="15.75" thickTop="1">
      <c r="A388" s="131" t="s">
        <v>57</v>
      </c>
      <c r="B388" s="132" t="s">
        <v>58</v>
      </c>
      <c r="C388" s="133">
        <v>3</v>
      </c>
      <c r="D388" s="133">
        <v>8</v>
      </c>
      <c r="E388" s="71">
        <f>D388/3</f>
        <v>2.6666666666666665</v>
      </c>
      <c r="F388" s="71">
        <f>E388*0.071</f>
        <v>0.1893333333333333</v>
      </c>
      <c r="G388" s="397">
        <f>F388*25</f>
        <v>4.7333333333333325</v>
      </c>
      <c r="I388" s="46">
        <v>4.7333333333333325</v>
      </c>
    </row>
    <row r="389" spans="1:9">
      <c r="A389" s="126" t="s">
        <v>59</v>
      </c>
      <c r="B389" s="134" t="s">
        <v>60</v>
      </c>
      <c r="C389" s="133">
        <v>3</v>
      </c>
      <c r="D389" s="135">
        <v>11</v>
      </c>
      <c r="E389" s="71">
        <f t="shared" ref="E389:E401" si="63">D389/3</f>
        <v>3.6666666666666665</v>
      </c>
      <c r="F389" s="67">
        <f>E389*0.071</f>
        <v>0.26033333333333331</v>
      </c>
      <c r="G389" s="71">
        <f t="shared" ref="G389:G401" si="64">F389*25</f>
        <v>6.5083333333333329</v>
      </c>
      <c r="I389" s="46">
        <v>5.3249999999999993</v>
      </c>
    </row>
    <row r="390" spans="1:9">
      <c r="A390" s="126" t="s">
        <v>61</v>
      </c>
      <c r="B390" s="134" t="s">
        <v>62</v>
      </c>
      <c r="C390" s="133">
        <v>3</v>
      </c>
      <c r="D390" s="135">
        <v>9</v>
      </c>
      <c r="E390" s="71">
        <f t="shared" si="63"/>
        <v>3</v>
      </c>
      <c r="F390" s="67">
        <f t="shared" ref="F390:F401" si="65">E390*0.071</f>
        <v>0.21299999999999997</v>
      </c>
      <c r="G390" s="71">
        <f t="shared" si="64"/>
        <v>5.3249999999999993</v>
      </c>
      <c r="I390" s="46">
        <v>5.916666666666667</v>
      </c>
    </row>
    <row r="391" spans="1:9">
      <c r="A391" s="126" t="s">
        <v>63</v>
      </c>
      <c r="B391" s="134" t="s">
        <v>64</v>
      </c>
      <c r="C391" s="133">
        <v>3</v>
      </c>
      <c r="D391" s="135">
        <v>10</v>
      </c>
      <c r="E391" s="71">
        <f t="shared" si="63"/>
        <v>3.3333333333333335</v>
      </c>
      <c r="F391" s="67">
        <f t="shared" si="65"/>
        <v>0.23666666666666666</v>
      </c>
      <c r="G391" s="71">
        <f t="shared" si="64"/>
        <v>5.916666666666667</v>
      </c>
      <c r="I391" s="46">
        <v>5.916666666666667</v>
      </c>
    </row>
    <row r="392" spans="1:9">
      <c r="A392" s="126" t="s">
        <v>65</v>
      </c>
      <c r="B392" s="134" t="s">
        <v>66</v>
      </c>
      <c r="C392" s="133">
        <v>3</v>
      </c>
      <c r="D392" s="135">
        <v>10</v>
      </c>
      <c r="E392" s="71">
        <f t="shared" si="63"/>
        <v>3.3333333333333335</v>
      </c>
      <c r="F392" s="67">
        <f t="shared" si="65"/>
        <v>0.23666666666666666</v>
      </c>
      <c r="G392" s="71">
        <f t="shared" si="64"/>
        <v>5.916666666666667</v>
      </c>
      <c r="I392" s="46">
        <v>5.916666666666667</v>
      </c>
    </row>
    <row r="393" spans="1:9">
      <c r="A393" s="126" t="s">
        <v>67</v>
      </c>
      <c r="B393" s="134" t="s">
        <v>68</v>
      </c>
      <c r="C393" s="133">
        <v>3</v>
      </c>
      <c r="D393" s="135">
        <v>11</v>
      </c>
      <c r="E393" s="71">
        <f t="shared" si="63"/>
        <v>3.6666666666666665</v>
      </c>
      <c r="F393" s="67">
        <f t="shared" si="65"/>
        <v>0.26033333333333331</v>
      </c>
      <c r="G393" s="71">
        <f t="shared" si="64"/>
        <v>6.5083333333333329</v>
      </c>
      <c r="I393" s="46">
        <v>5.916666666666667</v>
      </c>
    </row>
    <row r="394" spans="1:9">
      <c r="A394" s="126" t="s">
        <v>69</v>
      </c>
      <c r="B394" s="134" t="s">
        <v>70</v>
      </c>
      <c r="C394" s="133">
        <v>3</v>
      </c>
      <c r="D394" s="135">
        <v>10</v>
      </c>
      <c r="E394" s="71">
        <f t="shared" si="63"/>
        <v>3.3333333333333335</v>
      </c>
      <c r="F394" s="67">
        <f t="shared" si="65"/>
        <v>0.23666666666666666</v>
      </c>
      <c r="G394" s="71">
        <f t="shared" si="64"/>
        <v>5.916666666666667</v>
      </c>
      <c r="I394" s="46">
        <v>5.916666666666667</v>
      </c>
    </row>
    <row r="395" spans="1:9">
      <c r="A395" s="126" t="s">
        <v>71</v>
      </c>
      <c r="B395" s="134" t="s">
        <v>72</v>
      </c>
      <c r="C395" s="133">
        <v>3</v>
      </c>
      <c r="D395" s="135">
        <v>10</v>
      </c>
      <c r="E395" s="71">
        <f t="shared" si="63"/>
        <v>3.3333333333333335</v>
      </c>
      <c r="F395" s="67">
        <f t="shared" si="65"/>
        <v>0.23666666666666666</v>
      </c>
      <c r="G395" s="71">
        <f t="shared" si="64"/>
        <v>5.916666666666667</v>
      </c>
      <c r="I395" s="46">
        <v>5.916666666666667</v>
      </c>
    </row>
    <row r="396" spans="1:9">
      <c r="A396" s="126" t="s">
        <v>73</v>
      </c>
      <c r="B396" s="134" t="s">
        <v>74</v>
      </c>
      <c r="C396" s="133">
        <v>3</v>
      </c>
      <c r="D396" s="381">
        <v>10</v>
      </c>
      <c r="E396" s="71">
        <f t="shared" si="63"/>
        <v>3.3333333333333335</v>
      </c>
      <c r="F396" s="67">
        <f t="shared" si="65"/>
        <v>0.23666666666666666</v>
      </c>
      <c r="G396" s="71">
        <f t="shared" si="64"/>
        <v>5.916666666666667</v>
      </c>
      <c r="I396" s="46">
        <v>5.916666666666667</v>
      </c>
    </row>
    <row r="397" spans="1:9">
      <c r="A397" s="126" t="s">
        <v>75</v>
      </c>
      <c r="B397" s="134" t="s">
        <v>76</v>
      </c>
      <c r="C397" s="133">
        <v>3</v>
      </c>
      <c r="D397" s="135">
        <v>10</v>
      </c>
      <c r="E397" s="71">
        <f t="shared" si="63"/>
        <v>3.3333333333333335</v>
      </c>
      <c r="F397" s="67">
        <f t="shared" si="65"/>
        <v>0.23666666666666666</v>
      </c>
      <c r="G397" s="71">
        <f t="shared" si="64"/>
        <v>5.916666666666667</v>
      </c>
      <c r="I397" s="46">
        <v>5.916666666666667</v>
      </c>
    </row>
    <row r="398" spans="1:9">
      <c r="A398" s="126" t="s">
        <v>77</v>
      </c>
      <c r="B398" s="134" t="s">
        <v>78</v>
      </c>
      <c r="C398" s="133">
        <v>3</v>
      </c>
      <c r="D398" s="135">
        <v>10</v>
      </c>
      <c r="E398" s="71">
        <f t="shared" si="63"/>
        <v>3.3333333333333335</v>
      </c>
      <c r="F398" s="67">
        <f t="shared" si="65"/>
        <v>0.23666666666666666</v>
      </c>
      <c r="G398" s="71">
        <f t="shared" si="64"/>
        <v>5.916666666666667</v>
      </c>
      <c r="I398" s="46">
        <v>6.5083333333333329</v>
      </c>
    </row>
    <row r="399" spans="1:9">
      <c r="A399" s="382" t="s">
        <v>79</v>
      </c>
      <c r="B399" s="141" t="s">
        <v>80</v>
      </c>
      <c r="C399" s="133">
        <v>3</v>
      </c>
      <c r="D399" s="133">
        <v>10</v>
      </c>
      <c r="E399" s="71">
        <f t="shared" si="63"/>
        <v>3.3333333333333335</v>
      </c>
      <c r="F399" s="67">
        <f t="shared" si="65"/>
        <v>0.23666666666666666</v>
      </c>
      <c r="G399" s="71">
        <f t="shared" si="64"/>
        <v>5.916666666666667</v>
      </c>
      <c r="I399" s="46">
        <v>6.5083333333333329</v>
      </c>
    </row>
    <row r="400" spans="1:9">
      <c r="A400" s="126" t="s">
        <v>81</v>
      </c>
      <c r="B400" s="134" t="s">
        <v>82</v>
      </c>
      <c r="C400" s="133">
        <v>3</v>
      </c>
      <c r="D400" s="135">
        <v>11</v>
      </c>
      <c r="E400" s="71">
        <f t="shared" si="63"/>
        <v>3.6666666666666665</v>
      </c>
      <c r="F400" s="67">
        <f t="shared" si="65"/>
        <v>0.26033333333333331</v>
      </c>
      <c r="G400" s="140">
        <f t="shared" si="64"/>
        <v>6.5083333333333329</v>
      </c>
      <c r="I400" s="46">
        <v>6.5083333333333329</v>
      </c>
    </row>
    <row r="401" spans="1:9">
      <c r="A401" s="126" t="s">
        <v>83</v>
      </c>
      <c r="B401" s="134" t="s">
        <v>84</v>
      </c>
      <c r="C401" s="133">
        <v>3</v>
      </c>
      <c r="D401" s="135">
        <v>11</v>
      </c>
      <c r="E401" s="71">
        <f t="shared" si="63"/>
        <v>3.6666666666666665</v>
      </c>
      <c r="F401" s="67">
        <f t="shared" si="65"/>
        <v>0.26033333333333331</v>
      </c>
      <c r="G401" s="140">
        <f t="shared" si="64"/>
        <v>6.5083333333333329</v>
      </c>
      <c r="I401" s="46">
        <v>6.5083333333333329</v>
      </c>
    </row>
    <row r="402" spans="1:9">
      <c r="A402" s="735" t="s">
        <v>30</v>
      </c>
      <c r="B402" s="735"/>
      <c r="C402" s="135"/>
      <c r="D402" s="142">
        <f>SUM(D389:D401)</f>
        <v>133</v>
      </c>
      <c r="E402" s="143">
        <f>SUM(E388:E401)</f>
        <v>47</v>
      </c>
      <c r="F402" s="143">
        <f>SUM(F388:F401)</f>
        <v>3.3370000000000006</v>
      </c>
      <c r="G402" s="73">
        <f>SUM(G388:G401)</f>
        <v>83.424999999999983</v>
      </c>
    </row>
    <row r="405" spans="1:9" ht="19.5" thickBot="1">
      <c r="A405" s="128" t="s">
        <v>401</v>
      </c>
      <c r="B405" s="129"/>
      <c r="C405" s="130"/>
      <c r="D405" s="130"/>
      <c r="E405" s="130"/>
      <c r="F405" s="130"/>
      <c r="G405" s="130"/>
    </row>
    <row r="406" spans="1:9">
      <c r="A406" s="736" t="s">
        <v>45</v>
      </c>
      <c r="B406" s="736" t="s">
        <v>51</v>
      </c>
      <c r="C406" s="738" t="s">
        <v>52</v>
      </c>
      <c r="D406" s="732" t="s">
        <v>53</v>
      </c>
      <c r="E406" s="732" t="s">
        <v>238</v>
      </c>
      <c r="F406" s="732" t="s">
        <v>55</v>
      </c>
      <c r="G406" s="732" t="s">
        <v>56</v>
      </c>
    </row>
    <row r="407" spans="1:9" ht="15.75" thickBot="1">
      <c r="A407" s="737"/>
      <c r="B407" s="737"/>
      <c r="C407" s="739"/>
      <c r="D407" s="740"/>
      <c r="E407" s="740"/>
      <c r="F407" s="740"/>
      <c r="G407" s="740"/>
    </row>
    <row r="408" spans="1:9" ht="15.75" thickTop="1">
      <c r="A408" s="131" t="s">
        <v>57</v>
      </c>
      <c r="B408" s="132" t="s">
        <v>58</v>
      </c>
      <c r="C408" s="133">
        <v>10</v>
      </c>
      <c r="D408" s="133">
        <v>31</v>
      </c>
      <c r="E408" s="71">
        <f>D408/10</f>
        <v>3.1</v>
      </c>
      <c r="F408" s="71">
        <f>E408*0.071</f>
        <v>0.22009999999999999</v>
      </c>
      <c r="G408" s="397">
        <f>F408*25</f>
        <v>5.5024999999999995</v>
      </c>
      <c r="I408" s="46">
        <v>5.5024999999999995</v>
      </c>
    </row>
    <row r="409" spans="1:9">
      <c r="A409" s="126" t="s">
        <v>59</v>
      </c>
      <c r="B409" s="134" t="s">
        <v>60</v>
      </c>
      <c r="C409" s="133">
        <v>10</v>
      </c>
      <c r="D409" s="135">
        <v>32</v>
      </c>
      <c r="E409" s="71">
        <f t="shared" ref="E409:E421" si="66">D409/10</f>
        <v>3.2</v>
      </c>
      <c r="F409" s="67">
        <f>E409*0.071</f>
        <v>0.22719999999999999</v>
      </c>
      <c r="G409" s="71">
        <f t="shared" ref="G409:G421" si="67">F409*25</f>
        <v>5.68</v>
      </c>
      <c r="I409" s="46">
        <v>5.68</v>
      </c>
    </row>
    <row r="410" spans="1:9">
      <c r="A410" s="126" t="s">
        <v>61</v>
      </c>
      <c r="B410" s="134" t="s">
        <v>62</v>
      </c>
      <c r="C410" s="133">
        <v>10</v>
      </c>
      <c r="D410" s="135">
        <v>35</v>
      </c>
      <c r="E410" s="71">
        <f t="shared" si="66"/>
        <v>3.5</v>
      </c>
      <c r="F410" s="67">
        <f t="shared" ref="F410:F421" si="68">E410*0.071</f>
        <v>0.24849999999999997</v>
      </c>
      <c r="G410" s="140">
        <f t="shared" si="67"/>
        <v>6.2124999999999995</v>
      </c>
      <c r="I410" s="46">
        <v>5.68</v>
      </c>
    </row>
    <row r="411" spans="1:9">
      <c r="A411" s="126" t="s">
        <v>63</v>
      </c>
      <c r="B411" s="134" t="s">
        <v>64</v>
      </c>
      <c r="C411" s="133">
        <v>10</v>
      </c>
      <c r="D411" s="135">
        <v>32</v>
      </c>
      <c r="E411" s="71">
        <f t="shared" si="66"/>
        <v>3.2</v>
      </c>
      <c r="F411" s="67">
        <f t="shared" si="68"/>
        <v>0.22719999999999999</v>
      </c>
      <c r="G411" s="71">
        <f t="shared" si="67"/>
        <v>5.68</v>
      </c>
      <c r="I411" s="46">
        <v>5.68</v>
      </c>
    </row>
    <row r="412" spans="1:9">
      <c r="A412" s="126" t="s">
        <v>65</v>
      </c>
      <c r="B412" s="134" t="s">
        <v>66</v>
      </c>
      <c r="C412" s="133">
        <v>10</v>
      </c>
      <c r="D412" s="135">
        <v>33</v>
      </c>
      <c r="E412" s="71">
        <f t="shared" si="66"/>
        <v>3.3</v>
      </c>
      <c r="F412" s="67">
        <f t="shared" si="68"/>
        <v>0.23429999999999995</v>
      </c>
      <c r="G412" s="71">
        <f t="shared" si="67"/>
        <v>5.857499999999999</v>
      </c>
      <c r="I412" s="46">
        <v>5.68</v>
      </c>
    </row>
    <row r="413" spans="1:9">
      <c r="A413" s="126" t="s">
        <v>67</v>
      </c>
      <c r="B413" s="134" t="s">
        <v>68</v>
      </c>
      <c r="C413" s="133">
        <v>10</v>
      </c>
      <c r="D413" s="135">
        <v>34</v>
      </c>
      <c r="E413" s="71">
        <f t="shared" si="66"/>
        <v>3.4</v>
      </c>
      <c r="F413" s="67">
        <f t="shared" si="68"/>
        <v>0.24139999999999998</v>
      </c>
      <c r="G413" s="71">
        <f t="shared" si="67"/>
        <v>6.0349999999999993</v>
      </c>
      <c r="I413" s="46">
        <v>5.857499999999999</v>
      </c>
    </row>
    <row r="414" spans="1:9">
      <c r="A414" s="126" t="s">
        <v>69</v>
      </c>
      <c r="B414" s="134" t="s">
        <v>70</v>
      </c>
      <c r="C414" s="133">
        <v>10</v>
      </c>
      <c r="D414" s="135">
        <v>33</v>
      </c>
      <c r="E414" s="71">
        <f t="shared" si="66"/>
        <v>3.3</v>
      </c>
      <c r="F414" s="67">
        <f t="shared" si="68"/>
        <v>0.23429999999999995</v>
      </c>
      <c r="G414" s="71">
        <f t="shared" si="67"/>
        <v>5.857499999999999</v>
      </c>
      <c r="I414" s="46">
        <v>5.857499999999999</v>
      </c>
    </row>
    <row r="415" spans="1:9">
      <c r="A415" s="126" t="s">
        <v>71</v>
      </c>
      <c r="B415" s="134" t="s">
        <v>72</v>
      </c>
      <c r="C415" s="133">
        <v>10</v>
      </c>
      <c r="D415" s="135">
        <v>32</v>
      </c>
      <c r="E415" s="71">
        <f t="shared" si="66"/>
        <v>3.2</v>
      </c>
      <c r="F415" s="67">
        <f t="shared" si="68"/>
        <v>0.22719999999999999</v>
      </c>
      <c r="G415" s="71">
        <f t="shared" si="67"/>
        <v>5.68</v>
      </c>
      <c r="I415" s="46">
        <v>5.857499999999999</v>
      </c>
    </row>
    <row r="416" spans="1:9">
      <c r="A416" s="126" t="s">
        <v>73</v>
      </c>
      <c r="B416" s="134" t="s">
        <v>74</v>
      </c>
      <c r="C416" s="133">
        <v>10</v>
      </c>
      <c r="D416" s="381">
        <v>35</v>
      </c>
      <c r="E416" s="71">
        <f t="shared" si="66"/>
        <v>3.5</v>
      </c>
      <c r="F416" s="67">
        <f t="shared" si="68"/>
        <v>0.24849999999999997</v>
      </c>
      <c r="G416" s="140">
        <f t="shared" si="67"/>
        <v>6.2124999999999995</v>
      </c>
      <c r="I416" s="46">
        <v>5.857499999999999</v>
      </c>
    </row>
    <row r="417" spans="1:9">
      <c r="A417" s="126" t="s">
        <v>75</v>
      </c>
      <c r="B417" s="134" t="s">
        <v>76</v>
      </c>
      <c r="C417" s="133">
        <v>10</v>
      </c>
      <c r="D417" s="135">
        <v>32</v>
      </c>
      <c r="E417" s="71">
        <f t="shared" si="66"/>
        <v>3.2</v>
      </c>
      <c r="F417" s="67">
        <f t="shared" si="68"/>
        <v>0.22719999999999999</v>
      </c>
      <c r="G417" s="71">
        <f t="shared" si="67"/>
        <v>5.68</v>
      </c>
      <c r="I417" s="46">
        <v>6.0349999999999993</v>
      </c>
    </row>
    <row r="418" spans="1:9">
      <c r="A418" s="126" t="s">
        <v>77</v>
      </c>
      <c r="B418" s="134" t="s">
        <v>78</v>
      </c>
      <c r="C418" s="133">
        <v>10</v>
      </c>
      <c r="D418" s="135">
        <v>33</v>
      </c>
      <c r="E418" s="71">
        <f t="shared" si="66"/>
        <v>3.3</v>
      </c>
      <c r="F418" s="67">
        <f t="shared" si="68"/>
        <v>0.23429999999999995</v>
      </c>
      <c r="G418" s="71">
        <f t="shared" si="67"/>
        <v>5.857499999999999</v>
      </c>
      <c r="I418" s="46">
        <v>6.2124999999999995</v>
      </c>
    </row>
    <row r="419" spans="1:9">
      <c r="A419" s="382" t="s">
        <v>79</v>
      </c>
      <c r="B419" s="141" t="s">
        <v>80</v>
      </c>
      <c r="C419" s="133">
        <v>10</v>
      </c>
      <c r="D419" s="133">
        <v>35</v>
      </c>
      <c r="E419" s="71">
        <f t="shared" si="66"/>
        <v>3.5</v>
      </c>
      <c r="F419" s="67">
        <f t="shared" si="68"/>
        <v>0.24849999999999997</v>
      </c>
      <c r="G419" s="140">
        <f t="shared" si="67"/>
        <v>6.2124999999999995</v>
      </c>
      <c r="I419" s="46">
        <v>6.2124999999999995</v>
      </c>
    </row>
    <row r="420" spans="1:9">
      <c r="A420" s="126" t="s">
        <v>81</v>
      </c>
      <c r="B420" s="134" t="s">
        <v>82</v>
      </c>
      <c r="C420" s="133">
        <v>10</v>
      </c>
      <c r="D420" s="135">
        <v>35</v>
      </c>
      <c r="E420" s="71">
        <f t="shared" si="66"/>
        <v>3.5</v>
      </c>
      <c r="F420" s="67">
        <f t="shared" si="68"/>
        <v>0.24849999999999997</v>
      </c>
      <c r="G420" s="140">
        <f t="shared" si="67"/>
        <v>6.2124999999999995</v>
      </c>
      <c r="I420" s="46">
        <v>6.2124999999999995</v>
      </c>
    </row>
    <row r="421" spans="1:9">
      <c r="A421" s="126" t="s">
        <v>83</v>
      </c>
      <c r="B421" s="134" t="s">
        <v>84</v>
      </c>
      <c r="C421" s="133">
        <v>10</v>
      </c>
      <c r="D421" s="135">
        <v>33</v>
      </c>
      <c r="E421" s="71">
        <f t="shared" si="66"/>
        <v>3.3</v>
      </c>
      <c r="F421" s="67">
        <f t="shared" si="68"/>
        <v>0.23429999999999995</v>
      </c>
      <c r="G421" s="71">
        <f t="shared" si="67"/>
        <v>5.857499999999999</v>
      </c>
      <c r="I421" s="46">
        <v>6.2124999999999995</v>
      </c>
    </row>
    <row r="422" spans="1:9">
      <c r="A422" s="735" t="s">
        <v>30</v>
      </c>
      <c r="B422" s="735"/>
      <c r="C422" s="135"/>
      <c r="D422" s="142">
        <f>SUM(D409:D421)</f>
        <v>434</v>
      </c>
      <c r="E422" s="143">
        <f>SUM(E408:E421)</f>
        <v>46.499999999999993</v>
      </c>
      <c r="F422" s="143">
        <f>SUM(F408:F421)</f>
        <v>3.3014999999999999</v>
      </c>
      <c r="G422" s="73">
        <f>SUM(G408:G421)</f>
        <v>82.537500000000009</v>
      </c>
    </row>
    <row r="423" spans="1:9">
      <c r="A423" s="281"/>
      <c r="B423" s="281"/>
      <c r="C423" s="282"/>
      <c r="D423" s="283"/>
      <c r="E423" s="284"/>
      <c r="F423" s="284"/>
      <c r="G423" s="286"/>
    </row>
    <row r="424" spans="1:9">
      <c r="A424" s="281"/>
      <c r="B424" s="281"/>
      <c r="C424" s="282"/>
      <c r="D424" s="283"/>
      <c r="E424" s="284"/>
      <c r="F424" s="284"/>
      <c r="G424" s="286"/>
    </row>
    <row r="425" spans="1:9">
      <c r="A425" s="281"/>
      <c r="B425" s="281"/>
      <c r="C425" s="282"/>
      <c r="D425" s="283"/>
      <c r="E425" s="284"/>
      <c r="F425" s="284"/>
      <c r="G425" s="286"/>
    </row>
    <row r="426" spans="1:9">
      <c r="A426" s="281"/>
      <c r="B426" s="281"/>
      <c r="C426" s="282"/>
      <c r="D426" s="283"/>
      <c r="E426" s="284"/>
      <c r="F426" s="284"/>
      <c r="G426" s="286"/>
    </row>
    <row r="429" spans="1:9" ht="19.5" thickBot="1">
      <c r="A429" s="128" t="s">
        <v>402</v>
      </c>
      <c r="B429" s="129"/>
      <c r="C429" s="130"/>
      <c r="D429" s="130"/>
      <c r="E429" s="130"/>
      <c r="F429" s="130"/>
      <c r="G429" s="130"/>
    </row>
    <row r="430" spans="1:9">
      <c r="A430" s="736" t="s">
        <v>45</v>
      </c>
      <c r="B430" s="736" t="s">
        <v>51</v>
      </c>
      <c r="C430" s="738" t="s">
        <v>52</v>
      </c>
      <c r="D430" s="732" t="s">
        <v>53</v>
      </c>
      <c r="E430" s="732" t="s">
        <v>403</v>
      </c>
      <c r="F430" s="732" t="s">
        <v>55</v>
      </c>
      <c r="G430" s="732" t="s">
        <v>56</v>
      </c>
    </row>
    <row r="431" spans="1:9" ht="15.75" thickBot="1">
      <c r="A431" s="737"/>
      <c r="B431" s="737"/>
      <c r="C431" s="739"/>
      <c r="D431" s="740"/>
      <c r="E431" s="740"/>
      <c r="F431" s="740"/>
      <c r="G431" s="740"/>
    </row>
    <row r="432" spans="1:9" ht="15.75" thickTop="1">
      <c r="A432" s="131" t="s">
        <v>57</v>
      </c>
      <c r="B432" s="132" t="s">
        <v>58</v>
      </c>
      <c r="C432" s="133">
        <v>16</v>
      </c>
      <c r="D432" s="133">
        <v>53</v>
      </c>
      <c r="E432" s="71">
        <f>D432/16</f>
        <v>3.3125</v>
      </c>
      <c r="F432" s="71">
        <f>E432*0.071</f>
        <v>0.23518749999999997</v>
      </c>
      <c r="G432" s="71">
        <f>F432*25</f>
        <v>5.8796874999999993</v>
      </c>
      <c r="I432" s="46">
        <v>5.7687499999999998</v>
      </c>
    </row>
    <row r="433" spans="1:9">
      <c r="A433" s="126" t="s">
        <v>59</v>
      </c>
      <c r="B433" s="134" t="s">
        <v>60</v>
      </c>
      <c r="C433" s="133">
        <v>16</v>
      </c>
      <c r="D433" s="135">
        <v>52</v>
      </c>
      <c r="E433" s="71">
        <f t="shared" ref="E433:E445" si="69">D433/16</f>
        <v>3.25</v>
      </c>
      <c r="F433" s="67">
        <f>E433*0.071</f>
        <v>0.23074999999999998</v>
      </c>
      <c r="G433" s="397">
        <f t="shared" ref="G433:G445" si="70">F433*25</f>
        <v>5.7687499999999998</v>
      </c>
      <c r="I433" s="46">
        <v>5.7687499999999998</v>
      </c>
    </row>
    <row r="434" spans="1:9">
      <c r="A434" s="126" t="s">
        <v>61</v>
      </c>
      <c r="B434" s="134" t="s">
        <v>62</v>
      </c>
      <c r="C434" s="133">
        <v>16</v>
      </c>
      <c r="D434" s="135">
        <v>53</v>
      </c>
      <c r="E434" s="71">
        <f t="shared" si="69"/>
        <v>3.3125</v>
      </c>
      <c r="F434" s="67">
        <f t="shared" ref="F434:F445" si="71">E434*0.071</f>
        <v>0.23518749999999997</v>
      </c>
      <c r="G434" s="71">
        <f t="shared" si="70"/>
        <v>5.8796874999999993</v>
      </c>
      <c r="I434" s="46">
        <v>5.8796874999999993</v>
      </c>
    </row>
    <row r="435" spans="1:9">
      <c r="A435" s="126" t="s">
        <v>63</v>
      </c>
      <c r="B435" s="134" t="s">
        <v>64</v>
      </c>
      <c r="C435" s="133">
        <v>16</v>
      </c>
      <c r="D435" s="135">
        <v>60</v>
      </c>
      <c r="E435" s="71">
        <f t="shared" si="69"/>
        <v>3.75</v>
      </c>
      <c r="F435" s="67">
        <f t="shared" si="71"/>
        <v>0.26624999999999999</v>
      </c>
      <c r="G435" s="71">
        <f t="shared" si="70"/>
        <v>6.65625</v>
      </c>
      <c r="I435" s="46">
        <v>5.8796874999999993</v>
      </c>
    </row>
    <row r="436" spans="1:9">
      <c r="A436" s="126" t="s">
        <v>65</v>
      </c>
      <c r="B436" s="134" t="s">
        <v>66</v>
      </c>
      <c r="C436" s="133">
        <v>16</v>
      </c>
      <c r="D436" s="135">
        <v>57</v>
      </c>
      <c r="E436" s="71">
        <f t="shared" si="69"/>
        <v>3.5625</v>
      </c>
      <c r="F436" s="67">
        <f t="shared" si="71"/>
        <v>0.25293749999999998</v>
      </c>
      <c r="G436" s="71">
        <f t="shared" si="70"/>
        <v>6.3234374999999998</v>
      </c>
      <c r="I436" s="46">
        <v>5.8796874999999993</v>
      </c>
    </row>
    <row r="437" spans="1:9">
      <c r="A437" s="126" t="s">
        <v>67</v>
      </c>
      <c r="B437" s="134" t="s">
        <v>68</v>
      </c>
      <c r="C437" s="133">
        <v>16</v>
      </c>
      <c r="D437" s="135">
        <v>61</v>
      </c>
      <c r="E437" s="71">
        <f t="shared" si="69"/>
        <v>3.8125</v>
      </c>
      <c r="F437" s="67">
        <f t="shared" si="71"/>
        <v>0.27068749999999997</v>
      </c>
      <c r="G437" s="140">
        <f t="shared" si="70"/>
        <v>6.7671874999999995</v>
      </c>
      <c r="I437" s="46">
        <v>5.9906249999999996</v>
      </c>
    </row>
    <row r="438" spans="1:9">
      <c r="A438" s="126" t="s">
        <v>69</v>
      </c>
      <c r="B438" s="134" t="s">
        <v>70</v>
      </c>
      <c r="C438" s="133">
        <v>16</v>
      </c>
      <c r="D438" s="135">
        <v>53</v>
      </c>
      <c r="E438" s="71">
        <f t="shared" si="69"/>
        <v>3.3125</v>
      </c>
      <c r="F438" s="67">
        <f t="shared" si="71"/>
        <v>0.23518749999999997</v>
      </c>
      <c r="G438" s="71">
        <f t="shared" si="70"/>
        <v>5.8796874999999993</v>
      </c>
      <c r="I438" s="46">
        <v>6.2124999999999995</v>
      </c>
    </row>
    <row r="439" spans="1:9">
      <c r="A439" s="126" t="s">
        <v>71</v>
      </c>
      <c r="B439" s="134" t="s">
        <v>72</v>
      </c>
      <c r="C439" s="133">
        <v>16</v>
      </c>
      <c r="D439" s="135">
        <v>54</v>
      </c>
      <c r="E439" s="71">
        <f t="shared" si="69"/>
        <v>3.375</v>
      </c>
      <c r="F439" s="67">
        <f t="shared" si="71"/>
        <v>0.23962499999999998</v>
      </c>
      <c r="G439" s="71">
        <f t="shared" si="70"/>
        <v>5.9906249999999996</v>
      </c>
      <c r="I439" s="46">
        <v>6.3234374999999998</v>
      </c>
    </row>
    <row r="440" spans="1:9">
      <c r="A440" s="126" t="s">
        <v>73</v>
      </c>
      <c r="B440" s="134" t="s">
        <v>74</v>
      </c>
      <c r="C440" s="133">
        <v>16</v>
      </c>
      <c r="D440" s="381">
        <v>60</v>
      </c>
      <c r="E440" s="71">
        <f t="shared" si="69"/>
        <v>3.75</v>
      </c>
      <c r="F440" s="67">
        <f t="shared" si="71"/>
        <v>0.26624999999999999</v>
      </c>
      <c r="G440" s="71">
        <f t="shared" si="70"/>
        <v>6.65625</v>
      </c>
      <c r="I440" s="46">
        <v>6.4343749999999993</v>
      </c>
    </row>
    <row r="441" spans="1:9">
      <c r="A441" s="126" t="s">
        <v>75</v>
      </c>
      <c r="B441" s="134" t="s">
        <v>76</v>
      </c>
      <c r="C441" s="133">
        <v>16</v>
      </c>
      <c r="D441" s="135">
        <v>52</v>
      </c>
      <c r="E441" s="71">
        <f t="shared" si="69"/>
        <v>3.25</v>
      </c>
      <c r="F441" s="67">
        <f t="shared" si="71"/>
        <v>0.23074999999999998</v>
      </c>
      <c r="G441" s="397">
        <f t="shared" si="70"/>
        <v>5.7687499999999998</v>
      </c>
      <c r="I441" s="46">
        <v>6.5453124999999996</v>
      </c>
    </row>
    <row r="442" spans="1:9">
      <c r="A442" s="126" t="s">
        <v>77</v>
      </c>
      <c r="B442" s="134" t="s">
        <v>78</v>
      </c>
      <c r="C442" s="133">
        <v>16</v>
      </c>
      <c r="D442" s="135">
        <v>60</v>
      </c>
      <c r="E442" s="71">
        <f t="shared" si="69"/>
        <v>3.75</v>
      </c>
      <c r="F442" s="67">
        <f t="shared" si="71"/>
        <v>0.26624999999999999</v>
      </c>
      <c r="G442" s="71">
        <f t="shared" si="70"/>
        <v>6.65625</v>
      </c>
      <c r="I442" s="46">
        <v>6.65625</v>
      </c>
    </row>
    <row r="443" spans="1:9">
      <c r="A443" s="382" t="s">
        <v>79</v>
      </c>
      <c r="B443" s="141" t="s">
        <v>80</v>
      </c>
      <c r="C443" s="133">
        <v>16</v>
      </c>
      <c r="D443" s="133">
        <v>58</v>
      </c>
      <c r="E443" s="71">
        <f t="shared" si="69"/>
        <v>3.625</v>
      </c>
      <c r="F443" s="67">
        <f t="shared" si="71"/>
        <v>0.25737499999999996</v>
      </c>
      <c r="G443" s="71">
        <f t="shared" si="70"/>
        <v>6.4343749999999993</v>
      </c>
      <c r="I443" s="46">
        <v>6.65625</v>
      </c>
    </row>
    <row r="444" spans="1:9">
      <c r="A444" s="126" t="s">
        <v>81</v>
      </c>
      <c r="B444" s="134" t="s">
        <v>82</v>
      </c>
      <c r="C444" s="133">
        <v>16</v>
      </c>
      <c r="D444" s="135">
        <v>59</v>
      </c>
      <c r="E444" s="71">
        <f t="shared" si="69"/>
        <v>3.6875</v>
      </c>
      <c r="F444" s="67">
        <f t="shared" si="71"/>
        <v>0.2618125</v>
      </c>
      <c r="G444" s="71">
        <f t="shared" si="70"/>
        <v>6.5453124999999996</v>
      </c>
      <c r="I444" s="46">
        <v>6.65625</v>
      </c>
    </row>
    <row r="445" spans="1:9">
      <c r="A445" s="126" t="s">
        <v>83</v>
      </c>
      <c r="B445" s="134" t="s">
        <v>84</v>
      </c>
      <c r="C445" s="133">
        <v>16</v>
      </c>
      <c r="D445" s="135">
        <v>56</v>
      </c>
      <c r="E445" s="71">
        <f t="shared" si="69"/>
        <v>3.5</v>
      </c>
      <c r="F445" s="67">
        <f t="shared" si="71"/>
        <v>0.24849999999999997</v>
      </c>
      <c r="G445" s="71">
        <f t="shared" si="70"/>
        <v>6.2124999999999995</v>
      </c>
      <c r="I445" s="46">
        <v>6.7671874999999995</v>
      </c>
    </row>
    <row r="446" spans="1:9">
      <c r="A446" s="735" t="s">
        <v>30</v>
      </c>
      <c r="B446" s="735"/>
      <c r="C446" s="135"/>
      <c r="D446" s="142">
        <f>SUM(D433:D445)</f>
        <v>735</v>
      </c>
      <c r="E446" s="143">
        <f>SUM(E432:E445)</f>
        <v>49.25</v>
      </c>
      <c r="F446" s="143">
        <f>SUM(F432:F445)</f>
        <v>3.4967499999999996</v>
      </c>
      <c r="G446" s="73">
        <f>SUM(G432:G445)</f>
        <v>87.418750000000003</v>
      </c>
    </row>
    <row r="449" spans="1:9" ht="19.5" thickBot="1">
      <c r="A449" s="128" t="s">
        <v>404</v>
      </c>
      <c r="B449" s="129"/>
      <c r="C449" s="130"/>
      <c r="D449" s="130"/>
      <c r="E449" s="130"/>
      <c r="F449" s="130"/>
      <c r="G449" s="130"/>
    </row>
    <row r="450" spans="1:9">
      <c r="A450" s="736" t="s">
        <v>45</v>
      </c>
      <c r="B450" s="736" t="s">
        <v>51</v>
      </c>
      <c r="C450" s="738" t="s">
        <v>52</v>
      </c>
      <c r="D450" s="732" t="s">
        <v>53</v>
      </c>
      <c r="E450" s="732" t="s">
        <v>384</v>
      </c>
      <c r="F450" s="732" t="s">
        <v>55</v>
      </c>
      <c r="G450" s="732" t="s">
        <v>56</v>
      </c>
    </row>
    <row r="451" spans="1:9" ht="15.75" thickBot="1">
      <c r="A451" s="737"/>
      <c r="B451" s="737"/>
      <c r="C451" s="739"/>
      <c r="D451" s="740"/>
      <c r="E451" s="740"/>
      <c r="F451" s="740"/>
      <c r="G451" s="740"/>
    </row>
    <row r="452" spans="1:9" ht="15.75" thickTop="1">
      <c r="A452" s="131" t="s">
        <v>57</v>
      </c>
      <c r="B452" s="132" t="s">
        <v>58</v>
      </c>
      <c r="C452" s="133">
        <v>7</v>
      </c>
      <c r="D452" s="133">
        <v>22</v>
      </c>
      <c r="E452" s="71">
        <f>D452/7</f>
        <v>3.1428571428571428</v>
      </c>
      <c r="F452" s="71">
        <f>E452*0.071</f>
        <v>0.22314285714285712</v>
      </c>
      <c r="G452" s="71">
        <f>F452*25</f>
        <v>5.5785714285714283</v>
      </c>
      <c r="I452" s="46">
        <v>5.0714285714285712</v>
      </c>
    </row>
    <row r="453" spans="1:9">
      <c r="A453" s="126" t="s">
        <v>59</v>
      </c>
      <c r="B453" s="134" t="s">
        <v>60</v>
      </c>
      <c r="C453" s="133">
        <v>7</v>
      </c>
      <c r="D453" s="135">
        <v>20</v>
      </c>
      <c r="E453" s="71">
        <f t="shared" ref="E453:E465" si="72">D453/7</f>
        <v>2.8571428571428572</v>
      </c>
      <c r="F453" s="67">
        <f>E453*0.071</f>
        <v>0.20285714285714285</v>
      </c>
      <c r="G453" s="397">
        <f t="shared" ref="G453:G465" si="73">F453*25</f>
        <v>5.0714285714285712</v>
      </c>
      <c r="I453" s="46">
        <v>5.3249999999999993</v>
      </c>
    </row>
    <row r="454" spans="1:9">
      <c r="A454" s="126" t="s">
        <v>61</v>
      </c>
      <c r="B454" s="134" t="s">
        <v>62</v>
      </c>
      <c r="C454" s="133">
        <v>7</v>
      </c>
      <c r="D454" s="135">
        <v>22</v>
      </c>
      <c r="E454" s="71">
        <f t="shared" si="72"/>
        <v>3.1428571428571428</v>
      </c>
      <c r="F454" s="67">
        <f t="shared" ref="F454:F465" si="74">E454*0.071</f>
        <v>0.22314285714285712</v>
      </c>
      <c r="G454" s="71">
        <f t="shared" si="73"/>
        <v>5.5785714285714283</v>
      </c>
      <c r="I454" s="46">
        <v>5.5785714285714283</v>
      </c>
    </row>
    <row r="455" spans="1:9">
      <c r="A455" s="126" t="s">
        <v>63</v>
      </c>
      <c r="B455" s="134" t="s">
        <v>64</v>
      </c>
      <c r="C455" s="133">
        <v>7</v>
      </c>
      <c r="D455" s="135">
        <v>22</v>
      </c>
      <c r="E455" s="71">
        <f t="shared" si="72"/>
        <v>3.1428571428571428</v>
      </c>
      <c r="F455" s="67">
        <f t="shared" si="74"/>
        <v>0.22314285714285712</v>
      </c>
      <c r="G455" s="71">
        <f t="shared" si="73"/>
        <v>5.5785714285714283</v>
      </c>
      <c r="I455" s="46">
        <v>5.5785714285714283</v>
      </c>
    </row>
    <row r="456" spans="1:9">
      <c r="A456" s="126" t="s">
        <v>65</v>
      </c>
      <c r="B456" s="134" t="s">
        <v>66</v>
      </c>
      <c r="C456" s="133">
        <v>7</v>
      </c>
      <c r="D456" s="135">
        <v>24</v>
      </c>
      <c r="E456" s="71">
        <f t="shared" si="72"/>
        <v>3.4285714285714284</v>
      </c>
      <c r="F456" s="67">
        <f t="shared" si="74"/>
        <v>0.24342857142857138</v>
      </c>
      <c r="G456" s="140">
        <f t="shared" si="73"/>
        <v>6.0857142857142845</v>
      </c>
      <c r="I456" s="46">
        <v>5.5785714285714283</v>
      </c>
    </row>
    <row r="457" spans="1:9">
      <c r="A457" s="126" t="s">
        <v>67</v>
      </c>
      <c r="B457" s="134" t="s">
        <v>68</v>
      </c>
      <c r="C457" s="133">
        <v>7</v>
      </c>
      <c r="D457" s="135">
        <v>23</v>
      </c>
      <c r="E457" s="71">
        <f t="shared" si="72"/>
        <v>3.2857142857142856</v>
      </c>
      <c r="F457" s="67">
        <f t="shared" si="74"/>
        <v>0.23328571428571426</v>
      </c>
      <c r="G457" s="71">
        <f t="shared" si="73"/>
        <v>5.8321428571428564</v>
      </c>
      <c r="I457" s="46">
        <v>5.5785714285714283</v>
      </c>
    </row>
    <row r="458" spans="1:9">
      <c r="A458" s="126" t="s">
        <v>69</v>
      </c>
      <c r="B458" s="134" t="s">
        <v>70</v>
      </c>
      <c r="C458" s="133">
        <v>7</v>
      </c>
      <c r="D458" s="135">
        <v>23</v>
      </c>
      <c r="E458" s="71">
        <f t="shared" si="72"/>
        <v>3.2857142857142856</v>
      </c>
      <c r="F458" s="67">
        <f t="shared" si="74"/>
        <v>0.23328571428571426</v>
      </c>
      <c r="G458" s="71">
        <f t="shared" si="73"/>
        <v>5.8321428571428564</v>
      </c>
      <c r="I458" s="46">
        <v>5.5785714285714283</v>
      </c>
    </row>
    <row r="459" spans="1:9">
      <c r="A459" s="126" t="s">
        <v>71</v>
      </c>
      <c r="B459" s="134" t="s">
        <v>72</v>
      </c>
      <c r="C459" s="133">
        <v>7</v>
      </c>
      <c r="D459" s="135">
        <v>22</v>
      </c>
      <c r="E459" s="71">
        <f t="shared" si="72"/>
        <v>3.1428571428571428</v>
      </c>
      <c r="F459" s="67">
        <f t="shared" si="74"/>
        <v>0.22314285714285712</v>
      </c>
      <c r="G459" s="71">
        <f t="shared" si="73"/>
        <v>5.5785714285714283</v>
      </c>
      <c r="I459" s="46">
        <v>5.5785714285714283</v>
      </c>
    </row>
    <row r="460" spans="1:9">
      <c r="A460" s="126" t="s">
        <v>73</v>
      </c>
      <c r="B460" s="134" t="s">
        <v>74</v>
      </c>
      <c r="C460" s="133">
        <v>7</v>
      </c>
      <c r="D460" s="381">
        <v>22</v>
      </c>
      <c r="E460" s="71">
        <f t="shared" si="72"/>
        <v>3.1428571428571428</v>
      </c>
      <c r="F460" s="67">
        <f t="shared" si="74"/>
        <v>0.22314285714285712</v>
      </c>
      <c r="G460" s="71">
        <f t="shared" si="73"/>
        <v>5.5785714285714283</v>
      </c>
      <c r="I460" s="46">
        <v>5.8321428571428564</v>
      </c>
    </row>
    <row r="461" spans="1:9">
      <c r="A461" s="126" t="s">
        <v>75</v>
      </c>
      <c r="B461" s="134" t="s">
        <v>76</v>
      </c>
      <c r="C461" s="133">
        <v>7</v>
      </c>
      <c r="D461" s="135">
        <v>22</v>
      </c>
      <c r="E461" s="71">
        <f t="shared" si="72"/>
        <v>3.1428571428571428</v>
      </c>
      <c r="F461" s="67">
        <f t="shared" si="74"/>
        <v>0.22314285714285712</v>
      </c>
      <c r="G461" s="71">
        <f t="shared" si="73"/>
        <v>5.5785714285714283</v>
      </c>
      <c r="I461" s="46">
        <v>5.8321428571428564</v>
      </c>
    </row>
    <row r="462" spans="1:9">
      <c r="A462" s="126" t="s">
        <v>77</v>
      </c>
      <c r="B462" s="134" t="s">
        <v>78</v>
      </c>
      <c r="C462" s="133">
        <v>7</v>
      </c>
      <c r="D462" s="135">
        <v>21</v>
      </c>
      <c r="E462" s="71">
        <f t="shared" si="72"/>
        <v>3</v>
      </c>
      <c r="F462" s="67">
        <f t="shared" si="74"/>
        <v>0.21299999999999997</v>
      </c>
      <c r="G462" s="71">
        <f t="shared" si="73"/>
        <v>5.3249999999999993</v>
      </c>
      <c r="I462" s="46">
        <v>5.8321428571428564</v>
      </c>
    </row>
    <row r="463" spans="1:9">
      <c r="A463" s="382" t="s">
        <v>79</v>
      </c>
      <c r="B463" s="141" t="s">
        <v>80</v>
      </c>
      <c r="C463" s="133">
        <v>7</v>
      </c>
      <c r="D463" s="133">
        <v>24</v>
      </c>
      <c r="E463" s="71">
        <f t="shared" si="72"/>
        <v>3.4285714285714284</v>
      </c>
      <c r="F463" s="67">
        <f t="shared" si="74"/>
        <v>0.24342857142857138</v>
      </c>
      <c r="G463" s="140">
        <f t="shared" si="73"/>
        <v>6.0857142857142845</v>
      </c>
      <c r="I463" s="46">
        <v>6.0857142857142845</v>
      </c>
    </row>
    <row r="464" spans="1:9">
      <c r="A464" s="126" t="s">
        <v>81</v>
      </c>
      <c r="B464" s="134" t="s">
        <v>82</v>
      </c>
      <c r="C464" s="133">
        <v>7</v>
      </c>
      <c r="D464" s="135">
        <v>23</v>
      </c>
      <c r="E464" s="71">
        <f t="shared" si="72"/>
        <v>3.2857142857142856</v>
      </c>
      <c r="F464" s="67">
        <f t="shared" si="74"/>
        <v>0.23328571428571426</v>
      </c>
      <c r="G464" s="71">
        <f t="shared" si="73"/>
        <v>5.8321428571428564</v>
      </c>
      <c r="I464" s="46">
        <v>6.0857142857142845</v>
      </c>
    </row>
    <row r="465" spans="1:9">
      <c r="A465" s="126" t="s">
        <v>83</v>
      </c>
      <c r="B465" s="134" t="s">
        <v>84</v>
      </c>
      <c r="C465" s="133">
        <v>7</v>
      </c>
      <c r="D465" s="135">
        <v>24</v>
      </c>
      <c r="E465" s="71">
        <f t="shared" si="72"/>
        <v>3.4285714285714284</v>
      </c>
      <c r="F465" s="67">
        <f t="shared" si="74"/>
        <v>0.24342857142857138</v>
      </c>
      <c r="G465" s="140">
        <f t="shared" si="73"/>
        <v>6.0857142857142845</v>
      </c>
      <c r="I465" s="46">
        <v>6.0857142857142845</v>
      </c>
    </row>
    <row r="466" spans="1:9">
      <c r="A466" s="735" t="s">
        <v>30</v>
      </c>
      <c r="B466" s="735"/>
      <c r="C466" s="135"/>
      <c r="D466" s="142">
        <f>SUM(D453:D465)</f>
        <v>292</v>
      </c>
      <c r="E466" s="143">
        <f>SUM(E452:E465)</f>
        <v>44.857142857142854</v>
      </c>
      <c r="F466" s="143">
        <f>SUM(F452:F465)</f>
        <v>3.1848571428571426</v>
      </c>
      <c r="G466" s="73">
        <f>SUM(G452:G465)</f>
        <v>79.621428571428581</v>
      </c>
    </row>
    <row r="469" spans="1:9" ht="19.5" thickBot="1">
      <c r="A469" s="128" t="s">
        <v>405</v>
      </c>
      <c r="B469" s="129"/>
      <c r="C469" s="130"/>
      <c r="D469" s="130"/>
      <c r="E469" s="130"/>
      <c r="F469" s="130"/>
      <c r="G469" s="130"/>
    </row>
    <row r="470" spans="1:9">
      <c r="A470" s="736" t="s">
        <v>45</v>
      </c>
      <c r="B470" s="736" t="s">
        <v>51</v>
      </c>
      <c r="C470" s="738" t="s">
        <v>52</v>
      </c>
      <c r="D470" s="732" t="s">
        <v>53</v>
      </c>
      <c r="E470" s="732" t="s">
        <v>403</v>
      </c>
      <c r="F470" s="732" t="s">
        <v>55</v>
      </c>
      <c r="G470" s="732" t="s">
        <v>56</v>
      </c>
    </row>
    <row r="471" spans="1:9" ht="15.75" thickBot="1">
      <c r="A471" s="737"/>
      <c r="B471" s="737"/>
      <c r="C471" s="739"/>
      <c r="D471" s="740"/>
      <c r="E471" s="740"/>
      <c r="F471" s="740"/>
      <c r="G471" s="740"/>
    </row>
    <row r="472" spans="1:9" ht="15.75" thickTop="1">
      <c r="A472" s="131" t="s">
        <v>57</v>
      </c>
      <c r="B472" s="132" t="s">
        <v>58</v>
      </c>
      <c r="C472" s="133">
        <v>16</v>
      </c>
      <c r="D472" s="133">
        <v>53</v>
      </c>
      <c r="E472" s="71">
        <f>D472/16</f>
        <v>3.3125</v>
      </c>
      <c r="F472" s="71">
        <f>E472*0.071</f>
        <v>0.23518749999999997</v>
      </c>
      <c r="G472" s="71">
        <f>F472*25</f>
        <v>5.8796874999999993</v>
      </c>
      <c r="I472" s="46">
        <v>5.6578124999999995</v>
      </c>
    </row>
    <row r="473" spans="1:9">
      <c r="A473" s="126" t="s">
        <v>59</v>
      </c>
      <c r="B473" s="134" t="s">
        <v>60</v>
      </c>
      <c r="C473" s="133">
        <v>16</v>
      </c>
      <c r="D473" s="135">
        <v>53</v>
      </c>
      <c r="E473" s="71">
        <f t="shared" ref="E473:E485" si="75">D473/16</f>
        <v>3.3125</v>
      </c>
      <c r="F473" s="67">
        <f>E473*0.071</f>
        <v>0.23518749999999997</v>
      </c>
      <c r="G473" s="71">
        <f t="shared" ref="G473:G485" si="76">F473*25</f>
        <v>5.8796874999999993</v>
      </c>
      <c r="I473" s="46">
        <v>5.8796874999999993</v>
      </c>
    </row>
    <row r="474" spans="1:9">
      <c r="A474" s="126" t="s">
        <v>61</v>
      </c>
      <c r="B474" s="134" t="s">
        <v>62</v>
      </c>
      <c r="C474" s="133">
        <v>16</v>
      </c>
      <c r="D474" s="135">
        <v>54</v>
      </c>
      <c r="E474" s="71">
        <f t="shared" si="75"/>
        <v>3.375</v>
      </c>
      <c r="F474" s="67">
        <f t="shared" ref="F474:F485" si="77">E474*0.071</f>
        <v>0.23962499999999998</v>
      </c>
      <c r="G474" s="71">
        <f t="shared" si="76"/>
        <v>5.9906249999999996</v>
      </c>
      <c r="I474" s="46">
        <v>5.8796874999999993</v>
      </c>
    </row>
    <row r="475" spans="1:9">
      <c r="A475" s="126" t="s">
        <v>63</v>
      </c>
      <c r="B475" s="134" t="s">
        <v>64</v>
      </c>
      <c r="C475" s="133">
        <v>16</v>
      </c>
      <c r="D475" s="135">
        <v>51</v>
      </c>
      <c r="E475" s="71">
        <f t="shared" si="75"/>
        <v>3.1875</v>
      </c>
      <c r="F475" s="67">
        <f t="shared" si="77"/>
        <v>0.22631249999999997</v>
      </c>
      <c r="G475" s="397">
        <f t="shared" si="76"/>
        <v>5.6578124999999995</v>
      </c>
      <c r="I475" s="46">
        <v>5.8796874999999993</v>
      </c>
    </row>
    <row r="476" spans="1:9">
      <c r="A476" s="126" t="s">
        <v>65</v>
      </c>
      <c r="B476" s="134" t="s">
        <v>66</v>
      </c>
      <c r="C476" s="133">
        <v>16</v>
      </c>
      <c r="D476" s="135">
        <v>57</v>
      </c>
      <c r="E476" s="71">
        <f t="shared" si="75"/>
        <v>3.5625</v>
      </c>
      <c r="F476" s="67">
        <f t="shared" si="77"/>
        <v>0.25293749999999998</v>
      </c>
      <c r="G476" s="71">
        <f t="shared" si="76"/>
        <v>6.3234374999999998</v>
      </c>
      <c r="I476" s="46">
        <v>5.8796874999999993</v>
      </c>
    </row>
    <row r="477" spans="1:9">
      <c r="A477" s="126" t="s">
        <v>67</v>
      </c>
      <c r="B477" s="134" t="s">
        <v>68</v>
      </c>
      <c r="C477" s="133">
        <v>16</v>
      </c>
      <c r="D477" s="135">
        <v>54</v>
      </c>
      <c r="E477" s="71">
        <f t="shared" si="75"/>
        <v>3.375</v>
      </c>
      <c r="F477" s="67">
        <f t="shared" si="77"/>
        <v>0.23962499999999998</v>
      </c>
      <c r="G477" s="71">
        <f t="shared" si="76"/>
        <v>5.9906249999999996</v>
      </c>
      <c r="I477" s="46">
        <v>5.8796874999999993</v>
      </c>
    </row>
    <row r="478" spans="1:9">
      <c r="A478" s="126" t="s">
        <v>69</v>
      </c>
      <c r="B478" s="134" t="s">
        <v>70</v>
      </c>
      <c r="C478" s="133">
        <v>16</v>
      </c>
      <c r="D478" s="135">
        <v>53</v>
      </c>
      <c r="E478" s="71">
        <f t="shared" si="75"/>
        <v>3.3125</v>
      </c>
      <c r="F478" s="67">
        <f t="shared" si="77"/>
        <v>0.23518749999999997</v>
      </c>
      <c r="G478" s="71">
        <f t="shared" si="76"/>
        <v>5.8796874999999993</v>
      </c>
      <c r="I478" s="46">
        <v>5.9906249999999996</v>
      </c>
    </row>
    <row r="479" spans="1:9">
      <c r="A479" s="126" t="s">
        <v>71</v>
      </c>
      <c r="B479" s="134" t="s">
        <v>72</v>
      </c>
      <c r="C479" s="133">
        <v>16</v>
      </c>
      <c r="D479" s="135">
        <v>53</v>
      </c>
      <c r="E479" s="71">
        <f t="shared" si="75"/>
        <v>3.3125</v>
      </c>
      <c r="F479" s="67">
        <f t="shared" si="77"/>
        <v>0.23518749999999997</v>
      </c>
      <c r="G479" s="71">
        <f t="shared" si="76"/>
        <v>5.8796874999999993</v>
      </c>
      <c r="I479" s="46">
        <v>5.9906249999999996</v>
      </c>
    </row>
    <row r="480" spans="1:9">
      <c r="A480" s="126" t="s">
        <v>73</v>
      </c>
      <c r="B480" s="134" t="s">
        <v>74</v>
      </c>
      <c r="C480" s="133">
        <v>16</v>
      </c>
      <c r="D480" s="381">
        <v>55</v>
      </c>
      <c r="E480" s="71">
        <f t="shared" si="75"/>
        <v>3.4375</v>
      </c>
      <c r="F480" s="67">
        <f t="shared" si="77"/>
        <v>0.24406249999999999</v>
      </c>
      <c r="G480" s="71">
        <f t="shared" si="76"/>
        <v>6.1015625</v>
      </c>
      <c r="I480" s="46">
        <v>6.1015625</v>
      </c>
    </row>
    <row r="481" spans="1:9">
      <c r="A481" s="126" t="s">
        <v>75</v>
      </c>
      <c r="B481" s="134" t="s">
        <v>76</v>
      </c>
      <c r="C481" s="133">
        <v>16</v>
      </c>
      <c r="D481" s="135">
        <v>53</v>
      </c>
      <c r="E481" s="71">
        <f t="shared" si="75"/>
        <v>3.3125</v>
      </c>
      <c r="F481" s="67">
        <f t="shared" si="77"/>
        <v>0.23518749999999997</v>
      </c>
      <c r="G481" s="71">
        <f t="shared" si="76"/>
        <v>5.8796874999999993</v>
      </c>
      <c r="I481" s="46">
        <v>6.1015625</v>
      </c>
    </row>
    <row r="482" spans="1:9">
      <c r="A482" s="126" t="s">
        <v>77</v>
      </c>
      <c r="B482" s="134" t="s">
        <v>78</v>
      </c>
      <c r="C482" s="133">
        <v>16</v>
      </c>
      <c r="D482" s="135">
        <v>59</v>
      </c>
      <c r="E482" s="71">
        <f t="shared" si="75"/>
        <v>3.6875</v>
      </c>
      <c r="F482" s="67">
        <f t="shared" si="77"/>
        <v>0.2618125</v>
      </c>
      <c r="G482" s="71">
        <f t="shared" si="76"/>
        <v>6.5453124999999996</v>
      </c>
      <c r="I482" s="46">
        <v>6.3234374999999998</v>
      </c>
    </row>
    <row r="483" spans="1:9">
      <c r="A483" s="382" t="s">
        <v>79</v>
      </c>
      <c r="B483" s="141" t="s">
        <v>80</v>
      </c>
      <c r="C483" s="133">
        <v>16</v>
      </c>
      <c r="D483" s="133">
        <v>55</v>
      </c>
      <c r="E483" s="71">
        <f t="shared" si="75"/>
        <v>3.4375</v>
      </c>
      <c r="F483" s="67">
        <f t="shared" si="77"/>
        <v>0.24406249999999999</v>
      </c>
      <c r="G483" s="71">
        <f t="shared" si="76"/>
        <v>6.1015625</v>
      </c>
      <c r="I483" s="46">
        <v>6.3234374999999998</v>
      </c>
    </row>
    <row r="484" spans="1:9">
      <c r="A484" s="126" t="s">
        <v>81</v>
      </c>
      <c r="B484" s="134" t="s">
        <v>82</v>
      </c>
      <c r="C484" s="133">
        <v>16</v>
      </c>
      <c r="D484" s="135">
        <v>57</v>
      </c>
      <c r="E484" s="71">
        <f t="shared" si="75"/>
        <v>3.5625</v>
      </c>
      <c r="F484" s="67">
        <f t="shared" si="77"/>
        <v>0.25293749999999998</v>
      </c>
      <c r="G484" s="71">
        <f t="shared" si="76"/>
        <v>6.3234374999999998</v>
      </c>
      <c r="I484" s="46">
        <v>6.5453124999999996</v>
      </c>
    </row>
    <row r="485" spans="1:9">
      <c r="A485" s="126" t="s">
        <v>83</v>
      </c>
      <c r="B485" s="134" t="s">
        <v>84</v>
      </c>
      <c r="C485" s="133">
        <v>16</v>
      </c>
      <c r="D485" s="135">
        <v>61</v>
      </c>
      <c r="E485" s="71">
        <f t="shared" si="75"/>
        <v>3.8125</v>
      </c>
      <c r="F485" s="67">
        <f t="shared" si="77"/>
        <v>0.27068749999999997</v>
      </c>
      <c r="G485" s="140">
        <f t="shared" si="76"/>
        <v>6.7671874999999995</v>
      </c>
      <c r="I485" s="46">
        <v>6.7671874999999995</v>
      </c>
    </row>
    <row r="486" spans="1:9">
      <c r="A486" s="735" t="s">
        <v>30</v>
      </c>
      <c r="B486" s="735"/>
      <c r="C486" s="135"/>
      <c r="D486" s="142">
        <f>SUM(D473:D485)</f>
        <v>715</v>
      </c>
      <c r="E486" s="143">
        <f>SUM(E472:E485)</f>
        <v>48</v>
      </c>
      <c r="F486" s="143">
        <f>SUM(F472:F485)</f>
        <v>3.4079999999999995</v>
      </c>
      <c r="G486" s="73">
        <f>SUM(G472:G485)</f>
        <v>85.2</v>
      </c>
    </row>
    <row r="487" spans="1:9">
      <c r="A487" s="281"/>
      <c r="B487" s="281"/>
      <c r="C487" s="282"/>
      <c r="D487" s="283"/>
      <c r="E487" s="284"/>
      <c r="F487" s="284"/>
      <c r="G487" s="286"/>
    </row>
    <row r="488" spans="1:9">
      <c r="A488" s="281"/>
      <c r="B488" s="281"/>
      <c r="C488" s="282"/>
      <c r="D488" s="283"/>
      <c r="E488" s="284"/>
      <c r="F488" s="284"/>
      <c r="G488" s="286"/>
    </row>
    <row r="489" spans="1:9">
      <c r="A489" s="281"/>
      <c r="B489" s="281"/>
      <c r="C489" s="282"/>
      <c r="D489" s="283"/>
      <c r="E489" s="284"/>
      <c r="F489" s="284"/>
      <c r="G489" s="286"/>
    </row>
    <row r="490" spans="1:9">
      <c r="A490" s="281"/>
      <c r="B490" s="281"/>
      <c r="C490" s="282"/>
      <c r="D490" s="283"/>
      <c r="E490" s="284"/>
      <c r="F490" s="284"/>
      <c r="G490" s="286"/>
    </row>
    <row r="493" spans="1:9" ht="19.5" thickBot="1">
      <c r="A493" s="128" t="s">
        <v>406</v>
      </c>
      <c r="B493" s="129"/>
      <c r="C493" s="130"/>
      <c r="D493" s="130"/>
      <c r="E493" s="130"/>
      <c r="F493" s="130"/>
      <c r="G493" s="130"/>
    </row>
    <row r="494" spans="1:9">
      <c r="A494" s="736" t="s">
        <v>45</v>
      </c>
      <c r="B494" s="736" t="s">
        <v>51</v>
      </c>
      <c r="C494" s="738" t="s">
        <v>52</v>
      </c>
      <c r="D494" s="732" t="s">
        <v>53</v>
      </c>
      <c r="E494" s="732" t="s">
        <v>398</v>
      </c>
      <c r="F494" s="732" t="s">
        <v>55</v>
      </c>
      <c r="G494" s="732" t="s">
        <v>56</v>
      </c>
    </row>
    <row r="495" spans="1:9" ht="15.75" thickBot="1">
      <c r="A495" s="737"/>
      <c r="B495" s="737"/>
      <c r="C495" s="739"/>
      <c r="D495" s="740"/>
      <c r="E495" s="740"/>
      <c r="F495" s="740"/>
      <c r="G495" s="740"/>
    </row>
    <row r="496" spans="1:9" ht="15.75" thickTop="1">
      <c r="A496" s="131" t="s">
        <v>57</v>
      </c>
      <c r="B496" s="132" t="s">
        <v>58</v>
      </c>
      <c r="C496" s="133">
        <v>4</v>
      </c>
      <c r="D496" s="133">
        <v>12</v>
      </c>
      <c r="E496" s="71">
        <f>D496/4</f>
        <v>3</v>
      </c>
      <c r="F496" s="71">
        <f>E496*0.071</f>
        <v>0.21299999999999997</v>
      </c>
      <c r="G496" s="397">
        <f>F496*25</f>
        <v>5.3249999999999993</v>
      </c>
      <c r="I496" s="46">
        <v>5.3249999999999993</v>
      </c>
    </row>
    <row r="497" spans="1:9">
      <c r="A497" s="126" t="s">
        <v>59</v>
      </c>
      <c r="B497" s="134" t="s">
        <v>60</v>
      </c>
      <c r="C497" s="133">
        <v>4</v>
      </c>
      <c r="D497" s="135">
        <v>15</v>
      </c>
      <c r="E497" s="71">
        <f t="shared" ref="E497:E509" si="78">D497/4</f>
        <v>3.75</v>
      </c>
      <c r="F497" s="67">
        <f>E497*0.071</f>
        <v>0.26624999999999999</v>
      </c>
      <c r="G497" s="140">
        <f t="shared" ref="G497:G509" si="79">F497*25</f>
        <v>6.65625</v>
      </c>
      <c r="I497" s="46">
        <v>5.7687499999999998</v>
      </c>
    </row>
    <row r="498" spans="1:9">
      <c r="A498" s="126" t="s">
        <v>61</v>
      </c>
      <c r="B498" s="134" t="s">
        <v>62</v>
      </c>
      <c r="C498" s="133">
        <v>4</v>
      </c>
      <c r="D498" s="135">
        <v>15</v>
      </c>
      <c r="E498" s="71">
        <f t="shared" si="78"/>
        <v>3.75</v>
      </c>
      <c r="F498" s="67">
        <f t="shared" ref="F498:F509" si="80">E498*0.071</f>
        <v>0.26624999999999999</v>
      </c>
      <c r="G498" s="140">
        <f t="shared" si="79"/>
        <v>6.65625</v>
      </c>
      <c r="I498" s="46">
        <v>5.7687499999999998</v>
      </c>
    </row>
    <row r="499" spans="1:9">
      <c r="A499" s="126" t="s">
        <v>63</v>
      </c>
      <c r="B499" s="134" t="s">
        <v>64</v>
      </c>
      <c r="C499" s="133">
        <v>4</v>
      </c>
      <c r="D499" s="135">
        <v>14</v>
      </c>
      <c r="E499" s="71">
        <f t="shared" si="78"/>
        <v>3.5</v>
      </c>
      <c r="F499" s="67">
        <f t="shared" si="80"/>
        <v>0.24849999999999997</v>
      </c>
      <c r="G499" s="71">
        <f t="shared" si="79"/>
        <v>6.2124999999999995</v>
      </c>
      <c r="I499" s="46">
        <v>5.7687499999999998</v>
      </c>
    </row>
    <row r="500" spans="1:9">
      <c r="A500" s="126" t="s">
        <v>65</v>
      </c>
      <c r="B500" s="134" t="s">
        <v>66</v>
      </c>
      <c r="C500" s="133">
        <v>4</v>
      </c>
      <c r="D500" s="135">
        <v>14</v>
      </c>
      <c r="E500" s="71">
        <f t="shared" si="78"/>
        <v>3.5</v>
      </c>
      <c r="F500" s="67">
        <f t="shared" si="80"/>
        <v>0.24849999999999997</v>
      </c>
      <c r="G500" s="71">
        <f t="shared" si="79"/>
        <v>6.2124999999999995</v>
      </c>
      <c r="I500" s="46">
        <v>5.7687499999999998</v>
      </c>
    </row>
    <row r="501" spans="1:9">
      <c r="A501" s="126" t="s">
        <v>67</v>
      </c>
      <c r="B501" s="134" t="s">
        <v>68</v>
      </c>
      <c r="C501" s="133">
        <v>4</v>
      </c>
      <c r="D501" s="135">
        <v>13</v>
      </c>
      <c r="E501" s="71">
        <f t="shared" si="78"/>
        <v>3.25</v>
      </c>
      <c r="F501" s="67">
        <f t="shared" si="80"/>
        <v>0.23074999999999998</v>
      </c>
      <c r="G501" s="71">
        <f t="shared" si="79"/>
        <v>5.7687499999999998</v>
      </c>
      <c r="I501" s="46">
        <v>5.7687499999999998</v>
      </c>
    </row>
    <row r="502" spans="1:9">
      <c r="A502" s="126" t="s">
        <v>69</v>
      </c>
      <c r="B502" s="134" t="s">
        <v>70</v>
      </c>
      <c r="C502" s="133">
        <v>4</v>
      </c>
      <c r="D502" s="135">
        <v>13</v>
      </c>
      <c r="E502" s="71">
        <f t="shared" si="78"/>
        <v>3.25</v>
      </c>
      <c r="F502" s="67">
        <f t="shared" si="80"/>
        <v>0.23074999999999998</v>
      </c>
      <c r="G502" s="71">
        <f t="shared" si="79"/>
        <v>5.7687499999999998</v>
      </c>
      <c r="I502" s="46">
        <v>5.7687499999999998</v>
      </c>
    </row>
    <row r="503" spans="1:9">
      <c r="A503" s="126" t="s">
        <v>71</v>
      </c>
      <c r="B503" s="134" t="s">
        <v>72</v>
      </c>
      <c r="C503" s="133">
        <v>4</v>
      </c>
      <c r="D503" s="135">
        <v>13</v>
      </c>
      <c r="E503" s="71">
        <f t="shared" si="78"/>
        <v>3.25</v>
      </c>
      <c r="F503" s="67">
        <f t="shared" si="80"/>
        <v>0.23074999999999998</v>
      </c>
      <c r="G503" s="71">
        <f t="shared" si="79"/>
        <v>5.7687499999999998</v>
      </c>
      <c r="I503" s="46">
        <v>5.7687499999999998</v>
      </c>
    </row>
    <row r="504" spans="1:9">
      <c r="A504" s="126" t="s">
        <v>73</v>
      </c>
      <c r="B504" s="134" t="s">
        <v>74</v>
      </c>
      <c r="C504" s="133">
        <v>4</v>
      </c>
      <c r="D504" s="381">
        <v>13</v>
      </c>
      <c r="E504" s="71">
        <f t="shared" si="78"/>
        <v>3.25</v>
      </c>
      <c r="F504" s="67">
        <f t="shared" si="80"/>
        <v>0.23074999999999998</v>
      </c>
      <c r="G504" s="71">
        <f t="shared" si="79"/>
        <v>5.7687499999999998</v>
      </c>
      <c r="I504" s="46">
        <v>6.2124999999999995</v>
      </c>
    </row>
    <row r="505" spans="1:9">
      <c r="A505" s="126" t="s">
        <v>75</v>
      </c>
      <c r="B505" s="134" t="s">
        <v>76</v>
      </c>
      <c r="C505" s="133">
        <v>4</v>
      </c>
      <c r="D505" s="135">
        <v>13</v>
      </c>
      <c r="E505" s="71">
        <f t="shared" si="78"/>
        <v>3.25</v>
      </c>
      <c r="F505" s="67">
        <f t="shared" si="80"/>
        <v>0.23074999999999998</v>
      </c>
      <c r="G505" s="71">
        <f t="shared" si="79"/>
        <v>5.7687499999999998</v>
      </c>
      <c r="I505" s="46">
        <v>6.2124999999999995</v>
      </c>
    </row>
    <row r="506" spans="1:9">
      <c r="A506" s="126" t="s">
        <v>77</v>
      </c>
      <c r="B506" s="134" t="s">
        <v>78</v>
      </c>
      <c r="C506" s="133">
        <v>4</v>
      </c>
      <c r="D506" s="135">
        <v>13</v>
      </c>
      <c r="E506" s="71">
        <f t="shared" si="78"/>
        <v>3.25</v>
      </c>
      <c r="F506" s="67">
        <f t="shared" si="80"/>
        <v>0.23074999999999998</v>
      </c>
      <c r="G506" s="71">
        <f t="shared" si="79"/>
        <v>5.7687499999999998</v>
      </c>
      <c r="I506" s="46">
        <v>6.2124999999999995</v>
      </c>
    </row>
    <row r="507" spans="1:9">
      <c r="A507" s="382" t="s">
        <v>79</v>
      </c>
      <c r="B507" s="141" t="s">
        <v>80</v>
      </c>
      <c r="C507" s="133">
        <v>4</v>
      </c>
      <c r="D507" s="133">
        <v>13</v>
      </c>
      <c r="E507" s="71">
        <f t="shared" si="78"/>
        <v>3.25</v>
      </c>
      <c r="F507" s="67">
        <f t="shared" si="80"/>
        <v>0.23074999999999998</v>
      </c>
      <c r="G507" s="71">
        <f t="shared" si="79"/>
        <v>5.7687499999999998</v>
      </c>
      <c r="I507" s="46">
        <v>6.65625</v>
      </c>
    </row>
    <row r="508" spans="1:9">
      <c r="A508" s="126" t="s">
        <v>81</v>
      </c>
      <c r="B508" s="134" t="s">
        <v>82</v>
      </c>
      <c r="C508" s="133">
        <v>4</v>
      </c>
      <c r="D508" s="135">
        <v>14</v>
      </c>
      <c r="E508" s="71">
        <f t="shared" si="78"/>
        <v>3.5</v>
      </c>
      <c r="F508" s="67">
        <f t="shared" si="80"/>
        <v>0.24849999999999997</v>
      </c>
      <c r="G508" s="71">
        <f t="shared" si="79"/>
        <v>6.2124999999999995</v>
      </c>
      <c r="I508" s="46">
        <v>6.65625</v>
      </c>
    </row>
    <row r="509" spans="1:9">
      <c r="A509" s="126" t="s">
        <v>83</v>
      </c>
      <c r="B509" s="134" t="s">
        <v>84</v>
      </c>
      <c r="C509" s="133">
        <v>4</v>
      </c>
      <c r="D509" s="135">
        <v>15</v>
      </c>
      <c r="E509" s="71">
        <f t="shared" si="78"/>
        <v>3.75</v>
      </c>
      <c r="F509" s="67">
        <f t="shared" si="80"/>
        <v>0.26624999999999999</v>
      </c>
      <c r="G509" s="140">
        <f t="shared" si="79"/>
        <v>6.65625</v>
      </c>
      <c r="I509" s="46">
        <v>6.65625</v>
      </c>
    </row>
    <row r="510" spans="1:9">
      <c r="A510" s="735" t="s">
        <v>30</v>
      </c>
      <c r="B510" s="735"/>
      <c r="C510" s="135"/>
      <c r="D510" s="142">
        <f>SUM(D497:D509)</f>
        <v>178</v>
      </c>
      <c r="E510" s="143">
        <f>SUM(E496:E509)</f>
        <v>47.5</v>
      </c>
      <c r="F510" s="143">
        <f>SUM(F496:F509)</f>
        <v>3.3724999999999996</v>
      </c>
      <c r="G510" s="73">
        <f>SUM(G496:G509)</f>
        <v>84.312499999999986</v>
      </c>
    </row>
    <row r="513" spans="1:9" ht="19.5" thickBot="1">
      <c r="A513" s="128" t="s">
        <v>407</v>
      </c>
      <c r="B513" s="129"/>
      <c r="C513" s="130"/>
      <c r="D513" s="130"/>
      <c r="E513" s="130"/>
      <c r="F513" s="130"/>
      <c r="G513" s="130"/>
    </row>
    <row r="514" spans="1:9">
      <c r="A514" s="736" t="s">
        <v>45</v>
      </c>
      <c r="B514" s="736" t="s">
        <v>51</v>
      </c>
      <c r="C514" s="738" t="s">
        <v>52</v>
      </c>
      <c r="D514" s="732" t="s">
        <v>53</v>
      </c>
      <c r="E514" s="732" t="s">
        <v>395</v>
      </c>
      <c r="F514" s="732" t="s">
        <v>55</v>
      </c>
      <c r="G514" s="732" t="s">
        <v>56</v>
      </c>
    </row>
    <row r="515" spans="1:9" ht="15.75" thickBot="1">
      <c r="A515" s="737"/>
      <c r="B515" s="737"/>
      <c r="C515" s="739"/>
      <c r="D515" s="740"/>
      <c r="E515" s="740"/>
      <c r="F515" s="740"/>
      <c r="G515" s="740"/>
    </row>
    <row r="516" spans="1:9" ht="15.75" thickTop="1">
      <c r="A516" s="131" t="s">
        <v>57</v>
      </c>
      <c r="B516" s="132" t="s">
        <v>58</v>
      </c>
      <c r="C516" s="133">
        <v>6</v>
      </c>
      <c r="D516" s="133">
        <v>18</v>
      </c>
      <c r="E516" s="71">
        <f>D516/6</f>
        <v>3</v>
      </c>
      <c r="F516" s="71">
        <f>E516*0.071</f>
        <v>0.21299999999999997</v>
      </c>
      <c r="G516" s="397">
        <f>F516*25</f>
        <v>5.3249999999999993</v>
      </c>
      <c r="I516" s="46">
        <v>5.3249999999999993</v>
      </c>
    </row>
    <row r="517" spans="1:9">
      <c r="A517" s="126" t="s">
        <v>59</v>
      </c>
      <c r="B517" s="134" t="s">
        <v>60</v>
      </c>
      <c r="C517" s="133">
        <v>6</v>
      </c>
      <c r="D517" s="135">
        <v>18</v>
      </c>
      <c r="E517" s="71">
        <f t="shared" ref="E517:E529" si="81">D517/6</f>
        <v>3</v>
      </c>
      <c r="F517" s="67">
        <f>E517*0.071</f>
        <v>0.21299999999999997</v>
      </c>
      <c r="G517" s="397">
        <f t="shared" ref="G517:G529" si="82">F517*25</f>
        <v>5.3249999999999993</v>
      </c>
      <c r="I517" s="46">
        <v>5.3249999999999993</v>
      </c>
    </row>
    <row r="518" spans="1:9">
      <c r="A518" s="126" t="s">
        <v>61</v>
      </c>
      <c r="B518" s="134" t="s">
        <v>62</v>
      </c>
      <c r="C518" s="133">
        <v>6</v>
      </c>
      <c r="D518" s="135">
        <v>19</v>
      </c>
      <c r="E518" s="71">
        <f t="shared" si="81"/>
        <v>3.1666666666666665</v>
      </c>
      <c r="F518" s="67">
        <f t="shared" ref="F518:F529" si="83">E518*0.071</f>
        <v>0.2248333333333333</v>
      </c>
      <c r="G518" s="71">
        <f t="shared" si="82"/>
        <v>5.6208333333333327</v>
      </c>
      <c r="I518" s="46">
        <v>5.6208333333333327</v>
      </c>
    </row>
    <row r="519" spans="1:9">
      <c r="A519" s="126" t="s">
        <v>63</v>
      </c>
      <c r="B519" s="134" t="s">
        <v>64</v>
      </c>
      <c r="C519" s="133">
        <v>6</v>
      </c>
      <c r="D519" s="135">
        <v>22</v>
      </c>
      <c r="E519" s="71">
        <f t="shared" si="81"/>
        <v>3.6666666666666665</v>
      </c>
      <c r="F519" s="67">
        <f t="shared" si="83"/>
        <v>0.26033333333333331</v>
      </c>
      <c r="G519" s="140">
        <f t="shared" si="82"/>
        <v>6.5083333333333329</v>
      </c>
      <c r="I519" s="46">
        <v>5.6208333333333327</v>
      </c>
    </row>
    <row r="520" spans="1:9">
      <c r="A520" s="126" t="s">
        <v>65</v>
      </c>
      <c r="B520" s="134" t="s">
        <v>66</v>
      </c>
      <c r="C520" s="133">
        <v>6</v>
      </c>
      <c r="D520" s="135">
        <v>21</v>
      </c>
      <c r="E520" s="71">
        <f t="shared" si="81"/>
        <v>3.5</v>
      </c>
      <c r="F520" s="67">
        <f t="shared" si="83"/>
        <v>0.24849999999999997</v>
      </c>
      <c r="G520" s="71">
        <f t="shared" si="82"/>
        <v>6.2124999999999995</v>
      </c>
      <c r="I520" s="46">
        <v>5.6208333333333327</v>
      </c>
    </row>
    <row r="521" spans="1:9">
      <c r="A521" s="126" t="s">
        <v>67</v>
      </c>
      <c r="B521" s="134" t="s">
        <v>68</v>
      </c>
      <c r="C521" s="133">
        <v>6</v>
      </c>
      <c r="D521" s="135">
        <v>20</v>
      </c>
      <c r="E521" s="71">
        <f t="shared" si="81"/>
        <v>3.3333333333333335</v>
      </c>
      <c r="F521" s="67">
        <f t="shared" si="83"/>
        <v>0.23666666666666666</v>
      </c>
      <c r="G521" s="71">
        <f t="shared" si="82"/>
        <v>5.916666666666667</v>
      </c>
      <c r="I521" s="46">
        <v>5.6208333333333327</v>
      </c>
    </row>
    <row r="522" spans="1:9">
      <c r="A522" s="126" t="s">
        <v>69</v>
      </c>
      <c r="B522" s="134" t="s">
        <v>70</v>
      </c>
      <c r="C522" s="133">
        <v>6</v>
      </c>
      <c r="D522" s="135">
        <v>19</v>
      </c>
      <c r="E522" s="71">
        <f t="shared" si="81"/>
        <v>3.1666666666666665</v>
      </c>
      <c r="F522" s="67">
        <f t="shared" si="83"/>
        <v>0.2248333333333333</v>
      </c>
      <c r="G522" s="71">
        <f t="shared" si="82"/>
        <v>5.6208333333333327</v>
      </c>
      <c r="I522" s="46">
        <v>5.6208333333333327</v>
      </c>
    </row>
    <row r="523" spans="1:9">
      <c r="A523" s="126" t="s">
        <v>71</v>
      </c>
      <c r="B523" s="134" t="s">
        <v>72</v>
      </c>
      <c r="C523" s="133">
        <v>6</v>
      </c>
      <c r="D523" s="135">
        <v>19</v>
      </c>
      <c r="E523" s="71">
        <f t="shared" si="81"/>
        <v>3.1666666666666665</v>
      </c>
      <c r="F523" s="67">
        <f t="shared" si="83"/>
        <v>0.2248333333333333</v>
      </c>
      <c r="G523" s="71">
        <f t="shared" si="82"/>
        <v>5.6208333333333327</v>
      </c>
      <c r="I523" s="46">
        <v>5.916666666666667</v>
      </c>
    </row>
    <row r="524" spans="1:9">
      <c r="A524" s="126" t="s">
        <v>73</v>
      </c>
      <c r="B524" s="134" t="s">
        <v>74</v>
      </c>
      <c r="C524" s="133">
        <v>6</v>
      </c>
      <c r="D524" s="381">
        <v>21</v>
      </c>
      <c r="E524" s="71">
        <f t="shared" si="81"/>
        <v>3.5</v>
      </c>
      <c r="F524" s="67">
        <f t="shared" si="83"/>
        <v>0.24849999999999997</v>
      </c>
      <c r="G524" s="71">
        <f t="shared" si="82"/>
        <v>6.2124999999999995</v>
      </c>
      <c r="I524" s="46">
        <v>5.916666666666667</v>
      </c>
    </row>
    <row r="525" spans="1:9">
      <c r="A525" s="126" t="s">
        <v>75</v>
      </c>
      <c r="B525" s="134" t="s">
        <v>76</v>
      </c>
      <c r="C525" s="133">
        <v>6</v>
      </c>
      <c r="D525" s="135">
        <v>20</v>
      </c>
      <c r="E525" s="71">
        <f t="shared" si="81"/>
        <v>3.3333333333333335</v>
      </c>
      <c r="F525" s="67">
        <f t="shared" si="83"/>
        <v>0.23666666666666666</v>
      </c>
      <c r="G525" s="71">
        <f t="shared" si="82"/>
        <v>5.916666666666667</v>
      </c>
      <c r="I525" s="46">
        <v>5.916666666666667</v>
      </c>
    </row>
    <row r="526" spans="1:9">
      <c r="A526" s="126" t="s">
        <v>77</v>
      </c>
      <c r="B526" s="134" t="s">
        <v>78</v>
      </c>
      <c r="C526" s="133">
        <v>6</v>
      </c>
      <c r="D526" s="135">
        <v>20</v>
      </c>
      <c r="E526" s="71">
        <f t="shared" si="81"/>
        <v>3.3333333333333335</v>
      </c>
      <c r="F526" s="67">
        <f t="shared" si="83"/>
        <v>0.23666666666666666</v>
      </c>
      <c r="G526" s="71">
        <f t="shared" si="82"/>
        <v>5.916666666666667</v>
      </c>
      <c r="I526" s="46">
        <v>5.916666666666667</v>
      </c>
    </row>
    <row r="527" spans="1:9">
      <c r="A527" s="382" t="s">
        <v>79</v>
      </c>
      <c r="B527" s="141" t="s">
        <v>80</v>
      </c>
      <c r="C527" s="133">
        <v>6</v>
      </c>
      <c r="D527" s="133">
        <v>19</v>
      </c>
      <c r="E527" s="71">
        <f t="shared" si="81"/>
        <v>3.1666666666666665</v>
      </c>
      <c r="F527" s="67">
        <f t="shared" si="83"/>
        <v>0.2248333333333333</v>
      </c>
      <c r="G527" s="71">
        <f t="shared" si="82"/>
        <v>5.6208333333333327</v>
      </c>
      <c r="I527" s="46">
        <v>6.2124999999999995</v>
      </c>
    </row>
    <row r="528" spans="1:9">
      <c r="A528" s="126" t="s">
        <v>81</v>
      </c>
      <c r="B528" s="134" t="s">
        <v>82</v>
      </c>
      <c r="C528" s="133">
        <v>6</v>
      </c>
      <c r="D528" s="135">
        <v>19</v>
      </c>
      <c r="E528" s="71">
        <f t="shared" si="81"/>
        <v>3.1666666666666665</v>
      </c>
      <c r="F528" s="67">
        <f t="shared" si="83"/>
        <v>0.2248333333333333</v>
      </c>
      <c r="G528" s="71">
        <f t="shared" si="82"/>
        <v>5.6208333333333327</v>
      </c>
      <c r="I528" s="46">
        <v>6.2124999999999995</v>
      </c>
    </row>
    <row r="529" spans="1:9">
      <c r="A529" s="126" t="s">
        <v>83</v>
      </c>
      <c r="B529" s="134" t="s">
        <v>84</v>
      </c>
      <c r="C529" s="133">
        <v>6</v>
      </c>
      <c r="D529" s="135">
        <v>20</v>
      </c>
      <c r="E529" s="71">
        <f t="shared" si="81"/>
        <v>3.3333333333333335</v>
      </c>
      <c r="F529" s="67">
        <f t="shared" si="83"/>
        <v>0.23666666666666666</v>
      </c>
      <c r="G529" s="71">
        <f t="shared" si="82"/>
        <v>5.916666666666667</v>
      </c>
      <c r="I529" s="46">
        <v>6.5083333333333329</v>
      </c>
    </row>
    <row r="530" spans="1:9">
      <c r="A530" s="735" t="s">
        <v>30</v>
      </c>
      <c r="B530" s="735"/>
      <c r="C530" s="135"/>
      <c r="D530" s="142">
        <f>SUM(D517:D529)</f>
        <v>257</v>
      </c>
      <c r="E530" s="143">
        <f>SUM(E516:E529)</f>
        <v>45.833333333333336</v>
      </c>
      <c r="F530" s="143">
        <f>SUM(F516:F529)</f>
        <v>3.2541666666666664</v>
      </c>
      <c r="G530" s="73">
        <f>SUM(G516:G529)</f>
        <v>81.354166666666671</v>
      </c>
    </row>
    <row r="533" spans="1:9" ht="19.5" thickBot="1">
      <c r="A533" s="128" t="s">
        <v>408</v>
      </c>
      <c r="B533" s="129"/>
      <c r="C533" s="130"/>
      <c r="D533" s="130"/>
      <c r="E533" s="130"/>
      <c r="F533" s="130"/>
      <c r="G533" s="130"/>
    </row>
    <row r="534" spans="1:9">
      <c r="A534" s="736" t="s">
        <v>45</v>
      </c>
      <c r="B534" s="736" t="s">
        <v>51</v>
      </c>
      <c r="C534" s="738" t="s">
        <v>52</v>
      </c>
      <c r="D534" s="732" t="s">
        <v>53</v>
      </c>
      <c r="E534" s="732" t="s">
        <v>393</v>
      </c>
      <c r="F534" s="732" t="s">
        <v>55</v>
      </c>
      <c r="G534" s="732" t="s">
        <v>56</v>
      </c>
    </row>
    <row r="535" spans="1:9" ht="15.75" thickBot="1">
      <c r="A535" s="737"/>
      <c r="B535" s="737"/>
      <c r="C535" s="739"/>
      <c r="D535" s="740"/>
      <c r="E535" s="740"/>
      <c r="F535" s="740"/>
      <c r="G535" s="740"/>
    </row>
    <row r="536" spans="1:9" ht="15.75" thickTop="1">
      <c r="A536" s="131" t="s">
        <v>57</v>
      </c>
      <c r="B536" s="132" t="s">
        <v>58</v>
      </c>
      <c r="C536" s="133">
        <v>3</v>
      </c>
      <c r="D536" s="133">
        <v>10</v>
      </c>
      <c r="E536" s="71">
        <f>D536/3</f>
        <v>3.3333333333333335</v>
      </c>
      <c r="F536" s="71">
        <f>E536*0.071</f>
        <v>0.23666666666666666</v>
      </c>
      <c r="G536" s="71">
        <f>F536*25</f>
        <v>5.916666666666667</v>
      </c>
      <c r="I536" s="46">
        <v>4.1416666666666666</v>
      </c>
    </row>
    <row r="537" spans="1:9">
      <c r="A537" s="126" t="s">
        <v>59</v>
      </c>
      <c r="B537" s="134" t="s">
        <v>60</v>
      </c>
      <c r="C537" s="133">
        <v>3</v>
      </c>
      <c r="D537" s="135">
        <v>9</v>
      </c>
      <c r="E537" s="71">
        <f t="shared" ref="E537:E549" si="84">D537/3</f>
        <v>3</v>
      </c>
      <c r="F537" s="67">
        <f>E537*0.071</f>
        <v>0.21299999999999997</v>
      </c>
      <c r="G537" s="71">
        <f t="shared" ref="G537:G549" si="85">F537*25</f>
        <v>5.3249999999999993</v>
      </c>
      <c r="I537" s="46">
        <v>4.7333333333333325</v>
      </c>
    </row>
    <row r="538" spans="1:9">
      <c r="A538" s="126" t="s">
        <v>61</v>
      </c>
      <c r="B538" s="134" t="s">
        <v>62</v>
      </c>
      <c r="C538" s="133">
        <v>3</v>
      </c>
      <c r="D538" s="135">
        <v>8</v>
      </c>
      <c r="E538" s="71">
        <f t="shared" si="84"/>
        <v>2.6666666666666665</v>
      </c>
      <c r="F538" s="67">
        <f t="shared" ref="F538:F549" si="86">E538*0.071</f>
        <v>0.1893333333333333</v>
      </c>
      <c r="G538" s="71">
        <f t="shared" si="85"/>
        <v>4.7333333333333325</v>
      </c>
      <c r="I538" s="46">
        <v>4.7333333333333325</v>
      </c>
    </row>
    <row r="539" spans="1:9">
      <c r="A539" s="126" t="s">
        <v>63</v>
      </c>
      <c r="B539" s="134" t="s">
        <v>64</v>
      </c>
      <c r="C539" s="133">
        <v>3</v>
      </c>
      <c r="D539" s="135">
        <v>10</v>
      </c>
      <c r="E539" s="71">
        <f t="shared" si="84"/>
        <v>3.3333333333333335</v>
      </c>
      <c r="F539" s="67">
        <f t="shared" si="86"/>
        <v>0.23666666666666666</v>
      </c>
      <c r="G539" s="71">
        <f t="shared" si="85"/>
        <v>5.916666666666667</v>
      </c>
      <c r="I539" s="46">
        <v>5.3249999999999993</v>
      </c>
    </row>
    <row r="540" spans="1:9">
      <c r="A540" s="126" t="s">
        <v>65</v>
      </c>
      <c r="B540" s="134" t="s">
        <v>66</v>
      </c>
      <c r="C540" s="133">
        <v>3</v>
      </c>
      <c r="D540" s="135">
        <v>10</v>
      </c>
      <c r="E540" s="71">
        <f t="shared" si="84"/>
        <v>3.3333333333333335</v>
      </c>
      <c r="F540" s="67">
        <f t="shared" si="86"/>
        <v>0.23666666666666666</v>
      </c>
      <c r="G540" s="71">
        <f t="shared" si="85"/>
        <v>5.916666666666667</v>
      </c>
      <c r="I540" s="46">
        <v>5.3249999999999993</v>
      </c>
    </row>
    <row r="541" spans="1:9">
      <c r="A541" s="126" t="s">
        <v>67</v>
      </c>
      <c r="B541" s="134" t="s">
        <v>68</v>
      </c>
      <c r="C541" s="133">
        <v>3</v>
      </c>
      <c r="D541" s="135">
        <v>10</v>
      </c>
      <c r="E541" s="71">
        <f t="shared" si="84"/>
        <v>3.3333333333333335</v>
      </c>
      <c r="F541" s="67">
        <f t="shared" si="86"/>
        <v>0.23666666666666666</v>
      </c>
      <c r="G541" s="71">
        <f t="shared" si="85"/>
        <v>5.916666666666667</v>
      </c>
      <c r="I541" s="46">
        <v>5.3249999999999993</v>
      </c>
    </row>
    <row r="542" spans="1:9">
      <c r="A542" s="126" t="s">
        <v>69</v>
      </c>
      <c r="B542" s="134" t="s">
        <v>70</v>
      </c>
      <c r="C542" s="133">
        <v>3</v>
      </c>
      <c r="D542" s="135">
        <v>8</v>
      </c>
      <c r="E542" s="71">
        <f t="shared" si="84"/>
        <v>2.6666666666666665</v>
      </c>
      <c r="F542" s="67">
        <f t="shared" si="86"/>
        <v>0.1893333333333333</v>
      </c>
      <c r="G542" s="71">
        <f t="shared" si="85"/>
        <v>4.7333333333333325</v>
      </c>
      <c r="I542" s="46">
        <v>5.3249999999999993</v>
      </c>
    </row>
    <row r="543" spans="1:9">
      <c r="A543" s="126" t="s">
        <v>71</v>
      </c>
      <c r="B543" s="134" t="s">
        <v>72</v>
      </c>
      <c r="C543" s="133">
        <v>3</v>
      </c>
      <c r="D543" s="135">
        <v>7</v>
      </c>
      <c r="E543" s="71">
        <f t="shared" si="84"/>
        <v>2.3333333333333335</v>
      </c>
      <c r="F543" s="67">
        <f t="shared" si="86"/>
        <v>0.16566666666666666</v>
      </c>
      <c r="G543" s="397">
        <f t="shared" si="85"/>
        <v>4.1416666666666666</v>
      </c>
      <c r="I543" s="46">
        <v>5.3249999999999993</v>
      </c>
    </row>
    <row r="544" spans="1:9">
      <c r="A544" s="126" t="s">
        <v>73</v>
      </c>
      <c r="B544" s="134" t="s">
        <v>74</v>
      </c>
      <c r="C544" s="133">
        <v>3</v>
      </c>
      <c r="D544" s="381">
        <v>9</v>
      </c>
      <c r="E544" s="71">
        <f t="shared" si="84"/>
        <v>3</v>
      </c>
      <c r="F544" s="67">
        <f t="shared" si="86"/>
        <v>0.21299999999999997</v>
      </c>
      <c r="G544" s="71">
        <f t="shared" si="85"/>
        <v>5.3249999999999993</v>
      </c>
      <c r="I544" s="46">
        <v>5.916666666666667</v>
      </c>
    </row>
    <row r="545" spans="1:9">
      <c r="A545" s="126" t="s">
        <v>75</v>
      </c>
      <c r="B545" s="134" t="s">
        <v>76</v>
      </c>
      <c r="C545" s="133">
        <v>3</v>
      </c>
      <c r="D545" s="135">
        <v>9</v>
      </c>
      <c r="E545" s="71">
        <f t="shared" si="84"/>
        <v>3</v>
      </c>
      <c r="F545" s="67">
        <f t="shared" si="86"/>
        <v>0.21299999999999997</v>
      </c>
      <c r="G545" s="71">
        <f t="shared" si="85"/>
        <v>5.3249999999999993</v>
      </c>
      <c r="I545" s="46">
        <v>5.916666666666667</v>
      </c>
    </row>
    <row r="546" spans="1:9">
      <c r="A546" s="126" t="s">
        <v>77</v>
      </c>
      <c r="B546" s="134" t="s">
        <v>78</v>
      </c>
      <c r="C546" s="133">
        <v>3</v>
      </c>
      <c r="D546" s="135">
        <v>10</v>
      </c>
      <c r="E546" s="71">
        <f t="shared" si="84"/>
        <v>3.3333333333333335</v>
      </c>
      <c r="F546" s="67">
        <f t="shared" si="86"/>
        <v>0.23666666666666666</v>
      </c>
      <c r="G546" s="71">
        <f t="shared" si="85"/>
        <v>5.916666666666667</v>
      </c>
      <c r="I546" s="46">
        <v>5.916666666666667</v>
      </c>
    </row>
    <row r="547" spans="1:9">
      <c r="A547" s="382" t="s">
        <v>79</v>
      </c>
      <c r="B547" s="141" t="s">
        <v>80</v>
      </c>
      <c r="C547" s="133">
        <v>3</v>
      </c>
      <c r="D547" s="133">
        <v>10</v>
      </c>
      <c r="E547" s="71">
        <f t="shared" si="84"/>
        <v>3.3333333333333335</v>
      </c>
      <c r="F547" s="67">
        <f t="shared" si="86"/>
        <v>0.23666666666666666</v>
      </c>
      <c r="G547" s="71">
        <f t="shared" si="85"/>
        <v>5.916666666666667</v>
      </c>
      <c r="I547" s="46">
        <v>5.916666666666667</v>
      </c>
    </row>
    <row r="548" spans="1:9">
      <c r="A548" s="126" t="s">
        <v>81</v>
      </c>
      <c r="B548" s="134" t="s">
        <v>82</v>
      </c>
      <c r="C548" s="133">
        <v>3</v>
      </c>
      <c r="D548" s="135">
        <v>9</v>
      </c>
      <c r="E548" s="71">
        <f t="shared" si="84"/>
        <v>3</v>
      </c>
      <c r="F548" s="67">
        <f t="shared" si="86"/>
        <v>0.21299999999999997</v>
      </c>
      <c r="G548" s="71">
        <f t="shared" si="85"/>
        <v>5.3249999999999993</v>
      </c>
      <c r="I548" s="46">
        <v>5.916666666666667</v>
      </c>
    </row>
    <row r="549" spans="1:9">
      <c r="A549" s="126" t="s">
        <v>83</v>
      </c>
      <c r="B549" s="134" t="s">
        <v>84</v>
      </c>
      <c r="C549" s="133">
        <v>3</v>
      </c>
      <c r="D549" s="135">
        <v>9</v>
      </c>
      <c r="E549" s="71">
        <f t="shared" si="84"/>
        <v>3</v>
      </c>
      <c r="F549" s="67">
        <f t="shared" si="86"/>
        <v>0.21299999999999997</v>
      </c>
      <c r="G549" s="71">
        <f t="shared" si="85"/>
        <v>5.3249999999999993</v>
      </c>
      <c r="I549" s="46">
        <v>5.916666666666667</v>
      </c>
    </row>
    <row r="550" spans="1:9">
      <c r="A550" s="735" t="s">
        <v>30</v>
      </c>
      <c r="B550" s="735"/>
      <c r="C550" s="135"/>
      <c r="D550" s="142">
        <f>SUM(D537:D549)</f>
        <v>118</v>
      </c>
      <c r="E550" s="143">
        <f>SUM(E536:E549)</f>
        <v>42.666666666666671</v>
      </c>
      <c r="F550" s="143">
        <f>SUM(F536:F549)</f>
        <v>3.0293333333333337</v>
      </c>
      <c r="G550" s="73">
        <f>SUM(G536:G549)</f>
        <v>75.733333333333334</v>
      </c>
    </row>
    <row r="551" spans="1:9">
      <c r="A551" s="281"/>
      <c r="B551" s="281"/>
      <c r="C551" s="282"/>
      <c r="D551" s="283"/>
      <c r="E551" s="284"/>
      <c r="F551" s="284"/>
      <c r="G551" s="286"/>
    </row>
    <row r="552" spans="1:9">
      <c r="A552" s="281"/>
      <c r="B552" s="281"/>
      <c r="C552" s="282"/>
      <c r="D552" s="283"/>
      <c r="E552" s="284"/>
      <c r="F552" s="284"/>
      <c r="G552" s="286"/>
    </row>
    <row r="553" spans="1:9">
      <c r="A553" s="281"/>
      <c r="B553" s="281"/>
      <c r="C553" s="282"/>
      <c r="D553" s="283"/>
      <c r="E553" s="284"/>
      <c r="F553" s="284"/>
      <c r="G553" s="286"/>
    </row>
    <row r="554" spans="1:9">
      <c r="A554" s="281"/>
      <c r="B554" s="281"/>
      <c r="C554" s="282"/>
      <c r="D554" s="283"/>
      <c r="E554" s="284"/>
      <c r="F554" s="284"/>
      <c r="G554" s="286"/>
    </row>
    <row r="557" spans="1:9" ht="19.5" thickBot="1">
      <c r="A557" s="128" t="s">
        <v>409</v>
      </c>
      <c r="B557" s="129"/>
      <c r="C557" s="130"/>
      <c r="D557" s="130"/>
      <c r="E557" s="130"/>
      <c r="F557" s="130"/>
      <c r="G557" s="130"/>
    </row>
    <row r="558" spans="1:9">
      <c r="A558" s="736" t="s">
        <v>45</v>
      </c>
      <c r="B558" s="736" t="s">
        <v>51</v>
      </c>
      <c r="C558" s="738" t="s">
        <v>52</v>
      </c>
      <c r="D558" s="732" t="s">
        <v>53</v>
      </c>
      <c r="E558" s="732" t="s">
        <v>410</v>
      </c>
      <c r="F558" s="732" t="s">
        <v>55</v>
      </c>
      <c r="G558" s="732" t="s">
        <v>56</v>
      </c>
    </row>
    <row r="559" spans="1:9" ht="15.75" thickBot="1">
      <c r="A559" s="737"/>
      <c r="B559" s="737"/>
      <c r="C559" s="739"/>
      <c r="D559" s="740"/>
      <c r="E559" s="740"/>
      <c r="F559" s="740"/>
      <c r="G559" s="740"/>
    </row>
    <row r="560" spans="1:9" ht="15.75" thickTop="1">
      <c r="A560" s="131" t="s">
        <v>57</v>
      </c>
      <c r="B560" s="132" t="s">
        <v>58</v>
      </c>
      <c r="C560" s="133">
        <v>1</v>
      </c>
      <c r="D560" s="133">
        <v>3</v>
      </c>
      <c r="E560" s="71">
        <f>D560/1</f>
        <v>3</v>
      </c>
      <c r="F560" s="71">
        <f>E560*0.071</f>
        <v>0.21299999999999997</v>
      </c>
      <c r="G560" s="71">
        <f>F560*25</f>
        <v>5.3249999999999993</v>
      </c>
      <c r="I560" s="46">
        <v>5.3249999999999993</v>
      </c>
    </row>
    <row r="561" spans="1:9">
      <c r="A561" s="126" t="s">
        <v>59</v>
      </c>
      <c r="B561" s="134" t="s">
        <v>60</v>
      </c>
      <c r="C561" s="133">
        <v>1</v>
      </c>
      <c r="D561" s="135">
        <v>3</v>
      </c>
      <c r="E561" s="71">
        <f t="shared" ref="E561:E573" si="87">D561/1</f>
        <v>3</v>
      </c>
      <c r="F561" s="67">
        <f>E561*0.071</f>
        <v>0.21299999999999997</v>
      </c>
      <c r="G561" s="71">
        <f t="shared" ref="G561:G573" si="88">F561*25</f>
        <v>5.3249999999999993</v>
      </c>
      <c r="I561" s="46">
        <v>5.3249999999999993</v>
      </c>
    </row>
    <row r="562" spans="1:9">
      <c r="A562" s="126" t="s">
        <v>61</v>
      </c>
      <c r="B562" s="134" t="s">
        <v>62</v>
      </c>
      <c r="C562" s="133">
        <v>1</v>
      </c>
      <c r="D562" s="135">
        <v>3</v>
      </c>
      <c r="E562" s="71">
        <f t="shared" si="87"/>
        <v>3</v>
      </c>
      <c r="F562" s="67">
        <f t="shared" ref="F562:F573" si="89">E562*0.071</f>
        <v>0.21299999999999997</v>
      </c>
      <c r="G562" s="71">
        <f t="shared" si="88"/>
        <v>5.3249999999999993</v>
      </c>
      <c r="I562" s="46">
        <v>5.3249999999999993</v>
      </c>
    </row>
    <row r="563" spans="1:9">
      <c r="A563" s="126" t="s">
        <v>63</v>
      </c>
      <c r="B563" s="134" t="s">
        <v>64</v>
      </c>
      <c r="C563" s="133">
        <v>1</v>
      </c>
      <c r="D563" s="135">
        <v>3</v>
      </c>
      <c r="E563" s="71">
        <f t="shared" si="87"/>
        <v>3</v>
      </c>
      <c r="F563" s="67">
        <f t="shared" si="89"/>
        <v>0.21299999999999997</v>
      </c>
      <c r="G563" s="71">
        <f t="shared" si="88"/>
        <v>5.3249999999999993</v>
      </c>
      <c r="I563" s="46">
        <v>5.3249999999999993</v>
      </c>
    </row>
    <row r="564" spans="1:9">
      <c r="A564" s="126" t="s">
        <v>65</v>
      </c>
      <c r="B564" s="134" t="s">
        <v>66</v>
      </c>
      <c r="C564" s="133">
        <v>1</v>
      </c>
      <c r="D564" s="135">
        <v>3</v>
      </c>
      <c r="E564" s="71">
        <f t="shared" si="87"/>
        <v>3</v>
      </c>
      <c r="F564" s="67">
        <f t="shared" si="89"/>
        <v>0.21299999999999997</v>
      </c>
      <c r="G564" s="71">
        <f t="shared" si="88"/>
        <v>5.3249999999999993</v>
      </c>
      <c r="I564" s="46">
        <v>5.3249999999999993</v>
      </c>
    </row>
    <row r="565" spans="1:9">
      <c r="A565" s="126" t="s">
        <v>67</v>
      </c>
      <c r="B565" s="134" t="s">
        <v>68</v>
      </c>
      <c r="C565" s="133">
        <v>1</v>
      </c>
      <c r="D565" s="135">
        <v>3</v>
      </c>
      <c r="E565" s="71">
        <f t="shared" si="87"/>
        <v>3</v>
      </c>
      <c r="F565" s="67">
        <f t="shared" si="89"/>
        <v>0.21299999999999997</v>
      </c>
      <c r="G565" s="71">
        <f t="shared" si="88"/>
        <v>5.3249999999999993</v>
      </c>
      <c r="I565" s="46">
        <v>5.3249999999999993</v>
      </c>
    </row>
    <row r="566" spans="1:9">
      <c r="A566" s="126" t="s">
        <v>69</v>
      </c>
      <c r="B566" s="134" t="s">
        <v>70</v>
      </c>
      <c r="C566" s="133">
        <v>1</v>
      </c>
      <c r="D566" s="135">
        <v>3</v>
      </c>
      <c r="E566" s="71">
        <f t="shared" si="87"/>
        <v>3</v>
      </c>
      <c r="F566" s="67">
        <f t="shared" si="89"/>
        <v>0.21299999999999997</v>
      </c>
      <c r="G566" s="71">
        <f t="shared" si="88"/>
        <v>5.3249999999999993</v>
      </c>
      <c r="I566" s="46">
        <v>5.3249999999999993</v>
      </c>
    </row>
    <row r="567" spans="1:9">
      <c r="A567" s="126" t="s">
        <v>71</v>
      </c>
      <c r="B567" s="134" t="s">
        <v>72</v>
      </c>
      <c r="C567" s="133">
        <v>1</v>
      </c>
      <c r="D567" s="135">
        <v>3</v>
      </c>
      <c r="E567" s="71">
        <f t="shared" si="87"/>
        <v>3</v>
      </c>
      <c r="F567" s="67">
        <f t="shared" si="89"/>
        <v>0.21299999999999997</v>
      </c>
      <c r="G567" s="71">
        <f t="shared" si="88"/>
        <v>5.3249999999999993</v>
      </c>
      <c r="I567" s="46">
        <v>5.3249999999999993</v>
      </c>
    </row>
    <row r="568" spans="1:9">
      <c r="A568" s="126" t="s">
        <v>73</v>
      </c>
      <c r="B568" s="134" t="s">
        <v>74</v>
      </c>
      <c r="C568" s="133">
        <v>1</v>
      </c>
      <c r="D568" s="381">
        <v>3</v>
      </c>
      <c r="E568" s="71">
        <f t="shared" si="87"/>
        <v>3</v>
      </c>
      <c r="F568" s="67">
        <f t="shared" si="89"/>
        <v>0.21299999999999997</v>
      </c>
      <c r="G568" s="71">
        <f t="shared" si="88"/>
        <v>5.3249999999999993</v>
      </c>
      <c r="I568" s="46">
        <v>5.3249999999999993</v>
      </c>
    </row>
    <row r="569" spans="1:9">
      <c r="A569" s="126" t="s">
        <v>75</v>
      </c>
      <c r="B569" s="134" t="s">
        <v>76</v>
      </c>
      <c r="C569" s="133">
        <v>1</v>
      </c>
      <c r="D569" s="135">
        <v>3</v>
      </c>
      <c r="E569" s="71">
        <f t="shared" si="87"/>
        <v>3</v>
      </c>
      <c r="F569" s="67">
        <f t="shared" si="89"/>
        <v>0.21299999999999997</v>
      </c>
      <c r="G569" s="71">
        <f t="shared" si="88"/>
        <v>5.3249999999999993</v>
      </c>
      <c r="I569" s="46">
        <v>5.3249999999999993</v>
      </c>
    </row>
    <row r="570" spans="1:9">
      <c r="A570" s="126" t="s">
        <v>77</v>
      </c>
      <c r="B570" s="134" t="s">
        <v>78</v>
      </c>
      <c r="C570" s="133">
        <v>1</v>
      </c>
      <c r="D570" s="135">
        <v>4</v>
      </c>
      <c r="E570" s="71">
        <f t="shared" si="87"/>
        <v>4</v>
      </c>
      <c r="F570" s="67">
        <f t="shared" si="89"/>
        <v>0.28399999999999997</v>
      </c>
      <c r="G570" s="71">
        <f t="shared" si="88"/>
        <v>7.1</v>
      </c>
      <c r="I570" s="46">
        <v>5.3249999999999993</v>
      </c>
    </row>
    <row r="571" spans="1:9">
      <c r="A571" s="382" t="s">
        <v>79</v>
      </c>
      <c r="B571" s="141" t="s">
        <v>80</v>
      </c>
      <c r="C571" s="133">
        <v>1</v>
      </c>
      <c r="D571" s="133">
        <v>4</v>
      </c>
      <c r="E571" s="71">
        <f t="shared" si="87"/>
        <v>4</v>
      </c>
      <c r="F571" s="67">
        <f t="shared" si="89"/>
        <v>0.28399999999999997</v>
      </c>
      <c r="G571" s="71">
        <f t="shared" si="88"/>
        <v>7.1</v>
      </c>
      <c r="I571" s="46">
        <v>7.1</v>
      </c>
    </row>
    <row r="572" spans="1:9">
      <c r="A572" s="126" t="s">
        <v>81</v>
      </c>
      <c r="B572" s="134" t="s">
        <v>82</v>
      </c>
      <c r="C572" s="133">
        <v>1</v>
      </c>
      <c r="D572" s="135">
        <v>4</v>
      </c>
      <c r="E572" s="71">
        <f t="shared" si="87"/>
        <v>4</v>
      </c>
      <c r="F572" s="67">
        <f t="shared" si="89"/>
        <v>0.28399999999999997</v>
      </c>
      <c r="G572" s="71">
        <f t="shared" si="88"/>
        <v>7.1</v>
      </c>
      <c r="I572" s="46">
        <v>7.1</v>
      </c>
    </row>
    <row r="573" spans="1:9">
      <c r="A573" s="126" t="s">
        <v>83</v>
      </c>
      <c r="B573" s="134" t="s">
        <v>84</v>
      </c>
      <c r="C573" s="133">
        <v>1</v>
      </c>
      <c r="D573" s="135">
        <v>3</v>
      </c>
      <c r="E573" s="71">
        <f t="shared" si="87"/>
        <v>3</v>
      </c>
      <c r="F573" s="67">
        <f t="shared" si="89"/>
        <v>0.21299999999999997</v>
      </c>
      <c r="G573" s="71">
        <f t="shared" si="88"/>
        <v>5.3249999999999993</v>
      </c>
      <c r="I573" s="46">
        <v>7.1</v>
      </c>
    </row>
    <row r="574" spans="1:9">
      <c r="A574" s="735" t="s">
        <v>30</v>
      </c>
      <c r="B574" s="735"/>
      <c r="C574" s="135"/>
      <c r="D574" s="142">
        <f>SUM(D561:D573)</f>
        <v>42</v>
      </c>
      <c r="E574" s="143">
        <f>SUM(E560:E573)</f>
        <v>45</v>
      </c>
      <c r="F574" s="143">
        <f>SUM(F560:F573)</f>
        <v>3.1949999999999998</v>
      </c>
      <c r="G574" s="73">
        <f>SUM(G560:G573)</f>
        <v>79.875</v>
      </c>
    </row>
    <row r="577" spans="1:9" ht="19.5" thickBot="1">
      <c r="A577" s="128" t="s">
        <v>411</v>
      </c>
      <c r="B577" s="129"/>
      <c r="C577" s="130"/>
      <c r="D577" s="130"/>
      <c r="E577" s="130"/>
      <c r="F577" s="130"/>
      <c r="G577" s="130"/>
    </row>
    <row r="578" spans="1:9">
      <c r="A578" s="736" t="s">
        <v>45</v>
      </c>
      <c r="B578" s="736" t="s">
        <v>51</v>
      </c>
      <c r="C578" s="738" t="s">
        <v>52</v>
      </c>
      <c r="D578" s="732" t="s">
        <v>53</v>
      </c>
      <c r="E578" s="732" t="s">
        <v>393</v>
      </c>
      <c r="F578" s="732" t="s">
        <v>55</v>
      </c>
      <c r="G578" s="732" t="s">
        <v>56</v>
      </c>
    </row>
    <row r="579" spans="1:9" ht="15.75" thickBot="1">
      <c r="A579" s="737"/>
      <c r="B579" s="737"/>
      <c r="C579" s="739"/>
      <c r="D579" s="740"/>
      <c r="E579" s="740"/>
      <c r="F579" s="740"/>
      <c r="G579" s="740"/>
    </row>
    <row r="580" spans="1:9" ht="15.75" thickTop="1">
      <c r="A580" s="131" t="s">
        <v>57</v>
      </c>
      <c r="B580" s="132" t="s">
        <v>58</v>
      </c>
      <c r="C580" s="133">
        <v>3</v>
      </c>
      <c r="D580" s="133">
        <v>8</v>
      </c>
      <c r="E580" s="71">
        <f>D580/3</f>
        <v>2.6666666666666665</v>
      </c>
      <c r="F580" s="71">
        <f>E580*0.071</f>
        <v>0.1893333333333333</v>
      </c>
      <c r="G580" s="397">
        <f>F580*25</f>
        <v>4.7333333333333325</v>
      </c>
      <c r="I580" s="46">
        <v>4.7333333333333325</v>
      </c>
    </row>
    <row r="581" spans="1:9">
      <c r="A581" s="126" t="s">
        <v>59</v>
      </c>
      <c r="B581" s="134" t="s">
        <v>60</v>
      </c>
      <c r="C581" s="133">
        <v>3</v>
      </c>
      <c r="D581" s="135">
        <v>9</v>
      </c>
      <c r="E581" s="71">
        <f t="shared" ref="E581:E593" si="90">D581/3</f>
        <v>3</v>
      </c>
      <c r="F581" s="67">
        <f>E581*0.071</f>
        <v>0.21299999999999997</v>
      </c>
      <c r="G581" s="71">
        <f t="shared" ref="G581:G593" si="91">F581*25</f>
        <v>5.3249999999999993</v>
      </c>
      <c r="I581" s="46">
        <v>5.3249999999999993</v>
      </c>
    </row>
    <row r="582" spans="1:9">
      <c r="A582" s="126" t="s">
        <v>61</v>
      </c>
      <c r="B582" s="134" t="s">
        <v>62</v>
      </c>
      <c r="C582" s="133">
        <v>3</v>
      </c>
      <c r="D582" s="135">
        <v>9</v>
      </c>
      <c r="E582" s="71">
        <f t="shared" si="90"/>
        <v>3</v>
      </c>
      <c r="F582" s="67">
        <f t="shared" ref="F582:F593" si="92">E582*0.071</f>
        <v>0.21299999999999997</v>
      </c>
      <c r="G582" s="71">
        <f t="shared" si="91"/>
        <v>5.3249999999999993</v>
      </c>
      <c r="I582" s="46">
        <v>5.3249999999999993</v>
      </c>
    </row>
    <row r="583" spans="1:9">
      <c r="A583" s="126" t="s">
        <v>63</v>
      </c>
      <c r="B583" s="134" t="s">
        <v>64</v>
      </c>
      <c r="C583" s="133">
        <v>3</v>
      </c>
      <c r="D583" s="135">
        <v>10</v>
      </c>
      <c r="E583" s="71">
        <f t="shared" si="90"/>
        <v>3.3333333333333335</v>
      </c>
      <c r="F583" s="67">
        <f t="shared" si="92"/>
        <v>0.23666666666666666</v>
      </c>
      <c r="G583" s="140">
        <f t="shared" si="91"/>
        <v>5.916666666666667</v>
      </c>
      <c r="I583" s="46">
        <v>5.3249999999999993</v>
      </c>
    </row>
    <row r="584" spans="1:9">
      <c r="A584" s="126" t="s">
        <v>65</v>
      </c>
      <c r="B584" s="134" t="s">
        <v>66</v>
      </c>
      <c r="C584" s="133">
        <v>3</v>
      </c>
      <c r="D584" s="135">
        <v>10</v>
      </c>
      <c r="E584" s="71">
        <f t="shared" si="90"/>
        <v>3.3333333333333335</v>
      </c>
      <c r="F584" s="67">
        <f t="shared" si="92"/>
        <v>0.23666666666666666</v>
      </c>
      <c r="G584" s="140">
        <f t="shared" si="91"/>
        <v>5.916666666666667</v>
      </c>
      <c r="I584" s="46">
        <v>5.3249999999999993</v>
      </c>
    </row>
    <row r="585" spans="1:9">
      <c r="A585" s="126" t="s">
        <v>67</v>
      </c>
      <c r="B585" s="134" t="s">
        <v>68</v>
      </c>
      <c r="C585" s="133">
        <v>3</v>
      </c>
      <c r="D585" s="135">
        <v>9</v>
      </c>
      <c r="E585" s="71">
        <f t="shared" si="90"/>
        <v>3</v>
      </c>
      <c r="F585" s="67">
        <f t="shared" si="92"/>
        <v>0.21299999999999997</v>
      </c>
      <c r="G585" s="71">
        <f t="shared" si="91"/>
        <v>5.3249999999999993</v>
      </c>
      <c r="I585" s="46">
        <v>5.3249999999999993</v>
      </c>
    </row>
    <row r="586" spans="1:9">
      <c r="A586" s="126" t="s">
        <v>69</v>
      </c>
      <c r="B586" s="134" t="s">
        <v>70</v>
      </c>
      <c r="C586" s="133">
        <v>3</v>
      </c>
      <c r="D586" s="135">
        <v>9</v>
      </c>
      <c r="E586" s="71">
        <f t="shared" si="90"/>
        <v>3</v>
      </c>
      <c r="F586" s="67">
        <f t="shared" si="92"/>
        <v>0.21299999999999997</v>
      </c>
      <c r="G586" s="71">
        <f t="shared" si="91"/>
        <v>5.3249999999999993</v>
      </c>
      <c r="I586" s="46">
        <v>5.3249999999999993</v>
      </c>
    </row>
    <row r="587" spans="1:9">
      <c r="A587" s="126" t="s">
        <v>71</v>
      </c>
      <c r="B587" s="134" t="s">
        <v>72</v>
      </c>
      <c r="C587" s="133">
        <v>3</v>
      </c>
      <c r="D587" s="135">
        <v>9</v>
      </c>
      <c r="E587" s="71">
        <f t="shared" si="90"/>
        <v>3</v>
      </c>
      <c r="F587" s="67">
        <f t="shared" si="92"/>
        <v>0.21299999999999997</v>
      </c>
      <c r="G587" s="71">
        <f t="shared" si="91"/>
        <v>5.3249999999999993</v>
      </c>
      <c r="I587" s="46">
        <v>5.3249999999999993</v>
      </c>
    </row>
    <row r="588" spans="1:9">
      <c r="A588" s="126" t="s">
        <v>73</v>
      </c>
      <c r="B588" s="134" t="s">
        <v>74</v>
      </c>
      <c r="C588" s="133">
        <v>3</v>
      </c>
      <c r="D588" s="381">
        <v>10</v>
      </c>
      <c r="E588" s="71">
        <f t="shared" si="90"/>
        <v>3.3333333333333335</v>
      </c>
      <c r="F588" s="67">
        <f t="shared" si="92"/>
        <v>0.23666666666666666</v>
      </c>
      <c r="G588" s="140">
        <f t="shared" si="91"/>
        <v>5.916666666666667</v>
      </c>
      <c r="I588" s="46">
        <v>5.3249999999999993</v>
      </c>
    </row>
    <row r="589" spans="1:9">
      <c r="A589" s="126" t="s">
        <v>75</v>
      </c>
      <c r="B589" s="134" t="s">
        <v>76</v>
      </c>
      <c r="C589" s="133">
        <v>3</v>
      </c>
      <c r="D589" s="135">
        <v>9</v>
      </c>
      <c r="E589" s="71">
        <f t="shared" si="90"/>
        <v>3</v>
      </c>
      <c r="F589" s="67">
        <f t="shared" si="92"/>
        <v>0.21299999999999997</v>
      </c>
      <c r="G589" s="71">
        <f t="shared" si="91"/>
        <v>5.3249999999999993</v>
      </c>
      <c r="I589" s="46">
        <v>5.3249999999999993</v>
      </c>
    </row>
    <row r="590" spans="1:9">
      <c r="A590" s="126" t="s">
        <v>77</v>
      </c>
      <c r="B590" s="134" t="s">
        <v>78</v>
      </c>
      <c r="C590" s="133">
        <v>3</v>
      </c>
      <c r="D590" s="135">
        <v>10</v>
      </c>
      <c r="E590" s="71">
        <f t="shared" si="90"/>
        <v>3.3333333333333335</v>
      </c>
      <c r="F590" s="67">
        <f t="shared" si="92"/>
        <v>0.23666666666666666</v>
      </c>
      <c r="G590" s="140">
        <f t="shared" si="91"/>
        <v>5.916666666666667</v>
      </c>
      <c r="I590" s="46">
        <v>5.916666666666667</v>
      </c>
    </row>
    <row r="591" spans="1:9">
      <c r="A591" s="382" t="s">
        <v>79</v>
      </c>
      <c r="B591" s="141" t="s">
        <v>80</v>
      </c>
      <c r="C591" s="133">
        <v>3</v>
      </c>
      <c r="D591" s="133">
        <v>9</v>
      </c>
      <c r="E591" s="71">
        <f t="shared" si="90"/>
        <v>3</v>
      </c>
      <c r="F591" s="67">
        <f t="shared" si="92"/>
        <v>0.21299999999999997</v>
      </c>
      <c r="G591" s="71">
        <f t="shared" si="91"/>
        <v>5.3249999999999993</v>
      </c>
      <c r="I591" s="46">
        <v>5.916666666666667</v>
      </c>
    </row>
    <row r="592" spans="1:9">
      <c r="A592" s="126" t="s">
        <v>81</v>
      </c>
      <c r="B592" s="134" t="s">
        <v>82</v>
      </c>
      <c r="C592" s="133">
        <v>3</v>
      </c>
      <c r="D592" s="135">
        <v>9</v>
      </c>
      <c r="E592" s="71">
        <f t="shared" si="90"/>
        <v>3</v>
      </c>
      <c r="F592" s="67">
        <f t="shared" si="92"/>
        <v>0.21299999999999997</v>
      </c>
      <c r="G592" s="71">
        <f t="shared" si="91"/>
        <v>5.3249999999999993</v>
      </c>
      <c r="I592" s="46">
        <v>5.916666666666667</v>
      </c>
    </row>
    <row r="593" spans="1:9">
      <c r="A593" s="126" t="s">
        <v>83</v>
      </c>
      <c r="B593" s="134" t="s">
        <v>84</v>
      </c>
      <c r="C593" s="133">
        <v>3</v>
      </c>
      <c r="D593" s="135">
        <v>9</v>
      </c>
      <c r="E593" s="71">
        <f t="shared" si="90"/>
        <v>3</v>
      </c>
      <c r="F593" s="67">
        <f t="shared" si="92"/>
        <v>0.21299999999999997</v>
      </c>
      <c r="G593" s="71">
        <f t="shared" si="91"/>
        <v>5.3249999999999993</v>
      </c>
      <c r="I593" s="46">
        <v>5.916666666666667</v>
      </c>
    </row>
    <row r="594" spans="1:9">
      <c r="A594" s="735" t="s">
        <v>30</v>
      </c>
      <c r="B594" s="735"/>
      <c r="C594" s="135"/>
      <c r="D594" s="142">
        <f>SUM(D581:D593)</f>
        <v>121</v>
      </c>
      <c r="E594" s="143">
        <f>SUM(E580:E593)</f>
        <v>43</v>
      </c>
      <c r="F594" s="143">
        <f>SUM(F580:F593)</f>
        <v>3.0530000000000004</v>
      </c>
      <c r="G594" s="73">
        <f>SUM(G580:G593)</f>
        <v>76.324999999999989</v>
      </c>
    </row>
    <row r="597" spans="1:9" ht="19.5" thickBot="1">
      <c r="A597" s="128" t="s">
        <v>412</v>
      </c>
      <c r="B597" s="129"/>
      <c r="C597" s="130"/>
      <c r="D597" s="130"/>
      <c r="E597" s="130"/>
      <c r="F597" s="130"/>
      <c r="G597" s="130"/>
    </row>
    <row r="598" spans="1:9">
      <c r="A598" s="736" t="s">
        <v>45</v>
      </c>
      <c r="B598" s="736" t="s">
        <v>51</v>
      </c>
      <c r="C598" s="738" t="s">
        <v>52</v>
      </c>
      <c r="D598" s="732" t="s">
        <v>53</v>
      </c>
      <c r="E598" s="732" t="s">
        <v>395</v>
      </c>
      <c r="F598" s="732" t="s">
        <v>55</v>
      </c>
      <c r="G598" s="732" t="s">
        <v>56</v>
      </c>
    </row>
    <row r="599" spans="1:9" ht="15.75" thickBot="1">
      <c r="A599" s="737"/>
      <c r="B599" s="737"/>
      <c r="C599" s="739"/>
      <c r="D599" s="740"/>
      <c r="E599" s="740"/>
      <c r="F599" s="740"/>
      <c r="G599" s="740"/>
    </row>
    <row r="600" spans="1:9" ht="15.75" thickTop="1">
      <c r="A600" s="131" t="s">
        <v>57</v>
      </c>
      <c r="B600" s="132" t="s">
        <v>58</v>
      </c>
      <c r="C600" s="133">
        <v>6</v>
      </c>
      <c r="D600" s="133">
        <v>19</v>
      </c>
      <c r="E600" s="71">
        <f>D600/6</f>
        <v>3.1666666666666665</v>
      </c>
      <c r="F600" s="71">
        <f>E600*0.071</f>
        <v>0.2248333333333333</v>
      </c>
      <c r="G600" s="71">
        <f>F600*25</f>
        <v>5.6208333333333327</v>
      </c>
      <c r="I600" s="46">
        <v>4.7333333333333325</v>
      </c>
    </row>
    <row r="601" spans="1:9">
      <c r="A601" s="126" t="s">
        <v>59</v>
      </c>
      <c r="B601" s="134" t="s">
        <v>60</v>
      </c>
      <c r="C601" s="133">
        <v>6</v>
      </c>
      <c r="D601" s="135">
        <v>19</v>
      </c>
      <c r="E601" s="71">
        <f t="shared" ref="E601:E613" si="93">D601/6</f>
        <v>3.1666666666666665</v>
      </c>
      <c r="F601" s="67">
        <f>E601*0.071</f>
        <v>0.2248333333333333</v>
      </c>
      <c r="G601" s="71">
        <f t="shared" ref="G601:G613" si="94">F601*25</f>
        <v>5.6208333333333327</v>
      </c>
      <c r="I601" s="46">
        <v>5.0291666666666668</v>
      </c>
    </row>
    <row r="602" spans="1:9">
      <c r="A602" s="126" t="s">
        <v>61</v>
      </c>
      <c r="B602" s="134" t="s">
        <v>62</v>
      </c>
      <c r="C602" s="133">
        <v>6</v>
      </c>
      <c r="D602" s="135">
        <v>18</v>
      </c>
      <c r="E602" s="71">
        <f t="shared" si="93"/>
        <v>3</v>
      </c>
      <c r="F602" s="67">
        <f t="shared" ref="F602:F613" si="95">E602*0.071</f>
        <v>0.21299999999999997</v>
      </c>
      <c r="G602" s="71">
        <f t="shared" si="94"/>
        <v>5.3249999999999993</v>
      </c>
      <c r="I602" s="46">
        <v>5.3249999999999993</v>
      </c>
    </row>
    <row r="603" spans="1:9">
      <c r="A603" s="126" t="s">
        <v>63</v>
      </c>
      <c r="B603" s="134" t="s">
        <v>64</v>
      </c>
      <c r="C603" s="133">
        <v>6</v>
      </c>
      <c r="D603" s="135">
        <v>20</v>
      </c>
      <c r="E603" s="71">
        <f t="shared" si="93"/>
        <v>3.3333333333333335</v>
      </c>
      <c r="F603" s="67">
        <f t="shared" si="95"/>
        <v>0.23666666666666666</v>
      </c>
      <c r="G603" s="71">
        <f t="shared" si="94"/>
        <v>5.916666666666667</v>
      </c>
      <c r="I603" s="46">
        <v>5.3249999999999993</v>
      </c>
    </row>
    <row r="604" spans="1:9">
      <c r="A604" s="126" t="s">
        <v>65</v>
      </c>
      <c r="B604" s="134" t="s">
        <v>66</v>
      </c>
      <c r="C604" s="133">
        <v>6</v>
      </c>
      <c r="D604" s="135">
        <v>20</v>
      </c>
      <c r="E604" s="71">
        <f t="shared" si="93"/>
        <v>3.3333333333333335</v>
      </c>
      <c r="F604" s="67">
        <f t="shared" si="95"/>
        <v>0.23666666666666666</v>
      </c>
      <c r="G604" s="71">
        <f t="shared" si="94"/>
        <v>5.916666666666667</v>
      </c>
      <c r="I604" s="46">
        <v>5.3249999999999993</v>
      </c>
    </row>
    <row r="605" spans="1:9">
      <c r="A605" s="126" t="s">
        <v>67</v>
      </c>
      <c r="B605" s="134" t="s">
        <v>68</v>
      </c>
      <c r="C605" s="133">
        <v>6</v>
      </c>
      <c r="D605" s="135">
        <v>19</v>
      </c>
      <c r="E605" s="71">
        <f t="shared" si="93"/>
        <v>3.1666666666666665</v>
      </c>
      <c r="F605" s="67">
        <f t="shared" si="95"/>
        <v>0.2248333333333333</v>
      </c>
      <c r="G605" s="71">
        <f t="shared" si="94"/>
        <v>5.6208333333333327</v>
      </c>
      <c r="I605" s="46">
        <v>5.6208333333333327</v>
      </c>
    </row>
    <row r="606" spans="1:9">
      <c r="A606" s="126" t="s">
        <v>69</v>
      </c>
      <c r="B606" s="134" t="s">
        <v>70</v>
      </c>
      <c r="C606" s="133">
        <v>6</v>
      </c>
      <c r="D606" s="135">
        <v>17</v>
      </c>
      <c r="E606" s="71">
        <f t="shared" si="93"/>
        <v>2.8333333333333335</v>
      </c>
      <c r="F606" s="67">
        <f t="shared" si="95"/>
        <v>0.20116666666666666</v>
      </c>
      <c r="G606" s="71">
        <f t="shared" si="94"/>
        <v>5.0291666666666668</v>
      </c>
      <c r="I606" s="46">
        <v>5.6208333333333327</v>
      </c>
    </row>
    <row r="607" spans="1:9">
      <c r="A607" s="126" t="s">
        <v>71</v>
      </c>
      <c r="B607" s="134" t="s">
        <v>72</v>
      </c>
      <c r="C607" s="133">
        <v>6</v>
      </c>
      <c r="D607" s="135">
        <v>20</v>
      </c>
      <c r="E607" s="71">
        <f t="shared" si="93"/>
        <v>3.3333333333333335</v>
      </c>
      <c r="F607" s="67">
        <f t="shared" si="95"/>
        <v>0.23666666666666666</v>
      </c>
      <c r="G607" s="71">
        <f t="shared" si="94"/>
        <v>5.916666666666667</v>
      </c>
      <c r="I607" s="46">
        <v>5.6208333333333327</v>
      </c>
    </row>
    <row r="608" spans="1:9">
      <c r="A608" s="126" t="s">
        <v>73</v>
      </c>
      <c r="B608" s="134" t="s">
        <v>74</v>
      </c>
      <c r="C608" s="133">
        <v>6</v>
      </c>
      <c r="D608" s="381">
        <v>20</v>
      </c>
      <c r="E608" s="71">
        <f t="shared" si="93"/>
        <v>3.3333333333333335</v>
      </c>
      <c r="F608" s="67">
        <f t="shared" si="95"/>
        <v>0.23666666666666666</v>
      </c>
      <c r="G608" s="71">
        <f t="shared" si="94"/>
        <v>5.916666666666667</v>
      </c>
      <c r="I608" s="46">
        <v>5.916666666666667</v>
      </c>
    </row>
    <row r="609" spans="1:9">
      <c r="A609" s="126" t="s">
        <v>75</v>
      </c>
      <c r="B609" s="134" t="s">
        <v>76</v>
      </c>
      <c r="C609" s="133">
        <v>6</v>
      </c>
      <c r="D609" s="135">
        <v>18</v>
      </c>
      <c r="E609" s="71">
        <f t="shared" si="93"/>
        <v>3</v>
      </c>
      <c r="F609" s="67">
        <f t="shared" si="95"/>
        <v>0.21299999999999997</v>
      </c>
      <c r="G609" s="71">
        <f t="shared" si="94"/>
        <v>5.3249999999999993</v>
      </c>
      <c r="I609" s="46">
        <v>5.916666666666667</v>
      </c>
    </row>
    <row r="610" spans="1:9">
      <c r="A610" s="126" t="s">
        <v>77</v>
      </c>
      <c r="B610" s="134" t="s">
        <v>78</v>
      </c>
      <c r="C610" s="133">
        <v>6</v>
      </c>
      <c r="D610" s="135">
        <v>16</v>
      </c>
      <c r="E610" s="71">
        <f t="shared" si="93"/>
        <v>2.6666666666666665</v>
      </c>
      <c r="F610" s="67">
        <f t="shared" si="95"/>
        <v>0.1893333333333333</v>
      </c>
      <c r="G610" s="397">
        <f t="shared" si="94"/>
        <v>4.7333333333333325</v>
      </c>
      <c r="I610" s="46">
        <v>5.916666666666667</v>
      </c>
    </row>
    <row r="611" spans="1:9">
      <c r="A611" s="382" t="s">
        <v>79</v>
      </c>
      <c r="B611" s="141" t="s">
        <v>80</v>
      </c>
      <c r="C611" s="133">
        <v>6</v>
      </c>
      <c r="D611" s="133">
        <v>18</v>
      </c>
      <c r="E611" s="71">
        <f t="shared" si="93"/>
        <v>3</v>
      </c>
      <c r="F611" s="67">
        <f t="shared" si="95"/>
        <v>0.21299999999999997</v>
      </c>
      <c r="G611" s="71">
        <f t="shared" si="94"/>
        <v>5.3249999999999993</v>
      </c>
      <c r="I611" s="46">
        <v>5.916666666666667</v>
      </c>
    </row>
    <row r="612" spans="1:9">
      <c r="A612" s="126" t="s">
        <v>81</v>
      </c>
      <c r="B612" s="134" t="s">
        <v>82</v>
      </c>
      <c r="C612" s="133">
        <v>6</v>
      </c>
      <c r="D612" s="135">
        <v>20</v>
      </c>
      <c r="E612" s="71">
        <f t="shared" si="93"/>
        <v>3.3333333333333335</v>
      </c>
      <c r="F612" s="67">
        <f t="shared" si="95"/>
        <v>0.23666666666666666</v>
      </c>
      <c r="G612" s="71">
        <f t="shared" si="94"/>
        <v>5.916666666666667</v>
      </c>
      <c r="I612" s="46">
        <v>5.916666666666667</v>
      </c>
    </row>
    <row r="613" spans="1:9">
      <c r="A613" s="126" t="s">
        <v>83</v>
      </c>
      <c r="B613" s="134" t="s">
        <v>84</v>
      </c>
      <c r="C613" s="133">
        <v>6</v>
      </c>
      <c r="D613" s="135">
        <v>20</v>
      </c>
      <c r="E613" s="71">
        <f t="shared" si="93"/>
        <v>3.3333333333333335</v>
      </c>
      <c r="F613" s="67">
        <f t="shared" si="95"/>
        <v>0.23666666666666666</v>
      </c>
      <c r="G613" s="71">
        <f t="shared" si="94"/>
        <v>5.916666666666667</v>
      </c>
      <c r="I613" s="46">
        <v>5.916666666666667</v>
      </c>
    </row>
    <row r="614" spans="1:9">
      <c r="A614" s="735" t="s">
        <v>30</v>
      </c>
      <c r="B614" s="735"/>
      <c r="C614" s="135"/>
      <c r="D614" s="142">
        <f>SUM(D601:D613)</f>
        <v>245</v>
      </c>
      <c r="E614" s="143">
        <f>SUM(E600:E613)</f>
        <v>44</v>
      </c>
      <c r="F614" s="143">
        <f>SUM(F600:F613)</f>
        <v>3.1240000000000001</v>
      </c>
      <c r="G614" s="73">
        <f>SUM(G600:G613)</f>
        <v>78.100000000000009</v>
      </c>
    </row>
    <row r="615" spans="1:9">
      <c r="A615" s="281"/>
      <c r="B615" s="281"/>
      <c r="C615" s="282"/>
      <c r="D615" s="283"/>
      <c r="E615" s="284"/>
      <c r="F615" s="284"/>
      <c r="G615" s="286"/>
    </row>
    <row r="616" spans="1:9">
      <c r="A616" s="281"/>
      <c r="B616" s="281"/>
      <c r="C616" s="282"/>
      <c r="D616" s="283"/>
      <c r="E616" s="284"/>
      <c r="F616" s="284"/>
      <c r="G616" s="286"/>
    </row>
    <row r="617" spans="1:9">
      <c r="A617" s="281"/>
      <c r="B617" s="281"/>
      <c r="C617" s="282"/>
      <c r="D617" s="283"/>
      <c r="E617" s="284"/>
      <c r="F617" s="284"/>
      <c r="G617" s="286"/>
    </row>
    <row r="618" spans="1:9">
      <c r="A618" s="281"/>
      <c r="B618" s="281"/>
      <c r="C618" s="282"/>
      <c r="D618" s="283"/>
      <c r="E618" s="284"/>
      <c r="F618" s="284"/>
      <c r="G618" s="286"/>
    </row>
    <row r="621" spans="1:9" ht="19.5" thickBot="1">
      <c r="A621" s="128" t="s">
        <v>413</v>
      </c>
      <c r="B621" s="129"/>
      <c r="C621" s="130"/>
      <c r="D621" s="130"/>
      <c r="E621" s="130"/>
      <c r="F621" s="130"/>
      <c r="G621" s="130"/>
    </row>
    <row r="622" spans="1:9">
      <c r="A622" s="736" t="s">
        <v>45</v>
      </c>
      <c r="B622" s="736" t="s">
        <v>51</v>
      </c>
      <c r="C622" s="738" t="s">
        <v>52</v>
      </c>
      <c r="D622" s="732" t="s">
        <v>53</v>
      </c>
      <c r="E622" s="732" t="s">
        <v>398</v>
      </c>
      <c r="F622" s="732" t="s">
        <v>55</v>
      </c>
      <c r="G622" s="732" t="s">
        <v>56</v>
      </c>
    </row>
    <row r="623" spans="1:9" ht="15.75" thickBot="1">
      <c r="A623" s="737"/>
      <c r="B623" s="737"/>
      <c r="C623" s="739"/>
      <c r="D623" s="740"/>
      <c r="E623" s="740"/>
      <c r="F623" s="740"/>
      <c r="G623" s="740"/>
    </row>
    <row r="624" spans="1:9" ht="15.75" thickTop="1">
      <c r="A624" s="131" t="s">
        <v>57</v>
      </c>
      <c r="B624" s="132" t="s">
        <v>58</v>
      </c>
      <c r="C624" s="133">
        <v>4</v>
      </c>
      <c r="D624" s="133">
        <v>10</v>
      </c>
      <c r="E624" s="71">
        <f>D624/4</f>
        <v>2.5</v>
      </c>
      <c r="F624" s="71">
        <f>E624*0.071</f>
        <v>0.17749999999999999</v>
      </c>
      <c r="G624" s="397">
        <f>F624*25</f>
        <v>4.4375</v>
      </c>
      <c r="I624" s="46">
        <v>4.4375</v>
      </c>
    </row>
    <row r="625" spans="1:9">
      <c r="A625" s="126" t="s">
        <v>59</v>
      </c>
      <c r="B625" s="134" t="s">
        <v>60</v>
      </c>
      <c r="C625" s="133">
        <v>4</v>
      </c>
      <c r="D625" s="135">
        <v>12</v>
      </c>
      <c r="E625" s="71">
        <f t="shared" ref="E625:E637" si="96">D625/4</f>
        <v>3</v>
      </c>
      <c r="F625" s="67">
        <f>E625*0.071</f>
        <v>0.21299999999999997</v>
      </c>
      <c r="G625" s="71">
        <f t="shared" ref="G625:G637" si="97">F625*25</f>
        <v>5.3249999999999993</v>
      </c>
      <c r="I625" s="46">
        <v>4.8812499999999996</v>
      </c>
    </row>
    <row r="626" spans="1:9">
      <c r="A626" s="126" t="s">
        <v>61</v>
      </c>
      <c r="B626" s="134" t="s">
        <v>62</v>
      </c>
      <c r="C626" s="133">
        <v>4</v>
      </c>
      <c r="D626" s="135">
        <v>13</v>
      </c>
      <c r="E626" s="71">
        <f t="shared" si="96"/>
        <v>3.25</v>
      </c>
      <c r="F626" s="67">
        <f t="shared" ref="F626:F637" si="98">E626*0.071</f>
        <v>0.23074999999999998</v>
      </c>
      <c r="G626" s="71">
        <f t="shared" si="97"/>
        <v>5.7687499999999998</v>
      </c>
      <c r="I626" s="46">
        <v>5.3249999999999993</v>
      </c>
    </row>
    <row r="627" spans="1:9">
      <c r="A627" s="126" t="s">
        <v>63</v>
      </c>
      <c r="B627" s="134" t="s">
        <v>64</v>
      </c>
      <c r="C627" s="133">
        <v>4</v>
      </c>
      <c r="D627" s="135">
        <v>13</v>
      </c>
      <c r="E627" s="71">
        <f t="shared" si="96"/>
        <v>3.25</v>
      </c>
      <c r="F627" s="67">
        <f t="shared" si="98"/>
        <v>0.23074999999999998</v>
      </c>
      <c r="G627" s="71">
        <f t="shared" si="97"/>
        <v>5.7687499999999998</v>
      </c>
      <c r="I627" s="46">
        <v>5.3249999999999993</v>
      </c>
    </row>
    <row r="628" spans="1:9">
      <c r="A628" s="126" t="s">
        <v>65</v>
      </c>
      <c r="B628" s="134" t="s">
        <v>66</v>
      </c>
      <c r="C628" s="133">
        <v>4</v>
      </c>
      <c r="D628" s="135">
        <v>13</v>
      </c>
      <c r="E628" s="71">
        <f t="shared" si="96"/>
        <v>3.25</v>
      </c>
      <c r="F628" s="67">
        <f t="shared" si="98"/>
        <v>0.23074999999999998</v>
      </c>
      <c r="G628" s="71">
        <f t="shared" si="97"/>
        <v>5.7687499999999998</v>
      </c>
      <c r="I628" s="46">
        <v>5.3249999999999993</v>
      </c>
    </row>
    <row r="629" spans="1:9">
      <c r="A629" s="126" t="s">
        <v>67</v>
      </c>
      <c r="B629" s="134" t="s">
        <v>68</v>
      </c>
      <c r="C629" s="133">
        <v>4</v>
      </c>
      <c r="D629" s="135">
        <v>14</v>
      </c>
      <c r="E629" s="71">
        <f t="shared" si="96"/>
        <v>3.5</v>
      </c>
      <c r="F629" s="67">
        <f t="shared" si="98"/>
        <v>0.24849999999999997</v>
      </c>
      <c r="G629" s="140">
        <f t="shared" si="97"/>
        <v>6.2124999999999995</v>
      </c>
      <c r="I629" s="46">
        <v>5.3249999999999993</v>
      </c>
    </row>
    <row r="630" spans="1:9">
      <c r="A630" s="126" t="s">
        <v>69</v>
      </c>
      <c r="B630" s="134" t="s">
        <v>70</v>
      </c>
      <c r="C630" s="133">
        <v>4</v>
      </c>
      <c r="D630" s="135">
        <v>11</v>
      </c>
      <c r="E630" s="71">
        <f t="shared" si="96"/>
        <v>2.75</v>
      </c>
      <c r="F630" s="67">
        <f t="shared" si="98"/>
        <v>0.19524999999999998</v>
      </c>
      <c r="G630" s="71">
        <f t="shared" si="97"/>
        <v>4.8812499999999996</v>
      </c>
      <c r="I630" s="46">
        <v>5.3249999999999993</v>
      </c>
    </row>
    <row r="631" spans="1:9">
      <c r="A631" s="126" t="s">
        <v>71</v>
      </c>
      <c r="B631" s="134" t="s">
        <v>72</v>
      </c>
      <c r="C631" s="133">
        <v>4</v>
      </c>
      <c r="D631" s="135">
        <v>12</v>
      </c>
      <c r="E631" s="71">
        <f t="shared" si="96"/>
        <v>3</v>
      </c>
      <c r="F631" s="67">
        <f t="shared" si="98"/>
        <v>0.21299999999999997</v>
      </c>
      <c r="G631" s="71">
        <f t="shared" si="97"/>
        <v>5.3249999999999993</v>
      </c>
      <c r="I631" s="46">
        <v>5.7687499999999998</v>
      </c>
    </row>
    <row r="632" spans="1:9">
      <c r="A632" s="126" t="s">
        <v>73</v>
      </c>
      <c r="B632" s="134" t="s">
        <v>74</v>
      </c>
      <c r="C632" s="133">
        <v>4</v>
      </c>
      <c r="D632" s="381">
        <v>14</v>
      </c>
      <c r="E632" s="71">
        <f t="shared" si="96"/>
        <v>3.5</v>
      </c>
      <c r="F632" s="67">
        <f t="shared" si="98"/>
        <v>0.24849999999999997</v>
      </c>
      <c r="G632" s="140">
        <f t="shared" si="97"/>
        <v>6.2124999999999995</v>
      </c>
      <c r="I632" s="46">
        <v>5.7687499999999998</v>
      </c>
    </row>
    <row r="633" spans="1:9">
      <c r="A633" s="126" t="s">
        <v>75</v>
      </c>
      <c r="B633" s="134" t="s">
        <v>76</v>
      </c>
      <c r="C633" s="133">
        <v>4</v>
      </c>
      <c r="D633" s="135">
        <v>12</v>
      </c>
      <c r="E633" s="71">
        <f t="shared" si="96"/>
        <v>3</v>
      </c>
      <c r="F633" s="67">
        <f t="shared" si="98"/>
        <v>0.21299999999999997</v>
      </c>
      <c r="G633" s="71">
        <f t="shared" si="97"/>
        <v>5.3249999999999993</v>
      </c>
      <c r="I633" s="46">
        <v>5.7687499999999998</v>
      </c>
    </row>
    <row r="634" spans="1:9">
      <c r="A634" s="126" t="s">
        <v>77</v>
      </c>
      <c r="B634" s="134" t="s">
        <v>78</v>
      </c>
      <c r="C634" s="133">
        <v>4</v>
      </c>
      <c r="D634" s="135">
        <v>12</v>
      </c>
      <c r="E634" s="71">
        <f t="shared" si="96"/>
        <v>3</v>
      </c>
      <c r="F634" s="67">
        <f t="shared" si="98"/>
        <v>0.21299999999999997</v>
      </c>
      <c r="G634" s="71">
        <f t="shared" si="97"/>
        <v>5.3249999999999993</v>
      </c>
      <c r="I634" s="46">
        <v>5.7687499999999998</v>
      </c>
    </row>
    <row r="635" spans="1:9">
      <c r="A635" s="382" t="s">
        <v>79</v>
      </c>
      <c r="B635" s="141" t="s">
        <v>80</v>
      </c>
      <c r="C635" s="133">
        <v>4</v>
      </c>
      <c r="D635" s="133">
        <v>12</v>
      </c>
      <c r="E635" s="71">
        <f t="shared" si="96"/>
        <v>3</v>
      </c>
      <c r="F635" s="67">
        <f t="shared" si="98"/>
        <v>0.21299999999999997</v>
      </c>
      <c r="G635" s="71">
        <f t="shared" si="97"/>
        <v>5.3249999999999993</v>
      </c>
      <c r="I635" s="46">
        <v>5.7687499999999998</v>
      </c>
    </row>
    <row r="636" spans="1:9">
      <c r="A636" s="126" t="s">
        <v>81</v>
      </c>
      <c r="B636" s="134" t="s">
        <v>82</v>
      </c>
      <c r="C636" s="133">
        <v>4</v>
      </c>
      <c r="D636" s="135">
        <v>13</v>
      </c>
      <c r="E636" s="71">
        <f t="shared" si="96"/>
        <v>3.25</v>
      </c>
      <c r="F636" s="67">
        <f t="shared" si="98"/>
        <v>0.23074999999999998</v>
      </c>
      <c r="G636" s="71">
        <f t="shared" si="97"/>
        <v>5.7687499999999998</v>
      </c>
      <c r="I636" s="46">
        <v>6.2124999999999995</v>
      </c>
    </row>
    <row r="637" spans="1:9">
      <c r="A637" s="126" t="s">
        <v>83</v>
      </c>
      <c r="B637" s="134" t="s">
        <v>84</v>
      </c>
      <c r="C637" s="133">
        <v>4</v>
      </c>
      <c r="D637" s="135">
        <v>13</v>
      </c>
      <c r="E637" s="71">
        <f t="shared" si="96"/>
        <v>3.25</v>
      </c>
      <c r="F637" s="67">
        <f t="shared" si="98"/>
        <v>0.23074999999999998</v>
      </c>
      <c r="G637" s="71">
        <f t="shared" si="97"/>
        <v>5.7687499999999998</v>
      </c>
      <c r="I637" s="46">
        <v>6.2124999999999995</v>
      </c>
    </row>
    <row r="638" spans="1:9">
      <c r="A638" s="735" t="s">
        <v>30</v>
      </c>
      <c r="B638" s="735"/>
      <c r="C638" s="135"/>
      <c r="D638" s="142">
        <f>SUM(D625:D637)</f>
        <v>164</v>
      </c>
      <c r="E638" s="143">
        <f>SUM(E624:E637)</f>
        <v>43.5</v>
      </c>
      <c r="F638" s="143">
        <f>SUM(F624:F637)</f>
        <v>3.0884999999999998</v>
      </c>
      <c r="G638" s="73">
        <f>SUM(G624:G637)</f>
        <v>77.212499999999991</v>
      </c>
    </row>
    <row r="641" spans="1:9" ht="19.5" thickBot="1">
      <c r="A641" s="128" t="s">
        <v>414</v>
      </c>
      <c r="B641" s="129"/>
      <c r="C641" s="130"/>
      <c r="D641" s="130"/>
      <c r="E641" s="130"/>
      <c r="F641" s="130"/>
      <c r="G641" s="130"/>
    </row>
    <row r="642" spans="1:9">
      <c r="A642" s="736" t="s">
        <v>45</v>
      </c>
      <c r="B642" s="736" t="s">
        <v>51</v>
      </c>
      <c r="C642" s="738" t="s">
        <v>52</v>
      </c>
      <c r="D642" s="732" t="s">
        <v>53</v>
      </c>
      <c r="E642" s="732" t="s">
        <v>415</v>
      </c>
      <c r="F642" s="732" t="s">
        <v>55</v>
      </c>
      <c r="G642" s="732" t="s">
        <v>56</v>
      </c>
    </row>
    <row r="643" spans="1:9" ht="15.75" thickBot="1">
      <c r="A643" s="737"/>
      <c r="B643" s="737"/>
      <c r="C643" s="739"/>
      <c r="D643" s="740"/>
      <c r="E643" s="740"/>
      <c r="F643" s="740"/>
      <c r="G643" s="740"/>
    </row>
    <row r="644" spans="1:9" ht="15.75" thickTop="1">
      <c r="A644" s="131" t="s">
        <v>57</v>
      </c>
      <c r="B644" s="132" t="s">
        <v>58</v>
      </c>
      <c r="C644" s="133">
        <v>34</v>
      </c>
      <c r="D644" s="133">
        <v>117</v>
      </c>
      <c r="E644" s="71">
        <f>D644/34</f>
        <v>3.4411764705882355</v>
      </c>
      <c r="F644" s="71">
        <f>E644*0.071</f>
        <v>0.24432352941176469</v>
      </c>
      <c r="G644" s="71">
        <f>F644*25</f>
        <v>6.108088235294117</v>
      </c>
      <c r="I644" s="46">
        <v>6.0558823529411754</v>
      </c>
    </row>
    <row r="645" spans="1:9">
      <c r="A645" s="126" t="s">
        <v>59</v>
      </c>
      <c r="B645" s="134" t="s">
        <v>60</v>
      </c>
      <c r="C645" s="133">
        <v>34</v>
      </c>
      <c r="D645" s="135">
        <v>116</v>
      </c>
      <c r="E645" s="71">
        <f t="shared" ref="E645:E657" si="99">D645/34</f>
        <v>3.4117647058823528</v>
      </c>
      <c r="F645" s="67">
        <f>E645*0.071</f>
        <v>0.24223529411764702</v>
      </c>
      <c r="G645" s="397">
        <f t="shared" ref="G645:G657" si="100">F645*25</f>
        <v>6.0558823529411754</v>
      </c>
      <c r="I645" s="46">
        <v>6.0558823529411754</v>
      </c>
    </row>
    <row r="646" spans="1:9">
      <c r="A646" s="126" t="s">
        <v>61</v>
      </c>
      <c r="B646" s="134" t="s">
        <v>62</v>
      </c>
      <c r="C646" s="133">
        <v>34</v>
      </c>
      <c r="D646" s="135">
        <v>119</v>
      </c>
      <c r="E646" s="71">
        <f t="shared" si="99"/>
        <v>3.5</v>
      </c>
      <c r="F646" s="67">
        <f t="shared" ref="F646:F657" si="101">E646*0.071</f>
        <v>0.24849999999999997</v>
      </c>
      <c r="G646" s="71">
        <f t="shared" si="100"/>
        <v>6.2124999999999995</v>
      </c>
      <c r="I646" s="46">
        <v>6.108088235294117</v>
      </c>
    </row>
    <row r="647" spans="1:9">
      <c r="A647" s="126" t="s">
        <v>63</v>
      </c>
      <c r="B647" s="134" t="s">
        <v>64</v>
      </c>
      <c r="C647" s="133">
        <v>34</v>
      </c>
      <c r="D647" s="135">
        <v>120</v>
      </c>
      <c r="E647" s="71">
        <f t="shared" si="99"/>
        <v>3.5294117647058822</v>
      </c>
      <c r="F647" s="67">
        <f t="shared" si="101"/>
        <v>0.25058823529411761</v>
      </c>
      <c r="G647" s="71">
        <f t="shared" si="100"/>
        <v>6.2647058823529402</v>
      </c>
      <c r="I647" s="46">
        <v>6.108088235294117</v>
      </c>
    </row>
    <row r="648" spans="1:9">
      <c r="A648" s="126" t="s">
        <v>65</v>
      </c>
      <c r="B648" s="134" t="s">
        <v>66</v>
      </c>
      <c r="C648" s="133">
        <v>34</v>
      </c>
      <c r="D648" s="135">
        <v>118</v>
      </c>
      <c r="E648" s="71">
        <f t="shared" si="99"/>
        <v>3.4705882352941178</v>
      </c>
      <c r="F648" s="67">
        <f t="shared" si="101"/>
        <v>0.24641176470588233</v>
      </c>
      <c r="G648" s="71">
        <f t="shared" si="100"/>
        <v>6.1602941176470587</v>
      </c>
      <c r="I648" s="46">
        <v>6.1602941176470587</v>
      </c>
    </row>
    <row r="649" spans="1:9">
      <c r="A649" s="126" t="s">
        <v>67</v>
      </c>
      <c r="B649" s="134" t="s">
        <v>68</v>
      </c>
      <c r="C649" s="133">
        <v>34</v>
      </c>
      <c r="D649" s="135">
        <v>119</v>
      </c>
      <c r="E649" s="71">
        <f t="shared" si="99"/>
        <v>3.5</v>
      </c>
      <c r="F649" s="67">
        <f t="shared" si="101"/>
        <v>0.24849999999999997</v>
      </c>
      <c r="G649" s="71">
        <f t="shared" si="100"/>
        <v>6.2124999999999995</v>
      </c>
      <c r="I649" s="46">
        <v>6.1602941176470587</v>
      </c>
    </row>
    <row r="650" spans="1:9">
      <c r="A650" s="126" t="s">
        <v>69</v>
      </c>
      <c r="B650" s="134" t="s">
        <v>70</v>
      </c>
      <c r="C650" s="133">
        <v>34</v>
      </c>
      <c r="D650" s="135">
        <v>117</v>
      </c>
      <c r="E650" s="71">
        <f t="shared" si="99"/>
        <v>3.4411764705882355</v>
      </c>
      <c r="F650" s="67">
        <f t="shared" si="101"/>
        <v>0.24432352941176469</v>
      </c>
      <c r="G650" s="71">
        <f t="shared" si="100"/>
        <v>6.108088235294117</v>
      </c>
      <c r="I650" s="46">
        <v>6.1602941176470587</v>
      </c>
    </row>
    <row r="651" spans="1:9">
      <c r="A651" s="126" t="s">
        <v>71</v>
      </c>
      <c r="B651" s="134" t="s">
        <v>72</v>
      </c>
      <c r="C651" s="133">
        <v>34</v>
      </c>
      <c r="D651" s="135">
        <v>118</v>
      </c>
      <c r="E651" s="71">
        <f t="shared" si="99"/>
        <v>3.4705882352941178</v>
      </c>
      <c r="F651" s="67">
        <f t="shared" si="101"/>
        <v>0.24641176470588233</v>
      </c>
      <c r="G651" s="71">
        <f t="shared" si="100"/>
        <v>6.1602941176470587</v>
      </c>
      <c r="I651" s="46">
        <v>6.2124999999999995</v>
      </c>
    </row>
    <row r="652" spans="1:9">
      <c r="A652" s="126" t="s">
        <v>73</v>
      </c>
      <c r="B652" s="134" t="s">
        <v>74</v>
      </c>
      <c r="C652" s="133">
        <v>34</v>
      </c>
      <c r="D652" s="381">
        <v>121</v>
      </c>
      <c r="E652" s="71">
        <f t="shared" si="99"/>
        <v>3.5588235294117645</v>
      </c>
      <c r="F652" s="67">
        <f t="shared" si="101"/>
        <v>0.25267647058823528</v>
      </c>
      <c r="G652" s="71">
        <f t="shared" si="100"/>
        <v>6.3169117647058819</v>
      </c>
      <c r="I652" s="46">
        <v>6.2124999999999995</v>
      </c>
    </row>
    <row r="653" spans="1:9">
      <c r="A653" s="126" t="s">
        <v>75</v>
      </c>
      <c r="B653" s="134" t="s">
        <v>76</v>
      </c>
      <c r="C653" s="133">
        <v>34</v>
      </c>
      <c r="D653" s="135">
        <v>118</v>
      </c>
      <c r="E653" s="71">
        <f t="shared" si="99"/>
        <v>3.4705882352941178</v>
      </c>
      <c r="F653" s="67">
        <f t="shared" si="101"/>
        <v>0.24641176470588233</v>
      </c>
      <c r="G653" s="71">
        <f t="shared" si="100"/>
        <v>6.1602941176470587</v>
      </c>
      <c r="I653" s="46">
        <v>6.2647058823529402</v>
      </c>
    </row>
    <row r="654" spans="1:9">
      <c r="A654" s="126" t="s">
        <v>77</v>
      </c>
      <c r="B654" s="134" t="s">
        <v>78</v>
      </c>
      <c r="C654" s="133">
        <v>34</v>
      </c>
      <c r="D654" s="135">
        <v>122</v>
      </c>
      <c r="E654" s="71">
        <f t="shared" si="99"/>
        <v>3.5882352941176472</v>
      </c>
      <c r="F654" s="67">
        <f t="shared" si="101"/>
        <v>0.25476470588235295</v>
      </c>
      <c r="G654" s="71">
        <f t="shared" si="100"/>
        <v>6.3691176470588236</v>
      </c>
      <c r="I654" s="46">
        <v>6.2647058823529402</v>
      </c>
    </row>
    <row r="655" spans="1:9">
      <c r="A655" s="382" t="s">
        <v>79</v>
      </c>
      <c r="B655" s="141" t="s">
        <v>80</v>
      </c>
      <c r="C655" s="133">
        <v>34</v>
      </c>
      <c r="D655" s="133">
        <v>126</v>
      </c>
      <c r="E655" s="71">
        <f t="shared" si="99"/>
        <v>3.7058823529411766</v>
      </c>
      <c r="F655" s="67">
        <f t="shared" si="101"/>
        <v>0.26311764705882351</v>
      </c>
      <c r="G655" s="140">
        <f t="shared" si="100"/>
        <v>6.5779411764705875</v>
      </c>
      <c r="I655" s="46">
        <v>6.3169117647058819</v>
      </c>
    </row>
    <row r="656" spans="1:9">
      <c r="A656" s="126" t="s">
        <v>81</v>
      </c>
      <c r="B656" s="134" t="s">
        <v>82</v>
      </c>
      <c r="C656" s="133">
        <v>34</v>
      </c>
      <c r="D656" s="135">
        <v>120</v>
      </c>
      <c r="E656" s="71">
        <f t="shared" si="99"/>
        <v>3.5294117647058822</v>
      </c>
      <c r="F656" s="67">
        <f t="shared" si="101"/>
        <v>0.25058823529411761</v>
      </c>
      <c r="G656" s="71">
        <f t="shared" si="100"/>
        <v>6.2647058823529402</v>
      </c>
      <c r="I656" s="46">
        <v>6.3691176470588236</v>
      </c>
    </row>
    <row r="657" spans="1:9">
      <c r="A657" s="126" t="s">
        <v>83</v>
      </c>
      <c r="B657" s="134" t="s">
        <v>84</v>
      </c>
      <c r="C657" s="133">
        <v>34</v>
      </c>
      <c r="D657" s="135">
        <v>116</v>
      </c>
      <c r="E657" s="71">
        <f t="shared" si="99"/>
        <v>3.4117647058823528</v>
      </c>
      <c r="F657" s="67">
        <f t="shared" si="101"/>
        <v>0.24223529411764702</v>
      </c>
      <c r="G657" s="397">
        <f t="shared" si="100"/>
        <v>6.0558823529411754</v>
      </c>
      <c r="I657" s="46">
        <v>6.5779411764705875</v>
      </c>
    </row>
    <row r="658" spans="1:9">
      <c r="A658" s="735" t="s">
        <v>30</v>
      </c>
      <c r="B658" s="735"/>
      <c r="C658" s="135"/>
      <c r="D658" s="142">
        <f>SUM(D645:D657)</f>
        <v>1550</v>
      </c>
      <c r="E658" s="143">
        <f>SUM(E644:E657)</f>
        <v>49.029411764705884</v>
      </c>
      <c r="F658" s="143">
        <f>SUM(F644:F657)</f>
        <v>3.4810882352941173</v>
      </c>
      <c r="G658" s="73">
        <f>SUM(G644:G657)</f>
        <v>87.027205882352945</v>
      </c>
    </row>
    <row r="660" spans="1:9" ht="18.75">
      <c r="A660" s="712" t="s">
        <v>247</v>
      </c>
      <c r="B660" s="712"/>
      <c r="C660" s="712"/>
      <c r="D660" s="712"/>
      <c r="E660" s="712"/>
      <c r="F660" s="712"/>
      <c r="G660" s="712"/>
    </row>
    <row r="661" spans="1:9" ht="18.75">
      <c r="A661" s="712" t="s">
        <v>418</v>
      </c>
      <c r="B661" s="712"/>
      <c r="C661" s="712"/>
      <c r="D661" s="712"/>
      <c r="E661" s="712"/>
      <c r="F661" s="712"/>
      <c r="G661" s="712"/>
    </row>
    <row r="662" spans="1:9" ht="18.75">
      <c r="A662" s="712" t="s">
        <v>42</v>
      </c>
      <c r="B662" s="712"/>
      <c r="C662" s="712"/>
      <c r="D662" s="712"/>
      <c r="E662" s="712"/>
      <c r="F662" s="712"/>
      <c r="G662" s="712"/>
    </row>
    <row r="663" spans="1:9" ht="18.75">
      <c r="A663" s="712" t="s">
        <v>248</v>
      </c>
      <c r="B663" s="712"/>
      <c r="C663" s="712"/>
      <c r="D663" s="712"/>
      <c r="E663" s="712"/>
      <c r="F663" s="712"/>
      <c r="G663" s="712"/>
    </row>
    <row r="665" spans="1:9" ht="15" customHeight="1" thickBot="1"/>
    <row r="666" spans="1:9">
      <c r="A666" s="717" t="s">
        <v>45</v>
      </c>
      <c r="B666" s="717" t="s">
        <v>110</v>
      </c>
      <c r="C666" s="720" t="s">
        <v>244</v>
      </c>
      <c r="D666" s="713" t="s">
        <v>245</v>
      </c>
      <c r="E666" s="722"/>
      <c r="F666" s="713" t="s">
        <v>246</v>
      </c>
      <c r="G666" s="714"/>
    </row>
    <row r="667" spans="1:9">
      <c r="A667" s="718"/>
      <c r="B667" s="719"/>
      <c r="C667" s="721"/>
      <c r="D667" s="715"/>
      <c r="E667" s="723"/>
      <c r="F667" s="715"/>
      <c r="G667" s="716"/>
    </row>
    <row r="668" spans="1:9">
      <c r="A668" s="20">
        <v>1</v>
      </c>
      <c r="B668" s="20" t="s">
        <v>329</v>
      </c>
      <c r="C668" s="395">
        <f>G127</f>
        <v>80.952678571428578</v>
      </c>
      <c r="D668" s="711" t="s">
        <v>19</v>
      </c>
      <c r="E668" s="711"/>
      <c r="F668" s="711" t="s">
        <v>28</v>
      </c>
      <c r="G668" s="711"/>
    </row>
    <row r="669" spans="1:9">
      <c r="A669" s="20">
        <v>2</v>
      </c>
      <c r="B669" s="20" t="s">
        <v>367</v>
      </c>
      <c r="C669" s="395">
        <f>G146</f>
        <v>76.324999999999989</v>
      </c>
      <c r="D669" s="711" t="s">
        <v>19</v>
      </c>
      <c r="E669" s="711"/>
      <c r="F669" s="711" t="s">
        <v>28</v>
      </c>
      <c r="G669" s="711"/>
    </row>
    <row r="670" spans="1:9">
      <c r="A670" s="20">
        <v>3</v>
      </c>
      <c r="B670" s="20" t="s">
        <v>296</v>
      </c>
      <c r="C670" s="395">
        <f>G165</f>
        <v>80.382142857142853</v>
      </c>
      <c r="D670" s="711" t="s">
        <v>19</v>
      </c>
      <c r="E670" s="711"/>
      <c r="F670" s="711" t="s">
        <v>28</v>
      </c>
      <c r="G670" s="711"/>
    </row>
    <row r="671" spans="1:9">
      <c r="A671" s="20">
        <v>4</v>
      </c>
      <c r="B671" s="20" t="s">
        <v>330</v>
      </c>
      <c r="C671" s="395">
        <f>G190</f>
        <v>80.22999999999999</v>
      </c>
      <c r="D671" s="711" t="s">
        <v>19</v>
      </c>
      <c r="E671" s="711"/>
      <c r="F671" s="711" t="s">
        <v>28</v>
      </c>
      <c r="G671" s="711"/>
    </row>
    <row r="672" spans="1:9">
      <c r="A672" s="20">
        <v>5</v>
      </c>
      <c r="B672" s="20" t="s">
        <v>365</v>
      </c>
      <c r="C672" s="395">
        <f>G209</f>
        <v>70.290000000000006</v>
      </c>
      <c r="D672" s="711" t="s">
        <v>19</v>
      </c>
      <c r="E672" s="711"/>
      <c r="F672" s="711" t="s">
        <v>28</v>
      </c>
      <c r="G672" s="711"/>
    </row>
    <row r="673" spans="1:7">
      <c r="A673" s="20">
        <v>6</v>
      </c>
      <c r="B673" s="20" t="s">
        <v>359</v>
      </c>
      <c r="C673" s="395">
        <f>G228</f>
        <v>75.232692307692304</v>
      </c>
      <c r="D673" s="711" t="s">
        <v>19</v>
      </c>
      <c r="E673" s="711"/>
      <c r="F673" s="711" t="s">
        <v>28</v>
      </c>
      <c r="G673" s="711"/>
    </row>
    <row r="674" spans="1:7">
      <c r="A674" s="20">
        <v>7</v>
      </c>
      <c r="B674" s="20" t="s">
        <v>331</v>
      </c>
      <c r="C674" s="395">
        <f>G254</f>
        <v>83.708244680851067</v>
      </c>
      <c r="D674" s="711" t="s">
        <v>18</v>
      </c>
      <c r="E674" s="711"/>
      <c r="F674" s="711" t="s">
        <v>31</v>
      </c>
      <c r="G674" s="711"/>
    </row>
    <row r="675" spans="1:7">
      <c r="A675" s="20">
        <v>8</v>
      </c>
      <c r="B675" s="20" t="s">
        <v>310</v>
      </c>
      <c r="C675" s="395">
        <f>G274</f>
        <v>78.632500000000007</v>
      </c>
      <c r="D675" s="711" t="s">
        <v>19</v>
      </c>
      <c r="E675" s="711"/>
      <c r="F675" s="711" t="s">
        <v>28</v>
      </c>
      <c r="G675" s="711"/>
    </row>
    <row r="676" spans="1:7">
      <c r="A676" s="20">
        <v>9</v>
      </c>
      <c r="B676" s="20" t="s">
        <v>333</v>
      </c>
      <c r="C676" s="395">
        <f>G294</f>
        <v>75.141666666666666</v>
      </c>
      <c r="D676" s="711" t="s">
        <v>19</v>
      </c>
      <c r="E676" s="711"/>
      <c r="F676" s="711" t="s">
        <v>28</v>
      </c>
      <c r="G676" s="711"/>
    </row>
    <row r="677" spans="1:7">
      <c r="A677" s="20">
        <v>10</v>
      </c>
      <c r="B677" s="20" t="s">
        <v>334</v>
      </c>
      <c r="C677" s="395">
        <f>G318</f>
        <v>75.733333333333334</v>
      </c>
      <c r="D677" s="711" t="s">
        <v>19</v>
      </c>
      <c r="E677" s="711"/>
      <c r="F677" s="711" t="s">
        <v>28</v>
      </c>
      <c r="G677" s="711"/>
    </row>
    <row r="678" spans="1:7">
      <c r="A678" s="20">
        <v>11</v>
      </c>
      <c r="B678" s="20" t="s">
        <v>335</v>
      </c>
      <c r="C678" s="395">
        <f>G338</f>
        <v>76.325000000000003</v>
      </c>
      <c r="D678" s="711" t="s">
        <v>19</v>
      </c>
      <c r="E678" s="711"/>
      <c r="F678" s="711" t="s">
        <v>28</v>
      </c>
      <c r="G678" s="711"/>
    </row>
    <row r="679" spans="1:7">
      <c r="A679" s="20">
        <v>12</v>
      </c>
      <c r="B679" s="20" t="s">
        <v>336</v>
      </c>
      <c r="C679" s="395">
        <f>G358</f>
        <v>75.881249999999994</v>
      </c>
      <c r="D679" s="711" t="s">
        <v>19</v>
      </c>
      <c r="E679" s="711"/>
      <c r="F679" s="711" t="s">
        <v>28</v>
      </c>
      <c r="G679" s="711"/>
    </row>
    <row r="680" spans="1:7">
      <c r="A680" s="20">
        <v>13</v>
      </c>
      <c r="B680" s="20" t="s">
        <v>337</v>
      </c>
      <c r="C680" s="395">
        <f>G382</f>
        <v>93.483333333333334</v>
      </c>
      <c r="D680" s="711" t="s">
        <v>18</v>
      </c>
      <c r="E680" s="711"/>
      <c r="F680" s="711" t="s">
        <v>31</v>
      </c>
      <c r="G680" s="711"/>
    </row>
    <row r="681" spans="1:7" ht="15" customHeight="1">
      <c r="A681" s="20">
        <v>14</v>
      </c>
      <c r="B681" s="20" t="s">
        <v>315</v>
      </c>
      <c r="C681" s="396">
        <f>G402</f>
        <v>83.424999999999983</v>
      </c>
      <c r="D681" s="711" t="s">
        <v>18</v>
      </c>
      <c r="E681" s="711"/>
      <c r="F681" s="711" t="s">
        <v>31</v>
      </c>
      <c r="G681" s="711"/>
    </row>
    <row r="682" spans="1:7">
      <c r="A682" s="20">
        <v>15</v>
      </c>
      <c r="B682" s="20" t="s">
        <v>338</v>
      </c>
      <c r="C682" s="395">
        <f>G422</f>
        <v>82.537500000000009</v>
      </c>
      <c r="D682" s="711" t="s">
        <v>18</v>
      </c>
      <c r="E682" s="711"/>
      <c r="F682" s="711" t="s">
        <v>31</v>
      </c>
      <c r="G682" s="711"/>
    </row>
    <row r="683" spans="1:7">
      <c r="A683" s="20">
        <v>16</v>
      </c>
      <c r="B683" s="20" t="s">
        <v>319</v>
      </c>
      <c r="C683" s="395">
        <f>G446</f>
        <v>87.418750000000003</v>
      </c>
      <c r="D683" s="711" t="s">
        <v>18</v>
      </c>
      <c r="E683" s="711"/>
      <c r="F683" s="711" t="s">
        <v>31</v>
      </c>
      <c r="G683" s="711"/>
    </row>
    <row r="684" spans="1:7">
      <c r="A684" s="20">
        <v>17</v>
      </c>
      <c r="B684" s="20" t="s">
        <v>341</v>
      </c>
      <c r="C684" s="395">
        <f>G466</f>
        <v>79.621428571428581</v>
      </c>
      <c r="D684" s="711" t="s">
        <v>19</v>
      </c>
      <c r="E684" s="711"/>
      <c r="F684" s="711" t="s">
        <v>28</v>
      </c>
      <c r="G684" s="711"/>
    </row>
    <row r="685" spans="1:7" ht="15" customHeight="1">
      <c r="A685" s="20">
        <v>18</v>
      </c>
      <c r="B685" s="20" t="s">
        <v>192</v>
      </c>
      <c r="C685" s="395">
        <f>G486</f>
        <v>85.2</v>
      </c>
      <c r="D685" s="711" t="s">
        <v>18</v>
      </c>
      <c r="E685" s="711"/>
      <c r="F685" s="711" t="s">
        <v>31</v>
      </c>
      <c r="G685" s="711"/>
    </row>
    <row r="686" spans="1:7">
      <c r="A686" s="20">
        <v>19</v>
      </c>
      <c r="B686" s="20" t="s">
        <v>346</v>
      </c>
      <c r="C686" s="395">
        <f>G510</f>
        <v>84.312499999999986</v>
      </c>
      <c r="D686" s="711" t="s">
        <v>18</v>
      </c>
      <c r="E686" s="711"/>
      <c r="F686" s="711" t="s">
        <v>31</v>
      </c>
      <c r="G686" s="711"/>
    </row>
    <row r="687" spans="1:7">
      <c r="A687" s="20">
        <v>20</v>
      </c>
      <c r="B687" s="20" t="s">
        <v>348</v>
      </c>
      <c r="C687" s="395">
        <f>G530</f>
        <v>81.354166666666671</v>
      </c>
      <c r="D687" s="711" t="s">
        <v>18</v>
      </c>
      <c r="E687" s="711"/>
      <c r="F687" s="711" t="s">
        <v>31</v>
      </c>
      <c r="G687" s="711"/>
    </row>
    <row r="688" spans="1:7">
      <c r="A688" s="20">
        <v>21</v>
      </c>
      <c r="B688" s="20" t="s">
        <v>350</v>
      </c>
      <c r="C688" s="395">
        <f>G550</f>
        <v>75.733333333333334</v>
      </c>
      <c r="D688" s="711" t="s">
        <v>19</v>
      </c>
      <c r="E688" s="711"/>
      <c r="F688" s="711" t="s">
        <v>28</v>
      </c>
      <c r="G688" s="711"/>
    </row>
    <row r="689" spans="1:7">
      <c r="A689" s="20">
        <v>22</v>
      </c>
      <c r="B689" s="20" t="s">
        <v>351</v>
      </c>
      <c r="C689" s="395">
        <f>G574</f>
        <v>79.875</v>
      </c>
      <c r="D689" s="711" t="s">
        <v>19</v>
      </c>
      <c r="E689" s="711"/>
      <c r="F689" s="711" t="s">
        <v>28</v>
      </c>
      <c r="G689" s="711"/>
    </row>
    <row r="690" spans="1:7">
      <c r="A690" s="20">
        <v>23</v>
      </c>
      <c r="B690" s="20" t="s">
        <v>352</v>
      </c>
      <c r="C690" s="395">
        <f>G594</f>
        <v>76.324999999999989</v>
      </c>
      <c r="D690" s="711" t="s">
        <v>19</v>
      </c>
      <c r="E690" s="711"/>
      <c r="F690" s="711" t="s">
        <v>28</v>
      </c>
      <c r="G690" s="711"/>
    </row>
    <row r="691" spans="1:7">
      <c r="A691" s="20">
        <v>24</v>
      </c>
      <c r="B691" s="20" t="s">
        <v>361</v>
      </c>
      <c r="C691" s="395">
        <f>G614</f>
        <v>78.100000000000009</v>
      </c>
      <c r="D691" s="711" t="s">
        <v>19</v>
      </c>
      <c r="E691" s="711"/>
      <c r="F691" s="711" t="s">
        <v>28</v>
      </c>
      <c r="G691" s="711"/>
    </row>
    <row r="692" spans="1:7">
      <c r="A692" s="20">
        <v>25</v>
      </c>
      <c r="B692" s="20" t="s">
        <v>364</v>
      </c>
      <c r="C692" s="395">
        <f>G638</f>
        <v>77.212499999999991</v>
      </c>
      <c r="D692" s="711" t="s">
        <v>19</v>
      </c>
      <c r="E692" s="711"/>
      <c r="F692" s="711" t="s">
        <v>28</v>
      </c>
      <c r="G692" s="711"/>
    </row>
    <row r="693" spans="1:7">
      <c r="A693" s="20">
        <v>26</v>
      </c>
      <c r="B693" s="20" t="s">
        <v>416</v>
      </c>
      <c r="C693" s="395">
        <f>G658</f>
        <v>87.027205882352945</v>
      </c>
      <c r="D693" s="711" t="s">
        <v>18</v>
      </c>
      <c r="E693" s="711"/>
      <c r="F693" s="711" t="s">
        <v>31</v>
      </c>
      <c r="G693" s="711"/>
    </row>
    <row r="695" spans="1:7" ht="30">
      <c r="B695" s="383" t="s">
        <v>86</v>
      </c>
      <c r="C695" s="383" t="s">
        <v>87</v>
      </c>
      <c r="D695" s="383" t="s">
        <v>88</v>
      </c>
      <c r="E695" s="383" t="s">
        <v>89</v>
      </c>
    </row>
    <row r="696" spans="1:7">
      <c r="B696" s="384" t="s">
        <v>90</v>
      </c>
      <c r="C696" s="381" t="s">
        <v>91</v>
      </c>
      <c r="D696" s="381" t="s">
        <v>21</v>
      </c>
      <c r="E696" s="381" t="s">
        <v>92</v>
      </c>
    </row>
    <row r="697" spans="1:7">
      <c r="B697" s="384" t="s">
        <v>95</v>
      </c>
      <c r="C697" s="381" t="s">
        <v>96</v>
      </c>
      <c r="D697" s="381" t="s">
        <v>20</v>
      </c>
      <c r="E697" s="381" t="s">
        <v>97</v>
      </c>
    </row>
    <row r="698" spans="1:7">
      <c r="B698" s="384" t="s">
        <v>98</v>
      </c>
      <c r="C698" s="381" t="s">
        <v>99</v>
      </c>
      <c r="D698" s="381" t="s">
        <v>19</v>
      </c>
      <c r="E698" s="381" t="s">
        <v>28</v>
      </c>
    </row>
    <row r="699" spans="1:7">
      <c r="B699" s="384" t="s">
        <v>100</v>
      </c>
      <c r="C699" s="381" t="s">
        <v>101</v>
      </c>
      <c r="D699" s="381" t="s">
        <v>18</v>
      </c>
      <c r="E699" s="381" t="s">
        <v>31</v>
      </c>
    </row>
    <row r="703" spans="1:7">
      <c r="G703" s="121" t="s">
        <v>417</v>
      </c>
    </row>
    <row r="704" spans="1:7">
      <c r="G704" s="123" t="s">
        <v>120</v>
      </c>
    </row>
    <row r="705" spans="7:7">
      <c r="G705" s="123" t="s">
        <v>121</v>
      </c>
    </row>
    <row r="706" spans="7:7">
      <c r="G706" s="124"/>
    </row>
    <row r="707" spans="7:7" ht="15" customHeight="1">
      <c r="G707" s="124"/>
    </row>
    <row r="708" spans="7:7">
      <c r="G708" s="123"/>
    </row>
    <row r="709" spans="7:7">
      <c r="G709" s="125" t="s">
        <v>122</v>
      </c>
    </row>
    <row r="710" spans="7:7">
      <c r="G710" s="125" t="s">
        <v>123</v>
      </c>
    </row>
    <row r="711" spans="7:7" ht="15" customHeight="1"/>
    <row r="727" ht="15" customHeight="1"/>
    <row r="731" ht="15" customHeight="1"/>
    <row r="747" ht="15" customHeight="1"/>
    <row r="751" ht="15" customHeight="1"/>
    <row r="767" ht="15" customHeight="1"/>
  </sheetData>
  <sortState ref="I620:I633">
    <sortCondition ref="I620"/>
  </sortState>
  <mergeCells count="301">
    <mergeCell ref="A1:H1"/>
    <mergeCell ref="A2:H2"/>
    <mergeCell ref="A3:G3"/>
    <mergeCell ref="A4:G4"/>
    <mergeCell ref="A5:H5"/>
    <mergeCell ref="A6:H6"/>
    <mergeCell ref="C21:C22"/>
    <mergeCell ref="D21:D22"/>
    <mergeCell ref="E21:E22"/>
    <mergeCell ref="F21:F22"/>
    <mergeCell ref="G21:G22"/>
    <mergeCell ref="A108:G108"/>
    <mergeCell ref="A37:E37"/>
    <mergeCell ref="A10:A12"/>
    <mergeCell ref="B10:B12"/>
    <mergeCell ref="A13:A19"/>
    <mergeCell ref="B13:B19"/>
    <mergeCell ref="A21:A22"/>
    <mergeCell ref="B21:B22"/>
    <mergeCell ref="R55:R56"/>
    <mergeCell ref="C85:E85"/>
    <mergeCell ref="A102:B102"/>
    <mergeCell ref="A101:B101"/>
    <mergeCell ref="T55:AI55"/>
    <mergeCell ref="R41:R43"/>
    <mergeCell ref="S41:S43"/>
    <mergeCell ref="T41:BY41"/>
    <mergeCell ref="A52:N52"/>
    <mergeCell ref="A83:E83"/>
    <mergeCell ref="A85:A86"/>
    <mergeCell ref="B85:B86"/>
    <mergeCell ref="S55:S56"/>
    <mergeCell ref="A146:B146"/>
    <mergeCell ref="A149:A150"/>
    <mergeCell ref="B149:B150"/>
    <mergeCell ref="C149:C150"/>
    <mergeCell ref="D149:D150"/>
    <mergeCell ref="E149:E150"/>
    <mergeCell ref="G111:G112"/>
    <mergeCell ref="A127:B127"/>
    <mergeCell ref="A130:A131"/>
    <mergeCell ref="B130:B131"/>
    <mergeCell ref="C130:C131"/>
    <mergeCell ref="D130:D131"/>
    <mergeCell ref="E130:E131"/>
    <mergeCell ref="F130:F131"/>
    <mergeCell ref="G130:G131"/>
    <mergeCell ref="A111:A112"/>
    <mergeCell ref="B111:B112"/>
    <mergeCell ref="C111:C112"/>
    <mergeCell ref="D111:D112"/>
    <mergeCell ref="E111:E112"/>
    <mergeCell ref="F111:F112"/>
    <mergeCell ref="A190:B190"/>
    <mergeCell ref="A193:A194"/>
    <mergeCell ref="B193:B194"/>
    <mergeCell ref="C193:C194"/>
    <mergeCell ref="D193:D194"/>
    <mergeCell ref="E193:E194"/>
    <mergeCell ref="F149:F150"/>
    <mergeCell ref="G149:G150"/>
    <mergeCell ref="A165:B165"/>
    <mergeCell ref="A174:A175"/>
    <mergeCell ref="B174:B175"/>
    <mergeCell ref="C174:C175"/>
    <mergeCell ref="D174:D175"/>
    <mergeCell ref="E174:E175"/>
    <mergeCell ref="F174:F175"/>
    <mergeCell ref="G174:G175"/>
    <mergeCell ref="A228:B228"/>
    <mergeCell ref="A238:A239"/>
    <mergeCell ref="B238:B239"/>
    <mergeCell ref="C238:C239"/>
    <mergeCell ref="D238:D239"/>
    <mergeCell ref="E238:E239"/>
    <mergeCell ref="F193:F194"/>
    <mergeCell ref="G193:G194"/>
    <mergeCell ref="A209:B209"/>
    <mergeCell ref="A212:A213"/>
    <mergeCell ref="B212:B213"/>
    <mergeCell ref="C212:C213"/>
    <mergeCell ref="D212:D213"/>
    <mergeCell ref="E212:E213"/>
    <mergeCell ref="F212:F213"/>
    <mergeCell ref="G212:G213"/>
    <mergeCell ref="A274:B274"/>
    <mergeCell ref="A278:A279"/>
    <mergeCell ref="B278:B279"/>
    <mergeCell ref="C278:C279"/>
    <mergeCell ref="D278:D279"/>
    <mergeCell ref="E278:E279"/>
    <mergeCell ref="F238:F239"/>
    <mergeCell ref="G238:G239"/>
    <mergeCell ref="A254:B254"/>
    <mergeCell ref="A258:A259"/>
    <mergeCell ref="B258:B259"/>
    <mergeCell ref="C258:C259"/>
    <mergeCell ref="D258:D259"/>
    <mergeCell ref="E258:E259"/>
    <mergeCell ref="F258:F259"/>
    <mergeCell ref="G258:G259"/>
    <mergeCell ref="F278:F279"/>
    <mergeCell ref="G278:G279"/>
    <mergeCell ref="A294:B294"/>
    <mergeCell ref="A302:A303"/>
    <mergeCell ref="B302:B303"/>
    <mergeCell ref="C302:C303"/>
    <mergeCell ref="D302:D303"/>
    <mergeCell ref="E302:E303"/>
    <mergeCell ref="F302:F303"/>
    <mergeCell ref="G302:G303"/>
    <mergeCell ref="D668:E668"/>
    <mergeCell ref="F668:G668"/>
    <mergeCell ref="E342:E343"/>
    <mergeCell ref="F342:F343"/>
    <mergeCell ref="G342:G343"/>
    <mergeCell ref="A358:B358"/>
    <mergeCell ref="A366:A367"/>
    <mergeCell ref="B366:B367"/>
    <mergeCell ref="C366:C367"/>
    <mergeCell ref="D366:D367"/>
    <mergeCell ref="E366:E367"/>
    <mergeCell ref="F366:F367"/>
    <mergeCell ref="G366:G367"/>
    <mergeCell ref="A382:B382"/>
    <mergeCell ref="A386:A387"/>
    <mergeCell ref="B386:B387"/>
    <mergeCell ref="F669:G669"/>
    <mergeCell ref="D670:E670"/>
    <mergeCell ref="F670:G670"/>
    <mergeCell ref="A318:B318"/>
    <mergeCell ref="A660:G660"/>
    <mergeCell ref="A663:G663"/>
    <mergeCell ref="A666:A667"/>
    <mergeCell ref="B666:B667"/>
    <mergeCell ref="C666:C667"/>
    <mergeCell ref="D666:E667"/>
    <mergeCell ref="F666:G667"/>
    <mergeCell ref="A322:A323"/>
    <mergeCell ref="B322:B323"/>
    <mergeCell ref="C322:C323"/>
    <mergeCell ref="D322:D323"/>
    <mergeCell ref="E322:E323"/>
    <mergeCell ref="F322:F323"/>
    <mergeCell ref="G322:G323"/>
    <mergeCell ref="A338:B338"/>
    <mergeCell ref="A342:A343"/>
    <mergeCell ref="B342:B343"/>
    <mergeCell ref="C342:C343"/>
    <mergeCell ref="D342:D343"/>
    <mergeCell ref="C386:C387"/>
    <mergeCell ref="D386:D387"/>
    <mergeCell ref="E386:E387"/>
    <mergeCell ref="F386:F387"/>
    <mergeCell ref="G386:G387"/>
    <mergeCell ref="A402:B402"/>
    <mergeCell ref="A406:A407"/>
    <mergeCell ref="B406:B407"/>
    <mergeCell ref="C406:C407"/>
    <mergeCell ref="D406:D407"/>
    <mergeCell ref="E406:E407"/>
    <mergeCell ref="F406:F407"/>
    <mergeCell ref="G406:G407"/>
    <mergeCell ref="A422:B422"/>
    <mergeCell ref="A430:A431"/>
    <mergeCell ref="B430:B431"/>
    <mergeCell ref="C430:C431"/>
    <mergeCell ref="D430:D431"/>
    <mergeCell ref="E430:E431"/>
    <mergeCell ref="F430:F431"/>
    <mergeCell ref="G430:G431"/>
    <mergeCell ref="A446:B446"/>
    <mergeCell ref="A450:A451"/>
    <mergeCell ref="B450:B451"/>
    <mergeCell ref="C450:C451"/>
    <mergeCell ref="D450:D451"/>
    <mergeCell ref="E450:E451"/>
    <mergeCell ref="F450:F451"/>
    <mergeCell ref="G450:G451"/>
    <mergeCell ref="A466:B466"/>
    <mergeCell ref="A470:A471"/>
    <mergeCell ref="B470:B471"/>
    <mergeCell ref="C470:C471"/>
    <mergeCell ref="D470:D471"/>
    <mergeCell ref="E470:E471"/>
    <mergeCell ref="F470:F471"/>
    <mergeCell ref="G470:G471"/>
    <mergeCell ref="A486:B486"/>
    <mergeCell ref="A494:A495"/>
    <mergeCell ref="B494:B495"/>
    <mergeCell ref="C494:C495"/>
    <mergeCell ref="D494:D495"/>
    <mergeCell ref="E494:E495"/>
    <mergeCell ref="F494:F495"/>
    <mergeCell ref="G494:G495"/>
    <mergeCell ref="A510:B510"/>
    <mergeCell ref="A514:A515"/>
    <mergeCell ref="B514:B515"/>
    <mergeCell ref="C514:C515"/>
    <mergeCell ref="D514:D515"/>
    <mergeCell ref="E514:E515"/>
    <mergeCell ref="F514:F515"/>
    <mergeCell ref="G514:G515"/>
    <mergeCell ref="A530:B530"/>
    <mergeCell ref="A534:A535"/>
    <mergeCell ref="B534:B535"/>
    <mergeCell ref="C534:C535"/>
    <mergeCell ref="D534:D535"/>
    <mergeCell ref="E534:E535"/>
    <mergeCell ref="F534:F535"/>
    <mergeCell ref="G534:G535"/>
    <mergeCell ref="A550:B550"/>
    <mergeCell ref="A558:A559"/>
    <mergeCell ref="B558:B559"/>
    <mergeCell ref="C558:C559"/>
    <mergeCell ref="D558:D559"/>
    <mergeCell ref="E558:E559"/>
    <mergeCell ref="F558:F559"/>
    <mergeCell ref="G558:G559"/>
    <mergeCell ref="A574:B574"/>
    <mergeCell ref="A578:A579"/>
    <mergeCell ref="B578:B579"/>
    <mergeCell ref="C578:C579"/>
    <mergeCell ref="D578:D579"/>
    <mergeCell ref="E578:E579"/>
    <mergeCell ref="F578:F579"/>
    <mergeCell ref="G578:G579"/>
    <mergeCell ref="A594:B594"/>
    <mergeCell ref="A598:A599"/>
    <mergeCell ref="B598:B599"/>
    <mergeCell ref="C598:C599"/>
    <mergeCell ref="D598:D599"/>
    <mergeCell ref="E598:E599"/>
    <mergeCell ref="F598:F599"/>
    <mergeCell ref="G598:G599"/>
    <mergeCell ref="A642:A643"/>
    <mergeCell ref="B642:B643"/>
    <mergeCell ref="C642:C643"/>
    <mergeCell ref="D642:D643"/>
    <mergeCell ref="E642:E643"/>
    <mergeCell ref="F642:F643"/>
    <mergeCell ref="G642:G643"/>
    <mergeCell ref="A658:B658"/>
    <mergeCell ref="A614:B614"/>
    <mergeCell ref="A622:A623"/>
    <mergeCell ref="B622:B623"/>
    <mergeCell ref="C622:C623"/>
    <mergeCell ref="D622:D623"/>
    <mergeCell ref="E622:E623"/>
    <mergeCell ref="F622:F623"/>
    <mergeCell ref="G622:G623"/>
    <mergeCell ref="A638:B638"/>
    <mergeCell ref="D687:E687"/>
    <mergeCell ref="D688:E688"/>
    <mergeCell ref="D689:E689"/>
    <mergeCell ref="D690:E690"/>
    <mergeCell ref="D691:E691"/>
    <mergeCell ref="D692:E692"/>
    <mergeCell ref="D693:E693"/>
    <mergeCell ref="F687:G687"/>
    <mergeCell ref="F688:G688"/>
    <mergeCell ref="F689:G689"/>
    <mergeCell ref="F690:G690"/>
    <mergeCell ref="F691:G691"/>
    <mergeCell ref="F692:G692"/>
    <mergeCell ref="F693:G693"/>
    <mergeCell ref="F685:G685"/>
    <mergeCell ref="F686:G686"/>
    <mergeCell ref="D678:E678"/>
    <mergeCell ref="D679:E679"/>
    <mergeCell ref="D680:E680"/>
    <mergeCell ref="D681:E681"/>
    <mergeCell ref="D682:E682"/>
    <mergeCell ref="D683:E683"/>
    <mergeCell ref="D684:E684"/>
    <mergeCell ref="D685:E685"/>
    <mergeCell ref="D686:E686"/>
    <mergeCell ref="A661:G661"/>
    <mergeCell ref="A662:G662"/>
    <mergeCell ref="F678:G678"/>
    <mergeCell ref="F679:G679"/>
    <mergeCell ref="F680:G680"/>
    <mergeCell ref="F681:G681"/>
    <mergeCell ref="F682:G682"/>
    <mergeCell ref="F683:G683"/>
    <mergeCell ref="F684:G684"/>
    <mergeCell ref="D677:E677"/>
    <mergeCell ref="F677:G677"/>
    <mergeCell ref="D674:E674"/>
    <mergeCell ref="F674:G674"/>
    <mergeCell ref="D675:E675"/>
    <mergeCell ref="F675:G675"/>
    <mergeCell ref="D676:E676"/>
    <mergeCell ref="F676:G676"/>
    <mergeCell ref="D671:E671"/>
    <mergeCell ref="F671:G671"/>
    <mergeCell ref="D672:E672"/>
    <mergeCell ref="F672:G672"/>
    <mergeCell ref="D673:E673"/>
    <mergeCell ref="F673:G673"/>
    <mergeCell ref="D669:E669"/>
  </mergeCells>
  <pageMargins left="0.94488188976377963" right="0.43307086614173229" top="0.55118110236220474" bottom="0.74803149606299213" header="0.31496062992125984" footer="0.31496062992125984"/>
  <pageSetup paperSize="5" scale="95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88"/>
  <sheetViews>
    <sheetView topLeftCell="C63" workbookViewId="0">
      <selection sqref="A1:D60"/>
    </sheetView>
  </sheetViews>
  <sheetFormatPr defaultRowHeight="15"/>
  <cols>
    <col min="1" max="1" width="4.85546875" style="144" customWidth="1"/>
    <col min="2" max="2" width="21" customWidth="1"/>
    <col min="3" max="3" width="4" style="144" customWidth="1"/>
    <col min="4" max="4" width="105.85546875" style="169" customWidth="1"/>
    <col min="8" max="8" width="10.140625" bestFit="1" customWidth="1"/>
    <col min="13" max="13" width="14.42578125" customWidth="1"/>
  </cols>
  <sheetData>
    <row r="1" spans="1:4" ht="23.25">
      <c r="A1" s="763" t="s">
        <v>250</v>
      </c>
      <c r="B1" s="763"/>
      <c r="C1" s="763"/>
      <c r="D1" s="763"/>
    </row>
    <row r="3" spans="1:4">
      <c r="A3" s="287" t="s">
        <v>170</v>
      </c>
      <c r="B3" s="287" t="s">
        <v>171</v>
      </c>
      <c r="C3" s="761" t="s">
        <v>172</v>
      </c>
      <c r="D3" s="762"/>
    </row>
    <row r="4" spans="1:4">
      <c r="A4" s="311">
        <v>1</v>
      </c>
      <c r="B4" s="174" t="s">
        <v>285</v>
      </c>
      <c r="C4" s="178">
        <v>1</v>
      </c>
      <c r="D4" s="319" t="s">
        <v>286</v>
      </c>
    </row>
    <row r="5" spans="1:4">
      <c r="A5" s="176"/>
      <c r="B5" s="177"/>
      <c r="C5" s="176">
        <v>2</v>
      </c>
      <c r="D5" s="173" t="s">
        <v>287</v>
      </c>
    </row>
    <row r="6" spans="1:4">
      <c r="A6" s="176"/>
      <c r="B6" s="177"/>
      <c r="C6" s="178">
        <v>3</v>
      </c>
      <c r="D6" s="173" t="s">
        <v>288</v>
      </c>
    </row>
    <row r="7" spans="1:4">
      <c r="A7" s="176"/>
      <c r="B7" s="177"/>
      <c r="C7" s="176">
        <v>4</v>
      </c>
      <c r="D7" s="173" t="s">
        <v>289</v>
      </c>
    </row>
    <row r="8" spans="1:4">
      <c r="A8" s="176"/>
      <c r="B8" s="177"/>
      <c r="C8" s="178">
        <v>5</v>
      </c>
      <c r="D8" s="173" t="s">
        <v>290</v>
      </c>
    </row>
    <row r="9" spans="1:4">
      <c r="A9" s="176"/>
      <c r="B9" s="177"/>
      <c r="C9" s="176">
        <v>6</v>
      </c>
      <c r="D9" s="173" t="s">
        <v>291</v>
      </c>
    </row>
    <row r="10" spans="1:4">
      <c r="A10" s="176"/>
      <c r="B10" s="177"/>
      <c r="C10" s="178">
        <v>7</v>
      </c>
      <c r="D10" s="173" t="s">
        <v>292</v>
      </c>
    </row>
    <row r="11" spans="1:4">
      <c r="A11" s="176"/>
      <c r="B11" s="177"/>
      <c r="C11" s="176">
        <v>8</v>
      </c>
      <c r="D11" s="173" t="s">
        <v>293</v>
      </c>
    </row>
    <row r="12" spans="1:4">
      <c r="A12" s="176"/>
      <c r="B12" s="177"/>
      <c r="C12" s="176">
        <v>9</v>
      </c>
      <c r="D12" s="173" t="s">
        <v>294</v>
      </c>
    </row>
    <row r="13" spans="1:4">
      <c r="A13" s="176"/>
      <c r="B13" s="177"/>
      <c r="C13" s="176"/>
      <c r="D13" s="173"/>
    </row>
    <row r="14" spans="1:4">
      <c r="A14" s="176">
        <v>2</v>
      </c>
      <c r="B14" s="177" t="s">
        <v>296</v>
      </c>
      <c r="C14" s="176">
        <v>1</v>
      </c>
      <c r="D14" s="173" t="s">
        <v>297</v>
      </c>
    </row>
    <row r="15" spans="1:4">
      <c r="A15" s="176"/>
      <c r="B15" s="177"/>
      <c r="C15" s="176">
        <v>2</v>
      </c>
      <c r="D15" s="173" t="s">
        <v>298</v>
      </c>
    </row>
    <row r="16" spans="1:4">
      <c r="A16" s="176"/>
      <c r="B16" s="177"/>
      <c r="C16" s="176">
        <v>3</v>
      </c>
      <c r="D16" s="173" t="s">
        <v>299</v>
      </c>
    </row>
    <row r="17" spans="1:8">
      <c r="A17" s="176"/>
      <c r="B17" s="177"/>
      <c r="C17" s="176"/>
      <c r="D17" s="173"/>
    </row>
    <row r="18" spans="1:8" ht="30">
      <c r="A18" s="176">
        <v>3</v>
      </c>
      <c r="B18" s="177" t="s">
        <v>301</v>
      </c>
      <c r="C18" s="176">
        <v>1</v>
      </c>
      <c r="D18" s="319" t="s">
        <v>302</v>
      </c>
    </row>
    <row r="19" spans="1:8">
      <c r="A19" s="176"/>
      <c r="B19" s="177"/>
      <c r="C19" s="176">
        <v>2</v>
      </c>
      <c r="D19" s="173" t="s">
        <v>303</v>
      </c>
    </row>
    <row r="20" spans="1:8">
      <c r="A20" s="176"/>
      <c r="B20" s="177"/>
      <c r="C20" s="176">
        <v>3</v>
      </c>
      <c r="D20" s="173" t="s">
        <v>304</v>
      </c>
    </row>
    <row r="21" spans="1:8">
      <c r="A21" s="176"/>
      <c r="B21" s="177"/>
      <c r="C21" s="176">
        <v>4</v>
      </c>
      <c r="D21" s="173" t="s">
        <v>305</v>
      </c>
    </row>
    <row r="22" spans="1:8">
      <c r="A22" s="176"/>
      <c r="B22" s="177"/>
      <c r="C22" s="176">
        <v>5</v>
      </c>
      <c r="D22" s="173" t="s">
        <v>306</v>
      </c>
    </row>
    <row r="23" spans="1:8">
      <c r="A23" s="176"/>
      <c r="B23" s="177"/>
      <c r="C23" s="176">
        <v>6</v>
      </c>
      <c r="D23" s="173" t="s">
        <v>307</v>
      </c>
      <c r="H23" s="192"/>
    </row>
    <row r="24" spans="1:8">
      <c r="A24" s="176"/>
      <c r="B24" s="177"/>
      <c r="C24" s="176">
        <v>7</v>
      </c>
      <c r="D24" s="173" t="s">
        <v>308</v>
      </c>
    </row>
    <row r="25" spans="1:8">
      <c r="A25" s="176"/>
      <c r="B25" s="177"/>
      <c r="C25" s="176"/>
      <c r="D25" s="173"/>
    </row>
    <row r="26" spans="1:8" ht="18" customHeight="1">
      <c r="A26" s="176">
        <v>4</v>
      </c>
      <c r="B26" s="177" t="s">
        <v>310</v>
      </c>
      <c r="C26" s="176">
        <v>1</v>
      </c>
      <c r="D26" s="319" t="s">
        <v>311</v>
      </c>
    </row>
    <row r="27" spans="1:8" ht="18" customHeight="1">
      <c r="A27" s="176"/>
      <c r="B27" s="177"/>
      <c r="C27" s="176"/>
      <c r="D27" s="319"/>
    </row>
    <row r="28" spans="1:8">
      <c r="A28" s="176">
        <v>5</v>
      </c>
      <c r="B28" s="177" t="s">
        <v>315</v>
      </c>
      <c r="C28" s="176">
        <v>1</v>
      </c>
      <c r="D28" s="173" t="s">
        <v>316</v>
      </c>
    </row>
    <row r="29" spans="1:8">
      <c r="A29" s="176"/>
      <c r="B29" s="177"/>
      <c r="C29" s="176"/>
      <c r="D29" s="173"/>
    </row>
    <row r="30" spans="1:8">
      <c r="A30" s="176">
        <v>6</v>
      </c>
      <c r="B30" s="173" t="s">
        <v>319</v>
      </c>
      <c r="C30" s="176">
        <v>1</v>
      </c>
      <c r="D30" s="173" t="s">
        <v>320</v>
      </c>
    </row>
    <row r="31" spans="1:8">
      <c r="A31" s="176"/>
      <c r="B31" s="173"/>
      <c r="C31" s="176">
        <v>2</v>
      </c>
      <c r="D31" s="173" t="s">
        <v>321</v>
      </c>
    </row>
    <row r="32" spans="1:8">
      <c r="A32" s="176"/>
      <c r="B32" s="173"/>
      <c r="C32" s="176">
        <v>3</v>
      </c>
      <c r="D32" s="173" t="s">
        <v>322</v>
      </c>
    </row>
    <row r="33" spans="1:4">
      <c r="A33" s="176"/>
      <c r="B33" s="173"/>
      <c r="C33" s="176"/>
      <c r="D33" s="173"/>
    </row>
    <row r="34" spans="1:4">
      <c r="A34" s="176">
        <v>7</v>
      </c>
      <c r="B34" s="177" t="s">
        <v>192</v>
      </c>
      <c r="C34" s="176">
        <v>1</v>
      </c>
      <c r="D34" s="177" t="s">
        <v>343</v>
      </c>
    </row>
    <row r="35" spans="1:4">
      <c r="A35" s="176"/>
      <c r="B35" s="173"/>
      <c r="C35" s="176">
        <v>2</v>
      </c>
      <c r="D35" s="173" t="s">
        <v>344</v>
      </c>
    </row>
    <row r="36" spans="1:4">
      <c r="A36" s="176"/>
      <c r="B36" s="173"/>
      <c r="C36" s="176">
        <v>3</v>
      </c>
      <c r="D36" s="177" t="s">
        <v>347</v>
      </c>
    </row>
    <row r="37" spans="1:4">
      <c r="A37" s="176"/>
      <c r="B37" s="173"/>
      <c r="C37" s="176"/>
      <c r="D37" s="173"/>
    </row>
    <row r="38" spans="1:4">
      <c r="A38" s="176">
        <v>8</v>
      </c>
      <c r="B38" s="319" t="s">
        <v>350</v>
      </c>
      <c r="C38" s="176">
        <v>1</v>
      </c>
      <c r="D38" s="173" t="s">
        <v>355</v>
      </c>
    </row>
    <row r="39" spans="1:4">
      <c r="A39" s="176"/>
      <c r="B39" s="173"/>
      <c r="C39" s="176"/>
      <c r="D39" s="173"/>
    </row>
    <row r="40" spans="1:4" ht="17.25" customHeight="1">
      <c r="A40" s="176">
        <v>9</v>
      </c>
      <c r="B40" s="173" t="s">
        <v>352</v>
      </c>
      <c r="C40" s="176">
        <v>1</v>
      </c>
      <c r="D40" s="173" t="s">
        <v>356</v>
      </c>
    </row>
    <row r="41" spans="1:4">
      <c r="A41" s="176"/>
      <c r="B41" s="173"/>
      <c r="C41" s="176"/>
      <c r="D41" s="173"/>
    </row>
    <row r="42" spans="1:4">
      <c r="A42" s="176">
        <v>10</v>
      </c>
      <c r="B42" s="177" t="s">
        <v>360</v>
      </c>
      <c r="C42" s="176">
        <v>1</v>
      </c>
      <c r="D42" s="173" t="s">
        <v>362</v>
      </c>
    </row>
    <row r="43" spans="1:4">
      <c r="A43" s="176"/>
      <c r="B43" s="173"/>
      <c r="C43" s="176"/>
      <c r="D43" s="173"/>
    </row>
    <row r="44" spans="1:4">
      <c r="A44" s="176">
        <v>11</v>
      </c>
      <c r="B44" s="319" t="s">
        <v>22</v>
      </c>
      <c r="C44" s="176">
        <v>1</v>
      </c>
      <c r="D44" s="173" t="s">
        <v>366</v>
      </c>
    </row>
    <row r="45" spans="1:4">
      <c r="A45" s="176"/>
      <c r="B45" s="173"/>
      <c r="C45" s="176"/>
      <c r="D45" s="173"/>
    </row>
    <row r="46" spans="1:4" ht="30">
      <c r="A46" s="176">
        <v>12</v>
      </c>
      <c r="B46" s="319" t="s">
        <v>368</v>
      </c>
      <c r="C46" s="176">
        <v>1</v>
      </c>
      <c r="D46" s="173" t="s">
        <v>370</v>
      </c>
    </row>
    <row r="47" spans="1:4" ht="30">
      <c r="A47" s="176"/>
      <c r="B47" s="173"/>
      <c r="C47" s="176">
        <v>2</v>
      </c>
      <c r="D47" s="173" t="s">
        <v>371</v>
      </c>
    </row>
    <row r="48" spans="1:4">
      <c r="A48" s="176"/>
      <c r="B48" s="173"/>
      <c r="C48" s="173"/>
      <c r="D48" s="173"/>
    </row>
    <row r="49" spans="1:5">
      <c r="A49" s="176"/>
      <c r="B49" s="173"/>
      <c r="C49" s="176"/>
    </row>
    <row r="50" spans="1:5">
      <c r="A50" s="176"/>
      <c r="B50" s="173"/>
      <c r="C50" s="176"/>
      <c r="D50" s="173"/>
    </row>
    <row r="51" spans="1:5">
      <c r="A51" s="176"/>
      <c r="B51" s="173"/>
      <c r="C51" s="176"/>
      <c r="D51" s="173"/>
    </row>
    <row r="52" spans="1:5">
      <c r="A52" s="176"/>
      <c r="B52" s="173"/>
      <c r="C52" s="176"/>
      <c r="D52" s="173"/>
    </row>
    <row r="53" spans="1:5">
      <c r="A53" s="176"/>
      <c r="B53" s="173"/>
      <c r="C53" s="176"/>
      <c r="D53" s="173"/>
    </row>
    <row r="54" spans="1:5">
      <c r="A54" s="176"/>
      <c r="B54" s="173"/>
      <c r="C54" s="176"/>
      <c r="D54" s="173"/>
    </row>
    <row r="55" spans="1:5">
      <c r="A55" s="176"/>
      <c r="B55" s="173"/>
      <c r="C55" s="176"/>
      <c r="D55" s="173"/>
    </row>
    <row r="56" spans="1:5">
      <c r="A56" s="176"/>
      <c r="B56" s="173"/>
      <c r="C56" s="176"/>
      <c r="D56" s="173"/>
    </row>
    <row r="57" spans="1:5">
      <c r="A57" s="176"/>
      <c r="B57" s="173"/>
      <c r="C57" s="176"/>
      <c r="D57" s="173"/>
    </row>
    <row r="58" spans="1:5">
      <c r="A58" s="176"/>
      <c r="B58" s="173"/>
      <c r="C58" s="176"/>
      <c r="D58" s="173"/>
    </row>
    <row r="59" spans="1:5">
      <c r="A59" s="176"/>
      <c r="B59" s="173"/>
      <c r="C59" s="176"/>
      <c r="D59" s="173"/>
    </row>
    <row r="60" spans="1:5">
      <c r="A60" s="176"/>
      <c r="B60" s="173"/>
      <c r="C60" s="176"/>
      <c r="D60" s="173"/>
    </row>
    <row r="63" spans="1:5">
      <c r="E63" t="s">
        <v>277</v>
      </c>
    </row>
    <row r="64" spans="1:5">
      <c r="E64" t="s">
        <v>278</v>
      </c>
    </row>
    <row r="65" spans="4:14">
      <c r="E65" t="s">
        <v>279</v>
      </c>
    </row>
    <row r="68" spans="4:14">
      <c r="E68" t="s">
        <v>252</v>
      </c>
      <c r="F68" t="s">
        <v>253</v>
      </c>
      <c r="G68" t="s">
        <v>255</v>
      </c>
      <c r="H68" t="s">
        <v>268</v>
      </c>
      <c r="I68" t="s">
        <v>257</v>
      </c>
      <c r="J68" t="s">
        <v>258</v>
      </c>
      <c r="K68" t="s">
        <v>259</v>
      </c>
      <c r="L68" t="s">
        <v>256</v>
      </c>
    </row>
    <row r="69" spans="4:14">
      <c r="H69" t="s">
        <v>269</v>
      </c>
      <c r="K69" t="s">
        <v>260</v>
      </c>
    </row>
    <row r="71" spans="4:14">
      <c r="E71" t="s">
        <v>261</v>
      </c>
      <c r="F71" t="s">
        <v>253</v>
      </c>
      <c r="G71" t="s">
        <v>254</v>
      </c>
      <c r="H71" t="s">
        <v>263</v>
      </c>
      <c r="N71" t="s">
        <v>275</v>
      </c>
    </row>
    <row r="72" spans="4:14">
      <c r="G72" t="s">
        <v>260</v>
      </c>
      <c r="H72" t="s">
        <v>264</v>
      </c>
      <c r="N72" t="s">
        <v>275</v>
      </c>
    </row>
    <row r="73" spans="4:14">
      <c r="G73" t="s">
        <v>262</v>
      </c>
      <c r="H73" t="s">
        <v>265</v>
      </c>
      <c r="N73" t="s">
        <v>276</v>
      </c>
    </row>
    <row r="74" spans="4:14">
      <c r="D74" s="169">
        <f>81.85+80.35</f>
        <v>162.19999999999999</v>
      </c>
      <c r="H74" t="s">
        <v>280</v>
      </c>
    </row>
    <row r="75" spans="4:14">
      <c r="D75" s="412">
        <f>D74/2</f>
        <v>81.099999999999994</v>
      </c>
    </row>
    <row r="76" spans="4:14">
      <c r="E76" t="s">
        <v>252</v>
      </c>
      <c r="F76" t="s">
        <v>253</v>
      </c>
      <c r="G76" t="s">
        <v>255</v>
      </c>
      <c r="H76" t="s">
        <v>267</v>
      </c>
      <c r="I76" t="s">
        <v>257</v>
      </c>
      <c r="J76" t="s">
        <v>258</v>
      </c>
      <c r="K76" t="s">
        <v>259</v>
      </c>
      <c r="L76" t="s">
        <v>256</v>
      </c>
    </row>
    <row r="77" spans="4:14">
      <c r="H77" t="s">
        <v>270</v>
      </c>
      <c r="K77" t="s">
        <v>260</v>
      </c>
    </row>
    <row r="79" spans="4:14">
      <c r="F79" t="s">
        <v>253</v>
      </c>
      <c r="G79" t="s">
        <v>255</v>
      </c>
      <c r="H79" t="s">
        <v>266</v>
      </c>
      <c r="I79" t="s">
        <v>256</v>
      </c>
      <c r="J79" t="s">
        <v>257</v>
      </c>
      <c r="K79" t="s">
        <v>258</v>
      </c>
      <c r="L79" t="s">
        <v>271</v>
      </c>
      <c r="M79" t="s">
        <v>256</v>
      </c>
    </row>
    <row r="80" spans="4:14">
      <c r="H80">
        <v>0.85</v>
      </c>
      <c r="L80">
        <v>0.85</v>
      </c>
    </row>
    <row r="82" spans="6:10">
      <c r="F82" t="s">
        <v>253</v>
      </c>
      <c r="G82" t="s">
        <v>272</v>
      </c>
      <c r="I82" t="s">
        <v>257</v>
      </c>
      <c r="J82" t="s">
        <v>273</v>
      </c>
    </row>
    <row r="84" spans="6:10">
      <c r="F84" t="s">
        <v>253</v>
      </c>
      <c r="G84">
        <v>0.4</v>
      </c>
      <c r="I84" t="s">
        <v>257</v>
      </c>
      <c r="J84" t="s">
        <v>274</v>
      </c>
    </row>
    <row r="86" spans="6:10">
      <c r="F86" t="s">
        <v>253</v>
      </c>
      <c r="G86">
        <v>0.4</v>
      </c>
      <c r="I86" t="s">
        <v>257</v>
      </c>
      <c r="J86">
        <v>0.55000000000000004</v>
      </c>
    </row>
    <row r="88" spans="6:10">
      <c r="F88" t="s">
        <v>253</v>
      </c>
      <c r="G88">
        <v>0.95</v>
      </c>
    </row>
  </sheetData>
  <mergeCells count="2">
    <mergeCell ref="A1:D1"/>
    <mergeCell ref="C3:D3"/>
  </mergeCells>
  <pageMargins left="1.44" right="0.70866141732283472" top="0.32" bottom="0.74803149606299213" header="0.31496062992125984" footer="0.31496062992125984"/>
  <pageSetup paperSize="5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3:W66"/>
  <sheetViews>
    <sheetView topLeftCell="A26" workbookViewId="0">
      <selection activeCell="S39" sqref="S39"/>
    </sheetView>
  </sheetViews>
  <sheetFormatPr defaultRowHeight="15"/>
  <cols>
    <col min="2" max="2" width="4.42578125" customWidth="1"/>
    <col min="3" max="3" width="23.85546875" customWidth="1"/>
    <col min="4" max="4" width="6" customWidth="1"/>
    <col min="5" max="8" width="6.85546875" customWidth="1"/>
    <col min="9" max="10" width="6.85546875" style="49" customWidth="1"/>
    <col min="11" max="11" width="37.85546875" customWidth="1"/>
    <col min="12" max="12" width="13.85546875" customWidth="1"/>
    <col min="13" max="19" width="6.85546875" customWidth="1"/>
    <col min="20" max="20" width="5.28515625" customWidth="1"/>
    <col min="21" max="23" width="6.85546875" customWidth="1"/>
    <col min="24" max="31" width="5.28515625" customWidth="1"/>
  </cols>
  <sheetData>
    <row r="3" spans="2:23">
      <c r="B3" s="760" t="s">
        <v>45</v>
      </c>
      <c r="C3" s="760" t="s">
        <v>328</v>
      </c>
      <c r="D3" s="732" t="s">
        <v>332</v>
      </c>
      <c r="E3" s="793">
        <v>1</v>
      </c>
      <c r="F3" s="793">
        <v>2</v>
      </c>
      <c r="G3" s="793">
        <v>3</v>
      </c>
      <c r="H3" s="793">
        <v>4</v>
      </c>
      <c r="I3" s="793">
        <v>5</v>
      </c>
      <c r="J3" s="414"/>
      <c r="K3" s="793">
        <v>6</v>
      </c>
      <c r="L3" s="793">
        <v>7</v>
      </c>
      <c r="M3" s="793">
        <v>8</v>
      </c>
      <c r="N3" s="793">
        <v>9</v>
      </c>
      <c r="O3" s="793">
        <v>10</v>
      </c>
      <c r="P3" s="793">
        <v>11</v>
      </c>
      <c r="Q3" s="793">
        <v>12</v>
      </c>
      <c r="R3" s="793">
        <v>13</v>
      </c>
      <c r="S3" s="793">
        <v>14</v>
      </c>
    </row>
    <row r="4" spans="2:23">
      <c r="B4" s="760"/>
      <c r="C4" s="760"/>
      <c r="D4" s="740"/>
      <c r="E4" s="793"/>
      <c r="F4" s="793"/>
      <c r="G4" s="793"/>
      <c r="H4" s="793"/>
      <c r="I4" s="793"/>
      <c r="J4" s="414"/>
      <c r="K4" s="793"/>
      <c r="L4" s="793"/>
      <c r="M4" s="793"/>
      <c r="N4" s="793"/>
      <c r="O4" s="793"/>
      <c r="P4" s="793"/>
      <c r="Q4" s="793"/>
      <c r="R4" s="793"/>
      <c r="S4" s="793"/>
    </row>
    <row r="5" spans="2:23">
      <c r="B5" s="20">
        <v>1</v>
      </c>
      <c r="C5" s="20" t="s">
        <v>329</v>
      </c>
      <c r="D5" s="380">
        <v>28</v>
      </c>
      <c r="E5" s="20"/>
      <c r="F5" s="20"/>
      <c r="G5" s="20"/>
      <c r="H5" s="20"/>
      <c r="I5" s="413"/>
      <c r="J5" s="413"/>
      <c r="K5" s="20"/>
      <c r="L5" s="20"/>
      <c r="M5" s="20"/>
      <c r="N5" s="20"/>
      <c r="O5" s="20"/>
      <c r="P5" s="20"/>
      <c r="Q5" s="20"/>
      <c r="R5" s="20"/>
      <c r="S5" s="20"/>
      <c r="U5" t="s">
        <v>374</v>
      </c>
      <c r="V5" t="s">
        <v>211</v>
      </c>
      <c r="W5" t="s">
        <v>375</v>
      </c>
    </row>
    <row r="6" spans="2:23">
      <c r="B6" s="20">
        <v>2</v>
      </c>
      <c r="C6" s="20" t="s">
        <v>367</v>
      </c>
      <c r="D6" s="380">
        <v>20</v>
      </c>
      <c r="E6" s="20"/>
      <c r="F6" s="20"/>
      <c r="G6" s="20"/>
      <c r="H6" s="20"/>
      <c r="I6" s="413"/>
      <c r="J6" s="413"/>
      <c r="K6" s="20"/>
      <c r="L6" s="20"/>
      <c r="M6" s="20"/>
      <c r="N6" s="20"/>
      <c r="O6" s="20"/>
      <c r="P6" s="20"/>
      <c r="Q6" s="20"/>
      <c r="R6" s="20"/>
      <c r="S6" s="20"/>
      <c r="U6" t="s">
        <v>374</v>
      </c>
      <c r="V6" t="s">
        <v>211</v>
      </c>
      <c r="W6" t="s">
        <v>375</v>
      </c>
    </row>
    <row r="7" spans="2:23">
      <c r="B7" s="20">
        <v>2</v>
      </c>
      <c r="C7" s="20" t="s">
        <v>296</v>
      </c>
      <c r="D7" s="380">
        <v>7</v>
      </c>
      <c r="E7" s="20"/>
      <c r="F7" s="20"/>
      <c r="G7" s="20"/>
      <c r="H7" s="20"/>
      <c r="I7" s="413"/>
      <c r="J7" s="413"/>
      <c r="K7" s="20"/>
      <c r="L7" s="20"/>
      <c r="M7" s="20"/>
      <c r="N7" s="20"/>
      <c r="O7" s="20"/>
      <c r="P7" s="20"/>
      <c r="Q7" s="20"/>
      <c r="R7" s="20"/>
      <c r="S7" s="20"/>
      <c r="U7" t="s">
        <v>374</v>
      </c>
      <c r="V7" t="s">
        <v>211</v>
      </c>
      <c r="W7" t="s">
        <v>375</v>
      </c>
    </row>
    <row r="8" spans="2:23">
      <c r="B8" s="20">
        <v>3</v>
      </c>
      <c r="C8" s="20" t="s">
        <v>330</v>
      </c>
      <c r="D8" s="380">
        <v>10</v>
      </c>
      <c r="E8" s="20"/>
      <c r="F8" s="20"/>
      <c r="G8" s="20"/>
      <c r="H8" s="20"/>
      <c r="I8" s="413"/>
      <c r="J8" s="413"/>
      <c r="K8" s="20"/>
      <c r="L8" s="20"/>
      <c r="M8" s="20"/>
      <c r="N8" s="20"/>
      <c r="O8" s="20"/>
      <c r="P8" s="20"/>
      <c r="Q8" s="20"/>
      <c r="R8" s="20"/>
      <c r="S8" s="20"/>
      <c r="U8" t="s">
        <v>374</v>
      </c>
      <c r="V8" t="s">
        <v>211</v>
      </c>
      <c r="W8" t="s">
        <v>375</v>
      </c>
    </row>
    <row r="9" spans="2:23">
      <c r="B9" s="20">
        <v>4</v>
      </c>
      <c r="C9" s="20" t="s">
        <v>365</v>
      </c>
      <c r="D9" s="380">
        <v>5</v>
      </c>
      <c r="E9" s="20"/>
      <c r="F9" s="20"/>
      <c r="G9" s="20"/>
      <c r="H9" s="20"/>
      <c r="I9" s="413"/>
      <c r="J9" s="413"/>
      <c r="K9" s="20"/>
      <c r="L9" s="20"/>
      <c r="M9" s="20"/>
      <c r="N9" s="20"/>
      <c r="O9" s="20"/>
      <c r="P9" s="20"/>
      <c r="Q9" s="20"/>
      <c r="R9" s="20"/>
      <c r="S9" s="20"/>
      <c r="U9" t="s">
        <v>374</v>
      </c>
      <c r="V9" t="s">
        <v>211</v>
      </c>
      <c r="W9" t="s">
        <v>375</v>
      </c>
    </row>
    <row r="10" spans="2:23">
      <c r="B10" s="20">
        <v>5</v>
      </c>
      <c r="C10" s="20" t="s">
        <v>359</v>
      </c>
      <c r="D10" s="380">
        <v>13</v>
      </c>
      <c r="E10" s="20"/>
      <c r="F10" s="20"/>
      <c r="G10" s="20"/>
      <c r="H10" s="20"/>
      <c r="I10" s="413"/>
      <c r="J10" s="413"/>
      <c r="K10" s="20"/>
      <c r="L10" s="20"/>
      <c r="M10" s="20"/>
      <c r="N10" s="20"/>
      <c r="O10" s="20"/>
      <c r="P10" s="20"/>
      <c r="Q10" s="20"/>
      <c r="R10" s="20"/>
      <c r="S10" s="20"/>
      <c r="U10" t="s">
        <v>374</v>
      </c>
      <c r="V10" t="s">
        <v>211</v>
      </c>
      <c r="W10" t="s">
        <v>375</v>
      </c>
    </row>
    <row r="11" spans="2:23">
      <c r="B11" s="20">
        <v>6</v>
      </c>
      <c r="C11" s="20" t="s">
        <v>331</v>
      </c>
      <c r="D11" s="380">
        <v>94</v>
      </c>
      <c r="E11" s="20"/>
      <c r="F11" s="20"/>
      <c r="G11" s="20"/>
      <c r="H11" s="20"/>
      <c r="I11" s="413"/>
      <c r="J11" s="413"/>
      <c r="K11" s="20"/>
      <c r="L11" s="20"/>
      <c r="M11" s="20"/>
      <c r="N11" s="20"/>
      <c r="O11" s="20"/>
      <c r="P11" s="20"/>
      <c r="Q11" s="20"/>
      <c r="R11" s="20"/>
      <c r="S11" s="20"/>
      <c r="U11" t="s">
        <v>374</v>
      </c>
      <c r="V11" t="s">
        <v>211</v>
      </c>
      <c r="W11" t="s">
        <v>375</v>
      </c>
    </row>
    <row r="12" spans="2:23">
      <c r="B12" s="20">
        <v>7</v>
      </c>
      <c r="C12" s="20" t="s">
        <v>310</v>
      </c>
      <c r="D12" s="380">
        <v>10</v>
      </c>
      <c r="E12" s="20"/>
      <c r="F12" s="20"/>
      <c r="G12" s="20"/>
      <c r="H12" s="20"/>
      <c r="I12" s="413"/>
      <c r="J12" s="413"/>
      <c r="K12" s="20"/>
      <c r="L12" s="20"/>
      <c r="M12" s="20"/>
      <c r="N12" s="20"/>
      <c r="O12" s="20"/>
      <c r="P12" s="20"/>
      <c r="Q12" s="20"/>
      <c r="R12" s="20"/>
      <c r="S12" s="20"/>
      <c r="U12" t="s">
        <v>374</v>
      </c>
      <c r="V12" t="s">
        <v>211</v>
      </c>
      <c r="W12" t="s">
        <v>375</v>
      </c>
    </row>
    <row r="13" spans="2:23">
      <c r="B13" s="20">
        <v>8</v>
      </c>
      <c r="C13" s="20" t="s">
        <v>333</v>
      </c>
      <c r="D13" s="380">
        <v>3</v>
      </c>
      <c r="E13" s="20"/>
      <c r="F13" s="20"/>
      <c r="G13" s="20"/>
      <c r="H13" s="20"/>
      <c r="I13" s="413"/>
      <c r="J13" s="413"/>
      <c r="K13" s="20"/>
      <c r="L13" s="20"/>
      <c r="M13" s="20"/>
      <c r="N13" s="20"/>
      <c r="O13" s="20"/>
      <c r="P13" s="20"/>
      <c r="Q13" s="20"/>
      <c r="R13" s="20"/>
      <c r="S13" s="20"/>
      <c r="U13" t="s">
        <v>374</v>
      </c>
      <c r="V13" t="s">
        <v>211</v>
      </c>
      <c r="W13" t="s">
        <v>375</v>
      </c>
    </row>
    <row r="14" spans="2:23">
      <c r="B14" s="20">
        <v>9</v>
      </c>
      <c r="C14" s="20" t="s">
        <v>334</v>
      </c>
      <c r="D14" s="380">
        <v>6</v>
      </c>
      <c r="E14" s="20"/>
      <c r="F14" s="20"/>
      <c r="G14" s="20"/>
      <c r="H14" s="20"/>
      <c r="I14" s="413"/>
      <c r="J14" s="413"/>
      <c r="K14" s="20"/>
      <c r="L14" s="20"/>
      <c r="M14" s="20"/>
      <c r="N14" s="20"/>
      <c r="O14" s="20"/>
      <c r="P14" s="20"/>
      <c r="Q14" s="20"/>
      <c r="R14" s="20"/>
      <c r="S14" s="20"/>
      <c r="U14" t="s">
        <v>374</v>
      </c>
      <c r="V14" t="s">
        <v>211</v>
      </c>
      <c r="W14" t="s">
        <v>375</v>
      </c>
    </row>
    <row r="15" spans="2:23">
      <c r="B15" s="20">
        <v>10</v>
      </c>
      <c r="C15" s="20" t="s">
        <v>335</v>
      </c>
      <c r="D15" s="380">
        <v>6</v>
      </c>
      <c r="E15" s="20"/>
      <c r="F15" s="20"/>
      <c r="G15" s="20"/>
      <c r="H15" s="20"/>
      <c r="I15" s="413"/>
      <c r="J15" s="413"/>
      <c r="K15" s="20"/>
      <c r="L15" s="20"/>
      <c r="M15" s="20"/>
      <c r="N15" s="20"/>
      <c r="O15" s="20"/>
      <c r="P15" s="20"/>
      <c r="Q15" s="20"/>
      <c r="R15" s="20"/>
      <c r="S15" s="20"/>
      <c r="U15" t="s">
        <v>374</v>
      </c>
      <c r="V15" t="s">
        <v>211</v>
      </c>
      <c r="W15" t="s">
        <v>375</v>
      </c>
    </row>
    <row r="16" spans="2:23">
      <c r="B16" s="20">
        <v>11</v>
      </c>
      <c r="C16" s="20" t="s">
        <v>336</v>
      </c>
      <c r="D16" s="380">
        <v>4</v>
      </c>
      <c r="E16" s="20"/>
      <c r="F16" s="20"/>
      <c r="G16" s="20"/>
      <c r="H16" s="20"/>
      <c r="I16" s="413"/>
      <c r="J16" s="413"/>
      <c r="K16" s="20"/>
      <c r="L16" s="20"/>
      <c r="M16" s="20"/>
      <c r="N16" s="20"/>
      <c r="O16" s="20"/>
      <c r="P16" s="20"/>
      <c r="Q16" s="20"/>
      <c r="R16" s="20"/>
      <c r="S16" s="20"/>
      <c r="U16" t="s">
        <v>374</v>
      </c>
      <c r="V16" t="s">
        <v>211</v>
      </c>
      <c r="W16" t="s">
        <v>375</v>
      </c>
    </row>
    <row r="17" spans="2:23">
      <c r="B17" s="20">
        <v>12</v>
      </c>
      <c r="C17" s="20" t="s">
        <v>337</v>
      </c>
      <c r="D17" s="380">
        <v>3</v>
      </c>
      <c r="E17" s="20"/>
      <c r="F17" s="20"/>
      <c r="G17" s="20"/>
      <c r="H17" s="20"/>
      <c r="I17" s="413"/>
      <c r="J17" s="413"/>
      <c r="K17" s="20"/>
      <c r="L17" s="20"/>
      <c r="M17" s="20"/>
      <c r="N17" s="20"/>
      <c r="O17" s="20"/>
      <c r="P17" s="20"/>
      <c r="Q17" s="20"/>
      <c r="R17" s="20"/>
      <c r="S17" s="20"/>
      <c r="U17" t="s">
        <v>374</v>
      </c>
      <c r="V17" t="s">
        <v>211</v>
      </c>
      <c r="W17" t="s">
        <v>375</v>
      </c>
    </row>
    <row r="18" spans="2:23">
      <c r="B18" s="20">
        <v>13</v>
      </c>
      <c r="C18" s="20" t="s">
        <v>315</v>
      </c>
      <c r="D18" s="380">
        <v>3</v>
      </c>
      <c r="E18" s="20"/>
      <c r="F18" s="20"/>
      <c r="G18" s="20"/>
      <c r="H18" s="20"/>
      <c r="I18" s="413"/>
      <c r="J18" s="413"/>
      <c r="K18" s="20"/>
      <c r="L18" s="20"/>
      <c r="M18" s="20"/>
      <c r="N18" s="20"/>
      <c r="O18" s="20"/>
      <c r="P18" s="20"/>
      <c r="Q18" s="20"/>
      <c r="R18" s="20"/>
      <c r="S18" s="20"/>
      <c r="U18" t="s">
        <v>374</v>
      </c>
      <c r="V18" t="s">
        <v>211</v>
      </c>
      <c r="W18" t="s">
        <v>375</v>
      </c>
    </row>
    <row r="19" spans="2:23">
      <c r="B19" s="20">
        <v>14</v>
      </c>
      <c r="C19" s="20" t="s">
        <v>338</v>
      </c>
      <c r="D19" s="380">
        <v>10</v>
      </c>
      <c r="E19" s="20"/>
      <c r="F19" s="20"/>
      <c r="G19" s="20"/>
      <c r="H19" s="20"/>
      <c r="I19" s="413"/>
      <c r="J19" s="413"/>
      <c r="K19" s="20"/>
      <c r="L19" s="20"/>
      <c r="M19" s="20"/>
      <c r="N19" s="20"/>
      <c r="O19" s="20"/>
      <c r="P19" s="20"/>
      <c r="Q19" s="20"/>
      <c r="R19" s="20"/>
      <c r="S19" s="20"/>
      <c r="U19" t="s">
        <v>374</v>
      </c>
      <c r="V19" t="s">
        <v>211</v>
      </c>
      <c r="W19" t="s">
        <v>375</v>
      </c>
    </row>
    <row r="20" spans="2:23">
      <c r="B20" s="20">
        <v>15</v>
      </c>
      <c r="C20" s="20" t="s">
        <v>319</v>
      </c>
      <c r="D20" s="380">
        <v>16</v>
      </c>
      <c r="E20" s="20"/>
      <c r="F20" s="20"/>
      <c r="G20" s="20"/>
      <c r="H20" s="20"/>
      <c r="I20" s="413"/>
      <c r="J20" s="413"/>
      <c r="K20" s="20"/>
      <c r="L20" s="20"/>
      <c r="M20" s="20"/>
      <c r="N20" s="20"/>
      <c r="O20" s="20"/>
      <c r="P20" s="20"/>
      <c r="Q20" s="20"/>
      <c r="R20" s="20"/>
      <c r="S20" s="20"/>
      <c r="U20" t="s">
        <v>374</v>
      </c>
      <c r="V20" t="s">
        <v>211</v>
      </c>
      <c r="W20" t="s">
        <v>375</v>
      </c>
    </row>
    <row r="21" spans="2:23">
      <c r="B21" s="20">
        <v>16</v>
      </c>
      <c r="C21" s="20" t="s">
        <v>341</v>
      </c>
      <c r="D21" s="380">
        <v>7</v>
      </c>
      <c r="E21" s="20"/>
      <c r="F21" s="20"/>
      <c r="G21" s="20"/>
      <c r="H21" s="20"/>
      <c r="I21" s="413"/>
      <c r="J21" s="413"/>
      <c r="K21" s="20"/>
      <c r="L21" s="20"/>
      <c r="M21" s="20"/>
      <c r="N21" s="20"/>
      <c r="O21" s="20"/>
      <c r="P21" s="20"/>
      <c r="Q21" s="20"/>
      <c r="R21" s="20"/>
      <c r="S21" s="20"/>
      <c r="U21" t="s">
        <v>374</v>
      </c>
      <c r="V21" t="s">
        <v>211</v>
      </c>
      <c r="W21" t="s">
        <v>375</v>
      </c>
    </row>
    <row r="22" spans="2:23">
      <c r="B22" s="20">
        <v>17</v>
      </c>
      <c r="C22" s="20" t="s">
        <v>192</v>
      </c>
      <c r="D22" s="380">
        <v>16</v>
      </c>
      <c r="E22" s="20"/>
      <c r="F22" s="20"/>
      <c r="G22" s="20"/>
      <c r="H22" s="20"/>
      <c r="I22" s="413"/>
      <c r="J22" s="413"/>
      <c r="K22" s="20"/>
      <c r="L22" s="20"/>
      <c r="M22" s="20"/>
      <c r="N22" s="20"/>
      <c r="O22" s="20"/>
      <c r="P22" s="20"/>
      <c r="Q22" s="20"/>
      <c r="R22" s="20"/>
      <c r="S22" s="20"/>
      <c r="U22" t="s">
        <v>374</v>
      </c>
      <c r="V22" t="s">
        <v>211</v>
      </c>
      <c r="W22" t="s">
        <v>375</v>
      </c>
    </row>
    <row r="23" spans="2:23">
      <c r="B23" s="20">
        <v>18</v>
      </c>
      <c r="C23" s="20" t="s">
        <v>346</v>
      </c>
      <c r="D23" s="380">
        <v>4</v>
      </c>
      <c r="E23" s="20"/>
      <c r="F23" s="20"/>
      <c r="G23" s="20"/>
      <c r="H23" s="20"/>
      <c r="I23" s="413"/>
      <c r="J23" s="413"/>
      <c r="K23" s="20"/>
      <c r="L23" s="20"/>
      <c r="M23" s="20"/>
      <c r="N23" s="20"/>
      <c r="O23" s="20"/>
      <c r="P23" s="20"/>
      <c r="Q23" s="20"/>
      <c r="R23" s="20"/>
      <c r="S23" s="20"/>
      <c r="U23" t="s">
        <v>374</v>
      </c>
      <c r="V23" t="s">
        <v>211</v>
      </c>
      <c r="W23" t="s">
        <v>375</v>
      </c>
    </row>
    <row r="24" spans="2:23">
      <c r="B24" s="20">
        <v>19</v>
      </c>
      <c r="C24" s="20" t="s">
        <v>348</v>
      </c>
      <c r="D24" s="380">
        <v>6</v>
      </c>
      <c r="E24" s="20"/>
      <c r="F24" s="20"/>
      <c r="G24" s="20"/>
      <c r="H24" s="20"/>
      <c r="I24" s="413"/>
      <c r="J24" s="413"/>
      <c r="K24" s="20"/>
      <c r="L24" s="20"/>
      <c r="M24" s="20"/>
      <c r="N24" s="20"/>
      <c r="O24" s="20"/>
      <c r="P24" s="20"/>
      <c r="Q24" s="20"/>
      <c r="R24" s="20"/>
      <c r="S24" s="20"/>
      <c r="U24" t="s">
        <v>374</v>
      </c>
      <c r="V24" t="s">
        <v>211</v>
      </c>
      <c r="W24" t="s">
        <v>375</v>
      </c>
    </row>
    <row r="25" spans="2:23">
      <c r="B25" s="20">
        <v>20</v>
      </c>
      <c r="C25" s="20" t="s">
        <v>350</v>
      </c>
      <c r="D25" s="380">
        <v>3</v>
      </c>
      <c r="E25" s="20"/>
      <c r="F25" s="20"/>
      <c r="G25" s="20"/>
      <c r="H25" s="20"/>
      <c r="I25" s="413"/>
      <c r="J25" s="413"/>
      <c r="K25" s="20"/>
      <c r="L25" s="20"/>
      <c r="M25" s="20"/>
      <c r="N25" s="20"/>
      <c r="O25" s="20"/>
      <c r="P25" s="20"/>
      <c r="Q25" s="20"/>
      <c r="R25" s="20"/>
      <c r="S25" s="20"/>
      <c r="U25" t="s">
        <v>374</v>
      </c>
      <c r="V25" t="s">
        <v>211</v>
      </c>
      <c r="W25" t="s">
        <v>375</v>
      </c>
    </row>
    <row r="26" spans="2:23">
      <c r="B26" s="20">
        <v>21</v>
      </c>
      <c r="C26" s="20" t="s">
        <v>351</v>
      </c>
      <c r="D26" s="380">
        <v>1</v>
      </c>
      <c r="E26" s="20"/>
      <c r="F26" s="20"/>
      <c r="G26" s="20"/>
      <c r="H26" s="20"/>
      <c r="I26" s="413"/>
      <c r="J26" s="413"/>
      <c r="K26" s="20"/>
      <c r="L26" s="20"/>
      <c r="M26" s="20"/>
      <c r="N26" s="20"/>
      <c r="O26" s="20"/>
      <c r="P26" s="20"/>
      <c r="Q26" s="20"/>
      <c r="R26" s="20"/>
      <c r="S26" s="20"/>
      <c r="U26" t="s">
        <v>374</v>
      </c>
      <c r="V26" t="s">
        <v>211</v>
      </c>
      <c r="W26" t="s">
        <v>375</v>
      </c>
    </row>
    <row r="27" spans="2:23">
      <c r="B27" s="20">
        <v>22</v>
      </c>
      <c r="C27" s="20" t="s">
        <v>352</v>
      </c>
      <c r="D27" s="380">
        <v>3</v>
      </c>
      <c r="E27" s="20"/>
      <c r="F27" s="20"/>
      <c r="G27" s="20"/>
      <c r="H27" s="20"/>
      <c r="I27" s="413"/>
      <c r="J27" s="413"/>
      <c r="K27" s="20"/>
      <c r="L27" s="20"/>
      <c r="M27" s="20"/>
      <c r="N27" s="20"/>
      <c r="O27" s="20"/>
      <c r="P27" s="20"/>
      <c r="Q27" s="20"/>
      <c r="R27" s="20"/>
      <c r="S27" s="20"/>
      <c r="U27" t="s">
        <v>374</v>
      </c>
      <c r="V27" t="s">
        <v>211</v>
      </c>
      <c r="W27" t="s">
        <v>375</v>
      </c>
    </row>
    <row r="28" spans="2:23">
      <c r="B28" s="20">
        <v>23</v>
      </c>
      <c r="C28" s="20" t="s">
        <v>361</v>
      </c>
      <c r="D28" s="380">
        <v>6</v>
      </c>
      <c r="E28" s="20"/>
      <c r="F28" s="20"/>
      <c r="G28" s="20"/>
      <c r="H28" s="20"/>
      <c r="I28" s="413"/>
      <c r="J28" s="413"/>
      <c r="K28" s="20"/>
      <c r="L28" s="20"/>
      <c r="M28" s="20"/>
      <c r="N28" s="20"/>
      <c r="O28" s="20"/>
      <c r="P28" s="20"/>
      <c r="Q28" s="20"/>
      <c r="R28" s="20"/>
      <c r="S28" s="20"/>
      <c r="U28" t="s">
        <v>374</v>
      </c>
      <c r="V28" t="s">
        <v>211</v>
      </c>
      <c r="W28" t="s">
        <v>375</v>
      </c>
    </row>
    <row r="29" spans="2:23">
      <c r="B29" s="20">
        <v>24</v>
      </c>
      <c r="C29" s="20" t="s">
        <v>364</v>
      </c>
      <c r="D29" s="380">
        <v>4</v>
      </c>
      <c r="E29" s="20"/>
      <c r="F29" s="20"/>
      <c r="G29" s="20"/>
      <c r="H29" s="20"/>
      <c r="I29" s="413"/>
      <c r="J29" s="413"/>
      <c r="K29" s="20"/>
      <c r="L29" s="20"/>
      <c r="M29" s="20"/>
      <c r="N29" s="20"/>
      <c r="O29" s="20"/>
      <c r="P29" s="20"/>
      <c r="Q29" s="20"/>
      <c r="R29" s="20"/>
      <c r="S29" s="20"/>
      <c r="U29" t="s">
        <v>374</v>
      </c>
      <c r="V29" t="s">
        <v>211</v>
      </c>
      <c r="W29" t="s">
        <v>375</v>
      </c>
    </row>
    <row r="30" spans="2:23">
      <c r="B30" s="20">
        <v>25</v>
      </c>
      <c r="C30" s="20" t="s">
        <v>368</v>
      </c>
      <c r="D30" s="380">
        <v>34</v>
      </c>
      <c r="E30" s="20"/>
      <c r="F30" s="20"/>
      <c r="G30" s="20"/>
      <c r="H30" s="20"/>
      <c r="I30" s="413"/>
      <c r="J30" s="413"/>
      <c r="K30" s="20"/>
      <c r="L30" s="20"/>
      <c r="M30" s="20"/>
      <c r="N30" s="20"/>
      <c r="O30" s="20"/>
      <c r="P30" s="20"/>
      <c r="Q30" s="20"/>
      <c r="R30" s="20"/>
      <c r="S30" s="20"/>
      <c r="U30" t="s">
        <v>374</v>
      </c>
      <c r="V30" t="s">
        <v>211</v>
      </c>
      <c r="W30" t="s">
        <v>375</v>
      </c>
    </row>
    <row r="33" spans="2:12">
      <c r="B33" t="s">
        <v>247</v>
      </c>
    </row>
    <row r="34" spans="2:12">
      <c r="B34" t="s">
        <v>418</v>
      </c>
    </row>
    <row r="35" spans="2:12">
      <c r="B35" t="s">
        <v>42</v>
      </c>
    </row>
    <row r="36" spans="2:12">
      <c r="B36" t="s">
        <v>248</v>
      </c>
    </row>
    <row r="39" spans="2:12">
      <c r="B39" t="s">
        <v>45</v>
      </c>
      <c r="C39" t="s">
        <v>110</v>
      </c>
      <c r="D39" t="s">
        <v>244</v>
      </c>
      <c r="E39" t="s">
        <v>245</v>
      </c>
      <c r="G39" t="s">
        <v>246</v>
      </c>
    </row>
    <row r="41" spans="2:12">
      <c r="B41">
        <v>1</v>
      </c>
      <c r="C41" t="s">
        <v>329</v>
      </c>
      <c r="D41">
        <v>80.952678571428578</v>
      </c>
      <c r="E41" t="s">
        <v>19</v>
      </c>
      <c r="G41" t="s">
        <v>28</v>
      </c>
      <c r="I41" s="413">
        <v>5</v>
      </c>
      <c r="J41" s="413">
        <v>1</v>
      </c>
      <c r="K41" s="20" t="s">
        <v>365</v>
      </c>
      <c r="L41" s="417">
        <v>70.290000000000006</v>
      </c>
    </row>
    <row r="42" spans="2:12">
      <c r="B42">
        <v>2</v>
      </c>
      <c r="C42" t="s">
        <v>367</v>
      </c>
      <c r="D42">
        <v>76.324999999999989</v>
      </c>
      <c r="E42" t="s">
        <v>19</v>
      </c>
      <c r="G42" t="s">
        <v>28</v>
      </c>
      <c r="I42" s="413">
        <v>9</v>
      </c>
      <c r="J42" s="413">
        <v>2</v>
      </c>
      <c r="K42" s="20" t="s">
        <v>333</v>
      </c>
      <c r="L42" s="417">
        <v>75.141666666666666</v>
      </c>
    </row>
    <row r="43" spans="2:12">
      <c r="B43">
        <v>3</v>
      </c>
      <c r="C43" t="s">
        <v>296</v>
      </c>
      <c r="D43">
        <v>80.382142857142853</v>
      </c>
      <c r="E43" t="s">
        <v>19</v>
      </c>
      <c r="G43" t="s">
        <v>28</v>
      </c>
      <c r="I43" s="413">
        <v>6</v>
      </c>
      <c r="J43" s="413">
        <v>3</v>
      </c>
      <c r="K43" s="20" t="s">
        <v>359</v>
      </c>
      <c r="L43" s="417">
        <v>75.232692307692304</v>
      </c>
    </row>
    <row r="44" spans="2:12">
      <c r="B44">
        <v>4</v>
      </c>
      <c r="C44" t="s">
        <v>330</v>
      </c>
      <c r="D44">
        <v>80.22999999999999</v>
      </c>
      <c r="E44" t="s">
        <v>19</v>
      </c>
      <c r="G44" t="s">
        <v>28</v>
      </c>
      <c r="I44" s="413">
        <v>10</v>
      </c>
      <c r="J44" s="413">
        <v>4</v>
      </c>
      <c r="K44" s="20" t="s">
        <v>334</v>
      </c>
      <c r="L44" s="417">
        <v>75.733333333333334</v>
      </c>
    </row>
    <row r="45" spans="2:12">
      <c r="B45">
        <v>5</v>
      </c>
      <c r="C45" t="s">
        <v>365</v>
      </c>
      <c r="D45">
        <v>70.290000000000006</v>
      </c>
      <c r="E45" t="s">
        <v>19</v>
      </c>
      <c r="G45" t="s">
        <v>28</v>
      </c>
      <c r="I45" s="413">
        <v>21</v>
      </c>
      <c r="J45" s="413">
        <v>5</v>
      </c>
      <c r="K45" s="20" t="s">
        <v>350</v>
      </c>
      <c r="L45" s="417">
        <v>75.733333333333334</v>
      </c>
    </row>
    <row r="46" spans="2:12">
      <c r="B46">
        <v>6</v>
      </c>
      <c r="C46" t="s">
        <v>359</v>
      </c>
      <c r="D46">
        <v>75.232692307692304</v>
      </c>
      <c r="E46" t="s">
        <v>19</v>
      </c>
      <c r="G46" t="s">
        <v>28</v>
      </c>
      <c r="I46" s="413">
        <v>12</v>
      </c>
      <c r="J46" s="413">
        <v>6</v>
      </c>
      <c r="K46" s="20" t="s">
        <v>336</v>
      </c>
      <c r="L46" s="417">
        <v>75.881249999999994</v>
      </c>
    </row>
    <row r="47" spans="2:12">
      <c r="B47">
        <v>7</v>
      </c>
      <c r="C47" t="s">
        <v>331</v>
      </c>
      <c r="D47">
        <v>83.708244680851067</v>
      </c>
      <c r="E47" t="s">
        <v>18</v>
      </c>
      <c r="G47" t="s">
        <v>31</v>
      </c>
      <c r="I47" s="413">
        <v>2</v>
      </c>
      <c r="J47" s="413">
        <v>7</v>
      </c>
      <c r="K47" s="20" t="s">
        <v>367</v>
      </c>
      <c r="L47" s="417">
        <v>76.324999999999989</v>
      </c>
    </row>
    <row r="48" spans="2:12">
      <c r="B48">
        <v>8</v>
      </c>
      <c r="C48" t="s">
        <v>310</v>
      </c>
      <c r="D48">
        <v>78.632500000000007</v>
      </c>
      <c r="E48" t="s">
        <v>19</v>
      </c>
      <c r="G48" t="s">
        <v>28</v>
      </c>
      <c r="I48" s="413">
        <v>23</v>
      </c>
      <c r="J48" s="413">
        <v>8</v>
      </c>
      <c r="K48" s="20" t="s">
        <v>352</v>
      </c>
      <c r="L48" s="417">
        <v>76.324999999999989</v>
      </c>
    </row>
    <row r="49" spans="2:12">
      <c r="B49">
        <v>9</v>
      </c>
      <c r="C49" t="s">
        <v>333</v>
      </c>
      <c r="D49">
        <v>75.141666666666666</v>
      </c>
      <c r="E49" t="s">
        <v>19</v>
      </c>
      <c r="G49" t="s">
        <v>28</v>
      </c>
      <c r="I49" s="413">
        <v>11</v>
      </c>
      <c r="J49" s="413">
        <v>9</v>
      </c>
      <c r="K49" s="20" t="s">
        <v>335</v>
      </c>
      <c r="L49" s="417">
        <v>76.325000000000003</v>
      </c>
    </row>
    <row r="50" spans="2:12">
      <c r="B50">
        <v>10</v>
      </c>
      <c r="C50" t="s">
        <v>334</v>
      </c>
      <c r="D50">
        <v>75.733333333333334</v>
      </c>
      <c r="E50" t="s">
        <v>19</v>
      </c>
      <c r="G50" t="s">
        <v>28</v>
      </c>
      <c r="I50" s="413">
        <v>25</v>
      </c>
      <c r="J50" s="413">
        <v>10</v>
      </c>
      <c r="K50" s="20" t="s">
        <v>364</v>
      </c>
      <c r="L50" s="417">
        <v>77.212499999999991</v>
      </c>
    </row>
    <row r="51" spans="2:12">
      <c r="B51">
        <v>11</v>
      </c>
      <c r="C51" t="s">
        <v>335</v>
      </c>
      <c r="D51">
        <v>76.325000000000003</v>
      </c>
      <c r="E51" t="s">
        <v>19</v>
      </c>
      <c r="G51" t="s">
        <v>28</v>
      </c>
      <c r="I51" s="413">
        <v>24</v>
      </c>
      <c r="J51" s="413">
        <v>11</v>
      </c>
      <c r="K51" s="20" t="s">
        <v>361</v>
      </c>
      <c r="L51" s="417">
        <v>78.100000000000009</v>
      </c>
    </row>
    <row r="52" spans="2:12">
      <c r="B52">
        <v>12</v>
      </c>
      <c r="C52" t="s">
        <v>336</v>
      </c>
      <c r="D52">
        <v>75.881249999999994</v>
      </c>
      <c r="E52" t="s">
        <v>19</v>
      </c>
      <c r="G52" t="s">
        <v>28</v>
      </c>
      <c r="I52" s="413">
        <v>8</v>
      </c>
      <c r="J52" s="413">
        <v>12</v>
      </c>
      <c r="K52" s="20" t="s">
        <v>310</v>
      </c>
      <c r="L52" s="417">
        <v>78.632500000000007</v>
      </c>
    </row>
    <row r="53" spans="2:12">
      <c r="B53">
        <v>13</v>
      </c>
      <c r="C53" t="s">
        <v>337</v>
      </c>
      <c r="D53">
        <v>93.483333333333334</v>
      </c>
      <c r="E53" t="s">
        <v>18</v>
      </c>
      <c r="G53" t="s">
        <v>31</v>
      </c>
      <c r="I53" s="413">
        <v>17</v>
      </c>
      <c r="J53" s="413">
        <v>13</v>
      </c>
      <c r="K53" s="20" t="s">
        <v>341</v>
      </c>
      <c r="L53" s="417">
        <v>79.621428571428581</v>
      </c>
    </row>
    <row r="54" spans="2:12">
      <c r="B54">
        <v>14</v>
      </c>
      <c r="C54" t="s">
        <v>315</v>
      </c>
      <c r="D54">
        <v>83.424999999999983</v>
      </c>
      <c r="E54" t="s">
        <v>18</v>
      </c>
      <c r="G54" t="s">
        <v>31</v>
      </c>
      <c r="I54" s="413">
        <v>22</v>
      </c>
      <c r="J54" s="413">
        <v>14</v>
      </c>
      <c r="K54" s="20" t="s">
        <v>351</v>
      </c>
      <c r="L54" s="417">
        <v>79.875</v>
      </c>
    </row>
    <row r="55" spans="2:12">
      <c r="B55">
        <v>15</v>
      </c>
      <c r="C55" t="s">
        <v>338</v>
      </c>
      <c r="D55">
        <v>82.537500000000009</v>
      </c>
      <c r="E55" t="s">
        <v>18</v>
      </c>
      <c r="G55" t="s">
        <v>31</v>
      </c>
      <c r="I55" s="413">
        <v>4</v>
      </c>
      <c r="J55" s="413">
        <v>15</v>
      </c>
      <c r="K55" s="20" t="s">
        <v>330</v>
      </c>
      <c r="L55" s="417">
        <v>80.22999999999999</v>
      </c>
    </row>
    <row r="56" spans="2:12">
      <c r="B56">
        <v>16</v>
      </c>
      <c r="C56" t="s">
        <v>319</v>
      </c>
      <c r="D56">
        <v>87.418750000000003</v>
      </c>
      <c r="E56" t="s">
        <v>18</v>
      </c>
      <c r="G56" t="s">
        <v>31</v>
      </c>
      <c r="I56" s="413">
        <v>3</v>
      </c>
      <c r="J56" s="413">
        <v>16</v>
      </c>
      <c r="K56" s="20" t="s">
        <v>296</v>
      </c>
      <c r="L56" s="417">
        <v>80.382142857142853</v>
      </c>
    </row>
    <row r="57" spans="2:12">
      <c r="B57">
        <v>17</v>
      </c>
      <c r="C57" t="s">
        <v>341</v>
      </c>
      <c r="D57">
        <v>79.621428571428581</v>
      </c>
      <c r="E57" t="s">
        <v>19</v>
      </c>
      <c r="G57" t="s">
        <v>28</v>
      </c>
      <c r="I57" s="413">
        <v>1</v>
      </c>
      <c r="J57" s="413">
        <v>17</v>
      </c>
      <c r="K57" s="20" t="s">
        <v>329</v>
      </c>
      <c r="L57" s="417">
        <v>80.952678571428578</v>
      </c>
    </row>
    <row r="58" spans="2:12">
      <c r="B58">
        <v>18</v>
      </c>
      <c r="C58" t="s">
        <v>192</v>
      </c>
      <c r="D58">
        <v>85.2</v>
      </c>
      <c r="E58" t="s">
        <v>18</v>
      </c>
      <c r="G58" t="s">
        <v>31</v>
      </c>
      <c r="I58" s="413">
        <v>20</v>
      </c>
      <c r="J58" s="413">
        <v>18</v>
      </c>
      <c r="K58" s="20" t="s">
        <v>348</v>
      </c>
      <c r="L58" s="417">
        <v>81.354166666666671</v>
      </c>
    </row>
    <row r="59" spans="2:12">
      <c r="B59">
        <v>19</v>
      </c>
      <c r="C59" t="s">
        <v>346</v>
      </c>
      <c r="D59">
        <v>84.312499999999986</v>
      </c>
      <c r="E59" t="s">
        <v>18</v>
      </c>
      <c r="G59" t="s">
        <v>31</v>
      </c>
      <c r="I59" s="413">
        <v>15</v>
      </c>
      <c r="J59" s="413">
        <v>19</v>
      </c>
      <c r="K59" s="20" t="s">
        <v>338</v>
      </c>
      <c r="L59" s="417">
        <v>82.537500000000009</v>
      </c>
    </row>
    <row r="60" spans="2:12">
      <c r="B60">
        <v>20</v>
      </c>
      <c r="C60" t="s">
        <v>348</v>
      </c>
      <c r="D60">
        <v>81.354166666666671</v>
      </c>
      <c r="E60" t="s">
        <v>18</v>
      </c>
      <c r="G60" t="s">
        <v>31</v>
      </c>
      <c r="I60" s="413">
        <v>14</v>
      </c>
      <c r="J60" s="413">
        <v>20</v>
      </c>
      <c r="K60" s="20" t="s">
        <v>315</v>
      </c>
      <c r="L60" s="417">
        <v>83.424999999999983</v>
      </c>
    </row>
    <row r="61" spans="2:12">
      <c r="B61">
        <v>21</v>
      </c>
      <c r="C61" t="s">
        <v>350</v>
      </c>
      <c r="D61">
        <v>75.733333333333334</v>
      </c>
      <c r="E61" t="s">
        <v>19</v>
      </c>
      <c r="G61" t="s">
        <v>28</v>
      </c>
      <c r="I61" s="413">
        <v>7</v>
      </c>
      <c r="J61" s="413">
        <v>21</v>
      </c>
      <c r="K61" s="20" t="s">
        <v>331</v>
      </c>
      <c r="L61" s="417">
        <v>83.708244680851067</v>
      </c>
    </row>
    <row r="62" spans="2:12">
      <c r="B62">
        <v>22</v>
      </c>
      <c r="C62" t="s">
        <v>351</v>
      </c>
      <c r="D62">
        <v>79.875</v>
      </c>
      <c r="E62" t="s">
        <v>19</v>
      </c>
      <c r="G62" t="s">
        <v>28</v>
      </c>
      <c r="I62" s="413">
        <v>19</v>
      </c>
      <c r="J62" s="413">
        <v>22</v>
      </c>
      <c r="K62" s="20" t="s">
        <v>346</v>
      </c>
      <c r="L62" s="417">
        <v>84.312499999999986</v>
      </c>
    </row>
    <row r="63" spans="2:12">
      <c r="B63">
        <v>23</v>
      </c>
      <c r="C63" t="s">
        <v>352</v>
      </c>
      <c r="D63">
        <v>76.324999999999989</v>
      </c>
      <c r="E63" t="s">
        <v>19</v>
      </c>
      <c r="G63" t="s">
        <v>28</v>
      </c>
      <c r="I63" s="413">
        <v>18</v>
      </c>
      <c r="J63" s="413">
        <v>23</v>
      </c>
      <c r="K63" s="20" t="s">
        <v>192</v>
      </c>
      <c r="L63" s="417">
        <v>85.2</v>
      </c>
    </row>
    <row r="64" spans="2:12">
      <c r="B64">
        <v>24</v>
      </c>
      <c r="C64" t="s">
        <v>361</v>
      </c>
      <c r="D64">
        <v>78.100000000000009</v>
      </c>
      <c r="E64" t="s">
        <v>19</v>
      </c>
      <c r="G64" t="s">
        <v>28</v>
      </c>
      <c r="I64" s="413">
        <v>26</v>
      </c>
      <c r="J64" s="413">
        <v>24</v>
      </c>
      <c r="K64" s="20" t="s">
        <v>416</v>
      </c>
      <c r="L64" s="417">
        <v>87.027205882352945</v>
      </c>
    </row>
    <row r="65" spans="2:12">
      <c r="B65">
        <v>25</v>
      </c>
      <c r="C65" t="s">
        <v>364</v>
      </c>
      <c r="D65">
        <v>77.212499999999991</v>
      </c>
      <c r="E65" t="s">
        <v>19</v>
      </c>
      <c r="G65" t="s">
        <v>28</v>
      </c>
      <c r="I65" s="413">
        <v>16</v>
      </c>
      <c r="J65" s="413">
        <v>25</v>
      </c>
      <c r="K65" s="20" t="s">
        <v>319</v>
      </c>
      <c r="L65" s="417">
        <v>87.418750000000003</v>
      </c>
    </row>
    <row r="66" spans="2:12">
      <c r="B66">
        <v>26</v>
      </c>
      <c r="C66" t="s">
        <v>416</v>
      </c>
      <c r="D66">
        <v>87.027205882352945</v>
      </c>
      <c r="E66" t="s">
        <v>18</v>
      </c>
      <c r="G66" t="s">
        <v>31</v>
      </c>
      <c r="I66" s="413">
        <v>13</v>
      </c>
      <c r="J66" s="413">
        <v>26</v>
      </c>
      <c r="K66" s="20" t="s">
        <v>337</v>
      </c>
      <c r="L66" s="417">
        <v>93.483333333333334</v>
      </c>
    </row>
  </sheetData>
  <sortState ref="I41:L66">
    <sortCondition ref="L41"/>
  </sortState>
  <mergeCells count="17">
    <mergeCell ref="O3:O4"/>
    <mergeCell ref="P3:P4"/>
    <mergeCell ref="Q3:Q4"/>
    <mergeCell ref="R3:R4"/>
    <mergeCell ref="S3:S4"/>
    <mergeCell ref="N3:N4"/>
    <mergeCell ref="B3:B4"/>
    <mergeCell ref="C3:C4"/>
    <mergeCell ref="D3:D4"/>
    <mergeCell ref="E3:E4"/>
    <mergeCell ref="F3:F4"/>
    <mergeCell ref="G3:G4"/>
    <mergeCell ref="H3:H4"/>
    <mergeCell ref="I3:I4"/>
    <mergeCell ref="K3:K4"/>
    <mergeCell ref="L3:L4"/>
    <mergeCell ref="M3:M4"/>
  </mergeCells>
  <pageMargins left="1.34" right="0.22" top="0.74803149606299213" bottom="0.74803149606299213" header="0.31496062992125984" footer="0.31496062992125984"/>
  <pageSetup paperSize="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DR477"/>
  <sheetViews>
    <sheetView workbookViewId="0">
      <pane ySplit="2" topLeftCell="A267" activePane="bottomLeft" state="frozen"/>
      <selection pane="bottomLeft" activeCell="BG20" sqref="BG20"/>
    </sheetView>
  </sheetViews>
  <sheetFormatPr defaultRowHeight="15"/>
  <cols>
    <col min="1" max="3" width="3.7109375" customWidth="1"/>
    <col min="4" max="5" width="5.140625" customWidth="1"/>
    <col min="6" max="11" width="4.42578125" customWidth="1"/>
    <col min="12" max="16" width="0" hidden="1" customWidth="1"/>
    <col min="17" max="17" width="3.5703125" customWidth="1"/>
    <col min="18" max="18" width="5.85546875" customWidth="1"/>
    <col min="19" max="21" width="4.42578125" customWidth="1"/>
    <col min="22" max="22" width="6" customWidth="1"/>
    <col min="23" max="24" width="4.42578125" customWidth="1"/>
    <col min="25" max="25" width="8.42578125" customWidth="1"/>
    <col min="26" max="26" width="5.85546875" customWidth="1"/>
    <col min="27" max="29" width="4.42578125" customWidth="1"/>
    <col min="30" max="30" width="5.7109375" customWidth="1"/>
    <col min="31" max="33" width="4.42578125" customWidth="1"/>
    <col min="34" max="34" width="6.140625" customWidth="1"/>
    <col min="35" max="35" width="4.42578125" customWidth="1"/>
    <col min="36" max="36" width="4.5703125" customWidth="1"/>
    <col min="37" max="37" width="4.42578125" customWidth="1"/>
    <col min="38" max="38" width="6" customWidth="1"/>
    <col min="39" max="41" width="4.42578125" customWidth="1"/>
    <col min="42" max="42" width="5.85546875" customWidth="1"/>
    <col min="43" max="45" width="4.42578125" customWidth="1"/>
    <col min="46" max="46" width="5.28515625" customWidth="1"/>
    <col min="47" max="49" width="4.42578125" customWidth="1"/>
    <col min="50" max="50" width="6.140625" customWidth="1"/>
    <col min="51" max="53" width="4.42578125" customWidth="1"/>
    <col min="54" max="54" width="6" customWidth="1"/>
    <col min="55" max="57" width="4.42578125" customWidth="1"/>
    <col min="58" max="58" width="5.42578125" customWidth="1"/>
    <col min="59" max="61" width="4.42578125" customWidth="1"/>
    <col min="62" max="62" width="5.42578125" customWidth="1"/>
    <col min="63" max="65" width="4.42578125" customWidth="1"/>
    <col min="66" max="66" width="5.28515625" customWidth="1"/>
    <col min="67" max="69" width="4.42578125" customWidth="1"/>
    <col min="70" max="70" width="5.28515625" customWidth="1"/>
    <col min="71" max="73" width="4.42578125" customWidth="1"/>
    <col min="75" max="75" width="15" customWidth="1"/>
    <col min="76" max="77" width="14.7109375" customWidth="1"/>
    <col min="79" max="79" width="11.42578125" customWidth="1"/>
    <col min="82" max="82" width="7.28515625" customWidth="1"/>
    <col min="83" max="83" width="6.5703125" customWidth="1"/>
    <col min="85" max="85" width="3.5703125" customWidth="1"/>
    <col min="86" max="86" width="4.140625" customWidth="1"/>
    <col min="87" max="87" width="6" customWidth="1"/>
    <col min="88" max="88" width="6.42578125" customWidth="1"/>
    <col min="90" max="91" width="4" customWidth="1"/>
    <col min="92" max="92" width="5.42578125" customWidth="1"/>
    <col min="93" max="93" width="7" customWidth="1"/>
    <col min="95" max="95" width="23.42578125" customWidth="1"/>
  </cols>
  <sheetData>
    <row r="1" spans="1:122">
      <c r="A1" s="601" t="s">
        <v>0</v>
      </c>
      <c r="B1" s="602"/>
      <c r="C1" s="603"/>
      <c r="D1" s="607" t="s">
        <v>1</v>
      </c>
      <c r="E1" s="608"/>
      <c r="F1" s="609" t="s">
        <v>2</v>
      </c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794"/>
      <c r="R1" s="615">
        <v>1</v>
      </c>
      <c r="S1" s="616"/>
      <c r="T1" s="616"/>
      <c r="U1" s="617"/>
      <c r="V1" s="598">
        <v>2</v>
      </c>
      <c r="W1" s="599"/>
      <c r="X1" s="599"/>
      <c r="Y1" s="600"/>
      <c r="Z1" s="637">
        <v>3</v>
      </c>
      <c r="AA1" s="638"/>
      <c r="AB1" s="638"/>
      <c r="AC1" s="639"/>
      <c r="AD1" s="640">
        <v>4</v>
      </c>
      <c r="AE1" s="641"/>
      <c r="AF1" s="641"/>
      <c r="AG1" s="642"/>
      <c r="AH1" s="643">
        <v>5</v>
      </c>
      <c r="AI1" s="644"/>
      <c r="AJ1" s="644"/>
      <c r="AK1" s="645"/>
      <c r="AL1" s="634">
        <v>6</v>
      </c>
      <c r="AM1" s="635"/>
      <c r="AN1" s="635"/>
      <c r="AO1" s="636"/>
      <c r="AP1" s="646">
        <v>7</v>
      </c>
      <c r="AQ1" s="647"/>
      <c r="AR1" s="647"/>
      <c r="AS1" s="648"/>
      <c r="AT1" s="649">
        <v>8</v>
      </c>
      <c r="AU1" s="650"/>
      <c r="AV1" s="650"/>
      <c r="AW1" s="651"/>
      <c r="AX1" s="615">
        <v>9</v>
      </c>
      <c r="AY1" s="616"/>
      <c r="AZ1" s="616"/>
      <c r="BA1" s="617"/>
      <c r="BB1" s="598">
        <v>10</v>
      </c>
      <c r="BC1" s="599"/>
      <c r="BD1" s="599"/>
      <c r="BE1" s="600"/>
      <c r="BF1" s="637">
        <v>11</v>
      </c>
      <c r="BG1" s="638"/>
      <c r="BH1" s="638"/>
      <c r="BI1" s="639"/>
      <c r="BJ1" s="640">
        <v>12</v>
      </c>
      <c r="BK1" s="641"/>
      <c r="BL1" s="641"/>
      <c r="BM1" s="642"/>
      <c r="BN1" s="643">
        <v>13</v>
      </c>
      <c r="BO1" s="644"/>
      <c r="BP1" s="644"/>
      <c r="BQ1" s="645"/>
      <c r="BR1" s="634">
        <v>14</v>
      </c>
      <c r="BS1" s="635"/>
      <c r="BT1" s="635"/>
      <c r="BU1" s="636"/>
    </row>
    <row r="2" spans="1:122">
      <c r="A2" s="604"/>
      <c r="B2" s="605"/>
      <c r="C2" s="606"/>
      <c r="D2" s="1" t="s">
        <v>4</v>
      </c>
      <c r="E2" s="2" t="s">
        <v>5</v>
      </c>
      <c r="F2" s="3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3" t="s">
        <v>12</v>
      </c>
      <c r="M2" s="4" t="s">
        <v>13</v>
      </c>
      <c r="N2" s="4" t="s">
        <v>14</v>
      </c>
      <c r="O2" s="4" t="s">
        <v>15</v>
      </c>
      <c r="P2" s="5" t="s">
        <v>16</v>
      </c>
      <c r="Q2" s="5" t="s">
        <v>17</v>
      </c>
      <c r="R2" s="9" t="s">
        <v>18</v>
      </c>
      <c r="S2" s="9" t="s">
        <v>19</v>
      </c>
      <c r="T2" s="9" t="s">
        <v>20</v>
      </c>
      <c r="U2" s="9" t="s">
        <v>21</v>
      </c>
      <c r="V2" s="10" t="s">
        <v>18</v>
      </c>
      <c r="W2" s="10" t="s">
        <v>19</v>
      </c>
      <c r="X2" s="10" t="s">
        <v>20</v>
      </c>
      <c r="Y2" s="10" t="s">
        <v>21</v>
      </c>
      <c r="Z2" s="11" t="s">
        <v>18</v>
      </c>
      <c r="AA2" s="11" t="s">
        <v>19</v>
      </c>
      <c r="AB2" s="11" t="s">
        <v>20</v>
      </c>
      <c r="AC2" s="11" t="s">
        <v>21</v>
      </c>
      <c r="AD2" s="12" t="s">
        <v>18</v>
      </c>
      <c r="AE2" s="12" t="s">
        <v>19</v>
      </c>
      <c r="AF2" s="12" t="s">
        <v>20</v>
      </c>
      <c r="AG2" s="12" t="s">
        <v>21</v>
      </c>
      <c r="AH2" s="13" t="s">
        <v>18</v>
      </c>
      <c r="AI2" s="13" t="s">
        <v>19</v>
      </c>
      <c r="AJ2" s="13" t="s">
        <v>20</v>
      </c>
      <c r="AK2" s="13" t="s">
        <v>21</v>
      </c>
      <c r="AL2" s="14" t="s">
        <v>18</v>
      </c>
      <c r="AM2" s="14" t="s">
        <v>19</v>
      </c>
      <c r="AN2" s="14" t="s">
        <v>20</v>
      </c>
      <c r="AO2" s="14" t="s">
        <v>21</v>
      </c>
      <c r="AP2" s="15" t="s">
        <v>18</v>
      </c>
      <c r="AQ2" s="15" t="s">
        <v>19</v>
      </c>
      <c r="AR2" s="15" t="s">
        <v>20</v>
      </c>
      <c r="AS2" s="15" t="s">
        <v>21</v>
      </c>
      <c r="AT2" s="16" t="s">
        <v>18</v>
      </c>
      <c r="AU2" s="16" t="s">
        <v>19</v>
      </c>
      <c r="AV2" s="16" t="s">
        <v>20</v>
      </c>
      <c r="AW2" s="16" t="s">
        <v>21</v>
      </c>
      <c r="AX2" s="9" t="s">
        <v>18</v>
      </c>
      <c r="AY2" s="9" t="s">
        <v>19</v>
      </c>
      <c r="AZ2" s="9" t="s">
        <v>20</v>
      </c>
      <c r="BA2" s="9" t="s">
        <v>21</v>
      </c>
      <c r="BB2" s="10" t="s">
        <v>18</v>
      </c>
      <c r="BC2" s="10" t="s">
        <v>19</v>
      </c>
      <c r="BD2" s="10" t="s">
        <v>20</v>
      </c>
      <c r="BE2" s="10" t="s">
        <v>21</v>
      </c>
      <c r="BF2" s="11" t="s">
        <v>18</v>
      </c>
      <c r="BG2" s="11" t="s">
        <v>19</v>
      </c>
      <c r="BH2" s="11" t="s">
        <v>20</v>
      </c>
      <c r="BI2" s="11" t="s">
        <v>21</v>
      </c>
      <c r="BJ2" s="12" t="s">
        <v>18</v>
      </c>
      <c r="BK2" s="12" t="s">
        <v>19</v>
      </c>
      <c r="BL2" s="12" t="s">
        <v>20</v>
      </c>
      <c r="BM2" s="12" t="s">
        <v>21</v>
      </c>
      <c r="BN2" s="13" t="s">
        <v>18</v>
      </c>
      <c r="BO2" s="13" t="s">
        <v>19</v>
      </c>
      <c r="BP2" s="13" t="s">
        <v>20</v>
      </c>
      <c r="BQ2" s="13" t="s">
        <v>21</v>
      </c>
      <c r="BR2" s="14" t="s">
        <v>18</v>
      </c>
      <c r="BS2" s="14" t="s">
        <v>19</v>
      </c>
      <c r="BT2" s="14" t="s">
        <v>20</v>
      </c>
      <c r="BU2" s="14" t="s">
        <v>21</v>
      </c>
    </row>
    <row r="3" spans="1:122" ht="15" customHeight="1">
      <c r="A3" s="17">
        <v>1</v>
      </c>
      <c r="B3" s="17">
        <v>1</v>
      </c>
      <c r="C3" s="663" t="s">
        <v>200</v>
      </c>
      <c r="D3" s="18"/>
      <c r="E3" s="19">
        <v>1</v>
      </c>
      <c r="F3" s="20"/>
      <c r="G3" s="20"/>
      <c r="H3" s="20"/>
      <c r="I3" s="20"/>
      <c r="J3" s="20">
        <v>1</v>
      </c>
      <c r="K3" s="20"/>
      <c r="L3" s="20"/>
      <c r="M3" s="20"/>
      <c r="N3" s="20"/>
      <c r="O3" s="20"/>
      <c r="P3" s="19"/>
      <c r="Q3" s="19"/>
      <c r="R3" s="21"/>
      <c r="S3" s="21"/>
      <c r="T3" s="21">
        <v>3</v>
      </c>
      <c r="U3" s="21"/>
      <c r="V3" s="22"/>
      <c r="W3" s="22"/>
      <c r="X3" s="22">
        <v>3</v>
      </c>
      <c r="Y3" s="22"/>
      <c r="Z3" s="23"/>
      <c r="AA3" s="23"/>
      <c r="AB3" s="23">
        <v>3</v>
      </c>
      <c r="AC3" s="23"/>
      <c r="AD3" s="24"/>
      <c r="AE3" s="24"/>
      <c r="AF3" s="24">
        <v>3</v>
      </c>
      <c r="AG3" s="24"/>
      <c r="AH3" s="25"/>
      <c r="AI3" s="25"/>
      <c r="AJ3" s="25">
        <v>3</v>
      </c>
      <c r="AK3" s="25"/>
      <c r="AL3" s="26"/>
      <c r="AM3" s="26"/>
      <c r="AN3" s="26">
        <v>3</v>
      </c>
      <c r="AO3" s="26"/>
      <c r="AP3" s="22"/>
      <c r="AQ3" s="22"/>
      <c r="AR3" s="22">
        <v>3</v>
      </c>
      <c r="AS3" s="22"/>
      <c r="AT3" s="27"/>
      <c r="AU3" s="27"/>
      <c r="AV3" s="27">
        <v>3</v>
      </c>
      <c r="AW3" s="27"/>
      <c r="AX3" s="21"/>
      <c r="AY3" s="21"/>
      <c r="AZ3" s="21">
        <v>3</v>
      </c>
      <c r="BA3" s="21"/>
      <c r="BB3" s="22"/>
      <c r="BC3" s="22"/>
      <c r="BD3" s="22">
        <v>3</v>
      </c>
      <c r="BE3" s="22"/>
      <c r="BF3" s="23"/>
      <c r="BG3" s="23"/>
      <c r="BH3" s="23">
        <v>3</v>
      </c>
      <c r="BI3" s="23"/>
      <c r="BJ3" s="24"/>
      <c r="BK3" s="24"/>
      <c r="BL3" s="24">
        <v>3</v>
      </c>
      <c r="BM3" s="24"/>
      <c r="BN3" s="25"/>
      <c r="BO3" s="25"/>
      <c r="BP3" s="25">
        <v>3</v>
      </c>
      <c r="BQ3" s="25"/>
      <c r="BR3" s="26"/>
      <c r="BS3" s="26"/>
      <c r="BT3" s="26"/>
      <c r="BU3" s="26">
        <v>4</v>
      </c>
    </row>
    <row r="4" spans="1:122">
      <c r="A4" s="17">
        <v>2</v>
      </c>
      <c r="B4" s="17">
        <v>2</v>
      </c>
      <c r="C4" s="664"/>
      <c r="D4" s="18"/>
      <c r="E4" s="19">
        <v>1</v>
      </c>
      <c r="F4" s="20"/>
      <c r="G4" s="20"/>
      <c r="H4" s="20">
        <v>1</v>
      </c>
      <c r="I4" s="20"/>
      <c r="J4" s="20"/>
      <c r="K4" s="20"/>
      <c r="L4" s="20"/>
      <c r="M4" s="20"/>
      <c r="N4" s="20"/>
      <c r="O4" s="20"/>
      <c r="P4" s="19"/>
      <c r="Q4" s="19"/>
      <c r="R4" s="21"/>
      <c r="S4" s="21"/>
      <c r="T4" s="21">
        <v>3</v>
      </c>
      <c r="U4" s="21"/>
      <c r="V4" s="22"/>
      <c r="W4" s="22"/>
      <c r="X4" s="22">
        <v>3</v>
      </c>
      <c r="Y4" s="22"/>
      <c r="Z4" s="23"/>
      <c r="AA4" s="23"/>
      <c r="AB4" s="23">
        <v>3</v>
      </c>
      <c r="AC4" s="23"/>
      <c r="AD4" s="24"/>
      <c r="AE4" s="24"/>
      <c r="AF4" s="24">
        <v>3</v>
      </c>
      <c r="AG4" s="24"/>
      <c r="AH4" s="25"/>
      <c r="AI4" s="25"/>
      <c r="AJ4" s="25">
        <v>3</v>
      </c>
      <c r="AK4" s="25"/>
      <c r="AL4" s="26"/>
      <c r="AM4" s="26"/>
      <c r="AN4" s="26">
        <v>3</v>
      </c>
      <c r="AO4" s="26"/>
      <c r="AP4" s="22"/>
      <c r="AQ4" s="22"/>
      <c r="AR4" s="22">
        <v>3</v>
      </c>
      <c r="AS4" s="22"/>
      <c r="AT4" s="27"/>
      <c r="AU4" s="27"/>
      <c r="AV4" s="27">
        <v>3</v>
      </c>
      <c r="AW4" s="27"/>
      <c r="AX4" s="21"/>
      <c r="AY4" s="21"/>
      <c r="AZ4" s="21">
        <v>3</v>
      </c>
      <c r="BA4" s="21"/>
      <c r="BB4" s="22"/>
      <c r="BC4" s="22"/>
      <c r="BD4" s="22">
        <v>3</v>
      </c>
      <c r="BE4" s="22"/>
      <c r="BF4" s="23"/>
      <c r="BG4" s="23"/>
      <c r="BH4" s="23">
        <v>3</v>
      </c>
      <c r="BI4" s="23"/>
      <c r="BJ4" s="24"/>
      <c r="BK4" s="24"/>
      <c r="BL4" s="24">
        <v>3</v>
      </c>
      <c r="BM4" s="24"/>
      <c r="BN4" s="25"/>
      <c r="BO4" s="25"/>
      <c r="BP4" s="25">
        <v>3</v>
      </c>
      <c r="BQ4" s="25"/>
      <c r="BR4" s="26"/>
      <c r="BS4" s="26"/>
      <c r="BT4" s="26">
        <v>3</v>
      </c>
      <c r="BU4" s="26"/>
      <c r="CD4" s="652" t="s">
        <v>23</v>
      </c>
      <c r="CE4" s="652"/>
      <c r="CG4">
        <v>1</v>
      </c>
      <c r="CI4" t="s">
        <v>18</v>
      </c>
      <c r="CJ4" s="28">
        <v>2</v>
      </c>
      <c r="CL4">
        <v>8</v>
      </c>
      <c r="CN4" t="s">
        <v>18</v>
      </c>
      <c r="CO4" s="28">
        <v>0</v>
      </c>
      <c r="CQ4" t="s">
        <v>24</v>
      </c>
      <c r="CR4" s="29">
        <v>7.0000000000000007E-2</v>
      </c>
      <c r="CS4" s="30">
        <f>CR4/CR8*100%</f>
        <v>7.0000000000000007E-2</v>
      </c>
    </row>
    <row r="5" spans="1:122" ht="15.75" thickBot="1">
      <c r="A5" s="17">
        <v>3</v>
      </c>
      <c r="B5" s="17">
        <v>3</v>
      </c>
      <c r="C5" s="664"/>
      <c r="D5" s="18"/>
      <c r="E5" s="19">
        <v>1</v>
      </c>
      <c r="F5" s="20"/>
      <c r="G5" s="20"/>
      <c r="H5" s="20"/>
      <c r="I5" s="20">
        <v>1</v>
      </c>
      <c r="J5" s="20"/>
      <c r="K5" s="20"/>
      <c r="L5" s="20"/>
      <c r="M5" s="20"/>
      <c r="N5" s="20"/>
      <c r="O5" s="20"/>
      <c r="P5" s="19"/>
      <c r="Q5" s="19"/>
      <c r="R5" s="21"/>
      <c r="S5" s="21"/>
      <c r="T5" s="21">
        <v>3</v>
      </c>
      <c r="U5" s="21"/>
      <c r="V5" s="22"/>
      <c r="W5" s="22"/>
      <c r="X5" s="22">
        <v>3</v>
      </c>
      <c r="Y5" s="22"/>
      <c r="Z5" s="23"/>
      <c r="AA5" s="23"/>
      <c r="AB5" s="23">
        <v>3</v>
      </c>
      <c r="AC5" s="23"/>
      <c r="AD5" s="24"/>
      <c r="AE5" s="24"/>
      <c r="AF5" s="24">
        <v>3</v>
      </c>
      <c r="AG5" s="24"/>
      <c r="AH5" s="25"/>
      <c r="AI5" s="25"/>
      <c r="AJ5" s="25">
        <v>3</v>
      </c>
      <c r="AK5" s="25"/>
      <c r="AL5" s="26"/>
      <c r="AM5" s="26"/>
      <c r="AN5" s="26">
        <v>3</v>
      </c>
      <c r="AO5" s="26"/>
      <c r="AP5" s="22"/>
      <c r="AQ5" s="22"/>
      <c r="AR5" s="22">
        <v>3</v>
      </c>
      <c r="AS5" s="22"/>
      <c r="AT5" s="27"/>
      <c r="AU5" s="27"/>
      <c r="AV5" s="27">
        <v>3</v>
      </c>
      <c r="AW5" s="27"/>
      <c r="AX5" s="21"/>
      <c r="AY5" s="21"/>
      <c r="AZ5" s="21">
        <v>3</v>
      </c>
      <c r="BA5" s="21"/>
      <c r="BB5" s="22"/>
      <c r="BC5" s="22"/>
      <c r="BD5" s="22">
        <v>3</v>
      </c>
      <c r="BE5" s="22"/>
      <c r="BF5" s="23"/>
      <c r="BG5" s="23"/>
      <c r="BH5" s="23">
        <v>3</v>
      </c>
      <c r="BI5" s="23"/>
      <c r="BJ5" s="24"/>
      <c r="BK5" s="24"/>
      <c r="BL5" s="24">
        <v>3</v>
      </c>
      <c r="BM5" s="24"/>
      <c r="BN5" s="25"/>
      <c r="BO5" s="25"/>
      <c r="BP5" s="25">
        <v>3</v>
      </c>
      <c r="BQ5" s="25"/>
      <c r="BR5" s="26"/>
      <c r="BS5" s="26"/>
      <c r="BT5" s="26">
        <v>3</v>
      </c>
      <c r="BU5" s="26"/>
      <c r="CD5" t="s">
        <v>25</v>
      </c>
      <c r="CE5">
        <v>76</v>
      </c>
      <c r="CI5" t="s">
        <v>19</v>
      </c>
      <c r="CJ5" s="28">
        <v>11</v>
      </c>
      <c r="CN5" t="s">
        <v>19</v>
      </c>
      <c r="CO5" s="28">
        <v>7</v>
      </c>
      <c r="CQ5" t="s">
        <v>26</v>
      </c>
      <c r="CR5" s="29">
        <v>0.19</v>
      </c>
      <c r="CS5" s="30">
        <f>CR5/CR8*100%</f>
        <v>0.19</v>
      </c>
      <c r="DO5">
        <v>148</v>
      </c>
      <c r="DP5" s="30">
        <f>DO5/DO9*100%</f>
        <v>6.6907775768535266E-2</v>
      </c>
      <c r="DR5">
        <v>7</v>
      </c>
    </row>
    <row r="6" spans="1:122" ht="15.75" thickTop="1">
      <c r="A6" s="17">
        <v>4</v>
      </c>
      <c r="B6" s="17">
        <v>4</v>
      </c>
      <c r="C6" s="664"/>
      <c r="D6" s="18"/>
      <c r="E6" s="19">
        <v>1</v>
      </c>
      <c r="F6" s="20"/>
      <c r="G6" s="20"/>
      <c r="H6" s="20"/>
      <c r="I6" s="20">
        <v>1</v>
      </c>
      <c r="J6" s="20"/>
      <c r="K6" s="20"/>
      <c r="L6" s="20"/>
      <c r="M6" s="20"/>
      <c r="N6" s="20"/>
      <c r="O6" s="20"/>
      <c r="P6" s="19"/>
      <c r="Q6" s="19"/>
      <c r="R6" s="21"/>
      <c r="S6" s="21"/>
      <c r="T6" s="21">
        <v>3</v>
      </c>
      <c r="U6" s="21"/>
      <c r="V6" s="22"/>
      <c r="W6" s="22"/>
      <c r="X6" s="22">
        <v>3</v>
      </c>
      <c r="Y6" s="22"/>
      <c r="Z6" s="23"/>
      <c r="AA6" s="23"/>
      <c r="AB6" s="23">
        <v>3</v>
      </c>
      <c r="AC6" s="23"/>
      <c r="AD6" s="24"/>
      <c r="AE6" s="24"/>
      <c r="AF6" s="24">
        <v>3</v>
      </c>
      <c r="AG6" s="24"/>
      <c r="AH6" s="25"/>
      <c r="AI6" s="25"/>
      <c r="AJ6" s="25">
        <v>3</v>
      </c>
      <c r="AK6" s="25"/>
      <c r="AL6" s="26"/>
      <c r="AM6" s="26"/>
      <c r="AN6" s="26">
        <v>3</v>
      </c>
      <c r="AO6" s="26"/>
      <c r="AP6" s="22"/>
      <c r="AQ6" s="22"/>
      <c r="AR6" s="22">
        <v>3</v>
      </c>
      <c r="AS6" s="22"/>
      <c r="AT6" s="27"/>
      <c r="AU6" s="27"/>
      <c r="AV6" s="27">
        <v>3</v>
      </c>
      <c r="AW6" s="27"/>
      <c r="AX6" s="21"/>
      <c r="AY6" s="21"/>
      <c r="AZ6" s="21">
        <v>3</v>
      </c>
      <c r="BA6" s="21"/>
      <c r="BB6" s="22"/>
      <c r="BC6" s="22"/>
      <c r="BD6" s="22">
        <v>3</v>
      </c>
      <c r="BE6" s="22"/>
      <c r="BF6" s="23"/>
      <c r="BG6" s="23"/>
      <c r="BH6" s="23">
        <v>3</v>
      </c>
      <c r="BI6" s="23"/>
      <c r="BJ6" s="24"/>
      <c r="BK6" s="24"/>
      <c r="BL6" s="24">
        <v>3</v>
      </c>
      <c r="BM6" s="24"/>
      <c r="BN6" s="25"/>
      <c r="BO6" s="25"/>
      <c r="BP6" s="25">
        <v>3</v>
      </c>
      <c r="BQ6" s="25"/>
      <c r="BR6" s="26"/>
      <c r="BS6" s="26"/>
      <c r="BT6" s="26">
        <v>3</v>
      </c>
      <c r="BU6" s="26"/>
      <c r="BZ6" s="31"/>
      <c r="CA6" s="32" t="s">
        <v>23</v>
      </c>
      <c r="CB6" s="32"/>
      <c r="CD6" t="s">
        <v>27</v>
      </c>
      <c r="CE6">
        <v>74</v>
      </c>
      <c r="CI6" t="s">
        <v>20</v>
      </c>
      <c r="CJ6" s="28">
        <v>122</v>
      </c>
      <c r="CN6" t="s">
        <v>20</v>
      </c>
      <c r="CO6" s="28">
        <v>131</v>
      </c>
      <c r="CQ6" t="s">
        <v>28</v>
      </c>
      <c r="CR6" s="29">
        <v>0.59</v>
      </c>
      <c r="CS6" s="30">
        <f>CR6/CR8*100%</f>
        <v>0.59</v>
      </c>
      <c r="DO6">
        <v>431</v>
      </c>
      <c r="DP6" s="30">
        <f>DO6/DO9*100%</f>
        <v>0.19484629294755876</v>
      </c>
      <c r="DR6">
        <v>19</v>
      </c>
    </row>
    <row r="7" spans="1:122">
      <c r="A7" s="17">
        <v>5</v>
      </c>
      <c r="B7" s="17">
        <v>5</v>
      </c>
      <c r="C7" s="664"/>
      <c r="D7" s="18">
        <v>1</v>
      </c>
      <c r="E7" s="19"/>
      <c r="F7" s="20"/>
      <c r="G7" s="20"/>
      <c r="H7" s="20">
        <v>1</v>
      </c>
      <c r="I7" s="20"/>
      <c r="J7" s="20"/>
      <c r="K7" s="20"/>
      <c r="L7" s="20"/>
      <c r="M7" s="20"/>
      <c r="N7" s="20"/>
      <c r="O7" s="20"/>
      <c r="P7" s="19"/>
      <c r="Q7" s="19"/>
      <c r="R7" s="21"/>
      <c r="S7" s="21"/>
      <c r="T7" s="21">
        <v>3</v>
      </c>
      <c r="U7" s="21"/>
      <c r="V7" s="22"/>
      <c r="W7" s="22"/>
      <c r="X7" s="22">
        <v>3</v>
      </c>
      <c r="Y7" s="22"/>
      <c r="Z7" s="23"/>
      <c r="AA7" s="23"/>
      <c r="AB7" s="23">
        <v>3</v>
      </c>
      <c r="AC7" s="23"/>
      <c r="AD7" s="24"/>
      <c r="AE7" s="24"/>
      <c r="AF7" s="24">
        <v>3</v>
      </c>
      <c r="AG7" s="24"/>
      <c r="AH7" s="25"/>
      <c r="AI7" s="25"/>
      <c r="AJ7" s="25">
        <v>3</v>
      </c>
      <c r="AK7" s="25"/>
      <c r="AL7" s="26"/>
      <c r="AM7" s="26"/>
      <c r="AN7" s="26">
        <v>3</v>
      </c>
      <c r="AO7" s="26"/>
      <c r="AP7" s="22"/>
      <c r="AQ7" s="22"/>
      <c r="AR7" s="22">
        <v>3</v>
      </c>
      <c r="AS7" s="22"/>
      <c r="AT7" s="27"/>
      <c r="AU7" s="27"/>
      <c r="AV7" s="27">
        <v>3</v>
      </c>
      <c r="AW7" s="27"/>
      <c r="AX7" s="21"/>
      <c r="AY7" s="21"/>
      <c r="AZ7" s="21">
        <v>3</v>
      </c>
      <c r="BA7" s="21"/>
      <c r="BB7" s="22"/>
      <c r="BC7" s="22"/>
      <c r="BD7" s="22">
        <v>3</v>
      </c>
      <c r="BE7" s="22"/>
      <c r="BF7" s="23"/>
      <c r="BG7" s="23"/>
      <c r="BH7" s="23">
        <v>3</v>
      </c>
      <c r="BI7" s="23"/>
      <c r="BJ7" s="24"/>
      <c r="BK7" s="24"/>
      <c r="BL7" s="24">
        <v>3</v>
      </c>
      <c r="BM7" s="24"/>
      <c r="BN7" s="25"/>
      <c r="BO7" s="25"/>
      <c r="BP7" s="25">
        <v>3</v>
      </c>
      <c r="BQ7" s="25"/>
      <c r="BR7" s="26"/>
      <c r="BS7" s="26"/>
      <c r="BT7" s="26">
        <v>3</v>
      </c>
      <c r="BU7" s="26"/>
      <c r="BZ7" s="653"/>
      <c r="CA7" s="20" t="s">
        <v>29</v>
      </c>
      <c r="CB7" s="410"/>
      <c r="CD7" t="s">
        <v>30</v>
      </c>
      <c r="CE7" s="34">
        <f>SUM(CE5:CE6)</f>
        <v>150</v>
      </c>
      <c r="CI7" t="s">
        <v>21</v>
      </c>
      <c r="CJ7" s="28">
        <v>15</v>
      </c>
      <c r="CN7" t="s">
        <v>21</v>
      </c>
      <c r="CO7" s="28">
        <v>12</v>
      </c>
      <c r="CQ7" t="s">
        <v>31</v>
      </c>
      <c r="CR7" s="29">
        <v>0.15</v>
      </c>
      <c r="CS7" s="30">
        <f>CR7/CR8*100%</f>
        <v>0.15</v>
      </c>
      <c r="DO7">
        <v>1312</v>
      </c>
      <c r="DP7" s="30">
        <f>DO7/DO9*100%</f>
        <v>0.59312839059674505</v>
      </c>
      <c r="DR7">
        <v>59</v>
      </c>
    </row>
    <row r="8" spans="1:122">
      <c r="A8" s="17">
        <v>6</v>
      </c>
      <c r="B8" s="17">
        <v>6</v>
      </c>
      <c r="C8" s="664"/>
      <c r="D8" s="18">
        <v>1</v>
      </c>
      <c r="E8" s="19"/>
      <c r="F8" s="20"/>
      <c r="G8" s="20"/>
      <c r="H8" s="20"/>
      <c r="I8" s="20"/>
      <c r="J8" s="20">
        <v>1</v>
      </c>
      <c r="K8" s="20"/>
      <c r="L8" s="20"/>
      <c r="M8" s="20"/>
      <c r="N8" s="20"/>
      <c r="O8" s="20"/>
      <c r="P8" s="19"/>
      <c r="Q8" s="19"/>
      <c r="R8" s="21"/>
      <c r="S8" s="21"/>
      <c r="T8" s="21">
        <v>3</v>
      </c>
      <c r="U8" s="21"/>
      <c r="V8" s="22"/>
      <c r="W8" s="22"/>
      <c r="X8" s="22">
        <v>3</v>
      </c>
      <c r="Y8" s="22"/>
      <c r="Z8" s="23"/>
      <c r="AA8" s="23"/>
      <c r="AB8" s="23">
        <v>3</v>
      </c>
      <c r="AC8" s="23"/>
      <c r="AD8" s="24"/>
      <c r="AE8" s="24"/>
      <c r="AF8" s="24">
        <v>3</v>
      </c>
      <c r="AG8" s="24"/>
      <c r="AH8" s="25"/>
      <c r="AI8" s="25"/>
      <c r="AJ8" s="25">
        <v>3</v>
      </c>
      <c r="AK8" s="25"/>
      <c r="AL8" s="26"/>
      <c r="AM8" s="26"/>
      <c r="AN8" s="26">
        <v>3</v>
      </c>
      <c r="AO8" s="26"/>
      <c r="AP8" s="22"/>
      <c r="AQ8" s="22"/>
      <c r="AR8" s="22">
        <v>3</v>
      </c>
      <c r="AS8" s="22"/>
      <c r="AT8" s="27"/>
      <c r="AU8" s="27"/>
      <c r="AV8" s="27">
        <v>3</v>
      </c>
      <c r="AW8" s="27"/>
      <c r="AX8" s="21"/>
      <c r="AY8" s="21"/>
      <c r="AZ8" s="21">
        <v>3</v>
      </c>
      <c r="BA8" s="21"/>
      <c r="BB8" s="22"/>
      <c r="BC8" s="22"/>
      <c r="BD8" s="22">
        <v>3</v>
      </c>
      <c r="BE8" s="22"/>
      <c r="BF8" s="23"/>
      <c r="BG8" s="23"/>
      <c r="BH8" s="23">
        <v>3</v>
      </c>
      <c r="BI8" s="23"/>
      <c r="BJ8" s="24"/>
      <c r="BK8" s="24"/>
      <c r="BL8" s="24">
        <v>3</v>
      </c>
      <c r="BM8" s="24"/>
      <c r="BN8" s="25"/>
      <c r="BO8" s="25"/>
      <c r="BP8" s="25"/>
      <c r="BQ8" s="25">
        <v>4</v>
      </c>
      <c r="BR8" s="26"/>
      <c r="BS8" s="26"/>
      <c r="BT8" s="26"/>
      <c r="BU8" s="26">
        <v>4</v>
      </c>
      <c r="BZ8" s="654"/>
      <c r="CA8" s="20" t="s">
        <v>32</v>
      </c>
      <c r="CB8" s="410"/>
      <c r="CJ8" s="35">
        <f>SUM(CJ4:CJ7)</f>
        <v>150</v>
      </c>
      <c r="CO8" s="35">
        <f>SUM(CO4:CO7)</f>
        <v>150</v>
      </c>
      <c r="CQ8" t="s">
        <v>30</v>
      </c>
      <c r="CR8" s="29">
        <v>1</v>
      </c>
      <c r="CS8" s="29">
        <f>SUM(CS4:CS7)</f>
        <v>1</v>
      </c>
      <c r="DO8">
        <v>321</v>
      </c>
      <c r="DP8" s="30">
        <f>DO8/DO9*100%</f>
        <v>0.14511754068716093</v>
      </c>
      <c r="DR8">
        <v>15</v>
      </c>
    </row>
    <row r="9" spans="1:122">
      <c r="A9" s="17">
        <v>7</v>
      </c>
      <c r="B9" s="17">
        <v>7</v>
      </c>
      <c r="C9" s="664"/>
      <c r="D9" s="18">
        <v>1</v>
      </c>
      <c r="E9" s="19"/>
      <c r="F9" s="20"/>
      <c r="G9" s="20"/>
      <c r="H9" s="20">
        <v>1</v>
      </c>
      <c r="I9" s="20"/>
      <c r="J9" s="20"/>
      <c r="K9" s="20"/>
      <c r="L9" s="20"/>
      <c r="M9" s="20"/>
      <c r="N9" s="20"/>
      <c r="O9" s="20"/>
      <c r="P9" s="19"/>
      <c r="Q9" s="19"/>
      <c r="R9" s="21"/>
      <c r="S9" s="21"/>
      <c r="T9" s="21">
        <v>3</v>
      </c>
      <c r="U9" s="21"/>
      <c r="V9" s="22"/>
      <c r="W9" s="22"/>
      <c r="X9" s="22">
        <v>3</v>
      </c>
      <c r="Y9" s="22"/>
      <c r="Z9" s="23"/>
      <c r="AA9" s="23"/>
      <c r="AB9" s="23">
        <v>3</v>
      </c>
      <c r="AC9" s="23"/>
      <c r="AD9" s="24"/>
      <c r="AE9" s="24"/>
      <c r="AF9" s="24">
        <v>3</v>
      </c>
      <c r="AG9" s="24"/>
      <c r="AH9" s="25"/>
      <c r="AI9" s="25"/>
      <c r="AJ9" s="25">
        <v>3</v>
      </c>
      <c r="AK9" s="25"/>
      <c r="AL9" s="26"/>
      <c r="AM9" s="26"/>
      <c r="AN9" s="26">
        <v>3</v>
      </c>
      <c r="AO9" s="26"/>
      <c r="AP9" s="22"/>
      <c r="AQ9" s="22"/>
      <c r="AR9" s="22">
        <v>3</v>
      </c>
      <c r="AS9" s="22"/>
      <c r="AT9" s="27"/>
      <c r="AU9" s="27"/>
      <c r="AV9" s="27">
        <v>3</v>
      </c>
      <c r="AW9" s="27"/>
      <c r="AX9" s="21"/>
      <c r="AY9" s="21"/>
      <c r="AZ9" s="21">
        <v>3</v>
      </c>
      <c r="BA9" s="21"/>
      <c r="BB9" s="22"/>
      <c r="BC9" s="22"/>
      <c r="BD9" s="22">
        <v>3</v>
      </c>
      <c r="BE9" s="22"/>
      <c r="BF9" s="23"/>
      <c r="BG9" s="23"/>
      <c r="BH9" s="23">
        <v>3</v>
      </c>
      <c r="BI9" s="23"/>
      <c r="BJ9" s="24"/>
      <c r="BK9" s="24"/>
      <c r="BL9" s="24">
        <v>3</v>
      </c>
      <c r="BM9" s="24"/>
      <c r="BN9" s="25"/>
      <c r="BO9" s="25"/>
      <c r="BP9" s="25">
        <v>3</v>
      </c>
      <c r="BQ9" s="25"/>
      <c r="BR9" s="26"/>
      <c r="BS9" s="26"/>
      <c r="BT9" s="26">
        <v>3</v>
      </c>
      <c r="BU9" s="26"/>
      <c r="BZ9" s="655"/>
      <c r="CA9" s="20" t="s">
        <v>33</v>
      </c>
      <c r="CB9" s="410"/>
      <c r="CD9" s="652" t="s">
        <v>34</v>
      </c>
      <c r="CE9" s="652"/>
      <c r="CG9">
        <v>2</v>
      </c>
      <c r="CI9" t="s">
        <v>18</v>
      </c>
      <c r="CJ9" s="28">
        <v>1</v>
      </c>
      <c r="CL9">
        <v>9</v>
      </c>
      <c r="CN9" t="s">
        <v>18</v>
      </c>
      <c r="CO9" s="28">
        <v>2</v>
      </c>
      <c r="DO9">
        <f>SUM(DO5:DO8)</f>
        <v>2212</v>
      </c>
      <c r="DP9" s="29">
        <f>SUM(DP5:DP8)</f>
        <v>1</v>
      </c>
      <c r="DR9">
        <v>100</v>
      </c>
    </row>
    <row r="10" spans="1:122">
      <c r="A10" s="17">
        <v>8</v>
      </c>
      <c r="B10" s="17">
        <v>8</v>
      </c>
      <c r="C10" s="664"/>
      <c r="D10" s="18">
        <v>1</v>
      </c>
      <c r="E10" s="19"/>
      <c r="F10" s="20"/>
      <c r="G10" s="20"/>
      <c r="H10" s="20"/>
      <c r="I10" s="20">
        <v>1</v>
      </c>
      <c r="J10" s="20"/>
      <c r="K10" s="20"/>
      <c r="L10" s="20"/>
      <c r="M10" s="20"/>
      <c r="N10" s="20"/>
      <c r="O10" s="20"/>
      <c r="P10" s="19"/>
      <c r="Q10" s="19"/>
      <c r="R10" s="21"/>
      <c r="S10" s="21"/>
      <c r="T10" s="21">
        <v>3</v>
      </c>
      <c r="U10" s="21"/>
      <c r="V10" s="22"/>
      <c r="W10" s="22"/>
      <c r="X10" s="22">
        <v>3</v>
      </c>
      <c r="Y10" s="22"/>
      <c r="Z10" s="23"/>
      <c r="AA10" s="23"/>
      <c r="AB10" s="23">
        <v>3</v>
      </c>
      <c r="AC10" s="23"/>
      <c r="AD10" s="24"/>
      <c r="AE10" s="24"/>
      <c r="AF10" s="24">
        <v>3</v>
      </c>
      <c r="AG10" s="24"/>
      <c r="AH10" s="25"/>
      <c r="AI10" s="25"/>
      <c r="AJ10" s="25">
        <v>3</v>
      </c>
      <c r="AK10" s="25"/>
      <c r="AL10" s="26"/>
      <c r="AM10" s="26"/>
      <c r="AN10" s="26">
        <v>3</v>
      </c>
      <c r="AO10" s="26"/>
      <c r="AP10" s="22"/>
      <c r="AQ10" s="22"/>
      <c r="AR10" s="22">
        <v>3</v>
      </c>
      <c r="AS10" s="22"/>
      <c r="AT10" s="27"/>
      <c r="AU10" s="27"/>
      <c r="AV10" s="27">
        <v>3</v>
      </c>
      <c r="AW10" s="27"/>
      <c r="AX10" s="21"/>
      <c r="AY10" s="21"/>
      <c r="AZ10" s="21">
        <v>3</v>
      </c>
      <c r="BA10" s="21"/>
      <c r="BB10" s="22"/>
      <c r="BC10" s="22"/>
      <c r="BD10" s="22">
        <v>3</v>
      </c>
      <c r="BE10" s="22"/>
      <c r="BF10" s="23"/>
      <c r="BG10" s="23"/>
      <c r="BH10" s="23">
        <v>3</v>
      </c>
      <c r="BI10" s="23"/>
      <c r="BJ10" s="24"/>
      <c r="BK10" s="24"/>
      <c r="BL10" s="24">
        <v>3</v>
      </c>
      <c r="BM10" s="24"/>
      <c r="BN10" s="25"/>
      <c r="BO10" s="25"/>
      <c r="BP10" s="25">
        <v>3</v>
      </c>
      <c r="BQ10" s="25"/>
      <c r="BR10" s="26"/>
      <c r="BS10" s="26"/>
      <c r="BT10" s="26">
        <v>3</v>
      </c>
      <c r="BU10" s="26"/>
      <c r="BZ10" s="409"/>
      <c r="CA10" s="20"/>
      <c r="CB10" s="410"/>
      <c r="CD10" s="408"/>
      <c r="CE10" s="408"/>
      <c r="CJ10" s="28"/>
      <c r="CO10" s="28"/>
      <c r="DP10" s="29"/>
    </row>
    <row r="11" spans="1:122">
      <c r="A11" s="17">
        <v>9</v>
      </c>
      <c r="B11" s="17">
        <v>9</v>
      </c>
      <c r="C11" s="664"/>
      <c r="D11" s="18"/>
      <c r="E11" s="19">
        <v>1</v>
      </c>
      <c r="F11" s="20"/>
      <c r="G11" s="20"/>
      <c r="H11" s="20"/>
      <c r="I11" s="20"/>
      <c r="J11" s="20">
        <v>1</v>
      </c>
      <c r="K11" s="20"/>
      <c r="L11" s="20"/>
      <c r="M11" s="20"/>
      <c r="N11" s="20"/>
      <c r="O11" s="20"/>
      <c r="P11" s="19"/>
      <c r="Q11" s="19"/>
      <c r="R11" s="21"/>
      <c r="S11" s="21"/>
      <c r="T11" s="21">
        <v>3</v>
      </c>
      <c r="U11" s="21"/>
      <c r="V11" s="22"/>
      <c r="W11" s="22"/>
      <c r="X11" s="22">
        <v>3</v>
      </c>
      <c r="Y11" s="22"/>
      <c r="Z11" s="23"/>
      <c r="AA11" s="23"/>
      <c r="AB11" s="23">
        <v>3</v>
      </c>
      <c r="AC11" s="23"/>
      <c r="AD11" s="24"/>
      <c r="AE11" s="24"/>
      <c r="AF11" s="24">
        <v>3</v>
      </c>
      <c r="AG11" s="24"/>
      <c r="AH11" s="25"/>
      <c r="AI11" s="25"/>
      <c r="AJ11" s="25">
        <v>3</v>
      </c>
      <c r="AK11" s="25"/>
      <c r="AL11" s="26"/>
      <c r="AM11" s="26"/>
      <c r="AN11" s="26">
        <v>3</v>
      </c>
      <c r="AO11" s="26"/>
      <c r="AP11" s="22"/>
      <c r="AQ11" s="22"/>
      <c r="AR11" s="22">
        <v>3</v>
      </c>
      <c r="AS11" s="22"/>
      <c r="AT11" s="27"/>
      <c r="AU11" s="27"/>
      <c r="AV11" s="27">
        <v>3</v>
      </c>
      <c r="AW11" s="27"/>
      <c r="AX11" s="21"/>
      <c r="AY11" s="21"/>
      <c r="AZ11" s="21">
        <v>3</v>
      </c>
      <c r="BA11" s="21"/>
      <c r="BB11" s="22"/>
      <c r="BC11" s="22"/>
      <c r="BD11" s="22">
        <v>3</v>
      </c>
      <c r="BE11" s="22"/>
      <c r="BF11" s="23"/>
      <c r="BG11" s="23"/>
      <c r="BH11" s="23">
        <v>3</v>
      </c>
      <c r="BI11" s="23"/>
      <c r="BJ11" s="24"/>
      <c r="BK11" s="24"/>
      <c r="BL11" s="24">
        <v>3</v>
      </c>
      <c r="BM11" s="24"/>
      <c r="BN11" s="25"/>
      <c r="BO11" s="25"/>
      <c r="BP11" s="25"/>
      <c r="BQ11" s="25">
        <v>4</v>
      </c>
      <c r="BR11" s="26"/>
      <c r="BS11" s="26"/>
      <c r="BT11" s="26"/>
      <c r="BU11" s="26">
        <v>4</v>
      </c>
      <c r="BZ11" s="409"/>
      <c r="CA11" s="20"/>
      <c r="CB11" s="410"/>
      <c r="CD11" s="408"/>
      <c r="CE11" s="408"/>
      <c r="CJ11" s="28"/>
      <c r="CO11" s="28"/>
      <c r="DP11" s="29"/>
    </row>
    <row r="12" spans="1:122">
      <c r="A12" s="17">
        <v>10</v>
      </c>
      <c r="B12" s="17">
        <v>10</v>
      </c>
      <c r="C12" s="664"/>
      <c r="D12" s="18"/>
      <c r="E12" s="19">
        <v>1</v>
      </c>
      <c r="F12" s="20"/>
      <c r="G12" s="20"/>
      <c r="H12" s="20">
        <v>1</v>
      </c>
      <c r="I12" s="20"/>
      <c r="J12" s="20"/>
      <c r="K12" s="20"/>
      <c r="L12" s="20"/>
      <c r="M12" s="20"/>
      <c r="N12" s="20"/>
      <c r="O12" s="20"/>
      <c r="P12" s="19"/>
      <c r="Q12" s="19"/>
      <c r="R12" s="21"/>
      <c r="S12" s="21"/>
      <c r="T12" s="21">
        <v>3</v>
      </c>
      <c r="U12" s="21"/>
      <c r="V12" s="22"/>
      <c r="W12" s="22"/>
      <c r="X12" s="22">
        <v>3</v>
      </c>
      <c r="Y12" s="22"/>
      <c r="Z12" s="23"/>
      <c r="AA12" s="23"/>
      <c r="AB12" s="23"/>
      <c r="AC12" s="23">
        <v>4</v>
      </c>
      <c r="AD12" s="24"/>
      <c r="AE12" s="24"/>
      <c r="AF12" s="24">
        <v>3</v>
      </c>
      <c r="AG12" s="24"/>
      <c r="AH12" s="25"/>
      <c r="AI12" s="25"/>
      <c r="AJ12" s="25">
        <v>3</v>
      </c>
      <c r="AK12" s="25"/>
      <c r="AL12" s="26"/>
      <c r="AM12" s="26"/>
      <c r="AN12" s="26">
        <v>3</v>
      </c>
      <c r="AO12" s="26"/>
      <c r="AP12" s="22"/>
      <c r="AQ12" s="22"/>
      <c r="AR12" s="22"/>
      <c r="AS12" s="22">
        <v>4</v>
      </c>
      <c r="AT12" s="27"/>
      <c r="AU12" s="27"/>
      <c r="AV12" s="27">
        <v>3</v>
      </c>
      <c r="AW12" s="27"/>
      <c r="AX12" s="21"/>
      <c r="AY12" s="21"/>
      <c r="AZ12" s="21">
        <v>3</v>
      </c>
      <c r="BA12" s="21"/>
      <c r="BB12" s="22"/>
      <c r="BC12" s="22"/>
      <c r="BD12" s="22">
        <v>3</v>
      </c>
      <c r="BE12" s="22"/>
      <c r="BF12" s="23"/>
      <c r="BG12" s="23"/>
      <c r="BH12" s="23">
        <v>3</v>
      </c>
      <c r="BI12" s="23"/>
      <c r="BJ12" s="24"/>
      <c r="BK12" s="24"/>
      <c r="BL12" s="24">
        <v>3</v>
      </c>
      <c r="BM12" s="24"/>
      <c r="BN12" s="25"/>
      <c r="BO12" s="25"/>
      <c r="BP12" s="25">
        <v>3</v>
      </c>
      <c r="BQ12" s="25"/>
      <c r="BR12" s="26"/>
      <c r="BS12" s="26"/>
      <c r="BT12" s="26"/>
      <c r="BU12" s="26">
        <v>4</v>
      </c>
      <c r="BZ12" s="409"/>
      <c r="CA12" s="20"/>
      <c r="CB12" s="410"/>
      <c r="CD12" s="408"/>
      <c r="CE12" s="408"/>
      <c r="CJ12" s="28"/>
      <c r="CO12" s="28"/>
      <c r="DP12" s="29"/>
    </row>
    <row r="13" spans="1:122">
      <c r="A13" s="17">
        <v>11</v>
      </c>
      <c r="B13" s="17">
        <v>11</v>
      </c>
      <c r="C13" s="664"/>
      <c r="D13" s="18"/>
      <c r="E13" s="19">
        <v>1</v>
      </c>
      <c r="F13" s="20"/>
      <c r="G13" s="20">
        <v>1</v>
      </c>
      <c r="H13" s="20"/>
      <c r="I13" s="20"/>
      <c r="J13" s="20"/>
      <c r="K13" s="20"/>
      <c r="L13" s="20"/>
      <c r="M13" s="20"/>
      <c r="N13" s="20"/>
      <c r="O13" s="20"/>
      <c r="P13" s="19"/>
      <c r="Q13" s="19"/>
      <c r="R13" s="21"/>
      <c r="S13" s="21"/>
      <c r="T13" s="21">
        <v>3</v>
      </c>
      <c r="U13" s="21"/>
      <c r="V13" s="22"/>
      <c r="W13" s="22"/>
      <c r="X13" s="22">
        <v>3</v>
      </c>
      <c r="Y13" s="22"/>
      <c r="Z13" s="23"/>
      <c r="AA13" s="23"/>
      <c r="AB13" s="23">
        <v>3</v>
      </c>
      <c r="AC13" s="23"/>
      <c r="AD13" s="24"/>
      <c r="AE13" s="24"/>
      <c r="AF13" s="24">
        <v>3</v>
      </c>
      <c r="AG13" s="24"/>
      <c r="AH13" s="25"/>
      <c r="AI13" s="25"/>
      <c r="AJ13" s="25">
        <v>3</v>
      </c>
      <c r="AK13" s="25"/>
      <c r="AL13" s="26"/>
      <c r="AM13" s="26"/>
      <c r="AN13" s="26">
        <v>3</v>
      </c>
      <c r="AO13" s="26"/>
      <c r="AP13" s="22"/>
      <c r="AQ13" s="22"/>
      <c r="AR13" s="22">
        <v>3</v>
      </c>
      <c r="AS13" s="22"/>
      <c r="AT13" s="27"/>
      <c r="AU13" s="27"/>
      <c r="AV13" s="27">
        <v>3</v>
      </c>
      <c r="AW13" s="27"/>
      <c r="AX13" s="21"/>
      <c r="AY13" s="21"/>
      <c r="AZ13" s="21">
        <v>3</v>
      </c>
      <c r="BA13" s="21"/>
      <c r="BB13" s="22"/>
      <c r="BC13" s="22"/>
      <c r="BD13" s="22">
        <v>3</v>
      </c>
      <c r="BE13" s="22"/>
      <c r="BF13" s="23"/>
      <c r="BG13" s="23"/>
      <c r="BH13" s="23">
        <v>3</v>
      </c>
      <c r="BI13" s="23"/>
      <c r="BJ13" s="24"/>
      <c r="BK13" s="24"/>
      <c r="BL13" s="24"/>
      <c r="BM13" s="24">
        <v>4</v>
      </c>
      <c r="BN13" s="25"/>
      <c r="BO13" s="25"/>
      <c r="BP13" s="25"/>
      <c r="BQ13" s="25">
        <v>4</v>
      </c>
      <c r="BR13" s="26"/>
      <c r="BS13" s="26"/>
      <c r="BT13" s="26"/>
      <c r="BU13" s="26">
        <v>4</v>
      </c>
      <c r="BZ13" s="409"/>
      <c r="CA13" s="20"/>
      <c r="CB13" s="410"/>
      <c r="CD13" s="408"/>
      <c r="CE13" s="408"/>
      <c r="CJ13" s="28"/>
      <c r="CO13" s="28"/>
      <c r="DP13" s="29"/>
    </row>
    <row r="14" spans="1:122">
      <c r="A14" s="17">
        <v>12</v>
      </c>
      <c r="B14" s="17">
        <v>12</v>
      </c>
      <c r="C14" s="664"/>
      <c r="D14" s="18"/>
      <c r="E14" s="19">
        <v>1</v>
      </c>
      <c r="F14" s="20"/>
      <c r="G14" s="20"/>
      <c r="H14" s="20"/>
      <c r="I14" s="20">
        <v>1</v>
      </c>
      <c r="J14" s="20"/>
      <c r="K14" s="20"/>
      <c r="L14" s="20"/>
      <c r="M14" s="20"/>
      <c r="N14" s="20"/>
      <c r="O14" s="20"/>
      <c r="P14" s="19"/>
      <c r="Q14" s="19"/>
      <c r="R14" s="21"/>
      <c r="S14" s="21"/>
      <c r="T14" s="21">
        <v>3</v>
      </c>
      <c r="U14" s="21"/>
      <c r="V14" s="22"/>
      <c r="W14" s="22"/>
      <c r="X14" s="22">
        <v>3</v>
      </c>
      <c r="Y14" s="22"/>
      <c r="Z14" s="23"/>
      <c r="AA14" s="23"/>
      <c r="AB14" s="23">
        <v>3</v>
      </c>
      <c r="AC14" s="23"/>
      <c r="AD14" s="24"/>
      <c r="AE14" s="24"/>
      <c r="AF14" s="24">
        <v>3</v>
      </c>
      <c r="AG14" s="24"/>
      <c r="AH14" s="25"/>
      <c r="AI14" s="25"/>
      <c r="AJ14" s="25">
        <v>3</v>
      </c>
      <c r="AK14" s="25"/>
      <c r="AL14" s="26"/>
      <c r="AM14" s="26"/>
      <c r="AN14" s="26">
        <v>3</v>
      </c>
      <c r="AO14" s="26"/>
      <c r="AP14" s="22"/>
      <c r="AQ14" s="22"/>
      <c r="AR14" s="22"/>
      <c r="AS14" s="22">
        <v>4</v>
      </c>
      <c r="AT14" s="27"/>
      <c r="AU14" s="27"/>
      <c r="AV14" s="27">
        <v>3</v>
      </c>
      <c r="AW14" s="27"/>
      <c r="AX14" s="21"/>
      <c r="AY14" s="21"/>
      <c r="AZ14" s="21">
        <v>3</v>
      </c>
      <c r="BA14" s="21"/>
      <c r="BB14" s="22"/>
      <c r="BC14" s="22"/>
      <c r="BD14" s="22">
        <v>3</v>
      </c>
      <c r="BE14" s="22"/>
      <c r="BF14" s="23"/>
      <c r="BG14" s="23"/>
      <c r="BH14" s="23">
        <v>3</v>
      </c>
      <c r="BI14" s="23"/>
      <c r="BJ14" s="24"/>
      <c r="BK14" s="24"/>
      <c r="BL14" s="24">
        <v>3</v>
      </c>
      <c r="BM14" s="24"/>
      <c r="BN14" s="25"/>
      <c r="BO14" s="25"/>
      <c r="BP14" s="25"/>
      <c r="BQ14" s="25">
        <v>4</v>
      </c>
      <c r="BR14" s="26"/>
      <c r="BS14" s="26"/>
      <c r="BT14" s="26"/>
      <c r="BU14" s="26">
        <v>4</v>
      </c>
      <c r="BZ14" s="409"/>
      <c r="CA14" s="20"/>
      <c r="CB14" s="410"/>
      <c r="CD14" s="408"/>
      <c r="CE14" s="408"/>
      <c r="CJ14" s="28"/>
      <c r="CO14" s="28"/>
      <c r="DP14" s="29"/>
    </row>
    <row r="15" spans="1:122">
      <c r="A15" s="17">
        <v>13</v>
      </c>
      <c r="B15" s="17">
        <v>13</v>
      </c>
      <c r="C15" s="664"/>
      <c r="D15" s="18"/>
      <c r="E15" s="19">
        <v>1</v>
      </c>
      <c r="F15" s="20"/>
      <c r="G15" s="20"/>
      <c r="H15" s="20">
        <v>1</v>
      </c>
      <c r="I15" s="20"/>
      <c r="J15" s="20"/>
      <c r="K15" s="20"/>
      <c r="L15" s="20"/>
      <c r="M15" s="20"/>
      <c r="N15" s="20"/>
      <c r="O15" s="20"/>
      <c r="P15" s="19"/>
      <c r="Q15" s="19"/>
      <c r="R15" s="21"/>
      <c r="S15" s="21"/>
      <c r="T15" s="21">
        <v>3</v>
      </c>
      <c r="U15" s="21"/>
      <c r="V15" s="22"/>
      <c r="W15" s="22"/>
      <c r="X15" s="22">
        <v>3</v>
      </c>
      <c r="Y15" s="22"/>
      <c r="Z15" s="23"/>
      <c r="AA15" s="23"/>
      <c r="AB15" s="23">
        <v>3</v>
      </c>
      <c r="AC15" s="23"/>
      <c r="AD15" s="24"/>
      <c r="AE15" s="24"/>
      <c r="AF15" s="24">
        <v>3</v>
      </c>
      <c r="AG15" s="24"/>
      <c r="AH15" s="25"/>
      <c r="AI15" s="25"/>
      <c r="AJ15" s="25">
        <v>3</v>
      </c>
      <c r="AK15" s="25"/>
      <c r="AL15" s="26"/>
      <c r="AM15" s="26"/>
      <c r="AN15" s="26">
        <v>3</v>
      </c>
      <c r="AO15" s="26"/>
      <c r="AP15" s="22"/>
      <c r="AQ15" s="22"/>
      <c r="AR15" s="22">
        <v>3</v>
      </c>
      <c r="AS15" s="22"/>
      <c r="AT15" s="27"/>
      <c r="AU15" s="27"/>
      <c r="AV15" s="27">
        <v>3</v>
      </c>
      <c r="AW15" s="27"/>
      <c r="AX15" s="21"/>
      <c r="AY15" s="21"/>
      <c r="AZ15" s="21">
        <v>3</v>
      </c>
      <c r="BA15" s="21"/>
      <c r="BB15" s="22"/>
      <c r="BC15" s="22"/>
      <c r="BD15" s="22">
        <v>3</v>
      </c>
      <c r="BE15" s="22"/>
      <c r="BF15" s="23"/>
      <c r="BG15" s="23"/>
      <c r="BH15" s="23">
        <v>3</v>
      </c>
      <c r="BI15" s="23"/>
      <c r="BJ15" s="24"/>
      <c r="BK15" s="24"/>
      <c r="BL15" s="24">
        <v>3</v>
      </c>
      <c r="BM15" s="24"/>
      <c r="BN15" s="25"/>
      <c r="BO15" s="25"/>
      <c r="BP15" s="25">
        <v>3</v>
      </c>
      <c r="BQ15" s="25"/>
      <c r="BR15" s="26"/>
      <c r="BS15" s="26"/>
      <c r="BT15" s="26">
        <v>3</v>
      </c>
      <c r="BU15" s="26"/>
      <c r="BZ15" s="409"/>
      <c r="CA15" s="20"/>
      <c r="CB15" s="410"/>
      <c r="CD15" s="408"/>
      <c r="CE15" s="408"/>
      <c r="CJ15" s="28"/>
      <c r="CO15" s="28"/>
      <c r="DP15" s="29"/>
    </row>
    <row r="16" spans="1:122">
      <c r="A16" s="17">
        <v>14</v>
      </c>
      <c r="B16" s="17">
        <v>14</v>
      </c>
      <c r="C16" s="664"/>
      <c r="D16" s="18"/>
      <c r="E16" s="19">
        <v>1</v>
      </c>
      <c r="F16" s="20"/>
      <c r="G16" s="20"/>
      <c r="H16" s="20">
        <v>1</v>
      </c>
      <c r="I16" s="20"/>
      <c r="J16" s="20"/>
      <c r="K16" s="20"/>
      <c r="L16" s="20"/>
      <c r="M16" s="20"/>
      <c r="N16" s="20"/>
      <c r="O16" s="20"/>
      <c r="P16" s="19"/>
      <c r="Q16" s="19"/>
      <c r="R16" s="21"/>
      <c r="S16" s="21"/>
      <c r="T16" s="21">
        <v>3</v>
      </c>
      <c r="U16" s="21"/>
      <c r="V16" s="22"/>
      <c r="W16" s="22"/>
      <c r="X16" s="22">
        <v>3</v>
      </c>
      <c r="Y16" s="22"/>
      <c r="Z16" s="23"/>
      <c r="AA16" s="23"/>
      <c r="AB16" s="23">
        <v>3</v>
      </c>
      <c r="AC16" s="23"/>
      <c r="AD16" s="24"/>
      <c r="AE16" s="24"/>
      <c r="AF16" s="24">
        <v>3</v>
      </c>
      <c r="AG16" s="24"/>
      <c r="AH16" s="25"/>
      <c r="AI16" s="25"/>
      <c r="AJ16" s="25">
        <v>3</v>
      </c>
      <c r="AK16" s="25"/>
      <c r="AL16" s="26"/>
      <c r="AM16" s="26"/>
      <c r="AN16" s="26">
        <v>3</v>
      </c>
      <c r="AO16" s="26"/>
      <c r="AP16" s="22"/>
      <c r="AQ16" s="22"/>
      <c r="AR16" s="22">
        <v>3</v>
      </c>
      <c r="AS16" s="22"/>
      <c r="AT16" s="27"/>
      <c r="AU16" s="27"/>
      <c r="AV16" s="27">
        <v>3</v>
      </c>
      <c r="AW16" s="27"/>
      <c r="AX16" s="21"/>
      <c r="AY16" s="21"/>
      <c r="AZ16" s="21">
        <v>3</v>
      </c>
      <c r="BA16" s="21"/>
      <c r="BB16" s="22"/>
      <c r="BC16" s="22"/>
      <c r="BD16" s="22">
        <v>3</v>
      </c>
      <c r="BE16" s="22"/>
      <c r="BF16" s="23"/>
      <c r="BG16" s="23"/>
      <c r="BH16" s="23">
        <v>3</v>
      </c>
      <c r="BI16" s="23"/>
      <c r="BJ16" s="24"/>
      <c r="BK16" s="24"/>
      <c r="BL16" s="24"/>
      <c r="BM16" s="24">
        <v>4</v>
      </c>
      <c r="BN16" s="25"/>
      <c r="BO16" s="25"/>
      <c r="BP16" s="25"/>
      <c r="BQ16" s="25">
        <v>4</v>
      </c>
      <c r="BR16" s="26"/>
      <c r="BS16" s="26"/>
      <c r="BT16" s="26"/>
      <c r="BU16" s="26">
        <v>4</v>
      </c>
      <c r="BZ16" s="409"/>
      <c r="CA16" s="20"/>
      <c r="CB16" s="410"/>
      <c r="CD16" s="408"/>
      <c r="CE16" s="408"/>
      <c r="CJ16" s="28"/>
      <c r="CO16" s="28"/>
      <c r="DP16" s="29"/>
    </row>
    <row r="17" spans="1:120">
      <c r="A17" s="17">
        <v>15</v>
      </c>
      <c r="B17" s="17">
        <v>15</v>
      </c>
      <c r="C17" s="664"/>
      <c r="D17" s="18">
        <v>1</v>
      </c>
      <c r="E17" s="19"/>
      <c r="F17" s="20"/>
      <c r="G17" s="20"/>
      <c r="H17" s="20"/>
      <c r="I17" s="20">
        <v>1</v>
      </c>
      <c r="J17" s="20"/>
      <c r="K17" s="20"/>
      <c r="L17" s="20"/>
      <c r="M17" s="20"/>
      <c r="N17" s="20"/>
      <c r="O17" s="20"/>
      <c r="P17" s="19"/>
      <c r="Q17" s="19"/>
      <c r="R17" s="21"/>
      <c r="S17" s="21"/>
      <c r="T17" s="21">
        <v>3</v>
      </c>
      <c r="U17" s="21"/>
      <c r="V17" s="22"/>
      <c r="W17" s="22"/>
      <c r="X17" s="22">
        <v>3</v>
      </c>
      <c r="Y17" s="22"/>
      <c r="Z17" s="23"/>
      <c r="AA17" s="23"/>
      <c r="AB17" s="23">
        <v>3</v>
      </c>
      <c r="AC17" s="23"/>
      <c r="AD17" s="24"/>
      <c r="AE17" s="24"/>
      <c r="AF17" s="24">
        <v>3</v>
      </c>
      <c r="AG17" s="24"/>
      <c r="AH17" s="25"/>
      <c r="AI17" s="25"/>
      <c r="AJ17" s="25">
        <v>3</v>
      </c>
      <c r="AK17" s="25"/>
      <c r="AL17" s="26"/>
      <c r="AM17" s="26"/>
      <c r="AN17" s="26">
        <v>3</v>
      </c>
      <c r="AO17" s="26"/>
      <c r="AP17" s="22"/>
      <c r="AQ17" s="22"/>
      <c r="AR17" s="22">
        <v>3</v>
      </c>
      <c r="AS17" s="22"/>
      <c r="AT17" s="27"/>
      <c r="AU17" s="27"/>
      <c r="AV17" s="27">
        <v>3</v>
      </c>
      <c r="AW17" s="27"/>
      <c r="AX17" s="21"/>
      <c r="AY17" s="21"/>
      <c r="AZ17" s="21">
        <v>3</v>
      </c>
      <c r="BA17" s="21"/>
      <c r="BB17" s="22"/>
      <c r="BC17" s="22"/>
      <c r="BD17" s="22">
        <v>3</v>
      </c>
      <c r="BE17" s="22"/>
      <c r="BF17" s="23"/>
      <c r="BG17" s="23"/>
      <c r="BH17" s="23">
        <v>3</v>
      </c>
      <c r="BI17" s="23"/>
      <c r="BJ17" s="24"/>
      <c r="BK17" s="24"/>
      <c r="BL17" s="24">
        <v>3</v>
      </c>
      <c r="BM17" s="24"/>
      <c r="BN17" s="25"/>
      <c r="BO17" s="25"/>
      <c r="BP17" s="25">
        <v>3</v>
      </c>
      <c r="BQ17" s="25"/>
      <c r="BR17" s="26"/>
      <c r="BS17" s="26"/>
      <c r="BT17" s="26">
        <v>3</v>
      </c>
      <c r="BU17" s="26"/>
      <c r="BZ17" s="409"/>
      <c r="CA17" s="20"/>
      <c r="CB17" s="410"/>
      <c r="CD17" s="408"/>
      <c r="CE17" s="408"/>
      <c r="CJ17" s="28"/>
      <c r="CO17" s="28"/>
      <c r="DP17" s="29"/>
    </row>
    <row r="18" spans="1:120">
      <c r="A18" s="17">
        <v>16</v>
      </c>
      <c r="B18" s="17">
        <v>16</v>
      </c>
      <c r="C18" s="664"/>
      <c r="D18" s="18"/>
      <c r="E18" s="19">
        <v>1</v>
      </c>
      <c r="F18" s="20"/>
      <c r="G18" s="20"/>
      <c r="H18" s="20"/>
      <c r="I18" s="20">
        <v>1</v>
      </c>
      <c r="J18" s="20"/>
      <c r="K18" s="20"/>
      <c r="L18" s="20"/>
      <c r="M18" s="20"/>
      <c r="N18" s="20"/>
      <c r="O18" s="20"/>
      <c r="P18" s="19"/>
      <c r="Q18" s="19"/>
      <c r="R18" s="21"/>
      <c r="S18" s="21"/>
      <c r="T18" s="21">
        <v>3</v>
      </c>
      <c r="U18" s="21"/>
      <c r="V18" s="22"/>
      <c r="W18" s="22"/>
      <c r="X18" s="22">
        <v>3</v>
      </c>
      <c r="Y18" s="22"/>
      <c r="Z18" s="23"/>
      <c r="AA18" s="23"/>
      <c r="AB18" s="23">
        <v>3</v>
      </c>
      <c r="AC18" s="23"/>
      <c r="AD18" s="24"/>
      <c r="AE18" s="24"/>
      <c r="AF18" s="24">
        <v>3</v>
      </c>
      <c r="AG18" s="24"/>
      <c r="AH18" s="25"/>
      <c r="AI18" s="25"/>
      <c r="AJ18" s="25">
        <v>3</v>
      </c>
      <c r="AK18" s="25"/>
      <c r="AL18" s="26"/>
      <c r="AM18" s="26"/>
      <c r="AN18" s="26">
        <v>3</v>
      </c>
      <c r="AO18" s="26"/>
      <c r="AP18" s="22"/>
      <c r="AQ18" s="22"/>
      <c r="AR18" s="22">
        <v>3</v>
      </c>
      <c r="AS18" s="22"/>
      <c r="AT18" s="27"/>
      <c r="AU18" s="27"/>
      <c r="AV18" s="27">
        <v>3</v>
      </c>
      <c r="AW18" s="27"/>
      <c r="AX18" s="21"/>
      <c r="AY18" s="21"/>
      <c r="AZ18" s="21">
        <v>3</v>
      </c>
      <c r="BA18" s="21"/>
      <c r="BB18" s="22"/>
      <c r="BC18" s="22"/>
      <c r="BD18" s="22">
        <v>3</v>
      </c>
      <c r="BE18" s="22"/>
      <c r="BF18" s="23"/>
      <c r="BG18" s="23"/>
      <c r="BH18" s="23">
        <v>3</v>
      </c>
      <c r="BI18" s="23"/>
      <c r="BJ18" s="24"/>
      <c r="BK18" s="24"/>
      <c r="BL18" s="24"/>
      <c r="BM18" s="24">
        <v>4</v>
      </c>
      <c r="BN18" s="25"/>
      <c r="BO18" s="25"/>
      <c r="BP18" s="25"/>
      <c r="BQ18" s="25">
        <v>4</v>
      </c>
      <c r="BR18" s="26"/>
      <c r="BS18" s="26"/>
      <c r="BT18" s="26"/>
      <c r="BU18" s="26">
        <v>4</v>
      </c>
      <c r="BZ18" s="409"/>
      <c r="CA18" s="20"/>
      <c r="CB18" s="410"/>
      <c r="CD18" s="408"/>
      <c r="CE18" s="408"/>
      <c r="CJ18" s="28"/>
      <c r="CO18" s="28"/>
      <c r="DP18" s="29"/>
    </row>
    <row r="19" spans="1:120">
      <c r="A19" s="17">
        <v>17</v>
      </c>
      <c r="B19" s="17">
        <v>17</v>
      </c>
      <c r="C19" s="664"/>
      <c r="D19" s="18">
        <v>1</v>
      </c>
      <c r="E19" s="19"/>
      <c r="F19" s="20"/>
      <c r="G19" s="20"/>
      <c r="H19" s="20"/>
      <c r="I19" s="20">
        <v>1</v>
      </c>
      <c r="J19" s="20"/>
      <c r="K19" s="20"/>
      <c r="L19" s="20"/>
      <c r="M19" s="20"/>
      <c r="N19" s="20"/>
      <c r="O19" s="20"/>
      <c r="P19" s="19"/>
      <c r="Q19" s="19"/>
      <c r="R19" s="21"/>
      <c r="S19" s="21"/>
      <c r="T19" s="21">
        <v>3</v>
      </c>
      <c r="U19" s="21"/>
      <c r="V19" s="22"/>
      <c r="W19" s="22"/>
      <c r="X19" s="22">
        <v>3</v>
      </c>
      <c r="Y19" s="22"/>
      <c r="Z19" s="23"/>
      <c r="AA19" s="23"/>
      <c r="AB19" s="23">
        <v>3</v>
      </c>
      <c r="AC19" s="23"/>
      <c r="AD19" s="24"/>
      <c r="AE19" s="24"/>
      <c r="AF19" s="24">
        <v>3</v>
      </c>
      <c r="AG19" s="24"/>
      <c r="AH19" s="25"/>
      <c r="AI19" s="25"/>
      <c r="AJ19" s="25">
        <v>3</v>
      </c>
      <c r="AK19" s="25"/>
      <c r="AL19" s="26"/>
      <c r="AM19" s="26"/>
      <c r="AN19" s="26">
        <v>3</v>
      </c>
      <c r="AO19" s="26"/>
      <c r="AP19" s="22"/>
      <c r="AQ19" s="22"/>
      <c r="AR19" s="22">
        <v>3</v>
      </c>
      <c r="AS19" s="22"/>
      <c r="AT19" s="27"/>
      <c r="AU19" s="27"/>
      <c r="AV19" s="27">
        <v>3</v>
      </c>
      <c r="AW19" s="27"/>
      <c r="AX19" s="21"/>
      <c r="AY19" s="21"/>
      <c r="AZ19" s="21">
        <v>3</v>
      </c>
      <c r="BA19" s="21"/>
      <c r="BB19" s="22"/>
      <c r="BC19" s="22"/>
      <c r="BD19" s="22">
        <v>3</v>
      </c>
      <c r="BE19" s="22"/>
      <c r="BF19" s="23"/>
      <c r="BG19" s="23"/>
      <c r="BH19" s="23">
        <v>3</v>
      </c>
      <c r="BI19" s="23"/>
      <c r="BJ19" s="24"/>
      <c r="BK19" s="24"/>
      <c r="BL19" s="24"/>
      <c r="BM19" s="24">
        <v>4</v>
      </c>
      <c r="BN19" s="25"/>
      <c r="BO19" s="25"/>
      <c r="BP19" s="25"/>
      <c r="BQ19" s="25">
        <v>4</v>
      </c>
      <c r="BR19" s="26"/>
      <c r="BS19" s="26"/>
      <c r="BT19" s="26"/>
      <c r="BU19" s="26">
        <v>4</v>
      </c>
      <c r="BZ19" s="409"/>
      <c r="CA19" s="20"/>
      <c r="CB19" s="410"/>
      <c r="CD19" s="408"/>
      <c r="CE19" s="408"/>
      <c r="CJ19" s="28"/>
      <c r="CO19" s="28"/>
      <c r="DP19" s="29"/>
    </row>
    <row r="20" spans="1:120">
      <c r="A20" s="17">
        <v>18</v>
      </c>
      <c r="B20" s="17">
        <v>18</v>
      </c>
      <c r="C20" s="664"/>
      <c r="D20" s="18"/>
      <c r="E20" s="19">
        <v>1</v>
      </c>
      <c r="F20" s="20"/>
      <c r="G20" s="20">
        <v>1</v>
      </c>
      <c r="H20" s="20"/>
      <c r="I20" s="20"/>
      <c r="J20" s="20"/>
      <c r="K20" s="20"/>
      <c r="L20" s="20"/>
      <c r="M20" s="20"/>
      <c r="N20" s="20"/>
      <c r="O20" s="20"/>
      <c r="P20" s="19"/>
      <c r="Q20" s="19"/>
      <c r="R20" s="21"/>
      <c r="S20" s="21"/>
      <c r="T20" s="21">
        <v>3</v>
      </c>
      <c r="U20" s="21"/>
      <c r="V20" s="22"/>
      <c r="W20" s="22"/>
      <c r="X20" s="22">
        <v>3</v>
      </c>
      <c r="Y20" s="22"/>
      <c r="Z20" s="23"/>
      <c r="AA20" s="23"/>
      <c r="AB20" s="23">
        <v>3</v>
      </c>
      <c r="AC20" s="23"/>
      <c r="AD20" s="24"/>
      <c r="AE20" s="24"/>
      <c r="AF20" s="24">
        <v>3</v>
      </c>
      <c r="AG20" s="24"/>
      <c r="AH20" s="25"/>
      <c r="AI20" s="25"/>
      <c r="AJ20" s="25">
        <v>3</v>
      </c>
      <c r="AK20" s="25"/>
      <c r="AL20" s="26"/>
      <c r="AM20" s="26"/>
      <c r="AN20" s="26">
        <v>3</v>
      </c>
      <c r="AO20" s="26"/>
      <c r="AP20" s="22"/>
      <c r="AQ20" s="22"/>
      <c r="AR20" s="22">
        <v>3</v>
      </c>
      <c r="AS20" s="22"/>
      <c r="AT20" s="27"/>
      <c r="AU20" s="27"/>
      <c r="AV20" s="27">
        <v>3</v>
      </c>
      <c r="AW20" s="27"/>
      <c r="AX20" s="21"/>
      <c r="AY20" s="21"/>
      <c r="AZ20" s="21">
        <v>3</v>
      </c>
      <c r="BA20" s="21"/>
      <c r="BB20" s="22"/>
      <c r="BC20" s="22"/>
      <c r="BD20" s="22">
        <v>3</v>
      </c>
      <c r="BE20" s="22"/>
      <c r="BF20" s="23"/>
      <c r="BG20" s="23"/>
      <c r="BH20" s="23">
        <v>3</v>
      </c>
      <c r="BI20" s="23"/>
      <c r="BJ20" s="24"/>
      <c r="BK20" s="24"/>
      <c r="BL20" s="24">
        <v>3</v>
      </c>
      <c r="BM20" s="24"/>
      <c r="BN20" s="25"/>
      <c r="BO20" s="25"/>
      <c r="BP20" s="25">
        <v>3</v>
      </c>
      <c r="BQ20" s="25"/>
      <c r="BR20" s="26"/>
      <c r="BS20" s="26"/>
      <c r="BT20" s="26"/>
      <c r="BU20" s="26">
        <v>4</v>
      </c>
      <c r="BZ20" s="409"/>
      <c r="CA20" s="20"/>
      <c r="CB20" s="410"/>
      <c r="CD20" s="408"/>
      <c r="CE20" s="408"/>
      <c r="CJ20" s="28"/>
      <c r="CO20" s="28"/>
      <c r="DP20" s="29"/>
    </row>
    <row r="21" spans="1:120">
      <c r="A21" s="17">
        <v>19</v>
      </c>
      <c r="B21" s="17">
        <v>19</v>
      </c>
      <c r="C21" s="664"/>
      <c r="D21" s="18"/>
      <c r="E21" s="19">
        <v>1</v>
      </c>
      <c r="F21" s="20"/>
      <c r="G21" s="20"/>
      <c r="H21" s="20"/>
      <c r="I21" s="20"/>
      <c r="J21" s="20">
        <v>1</v>
      </c>
      <c r="K21" s="20"/>
      <c r="L21" s="20"/>
      <c r="M21" s="20"/>
      <c r="N21" s="20"/>
      <c r="O21" s="20"/>
      <c r="P21" s="19"/>
      <c r="Q21" s="19"/>
      <c r="R21" s="21"/>
      <c r="S21" s="21"/>
      <c r="T21" s="21">
        <v>3</v>
      </c>
      <c r="U21" s="21"/>
      <c r="V21" s="22"/>
      <c r="W21" s="22"/>
      <c r="X21" s="22">
        <v>3</v>
      </c>
      <c r="Y21" s="22"/>
      <c r="Z21" s="23"/>
      <c r="AA21" s="23"/>
      <c r="AB21" s="23">
        <v>3</v>
      </c>
      <c r="AC21" s="23"/>
      <c r="AD21" s="24"/>
      <c r="AE21" s="24"/>
      <c r="AF21" s="24">
        <v>3</v>
      </c>
      <c r="AG21" s="24"/>
      <c r="AH21" s="25"/>
      <c r="AI21" s="25"/>
      <c r="AJ21" s="25">
        <v>3</v>
      </c>
      <c r="AK21" s="25"/>
      <c r="AL21" s="26"/>
      <c r="AM21" s="26"/>
      <c r="AN21" s="26">
        <v>3</v>
      </c>
      <c r="AO21" s="26"/>
      <c r="AP21" s="22"/>
      <c r="AQ21" s="22"/>
      <c r="AR21" s="22">
        <v>3</v>
      </c>
      <c r="AS21" s="22"/>
      <c r="AT21" s="27"/>
      <c r="AU21" s="27"/>
      <c r="AV21" s="27">
        <v>3</v>
      </c>
      <c r="AW21" s="27"/>
      <c r="AX21" s="21"/>
      <c r="AY21" s="21"/>
      <c r="AZ21" s="21">
        <v>3</v>
      </c>
      <c r="BA21" s="21"/>
      <c r="BB21" s="22"/>
      <c r="BC21" s="22"/>
      <c r="BD21" s="22">
        <v>3</v>
      </c>
      <c r="BE21" s="22"/>
      <c r="BF21" s="23"/>
      <c r="BG21" s="23"/>
      <c r="BH21" s="23">
        <v>3</v>
      </c>
      <c r="BI21" s="23"/>
      <c r="BJ21" s="24"/>
      <c r="BK21" s="24"/>
      <c r="BL21" s="24">
        <v>3</v>
      </c>
      <c r="BM21" s="24"/>
      <c r="BN21" s="25"/>
      <c r="BO21" s="25"/>
      <c r="BP21" s="25">
        <v>3</v>
      </c>
      <c r="BQ21" s="25"/>
      <c r="BR21" s="26"/>
      <c r="BS21" s="26"/>
      <c r="BT21" s="26"/>
      <c r="BU21" s="26">
        <v>4</v>
      </c>
      <c r="BZ21" s="409"/>
      <c r="CA21" s="20"/>
      <c r="CB21" s="410"/>
      <c r="CD21" s="408"/>
      <c r="CE21" s="408"/>
      <c r="CJ21" s="28"/>
      <c r="CO21" s="28"/>
      <c r="DP21" s="29"/>
    </row>
    <row r="22" spans="1:120">
      <c r="A22" s="17">
        <v>20</v>
      </c>
      <c r="B22" s="17">
        <v>20</v>
      </c>
      <c r="C22" s="664"/>
      <c r="D22" s="18"/>
      <c r="E22" s="19">
        <v>1</v>
      </c>
      <c r="F22" s="20"/>
      <c r="G22" s="20">
        <v>1</v>
      </c>
      <c r="H22" s="20"/>
      <c r="I22" s="20"/>
      <c r="J22" s="20"/>
      <c r="K22" s="20"/>
      <c r="L22" s="20"/>
      <c r="M22" s="20"/>
      <c r="N22" s="20"/>
      <c r="O22" s="20"/>
      <c r="P22" s="19"/>
      <c r="Q22" s="19"/>
      <c r="R22" s="21"/>
      <c r="S22" s="21"/>
      <c r="T22" s="21">
        <v>3</v>
      </c>
      <c r="U22" s="21"/>
      <c r="V22" s="22"/>
      <c r="W22" s="22"/>
      <c r="X22" s="22">
        <v>3</v>
      </c>
      <c r="Y22" s="22"/>
      <c r="Z22" s="23"/>
      <c r="AA22" s="23"/>
      <c r="AB22" s="23">
        <v>3</v>
      </c>
      <c r="AC22" s="23"/>
      <c r="AD22" s="24"/>
      <c r="AE22" s="24"/>
      <c r="AF22" s="24">
        <v>3</v>
      </c>
      <c r="AG22" s="24"/>
      <c r="AH22" s="25"/>
      <c r="AI22" s="25"/>
      <c r="AJ22" s="25">
        <v>3</v>
      </c>
      <c r="AK22" s="25"/>
      <c r="AL22" s="26"/>
      <c r="AM22" s="26"/>
      <c r="AN22" s="26">
        <v>3</v>
      </c>
      <c r="AO22" s="26"/>
      <c r="AP22" s="22"/>
      <c r="AQ22" s="22"/>
      <c r="AR22" s="22">
        <v>3</v>
      </c>
      <c r="AS22" s="22"/>
      <c r="AT22" s="27"/>
      <c r="AU22" s="27"/>
      <c r="AV22" s="27">
        <v>3</v>
      </c>
      <c r="AW22" s="27"/>
      <c r="AX22" s="21"/>
      <c r="AY22" s="21"/>
      <c r="AZ22" s="21">
        <v>3</v>
      </c>
      <c r="BA22" s="21"/>
      <c r="BB22" s="22"/>
      <c r="BC22" s="22"/>
      <c r="BD22" s="22">
        <v>3</v>
      </c>
      <c r="BE22" s="22"/>
      <c r="BF22" s="23"/>
      <c r="BG22" s="23"/>
      <c r="BH22" s="23">
        <v>3</v>
      </c>
      <c r="BI22" s="23"/>
      <c r="BJ22" s="24"/>
      <c r="BK22" s="24"/>
      <c r="BL22" s="24">
        <v>3</v>
      </c>
      <c r="BM22" s="24"/>
      <c r="BN22" s="25"/>
      <c r="BO22" s="25"/>
      <c r="BP22" s="25">
        <v>3</v>
      </c>
      <c r="BQ22" s="25"/>
      <c r="BR22" s="26"/>
      <c r="BS22" s="26"/>
      <c r="BT22" s="26">
        <v>3</v>
      </c>
      <c r="BU22" s="26"/>
      <c r="BZ22" s="409"/>
      <c r="CA22" s="20"/>
      <c r="CB22" s="410"/>
      <c r="CD22" s="408"/>
      <c r="CE22" s="408"/>
      <c r="CJ22" s="28"/>
      <c r="CO22" s="28"/>
      <c r="DP22" s="29"/>
    </row>
    <row r="23" spans="1:120">
      <c r="A23" s="17">
        <v>21</v>
      </c>
      <c r="B23" s="17">
        <v>21</v>
      </c>
      <c r="C23" s="664"/>
      <c r="D23" s="18">
        <v>1</v>
      </c>
      <c r="E23" s="19"/>
      <c r="F23" s="20"/>
      <c r="G23" s="20"/>
      <c r="H23" s="20">
        <v>1</v>
      </c>
      <c r="I23" s="20"/>
      <c r="J23" s="20"/>
      <c r="K23" s="20"/>
      <c r="L23" s="20"/>
      <c r="M23" s="20"/>
      <c r="N23" s="20"/>
      <c r="O23" s="20"/>
      <c r="P23" s="19"/>
      <c r="Q23" s="19"/>
      <c r="R23" s="21"/>
      <c r="S23" s="21"/>
      <c r="T23" s="21">
        <v>3</v>
      </c>
      <c r="U23" s="21"/>
      <c r="V23" s="22"/>
      <c r="W23" s="22"/>
      <c r="X23" s="22">
        <v>3</v>
      </c>
      <c r="Y23" s="22"/>
      <c r="Z23" s="23"/>
      <c r="AA23" s="23"/>
      <c r="AB23" s="23">
        <v>3</v>
      </c>
      <c r="AC23" s="23"/>
      <c r="AD23" s="24"/>
      <c r="AE23" s="24"/>
      <c r="AF23" s="24">
        <v>3</v>
      </c>
      <c r="AG23" s="24"/>
      <c r="AH23" s="25"/>
      <c r="AI23" s="25"/>
      <c r="AJ23" s="25">
        <v>3</v>
      </c>
      <c r="AK23" s="25"/>
      <c r="AL23" s="26"/>
      <c r="AM23" s="26"/>
      <c r="AN23" s="26">
        <v>3</v>
      </c>
      <c r="AO23" s="26"/>
      <c r="AP23" s="22"/>
      <c r="AQ23" s="22"/>
      <c r="AR23" s="22">
        <v>3</v>
      </c>
      <c r="AS23" s="22"/>
      <c r="AT23" s="27"/>
      <c r="AU23" s="27"/>
      <c r="AV23" s="27">
        <v>3</v>
      </c>
      <c r="AW23" s="27"/>
      <c r="AX23" s="21"/>
      <c r="AY23" s="21"/>
      <c r="AZ23" s="21">
        <v>3</v>
      </c>
      <c r="BA23" s="21"/>
      <c r="BB23" s="22"/>
      <c r="BC23" s="22"/>
      <c r="BD23" s="22">
        <v>3</v>
      </c>
      <c r="BE23" s="22"/>
      <c r="BF23" s="23"/>
      <c r="BG23" s="23"/>
      <c r="BH23" s="23">
        <v>3</v>
      </c>
      <c r="BI23" s="23"/>
      <c r="BJ23" s="24"/>
      <c r="BK23" s="24"/>
      <c r="BL23" s="24"/>
      <c r="BM23" s="24">
        <v>4</v>
      </c>
      <c r="BN23" s="25"/>
      <c r="BO23" s="25"/>
      <c r="BP23" s="25"/>
      <c r="BQ23" s="25">
        <v>4</v>
      </c>
      <c r="BR23" s="26"/>
      <c r="BS23" s="26"/>
      <c r="BT23" s="26"/>
      <c r="BU23" s="26">
        <v>4</v>
      </c>
      <c r="BZ23" s="409"/>
      <c r="CA23" s="20"/>
      <c r="CB23" s="410"/>
      <c r="CD23" s="408"/>
      <c r="CE23" s="408"/>
      <c r="CJ23" s="28"/>
      <c r="CO23" s="28"/>
      <c r="DP23" s="29"/>
    </row>
    <row r="24" spans="1:120">
      <c r="A24" s="17">
        <v>22</v>
      </c>
      <c r="B24" s="17">
        <v>22</v>
      </c>
      <c r="C24" s="664"/>
      <c r="D24" s="18"/>
      <c r="E24" s="19">
        <v>1</v>
      </c>
      <c r="F24" s="20"/>
      <c r="G24" s="20"/>
      <c r="H24" s="20"/>
      <c r="I24" s="20">
        <v>1</v>
      </c>
      <c r="J24" s="20"/>
      <c r="K24" s="20"/>
      <c r="L24" s="20"/>
      <c r="M24" s="20"/>
      <c r="N24" s="20"/>
      <c r="O24" s="20"/>
      <c r="P24" s="19"/>
      <c r="Q24" s="19"/>
      <c r="R24" s="21"/>
      <c r="S24" s="21"/>
      <c r="T24" s="21">
        <v>3</v>
      </c>
      <c r="U24" s="21"/>
      <c r="V24" s="22"/>
      <c r="W24" s="22"/>
      <c r="X24" s="22">
        <v>3</v>
      </c>
      <c r="Y24" s="22"/>
      <c r="Z24" s="23"/>
      <c r="AA24" s="23"/>
      <c r="AB24" s="23">
        <v>3</v>
      </c>
      <c r="AC24" s="23"/>
      <c r="AD24" s="24"/>
      <c r="AE24" s="24"/>
      <c r="AF24" s="24">
        <v>3</v>
      </c>
      <c r="AG24" s="24"/>
      <c r="AH24" s="25"/>
      <c r="AI24" s="25"/>
      <c r="AJ24" s="25">
        <v>3</v>
      </c>
      <c r="AK24" s="25"/>
      <c r="AL24" s="26"/>
      <c r="AM24" s="26"/>
      <c r="AN24" s="26">
        <v>3</v>
      </c>
      <c r="AO24" s="26"/>
      <c r="AP24" s="22"/>
      <c r="AQ24" s="22"/>
      <c r="AR24" s="22">
        <v>3</v>
      </c>
      <c r="AS24" s="22"/>
      <c r="AT24" s="27"/>
      <c r="AU24" s="27"/>
      <c r="AV24" s="27">
        <v>3</v>
      </c>
      <c r="AW24" s="27"/>
      <c r="AX24" s="21"/>
      <c r="AY24" s="21"/>
      <c r="AZ24" s="21">
        <v>3</v>
      </c>
      <c r="BA24" s="21"/>
      <c r="BB24" s="22"/>
      <c r="BC24" s="22"/>
      <c r="BD24" s="22">
        <v>3</v>
      </c>
      <c r="BE24" s="22"/>
      <c r="BF24" s="23"/>
      <c r="BG24" s="23"/>
      <c r="BH24" s="23">
        <v>3</v>
      </c>
      <c r="BI24" s="23"/>
      <c r="BJ24" s="24"/>
      <c r="BK24" s="24"/>
      <c r="BL24" s="24">
        <v>3</v>
      </c>
      <c r="BM24" s="24"/>
      <c r="BN24" s="25"/>
      <c r="BO24" s="25"/>
      <c r="BP24" s="25">
        <v>3</v>
      </c>
      <c r="BQ24" s="25"/>
      <c r="BR24" s="26"/>
      <c r="BS24" s="26"/>
      <c r="BT24" s="26">
        <v>3</v>
      </c>
      <c r="BU24" s="26"/>
      <c r="BZ24" s="420"/>
      <c r="CA24" s="20"/>
      <c r="CB24" s="421"/>
      <c r="CD24" s="419"/>
      <c r="CE24" s="419"/>
      <c r="CJ24" s="28"/>
      <c r="CO24" s="28"/>
      <c r="DP24" s="29"/>
    </row>
    <row r="25" spans="1:120">
      <c r="A25" s="17">
        <v>23</v>
      </c>
      <c r="B25" s="17">
        <v>23</v>
      </c>
      <c r="C25" s="664"/>
      <c r="D25" s="18">
        <v>1</v>
      </c>
      <c r="E25" s="19"/>
      <c r="F25" s="20"/>
      <c r="G25" s="20"/>
      <c r="H25" s="20">
        <v>1</v>
      </c>
      <c r="I25" s="20"/>
      <c r="J25" s="20"/>
      <c r="K25" s="20"/>
      <c r="L25" s="20"/>
      <c r="M25" s="20"/>
      <c r="N25" s="20"/>
      <c r="O25" s="20"/>
      <c r="P25" s="19"/>
      <c r="Q25" s="19"/>
      <c r="R25" s="21"/>
      <c r="S25" s="21"/>
      <c r="T25" s="21">
        <v>3</v>
      </c>
      <c r="U25" s="21"/>
      <c r="V25" s="22"/>
      <c r="W25" s="22"/>
      <c r="X25" s="22">
        <v>3</v>
      </c>
      <c r="Y25" s="22"/>
      <c r="Z25" s="23"/>
      <c r="AA25" s="23"/>
      <c r="AB25" s="23">
        <v>3</v>
      </c>
      <c r="AC25" s="23"/>
      <c r="AD25" s="24"/>
      <c r="AE25" s="24"/>
      <c r="AF25" s="24">
        <v>3</v>
      </c>
      <c r="AG25" s="24"/>
      <c r="AH25" s="25"/>
      <c r="AI25" s="25"/>
      <c r="AJ25" s="25">
        <v>3</v>
      </c>
      <c r="AK25" s="25"/>
      <c r="AL25" s="26"/>
      <c r="AM25" s="26"/>
      <c r="AN25" s="26">
        <v>3</v>
      </c>
      <c r="AO25" s="26"/>
      <c r="AP25" s="22" t="s">
        <v>451</v>
      </c>
      <c r="AQ25" s="22"/>
      <c r="AR25" s="22">
        <v>3</v>
      </c>
      <c r="AS25" s="22"/>
      <c r="AT25" s="27"/>
      <c r="AU25" s="27"/>
      <c r="AV25" s="27">
        <v>3</v>
      </c>
      <c r="AW25" s="27"/>
      <c r="AX25" s="21"/>
      <c r="AY25" s="21"/>
      <c r="AZ25" s="21">
        <v>3</v>
      </c>
      <c r="BA25" s="21"/>
      <c r="BB25" s="22"/>
      <c r="BC25" s="22"/>
      <c r="BD25" s="22">
        <v>3</v>
      </c>
      <c r="BE25" s="22"/>
      <c r="BF25" s="23"/>
      <c r="BG25" s="23"/>
      <c r="BH25" s="23">
        <v>3</v>
      </c>
      <c r="BI25" s="23"/>
      <c r="BJ25" s="24"/>
      <c r="BK25" s="24"/>
      <c r="BL25" s="24"/>
      <c r="BM25" s="24">
        <v>4</v>
      </c>
      <c r="BN25" s="25"/>
      <c r="BO25" s="25"/>
      <c r="BP25" s="25"/>
      <c r="BQ25" s="25">
        <v>4</v>
      </c>
      <c r="BR25" s="26"/>
      <c r="BS25" s="26"/>
      <c r="BT25" s="26"/>
      <c r="BU25" s="26">
        <v>4</v>
      </c>
      <c r="BZ25" s="420"/>
      <c r="CA25" s="20"/>
      <c r="CB25" s="421"/>
      <c r="CD25" s="419"/>
      <c r="CE25" s="419"/>
      <c r="CJ25" s="28"/>
      <c r="CO25" s="28"/>
      <c r="DP25" s="29"/>
    </row>
    <row r="26" spans="1:120">
      <c r="A26" s="17">
        <v>24</v>
      </c>
      <c r="B26" s="17">
        <v>24</v>
      </c>
      <c r="C26" s="664"/>
      <c r="D26" s="18"/>
      <c r="E26" s="19">
        <v>1</v>
      </c>
      <c r="F26" s="20"/>
      <c r="G26" s="20"/>
      <c r="H26" s="20"/>
      <c r="I26" s="20">
        <v>1</v>
      </c>
      <c r="J26" s="20"/>
      <c r="K26" s="20"/>
      <c r="L26" s="20"/>
      <c r="M26" s="20"/>
      <c r="N26" s="20"/>
      <c r="O26" s="20"/>
      <c r="P26" s="19"/>
      <c r="Q26" s="19"/>
      <c r="R26" s="21"/>
      <c r="S26" s="21"/>
      <c r="T26" s="21">
        <v>3</v>
      </c>
      <c r="U26" s="21"/>
      <c r="V26" s="22"/>
      <c r="W26" s="22"/>
      <c r="X26" s="22">
        <v>3</v>
      </c>
      <c r="Y26" s="22"/>
      <c r="Z26" s="23"/>
      <c r="AA26" s="23"/>
      <c r="AB26" s="23">
        <v>3</v>
      </c>
      <c r="AC26" s="23"/>
      <c r="AD26" s="24"/>
      <c r="AE26" s="24"/>
      <c r="AF26" s="24">
        <v>3</v>
      </c>
      <c r="AG26" s="24"/>
      <c r="AH26" s="25"/>
      <c r="AI26" s="25"/>
      <c r="AJ26" s="25">
        <v>3</v>
      </c>
      <c r="AK26" s="25"/>
      <c r="AL26" s="26"/>
      <c r="AM26" s="26"/>
      <c r="AN26" s="26">
        <v>3</v>
      </c>
      <c r="AO26" s="26"/>
      <c r="AP26" s="22"/>
      <c r="AQ26" s="22"/>
      <c r="AR26" s="22">
        <v>3</v>
      </c>
      <c r="AS26" s="22"/>
      <c r="AT26" s="27"/>
      <c r="AU26" s="27"/>
      <c r="AV26" s="27">
        <v>3</v>
      </c>
      <c r="AW26" s="27"/>
      <c r="AX26" s="21"/>
      <c r="AY26" s="21"/>
      <c r="AZ26" s="21">
        <v>3</v>
      </c>
      <c r="BA26" s="21"/>
      <c r="BB26" s="22"/>
      <c r="BC26" s="22"/>
      <c r="BD26" s="22">
        <v>3</v>
      </c>
      <c r="BE26" s="22"/>
      <c r="BF26" s="23"/>
      <c r="BG26" s="23"/>
      <c r="BH26" s="23">
        <v>3</v>
      </c>
      <c r="BI26" s="23"/>
      <c r="BJ26" s="24"/>
      <c r="BK26" s="24"/>
      <c r="BL26" s="24">
        <v>3</v>
      </c>
      <c r="BM26" s="24"/>
      <c r="BN26" s="25"/>
      <c r="BO26" s="25"/>
      <c r="BP26" s="25">
        <v>3</v>
      </c>
      <c r="BQ26" s="25"/>
      <c r="BR26" s="26"/>
      <c r="BS26" s="26"/>
      <c r="BT26" s="26">
        <v>3</v>
      </c>
      <c r="BU26" s="26"/>
      <c r="BZ26" s="420"/>
      <c r="CA26" s="20"/>
      <c r="CB26" s="421"/>
      <c r="CD26" s="419"/>
      <c r="CE26" s="419"/>
      <c r="CJ26" s="28"/>
      <c r="CO26" s="28"/>
      <c r="DP26" s="29"/>
    </row>
    <row r="27" spans="1:120">
      <c r="A27" s="17">
        <v>25</v>
      </c>
      <c r="B27" s="17">
        <v>25</v>
      </c>
      <c r="C27" s="664"/>
      <c r="D27" s="18">
        <v>1</v>
      </c>
      <c r="E27" s="19"/>
      <c r="F27" s="20"/>
      <c r="G27" s="20"/>
      <c r="H27" s="20"/>
      <c r="I27" s="20"/>
      <c r="J27" s="20">
        <v>1</v>
      </c>
      <c r="K27" s="20"/>
      <c r="L27" s="20"/>
      <c r="M27" s="20"/>
      <c r="N27" s="20"/>
      <c r="O27" s="20"/>
      <c r="P27" s="19"/>
      <c r="Q27" s="19" t="s">
        <v>446</v>
      </c>
      <c r="R27" s="21"/>
      <c r="S27" s="21"/>
      <c r="T27" s="21">
        <v>3</v>
      </c>
      <c r="U27" s="21"/>
      <c r="V27" s="22"/>
      <c r="W27" s="22"/>
      <c r="X27" s="22">
        <v>3</v>
      </c>
      <c r="Y27" s="22"/>
      <c r="Z27" s="23"/>
      <c r="AA27" s="23"/>
      <c r="AB27" s="23">
        <v>3</v>
      </c>
      <c r="AC27" s="23"/>
      <c r="AD27" s="24"/>
      <c r="AE27" s="24"/>
      <c r="AF27" s="24">
        <v>3</v>
      </c>
      <c r="AG27" s="24"/>
      <c r="AH27" s="25"/>
      <c r="AI27" s="25"/>
      <c r="AJ27" s="25">
        <v>3</v>
      </c>
      <c r="AK27" s="25"/>
      <c r="AL27" s="26"/>
      <c r="AM27" s="26"/>
      <c r="AN27" s="26">
        <v>3</v>
      </c>
      <c r="AO27" s="26"/>
      <c r="AP27" s="22"/>
      <c r="AQ27" s="22"/>
      <c r="AR27" s="22">
        <v>3</v>
      </c>
      <c r="AS27" s="22"/>
      <c r="AT27" s="27"/>
      <c r="AU27" s="27"/>
      <c r="AV27" s="27">
        <v>3</v>
      </c>
      <c r="AW27" s="27"/>
      <c r="AX27" s="21"/>
      <c r="AY27" s="21"/>
      <c r="AZ27" s="21">
        <v>3</v>
      </c>
      <c r="BA27" s="21"/>
      <c r="BB27" s="22"/>
      <c r="BC27" s="22"/>
      <c r="BD27" s="22">
        <v>3</v>
      </c>
      <c r="BE27" s="22"/>
      <c r="BF27" s="23"/>
      <c r="BG27" s="23"/>
      <c r="BH27" s="23">
        <v>3</v>
      </c>
      <c r="BI27" s="23"/>
      <c r="BJ27" s="24"/>
      <c r="BK27" s="24"/>
      <c r="BL27" s="24">
        <v>3</v>
      </c>
      <c r="BM27" s="24"/>
      <c r="BN27" s="25"/>
      <c r="BO27" s="25"/>
      <c r="BP27" s="25">
        <v>3</v>
      </c>
      <c r="BQ27" s="25"/>
      <c r="BR27" s="26"/>
      <c r="BS27" s="26"/>
      <c r="BT27" s="26">
        <v>3</v>
      </c>
      <c r="BU27" s="26"/>
      <c r="BZ27" s="420"/>
      <c r="CA27" s="20"/>
      <c r="CB27" s="421"/>
      <c r="CD27" s="419"/>
      <c r="CE27" s="419"/>
      <c r="CJ27" s="28"/>
      <c r="CO27" s="28"/>
      <c r="DP27" s="29"/>
    </row>
    <row r="28" spans="1:120">
      <c r="A28" s="17">
        <v>26</v>
      </c>
      <c r="B28" s="17">
        <v>26</v>
      </c>
      <c r="C28" s="664"/>
      <c r="D28" s="18"/>
      <c r="E28" s="19">
        <v>1</v>
      </c>
      <c r="F28" s="20"/>
      <c r="G28" s="20">
        <v>1</v>
      </c>
      <c r="H28" s="20"/>
      <c r="I28" s="20"/>
      <c r="J28" s="20"/>
      <c r="K28" s="20"/>
      <c r="L28" s="20"/>
      <c r="M28" s="20"/>
      <c r="N28" s="20"/>
      <c r="O28" s="20"/>
      <c r="P28" s="19"/>
      <c r="Q28" s="19"/>
      <c r="R28" s="21"/>
      <c r="S28" s="21"/>
      <c r="T28" s="21">
        <v>3</v>
      </c>
      <c r="U28" s="21"/>
      <c r="V28" s="22"/>
      <c r="W28" s="22"/>
      <c r="X28" s="22">
        <v>3</v>
      </c>
      <c r="Y28" s="22"/>
      <c r="Z28" s="23"/>
      <c r="AA28" s="23"/>
      <c r="AB28" s="23">
        <v>3</v>
      </c>
      <c r="AC28" s="23"/>
      <c r="AD28" s="24"/>
      <c r="AE28" s="24"/>
      <c r="AF28" s="24">
        <v>3</v>
      </c>
      <c r="AG28" s="24"/>
      <c r="AH28" s="25"/>
      <c r="AI28" s="25"/>
      <c r="AJ28" s="25">
        <v>3</v>
      </c>
      <c r="AK28" s="25"/>
      <c r="AL28" s="26"/>
      <c r="AM28" s="26"/>
      <c r="AN28" s="26">
        <v>3</v>
      </c>
      <c r="AO28" s="26"/>
      <c r="AP28" s="22"/>
      <c r="AQ28" s="22"/>
      <c r="AR28" s="22">
        <v>3</v>
      </c>
      <c r="AS28" s="22"/>
      <c r="AT28" s="27"/>
      <c r="AU28" s="27"/>
      <c r="AV28" s="27">
        <v>3</v>
      </c>
      <c r="AW28" s="27"/>
      <c r="AX28" s="21"/>
      <c r="AY28" s="21"/>
      <c r="AZ28" s="21">
        <v>3</v>
      </c>
      <c r="BA28" s="21"/>
      <c r="BB28" s="22"/>
      <c r="BC28" s="22"/>
      <c r="BD28" s="22">
        <v>3</v>
      </c>
      <c r="BE28" s="22"/>
      <c r="BF28" s="23"/>
      <c r="BG28" s="23"/>
      <c r="BH28" s="23">
        <v>3</v>
      </c>
      <c r="BI28" s="23"/>
      <c r="BJ28" s="24"/>
      <c r="BK28" s="24"/>
      <c r="BL28" s="24">
        <v>3</v>
      </c>
      <c r="BM28" s="24"/>
      <c r="BN28" s="25"/>
      <c r="BO28" s="25"/>
      <c r="BP28" s="25">
        <v>3</v>
      </c>
      <c r="BQ28" s="25"/>
      <c r="BR28" s="26"/>
      <c r="BS28" s="26"/>
      <c r="BT28" s="26">
        <v>3</v>
      </c>
      <c r="BU28" s="26"/>
      <c r="BZ28" s="420"/>
      <c r="CA28" s="20"/>
      <c r="CB28" s="421"/>
      <c r="CD28" s="419"/>
      <c r="CE28" s="419"/>
      <c r="CJ28" s="28"/>
      <c r="CO28" s="28"/>
      <c r="DP28" s="29"/>
    </row>
    <row r="29" spans="1:120">
      <c r="A29" s="17">
        <v>27</v>
      </c>
      <c r="B29" s="17">
        <v>27</v>
      </c>
      <c r="C29" s="664"/>
      <c r="D29" s="18">
        <v>1</v>
      </c>
      <c r="E29" s="19"/>
      <c r="F29" s="20"/>
      <c r="G29" s="20"/>
      <c r="H29" s="20"/>
      <c r="I29" s="20">
        <v>1</v>
      </c>
      <c r="J29" s="20"/>
      <c r="K29" s="20"/>
      <c r="L29" s="20"/>
      <c r="M29" s="20"/>
      <c r="N29" s="20"/>
      <c r="O29" s="20"/>
      <c r="P29" s="19"/>
      <c r="Q29" s="19"/>
      <c r="R29" s="21"/>
      <c r="S29" s="21"/>
      <c r="T29" s="21">
        <v>3</v>
      </c>
      <c r="U29" s="21"/>
      <c r="V29" s="22"/>
      <c r="W29" s="22"/>
      <c r="X29" s="22">
        <v>3</v>
      </c>
      <c r="Y29" s="22"/>
      <c r="Z29" s="23"/>
      <c r="AA29" s="23"/>
      <c r="AB29" s="23">
        <v>3</v>
      </c>
      <c r="AC29" s="23"/>
      <c r="AD29" s="24"/>
      <c r="AE29" s="24"/>
      <c r="AF29" s="24">
        <v>3</v>
      </c>
      <c r="AG29" s="24"/>
      <c r="AH29" s="25"/>
      <c r="AI29" s="25"/>
      <c r="AJ29" s="25"/>
      <c r="AK29" s="25">
        <v>4</v>
      </c>
      <c r="AL29" s="26"/>
      <c r="AM29" s="26"/>
      <c r="AN29" s="26"/>
      <c r="AO29" s="26">
        <v>4</v>
      </c>
      <c r="AP29" s="22"/>
      <c r="AQ29" s="22"/>
      <c r="AR29" s="22">
        <v>3</v>
      </c>
      <c r="AS29" s="22"/>
      <c r="AT29" s="27"/>
      <c r="AU29" s="27"/>
      <c r="AV29" s="27">
        <v>3</v>
      </c>
      <c r="AW29" s="27"/>
      <c r="AX29" s="21"/>
      <c r="AY29" s="21"/>
      <c r="AZ29" s="21">
        <v>3</v>
      </c>
      <c r="BA29" s="21"/>
      <c r="BB29" s="22"/>
      <c r="BC29" s="22"/>
      <c r="BD29" s="22">
        <v>3</v>
      </c>
      <c r="BE29" s="22"/>
      <c r="BF29" s="23"/>
      <c r="BG29" s="23"/>
      <c r="BH29" s="23">
        <v>3</v>
      </c>
      <c r="BI29" s="23"/>
      <c r="BJ29" s="24"/>
      <c r="BK29" s="24"/>
      <c r="BL29" s="24">
        <v>3</v>
      </c>
      <c r="BM29" s="24"/>
      <c r="BN29" s="25"/>
      <c r="BO29" s="25"/>
      <c r="BP29" s="25">
        <v>3</v>
      </c>
      <c r="BQ29" s="25"/>
      <c r="BR29" s="26"/>
      <c r="BS29" s="26"/>
      <c r="BT29" s="26">
        <v>3</v>
      </c>
      <c r="BU29" s="26"/>
      <c r="BZ29" s="420"/>
      <c r="CA29" s="20"/>
      <c r="CB29" s="421"/>
      <c r="CD29" s="419"/>
      <c r="CE29" s="419"/>
      <c r="CJ29" s="28"/>
      <c r="CO29" s="28"/>
      <c r="DP29" s="29"/>
    </row>
    <row r="30" spans="1:120">
      <c r="A30" s="17">
        <v>28</v>
      </c>
      <c r="B30" s="17">
        <v>28</v>
      </c>
      <c r="C30" s="664"/>
      <c r="D30" s="18">
        <v>1</v>
      </c>
      <c r="E30" s="19"/>
      <c r="F30" s="20"/>
      <c r="G30" s="20"/>
      <c r="H30" s="20"/>
      <c r="I30" s="20"/>
      <c r="J30" s="20">
        <v>1</v>
      </c>
      <c r="K30" s="20"/>
      <c r="L30" s="20"/>
      <c r="M30" s="20"/>
      <c r="N30" s="20"/>
      <c r="O30" s="20"/>
      <c r="P30" s="19"/>
      <c r="Q30" s="19"/>
      <c r="R30" s="21"/>
      <c r="S30" s="21"/>
      <c r="T30" s="21">
        <v>3</v>
      </c>
      <c r="U30" s="21"/>
      <c r="V30" s="22"/>
      <c r="W30" s="22"/>
      <c r="X30" s="22">
        <v>3</v>
      </c>
      <c r="Y30" s="22"/>
      <c r="Z30" s="23"/>
      <c r="AA30" s="23"/>
      <c r="AB30" s="23">
        <v>3</v>
      </c>
      <c r="AC30" s="23"/>
      <c r="AD30" s="24"/>
      <c r="AE30" s="24"/>
      <c r="AF30" s="24">
        <v>3</v>
      </c>
      <c r="AG30" s="24"/>
      <c r="AH30" s="25"/>
      <c r="AI30" s="25"/>
      <c r="AJ30" s="25">
        <v>3</v>
      </c>
      <c r="AK30" s="25"/>
      <c r="AL30" s="26"/>
      <c r="AM30" s="26"/>
      <c r="AN30" s="26">
        <v>3</v>
      </c>
      <c r="AO30" s="26"/>
      <c r="AP30" s="22"/>
      <c r="AQ30" s="22"/>
      <c r="AR30" s="22">
        <v>3</v>
      </c>
      <c r="AS30" s="22"/>
      <c r="AT30" s="27"/>
      <c r="AU30" s="27"/>
      <c r="AV30" s="27">
        <v>3</v>
      </c>
      <c r="AW30" s="27"/>
      <c r="AX30" s="21"/>
      <c r="AY30" s="21"/>
      <c r="AZ30" s="21">
        <v>3</v>
      </c>
      <c r="BA30" s="21"/>
      <c r="BB30" s="22"/>
      <c r="BC30" s="22"/>
      <c r="BD30" s="22">
        <v>3</v>
      </c>
      <c r="BE30" s="22"/>
      <c r="BF30" s="23"/>
      <c r="BG30" s="23"/>
      <c r="BH30" s="23"/>
      <c r="BI30" s="23">
        <v>4</v>
      </c>
      <c r="BJ30" s="24"/>
      <c r="BK30" s="24"/>
      <c r="BL30" s="24"/>
      <c r="BM30" s="24">
        <v>4</v>
      </c>
      <c r="BN30" s="25"/>
      <c r="BO30" s="25"/>
      <c r="BP30" s="25">
        <v>3</v>
      </c>
      <c r="BQ30" s="25"/>
      <c r="BR30" s="26"/>
      <c r="BS30" s="26"/>
      <c r="BT30" s="26">
        <v>3</v>
      </c>
      <c r="BU30" s="26"/>
      <c r="BZ30" s="420"/>
      <c r="CA30" s="20"/>
      <c r="CB30" s="421"/>
      <c r="CD30" s="419"/>
      <c r="CE30" s="419"/>
      <c r="CJ30" s="28"/>
      <c r="CO30" s="28"/>
      <c r="DP30" s="29"/>
    </row>
    <row r="31" spans="1:120">
      <c r="A31" s="17">
        <v>29</v>
      </c>
      <c r="B31" s="17">
        <v>29</v>
      </c>
      <c r="C31" s="664"/>
      <c r="D31" s="18"/>
      <c r="E31" s="19">
        <v>1</v>
      </c>
      <c r="F31" s="20"/>
      <c r="G31" s="20"/>
      <c r="H31" s="20"/>
      <c r="I31" s="20"/>
      <c r="J31" s="20">
        <v>1</v>
      </c>
      <c r="K31" s="20"/>
      <c r="L31" s="20"/>
      <c r="M31" s="20"/>
      <c r="N31" s="20"/>
      <c r="O31" s="20"/>
      <c r="P31" s="19"/>
      <c r="Q31" s="19"/>
      <c r="R31" s="21"/>
      <c r="S31" s="21"/>
      <c r="T31" s="21">
        <v>3</v>
      </c>
      <c r="U31" s="21"/>
      <c r="V31" s="22"/>
      <c r="W31" s="22"/>
      <c r="X31" s="22">
        <v>3</v>
      </c>
      <c r="Y31" s="22"/>
      <c r="Z31" s="23"/>
      <c r="AA31" s="23"/>
      <c r="AB31" s="23">
        <v>3</v>
      </c>
      <c r="AC31" s="23"/>
      <c r="AD31" s="24"/>
      <c r="AE31" s="24"/>
      <c r="AF31" s="24">
        <v>3</v>
      </c>
      <c r="AG31" s="24"/>
      <c r="AH31" s="25"/>
      <c r="AI31" s="25"/>
      <c r="AJ31" s="25">
        <v>3</v>
      </c>
      <c r="AK31" s="25"/>
      <c r="AL31" s="26"/>
      <c r="AM31" s="26"/>
      <c r="AN31" s="26"/>
      <c r="AO31" s="26">
        <v>4</v>
      </c>
      <c r="AP31" s="22"/>
      <c r="AQ31" s="22"/>
      <c r="AR31" s="22"/>
      <c r="AS31" s="22">
        <v>4</v>
      </c>
      <c r="AT31" s="27"/>
      <c r="AU31" s="27"/>
      <c r="AV31" s="27">
        <v>3</v>
      </c>
      <c r="AW31" s="27"/>
      <c r="AX31" s="21"/>
      <c r="AY31" s="21"/>
      <c r="AZ31" s="21"/>
      <c r="BA31" s="21">
        <v>4</v>
      </c>
      <c r="BB31" s="22"/>
      <c r="BC31" s="22"/>
      <c r="BD31" s="22">
        <v>3</v>
      </c>
      <c r="BE31" s="22"/>
      <c r="BF31" s="23"/>
      <c r="BG31" s="23"/>
      <c r="BH31" s="23">
        <v>3</v>
      </c>
      <c r="BI31" s="23"/>
      <c r="BJ31" s="24"/>
      <c r="BK31" s="24"/>
      <c r="BL31" s="24">
        <v>3</v>
      </c>
      <c r="BM31" s="24"/>
      <c r="BN31" s="25"/>
      <c r="BO31" s="25"/>
      <c r="BP31" s="25"/>
      <c r="BQ31" s="25">
        <v>4</v>
      </c>
      <c r="BR31" s="26"/>
      <c r="BS31" s="26"/>
      <c r="BT31" s="26"/>
      <c r="BU31" s="26">
        <v>4</v>
      </c>
      <c r="BZ31" s="420"/>
      <c r="CA31" s="20"/>
      <c r="CB31" s="421"/>
      <c r="CD31" s="419"/>
      <c r="CE31" s="419"/>
      <c r="CJ31" s="28"/>
      <c r="CO31" s="28"/>
      <c r="DP31" s="29"/>
    </row>
    <row r="32" spans="1:120">
      <c r="A32" s="17">
        <v>30</v>
      </c>
      <c r="B32" s="17">
        <v>30</v>
      </c>
      <c r="C32" s="664"/>
      <c r="D32" s="18"/>
      <c r="E32" s="19">
        <v>1</v>
      </c>
      <c r="F32" s="20"/>
      <c r="G32" s="20"/>
      <c r="H32" s="20"/>
      <c r="I32" s="20"/>
      <c r="J32" s="20">
        <v>1</v>
      </c>
      <c r="K32" s="20"/>
      <c r="L32" s="20"/>
      <c r="M32" s="20"/>
      <c r="N32" s="20"/>
      <c r="O32" s="20"/>
      <c r="P32" s="19"/>
      <c r="Q32" s="19"/>
      <c r="R32" s="21"/>
      <c r="S32" s="21"/>
      <c r="T32" s="21"/>
      <c r="U32" s="21">
        <v>4</v>
      </c>
      <c r="V32" s="22"/>
      <c r="W32" s="22"/>
      <c r="X32" s="22">
        <v>3</v>
      </c>
      <c r="Y32" s="22"/>
      <c r="Z32" s="23"/>
      <c r="AA32" s="23"/>
      <c r="AB32" s="23">
        <v>3</v>
      </c>
      <c r="AC32" s="23"/>
      <c r="AD32" s="24"/>
      <c r="AE32" s="24"/>
      <c r="AF32" s="24">
        <v>3</v>
      </c>
      <c r="AG32" s="24"/>
      <c r="AH32" s="25"/>
      <c r="AI32" s="25"/>
      <c r="AJ32" s="25">
        <v>3</v>
      </c>
      <c r="AK32" s="25"/>
      <c r="AL32" s="26"/>
      <c r="AM32" s="26"/>
      <c r="AN32" s="26">
        <v>3</v>
      </c>
      <c r="AO32" s="26"/>
      <c r="AP32" s="22"/>
      <c r="AQ32" s="22"/>
      <c r="AR32" s="22">
        <v>3</v>
      </c>
      <c r="AS32" s="22"/>
      <c r="AT32" s="27"/>
      <c r="AU32" s="27"/>
      <c r="AV32" s="27">
        <v>3</v>
      </c>
      <c r="AW32" s="27"/>
      <c r="AX32" s="21"/>
      <c r="AY32" s="21"/>
      <c r="AZ32" s="21">
        <v>3</v>
      </c>
      <c r="BA32" s="21"/>
      <c r="BB32" s="22"/>
      <c r="BC32" s="22"/>
      <c r="BD32" s="22">
        <v>3</v>
      </c>
      <c r="BE32" s="22"/>
      <c r="BF32" s="23"/>
      <c r="BG32" s="23"/>
      <c r="BH32" s="23">
        <v>3</v>
      </c>
      <c r="BI32" s="23"/>
      <c r="BJ32" s="24"/>
      <c r="BK32" s="24"/>
      <c r="BL32" s="24">
        <v>3</v>
      </c>
      <c r="BM32" s="24"/>
      <c r="BN32" s="25"/>
      <c r="BO32" s="25"/>
      <c r="BP32" s="25">
        <v>3</v>
      </c>
      <c r="BQ32" s="25"/>
      <c r="BR32" s="26"/>
      <c r="BS32" s="26"/>
      <c r="BT32" s="26">
        <v>3</v>
      </c>
      <c r="BU32" s="26"/>
      <c r="BZ32" s="420"/>
      <c r="CA32" s="20"/>
      <c r="CB32" s="421"/>
      <c r="CD32" s="419"/>
      <c r="CE32" s="419"/>
      <c r="CJ32" s="28"/>
      <c r="CO32" s="28"/>
      <c r="DP32" s="29"/>
    </row>
    <row r="33" spans="1:120">
      <c r="A33" s="17">
        <v>31</v>
      </c>
      <c r="B33" s="17">
        <v>31</v>
      </c>
      <c r="C33" s="664"/>
      <c r="D33" s="18">
        <v>1</v>
      </c>
      <c r="E33" s="19"/>
      <c r="F33" s="20"/>
      <c r="G33" s="20"/>
      <c r="H33" s="20">
        <v>1</v>
      </c>
      <c r="I33" s="20"/>
      <c r="J33" s="20"/>
      <c r="K33" s="20"/>
      <c r="L33" s="20"/>
      <c r="M33" s="20"/>
      <c r="N33" s="20"/>
      <c r="O33" s="20"/>
      <c r="P33" s="19"/>
      <c r="Q33" s="19"/>
      <c r="R33" s="21"/>
      <c r="S33" s="21"/>
      <c r="T33" s="21">
        <v>3</v>
      </c>
      <c r="U33" s="21"/>
      <c r="V33" s="22"/>
      <c r="W33" s="22"/>
      <c r="X33" s="22">
        <v>3</v>
      </c>
      <c r="Y33" s="22"/>
      <c r="Z33" s="23"/>
      <c r="AA33" s="23"/>
      <c r="AB33" s="23">
        <v>3</v>
      </c>
      <c r="AC33" s="23"/>
      <c r="AD33" s="24"/>
      <c r="AE33" s="24"/>
      <c r="AF33" s="24">
        <v>3</v>
      </c>
      <c r="AG33" s="24"/>
      <c r="AH33" s="25"/>
      <c r="AI33" s="25"/>
      <c r="AJ33" s="25">
        <v>3</v>
      </c>
      <c r="AK33" s="25"/>
      <c r="AL33" s="26"/>
      <c r="AM33" s="26"/>
      <c r="AN33" s="26">
        <v>3</v>
      </c>
      <c r="AO33" s="26"/>
      <c r="AP33" s="22"/>
      <c r="AQ33" s="22"/>
      <c r="AR33" s="22">
        <v>3</v>
      </c>
      <c r="AS33" s="22"/>
      <c r="AT33" s="27"/>
      <c r="AU33" s="27"/>
      <c r="AV33" s="27">
        <v>3</v>
      </c>
      <c r="AW33" s="27"/>
      <c r="AX33" s="21"/>
      <c r="AY33" s="21"/>
      <c r="AZ33" s="21">
        <v>3</v>
      </c>
      <c r="BA33" s="21"/>
      <c r="BB33" s="22"/>
      <c r="BC33" s="22"/>
      <c r="BD33" s="22">
        <v>3</v>
      </c>
      <c r="BE33" s="22"/>
      <c r="BF33" s="23"/>
      <c r="BG33" s="23"/>
      <c r="BH33" s="23">
        <v>3</v>
      </c>
      <c r="BI33" s="23"/>
      <c r="BJ33" s="24"/>
      <c r="BK33" s="24"/>
      <c r="BL33" s="24"/>
      <c r="BM33" s="24">
        <v>4</v>
      </c>
      <c r="BN33" s="25"/>
      <c r="BO33" s="25"/>
      <c r="BP33" s="25"/>
      <c r="BQ33" s="25">
        <v>4</v>
      </c>
      <c r="BR33" s="26"/>
      <c r="BS33" s="26"/>
      <c r="BT33" s="26">
        <v>3</v>
      </c>
      <c r="BU33" s="26"/>
      <c r="BZ33" s="420"/>
      <c r="CA33" s="20"/>
      <c r="CB33" s="421"/>
      <c r="CD33" s="419"/>
      <c r="CE33" s="419"/>
      <c r="CJ33" s="28"/>
      <c r="CO33" s="28"/>
      <c r="DP33" s="29"/>
    </row>
    <row r="34" spans="1:120">
      <c r="A34" s="17">
        <v>32</v>
      </c>
      <c r="B34" s="17">
        <v>32</v>
      </c>
      <c r="C34" s="664"/>
      <c r="D34" s="18"/>
      <c r="E34" s="19">
        <v>1</v>
      </c>
      <c r="F34" s="20"/>
      <c r="G34" s="20"/>
      <c r="H34" s="20"/>
      <c r="I34" s="20"/>
      <c r="J34" s="20">
        <v>1</v>
      </c>
      <c r="K34" s="20"/>
      <c r="L34" s="20"/>
      <c r="M34" s="20"/>
      <c r="N34" s="20"/>
      <c r="O34" s="20"/>
      <c r="P34" s="19"/>
      <c r="Q34" s="19"/>
      <c r="R34" s="21"/>
      <c r="S34" s="21"/>
      <c r="T34" s="21">
        <v>3</v>
      </c>
      <c r="U34" s="21"/>
      <c r="V34" s="22"/>
      <c r="W34" s="22"/>
      <c r="X34" s="22">
        <v>3</v>
      </c>
      <c r="Y34" s="22"/>
      <c r="Z34" s="23"/>
      <c r="AA34" s="23"/>
      <c r="AB34" s="23"/>
      <c r="AC34" s="23">
        <v>4</v>
      </c>
      <c r="AD34" s="24"/>
      <c r="AE34" s="24"/>
      <c r="AF34" s="24">
        <v>3</v>
      </c>
      <c r="AG34" s="24"/>
      <c r="AH34" s="25"/>
      <c r="AI34" s="25"/>
      <c r="AJ34" s="25">
        <v>3</v>
      </c>
      <c r="AK34" s="25"/>
      <c r="AL34" s="26"/>
      <c r="AM34" s="26"/>
      <c r="AN34" s="26">
        <v>3</v>
      </c>
      <c r="AO34" s="26"/>
      <c r="AP34" s="22"/>
      <c r="AQ34" s="22"/>
      <c r="AR34" s="22"/>
      <c r="AS34" s="22">
        <v>4</v>
      </c>
      <c r="AT34" s="27"/>
      <c r="AU34" s="27"/>
      <c r="AV34" s="27">
        <v>3</v>
      </c>
      <c r="AW34" s="27"/>
      <c r="AX34" s="21"/>
      <c r="AY34" s="21"/>
      <c r="AZ34" s="21">
        <v>3</v>
      </c>
      <c r="BA34" s="21"/>
      <c r="BB34" s="22"/>
      <c r="BC34" s="22"/>
      <c r="BD34" s="22">
        <v>3</v>
      </c>
      <c r="BE34" s="22"/>
      <c r="BF34" s="23"/>
      <c r="BG34" s="23"/>
      <c r="BH34" s="23">
        <v>3</v>
      </c>
      <c r="BI34" s="23"/>
      <c r="BJ34" s="24"/>
      <c r="BK34" s="24"/>
      <c r="BL34" s="24"/>
      <c r="BM34" s="24">
        <v>4</v>
      </c>
      <c r="BN34" s="25"/>
      <c r="BO34" s="25"/>
      <c r="BP34" s="25"/>
      <c r="BQ34" s="25">
        <v>4</v>
      </c>
      <c r="BR34" s="26"/>
      <c r="BS34" s="26"/>
      <c r="BT34" s="26"/>
      <c r="BU34" s="26">
        <v>4</v>
      </c>
      <c r="BZ34" s="420"/>
      <c r="CA34" s="20"/>
      <c r="CB34" s="421"/>
      <c r="CD34" s="419"/>
      <c r="CE34" s="419"/>
      <c r="CJ34" s="28"/>
      <c r="CO34" s="28"/>
      <c r="DP34" s="29"/>
    </row>
    <row r="35" spans="1:120">
      <c r="A35" s="17">
        <v>33</v>
      </c>
      <c r="B35" s="17">
        <v>33</v>
      </c>
      <c r="C35" s="664"/>
      <c r="D35" s="18"/>
      <c r="E35" s="19">
        <v>1</v>
      </c>
      <c r="F35" s="20"/>
      <c r="G35" s="20"/>
      <c r="H35" s="20"/>
      <c r="I35" s="20"/>
      <c r="J35" s="20">
        <v>1</v>
      </c>
      <c r="K35" s="20"/>
      <c r="L35" s="20"/>
      <c r="M35" s="20"/>
      <c r="N35" s="20"/>
      <c r="O35" s="20"/>
      <c r="P35" s="19"/>
      <c r="Q35" s="19"/>
      <c r="R35" s="21"/>
      <c r="S35" s="21"/>
      <c r="T35" s="21">
        <v>3</v>
      </c>
      <c r="U35" s="21"/>
      <c r="V35" s="22"/>
      <c r="W35" s="22"/>
      <c r="X35" s="22">
        <v>3</v>
      </c>
      <c r="Y35" s="22"/>
      <c r="Z35" s="23"/>
      <c r="AA35" s="23"/>
      <c r="AB35" s="23"/>
      <c r="AC35" s="23">
        <v>4</v>
      </c>
      <c r="AD35" s="24"/>
      <c r="AE35" s="24"/>
      <c r="AF35" s="24">
        <v>3</v>
      </c>
      <c r="AG35" s="24"/>
      <c r="AH35" s="25"/>
      <c r="AI35" s="25"/>
      <c r="AJ35" s="25">
        <v>3</v>
      </c>
      <c r="AK35" s="25"/>
      <c r="AL35" s="26"/>
      <c r="AM35" s="26"/>
      <c r="AN35" s="26">
        <v>3</v>
      </c>
      <c r="AO35" s="26"/>
      <c r="AP35" s="22"/>
      <c r="AQ35" s="22"/>
      <c r="AR35" s="22"/>
      <c r="AS35" s="22">
        <v>4</v>
      </c>
      <c r="AT35" s="27"/>
      <c r="AU35" s="27"/>
      <c r="AV35" s="27">
        <v>3</v>
      </c>
      <c r="AW35" s="27"/>
      <c r="AX35" s="21"/>
      <c r="AY35" s="21"/>
      <c r="AZ35" s="21">
        <v>3</v>
      </c>
      <c r="BA35" s="21"/>
      <c r="BB35" s="22"/>
      <c r="BC35" s="22"/>
      <c r="BD35" s="22">
        <v>3</v>
      </c>
      <c r="BE35" s="22"/>
      <c r="BF35" s="23"/>
      <c r="BG35" s="23"/>
      <c r="BH35" s="23">
        <v>3</v>
      </c>
      <c r="BI35" s="23"/>
      <c r="BJ35" s="24"/>
      <c r="BK35" s="24"/>
      <c r="BL35" s="24"/>
      <c r="BM35" s="24">
        <v>4</v>
      </c>
      <c r="BN35" s="25"/>
      <c r="BO35" s="25"/>
      <c r="BP35" s="25"/>
      <c r="BQ35" s="25">
        <v>4</v>
      </c>
      <c r="BR35" s="26"/>
      <c r="BS35" s="26"/>
      <c r="BT35" s="26"/>
      <c r="BU35" s="26">
        <v>4</v>
      </c>
      <c r="BZ35" s="420"/>
      <c r="CA35" s="20"/>
      <c r="CB35" s="421"/>
      <c r="CD35" s="419"/>
      <c r="CE35" s="419"/>
      <c r="CJ35" s="28"/>
      <c r="CO35" s="28"/>
      <c r="DP35" s="29"/>
    </row>
    <row r="36" spans="1:120">
      <c r="A36" s="17">
        <v>34</v>
      </c>
      <c r="B36" s="17">
        <v>34</v>
      </c>
      <c r="C36" s="664"/>
      <c r="D36" s="18"/>
      <c r="E36" s="19">
        <v>1</v>
      </c>
      <c r="F36" s="20"/>
      <c r="G36" s="20">
        <v>1</v>
      </c>
      <c r="H36" s="20"/>
      <c r="I36" s="20"/>
      <c r="J36" s="20"/>
      <c r="K36" s="20"/>
      <c r="L36" s="20"/>
      <c r="M36" s="20"/>
      <c r="N36" s="20"/>
      <c r="O36" s="20"/>
      <c r="P36" s="19"/>
      <c r="Q36" s="19"/>
      <c r="R36" s="21"/>
      <c r="S36" s="21"/>
      <c r="T36" s="21">
        <v>3</v>
      </c>
      <c r="U36" s="21"/>
      <c r="V36" s="22"/>
      <c r="W36" s="22"/>
      <c r="X36" s="22">
        <v>3</v>
      </c>
      <c r="Y36" s="22"/>
      <c r="Z36" s="23"/>
      <c r="AA36" s="23"/>
      <c r="AB36" s="23"/>
      <c r="AC36" s="23">
        <v>4</v>
      </c>
      <c r="AD36" s="24"/>
      <c r="AE36" s="24"/>
      <c r="AF36" s="24">
        <v>3</v>
      </c>
      <c r="AG36" s="24"/>
      <c r="AH36" s="25"/>
      <c r="AI36" s="25"/>
      <c r="AJ36" s="25">
        <v>3</v>
      </c>
      <c r="AK36" s="25"/>
      <c r="AL36" s="26"/>
      <c r="AM36" s="26"/>
      <c r="AN36" s="26"/>
      <c r="AO36" s="26">
        <v>4</v>
      </c>
      <c r="AP36" s="22"/>
      <c r="AQ36" s="22"/>
      <c r="AR36" s="22"/>
      <c r="AS36" s="22">
        <v>4</v>
      </c>
      <c r="AT36" s="27"/>
      <c r="AU36" s="27"/>
      <c r="AV36" s="27">
        <v>3</v>
      </c>
      <c r="AW36" s="27"/>
      <c r="AX36" s="21"/>
      <c r="AY36" s="21"/>
      <c r="AZ36" s="21"/>
      <c r="BA36" s="21">
        <v>4</v>
      </c>
      <c r="BB36" s="22"/>
      <c r="BC36" s="22"/>
      <c r="BD36" s="22">
        <v>3</v>
      </c>
      <c r="BE36" s="22"/>
      <c r="BF36" s="23"/>
      <c r="BG36" s="23"/>
      <c r="BH36" s="23">
        <v>3</v>
      </c>
      <c r="BI36" s="23"/>
      <c r="BJ36" s="24"/>
      <c r="BK36" s="24"/>
      <c r="BL36" s="24">
        <v>3</v>
      </c>
      <c r="BM36" s="24"/>
      <c r="BN36" s="25"/>
      <c r="BO36" s="25"/>
      <c r="BP36" s="25"/>
      <c r="BQ36" s="25">
        <v>4</v>
      </c>
      <c r="BR36" s="26"/>
      <c r="BS36" s="26"/>
      <c r="BT36" s="26">
        <v>3</v>
      </c>
      <c r="BU36" s="26"/>
      <c r="BZ36" s="420"/>
      <c r="CA36" s="20"/>
      <c r="CB36" s="421"/>
      <c r="CD36" s="419"/>
      <c r="CE36" s="419"/>
      <c r="CJ36" s="28"/>
      <c r="CO36" s="28"/>
      <c r="DP36" s="29"/>
    </row>
    <row r="37" spans="1:120">
      <c r="A37" s="17">
        <v>35</v>
      </c>
      <c r="B37" s="17">
        <v>35</v>
      </c>
      <c r="C37" s="664"/>
      <c r="D37" s="18"/>
      <c r="E37" s="19">
        <v>1</v>
      </c>
      <c r="F37" s="20"/>
      <c r="G37" s="20"/>
      <c r="H37" s="20">
        <v>1</v>
      </c>
      <c r="I37" s="20"/>
      <c r="J37" s="20"/>
      <c r="K37" s="20"/>
      <c r="L37" s="20"/>
      <c r="M37" s="20"/>
      <c r="N37" s="20"/>
      <c r="O37" s="20"/>
      <c r="P37" s="19"/>
      <c r="Q37" s="19"/>
      <c r="R37" s="21"/>
      <c r="S37" s="21"/>
      <c r="T37" s="21">
        <v>3</v>
      </c>
      <c r="U37" s="21"/>
      <c r="V37" s="22"/>
      <c r="W37" s="22"/>
      <c r="X37" s="22">
        <v>3</v>
      </c>
      <c r="Y37" s="22"/>
      <c r="Z37" s="23"/>
      <c r="AA37" s="23"/>
      <c r="AB37" s="23"/>
      <c r="AC37" s="23">
        <v>4</v>
      </c>
      <c r="AD37" s="24"/>
      <c r="AE37" s="24"/>
      <c r="AF37" s="24">
        <v>3</v>
      </c>
      <c r="AG37" s="24"/>
      <c r="AH37" s="25"/>
      <c r="AI37" s="25"/>
      <c r="AJ37" s="25">
        <v>3</v>
      </c>
      <c r="AK37" s="25"/>
      <c r="AL37" s="26"/>
      <c r="AM37" s="26"/>
      <c r="AN37" s="26"/>
      <c r="AO37" s="26">
        <v>4</v>
      </c>
      <c r="AP37" s="22"/>
      <c r="AQ37" s="22"/>
      <c r="AR37" s="22"/>
      <c r="AS37" s="22">
        <v>4</v>
      </c>
      <c r="AT37" s="27"/>
      <c r="AU37" s="27"/>
      <c r="AV37" s="27">
        <v>3</v>
      </c>
      <c r="AW37" s="27"/>
      <c r="AX37" s="21"/>
      <c r="AY37" s="21"/>
      <c r="AZ37" s="21"/>
      <c r="BA37" s="21">
        <v>4</v>
      </c>
      <c r="BB37" s="22"/>
      <c r="BC37" s="22"/>
      <c r="BD37" s="22">
        <v>3</v>
      </c>
      <c r="BE37" s="22"/>
      <c r="BF37" s="23"/>
      <c r="BG37" s="23"/>
      <c r="BH37" s="23">
        <v>3</v>
      </c>
      <c r="BI37" s="23"/>
      <c r="BJ37" s="24"/>
      <c r="BK37" s="24"/>
      <c r="BL37" s="24">
        <v>3</v>
      </c>
      <c r="BM37" s="24"/>
      <c r="BN37" s="25"/>
      <c r="BO37" s="25"/>
      <c r="BP37" s="25"/>
      <c r="BQ37" s="25">
        <v>4</v>
      </c>
      <c r="BR37" s="26"/>
      <c r="BS37" s="26"/>
      <c r="BT37" s="26">
        <v>3</v>
      </c>
      <c r="BU37" s="26"/>
      <c r="BZ37" s="420"/>
      <c r="CA37" s="20"/>
      <c r="CB37" s="421"/>
      <c r="CD37" s="419"/>
      <c r="CE37" s="419"/>
      <c r="CJ37" s="28"/>
      <c r="CO37" s="28"/>
      <c r="DP37" s="29"/>
    </row>
    <row r="38" spans="1:120">
      <c r="A38" s="17">
        <v>36</v>
      </c>
      <c r="B38" s="17">
        <v>36</v>
      </c>
      <c r="C38" s="664"/>
      <c r="D38" s="18"/>
      <c r="E38" s="19">
        <v>1</v>
      </c>
      <c r="F38" s="20"/>
      <c r="G38" s="20"/>
      <c r="H38" s="20">
        <v>1</v>
      </c>
      <c r="I38" s="20"/>
      <c r="J38" s="20"/>
      <c r="K38" s="20"/>
      <c r="L38" s="20"/>
      <c r="M38" s="20"/>
      <c r="N38" s="20"/>
      <c r="O38" s="20"/>
      <c r="P38" s="19"/>
      <c r="Q38" s="19"/>
      <c r="R38" s="21"/>
      <c r="S38" s="21"/>
      <c r="T38" s="21"/>
      <c r="U38" s="21">
        <v>4</v>
      </c>
      <c r="V38" s="22"/>
      <c r="W38" s="22"/>
      <c r="X38" s="22"/>
      <c r="Y38" s="22">
        <v>4</v>
      </c>
      <c r="Z38" s="23"/>
      <c r="AA38" s="23"/>
      <c r="AB38" s="23">
        <v>3</v>
      </c>
      <c r="AC38" s="23"/>
      <c r="AD38" s="24"/>
      <c r="AE38" s="24"/>
      <c r="AF38" s="24">
        <v>3</v>
      </c>
      <c r="AG38" s="24"/>
      <c r="AH38" s="25"/>
      <c r="AI38" s="25"/>
      <c r="AJ38" s="25">
        <v>3</v>
      </c>
      <c r="AK38" s="25"/>
      <c r="AL38" s="26"/>
      <c r="AM38" s="26"/>
      <c r="AN38" s="26">
        <v>3</v>
      </c>
      <c r="AO38" s="26"/>
      <c r="AP38" s="22"/>
      <c r="AQ38" s="22"/>
      <c r="AR38" s="22">
        <v>3</v>
      </c>
      <c r="AS38" s="22"/>
      <c r="AT38" s="27"/>
      <c r="AU38" s="27"/>
      <c r="AV38" s="27">
        <v>3</v>
      </c>
      <c r="AW38" s="27"/>
      <c r="AX38" s="21"/>
      <c r="AY38" s="21"/>
      <c r="AZ38" s="21">
        <v>3</v>
      </c>
      <c r="BA38" s="21"/>
      <c r="BB38" s="22"/>
      <c r="BC38" s="22"/>
      <c r="BD38" s="22">
        <v>3</v>
      </c>
      <c r="BE38" s="22"/>
      <c r="BF38" s="23"/>
      <c r="BG38" s="23"/>
      <c r="BH38" s="23">
        <v>3</v>
      </c>
      <c r="BI38" s="23"/>
      <c r="BJ38" s="24"/>
      <c r="BK38" s="24"/>
      <c r="BL38" s="24"/>
      <c r="BM38" s="24">
        <v>4</v>
      </c>
      <c r="BN38" s="25"/>
      <c r="BO38" s="25"/>
      <c r="BP38" s="25"/>
      <c r="BQ38" s="25">
        <v>4</v>
      </c>
      <c r="BR38" s="26"/>
      <c r="BS38" s="26"/>
      <c r="BT38" s="26"/>
      <c r="BU38" s="26">
        <v>4</v>
      </c>
      <c r="BZ38" s="409"/>
      <c r="CA38" s="20"/>
      <c r="CB38" s="410"/>
      <c r="CD38" s="408"/>
      <c r="CE38" s="408"/>
      <c r="CJ38" s="28"/>
      <c r="CO38" s="28"/>
      <c r="DP38" s="29"/>
    </row>
    <row r="39" spans="1:120">
      <c r="A39" s="17">
        <v>37</v>
      </c>
      <c r="B39" s="17">
        <v>37</v>
      </c>
      <c r="C39" s="664"/>
      <c r="D39" s="18">
        <v>1</v>
      </c>
      <c r="E39" s="19"/>
      <c r="F39" s="20"/>
      <c r="G39" s="20"/>
      <c r="H39" s="20">
        <v>1</v>
      </c>
      <c r="I39" s="20"/>
      <c r="J39" s="20"/>
      <c r="K39" s="20"/>
      <c r="L39" s="20"/>
      <c r="M39" s="20"/>
      <c r="N39" s="20"/>
      <c r="O39" s="20"/>
      <c r="P39" s="19"/>
      <c r="Q39" s="19"/>
      <c r="R39" s="21"/>
      <c r="S39" s="21"/>
      <c r="T39" s="21">
        <v>3</v>
      </c>
      <c r="U39" s="21"/>
      <c r="V39" s="22"/>
      <c r="W39" s="22"/>
      <c r="X39" s="22">
        <v>3</v>
      </c>
      <c r="Y39" s="22"/>
      <c r="Z39" s="23"/>
      <c r="AA39" s="23"/>
      <c r="AB39" s="23">
        <v>3</v>
      </c>
      <c r="AC39" s="23"/>
      <c r="AD39" s="24"/>
      <c r="AE39" s="24"/>
      <c r="AF39" s="24">
        <v>3</v>
      </c>
      <c r="AG39" s="24"/>
      <c r="AH39" s="25"/>
      <c r="AI39" s="25"/>
      <c r="AJ39" s="25">
        <v>3</v>
      </c>
      <c r="AK39" s="25"/>
      <c r="AL39" s="26"/>
      <c r="AM39" s="26"/>
      <c r="AN39" s="26">
        <v>3</v>
      </c>
      <c r="AO39" s="26"/>
      <c r="AP39" s="22"/>
      <c r="AQ39" s="22"/>
      <c r="AR39" s="22">
        <v>3</v>
      </c>
      <c r="AS39" s="22"/>
      <c r="AT39" s="27"/>
      <c r="AU39" s="27"/>
      <c r="AV39" s="27">
        <v>3</v>
      </c>
      <c r="AW39" s="27"/>
      <c r="AX39" s="21"/>
      <c r="AY39" s="21"/>
      <c r="AZ39" s="21">
        <v>3</v>
      </c>
      <c r="BA39" s="21"/>
      <c r="BB39" s="22"/>
      <c r="BC39" s="22"/>
      <c r="BD39" s="22">
        <v>3</v>
      </c>
      <c r="BE39" s="22"/>
      <c r="BF39" s="23"/>
      <c r="BG39" s="23"/>
      <c r="BH39" s="23">
        <v>3</v>
      </c>
      <c r="BI39" s="23"/>
      <c r="BJ39" s="24"/>
      <c r="BK39" s="24"/>
      <c r="BL39" s="24">
        <v>3</v>
      </c>
      <c r="BM39" s="24"/>
      <c r="BN39" s="25"/>
      <c r="BO39" s="25"/>
      <c r="BP39" s="25"/>
      <c r="BQ39" s="25">
        <v>4</v>
      </c>
      <c r="BR39" s="26"/>
      <c r="BS39" s="26"/>
      <c r="BT39" s="26"/>
      <c r="BU39" s="26">
        <v>4</v>
      </c>
      <c r="BZ39" s="409"/>
      <c r="CA39" s="20"/>
      <c r="CB39" s="410"/>
      <c r="CD39" s="408"/>
      <c r="CE39" s="408"/>
      <c r="CJ39" s="28"/>
      <c r="CO39" s="28"/>
      <c r="DP39" s="29"/>
    </row>
    <row r="40" spans="1:120">
      <c r="A40" s="17">
        <v>38</v>
      </c>
      <c r="B40" s="184">
        <v>1</v>
      </c>
      <c r="C40" s="630" t="s">
        <v>40</v>
      </c>
      <c r="D40" s="18">
        <v>1</v>
      </c>
      <c r="E40" s="19"/>
      <c r="F40" s="20"/>
      <c r="G40" s="20"/>
      <c r="H40" s="20">
        <v>1</v>
      </c>
      <c r="I40" s="20"/>
      <c r="J40" s="20"/>
      <c r="K40" s="20"/>
      <c r="L40" s="20"/>
      <c r="M40" s="20"/>
      <c r="N40" s="20"/>
      <c r="O40" s="20"/>
      <c r="P40" s="19"/>
      <c r="Q40" s="19"/>
      <c r="R40" s="21"/>
      <c r="S40" s="21"/>
      <c r="T40" s="21">
        <v>3</v>
      </c>
      <c r="U40" s="21"/>
      <c r="V40" s="22"/>
      <c r="W40" s="22"/>
      <c r="X40" s="22">
        <v>3</v>
      </c>
      <c r="Y40" s="22"/>
      <c r="Z40" s="23"/>
      <c r="AA40" s="23"/>
      <c r="AB40" s="23">
        <v>3</v>
      </c>
      <c r="AC40" s="23"/>
      <c r="AD40" s="24"/>
      <c r="AE40" s="24"/>
      <c r="AF40" s="24">
        <v>3</v>
      </c>
      <c r="AG40" s="24"/>
      <c r="AH40" s="25"/>
      <c r="AI40" s="25"/>
      <c r="AJ40" s="25">
        <v>3</v>
      </c>
      <c r="AK40" s="25"/>
      <c r="AL40" s="26"/>
      <c r="AM40" s="26"/>
      <c r="AN40" s="26"/>
      <c r="AO40" s="26">
        <v>4</v>
      </c>
      <c r="AP40" s="22"/>
      <c r="AQ40" s="22"/>
      <c r="AR40" s="22"/>
      <c r="AS40" s="22">
        <v>4</v>
      </c>
      <c r="AT40" s="27"/>
      <c r="AU40" s="27"/>
      <c r="AV40" s="27">
        <v>3</v>
      </c>
      <c r="AW40" s="27"/>
      <c r="AX40" s="21"/>
      <c r="AY40" s="21"/>
      <c r="AZ40" s="21"/>
      <c r="BA40" s="21">
        <v>4</v>
      </c>
      <c r="BB40" s="22"/>
      <c r="BC40" s="22"/>
      <c r="BD40" s="22"/>
      <c r="BE40" s="22">
        <v>4</v>
      </c>
      <c r="BF40" s="23"/>
      <c r="BG40" s="23"/>
      <c r="BH40" s="23">
        <v>3</v>
      </c>
      <c r="BI40" s="23"/>
      <c r="BJ40" s="24"/>
      <c r="BK40" s="24"/>
      <c r="BL40" s="24">
        <v>3</v>
      </c>
      <c r="BM40" s="24"/>
      <c r="BN40" s="25"/>
      <c r="BO40" s="25"/>
      <c r="BP40" s="25"/>
      <c r="BQ40" s="25">
        <v>4</v>
      </c>
      <c r="BR40" s="26"/>
      <c r="BS40" s="26"/>
      <c r="BT40" s="26"/>
      <c r="BU40" s="26">
        <v>4</v>
      </c>
      <c r="BZ40" s="170"/>
      <c r="CA40" s="44"/>
      <c r="CB40" s="171"/>
      <c r="CJ40" s="28"/>
      <c r="CO40" s="28"/>
    </row>
    <row r="41" spans="1:120">
      <c r="A41" s="17">
        <v>39</v>
      </c>
      <c r="B41" s="184">
        <v>2</v>
      </c>
      <c r="C41" s="631"/>
      <c r="D41" s="18"/>
      <c r="E41" s="19">
        <v>1</v>
      </c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19"/>
      <c r="Q41" s="19">
        <v>1</v>
      </c>
      <c r="R41" s="21"/>
      <c r="S41" s="21"/>
      <c r="T41" s="21">
        <v>3</v>
      </c>
      <c r="U41" s="21"/>
      <c r="V41" s="22"/>
      <c r="W41" s="22"/>
      <c r="X41" s="22">
        <v>3</v>
      </c>
      <c r="Y41" s="22"/>
      <c r="Z41" s="23"/>
      <c r="AA41" s="23">
        <v>2</v>
      </c>
      <c r="AB41" s="23"/>
      <c r="AC41" s="23"/>
      <c r="AD41" s="24"/>
      <c r="AE41" s="24"/>
      <c r="AF41" s="24">
        <v>3</v>
      </c>
      <c r="AG41" s="24"/>
      <c r="AH41" s="25"/>
      <c r="AI41" s="25"/>
      <c r="AJ41" s="25">
        <v>3</v>
      </c>
      <c r="AK41" s="25"/>
      <c r="AL41" s="26"/>
      <c r="AM41" s="26"/>
      <c r="AN41" s="26">
        <v>3</v>
      </c>
      <c r="AO41" s="26"/>
      <c r="AP41" s="22"/>
      <c r="AQ41" s="22">
        <v>2</v>
      </c>
      <c r="AR41" s="22"/>
      <c r="AS41" s="22"/>
      <c r="AT41" s="27"/>
      <c r="AU41" s="27">
        <v>2</v>
      </c>
      <c r="AV41" s="27"/>
      <c r="AW41" s="27"/>
      <c r="AX41" s="21"/>
      <c r="AY41" s="21"/>
      <c r="AZ41" s="21">
        <v>3</v>
      </c>
      <c r="BA41" s="21"/>
      <c r="BB41" s="22"/>
      <c r="BC41" s="22"/>
      <c r="BD41" s="22">
        <v>3</v>
      </c>
      <c r="BE41" s="22"/>
      <c r="BF41" s="23"/>
      <c r="BG41" s="23">
        <v>2</v>
      </c>
      <c r="BH41" s="23"/>
      <c r="BI41" s="23"/>
      <c r="BJ41" s="24"/>
      <c r="BK41" s="24">
        <v>2</v>
      </c>
      <c r="BL41" s="24"/>
      <c r="BM41" s="24"/>
      <c r="BN41" s="25"/>
      <c r="BO41" s="25"/>
      <c r="BP41" s="25">
        <v>3</v>
      </c>
      <c r="BQ41" s="25"/>
      <c r="BR41" s="26"/>
      <c r="BS41" s="26"/>
      <c r="BT41" s="26">
        <v>3</v>
      </c>
      <c r="BU41" s="26"/>
      <c r="BZ41" s="170"/>
      <c r="CA41" s="44"/>
      <c r="CB41" s="171"/>
      <c r="CJ41" s="28"/>
      <c r="CO41" s="28"/>
    </row>
    <row r="42" spans="1:120">
      <c r="A42" s="17">
        <v>40</v>
      </c>
      <c r="B42" s="184">
        <v>3</v>
      </c>
      <c r="C42" s="631"/>
      <c r="D42" s="18">
        <v>1</v>
      </c>
      <c r="E42" s="19"/>
      <c r="F42" s="20"/>
      <c r="G42" s="20"/>
      <c r="H42" s="20"/>
      <c r="I42" s="20">
        <v>1</v>
      </c>
      <c r="J42" s="20"/>
      <c r="K42" s="20"/>
      <c r="L42" s="20"/>
      <c r="M42" s="20"/>
      <c r="N42" s="20"/>
      <c r="O42" s="20"/>
      <c r="P42" s="19"/>
      <c r="Q42" s="19"/>
      <c r="R42" s="21"/>
      <c r="S42" s="21"/>
      <c r="T42" s="21">
        <v>3</v>
      </c>
      <c r="U42" s="21"/>
      <c r="V42" s="22"/>
      <c r="W42" s="22"/>
      <c r="X42" s="22">
        <v>3</v>
      </c>
      <c r="Y42" s="22"/>
      <c r="Z42" s="23"/>
      <c r="AA42" s="23"/>
      <c r="AB42" s="23"/>
      <c r="AC42" s="23">
        <v>4</v>
      </c>
      <c r="AD42" s="24"/>
      <c r="AE42" s="24"/>
      <c r="AF42" s="24"/>
      <c r="AG42" s="24">
        <v>4</v>
      </c>
      <c r="AH42" s="25"/>
      <c r="AI42" s="25"/>
      <c r="AJ42" s="25"/>
      <c r="AK42" s="25">
        <v>4</v>
      </c>
      <c r="AL42" s="26"/>
      <c r="AM42" s="26"/>
      <c r="AN42" s="26">
        <v>3</v>
      </c>
      <c r="AO42" s="26"/>
      <c r="AP42" s="22"/>
      <c r="AQ42" s="22"/>
      <c r="AR42" s="22">
        <v>3</v>
      </c>
      <c r="AS42" s="22"/>
      <c r="AT42" s="27"/>
      <c r="AU42" s="27"/>
      <c r="AV42" s="27">
        <v>3</v>
      </c>
      <c r="AW42" s="27"/>
      <c r="AX42" s="21"/>
      <c r="AY42" s="21"/>
      <c r="AZ42" s="21">
        <v>3</v>
      </c>
      <c r="BA42" s="21"/>
      <c r="BB42" s="22"/>
      <c r="BC42" s="22"/>
      <c r="BD42" s="22">
        <v>3</v>
      </c>
      <c r="BE42" s="22"/>
      <c r="BF42" s="23"/>
      <c r="BG42" s="23"/>
      <c r="BH42" s="23"/>
      <c r="BI42" s="23">
        <v>4</v>
      </c>
      <c r="BJ42" s="24"/>
      <c r="BK42" s="24"/>
      <c r="BL42" s="24">
        <v>3</v>
      </c>
      <c r="BM42" s="24"/>
      <c r="BN42" s="25"/>
      <c r="BO42" s="25"/>
      <c r="BP42" s="25">
        <v>3</v>
      </c>
      <c r="BQ42" s="25"/>
      <c r="BR42" s="26"/>
      <c r="BS42" s="26"/>
      <c r="BT42" s="26"/>
      <c r="BU42" s="26">
        <v>4</v>
      </c>
      <c r="BZ42" s="170"/>
      <c r="CA42" s="44"/>
      <c r="CB42" s="171"/>
      <c r="CJ42" s="28"/>
      <c r="CO42" s="28"/>
    </row>
    <row r="43" spans="1:120">
      <c r="A43" s="17">
        <v>41</v>
      </c>
      <c r="B43" s="184">
        <v>4</v>
      </c>
      <c r="C43" s="631"/>
      <c r="D43" s="18"/>
      <c r="E43" s="19">
        <v>1</v>
      </c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19"/>
      <c r="Q43" s="19">
        <v>1</v>
      </c>
      <c r="R43" s="21"/>
      <c r="S43" s="21"/>
      <c r="T43" s="21"/>
      <c r="U43" s="21">
        <v>4</v>
      </c>
      <c r="V43" s="22"/>
      <c r="W43" s="22"/>
      <c r="X43" s="22">
        <v>3</v>
      </c>
      <c r="Y43" s="22"/>
      <c r="Z43" s="23"/>
      <c r="AA43" s="23"/>
      <c r="AB43" s="23">
        <v>3</v>
      </c>
      <c r="AC43" s="23"/>
      <c r="AD43" s="24"/>
      <c r="AE43" s="24"/>
      <c r="AF43" s="24">
        <v>3</v>
      </c>
      <c r="AG43" s="24"/>
      <c r="AH43" s="25"/>
      <c r="AI43" s="25"/>
      <c r="AJ43" s="25">
        <v>3</v>
      </c>
      <c r="AK43" s="25"/>
      <c r="AL43" s="26"/>
      <c r="AM43" s="26"/>
      <c r="AN43" s="26">
        <v>3</v>
      </c>
      <c r="AO43" s="26"/>
      <c r="AP43" s="22"/>
      <c r="AQ43" s="22"/>
      <c r="AR43" s="22">
        <v>3</v>
      </c>
      <c r="AS43" s="22"/>
      <c r="AT43" s="27"/>
      <c r="AU43" s="27"/>
      <c r="AV43" s="27">
        <v>3</v>
      </c>
      <c r="AW43" s="27"/>
      <c r="AX43" s="21"/>
      <c r="AY43" s="21"/>
      <c r="AZ43" s="21">
        <v>3</v>
      </c>
      <c r="BA43" s="21"/>
      <c r="BB43" s="22"/>
      <c r="BC43" s="22"/>
      <c r="BD43" s="22">
        <v>3</v>
      </c>
      <c r="BE43" s="22"/>
      <c r="BF43" s="23"/>
      <c r="BG43" s="23"/>
      <c r="BH43" s="23">
        <v>3</v>
      </c>
      <c r="BI43" s="23"/>
      <c r="BJ43" s="24"/>
      <c r="BK43" s="24"/>
      <c r="BL43" s="24"/>
      <c r="BM43" s="24">
        <v>4</v>
      </c>
      <c r="BN43" s="25"/>
      <c r="BO43" s="25"/>
      <c r="BP43" s="25">
        <v>3</v>
      </c>
      <c r="BQ43" s="25"/>
      <c r="BR43" s="26"/>
      <c r="BS43" s="26"/>
      <c r="BT43" s="26">
        <v>3</v>
      </c>
      <c r="BU43" s="26"/>
      <c r="BZ43" s="170"/>
      <c r="CA43" s="44"/>
      <c r="CB43" s="171"/>
      <c r="CJ43" s="28"/>
      <c r="CO43" s="28"/>
    </row>
    <row r="44" spans="1:120">
      <c r="A44" s="17">
        <v>42</v>
      </c>
      <c r="B44" s="184">
        <v>5</v>
      </c>
      <c r="C44" s="631"/>
      <c r="D44" s="18">
        <v>1</v>
      </c>
      <c r="E44" s="19"/>
      <c r="F44" s="20">
        <v>1</v>
      </c>
      <c r="G44" s="20"/>
      <c r="H44" s="20"/>
      <c r="I44" s="20"/>
      <c r="J44" s="20"/>
      <c r="K44" s="20"/>
      <c r="L44" s="20"/>
      <c r="M44" s="20"/>
      <c r="N44" s="20"/>
      <c r="O44" s="20"/>
      <c r="P44" s="19"/>
      <c r="Q44" s="19"/>
      <c r="R44" s="21"/>
      <c r="S44" s="21"/>
      <c r="T44" s="21"/>
      <c r="U44" s="21">
        <v>4</v>
      </c>
      <c r="V44" s="22"/>
      <c r="W44" s="22"/>
      <c r="X44" s="22"/>
      <c r="Y44" s="22">
        <v>4</v>
      </c>
      <c r="Z44" s="23"/>
      <c r="AA44" s="23"/>
      <c r="AB44" s="23"/>
      <c r="AC44" s="23">
        <v>4</v>
      </c>
      <c r="AD44" s="24"/>
      <c r="AE44" s="24"/>
      <c r="AF44" s="24"/>
      <c r="AG44" s="24">
        <v>4</v>
      </c>
      <c r="AH44" s="25"/>
      <c r="AI44" s="25"/>
      <c r="AJ44" s="25"/>
      <c r="AK44" s="25">
        <v>4</v>
      </c>
      <c r="AL44" s="26"/>
      <c r="AM44" s="26"/>
      <c r="AN44" s="26"/>
      <c r="AO44" s="26">
        <v>4</v>
      </c>
      <c r="AP44" s="22"/>
      <c r="AQ44" s="22"/>
      <c r="AR44" s="22"/>
      <c r="AS44" s="22">
        <v>4</v>
      </c>
      <c r="AT44" s="27"/>
      <c r="AU44" s="27"/>
      <c r="AV44" s="27"/>
      <c r="AW44" s="27">
        <v>4</v>
      </c>
      <c r="AX44" s="21"/>
      <c r="AY44" s="21"/>
      <c r="AZ44" s="21"/>
      <c r="BA44" s="21">
        <v>4</v>
      </c>
      <c r="BB44" s="22"/>
      <c r="BC44" s="22"/>
      <c r="BD44" s="22"/>
      <c r="BE44" s="22">
        <v>4</v>
      </c>
      <c r="BF44" s="23"/>
      <c r="BG44" s="23"/>
      <c r="BH44" s="23"/>
      <c r="BI44" s="23">
        <v>4</v>
      </c>
      <c r="BJ44" s="24"/>
      <c r="BK44" s="24"/>
      <c r="BL44" s="24"/>
      <c r="BM44" s="24">
        <v>4</v>
      </c>
      <c r="BN44" s="25"/>
      <c r="BO44" s="25"/>
      <c r="BP44" s="25"/>
      <c r="BQ44" s="25">
        <v>4</v>
      </c>
      <c r="BR44" s="26"/>
      <c r="BS44" s="26"/>
      <c r="BT44" s="26"/>
      <c r="BU44" s="26">
        <v>4</v>
      </c>
      <c r="BZ44" s="170"/>
      <c r="CA44" s="44"/>
      <c r="CB44" s="171"/>
      <c r="CJ44" s="28"/>
      <c r="CO44" s="28"/>
    </row>
    <row r="45" spans="1:120">
      <c r="A45" s="17">
        <v>43</v>
      </c>
      <c r="B45" s="184">
        <v>6</v>
      </c>
      <c r="C45" s="631"/>
      <c r="D45" s="18"/>
      <c r="E45" s="19">
        <v>1</v>
      </c>
      <c r="F45" s="20"/>
      <c r="G45" s="20"/>
      <c r="H45" s="20"/>
      <c r="I45" s="20"/>
      <c r="J45" s="20">
        <v>1</v>
      </c>
      <c r="K45" s="20"/>
      <c r="L45" s="20"/>
      <c r="M45" s="20"/>
      <c r="N45" s="20"/>
      <c r="O45" s="20"/>
      <c r="P45" s="19"/>
      <c r="Q45" s="19"/>
      <c r="R45" s="21"/>
      <c r="S45" s="21"/>
      <c r="T45" s="21">
        <v>3</v>
      </c>
      <c r="U45" s="21"/>
      <c r="V45" s="22"/>
      <c r="W45" s="22"/>
      <c r="X45" s="22">
        <v>3</v>
      </c>
      <c r="Y45" s="22"/>
      <c r="Z45" s="23"/>
      <c r="AA45" s="23"/>
      <c r="AB45" s="23"/>
      <c r="AC45" s="23">
        <v>4</v>
      </c>
      <c r="AD45" s="24"/>
      <c r="AE45" s="24"/>
      <c r="AF45" s="24">
        <v>3</v>
      </c>
      <c r="AG45" s="24"/>
      <c r="AH45" s="25"/>
      <c r="AI45" s="25"/>
      <c r="AJ45" s="25">
        <v>3</v>
      </c>
      <c r="AK45" s="25"/>
      <c r="AL45" s="26"/>
      <c r="AM45" s="26"/>
      <c r="AN45" s="26">
        <v>3</v>
      </c>
      <c r="AO45" s="26"/>
      <c r="AP45" s="22"/>
      <c r="AQ45" s="22"/>
      <c r="AR45" s="22">
        <v>3</v>
      </c>
      <c r="AS45" s="22"/>
      <c r="AT45" s="27"/>
      <c r="AU45" s="27"/>
      <c r="AV45" s="27">
        <v>3</v>
      </c>
      <c r="AW45" s="27"/>
      <c r="AX45" s="21"/>
      <c r="AY45" s="21"/>
      <c r="AZ45" s="21">
        <v>3</v>
      </c>
      <c r="BA45" s="21"/>
      <c r="BB45" s="22"/>
      <c r="BC45" s="22"/>
      <c r="BD45" s="22">
        <v>3</v>
      </c>
      <c r="BE45" s="22"/>
      <c r="BF45" s="23"/>
      <c r="BG45" s="23"/>
      <c r="BH45" s="23">
        <v>3</v>
      </c>
      <c r="BI45" s="23"/>
      <c r="BJ45" s="24"/>
      <c r="BK45" s="24"/>
      <c r="BL45" s="24">
        <v>3</v>
      </c>
      <c r="BM45" s="24"/>
      <c r="BN45" s="25"/>
      <c r="BO45" s="25"/>
      <c r="BP45" s="25">
        <v>3</v>
      </c>
      <c r="BQ45" s="25"/>
      <c r="BR45" s="26"/>
      <c r="BS45" s="26"/>
      <c r="BT45" s="26">
        <v>3</v>
      </c>
      <c r="BU45" s="26"/>
      <c r="BZ45" s="170"/>
      <c r="CA45" s="44"/>
      <c r="CB45" s="171"/>
      <c r="CJ45" s="28"/>
      <c r="CO45" s="28"/>
    </row>
    <row r="46" spans="1:120">
      <c r="A46" s="17">
        <v>44</v>
      </c>
      <c r="B46" s="184">
        <v>7</v>
      </c>
      <c r="C46" s="631"/>
      <c r="D46" s="18">
        <v>1</v>
      </c>
      <c r="E46" s="19"/>
      <c r="F46" s="20"/>
      <c r="G46" s="20"/>
      <c r="H46" s="20">
        <v>1</v>
      </c>
      <c r="I46" s="20"/>
      <c r="J46" s="20"/>
      <c r="K46" s="20"/>
      <c r="L46" s="20"/>
      <c r="M46" s="20"/>
      <c r="N46" s="20"/>
      <c r="O46" s="20"/>
      <c r="P46" s="19"/>
      <c r="Q46" s="19"/>
      <c r="R46" s="21"/>
      <c r="S46" s="21"/>
      <c r="T46" s="21"/>
      <c r="U46" s="21">
        <v>4</v>
      </c>
      <c r="V46" s="22"/>
      <c r="W46" s="22"/>
      <c r="X46" s="22"/>
      <c r="Y46" s="22">
        <v>4</v>
      </c>
      <c r="Z46" s="23"/>
      <c r="AA46" s="23"/>
      <c r="AB46" s="23"/>
      <c r="AC46" s="23">
        <v>4</v>
      </c>
      <c r="AD46" s="24"/>
      <c r="AE46" s="24"/>
      <c r="AF46" s="24"/>
      <c r="AG46" s="24">
        <v>4</v>
      </c>
      <c r="AH46" s="25"/>
      <c r="AI46" s="25"/>
      <c r="AJ46" s="25"/>
      <c r="AK46" s="25">
        <v>4</v>
      </c>
      <c r="AL46" s="26"/>
      <c r="AM46" s="26"/>
      <c r="AN46" s="26"/>
      <c r="AO46" s="26">
        <v>4</v>
      </c>
      <c r="AP46" s="22"/>
      <c r="AQ46" s="22"/>
      <c r="AR46" s="22"/>
      <c r="AS46" s="22">
        <v>4</v>
      </c>
      <c r="AT46" s="27"/>
      <c r="AU46" s="27"/>
      <c r="AV46" s="27"/>
      <c r="AW46" s="27">
        <v>4</v>
      </c>
      <c r="AX46" s="21"/>
      <c r="AY46" s="21"/>
      <c r="AZ46" s="21"/>
      <c r="BA46" s="21">
        <v>4</v>
      </c>
      <c r="BB46" s="22"/>
      <c r="BC46" s="22"/>
      <c r="BD46" s="22"/>
      <c r="BE46" s="22">
        <v>4</v>
      </c>
      <c r="BF46" s="23"/>
      <c r="BG46" s="23"/>
      <c r="BH46" s="23">
        <v>3</v>
      </c>
      <c r="BI46" s="23"/>
      <c r="BJ46" s="24"/>
      <c r="BK46" s="24"/>
      <c r="BL46" s="24"/>
      <c r="BM46" s="24">
        <v>4</v>
      </c>
      <c r="BN46" s="25"/>
      <c r="BO46" s="25"/>
      <c r="BP46" s="25"/>
      <c r="BQ46" s="25">
        <v>4</v>
      </c>
      <c r="BR46" s="26"/>
      <c r="BS46" s="26"/>
      <c r="BT46" s="26"/>
      <c r="BU46" s="26">
        <v>4</v>
      </c>
      <c r="BZ46" s="170"/>
      <c r="CA46" s="44"/>
      <c r="CB46" s="171"/>
      <c r="CJ46" s="28"/>
      <c r="CO46" s="28"/>
    </row>
    <row r="47" spans="1:120">
      <c r="A47" s="17">
        <v>45</v>
      </c>
      <c r="B47" s="184">
        <v>8</v>
      </c>
      <c r="C47" s="631"/>
      <c r="D47" s="18">
        <v>1</v>
      </c>
      <c r="E47" s="19"/>
      <c r="F47" s="20"/>
      <c r="G47" s="20"/>
      <c r="H47" s="20"/>
      <c r="I47" s="20"/>
      <c r="J47" s="20">
        <v>1</v>
      </c>
      <c r="K47" s="20"/>
      <c r="L47" s="20"/>
      <c r="M47" s="20"/>
      <c r="N47" s="20"/>
      <c r="O47" s="20"/>
      <c r="P47" s="19"/>
      <c r="Q47" s="19"/>
      <c r="R47" s="21"/>
      <c r="S47" s="21"/>
      <c r="T47" s="21"/>
      <c r="U47" s="21">
        <v>4</v>
      </c>
      <c r="V47" s="22"/>
      <c r="W47" s="22"/>
      <c r="X47" s="22">
        <v>3</v>
      </c>
      <c r="Y47" s="22"/>
      <c r="Z47" s="23"/>
      <c r="AA47" s="23"/>
      <c r="AB47" s="23"/>
      <c r="AC47" s="23">
        <v>4</v>
      </c>
      <c r="AD47" s="24"/>
      <c r="AE47" s="24"/>
      <c r="AF47" s="24"/>
      <c r="AG47" s="24">
        <v>4</v>
      </c>
      <c r="AH47" s="25"/>
      <c r="AI47" s="25"/>
      <c r="AJ47" s="25"/>
      <c r="AK47" s="25">
        <v>4</v>
      </c>
      <c r="AL47" s="26"/>
      <c r="AM47" s="26"/>
      <c r="AN47" s="26">
        <v>3</v>
      </c>
      <c r="AO47" s="26"/>
      <c r="AP47" s="22"/>
      <c r="AQ47" s="22"/>
      <c r="AR47" s="22"/>
      <c r="AS47" s="22">
        <v>4</v>
      </c>
      <c r="AT47" s="27"/>
      <c r="AU47" s="27"/>
      <c r="AV47" s="27"/>
      <c r="AW47" s="27">
        <v>4</v>
      </c>
      <c r="AX47" s="21"/>
      <c r="AY47" s="21"/>
      <c r="AZ47" s="21"/>
      <c r="BA47" s="21">
        <v>4</v>
      </c>
      <c r="BB47" s="22"/>
      <c r="BC47" s="22"/>
      <c r="BD47" s="22"/>
      <c r="BE47" s="22">
        <v>4</v>
      </c>
      <c r="BF47" s="23"/>
      <c r="BG47" s="23"/>
      <c r="BH47" s="23"/>
      <c r="BI47" s="23">
        <v>4</v>
      </c>
      <c r="BJ47" s="24"/>
      <c r="BK47" s="24"/>
      <c r="BL47" s="24">
        <v>3</v>
      </c>
      <c r="BM47" s="24"/>
      <c r="BN47" s="25"/>
      <c r="BO47" s="25"/>
      <c r="BP47" s="25"/>
      <c r="BQ47" s="25">
        <v>4</v>
      </c>
      <c r="BR47" s="26"/>
      <c r="BS47" s="26"/>
      <c r="BT47" s="26"/>
      <c r="BU47" s="26">
        <v>4</v>
      </c>
      <c r="BZ47" s="170"/>
      <c r="CA47" s="44"/>
      <c r="CB47" s="171"/>
      <c r="CJ47" s="28"/>
      <c r="CO47" s="28"/>
    </row>
    <row r="48" spans="1:120">
      <c r="A48" s="17">
        <v>46</v>
      </c>
      <c r="B48" s="184">
        <v>9</v>
      </c>
      <c r="C48" s="631"/>
      <c r="D48" s="18"/>
      <c r="E48" s="19">
        <v>1</v>
      </c>
      <c r="F48" s="20"/>
      <c r="G48" s="20"/>
      <c r="H48" s="20"/>
      <c r="I48" s="20"/>
      <c r="J48" s="20">
        <v>1</v>
      </c>
      <c r="K48" s="20"/>
      <c r="L48" s="20"/>
      <c r="M48" s="20"/>
      <c r="N48" s="20"/>
      <c r="O48" s="20"/>
      <c r="P48" s="19"/>
      <c r="Q48" s="19"/>
      <c r="R48" s="21"/>
      <c r="S48" s="21"/>
      <c r="T48" s="21">
        <v>3</v>
      </c>
      <c r="U48" s="21"/>
      <c r="V48" s="22"/>
      <c r="W48" s="22"/>
      <c r="X48" s="22">
        <v>3</v>
      </c>
      <c r="Y48" s="22"/>
      <c r="Z48" s="23"/>
      <c r="AA48" s="23"/>
      <c r="AB48" s="23">
        <v>3</v>
      </c>
      <c r="AC48" s="23"/>
      <c r="AD48" s="24"/>
      <c r="AE48" s="24"/>
      <c r="AF48" s="24">
        <v>3</v>
      </c>
      <c r="AG48" s="24"/>
      <c r="AH48" s="25"/>
      <c r="AI48" s="25"/>
      <c r="AJ48" s="25">
        <v>3</v>
      </c>
      <c r="AK48" s="25"/>
      <c r="AL48" s="26"/>
      <c r="AM48" s="26"/>
      <c r="AN48" s="26">
        <v>3</v>
      </c>
      <c r="AO48" s="26"/>
      <c r="AP48" s="22"/>
      <c r="AQ48" s="22"/>
      <c r="AR48" s="22">
        <v>3</v>
      </c>
      <c r="AS48" s="22"/>
      <c r="AT48" s="27"/>
      <c r="AU48" s="27"/>
      <c r="AV48" s="27">
        <v>3</v>
      </c>
      <c r="AW48" s="27"/>
      <c r="AX48" s="21"/>
      <c r="AY48" s="21"/>
      <c r="AZ48" s="21">
        <v>3</v>
      </c>
      <c r="BA48" s="21"/>
      <c r="BB48" s="22"/>
      <c r="BC48" s="22"/>
      <c r="BD48" s="22">
        <v>3</v>
      </c>
      <c r="BE48" s="22"/>
      <c r="BF48" s="23"/>
      <c r="BG48" s="23"/>
      <c r="BH48" s="23">
        <v>3</v>
      </c>
      <c r="BI48" s="23"/>
      <c r="BJ48" s="24"/>
      <c r="BK48" s="24"/>
      <c r="BL48" s="24">
        <v>3</v>
      </c>
      <c r="BM48" s="24"/>
      <c r="BN48" s="25"/>
      <c r="BO48" s="25"/>
      <c r="BP48" s="25">
        <v>3</v>
      </c>
      <c r="BQ48" s="25"/>
      <c r="BR48" s="26"/>
      <c r="BS48" s="26"/>
      <c r="BT48" s="26">
        <v>3</v>
      </c>
      <c r="BU48" s="26"/>
      <c r="BZ48" s="170"/>
      <c r="CA48" s="44"/>
      <c r="CB48" s="171"/>
      <c r="CJ48" s="28"/>
      <c r="CO48" s="28"/>
    </row>
    <row r="49" spans="1:93">
      <c r="A49" s="17">
        <v>47</v>
      </c>
      <c r="B49" s="184">
        <v>10</v>
      </c>
      <c r="C49" s="631"/>
      <c r="D49" s="18">
        <v>1</v>
      </c>
      <c r="E49" s="19"/>
      <c r="F49" s="20"/>
      <c r="G49" s="20"/>
      <c r="H49" s="20">
        <v>1</v>
      </c>
      <c r="I49" s="20"/>
      <c r="J49" s="20"/>
      <c r="K49" s="20"/>
      <c r="L49" s="20"/>
      <c r="M49" s="20"/>
      <c r="N49" s="20"/>
      <c r="O49" s="20"/>
      <c r="P49" s="19"/>
      <c r="Q49" s="19"/>
      <c r="R49" s="21"/>
      <c r="S49" s="21"/>
      <c r="T49" s="21">
        <v>3</v>
      </c>
      <c r="U49" s="21"/>
      <c r="V49" s="22"/>
      <c r="W49" s="22"/>
      <c r="X49" s="22">
        <v>3</v>
      </c>
      <c r="Y49" s="22"/>
      <c r="Z49" s="23"/>
      <c r="AA49" s="23"/>
      <c r="AB49" s="23">
        <v>3</v>
      </c>
      <c r="AC49" s="23"/>
      <c r="AD49" s="24"/>
      <c r="AE49" s="24"/>
      <c r="AF49" s="24">
        <v>3</v>
      </c>
      <c r="AG49" s="24"/>
      <c r="AH49" s="25"/>
      <c r="AI49" s="25"/>
      <c r="AJ49" s="25">
        <v>3</v>
      </c>
      <c r="AK49" s="25"/>
      <c r="AL49" s="26"/>
      <c r="AM49" s="26"/>
      <c r="AN49" s="26"/>
      <c r="AO49" s="26">
        <v>4</v>
      </c>
      <c r="AP49" s="22"/>
      <c r="AQ49" s="22"/>
      <c r="AR49" s="22">
        <v>3</v>
      </c>
      <c r="AS49" s="22"/>
      <c r="AT49" s="27"/>
      <c r="AU49" s="27"/>
      <c r="AV49" s="27">
        <v>3</v>
      </c>
      <c r="AW49" s="27"/>
      <c r="AX49" s="21"/>
      <c r="AY49" s="21"/>
      <c r="AZ49" s="21">
        <v>3</v>
      </c>
      <c r="BA49" s="21"/>
      <c r="BB49" s="22"/>
      <c r="BC49" s="22"/>
      <c r="BD49" s="22">
        <v>3</v>
      </c>
      <c r="BE49" s="22"/>
      <c r="BF49" s="23"/>
      <c r="BG49" s="23"/>
      <c r="BH49" s="23">
        <v>3</v>
      </c>
      <c r="BI49" s="23"/>
      <c r="BJ49" s="24"/>
      <c r="BK49" s="24"/>
      <c r="BL49" s="24">
        <v>3</v>
      </c>
      <c r="BM49" s="24"/>
      <c r="BN49" s="25"/>
      <c r="BO49" s="25"/>
      <c r="BP49" s="25">
        <v>3</v>
      </c>
      <c r="BQ49" s="25"/>
      <c r="BR49" s="26"/>
      <c r="BS49" s="26"/>
      <c r="BT49" s="26">
        <v>3</v>
      </c>
      <c r="BU49" s="26"/>
      <c r="BZ49" s="170"/>
      <c r="CA49" s="44"/>
      <c r="CB49" s="171"/>
      <c r="CJ49" s="28"/>
      <c r="CO49" s="28"/>
    </row>
    <row r="50" spans="1:93">
      <c r="A50" s="17">
        <v>48</v>
      </c>
      <c r="B50" s="184">
        <v>11</v>
      </c>
      <c r="C50" s="631"/>
      <c r="D50" s="18">
        <v>1</v>
      </c>
      <c r="E50" s="19"/>
      <c r="F50" s="20"/>
      <c r="G50" s="20">
        <v>1</v>
      </c>
      <c r="H50" s="20"/>
      <c r="I50" s="20"/>
      <c r="J50" s="20"/>
      <c r="K50" s="20"/>
      <c r="L50" s="20"/>
      <c r="M50" s="20"/>
      <c r="N50" s="20"/>
      <c r="O50" s="20"/>
      <c r="P50" s="19"/>
      <c r="Q50" s="19"/>
      <c r="R50" s="21"/>
      <c r="S50" s="21"/>
      <c r="T50" s="21">
        <v>3</v>
      </c>
      <c r="U50" s="21"/>
      <c r="V50" s="22"/>
      <c r="W50" s="22"/>
      <c r="X50" s="22"/>
      <c r="Y50" s="22">
        <v>4</v>
      </c>
      <c r="Z50" s="23"/>
      <c r="AA50" s="23"/>
      <c r="AB50" s="23">
        <v>3</v>
      </c>
      <c r="AC50" s="23"/>
      <c r="AD50" s="24"/>
      <c r="AE50" s="24"/>
      <c r="AF50" s="24">
        <v>3</v>
      </c>
      <c r="AG50" s="24"/>
      <c r="AH50" s="25"/>
      <c r="AI50" s="25"/>
      <c r="AJ50" s="25"/>
      <c r="AK50" s="25">
        <v>4</v>
      </c>
      <c r="AL50" s="26"/>
      <c r="AM50" s="26"/>
      <c r="AN50" s="26">
        <v>3</v>
      </c>
      <c r="AO50" s="26"/>
      <c r="AP50" s="22"/>
      <c r="AQ50" s="22"/>
      <c r="AR50" s="22"/>
      <c r="AS50" s="22">
        <v>4</v>
      </c>
      <c r="AT50" s="27"/>
      <c r="AU50" s="27"/>
      <c r="AV50" s="27">
        <v>3</v>
      </c>
      <c r="AW50" s="27"/>
      <c r="AX50" s="21"/>
      <c r="AY50" s="21"/>
      <c r="AZ50" s="21"/>
      <c r="BA50" s="21">
        <v>4</v>
      </c>
      <c r="BB50" s="22"/>
      <c r="BC50" s="22"/>
      <c r="BD50" s="22">
        <v>3</v>
      </c>
      <c r="BE50" s="22"/>
      <c r="BF50" s="23"/>
      <c r="BG50" s="23"/>
      <c r="BH50" s="23"/>
      <c r="BI50" s="23">
        <v>4</v>
      </c>
      <c r="BJ50" s="24"/>
      <c r="BK50" s="24"/>
      <c r="BL50" s="24"/>
      <c r="BM50" s="24">
        <v>4</v>
      </c>
      <c r="BN50" s="25"/>
      <c r="BO50" s="25"/>
      <c r="BP50" s="25">
        <v>3</v>
      </c>
      <c r="BQ50" s="25"/>
      <c r="BR50" s="26"/>
      <c r="BS50" s="26"/>
      <c r="BT50" s="26">
        <v>3</v>
      </c>
      <c r="BU50" s="26"/>
      <c r="BZ50" s="170"/>
      <c r="CA50" s="44"/>
      <c r="CB50" s="171"/>
      <c r="CJ50" s="28"/>
      <c r="CO50" s="28"/>
    </row>
    <row r="51" spans="1:93">
      <c r="A51" s="17">
        <v>49</v>
      </c>
      <c r="B51" s="184">
        <v>12</v>
      </c>
      <c r="C51" s="631"/>
      <c r="D51" s="18"/>
      <c r="E51" s="19">
        <v>1</v>
      </c>
      <c r="F51" s="20"/>
      <c r="G51" s="20"/>
      <c r="H51" s="20"/>
      <c r="I51" s="20"/>
      <c r="J51" s="20">
        <v>1</v>
      </c>
      <c r="K51" s="20"/>
      <c r="L51" s="20"/>
      <c r="M51" s="20"/>
      <c r="N51" s="20"/>
      <c r="O51" s="20"/>
      <c r="P51" s="19"/>
      <c r="Q51" s="19"/>
      <c r="R51" s="21"/>
      <c r="S51" s="21"/>
      <c r="T51" s="21">
        <v>3</v>
      </c>
      <c r="U51" s="21"/>
      <c r="V51" s="22"/>
      <c r="W51" s="22"/>
      <c r="X51" s="22">
        <v>3</v>
      </c>
      <c r="Y51" s="22"/>
      <c r="Z51" s="23"/>
      <c r="AA51" s="23"/>
      <c r="AB51" s="23"/>
      <c r="AC51" s="23">
        <v>4</v>
      </c>
      <c r="AD51" s="24"/>
      <c r="AE51" s="24"/>
      <c r="AF51" s="24"/>
      <c r="AG51" s="24">
        <v>4</v>
      </c>
      <c r="AH51" s="25"/>
      <c r="AI51" s="25"/>
      <c r="AJ51" s="25"/>
      <c r="AK51" s="25">
        <v>4</v>
      </c>
      <c r="AL51" s="26"/>
      <c r="AM51" s="26"/>
      <c r="AN51" s="26"/>
      <c r="AO51" s="26">
        <v>4</v>
      </c>
      <c r="AP51" s="22"/>
      <c r="AQ51" s="22"/>
      <c r="AR51" s="22"/>
      <c r="AS51" s="22">
        <v>4</v>
      </c>
      <c r="AT51" s="27"/>
      <c r="AU51" s="27"/>
      <c r="AV51" s="27"/>
      <c r="AW51" s="27">
        <v>4</v>
      </c>
      <c r="AX51" s="21"/>
      <c r="AY51" s="21"/>
      <c r="AZ51" s="21"/>
      <c r="BA51" s="21">
        <v>4</v>
      </c>
      <c r="BB51" s="22"/>
      <c r="BC51" s="22"/>
      <c r="BD51" s="22">
        <v>3</v>
      </c>
      <c r="BE51" s="22"/>
      <c r="BF51" s="23"/>
      <c r="BG51" s="23"/>
      <c r="BH51" s="23"/>
      <c r="BI51" s="23">
        <v>4</v>
      </c>
      <c r="BJ51" s="24"/>
      <c r="BK51" s="24"/>
      <c r="BL51" s="24"/>
      <c r="BM51" s="24">
        <v>4</v>
      </c>
      <c r="BN51" s="25"/>
      <c r="BO51" s="25"/>
      <c r="BP51" s="25"/>
      <c r="BQ51" s="25">
        <v>4</v>
      </c>
      <c r="BR51" s="26"/>
      <c r="BS51" s="26"/>
      <c r="BT51" s="26"/>
      <c r="BU51" s="26">
        <v>4</v>
      </c>
      <c r="BZ51" s="170"/>
      <c r="CA51" s="44"/>
      <c r="CB51" s="171"/>
      <c r="CJ51" s="28"/>
      <c r="CO51" s="28"/>
    </row>
    <row r="52" spans="1:93">
      <c r="A52" s="17">
        <v>50</v>
      </c>
      <c r="B52" s="184">
        <v>13</v>
      </c>
      <c r="C52" s="631"/>
      <c r="D52" s="18"/>
      <c r="E52" s="19">
        <v>1</v>
      </c>
      <c r="F52" s="20">
        <v>1</v>
      </c>
      <c r="G52" s="20"/>
      <c r="H52" s="20"/>
      <c r="I52" s="20"/>
      <c r="J52" s="20"/>
      <c r="K52" s="20"/>
      <c r="L52" s="20"/>
      <c r="M52" s="20"/>
      <c r="N52" s="20"/>
      <c r="O52" s="20"/>
      <c r="P52" s="19"/>
      <c r="Q52" s="19"/>
      <c r="R52" s="21"/>
      <c r="S52" s="21"/>
      <c r="T52" s="21"/>
      <c r="U52" s="21">
        <v>4</v>
      </c>
      <c r="V52" s="22"/>
      <c r="W52" s="22"/>
      <c r="X52" s="22"/>
      <c r="Y52" s="22">
        <v>4</v>
      </c>
      <c r="Z52" s="23"/>
      <c r="AA52" s="23"/>
      <c r="AB52" s="23"/>
      <c r="AC52" s="23">
        <v>4</v>
      </c>
      <c r="AD52" s="24"/>
      <c r="AE52" s="24"/>
      <c r="AF52" s="24"/>
      <c r="AG52" s="24">
        <v>4</v>
      </c>
      <c r="AH52" s="25"/>
      <c r="AI52" s="25"/>
      <c r="AJ52" s="25"/>
      <c r="AK52" s="25">
        <v>4</v>
      </c>
      <c r="AL52" s="26"/>
      <c r="AM52" s="26"/>
      <c r="AN52" s="26"/>
      <c r="AO52" s="26">
        <v>4</v>
      </c>
      <c r="AP52" s="22"/>
      <c r="AQ52" s="22"/>
      <c r="AR52" s="22"/>
      <c r="AS52" s="22">
        <v>4</v>
      </c>
      <c r="AT52" s="27"/>
      <c r="AU52" s="27"/>
      <c r="AV52" s="27"/>
      <c r="AW52" s="27">
        <v>4</v>
      </c>
      <c r="AX52" s="21"/>
      <c r="AY52" s="21"/>
      <c r="AZ52" s="21"/>
      <c r="BA52" s="21">
        <v>4</v>
      </c>
      <c r="BB52" s="22"/>
      <c r="BC52" s="22"/>
      <c r="BD52" s="22"/>
      <c r="BE52" s="22">
        <v>4</v>
      </c>
      <c r="BF52" s="23"/>
      <c r="BG52" s="23"/>
      <c r="BH52" s="23"/>
      <c r="BI52" s="23">
        <v>4</v>
      </c>
      <c r="BJ52" s="24"/>
      <c r="BK52" s="24"/>
      <c r="BL52" s="24"/>
      <c r="BM52" s="24">
        <v>4</v>
      </c>
      <c r="BN52" s="25"/>
      <c r="BO52" s="25"/>
      <c r="BP52" s="25"/>
      <c r="BQ52" s="25">
        <v>4</v>
      </c>
      <c r="BR52" s="26"/>
      <c r="BS52" s="26"/>
      <c r="BT52" s="26">
        <v>3</v>
      </c>
      <c r="BU52" s="26"/>
      <c r="BZ52" s="170"/>
      <c r="CA52" s="44"/>
      <c r="CB52" s="171"/>
      <c r="CJ52" s="28"/>
      <c r="CO52" s="28"/>
    </row>
    <row r="53" spans="1:93">
      <c r="A53" s="17">
        <v>51</v>
      </c>
      <c r="B53" s="184">
        <v>14</v>
      </c>
      <c r="C53" s="631"/>
      <c r="D53" s="18">
        <v>1</v>
      </c>
      <c r="E53" s="19"/>
      <c r="F53" s="20"/>
      <c r="G53" s="20">
        <v>1</v>
      </c>
      <c r="H53" s="20"/>
      <c r="I53" s="20"/>
      <c r="J53" s="20"/>
      <c r="K53" s="20"/>
      <c r="L53" s="20"/>
      <c r="M53" s="20"/>
      <c r="N53" s="20"/>
      <c r="O53" s="20"/>
      <c r="P53" s="19"/>
      <c r="Q53" s="19"/>
      <c r="R53" s="21"/>
      <c r="S53" s="21"/>
      <c r="T53" s="21"/>
      <c r="U53" s="21">
        <v>4</v>
      </c>
      <c r="V53" s="22"/>
      <c r="W53" s="22"/>
      <c r="X53" s="22">
        <v>3</v>
      </c>
      <c r="Y53" s="22"/>
      <c r="Z53" s="23"/>
      <c r="AA53" s="23"/>
      <c r="AB53" s="23">
        <v>3</v>
      </c>
      <c r="AC53" s="23"/>
      <c r="AD53" s="24"/>
      <c r="AE53" s="24"/>
      <c r="AF53" s="24"/>
      <c r="AG53" s="24">
        <v>4</v>
      </c>
      <c r="AH53" s="25"/>
      <c r="AI53" s="25"/>
      <c r="AJ53" s="25">
        <v>3</v>
      </c>
      <c r="AK53" s="25"/>
      <c r="AL53" s="26"/>
      <c r="AM53" s="26"/>
      <c r="AN53" s="26">
        <v>3</v>
      </c>
      <c r="AO53" s="26"/>
      <c r="AP53" s="22"/>
      <c r="AQ53" s="22"/>
      <c r="AR53" s="22">
        <v>3</v>
      </c>
      <c r="AS53" s="22"/>
      <c r="AT53" s="27"/>
      <c r="AU53" s="27"/>
      <c r="AV53" s="27">
        <v>3</v>
      </c>
      <c r="AW53" s="27"/>
      <c r="AX53" s="21"/>
      <c r="AY53" s="21"/>
      <c r="AZ53" s="21">
        <v>3</v>
      </c>
      <c r="BA53" s="21"/>
      <c r="BB53" s="22"/>
      <c r="BC53" s="22"/>
      <c r="BD53" s="22">
        <v>3</v>
      </c>
      <c r="BE53" s="22"/>
      <c r="BF53" s="23"/>
      <c r="BG53" s="23"/>
      <c r="BH53" s="23">
        <v>3</v>
      </c>
      <c r="BI53" s="23"/>
      <c r="BJ53" s="24"/>
      <c r="BK53" s="24"/>
      <c r="BL53" s="24">
        <v>3</v>
      </c>
      <c r="BM53" s="24"/>
      <c r="BN53" s="25"/>
      <c r="BO53" s="25"/>
      <c r="BP53" s="25">
        <v>3</v>
      </c>
      <c r="BQ53" s="25"/>
      <c r="BR53" s="26"/>
      <c r="BS53" s="26"/>
      <c r="BT53" s="26">
        <v>3</v>
      </c>
      <c r="BU53" s="26"/>
      <c r="BZ53" s="170"/>
      <c r="CA53" s="44"/>
      <c r="CB53" s="171"/>
      <c r="CJ53" s="28"/>
      <c r="CO53" s="28"/>
    </row>
    <row r="54" spans="1:93">
      <c r="A54" s="17">
        <v>52</v>
      </c>
      <c r="B54" s="184">
        <v>15</v>
      </c>
      <c r="C54" s="631"/>
      <c r="D54" s="18"/>
      <c r="E54" s="19">
        <v>1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19"/>
      <c r="Q54" s="19">
        <v>1</v>
      </c>
      <c r="R54" s="21"/>
      <c r="S54" s="21"/>
      <c r="T54" s="21"/>
      <c r="U54" s="21">
        <v>4</v>
      </c>
      <c r="V54" s="22"/>
      <c r="W54" s="22"/>
      <c r="X54" s="22"/>
      <c r="Y54" s="22">
        <v>4</v>
      </c>
      <c r="Z54" s="23"/>
      <c r="AA54" s="23"/>
      <c r="AB54" s="23"/>
      <c r="AC54" s="23">
        <v>4</v>
      </c>
      <c r="AD54" s="24"/>
      <c r="AE54" s="24"/>
      <c r="AF54" s="24">
        <v>3</v>
      </c>
      <c r="AG54" s="24"/>
      <c r="AH54" s="25"/>
      <c r="AI54" s="25"/>
      <c r="AJ54" s="25">
        <v>3</v>
      </c>
      <c r="AK54" s="25"/>
      <c r="AL54" s="26"/>
      <c r="AM54" s="26"/>
      <c r="AN54" s="26"/>
      <c r="AO54" s="26">
        <v>4</v>
      </c>
      <c r="AP54" s="22"/>
      <c r="AQ54" s="22"/>
      <c r="AR54" s="22"/>
      <c r="AS54" s="22">
        <v>4</v>
      </c>
      <c r="AT54" s="27"/>
      <c r="AU54" s="27"/>
      <c r="AV54" s="27"/>
      <c r="AW54" s="27">
        <v>4</v>
      </c>
      <c r="AX54" s="21"/>
      <c r="AY54" s="21"/>
      <c r="AZ54" s="21"/>
      <c r="BA54" s="21">
        <v>4</v>
      </c>
      <c r="BB54" s="22"/>
      <c r="BC54" s="22"/>
      <c r="BD54" s="22"/>
      <c r="BE54" s="22">
        <v>4</v>
      </c>
      <c r="BF54" s="23"/>
      <c r="BG54" s="23"/>
      <c r="BH54" s="23"/>
      <c r="BI54" s="23">
        <v>4</v>
      </c>
      <c r="BJ54" s="24"/>
      <c r="BK54" s="24"/>
      <c r="BL54" s="24"/>
      <c r="BM54" s="24">
        <v>4</v>
      </c>
      <c r="BN54" s="25"/>
      <c r="BO54" s="25"/>
      <c r="BP54" s="25"/>
      <c r="BQ54" s="25">
        <v>4</v>
      </c>
      <c r="BR54" s="26"/>
      <c r="BS54" s="26"/>
      <c r="BT54" s="26"/>
      <c r="BU54" s="26">
        <v>4</v>
      </c>
      <c r="BZ54" s="170"/>
      <c r="CA54" s="44"/>
      <c r="CB54" s="171"/>
      <c r="CJ54" s="28"/>
      <c r="CO54" s="28"/>
    </row>
    <row r="55" spans="1:93">
      <c r="A55" s="17">
        <v>53</v>
      </c>
      <c r="B55" s="184">
        <v>16</v>
      </c>
      <c r="C55" s="631"/>
      <c r="D55" s="18">
        <v>1</v>
      </c>
      <c r="E55" s="19"/>
      <c r="F55" s="20"/>
      <c r="G55" s="20"/>
      <c r="H55" s="20"/>
      <c r="I55" s="20"/>
      <c r="J55" s="20">
        <v>1</v>
      </c>
      <c r="K55" s="20"/>
      <c r="L55" s="20"/>
      <c r="M55" s="20"/>
      <c r="N55" s="20"/>
      <c r="O55" s="20"/>
      <c r="P55" s="19"/>
      <c r="Q55" s="19"/>
      <c r="R55" s="21"/>
      <c r="S55" s="21"/>
      <c r="T55" s="21">
        <v>3</v>
      </c>
      <c r="U55" s="21"/>
      <c r="V55" s="22"/>
      <c r="W55" s="22"/>
      <c r="X55" s="22">
        <v>3</v>
      </c>
      <c r="Y55" s="22"/>
      <c r="Z55" s="23"/>
      <c r="AA55" s="23"/>
      <c r="AB55" s="23">
        <v>3</v>
      </c>
      <c r="AC55" s="23"/>
      <c r="AD55" s="24"/>
      <c r="AE55" s="24"/>
      <c r="AF55" s="24">
        <v>3</v>
      </c>
      <c r="AG55" s="24"/>
      <c r="AH55" s="25"/>
      <c r="AI55" s="25"/>
      <c r="AJ55" s="25">
        <v>3</v>
      </c>
      <c r="AK55" s="25"/>
      <c r="AL55" s="26"/>
      <c r="AM55" s="26"/>
      <c r="AN55" s="26">
        <v>3</v>
      </c>
      <c r="AO55" s="26"/>
      <c r="AP55" s="22"/>
      <c r="AQ55" s="22"/>
      <c r="AR55" s="22">
        <v>3</v>
      </c>
      <c r="AS55" s="22"/>
      <c r="AT55" s="27"/>
      <c r="AU55" s="27"/>
      <c r="AV55" s="27">
        <v>3</v>
      </c>
      <c r="AW55" s="27"/>
      <c r="AX55" s="21"/>
      <c r="AY55" s="21"/>
      <c r="AZ55" s="21">
        <v>3</v>
      </c>
      <c r="BA55" s="21"/>
      <c r="BB55" s="22"/>
      <c r="BC55" s="22"/>
      <c r="BD55" s="22">
        <v>3</v>
      </c>
      <c r="BE55" s="22"/>
      <c r="BF55" s="23"/>
      <c r="BG55" s="23"/>
      <c r="BH55" s="23">
        <v>3</v>
      </c>
      <c r="BI55" s="23"/>
      <c r="BJ55" s="24"/>
      <c r="BK55" s="24"/>
      <c r="BL55" s="24">
        <v>3</v>
      </c>
      <c r="BM55" s="24"/>
      <c r="BN55" s="25"/>
      <c r="BO55" s="25"/>
      <c r="BP55" s="25">
        <v>3</v>
      </c>
      <c r="BQ55" s="25"/>
      <c r="BR55" s="26"/>
      <c r="BS55" s="26"/>
      <c r="BT55" s="26">
        <v>3</v>
      </c>
      <c r="BU55" s="26"/>
      <c r="BZ55" s="170"/>
      <c r="CA55" s="44"/>
      <c r="CB55" s="171"/>
      <c r="CJ55" s="28"/>
      <c r="CO55" s="28"/>
    </row>
    <row r="56" spans="1:93">
      <c r="A56" s="17">
        <v>54</v>
      </c>
      <c r="B56" s="184">
        <v>17</v>
      </c>
      <c r="C56" s="631"/>
      <c r="D56" s="18">
        <v>1</v>
      </c>
      <c r="E56" s="19"/>
      <c r="F56" s="20"/>
      <c r="G56" s="20"/>
      <c r="H56" s="20">
        <v>1</v>
      </c>
      <c r="I56" s="20"/>
      <c r="J56" s="20"/>
      <c r="K56" s="20"/>
      <c r="L56" s="20"/>
      <c r="M56" s="20"/>
      <c r="N56" s="20"/>
      <c r="O56" s="20"/>
      <c r="P56" s="19"/>
      <c r="Q56" s="19"/>
      <c r="R56" s="21"/>
      <c r="S56" s="21"/>
      <c r="T56" s="21">
        <v>3</v>
      </c>
      <c r="U56" s="21"/>
      <c r="V56" s="22"/>
      <c r="W56" s="22"/>
      <c r="X56" s="22">
        <v>3</v>
      </c>
      <c r="Y56" s="22"/>
      <c r="Z56" s="23"/>
      <c r="AA56" s="23"/>
      <c r="AB56" s="23">
        <v>3</v>
      </c>
      <c r="AC56" s="23"/>
      <c r="AD56" s="24"/>
      <c r="AE56" s="24"/>
      <c r="AF56" s="24">
        <v>3</v>
      </c>
      <c r="AG56" s="24"/>
      <c r="AH56" s="25"/>
      <c r="AI56" s="25"/>
      <c r="AJ56" s="25">
        <v>3</v>
      </c>
      <c r="AK56" s="25"/>
      <c r="AL56" s="26"/>
      <c r="AM56" s="26"/>
      <c r="AN56" s="26">
        <v>3</v>
      </c>
      <c r="AO56" s="26"/>
      <c r="AP56" s="22"/>
      <c r="AQ56" s="22"/>
      <c r="AR56" s="22">
        <v>3</v>
      </c>
      <c r="AS56" s="22"/>
      <c r="AT56" s="27"/>
      <c r="AU56" s="27"/>
      <c r="AV56" s="27">
        <v>3</v>
      </c>
      <c r="AW56" s="27"/>
      <c r="AX56" s="21"/>
      <c r="AY56" s="21"/>
      <c r="AZ56" s="21">
        <v>3</v>
      </c>
      <c r="BA56" s="21"/>
      <c r="BB56" s="22"/>
      <c r="BC56" s="22"/>
      <c r="BD56" s="22">
        <v>3</v>
      </c>
      <c r="BE56" s="22"/>
      <c r="BF56" s="23"/>
      <c r="BG56" s="23"/>
      <c r="BH56" s="23">
        <v>3</v>
      </c>
      <c r="BI56" s="23"/>
      <c r="BJ56" s="24"/>
      <c r="BK56" s="24"/>
      <c r="BL56" s="24"/>
      <c r="BM56" s="24">
        <v>4</v>
      </c>
      <c r="BN56" s="25"/>
      <c r="BO56" s="25"/>
      <c r="BP56" s="25">
        <v>3</v>
      </c>
      <c r="BQ56" s="25"/>
      <c r="BR56" s="26"/>
      <c r="BS56" s="26"/>
      <c r="BT56" s="26">
        <v>3</v>
      </c>
      <c r="BU56" s="26"/>
      <c r="BZ56" s="170"/>
      <c r="CA56" s="44"/>
      <c r="CB56" s="171"/>
      <c r="CJ56" s="28"/>
      <c r="CO56" s="28"/>
    </row>
    <row r="57" spans="1:93">
      <c r="A57" s="17">
        <v>55</v>
      </c>
      <c r="B57" s="184">
        <v>18</v>
      </c>
      <c r="C57" s="631"/>
      <c r="D57" s="18"/>
      <c r="E57" s="19">
        <v>1</v>
      </c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19"/>
      <c r="Q57" s="19">
        <v>1</v>
      </c>
      <c r="R57" s="21"/>
      <c r="S57" s="21"/>
      <c r="T57" s="21"/>
      <c r="U57" s="21">
        <v>4</v>
      </c>
      <c r="V57" s="22"/>
      <c r="W57" s="22"/>
      <c r="X57" s="22"/>
      <c r="Y57" s="22">
        <v>4</v>
      </c>
      <c r="Z57" s="23"/>
      <c r="AA57" s="23"/>
      <c r="AB57" s="23"/>
      <c r="AC57" s="23">
        <v>4</v>
      </c>
      <c r="AD57" s="24"/>
      <c r="AE57" s="24"/>
      <c r="AF57" s="24"/>
      <c r="AG57" s="24">
        <v>4</v>
      </c>
      <c r="AH57" s="25"/>
      <c r="AI57" s="25"/>
      <c r="AJ57" s="25"/>
      <c r="AK57" s="25">
        <v>4</v>
      </c>
      <c r="AL57" s="26"/>
      <c r="AM57" s="26"/>
      <c r="AN57" s="26">
        <v>3</v>
      </c>
      <c r="AO57" s="26"/>
      <c r="AP57" s="22"/>
      <c r="AQ57" s="22"/>
      <c r="AR57" s="22"/>
      <c r="AS57" s="22">
        <v>4</v>
      </c>
      <c r="AT57" s="27"/>
      <c r="AU57" s="27"/>
      <c r="AV57" s="27"/>
      <c r="AW57" s="27">
        <v>4</v>
      </c>
      <c r="AX57" s="21"/>
      <c r="AY57" s="21"/>
      <c r="AZ57" s="21"/>
      <c r="BA57" s="21">
        <v>4</v>
      </c>
      <c r="BB57" s="22"/>
      <c r="BC57" s="22"/>
      <c r="BD57" s="22"/>
      <c r="BE57" s="22">
        <v>4</v>
      </c>
      <c r="BF57" s="23"/>
      <c r="BG57" s="23"/>
      <c r="BH57" s="23"/>
      <c r="BI57" s="23">
        <v>4</v>
      </c>
      <c r="BJ57" s="24"/>
      <c r="BK57" s="24"/>
      <c r="BL57" s="24"/>
      <c r="BM57" s="24">
        <v>4</v>
      </c>
      <c r="BN57" s="25"/>
      <c r="BO57" s="25"/>
      <c r="BP57" s="25"/>
      <c r="BQ57" s="25">
        <v>4</v>
      </c>
      <c r="BR57" s="26"/>
      <c r="BS57" s="26"/>
      <c r="BT57" s="26"/>
      <c r="BU57" s="26">
        <v>4</v>
      </c>
      <c r="BZ57" s="170"/>
      <c r="CA57" s="44"/>
      <c r="CB57" s="171"/>
      <c r="CJ57" s="28"/>
      <c r="CO57" s="28"/>
    </row>
    <row r="58" spans="1:93">
      <c r="A58" s="17">
        <v>56</v>
      </c>
      <c r="B58" s="184">
        <v>19</v>
      </c>
      <c r="C58" s="631"/>
      <c r="D58" s="18"/>
      <c r="E58" s="19">
        <v>1</v>
      </c>
      <c r="F58" s="20"/>
      <c r="G58" s="20"/>
      <c r="H58" s="20">
        <v>1</v>
      </c>
      <c r="I58" s="20"/>
      <c r="J58" s="20"/>
      <c r="K58" s="20"/>
      <c r="L58" s="20"/>
      <c r="M58" s="20"/>
      <c r="N58" s="20"/>
      <c r="O58" s="20"/>
      <c r="P58" s="19"/>
      <c r="Q58" s="19"/>
      <c r="R58" s="21"/>
      <c r="S58" s="21"/>
      <c r="T58" s="21"/>
      <c r="U58" s="21">
        <v>4</v>
      </c>
      <c r="V58" s="22"/>
      <c r="W58" s="22"/>
      <c r="X58" s="22"/>
      <c r="Y58" s="22">
        <v>4</v>
      </c>
      <c r="Z58" s="23"/>
      <c r="AA58" s="23"/>
      <c r="AB58" s="23"/>
      <c r="AC58" s="23">
        <v>4</v>
      </c>
      <c r="AD58" s="24"/>
      <c r="AE58" s="24"/>
      <c r="AF58" s="24"/>
      <c r="AG58" s="24">
        <v>4</v>
      </c>
      <c r="AH58" s="25"/>
      <c r="AI58" s="25"/>
      <c r="AJ58" s="25">
        <v>3</v>
      </c>
      <c r="AK58" s="25"/>
      <c r="AL58" s="26"/>
      <c r="AM58" s="26"/>
      <c r="AN58" s="26"/>
      <c r="AO58" s="26">
        <v>4</v>
      </c>
      <c r="AP58" s="22"/>
      <c r="AQ58" s="22"/>
      <c r="AR58" s="22">
        <v>3</v>
      </c>
      <c r="AS58" s="22"/>
      <c r="AT58" s="27"/>
      <c r="AU58" s="27"/>
      <c r="AV58" s="27">
        <v>3</v>
      </c>
      <c r="AW58" s="27"/>
      <c r="AX58" s="21"/>
      <c r="AY58" s="21"/>
      <c r="AZ58" s="21"/>
      <c r="BA58" s="21">
        <v>4</v>
      </c>
      <c r="BB58" s="22"/>
      <c r="BC58" s="22"/>
      <c r="BD58" s="22"/>
      <c r="BE58" s="22">
        <v>4</v>
      </c>
      <c r="BF58" s="23"/>
      <c r="BG58" s="23"/>
      <c r="BH58" s="23">
        <v>3</v>
      </c>
      <c r="BI58" s="23"/>
      <c r="BJ58" s="24"/>
      <c r="BK58" s="24"/>
      <c r="BL58" s="24"/>
      <c r="BM58" s="24">
        <v>4</v>
      </c>
      <c r="BN58" s="25"/>
      <c r="BO58" s="25"/>
      <c r="BP58" s="25"/>
      <c r="BQ58" s="25">
        <v>4</v>
      </c>
      <c r="BR58" s="26"/>
      <c r="BS58" s="26"/>
      <c r="BT58" s="26"/>
      <c r="BU58" s="26">
        <v>4</v>
      </c>
      <c r="BZ58" s="170"/>
      <c r="CA58" s="44"/>
      <c r="CB58" s="171"/>
      <c r="CJ58" s="28"/>
      <c r="CO58" s="28"/>
    </row>
    <row r="59" spans="1:93">
      <c r="A59" s="17">
        <v>57</v>
      </c>
      <c r="B59" s="184">
        <v>20</v>
      </c>
      <c r="C59" s="631"/>
      <c r="D59" s="18">
        <v>1</v>
      </c>
      <c r="E59" s="19"/>
      <c r="F59" s="20">
        <v>1</v>
      </c>
      <c r="G59" s="20"/>
      <c r="H59" s="20"/>
      <c r="I59" s="20"/>
      <c r="J59" s="20"/>
      <c r="K59" s="20"/>
      <c r="L59" s="20"/>
      <c r="M59" s="20"/>
      <c r="N59" s="20"/>
      <c r="O59" s="20"/>
      <c r="P59" s="19"/>
      <c r="Q59" s="19"/>
      <c r="R59" s="21"/>
      <c r="S59" s="21"/>
      <c r="T59" s="21">
        <v>3</v>
      </c>
      <c r="U59" s="21"/>
      <c r="V59" s="22"/>
      <c r="W59" s="22"/>
      <c r="X59" s="22"/>
      <c r="Y59" s="22">
        <v>4</v>
      </c>
      <c r="Z59" s="23"/>
      <c r="AA59" s="23"/>
      <c r="AB59" s="23"/>
      <c r="AC59" s="23">
        <v>4</v>
      </c>
      <c r="AD59" s="24"/>
      <c r="AE59" s="24"/>
      <c r="AF59" s="24"/>
      <c r="AG59" s="24">
        <v>4</v>
      </c>
      <c r="AH59" s="25"/>
      <c r="AI59" s="25"/>
      <c r="AJ59" s="25"/>
      <c r="AK59" s="25">
        <v>4</v>
      </c>
      <c r="AL59" s="26"/>
      <c r="AM59" s="26"/>
      <c r="AN59" s="26"/>
      <c r="AO59" s="26">
        <v>4</v>
      </c>
      <c r="AP59" s="22"/>
      <c r="AQ59" s="22"/>
      <c r="AR59" s="22">
        <v>3</v>
      </c>
      <c r="AS59" s="22"/>
      <c r="AT59" s="27"/>
      <c r="AU59" s="27"/>
      <c r="AV59" s="27">
        <v>3</v>
      </c>
      <c r="AW59" s="27"/>
      <c r="AX59" s="21"/>
      <c r="AY59" s="21"/>
      <c r="AZ59" s="21">
        <v>3</v>
      </c>
      <c r="BA59" s="21"/>
      <c r="BB59" s="22"/>
      <c r="BC59" s="22"/>
      <c r="BD59" s="22"/>
      <c r="BE59" s="22">
        <v>4</v>
      </c>
      <c r="BF59" s="23"/>
      <c r="BG59" s="23"/>
      <c r="BH59" s="23"/>
      <c r="BI59" s="23">
        <v>4</v>
      </c>
      <c r="BJ59" s="24"/>
      <c r="BK59" s="24"/>
      <c r="BL59" s="24"/>
      <c r="BM59" s="24">
        <v>4</v>
      </c>
      <c r="BN59" s="25"/>
      <c r="BO59" s="25"/>
      <c r="BP59" s="25">
        <v>3</v>
      </c>
      <c r="BQ59" s="25"/>
      <c r="BR59" s="26"/>
      <c r="BS59" s="26"/>
      <c r="BT59" s="26">
        <v>3</v>
      </c>
      <c r="BU59" s="26"/>
      <c r="BZ59" s="170"/>
      <c r="CA59" s="44"/>
      <c r="CB59" s="171"/>
      <c r="CJ59" s="28"/>
      <c r="CO59" s="28"/>
    </row>
    <row r="60" spans="1:93">
      <c r="A60" s="17">
        <v>58</v>
      </c>
      <c r="B60" s="184">
        <v>21</v>
      </c>
      <c r="C60" s="631"/>
      <c r="D60" s="18">
        <v>1</v>
      </c>
      <c r="E60" s="19"/>
      <c r="F60" s="20"/>
      <c r="G60" s="20"/>
      <c r="H60" s="20">
        <v>1</v>
      </c>
      <c r="I60" s="20"/>
      <c r="J60" s="20"/>
      <c r="K60" s="20"/>
      <c r="L60" s="20"/>
      <c r="M60" s="20"/>
      <c r="N60" s="20"/>
      <c r="O60" s="20"/>
      <c r="P60" s="19"/>
      <c r="Q60" s="19"/>
      <c r="R60" s="21"/>
      <c r="S60" s="21"/>
      <c r="T60" s="21"/>
      <c r="U60" s="21">
        <v>4</v>
      </c>
      <c r="V60" s="22"/>
      <c r="W60" s="22"/>
      <c r="X60" s="22"/>
      <c r="Y60" s="22">
        <v>4</v>
      </c>
      <c r="Z60" s="23"/>
      <c r="AA60" s="23"/>
      <c r="AB60" s="23">
        <v>3</v>
      </c>
      <c r="AC60" s="23"/>
      <c r="AD60" s="24"/>
      <c r="AE60" s="24"/>
      <c r="AF60" s="24">
        <v>3</v>
      </c>
      <c r="AG60" s="24"/>
      <c r="AH60" s="25"/>
      <c r="AI60" s="25"/>
      <c r="AJ60" s="25">
        <v>3</v>
      </c>
      <c r="AK60" s="25"/>
      <c r="AL60" s="26"/>
      <c r="AM60" s="26"/>
      <c r="AN60" s="26"/>
      <c r="AO60" s="26">
        <v>4</v>
      </c>
      <c r="AP60" s="22"/>
      <c r="AQ60" s="22"/>
      <c r="AR60" s="22">
        <v>3</v>
      </c>
      <c r="AS60" s="22"/>
      <c r="AT60" s="27"/>
      <c r="AU60" s="27"/>
      <c r="AV60" s="27">
        <v>3</v>
      </c>
      <c r="AW60" s="27"/>
      <c r="AX60" s="21"/>
      <c r="AY60" s="21"/>
      <c r="AZ60" s="21">
        <v>3</v>
      </c>
      <c r="BA60" s="21"/>
      <c r="BB60" s="22"/>
      <c r="BC60" s="22"/>
      <c r="BD60" s="22">
        <v>3</v>
      </c>
      <c r="BE60" s="22"/>
      <c r="BF60" s="23"/>
      <c r="BG60" s="23"/>
      <c r="BH60" s="23"/>
      <c r="BI60" s="23">
        <v>4</v>
      </c>
      <c r="BJ60" s="24"/>
      <c r="BK60" s="24"/>
      <c r="BL60" s="24"/>
      <c r="BM60" s="24">
        <v>4</v>
      </c>
      <c r="BN60" s="25"/>
      <c r="BO60" s="25"/>
      <c r="BP60" s="25">
        <v>3</v>
      </c>
      <c r="BQ60" s="25"/>
      <c r="BR60" s="26"/>
      <c r="BS60" s="26"/>
      <c r="BT60" s="26">
        <v>3</v>
      </c>
      <c r="BU60" s="26"/>
      <c r="BZ60" s="170"/>
      <c r="CA60" s="44"/>
      <c r="CB60" s="171"/>
      <c r="CJ60" s="28"/>
      <c r="CO60" s="28"/>
    </row>
    <row r="61" spans="1:93">
      <c r="A61" s="17">
        <v>59</v>
      </c>
      <c r="B61" s="184">
        <v>22</v>
      </c>
      <c r="C61" s="631"/>
      <c r="D61" s="18"/>
      <c r="E61" s="19">
        <v>1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19"/>
      <c r="Q61" s="19">
        <v>1</v>
      </c>
      <c r="R61" s="21"/>
      <c r="S61" s="21"/>
      <c r="T61" s="21">
        <v>3</v>
      </c>
      <c r="U61" s="21"/>
      <c r="V61" s="22"/>
      <c r="W61" s="22"/>
      <c r="X61" s="22">
        <v>3</v>
      </c>
      <c r="Y61" s="22"/>
      <c r="Z61" s="23"/>
      <c r="AA61" s="23"/>
      <c r="AB61" s="23">
        <v>3</v>
      </c>
      <c r="AC61" s="23"/>
      <c r="AD61" s="24"/>
      <c r="AE61" s="24"/>
      <c r="AF61" s="24">
        <v>3</v>
      </c>
      <c r="AG61" s="24"/>
      <c r="AH61" s="25"/>
      <c r="AI61" s="25"/>
      <c r="AJ61" s="25"/>
      <c r="AK61" s="25">
        <v>4</v>
      </c>
      <c r="AL61" s="26"/>
      <c r="AM61" s="26"/>
      <c r="AN61" s="26"/>
      <c r="AO61" s="26">
        <v>4</v>
      </c>
      <c r="AP61" s="22"/>
      <c r="AQ61" s="22"/>
      <c r="AR61" s="22"/>
      <c r="AS61" s="22">
        <v>4</v>
      </c>
      <c r="AT61" s="27"/>
      <c r="AU61" s="27"/>
      <c r="AV61" s="27">
        <v>3</v>
      </c>
      <c r="AW61" s="27"/>
      <c r="AX61" s="21"/>
      <c r="AY61" s="21"/>
      <c r="AZ61" s="21">
        <v>3</v>
      </c>
      <c r="BA61" s="21"/>
      <c r="BB61" s="22"/>
      <c r="BC61" s="22"/>
      <c r="BD61" s="22">
        <v>3</v>
      </c>
      <c r="BE61" s="22"/>
      <c r="BF61" s="23"/>
      <c r="BG61" s="23"/>
      <c r="BH61" s="23"/>
      <c r="BI61" s="23">
        <v>4</v>
      </c>
      <c r="BJ61" s="24"/>
      <c r="BK61" s="24"/>
      <c r="BL61" s="24"/>
      <c r="BM61" s="24">
        <v>4</v>
      </c>
      <c r="BN61" s="25"/>
      <c r="BO61" s="25"/>
      <c r="BP61" s="25">
        <v>3</v>
      </c>
      <c r="BQ61" s="25"/>
      <c r="BR61" s="26"/>
      <c r="BS61" s="26"/>
      <c r="BT61" s="26">
        <v>3</v>
      </c>
      <c r="BU61" s="26"/>
      <c r="BZ61" s="170"/>
      <c r="CA61" s="44"/>
      <c r="CB61" s="171"/>
      <c r="CJ61" s="28"/>
      <c r="CO61" s="28"/>
    </row>
    <row r="62" spans="1:93">
      <c r="A62" s="17">
        <v>60</v>
      </c>
      <c r="B62" s="184">
        <v>23</v>
      </c>
      <c r="C62" s="631"/>
      <c r="D62" s="18"/>
      <c r="E62" s="19">
        <v>1</v>
      </c>
      <c r="F62" s="20"/>
      <c r="G62" s="20"/>
      <c r="H62" s="20">
        <v>1</v>
      </c>
      <c r="I62" s="20"/>
      <c r="J62" s="20"/>
      <c r="K62" s="20"/>
      <c r="L62" s="20"/>
      <c r="M62" s="20"/>
      <c r="N62" s="20"/>
      <c r="O62" s="20"/>
      <c r="P62" s="19"/>
      <c r="Q62" s="19"/>
      <c r="R62" s="21"/>
      <c r="S62" s="21"/>
      <c r="T62" s="21">
        <v>3</v>
      </c>
      <c r="U62" s="21"/>
      <c r="V62" s="22"/>
      <c r="W62" s="22"/>
      <c r="X62" s="22">
        <v>3</v>
      </c>
      <c r="Y62" s="22"/>
      <c r="Z62" s="23"/>
      <c r="AA62" s="23"/>
      <c r="AB62" s="23">
        <v>3</v>
      </c>
      <c r="AC62" s="23"/>
      <c r="AD62" s="24"/>
      <c r="AE62" s="24"/>
      <c r="AF62" s="24">
        <v>3</v>
      </c>
      <c r="AG62" s="24"/>
      <c r="AH62" s="25"/>
      <c r="AI62" s="25"/>
      <c r="AJ62" s="25">
        <v>3</v>
      </c>
      <c r="AK62" s="25"/>
      <c r="AL62" s="26"/>
      <c r="AM62" s="26"/>
      <c r="AN62" s="26">
        <v>3</v>
      </c>
      <c r="AO62" s="26"/>
      <c r="AP62" s="22"/>
      <c r="AQ62" s="22"/>
      <c r="AR62" s="22">
        <v>3</v>
      </c>
      <c r="AS62" s="22"/>
      <c r="AT62" s="27"/>
      <c r="AU62" s="27"/>
      <c r="AV62" s="27">
        <v>3</v>
      </c>
      <c r="AW62" s="27"/>
      <c r="AX62" s="21"/>
      <c r="AY62" s="21"/>
      <c r="AZ62" s="21">
        <v>3</v>
      </c>
      <c r="BA62" s="21"/>
      <c r="BB62" s="22"/>
      <c r="BC62" s="22"/>
      <c r="BD62" s="22">
        <v>3</v>
      </c>
      <c r="BE62" s="22"/>
      <c r="BF62" s="23"/>
      <c r="BG62" s="23"/>
      <c r="BH62" s="23">
        <v>3</v>
      </c>
      <c r="BI62" s="23"/>
      <c r="BJ62" s="24"/>
      <c r="BK62" s="24"/>
      <c r="BL62" s="24">
        <v>3</v>
      </c>
      <c r="BM62" s="24"/>
      <c r="BN62" s="25"/>
      <c r="BO62" s="25"/>
      <c r="BP62" s="25">
        <v>3</v>
      </c>
      <c r="BQ62" s="25"/>
      <c r="BR62" s="26"/>
      <c r="BS62" s="26"/>
      <c r="BT62" s="26">
        <v>3</v>
      </c>
      <c r="BU62" s="26"/>
      <c r="BZ62" s="170"/>
      <c r="CA62" s="44"/>
      <c r="CB62" s="171"/>
      <c r="CJ62" s="28"/>
      <c r="CO62" s="28"/>
    </row>
    <row r="63" spans="1:93">
      <c r="A63" s="17">
        <v>61</v>
      </c>
      <c r="B63" s="184">
        <v>24</v>
      </c>
      <c r="C63" s="631"/>
      <c r="D63" s="18">
        <v>1</v>
      </c>
      <c r="E63" s="19"/>
      <c r="F63" s="20"/>
      <c r="G63" s="20"/>
      <c r="H63" s="20">
        <v>1</v>
      </c>
      <c r="I63" s="20"/>
      <c r="J63" s="20"/>
      <c r="K63" s="20"/>
      <c r="L63" s="20"/>
      <c r="M63" s="20"/>
      <c r="N63" s="20"/>
      <c r="O63" s="20"/>
      <c r="P63" s="19"/>
      <c r="Q63" s="19"/>
      <c r="R63" s="21"/>
      <c r="S63" s="21">
        <v>2</v>
      </c>
      <c r="T63" s="21"/>
      <c r="U63" s="21"/>
      <c r="V63" s="22"/>
      <c r="W63" s="22"/>
      <c r="X63" s="22">
        <v>3</v>
      </c>
      <c r="Y63" s="22"/>
      <c r="Z63" s="23"/>
      <c r="AA63" s="23"/>
      <c r="AB63" s="23">
        <v>3</v>
      </c>
      <c r="AC63" s="23"/>
      <c r="AD63" s="24"/>
      <c r="AE63" s="24"/>
      <c r="AF63" s="24">
        <v>3</v>
      </c>
      <c r="AG63" s="24"/>
      <c r="AH63" s="25"/>
      <c r="AI63" s="25"/>
      <c r="AJ63" s="25">
        <v>3</v>
      </c>
      <c r="AK63" s="25"/>
      <c r="AL63" s="26"/>
      <c r="AM63" s="26"/>
      <c r="AN63" s="26">
        <v>3</v>
      </c>
      <c r="AO63" s="26"/>
      <c r="AP63" s="22"/>
      <c r="AQ63" s="22">
        <v>2</v>
      </c>
      <c r="AR63" s="22"/>
      <c r="AS63" s="22"/>
      <c r="AT63" s="27"/>
      <c r="AU63" s="27"/>
      <c r="AV63" s="27">
        <v>3</v>
      </c>
      <c r="AW63" s="27"/>
      <c r="AX63" s="21"/>
      <c r="AY63" s="21"/>
      <c r="AZ63" s="21">
        <v>3</v>
      </c>
      <c r="BA63" s="21"/>
      <c r="BB63" s="22"/>
      <c r="BC63" s="22"/>
      <c r="BD63" s="22">
        <v>3</v>
      </c>
      <c r="BE63" s="22"/>
      <c r="BF63" s="23"/>
      <c r="BG63" s="23"/>
      <c r="BH63" s="23">
        <v>3</v>
      </c>
      <c r="BI63" s="23"/>
      <c r="BJ63" s="24"/>
      <c r="BK63" s="24"/>
      <c r="BL63" s="24">
        <v>3</v>
      </c>
      <c r="BM63" s="24"/>
      <c r="BN63" s="25"/>
      <c r="BO63" s="25"/>
      <c r="BP63" s="25">
        <v>3</v>
      </c>
      <c r="BQ63" s="25"/>
      <c r="BR63" s="26"/>
      <c r="BS63" s="26"/>
      <c r="BT63" s="26">
        <v>3</v>
      </c>
      <c r="BU63" s="26"/>
      <c r="BZ63" s="170"/>
      <c r="CA63" s="44"/>
      <c r="CB63" s="171"/>
      <c r="CJ63" s="28"/>
      <c r="CO63" s="28"/>
    </row>
    <row r="64" spans="1:93">
      <c r="A64" s="17">
        <v>62</v>
      </c>
      <c r="B64" s="184">
        <v>25</v>
      </c>
      <c r="C64" s="631"/>
      <c r="D64" s="18"/>
      <c r="E64" s="19">
        <v>1</v>
      </c>
      <c r="F64" s="20"/>
      <c r="G64" s="20"/>
      <c r="H64" s="20"/>
      <c r="I64" s="20"/>
      <c r="J64" s="20">
        <v>1</v>
      </c>
      <c r="K64" s="20"/>
      <c r="L64" s="20"/>
      <c r="M64" s="20"/>
      <c r="N64" s="20"/>
      <c r="O64" s="20"/>
      <c r="P64" s="19"/>
      <c r="Q64" s="19"/>
      <c r="R64" s="21"/>
      <c r="S64" s="21"/>
      <c r="T64" s="21">
        <v>3</v>
      </c>
      <c r="U64" s="21"/>
      <c r="V64" s="22"/>
      <c r="W64" s="22"/>
      <c r="X64" s="22">
        <v>3</v>
      </c>
      <c r="Y64" s="22"/>
      <c r="Z64" s="23"/>
      <c r="AA64" s="23"/>
      <c r="AB64" s="23">
        <v>3</v>
      </c>
      <c r="AC64" s="23"/>
      <c r="AD64" s="24"/>
      <c r="AE64" s="24"/>
      <c r="AF64" s="24">
        <v>3</v>
      </c>
      <c r="AG64" s="24"/>
      <c r="AH64" s="25"/>
      <c r="AI64" s="25"/>
      <c r="AJ64" s="25">
        <v>3</v>
      </c>
      <c r="AK64" s="25"/>
      <c r="AL64" s="26"/>
      <c r="AM64" s="26"/>
      <c r="AN64" s="26">
        <v>3</v>
      </c>
      <c r="AO64" s="26"/>
      <c r="AP64" s="22"/>
      <c r="AQ64" s="22"/>
      <c r="AR64" s="22">
        <v>3</v>
      </c>
      <c r="AS64" s="22"/>
      <c r="AT64" s="27"/>
      <c r="AU64" s="27"/>
      <c r="AV64" s="27">
        <v>3</v>
      </c>
      <c r="AW64" s="27"/>
      <c r="AX64" s="21"/>
      <c r="AY64" s="21"/>
      <c r="AZ64" s="21">
        <v>3</v>
      </c>
      <c r="BA64" s="21"/>
      <c r="BB64" s="22"/>
      <c r="BC64" s="22"/>
      <c r="BD64" s="22">
        <v>3</v>
      </c>
      <c r="BE64" s="22"/>
      <c r="BF64" s="23"/>
      <c r="BG64" s="23"/>
      <c r="BH64" s="23"/>
      <c r="BI64" s="23">
        <v>4</v>
      </c>
      <c r="BJ64" s="24"/>
      <c r="BK64" s="24"/>
      <c r="BL64" s="24"/>
      <c r="BM64" s="24">
        <v>4</v>
      </c>
      <c r="BN64" s="25"/>
      <c r="BO64" s="25"/>
      <c r="BP64" s="25"/>
      <c r="BQ64" s="25">
        <v>4</v>
      </c>
      <c r="BR64" s="26"/>
      <c r="BS64" s="26"/>
      <c r="BT64" s="26">
        <v>3</v>
      </c>
      <c r="BU64" s="26"/>
      <c r="BZ64" s="170"/>
      <c r="CA64" s="44"/>
      <c r="CB64" s="171"/>
      <c r="CJ64" s="28"/>
      <c r="CO64" s="28"/>
    </row>
    <row r="65" spans="1:93">
      <c r="A65" s="17">
        <v>63</v>
      </c>
      <c r="B65" s="184">
        <v>26</v>
      </c>
      <c r="C65" s="631"/>
      <c r="D65" s="18">
        <v>1</v>
      </c>
      <c r="E65" s="19"/>
      <c r="F65" s="20"/>
      <c r="G65" s="20"/>
      <c r="H65" s="20"/>
      <c r="I65" s="20"/>
      <c r="J65" s="20">
        <v>1</v>
      </c>
      <c r="K65" s="20"/>
      <c r="L65" s="20"/>
      <c r="M65" s="20"/>
      <c r="N65" s="20"/>
      <c r="O65" s="20"/>
      <c r="P65" s="19"/>
      <c r="Q65" s="19"/>
      <c r="R65" s="21"/>
      <c r="S65" s="21"/>
      <c r="T65" s="21">
        <v>3</v>
      </c>
      <c r="U65" s="21"/>
      <c r="V65" s="22"/>
      <c r="W65" s="22"/>
      <c r="X65" s="22">
        <v>3</v>
      </c>
      <c r="Y65" s="22"/>
      <c r="Z65" s="23"/>
      <c r="AA65" s="23"/>
      <c r="AB65" s="23"/>
      <c r="AC65" s="23">
        <v>4</v>
      </c>
      <c r="AD65" s="24"/>
      <c r="AE65" s="24"/>
      <c r="AF65" s="24">
        <v>3</v>
      </c>
      <c r="AG65" s="24"/>
      <c r="AH65" s="25"/>
      <c r="AI65" s="25"/>
      <c r="AJ65" s="25">
        <v>3</v>
      </c>
      <c r="AK65" s="25"/>
      <c r="AL65" s="26"/>
      <c r="AM65" s="26"/>
      <c r="AN65" s="26"/>
      <c r="AO65" s="26">
        <v>4</v>
      </c>
      <c r="AP65" s="22"/>
      <c r="AQ65" s="22"/>
      <c r="AR65" s="22">
        <v>3</v>
      </c>
      <c r="AS65" s="22"/>
      <c r="AT65" s="27"/>
      <c r="AU65" s="27"/>
      <c r="AV65" s="27">
        <v>3</v>
      </c>
      <c r="AW65" s="27"/>
      <c r="AX65" s="21"/>
      <c r="AY65" s="21"/>
      <c r="AZ65" s="21"/>
      <c r="BA65" s="21">
        <v>4</v>
      </c>
      <c r="BB65" s="22"/>
      <c r="BC65" s="22"/>
      <c r="BD65" s="22">
        <v>3</v>
      </c>
      <c r="BE65" s="22"/>
      <c r="BF65" s="23"/>
      <c r="BG65" s="23"/>
      <c r="BH65" s="23">
        <v>3</v>
      </c>
      <c r="BI65" s="23"/>
      <c r="BJ65" s="24"/>
      <c r="BK65" s="24"/>
      <c r="BL65" s="24">
        <v>3</v>
      </c>
      <c r="BM65" s="24"/>
      <c r="BN65" s="25"/>
      <c r="BO65" s="25"/>
      <c r="BP65" s="25"/>
      <c r="BQ65" s="25">
        <v>4</v>
      </c>
      <c r="BR65" s="26"/>
      <c r="BS65" s="26"/>
      <c r="BT65" s="26">
        <v>3</v>
      </c>
      <c r="BU65" s="26"/>
      <c r="BZ65" s="170"/>
      <c r="CA65" s="44"/>
      <c r="CB65" s="171"/>
      <c r="CJ65" s="28"/>
      <c r="CO65" s="28"/>
    </row>
    <row r="66" spans="1:93">
      <c r="A66" s="17">
        <v>64</v>
      </c>
      <c r="B66" s="184">
        <v>27</v>
      </c>
      <c r="C66" s="631"/>
      <c r="D66" s="18"/>
      <c r="E66" s="19">
        <v>1</v>
      </c>
      <c r="F66" s="20"/>
      <c r="G66" s="20"/>
      <c r="H66" s="20"/>
      <c r="I66" s="20"/>
      <c r="J66" s="20">
        <v>1</v>
      </c>
      <c r="K66" s="20"/>
      <c r="L66" s="20"/>
      <c r="M66" s="20"/>
      <c r="N66" s="20"/>
      <c r="O66" s="20"/>
      <c r="P66" s="19"/>
      <c r="Q66" s="19"/>
      <c r="R66" s="21"/>
      <c r="S66" s="21"/>
      <c r="T66" s="21"/>
      <c r="U66" s="21">
        <v>4</v>
      </c>
      <c r="V66" s="22"/>
      <c r="W66" s="22"/>
      <c r="X66" s="22"/>
      <c r="Y66" s="22">
        <v>4</v>
      </c>
      <c r="Z66" s="23"/>
      <c r="AA66" s="23"/>
      <c r="AB66" s="23"/>
      <c r="AC66" s="23">
        <v>4</v>
      </c>
      <c r="AD66" s="24"/>
      <c r="AE66" s="24"/>
      <c r="AF66" s="24"/>
      <c r="AG66" s="24">
        <v>4</v>
      </c>
      <c r="AH66" s="25"/>
      <c r="AI66" s="25"/>
      <c r="AJ66" s="25"/>
      <c r="AK66" s="25">
        <v>4</v>
      </c>
      <c r="AL66" s="26"/>
      <c r="AM66" s="26"/>
      <c r="AN66" s="26"/>
      <c r="AO66" s="26">
        <v>4</v>
      </c>
      <c r="AP66" s="22"/>
      <c r="AQ66" s="22"/>
      <c r="AR66" s="22"/>
      <c r="AS66" s="22">
        <v>4</v>
      </c>
      <c r="AT66" s="27"/>
      <c r="AU66" s="27"/>
      <c r="AV66" s="27"/>
      <c r="AW66" s="27">
        <v>4</v>
      </c>
      <c r="AX66" s="21"/>
      <c r="AY66" s="21"/>
      <c r="AZ66" s="21"/>
      <c r="BA66" s="21">
        <v>4</v>
      </c>
      <c r="BB66" s="22"/>
      <c r="BC66" s="22"/>
      <c r="BD66" s="22"/>
      <c r="BE66" s="22">
        <v>4</v>
      </c>
      <c r="BF66" s="23"/>
      <c r="BG66" s="23"/>
      <c r="BH66" s="23"/>
      <c r="BI66" s="23">
        <v>4</v>
      </c>
      <c r="BJ66" s="24"/>
      <c r="BK66" s="24"/>
      <c r="BL66" s="24"/>
      <c r="BM66" s="24">
        <v>4</v>
      </c>
      <c r="BN66" s="25"/>
      <c r="BO66" s="25"/>
      <c r="BP66" s="25"/>
      <c r="BQ66" s="25">
        <v>4</v>
      </c>
      <c r="BR66" s="26"/>
      <c r="BS66" s="26"/>
      <c r="BT66" s="26"/>
      <c r="BU66" s="26">
        <v>4</v>
      </c>
      <c r="BZ66" s="170"/>
      <c r="CA66" s="44"/>
      <c r="CB66" s="171"/>
      <c r="CJ66" s="28"/>
      <c r="CO66" s="28"/>
    </row>
    <row r="67" spans="1:93">
      <c r="A67" s="17">
        <v>65</v>
      </c>
      <c r="B67" s="184">
        <v>28</v>
      </c>
      <c r="C67" s="631"/>
      <c r="D67" s="18"/>
      <c r="E67" s="19">
        <v>1</v>
      </c>
      <c r="F67" s="20"/>
      <c r="G67" s="20">
        <v>1</v>
      </c>
      <c r="H67" s="20"/>
      <c r="I67" s="20"/>
      <c r="J67" s="20"/>
      <c r="K67" s="20"/>
      <c r="L67" s="20"/>
      <c r="M67" s="20"/>
      <c r="N67" s="20"/>
      <c r="O67" s="20"/>
      <c r="P67" s="19"/>
      <c r="Q67" s="19"/>
      <c r="R67" s="21"/>
      <c r="S67" s="21"/>
      <c r="T67" s="21"/>
      <c r="U67" s="21">
        <v>4</v>
      </c>
      <c r="V67" s="22"/>
      <c r="W67" s="22"/>
      <c r="X67" s="22"/>
      <c r="Y67" s="22">
        <v>4</v>
      </c>
      <c r="Z67" s="23"/>
      <c r="AA67" s="23"/>
      <c r="AB67" s="23"/>
      <c r="AC67" s="23">
        <v>4</v>
      </c>
      <c r="AD67" s="24"/>
      <c r="AE67" s="24"/>
      <c r="AF67" s="24"/>
      <c r="AG67" s="24">
        <v>4</v>
      </c>
      <c r="AH67" s="25"/>
      <c r="AI67" s="25"/>
      <c r="AJ67" s="25"/>
      <c r="AK67" s="25">
        <v>4</v>
      </c>
      <c r="AL67" s="26"/>
      <c r="AM67" s="26"/>
      <c r="AN67" s="26"/>
      <c r="AO67" s="26">
        <v>4</v>
      </c>
      <c r="AP67" s="22"/>
      <c r="AQ67" s="22"/>
      <c r="AR67" s="22"/>
      <c r="AS67" s="22">
        <v>4</v>
      </c>
      <c r="AT67" s="27"/>
      <c r="AU67" s="27"/>
      <c r="AV67" s="27"/>
      <c r="AW67" s="27">
        <v>4</v>
      </c>
      <c r="AX67" s="21"/>
      <c r="AY67" s="21"/>
      <c r="AZ67" s="21"/>
      <c r="BA67" s="21">
        <v>4</v>
      </c>
      <c r="BB67" s="22"/>
      <c r="BC67" s="22"/>
      <c r="BD67" s="22"/>
      <c r="BE67" s="22">
        <v>4</v>
      </c>
      <c r="BF67" s="23"/>
      <c r="BG67" s="23"/>
      <c r="BH67" s="23"/>
      <c r="BI67" s="23">
        <v>4</v>
      </c>
      <c r="BJ67" s="24"/>
      <c r="BK67" s="24"/>
      <c r="BL67" s="24"/>
      <c r="BM67" s="24">
        <v>4</v>
      </c>
      <c r="BN67" s="25"/>
      <c r="BO67" s="25"/>
      <c r="BP67" s="25"/>
      <c r="BQ67" s="25">
        <v>4</v>
      </c>
      <c r="BR67" s="26"/>
      <c r="BS67" s="26"/>
      <c r="BT67" s="26"/>
      <c r="BU67" s="26">
        <v>4</v>
      </c>
      <c r="BZ67" s="170"/>
      <c r="CA67" s="44"/>
      <c r="CB67" s="171"/>
      <c r="CJ67" s="28"/>
      <c r="CO67" s="28"/>
    </row>
    <row r="68" spans="1:93">
      <c r="A68" s="17">
        <v>66</v>
      </c>
      <c r="B68" s="184">
        <v>29</v>
      </c>
      <c r="C68" s="631"/>
      <c r="D68" s="18">
        <v>1</v>
      </c>
      <c r="E68" s="19"/>
      <c r="F68" s="20"/>
      <c r="G68" s="20"/>
      <c r="H68" s="20"/>
      <c r="I68" s="20"/>
      <c r="J68" s="20">
        <v>1</v>
      </c>
      <c r="K68" s="20"/>
      <c r="L68" s="20"/>
      <c r="M68" s="20"/>
      <c r="N68" s="20"/>
      <c r="O68" s="20"/>
      <c r="P68" s="19"/>
      <c r="Q68" s="19"/>
      <c r="R68" s="21"/>
      <c r="S68" s="21"/>
      <c r="T68" s="21"/>
      <c r="U68" s="21">
        <v>4</v>
      </c>
      <c r="V68" s="22"/>
      <c r="W68" s="22"/>
      <c r="X68" s="22"/>
      <c r="Y68" s="22">
        <v>4</v>
      </c>
      <c r="Z68" s="23"/>
      <c r="AA68" s="23"/>
      <c r="AB68" s="23">
        <v>3</v>
      </c>
      <c r="AC68" s="23"/>
      <c r="AD68" s="24"/>
      <c r="AE68" s="24"/>
      <c r="AF68" s="24">
        <v>3</v>
      </c>
      <c r="AG68" s="24"/>
      <c r="AH68" s="25"/>
      <c r="AI68" s="25"/>
      <c r="AJ68" s="25"/>
      <c r="AK68" s="25">
        <v>4</v>
      </c>
      <c r="AL68" s="26"/>
      <c r="AM68" s="26"/>
      <c r="AN68" s="26">
        <v>3</v>
      </c>
      <c r="AO68" s="26"/>
      <c r="AP68" s="22"/>
      <c r="AQ68" s="22"/>
      <c r="AR68" s="22">
        <v>3</v>
      </c>
      <c r="AS68" s="22"/>
      <c r="AT68" s="27"/>
      <c r="AU68" s="27"/>
      <c r="AV68" s="27">
        <v>3</v>
      </c>
      <c r="AW68" s="27"/>
      <c r="AX68" s="21"/>
      <c r="AY68" s="21"/>
      <c r="AZ68" s="21">
        <v>3</v>
      </c>
      <c r="BA68" s="21"/>
      <c r="BB68" s="22"/>
      <c r="BC68" s="22"/>
      <c r="BD68" s="22">
        <v>3</v>
      </c>
      <c r="BE68" s="22"/>
      <c r="BF68" s="23"/>
      <c r="BG68" s="23"/>
      <c r="BH68" s="23">
        <v>3</v>
      </c>
      <c r="BI68" s="23"/>
      <c r="BJ68" s="24"/>
      <c r="BK68" s="24"/>
      <c r="BL68" s="24">
        <v>3</v>
      </c>
      <c r="BM68" s="24"/>
      <c r="BN68" s="25"/>
      <c r="BO68" s="25"/>
      <c r="BP68" s="25">
        <v>3</v>
      </c>
      <c r="BQ68" s="25"/>
      <c r="BR68" s="26"/>
      <c r="BS68" s="26"/>
      <c r="BT68" s="26"/>
      <c r="BU68" s="26">
        <v>4</v>
      </c>
      <c r="BZ68" s="170"/>
      <c r="CA68" s="44"/>
      <c r="CB68" s="171"/>
      <c r="CJ68" s="28"/>
      <c r="CO68" s="28"/>
    </row>
    <row r="69" spans="1:93">
      <c r="A69" s="17">
        <v>67</v>
      </c>
      <c r="B69" s="184">
        <v>30</v>
      </c>
      <c r="C69" s="631"/>
      <c r="D69" s="18">
        <v>1</v>
      </c>
      <c r="E69" s="19"/>
      <c r="F69" s="20"/>
      <c r="G69" s="20"/>
      <c r="H69" s="20"/>
      <c r="I69" s="20"/>
      <c r="J69" s="20">
        <v>1</v>
      </c>
      <c r="K69" s="20"/>
      <c r="L69" s="20"/>
      <c r="M69" s="20"/>
      <c r="N69" s="20"/>
      <c r="O69" s="20"/>
      <c r="P69" s="19"/>
      <c r="Q69" s="19"/>
      <c r="R69" s="21"/>
      <c r="S69" s="21"/>
      <c r="T69" s="21">
        <v>3</v>
      </c>
      <c r="U69" s="21"/>
      <c r="V69" s="22"/>
      <c r="W69" s="22"/>
      <c r="X69" s="22">
        <v>3</v>
      </c>
      <c r="Y69" s="22"/>
      <c r="Z69" s="23"/>
      <c r="AA69" s="23"/>
      <c r="AB69" s="23">
        <v>3</v>
      </c>
      <c r="AC69" s="23"/>
      <c r="AD69" s="24"/>
      <c r="AE69" s="24">
        <v>2</v>
      </c>
      <c r="AF69" s="24"/>
      <c r="AG69" s="24"/>
      <c r="AH69" s="25"/>
      <c r="AI69" s="25"/>
      <c r="AJ69" s="25">
        <v>3</v>
      </c>
      <c r="AK69" s="25"/>
      <c r="AL69" s="26"/>
      <c r="AM69" s="26"/>
      <c r="AN69" s="26">
        <v>3</v>
      </c>
      <c r="AO69" s="26"/>
      <c r="AP69" s="22"/>
      <c r="AQ69" s="22">
        <v>2</v>
      </c>
      <c r="AR69" s="22"/>
      <c r="AS69" s="22"/>
      <c r="AT69" s="27"/>
      <c r="AU69" s="27"/>
      <c r="AV69" s="27">
        <v>3</v>
      </c>
      <c r="AW69" s="27"/>
      <c r="AX69" s="21"/>
      <c r="AY69" s="21"/>
      <c r="AZ69" s="21">
        <v>3</v>
      </c>
      <c r="BA69" s="21"/>
      <c r="BB69" s="22"/>
      <c r="BC69" s="22"/>
      <c r="BD69" s="22">
        <v>3</v>
      </c>
      <c r="BE69" s="22"/>
      <c r="BF69" s="23"/>
      <c r="BG69" s="23"/>
      <c r="BH69" s="23"/>
      <c r="BI69" s="23">
        <v>4</v>
      </c>
      <c r="BJ69" s="24"/>
      <c r="BK69" s="24">
        <v>2</v>
      </c>
      <c r="BL69" s="24"/>
      <c r="BM69" s="24"/>
      <c r="BN69" s="25"/>
      <c r="BO69" s="25"/>
      <c r="BP69" s="25">
        <v>3</v>
      </c>
      <c r="BQ69" s="25"/>
      <c r="BR69" s="26"/>
      <c r="BS69" s="26"/>
      <c r="BT69" s="26">
        <v>3</v>
      </c>
      <c r="BU69" s="26"/>
      <c r="BZ69" s="170"/>
      <c r="CA69" s="44"/>
      <c r="CB69" s="171"/>
      <c r="CJ69" s="28"/>
      <c r="CO69" s="28"/>
    </row>
    <row r="70" spans="1:93">
      <c r="A70" s="17">
        <v>68</v>
      </c>
      <c r="B70" s="184">
        <v>31</v>
      </c>
      <c r="C70" s="631"/>
      <c r="D70" s="18"/>
      <c r="E70" s="19">
        <v>1</v>
      </c>
      <c r="F70" s="20"/>
      <c r="G70" s="20"/>
      <c r="H70" s="20"/>
      <c r="I70" s="20"/>
      <c r="J70" s="20">
        <v>1</v>
      </c>
      <c r="K70" s="20"/>
      <c r="L70" s="20"/>
      <c r="M70" s="20"/>
      <c r="N70" s="20"/>
      <c r="O70" s="20"/>
      <c r="P70" s="19"/>
      <c r="Q70" s="19"/>
      <c r="R70" s="21"/>
      <c r="S70" s="21"/>
      <c r="T70" s="21"/>
      <c r="U70" s="21">
        <v>4</v>
      </c>
      <c r="V70" s="22"/>
      <c r="W70" s="22"/>
      <c r="X70" s="22"/>
      <c r="Y70" s="22">
        <v>4</v>
      </c>
      <c r="Z70" s="23"/>
      <c r="AA70" s="23"/>
      <c r="AB70" s="23"/>
      <c r="AC70" s="23">
        <v>4</v>
      </c>
      <c r="AD70" s="24"/>
      <c r="AE70" s="24"/>
      <c r="AF70" s="24"/>
      <c r="AG70" s="24">
        <v>4</v>
      </c>
      <c r="AH70" s="25"/>
      <c r="AI70" s="25"/>
      <c r="AJ70" s="25"/>
      <c r="AK70" s="25">
        <v>4</v>
      </c>
      <c r="AL70" s="26"/>
      <c r="AM70" s="26"/>
      <c r="AN70" s="26"/>
      <c r="AO70" s="26">
        <v>4</v>
      </c>
      <c r="AP70" s="22"/>
      <c r="AQ70" s="22"/>
      <c r="AR70" s="22"/>
      <c r="AS70" s="22">
        <v>4</v>
      </c>
      <c r="AT70" s="27"/>
      <c r="AU70" s="27"/>
      <c r="AV70" s="27"/>
      <c r="AW70" s="27">
        <v>4</v>
      </c>
      <c r="AX70" s="21"/>
      <c r="AY70" s="21"/>
      <c r="AZ70" s="21"/>
      <c r="BA70" s="21">
        <v>4</v>
      </c>
      <c r="BB70" s="22"/>
      <c r="BC70" s="22"/>
      <c r="BD70" s="22"/>
      <c r="BE70" s="22">
        <v>4</v>
      </c>
      <c r="BF70" s="23"/>
      <c r="BG70" s="23"/>
      <c r="BH70" s="23"/>
      <c r="BI70" s="23">
        <v>4</v>
      </c>
      <c r="BJ70" s="24"/>
      <c r="BK70" s="24"/>
      <c r="BL70" s="24"/>
      <c r="BM70" s="24">
        <v>4</v>
      </c>
      <c r="BN70" s="25"/>
      <c r="BO70" s="25"/>
      <c r="BP70" s="25"/>
      <c r="BQ70" s="25">
        <v>4</v>
      </c>
      <c r="BR70" s="26"/>
      <c r="BS70" s="26"/>
      <c r="BT70" s="26"/>
      <c r="BU70" s="26">
        <v>4</v>
      </c>
      <c r="BZ70" s="170"/>
      <c r="CA70" s="44"/>
      <c r="CB70" s="171"/>
      <c r="CJ70" s="28"/>
      <c r="CO70" s="28"/>
    </row>
    <row r="71" spans="1:93">
      <c r="A71" s="17">
        <v>69</v>
      </c>
      <c r="B71" s="184">
        <v>32</v>
      </c>
      <c r="C71" s="631"/>
      <c r="D71" s="18"/>
      <c r="E71" s="19">
        <v>1</v>
      </c>
      <c r="F71" s="20"/>
      <c r="G71" s="20"/>
      <c r="H71" s="20"/>
      <c r="I71" s="20">
        <v>1</v>
      </c>
      <c r="J71" s="20"/>
      <c r="K71" s="20"/>
      <c r="L71" s="20"/>
      <c r="M71" s="20"/>
      <c r="N71" s="20"/>
      <c r="O71" s="20"/>
      <c r="P71" s="19"/>
      <c r="Q71" s="19"/>
      <c r="R71" s="21"/>
      <c r="S71" s="21"/>
      <c r="T71" s="21"/>
      <c r="U71" s="21">
        <v>4</v>
      </c>
      <c r="V71" s="22"/>
      <c r="W71" s="22"/>
      <c r="X71" s="22">
        <v>3</v>
      </c>
      <c r="Y71" s="22"/>
      <c r="Z71" s="23"/>
      <c r="AA71" s="23"/>
      <c r="AB71" s="23"/>
      <c r="AC71" s="23">
        <v>4</v>
      </c>
      <c r="AD71" s="24"/>
      <c r="AE71" s="24"/>
      <c r="AF71" s="24">
        <v>3</v>
      </c>
      <c r="AG71" s="24"/>
      <c r="AH71" s="25"/>
      <c r="AI71" s="25"/>
      <c r="AJ71" s="25">
        <v>3</v>
      </c>
      <c r="AK71" s="25"/>
      <c r="AL71" s="26"/>
      <c r="AM71" s="26"/>
      <c r="AN71" s="26">
        <v>3</v>
      </c>
      <c r="AO71" s="26"/>
      <c r="AP71" s="22"/>
      <c r="AQ71" s="22"/>
      <c r="AR71" s="22">
        <v>3</v>
      </c>
      <c r="AS71" s="22"/>
      <c r="AT71" s="27"/>
      <c r="AU71" s="27"/>
      <c r="AV71" s="27">
        <v>3</v>
      </c>
      <c r="AW71" s="27"/>
      <c r="AX71" s="21"/>
      <c r="AY71" s="21"/>
      <c r="AZ71" s="21">
        <v>3</v>
      </c>
      <c r="BA71" s="21"/>
      <c r="BB71" s="22"/>
      <c r="BC71" s="22"/>
      <c r="BD71" s="22">
        <v>3</v>
      </c>
      <c r="BE71" s="22"/>
      <c r="BF71" s="23"/>
      <c r="BG71" s="23"/>
      <c r="BH71" s="23">
        <v>3</v>
      </c>
      <c r="BI71" s="23"/>
      <c r="BJ71" s="24"/>
      <c r="BK71" s="24"/>
      <c r="BL71" s="24">
        <v>3</v>
      </c>
      <c r="BM71" s="24"/>
      <c r="BN71" s="25"/>
      <c r="BO71" s="25"/>
      <c r="BP71" s="25">
        <v>3</v>
      </c>
      <c r="BQ71" s="25"/>
      <c r="BR71" s="26"/>
      <c r="BS71" s="26"/>
      <c r="BT71" s="26"/>
      <c r="BU71" s="26">
        <v>4</v>
      </c>
      <c r="BZ71" s="170"/>
      <c r="CA71" s="44"/>
      <c r="CB71" s="171"/>
      <c r="CJ71" s="28"/>
      <c r="CO71" s="28"/>
    </row>
    <row r="72" spans="1:93">
      <c r="A72" s="17">
        <v>70</v>
      </c>
      <c r="B72" s="184">
        <v>33</v>
      </c>
      <c r="C72" s="631"/>
      <c r="D72" s="18"/>
      <c r="E72" s="19">
        <v>1</v>
      </c>
      <c r="F72" s="20"/>
      <c r="G72" s="20"/>
      <c r="H72" s="20">
        <v>1</v>
      </c>
      <c r="I72" s="20"/>
      <c r="J72" s="20"/>
      <c r="K72" s="20"/>
      <c r="L72" s="20"/>
      <c r="M72" s="20"/>
      <c r="N72" s="20"/>
      <c r="O72" s="20"/>
      <c r="P72" s="19"/>
      <c r="Q72" s="19"/>
      <c r="R72" s="21"/>
      <c r="S72" s="21"/>
      <c r="T72" s="21"/>
      <c r="U72" s="21">
        <v>4</v>
      </c>
      <c r="V72" s="22"/>
      <c r="W72" s="22"/>
      <c r="X72" s="22">
        <v>3</v>
      </c>
      <c r="Y72" s="22"/>
      <c r="Z72" s="23"/>
      <c r="AA72" s="23"/>
      <c r="AB72" s="23"/>
      <c r="AC72" s="23">
        <v>4</v>
      </c>
      <c r="AD72" s="24"/>
      <c r="AE72" s="24"/>
      <c r="AF72" s="24">
        <v>3</v>
      </c>
      <c r="AG72" s="24"/>
      <c r="AH72" s="25"/>
      <c r="AI72" s="25"/>
      <c r="AJ72" s="25"/>
      <c r="AK72" s="25">
        <v>4</v>
      </c>
      <c r="AL72" s="26"/>
      <c r="AM72" s="26"/>
      <c r="AN72" s="26">
        <v>3</v>
      </c>
      <c r="AO72" s="26"/>
      <c r="AP72" s="22"/>
      <c r="AQ72" s="22"/>
      <c r="AR72" s="22"/>
      <c r="AS72" s="22">
        <v>4</v>
      </c>
      <c r="AT72" s="27"/>
      <c r="AU72" s="27"/>
      <c r="AV72" s="27"/>
      <c r="AW72" s="27">
        <v>4</v>
      </c>
      <c r="AX72" s="21"/>
      <c r="AY72" s="21"/>
      <c r="AZ72" s="21"/>
      <c r="BA72" s="21">
        <v>4</v>
      </c>
      <c r="BB72" s="22"/>
      <c r="BC72" s="22"/>
      <c r="BD72" s="22"/>
      <c r="BE72" s="22">
        <v>4</v>
      </c>
      <c r="BF72" s="23"/>
      <c r="BG72" s="23"/>
      <c r="BH72" s="23"/>
      <c r="BI72" s="23">
        <v>4</v>
      </c>
      <c r="BJ72" s="24"/>
      <c r="BK72" s="24"/>
      <c r="BL72" s="24"/>
      <c r="BM72" s="24">
        <v>4</v>
      </c>
      <c r="BN72" s="25"/>
      <c r="BO72" s="25"/>
      <c r="BP72" s="25"/>
      <c r="BQ72" s="25">
        <v>4</v>
      </c>
      <c r="BR72" s="26"/>
      <c r="BS72" s="26"/>
      <c r="BT72" s="26"/>
      <c r="BU72" s="26">
        <v>4</v>
      </c>
      <c r="BZ72" s="170"/>
      <c r="CA72" s="44"/>
      <c r="CB72" s="171"/>
      <c r="CJ72" s="28"/>
      <c r="CO72" s="28"/>
    </row>
    <row r="73" spans="1:93">
      <c r="A73" s="17">
        <v>71</v>
      </c>
      <c r="B73" s="184">
        <v>34</v>
      </c>
      <c r="C73" s="631"/>
      <c r="D73" s="18">
        <v>1</v>
      </c>
      <c r="E73" s="19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19"/>
      <c r="Q73" s="19">
        <v>1</v>
      </c>
      <c r="R73" s="21"/>
      <c r="S73" s="21"/>
      <c r="T73" s="21"/>
      <c r="U73" s="21">
        <v>4</v>
      </c>
      <c r="V73" s="22"/>
      <c r="W73" s="22"/>
      <c r="X73" s="22">
        <v>3</v>
      </c>
      <c r="Y73" s="22"/>
      <c r="Z73" s="23"/>
      <c r="AA73" s="23"/>
      <c r="AB73" s="23"/>
      <c r="AC73" s="23">
        <v>4</v>
      </c>
      <c r="AD73" s="24"/>
      <c r="AE73" s="24"/>
      <c r="AF73" s="24">
        <v>3</v>
      </c>
      <c r="AG73" s="24"/>
      <c r="AH73" s="25"/>
      <c r="AI73" s="25"/>
      <c r="AJ73" s="25">
        <v>3</v>
      </c>
      <c r="AK73" s="25"/>
      <c r="AL73" s="26"/>
      <c r="AM73" s="26"/>
      <c r="AN73" s="26"/>
      <c r="AO73" s="26">
        <v>4</v>
      </c>
      <c r="AP73" s="22"/>
      <c r="AQ73" s="22"/>
      <c r="AR73" s="22"/>
      <c r="AS73" s="22">
        <v>4</v>
      </c>
      <c r="AT73" s="27"/>
      <c r="AU73" s="27"/>
      <c r="AV73" s="27"/>
      <c r="AW73" s="27">
        <v>4</v>
      </c>
      <c r="AX73" s="21"/>
      <c r="AY73" s="21"/>
      <c r="AZ73" s="21"/>
      <c r="BA73" s="21">
        <v>4</v>
      </c>
      <c r="BB73" s="22"/>
      <c r="BC73" s="22"/>
      <c r="BD73" s="22"/>
      <c r="BE73" s="22">
        <v>4</v>
      </c>
      <c r="BF73" s="23"/>
      <c r="BG73" s="23"/>
      <c r="BH73" s="23"/>
      <c r="BI73" s="23">
        <v>4</v>
      </c>
      <c r="BJ73" s="24"/>
      <c r="BK73" s="24"/>
      <c r="BL73" s="24"/>
      <c r="BM73" s="24">
        <v>4</v>
      </c>
      <c r="BN73" s="25"/>
      <c r="BO73" s="25"/>
      <c r="BP73" s="25"/>
      <c r="BQ73" s="25">
        <v>4</v>
      </c>
      <c r="BR73" s="26"/>
      <c r="BS73" s="26"/>
      <c r="BT73" s="26"/>
      <c r="BU73" s="26">
        <v>4</v>
      </c>
      <c r="BZ73" s="170"/>
      <c r="CA73" s="44"/>
      <c r="CB73" s="171"/>
      <c r="CJ73" s="28"/>
      <c r="CO73" s="28"/>
    </row>
    <row r="74" spans="1:93">
      <c r="A74" s="17">
        <v>72</v>
      </c>
      <c r="B74" s="184">
        <v>35</v>
      </c>
      <c r="C74" s="631"/>
      <c r="D74" s="18"/>
      <c r="E74" s="19">
        <v>1</v>
      </c>
      <c r="F74" s="20"/>
      <c r="G74" s="20"/>
      <c r="H74" s="20">
        <v>1</v>
      </c>
      <c r="I74" s="20"/>
      <c r="J74" s="20"/>
      <c r="K74" s="20"/>
      <c r="L74" s="20"/>
      <c r="M74" s="20"/>
      <c r="N74" s="20"/>
      <c r="O74" s="20"/>
      <c r="P74" s="19"/>
      <c r="Q74" s="19"/>
      <c r="R74" s="21"/>
      <c r="S74" s="21"/>
      <c r="T74" s="21">
        <v>3</v>
      </c>
      <c r="U74" s="21"/>
      <c r="V74" s="22"/>
      <c r="W74" s="22"/>
      <c r="X74" s="22">
        <v>3</v>
      </c>
      <c r="Y74" s="22"/>
      <c r="Z74" s="23"/>
      <c r="AA74" s="23"/>
      <c r="AB74" s="23">
        <v>3</v>
      </c>
      <c r="AC74" s="23"/>
      <c r="AD74" s="24"/>
      <c r="AE74" s="24"/>
      <c r="AF74" s="24">
        <v>3</v>
      </c>
      <c r="AG74" s="24"/>
      <c r="AH74" s="25"/>
      <c r="AI74" s="25"/>
      <c r="AJ74" s="25"/>
      <c r="AK74" s="25">
        <v>4</v>
      </c>
      <c r="AL74" s="26"/>
      <c r="AM74" s="26"/>
      <c r="AN74" s="26">
        <v>3</v>
      </c>
      <c r="AO74" s="26"/>
      <c r="AP74" s="22"/>
      <c r="AQ74" s="22"/>
      <c r="AR74" s="22">
        <v>3</v>
      </c>
      <c r="AS74" s="22"/>
      <c r="AT74" s="27"/>
      <c r="AU74" s="27"/>
      <c r="AV74" s="27">
        <v>3</v>
      </c>
      <c r="AW74" s="27"/>
      <c r="AX74" s="21"/>
      <c r="AY74" s="21"/>
      <c r="AZ74" s="21"/>
      <c r="BA74" s="21">
        <v>4</v>
      </c>
      <c r="BB74" s="22"/>
      <c r="BC74" s="22"/>
      <c r="BD74" s="22">
        <v>3</v>
      </c>
      <c r="BE74" s="22"/>
      <c r="BF74" s="23"/>
      <c r="BG74" s="23"/>
      <c r="BH74" s="23"/>
      <c r="BI74" s="23">
        <v>4</v>
      </c>
      <c r="BJ74" s="24"/>
      <c r="BK74" s="24"/>
      <c r="BL74" s="24"/>
      <c r="BM74" s="24">
        <v>4</v>
      </c>
      <c r="BN74" s="25"/>
      <c r="BO74" s="25"/>
      <c r="BP74" s="25">
        <v>3</v>
      </c>
      <c r="BQ74" s="25"/>
      <c r="BR74" s="26"/>
      <c r="BS74" s="26"/>
      <c r="BT74" s="26">
        <v>3</v>
      </c>
      <c r="BU74" s="26"/>
      <c r="BZ74" s="170"/>
      <c r="CA74" s="44"/>
      <c r="CB74" s="171"/>
      <c r="CJ74" s="28"/>
      <c r="CO74" s="28"/>
    </row>
    <row r="75" spans="1:93">
      <c r="A75" s="17">
        <v>73</v>
      </c>
      <c r="B75" s="184">
        <v>36</v>
      </c>
      <c r="C75" s="631"/>
      <c r="D75" s="18">
        <v>1</v>
      </c>
      <c r="E75" s="19"/>
      <c r="F75" s="20"/>
      <c r="G75" s="20"/>
      <c r="H75" s="20"/>
      <c r="I75" s="20"/>
      <c r="J75" s="20">
        <v>1</v>
      </c>
      <c r="K75" s="20"/>
      <c r="L75" s="20"/>
      <c r="M75" s="20"/>
      <c r="N75" s="20"/>
      <c r="O75" s="20"/>
      <c r="P75" s="19"/>
      <c r="Q75" s="19"/>
      <c r="R75" s="21"/>
      <c r="S75" s="21"/>
      <c r="T75" s="21">
        <v>3</v>
      </c>
      <c r="U75" s="21"/>
      <c r="V75" s="22"/>
      <c r="W75" s="22"/>
      <c r="X75" s="22">
        <v>3</v>
      </c>
      <c r="Y75" s="22"/>
      <c r="Z75" s="23"/>
      <c r="AA75" s="23"/>
      <c r="AB75" s="23"/>
      <c r="AC75" s="23">
        <v>4</v>
      </c>
      <c r="AD75" s="24"/>
      <c r="AE75" s="24"/>
      <c r="AF75" s="24">
        <v>3</v>
      </c>
      <c r="AG75" s="24"/>
      <c r="AH75" s="25"/>
      <c r="AI75" s="25"/>
      <c r="AJ75" s="25"/>
      <c r="AK75" s="25">
        <v>4</v>
      </c>
      <c r="AL75" s="26"/>
      <c r="AM75" s="26"/>
      <c r="AN75" s="26">
        <v>3</v>
      </c>
      <c r="AO75" s="26"/>
      <c r="AP75" s="22"/>
      <c r="AQ75" s="22"/>
      <c r="AR75" s="22">
        <v>3</v>
      </c>
      <c r="AS75" s="22"/>
      <c r="AT75" s="27"/>
      <c r="AU75" s="27"/>
      <c r="AV75" s="27">
        <v>3</v>
      </c>
      <c r="AW75" s="27"/>
      <c r="AX75" s="21"/>
      <c r="AY75" s="21"/>
      <c r="AZ75" s="21">
        <v>3</v>
      </c>
      <c r="BA75" s="21"/>
      <c r="BB75" s="22"/>
      <c r="BC75" s="22"/>
      <c r="BD75" s="22">
        <v>3</v>
      </c>
      <c r="BE75" s="22"/>
      <c r="BF75" s="23"/>
      <c r="BG75" s="23"/>
      <c r="BH75" s="23">
        <v>3</v>
      </c>
      <c r="BI75" s="23"/>
      <c r="BJ75" s="24"/>
      <c r="BK75" s="24"/>
      <c r="BL75" s="24"/>
      <c r="BM75" s="24">
        <v>4</v>
      </c>
      <c r="BN75" s="25"/>
      <c r="BO75" s="25"/>
      <c r="BP75" s="25">
        <v>3</v>
      </c>
      <c r="BQ75" s="25"/>
      <c r="BR75" s="26"/>
      <c r="BS75" s="26"/>
      <c r="BT75" s="26">
        <v>3</v>
      </c>
      <c r="BU75" s="26"/>
      <c r="BZ75" s="170"/>
      <c r="CA75" s="44"/>
      <c r="CB75" s="171"/>
      <c r="CJ75" s="28"/>
      <c r="CO75" s="28"/>
    </row>
    <row r="76" spans="1:93">
      <c r="A76" s="17">
        <v>74</v>
      </c>
      <c r="B76" s="184">
        <v>37</v>
      </c>
      <c r="C76" s="631"/>
      <c r="D76" s="18"/>
      <c r="E76" s="19">
        <v>1</v>
      </c>
      <c r="F76" s="20"/>
      <c r="G76" s="20"/>
      <c r="H76" s="20">
        <v>1</v>
      </c>
      <c r="I76" s="20"/>
      <c r="J76" s="20"/>
      <c r="K76" s="20"/>
      <c r="L76" s="20"/>
      <c r="M76" s="20"/>
      <c r="N76" s="20"/>
      <c r="O76" s="20"/>
      <c r="P76" s="19"/>
      <c r="Q76" s="19"/>
      <c r="R76" s="21"/>
      <c r="S76" s="21"/>
      <c r="T76" s="21">
        <v>3</v>
      </c>
      <c r="U76" s="21"/>
      <c r="V76" s="22"/>
      <c r="W76" s="22"/>
      <c r="X76" s="22">
        <v>3</v>
      </c>
      <c r="Y76" s="22"/>
      <c r="Z76" s="23"/>
      <c r="AA76" s="23"/>
      <c r="AB76" s="23">
        <v>3</v>
      </c>
      <c r="AC76" s="23"/>
      <c r="AD76" s="24"/>
      <c r="AE76" s="24"/>
      <c r="AF76" s="24">
        <v>3</v>
      </c>
      <c r="AG76" s="24"/>
      <c r="AH76" s="25"/>
      <c r="AI76" s="25"/>
      <c r="AJ76" s="25">
        <v>3</v>
      </c>
      <c r="AK76" s="25"/>
      <c r="AL76" s="26"/>
      <c r="AM76" s="26"/>
      <c r="AN76" s="26">
        <v>3</v>
      </c>
      <c r="AO76" s="26"/>
      <c r="AP76" s="22"/>
      <c r="AQ76" s="22"/>
      <c r="AR76" s="22">
        <v>3</v>
      </c>
      <c r="AS76" s="22"/>
      <c r="AT76" s="27"/>
      <c r="AU76" s="27"/>
      <c r="AV76" s="27">
        <v>3</v>
      </c>
      <c r="AW76" s="27"/>
      <c r="AX76" s="21"/>
      <c r="AY76" s="21"/>
      <c r="AZ76" s="21">
        <v>3</v>
      </c>
      <c r="BA76" s="21"/>
      <c r="BB76" s="22"/>
      <c r="BC76" s="22"/>
      <c r="BD76" s="22">
        <v>3</v>
      </c>
      <c r="BE76" s="22"/>
      <c r="BF76" s="23"/>
      <c r="BG76" s="23"/>
      <c r="BH76" s="23">
        <v>3</v>
      </c>
      <c r="BI76" s="23"/>
      <c r="BJ76" s="24"/>
      <c r="BK76" s="24"/>
      <c r="BL76" s="24">
        <v>3</v>
      </c>
      <c r="BM76" s="24"/>
      <c r="BN76" s="25"/>
      <c r="BO76" s="25"/>
      <c r="BP76" s="25">
        <v>3</v>
      </c>
      <c r="BQ76" s="25"/>
      <c r="BR76" s="26"/>
      <c r="BS76" s="26"/>
      <c r="BT76" s="26">
        <v>3</v>
      </c>
      <c r="BU76" s="26"/>
      <c r="BZ76" s="170"/>
      <c r="CA76" s="44"/>
      <c r="CB76" s="171"/>
      <c r="CJ76" s="28"/>
      <c r="CO76" s="28"/>
    </row>
    <row r="77" spans="1:93">
      <c r="A77" s="17">
        <v>75</v>
      </c>
      <c r="B77" s="184">
        <v>38</v>
      </c>
      <c r="C77" s="631"/>
      <c r="D77" s="18">
        <v>1</v>
      </c>
      <c r="E77" s="19"/>
      <c r="F77" s="20"/>
      <c r="G77" s="20"/>
      <c r="H77" s="20">
        <v>1</v>
      </c>
      <c r="I77" s="20"/>
      <c r="J77" s="20"/>
      <c r="K77" s="20"/>
      <c r="L77" s="20"/>
      <c r="M77" s="20"/>
      <c r="N77" s="20"/>
      <c r="O77" s="20"/>
      <c r="P77" s="19"/>
      <c r="Q77" s="19"/>
      <c r="R77" s="21"/>
      <c r="S77" s="21"/>
      <c r="T77" s="21"/>
      <c r="U77" s="21">
        <v>4</v>
      </c>
      <c r="V77" s="22"/>
      <c r="W77" s="22"/>
      <c r="X77" s="22"/>
      <c r="Y77" s="22">
        <v>4</v>
      </c>
      <c r="Z77" s="23"/>
      <c r="AA77" s="23"/>
      <c r="AB77" s="23"/>
      <c r="AC77" s="23">
        <v>4</v>
      </c>
      <c r="AD77" s="24"/>
      <c r="AE77" s="24"/>
      <c r="AF77" s="24"/>
      <c r="AG77" s="24">
        <v>4</v>
      </c>
      <c r="AH77" s="25"/>
      <c r="AI77" s="25"/>
      <c r="AJ77" s="25"/>
      <c r="AK77" s="25">
        <v>4</v>
      </c>
      <c r="AL77" s="26"/>
      <c r="AM77" s="26"/>
      <c r="AN77" s="26"/>
      <c r="AO77" s="26">
        <v>4</v>
      </c>
      <c r="AP77" s="22"/>
      <c r="AQ77" s="22"/>
      <c r="AR77" s="22"/>
      <c r="AS77" s="22">
        <v>4</v>
      </c>
      <c r="AT77" s="27"/>
      <c r="AU77" s="27"/>
      <c r="AV77" s="27"/>
      <c r="AW77" s="27">
        <v>4</v>
      </c>
      <c r="AX77" s="21"/>
      <c r="AY77" s="21"/>
      <c r="AZ77" s="21"/>
      <c r="BA77" s="21">
        <v>4</v>
      </c>
      <c r="BB77" s="22"/>
      <c r="BC77" s="22"/>
      <c r="BD77" s="22">
        <v>3</v>
      </c>
      <c r="BE77" s="22"/>
      <c r="BF77" s="23"/>
      <c r="BG77" s="23"/>
      <c r="BH77" s="23"/>
      <c r="BI77" s="23">
        <v>4</v>
      </c>
      <c r="BJ77" s="24"/>
      <c r="BK77" s="24"/>
      <c r="BL77" s="24"/>
      <c r="BM77" s="24">
        <v>4</v>
      </c>
      <c r="BN77" s="25"/>
      <c r="BO77" s="25"/>
      <c r="BP77" s="25"/>
      <c r="BQ77" s="25">
        <v>4</v>
      </c>
      <c r="BR77" s="26"/>
      <c r="BS77" s="26"/>
      <c r="BT77" s="26"/>
      <c r="BU77" s="26">
        <v>4</v>
      </c>
      <c r="BZ77" s="170"/>
      <c r="CA77" s="44"/>
      <c r="CB77" s="171"/>
      <c r="CJ77" s="28"/>
      <c r="CO77" s="28"/>
    </row>
    <row r="78" spans="1:93">
      <c r="A78" s="17">
        <v>76</v>
      </c>
      <c r="B78" s="184">
        <v>39</v>
      </c>
      <c r="C78" s="631"/>
      <c r="D78" s="18">
        <v>1</v>
      </c>
      <c r="E78" s="19"/>
      <c r="F78" s="20"/>
      <c r="G78" s="20"/>
      <c r="H78" s="20"/>
      <c r="I78" s="20"/>
      <c r="J78" s="20">
        <v>1</v>
      </c>
      <c r="K78" s="20"/>
      <c r="L78" s="20"/>
      <c r="M78" s="20"/>
      <c r="N78" s="20"/>
      <c r="O78" s="20"/>
      <c r="P78" s="19"/>
      <c r="Q78" s="19"/>
      <c r="R78" s="21"/>
      <c r="S78" s="21"/>
      <c r="T78" s="21">
        <v>3</v>
      </c>
      <c r="U78" s="21"/>
      <c r="V78" s="22"/>
      <c r="W78" s="22"/>
      <c r="X78" s="22">
        <v>3</v>
      </c>
      <c r="Y78" s="22"/>
      <c r="Z78" s="23"/>
      <c r="AA78" s="23"/>
      <c r="AB78" s="23"/>
      <c r="AC78" s="23">
        <v>4</v>
      </c>
      <c r="AD78" s="24"/>
      <c r="AE78" s="24"/>
      <c r="AF78" s="24"/>
      <c r="AG78" s="24">
        <v>4</v>
      </c>
      <c r="AH78" s="25"/>
      <c r="AI78" s="25"/>
      <c r="AJ78" s="25"/>
      <c r="AK78" s="25">
        <v>4</v>
      </c>
      <c r="AL78" s="26"/>
      <c r="AM78" s="26"/>
      <c r="AN78" s="26"/>
      <c r="AO78" s="26">
        <v>4</v>
      </c>
      <c r="AP78" s="22"/>
      <c r="AQ78" s="22"/>
      <c r="AR78" s="22">
        <v>3</v>
      </c>
      <c r="AS78" s="22"/>
      <c r="AT78" s="27"/>
      <c r="AU78" s="27"/>
      <c r="AV78" s="27">
        <v>3</v>
      </c>
      <c r="AW78" s="27"/>
      <c r="AX78" s="21"/>
      <c r="AY78" s="21"/>
      <c r="AZ78" s="21"/>
      <c r="BA78" s="21">
        <v>4</v>
      </c>
      <c r="BB78" s="22"/>
      <c r="BC78" s="22"/>
      <c r="BD78" s="22">
        <v>3</v>
      </c>
      <c r="BE78" s="22"/>
      <c r="BF78" s="23"/>
      <c r="BG78" s="23"/>
      <c r="BH78" s="23">
        <v>3</v>
      </c>
      <c r="BI78" s="23"/>
      <c r="BJ78" s="24"/>
      <c r="BK78" s="24"/>
      <c r="BL78" s="24"/>
      <c r="BM78" s="24">
        <v>4</v>
      </c>
      <c r="BN78" s="25"/>
      <c r="BO78" s="25"/>
      <c r="BP78" s="25"/>
      <c r="BQ78" s="25">
        <v>4</v>
      </c>
      <c r="BR78" s="26"/>
      <c r="BS78" s="26"/>
      <c r="BT78" s="26"/>
      <c r="BU78" s="26">
        <v>4</v>
      </c>
      <c r="BZ78" s="170"/>
      <c r="CA78" s="44"/>
      <c r="CB78" s="171"/>
      <c r="CJ78" s="28"/>
      <c r="CO78" s="28"/>
    </row>
    <row r="79" spans="1:93">
      <c r="A79" s="17">
        <v>77</v>
      </c>
      <c r="B79" s="184">
        <v>40</v>
      </c>
      <c r="C79" s="631"/>
      <c r="D79" s="18">
        <v>1</v>
      </c>
      <c r="E79" s="19"/>
      <c r="F79" s="20"/>
      <c r="G79" s="20"/>
      <c r="H79" s="20"/>
      <c r="I79" s="20"/>
      <c r="J79" s="20">
        <v>1</v>
      </c>
      <c r="K79" s="20"/>
      <c r="L79" s="20"/>
      <c r="M79" s="20"/>
      <c r="N79" s="20"/>
      <c r="O79" s="20"/>
      <c r="P79" s="19"/>
      <c r="Q79" s="19"/>
      <c r="R79" s="21"/>
      <c r="S79" s="21"/>
      <c r="T79" s="21">
        <v>3</v>
      </c>
      <c r="U79" s="21"/>
      <c r="V79" s="22"/>
      <c r="W79" s="22"/>
      <c r="X79" s="22"/>
      <c r="Y79" s="22">
        <v>4</v>
      </c>
      <c r="Z79" s="23"/>
      <c r="AA79" s="23"/>
      <c r="AB79" s="23">
        <v>3</v>
      </c>
      <c r="AC79" s="23"/>
      <c r="AD79" s="24"/>
      <c r="AE79" s="24"/>
      <c r="AF79" s="24">
        <v>3</v>
      </c>
      <c r="AG79" s="24"/>
      <c r="AH79" s="25"/>
      <c r="AI79" s="25"/>
      <c r="AJ79" s="25">
        <v>3</v>
      </c>
      <c r="AK79" s="25"/>
      <c r="AL79" s="26"/>
      <c r="AM79" s="26"/>
      <c r="AN79" s="26"/>
      <c r="AO79" s="26">
        <v>4</v>
      </c>
      <c r="AP79" s="22"/>
      <c r="AQ79" s="22"/>
      <c r="AR79" s="22">
        <v>3</v>
      </c>
      <c r="AS79" s="22"/>
      <c r="AT79" s="27"/>
      <c r="AU79" s="27"/>
      <c r="AV79" s="27">
        <v>3</v>
      </c>
      <c r="AW79" s="27"/>
      <c r="AX79" s="21"/>
      <c r="AY79" s="21"/>
      <c r="AZ79" s="21">
        <v>3</v>
      </c>
      <c r="BA79" s="21"/>
      <c r="BB79" s="22"/>
      <c r="BC79" s="22"/>
      <c r="BD79" s="22">
        <v>3</v>
      </c>
      <c r="BE79" s="22"/>
      <c r="BF79" s="23"/>
      <c r="BG79" s="23"/>
      <c r="BH79" s="23">
        <v>3</v>
      </c>
      <c r="BI79" s="23"/>
      <c r="BJ79" s="24"/>
      <c r="BK79" s="24"/>
      <c r="BL79" s="24">
        <v>3</v>
      </c>
      <c r="BM79" s="24"/>
      <c r="BN79" s="25"/>
      <c r="BO79" s="25"/>
      <c r="BP79" s="25">
        <v>3</v>
      </c>
      <c r="BQ79" s="25"/>
      <c r="BR79" s="26"/>
      <c r="BS79" s="26"/>
      <c r="BT79" s="26">
        <v>3</v>
      </c>
      <c r="BU79" s="26"/>
      <c r="BZ79" s="170"/>
      <c r="CA79" s="44"/>
      <c r="CB79" s="171"/>
      <c r="CJ79" s="28"/>
      <c r="CO79" s="28"/>
    </row>
    <row r="80" spans="1:93">
      <c r="A80" s="17">
        <v>78</v>
      </c>
      <c r="B80" s="184">
        <v>41</v>
      </c>
      <c r="C80" s="631"/>
      <c r="D80" s="18">
        <v>1</v>
      </c>
      <c r="E80" s="19"/>
      <c r="F80" s="20">
        <v>1</v>
      </c>
      <c r="G80" s="20"/>
      <c r="H80" s="20"/>
      <c r="I80" s="20"/>
      <c r="J80" s="20"/>
      <c r="K80" s="20"/>
      <c r="L80" s="20"/>
      <c r="M80" s="20"/>
      <c r="N80" s="20"/>
      <c r="O80" s="20"/>
      <c r="P80" s="19"/>
      <c r="Q80" s="19"/>
      <c r="R80" s="21"/>
      <c r="S80" s="21"/>
      <c r="T80" s="21">
        <v>3</v>
      </c>
      <c r="U80" s="21"/>
      <c r="V80" s="22"/>
      <c r="W80" s="22"/>
      <c r="X80" s="22">
        <v>3</v>
      </c>
      <c r="Y80" s="22"/>
      <c r="Z80" s="23"/>
      <c r="AA80" s="23"/>
      <c r="AB80" s="23">
        <v>3</v>
      </c>
      <c r="AC80" s="23"/>
      <c r="AD80" s="24"/>
      <c r="AE80" s="24"/>
      <c r="AF80" s="24">
        <v>3</v>
      </c>
      <c r="AG80" s="24"/>
      <c r="AH80" s="25"/>
      <c r="AI80" s="25"/>
      <c r="AJ80" s="25">
        <v>3</v>
      </c>
      <c r="AK80" s="25"/>
      <c r="AL80" s="26"/>
      <c r="AM80" s="26"/>
      <c r="AN80" s="26">
        <v>3</v>
      </c>
      <c r="AO80" s="26"/>
      <c r="AP80" s="22"/>
      <c r="AQ80" s="22"/>
      <c r="AR80" s="22"/>
      <c r="AS80" s="22">
        <v>4</v>
      </c>
      <c r="AT80" s="27"/>
      <c r="AU80" s="27"/>
      <c r="AV80" s="27">
        <v>3</v>
      </c>
      <c r="AW80" s="27"/>
      <c r="AX80" s="21"/>
      <c r="AY80" s="21"/>
      <c r="AZ80" s="21"/>
      <c r="BA80" s="21">
        <v>4</v>
      </c>
      <c r="BB80" s="22"/>
      <c r="BC80" s="22"/>
      <c r="BD80" s="22">
        <v>3</v>
      </c>
      <c r="BE80" s="22"/>
      <c r="BF80" s="23"/>
      <c r="BG80" s="23"/>
      <c r="BH80" s="23"/>
      <c r="BI80" s="23">
        <v>4</v>
      </c>
      <c r="BJ80" s="24"/>
      <c r="BK80" s="24"/>
      <c r="BL80" s="24"/>
      <c r="BM80" s="24">
        <v>4</v>
      </c>
      <c r="BN80" s="25"/>
      <c r="BO80" s="25"/>
      <c r="BP80" s="25"/>
      <c r="BQ80" s="25">
        <v>4</v>
      </c>
      <c r="BR80" s="26"/>
      <c r="BS80" s="26"/>
      <c r="BT80" s="26">
        <v>3</v>
      </c>
      <c r="BU80" s="26"/>
      <c r="BZ80" s="170"/>
      <c r="CA80" s="44"/>
      <c r="CB80" s="171"/>
      <c r="CJ80" s="28"/>
      <c r="CO80" s="28"/>
    </row>
    <row r="81" spans="1:93">
      <c r="A81" s="17">
        <v>79</v>
      </c>
      <c r="B81" s="184">
        <v>42</v>
      </c>
      <c r="C81" s="631"/>
      <c r="D81" s="18"/>
      <c r="E81" s="19">
        <v>1</v>
      </c>
      <c r="F81" s="20"/>
      <c r="G81" s="20"/>
      <c r="H81" s="20"/>
      <c r="I81" s="20">
        <v>1</v>
      </c>
      <c r="J81" s="20"/>
      <c r="K81" s="20"/>
      <c r="L81" s="20"/>
      <c r="M81" s="20"/>
      <c r="N81" s="20"/>
      <c r="O81" s="20"/>
      <c r="P81" s="19"/>
      <c r="Q81" s="19"/>
      <c r="R81" s="21"/>
      <c r="S81" s="21"/>
      <c r="T81" s="21"/>
      <c r="U81" s="21">
        <v>4</v>
      </c>
      <c r="V81" s="22"/>
      <c r="W81" s="22"/>
      <c r="X81" s="22"/>
      <c r="Y81" s="22">
        <v>4</v>
      </c>
      <c r="Z81" s="23"/>
      <c r="AA81" s="23"/>
      <c r="AB81" s="23">
        <v>3</v>
      </c>
      <c r="AC81" s="23"/>
      <c r="AD81" s="24"/>
      <c r="AE81" s="24"/>
      <c r="AF81" s="24"/>
      <c r="AG81" s="24">
        <v>4</v>
      </c>
      <c r="AH81" s="25"/>
      <c r="AI81" s="25"/>
      <c r="AJ81" s="25"/>
      <c r="AK81" s="25">
        <v>4</v>
      </c>
      <c r="AL81" s="26"/>
      <c r="AM81" s="26"/>
      <c r="AN81" s="26">
        <v>3</v>
      </c>
      <c r="AO81" s="26"/>
      <c r="AP81" s="22"/>
      <c r="AQ81" s="22"/>
      <c r="AR81" s="22"/>
      <c r="AS81" s="22">
        <v>4</v>
      </c>
      <c r="AT81" s="27"/>
      <c r="AU81" s="27"/>
      <c r="AV81" s="27"/>
      <c r="AW81" s="27">
        <v>4</v>
      </c>
      <c r="AX81" s="21"/>
      <c r="AY81" s="21"/>
      <c r="AZ81" s="21"/>
      <c r="BA81" s="21">
        <v>4</v>
      </c>
      <c r="BB81" s="22"/>
      <c r="BC81" s="22"/>
      <c r="BD81" s="22">
        <v>3</v>
      </c>
      <c r="BE81" s="22"/>
      <c r="BF81" s="23"/>
      <c r="BG81" s="23"/>
      <c r="BH81" s="23">
        <v>3</v>
      </c>
      <c r="BI81" s="23"/>
      <c r="BJ81" s="24"/>
      <c r="BK81" s="24"/>
      <c r="BL81" s="24">
        <v>3</v>
      </c>
      <c r="BM81" s="24"/>
      <c r="BN81" s="25"/>
      <c r="BO81" s="25"/>
      <c r="BP81" s="25">
        <v>3</v>
      </c>
      <c r="BQ81" s="25"/>
      <c r="BR81" s="26"/>
      <c r="BS81" s="26"/>
      <c r="BT81" s="26">
        <v>3</v>
      </c>
      <c r="BU81" s="26"/>
      <c r="BZ81" s="170"/>
      <c r="CA81" s="44"/>
      <c r="CB81" s="171"/>
      <c r="CJ81" s="28"/>
      <c r="CO81" s="28"/>
    </row>
    <row r="82" spans="1:93">
      <c r="A82" s="17">
        <v>80</v>
      </c>
      <c r="B82" s="184">
        <v>43</v>
      </c>
      <c r="C82" s="631"/>
      <c r="D82" s="18"/>
      <c r="E82" s="19">
        <v>1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19"/>
      <c r="Q82" s="19">
        <v>1</v>
      </c>
      <c r="R82" s="21"/>
      <c r="S82" s="21"/>
      <c r="T82" s="21"/>
      <c r="U82" s="21">
        <v>4</v>
      </c>
      <c r="V82" s="22"/>
      <c r="W82" s="22"/>
      <c r="X82" s="22">
        <v>3</v>
      </c>
      <c r="Y82" s="22"/>
      <c r="Z82" s="23"/>
      <c r="AA82" s="23"/>
      <c r="AB82" s="23"/>
      <c r="AC82" s="23">
        <v>4</v>
      </c>
      <c r="AD82" s="24"/>
      <c r="AE82" s="24"/>
      <c r="AF82" s="24"/>
      <c r="AG82" s="24">
        <v>4</v>
      </c>
      <c r="AH82" s="25"/>
      <c r="AI82" s="25"/>
      <c r="AJ82" s="25"/>
      <c r="AK82" s="25">
        <v>4</v>
      </c>
      <c r="AL82" s="26"/>
      <c r="AM82" s="26"/>
      <c r="AN82" s="26">
        <v>3</v>
      </c>
      <c r="AO82" s="26"/>
      <c r="AP82" s="22"/>
      <c r="AQ82" s="22"/>
      <c r="AR82" s="22"/>
      <c r="AS82" s="22">
        <v>4</v>
      </c>
      <c r="AT82" s="27"/>
      <c r="AU82" s="27"/>
      <c r="AV82" s="27">
        <v>3</v>
      </c>
      <c r="AW82" s="27"/>
      <c r="AX82" s="21"/>
      <c r="AY82" s="21"/>
      <c r="AZ82" s="21"/>
      <c r="BA82" s="21">
        <v>4</v>
      </c>
      <c r="BB82" s="22"/>
      <c r="BC82" s="22"/>
      <c r="BD82" s="22">
        <v>3</v>
      </c>
      <c r="BE82" s="22"/>
      <c r="BF82" s="23"/>
      <c r="BG82" s="23"/>
      <c r="BH82" s="23">
        <v>3</v>
      </c>
      <c r="BI82" s="23"/>
      <c r="BJ82" s="24"/>
      <c r="BK82" s="24"/>
      <c r="BL82" s="24"/>
      <c r="BM82" s="24">
        <v>4</v>
      </c>
      <c r="BN82" s="25"/>
      <c r="BO82" s="25"/>
      <c r="BP82" s="25"/>
      <c r="BQ82" s="25">
        <v>4</v>
      </c>
      <c r="BR82" s="26"/>
      <c r="BS82" s="26"/>
      <c r="BT82" s="26">
        <v>3</v>
      </c>
      <c r="BU82" s="26"/>
      <c r="BZ82" s="170"/>
      <c r="CA82" s="44"/>
      <c r="CB82" s="171"/>
      <c r="CJ82" s="28"/>
      <c r="CO82" s="28"/>
    </row>
    <row r="83" spans="1:93">
      <c r="A83" s="17">
        <v>81</v>
      </c>
      <c r="B83" s="184">
        <v>44</v>
      </c>
      <c r="C83" s="631"/>
      <c r="D83" s="18"/>
      <c r="E83" s="19">
        <v>1</v>
      </c>
      <c r="F83" s="20"/>
      <c r="G83" s="20"/>
      <c r="H83" s="20">
        <v>1</v>
      </c>
      <c r="I83" s="20"/>
      <c r="J83" s="20"/>
      <c r="K83" s="20"/>
      <c r="L83" s="20"/>
      <c r="M83" s="20"/>
      <c r="N83" s="20"/>
      <c r="O83" s="20"/>
      <c r="P83" s="19"/>
      <c r="Q83" s="19"/>
      <c r="R83" s="21"/>
      <c r="S83" s="21"/>
      <c r="T83" s="21"/>
      <c r="U83" s="21">
        <v>4</v>
      </c>
      <c r="V83" s="22"/>
      <c r="W83" s="22"/>
      <c r="X83" s="22"/>
      <c r="Y83" s="22">
        <v>4</v>
      </c>
      <c r="Z83" s="23"/>
      <c r="AA83" s="23"/>
      <c r="AB83" s="23"/>
      <c r="AC83" s="23">
        <v>4</v>
      </c>
      <c r="AD83" s="24"/>
      <c r="AE83" s="24"/>
      <c r="AF83" s="24">
        <v>3</v>
      </c>
      <c r="AG83" s="24"/>
      <c r="AH83" s="25"/>
      <c r="AI83" s="25"/>
      <c r="AJ83" s="25">
        <v>3</v>
      </c>
      <c r="AK83" s="25"/>
      <c r="AL83" s="26"/>
      <c r="AM83" s="26"/>
      <c r="AN83" s="26">
        <v>3</v>
      </c>
      <c r="AO83" s="26"/>
      <c r="AP83" s="22"/>
      <c r="AQ83" s="22"/>
      <c r="AR83" s="22">
        <v>3</v>
      </c>
      <c r="AS83" s="22"/>
      <c r="AT83" s="27"/>
      <c r="AU83" s="27"/>
      <c r="AV83" s="27">
        <v>3</v>
      </c>
      <c r="AW83" s="27"/>
      <c r="AX83" s="21"/>
      <c r="AY83" s="21"/>
      <c r="AZ83" s="21">
        <v>3</v>
      </c>
      <c r="BA83" s="21"/>
      <c r="BB83" s="22"/>
      <c r="BC83" s="22"/>
      <c r="BD83" s="22">
        <v>3</v>
      </c>
      <c r="BE83" s="22"/>
      <c r="BF83" s="23"/>
      <c r="BG83" s="23"/>
      <c r="BH83" s="23"/>
      <c r="BI83" s="23">
        <v>4</v>
      </c>
      <c r="BJ83" s="24"/>
      <c r="BK83" s="24"/>
      <c r="BL83" s="24"/>
      <c r="BM83" s="24">
        <v>4</v>
      </c>
      <c r="BN83" s="25"/>
      <c r="BO83" s="25"/>
      <c r="BP83" s="25"/>
      <c r="BQ83" s="25">
        <v>4</v>
      </c>
      <c r="BR83" s="26"/>
      <c r="BS83" s="26"/>
      <c r="BT83" s="26"/>
      <c r="BU83" s="26">
        <v>4</v>
      </c>
      <c r="BZ83" s="170"/>
      <c r="CA83" s="44"/>
      <c r="CB83" s="171"/>
      <c r="CJ83" s="28"/>
      <c r="CO83" s="28"/>
    </row>
    <row r="84" spans="1:93">
      <c r="A84" s="17">
        <v>82</v>
      </c>
      <c r="B84" s="184">
        <v>45</v>
      </c>
      <c r="C84" s="631"/>
      <c r="D84" s="18">
        <v>1</v>
      </c>
      <c r="E84" s="19"/>
      <c r="F84" s="20"/>
      <c r="G84" s="20"/>
      <c r="H84" s="20"/>
      <c r="I84" s="20"/>
      <c r="J84" s="20">
        <v>1</v>
      </c>
      <c r="K84" s="20"/>
      <c r="L84" s="20"/>
      <c r="M84" s="20"/>
      <c r="N84" s="20"/>
      <c r="O84" s="20"/>
      <c r="P84" s="19"/>
      <c r="Q84" s="19"/>
      <c r="R84" s="21"/>
      <c r="S84" s="21"/>
      <c r="T84" s="21"/>
      <c r="U84" s="21">
        <v>4</v>
      </c>
      <c r="V84" s="22"/>
      <c r="W84" s="22"/>
      <c r="X84" s="22">
        <v>3</v>
      </c>
      <c r="Y84" s="22"/>
      <c r="Z84" s="23"/>
      <c r="AA84" s="23"/>
      <c r="AB84" s="23"/>
      <c r="AC84" s="23">
        <v>4</v>
      </c>
      <c r="AD84" s="24"/>
      <c r="AE84" s="24"/>
      <c r="AF84" s="24"/>
      <c r="AG84" s="24">
        <v>4</v>
      </c>
      <c r="AH84" s="25"/>
      <c r="AI84" s="25"/>
      <c r="AJ84" s="25"/>
      <c r="AK84" s="25">
        <v>4</v>
      </c>
      <c r="AL84" s="26"/>
      <c r="AM84" s="26"/>
      <c r="AN84" s="26"/>
      <c r="AO84" s="26">
        <v>4</v>
      </c>
      <c r="AP84" s="22"/>
      <c r="AQ84" s="22"/>
      <c r="AR84" s="22">
        <v>3</v>
      </c>
      <c r="AS84" s="22"/>
      <c r="AT84" s="27"/>
      <c r="AU84" s="27"/>
      <c r="AV84" s="27"/>
      <c r="AW84" s="27">
        <v>4</v>
      </c>
      <c r="AX84" s="21"/>
      <c r="AY84" s="21"/>
      <c r="AZ84" s="21"/>
      <c r="BA84" s="21">
        <v>4</v>
      </c>
      <c r="BB84" s="22"/>
      <c r="BC84" s="22"/>
      <c r="BD84" s="22">
        <v>3</v>
      </c>
      <c r="BE84" s="22"/>
      <c r="BF84" s="23"/>
      <c r="BG84" s="23"/>
      <c r="BH84" s="23">
        <v>3</v>
      </c>
      <c r="BI84" s="23"/>
      <c r="BJ84" s="24"/>
      <c r="BK84" s="24"/>
      <c r="BL84" s="24"/>
      <c r="BM84" s="24">
        <v>4</v>
      </c>
      <c r="BN84" s="25"/>
      <c r="BO84" s="25"/>
      <c r="BP84" s="25">
        <v>3</v>
      </c>
      <c r="BQ84" s="25"/>
      <c r="BR84" s="26"/>
      <c r="BS84" s="26"/>
      <c r="BT84" s="26"/>
      <c r="BU84" s="26">
        <v>4</v>
      </c>
      <c r="BZ84" s="170"/>
      <c r="CA84" s="44"/>
      <c r="CB84" s="171"/>
      <c r="CJ84" s="28"/>
      <c r="CO84" s="28"/>
    </row>
    <row r="85" spans="1:93">
      <c r="A85" s="17">
        <v>83</v>
      </c>
      <c r="B85" s="184">
        <v>46</v>
      </c>
      <c r="C85" s="631"/>
      <c r="D85" s="18"/>
      <c r="E85" s="19">
        <v>1</v>
      </c>
      <c r="F85" s="20">
        <v>1</v>
      </c>
      <c r="G85" s="20"/>
      <c r="H85" s="20"/>
      <c r="I85" s="20"/>
      <c r="J85" s="20"/>
      <c r="K85" s="20"/>
      <c r="L85" s="20"/>
      <c r="M85" s="20"/>
      <c r="N85" s="20"/>
      <c r="O85" s="20"/>
      <c r="P85" s="19"/>
      <c r="Q85" s="19"/>
      <c r="R85" s="21"/>
      <c r="S85" s="21"/>
      <c r="T85" s="21">
        <v>3</v>
      </c>
      <c r="U85" s="21"/>
      <c r="V85" s="22"/>
      <c r="W85" s="22">
        <v>2</v>
      </c>
      <c r="X85" s="22"/>
      <c r="Y85" s="22"/>
      <c r="Z85" s="23"/>
      <c r="AA85" s="23"/>
      <c r="AB85" s="23">
        <v>3</v>
      </c>
      <c r="AC85" s="23"/>
      <c r="AD85" s="24"/>
      <c r="AE85" s="24"/>
      <c r="AF85" s="24">
        <v>3</v>
      </c>
      <c r="AG85" s="24"/>
      <c r="AH85" s="25"/>
      <c r="AI85" s="25"/>
      <c r="AJ85" s="25">
        <v>3</v>
      </c>
      <c r="AK85" s="25"/>
      <c r="AL85" s="26"/>
      <c r="AM85" s="26"/>
      <c r="AN85" s="26">
        <v>3</v>
      </c>
      <c r="AO85" s="26"/>
      <c r="AP85" s="22"/>
      <c r="AQ85" s="22"/>
      <c r="AR85" s="22">
        <v>3</v>
      </c>
      <c r="AS85" s="22"/>
      <c r="AT85" s="27"/>
      <c r="AU85" s="27"/>
      <c r="AV85" s="27">
        <v>3</v>
      </c>
      <c r="AW85" s="27"/>
      <c r="AX85" s="21"/>
      <c r="AY85" s="21"/>
      <c r="AZ85" s="21">
        <v>3</v>
      </c>
      <c r="BA85" s="21"/>
      <c r="BB85" s="22"/>
      <c r="BC85" s="22"/>
      <c r="BD85" s="22">
        <v>3</v>
      </c>
      <c r="BE85" s="22"/>
      <c r="BF85" s="23"/>
      <c r="BG85" s="23">
        <v>2</v>
      </c>
      <c r="BH85" s="23"/>
      <c r="BI85" s="23"/>
      <c r="BJ85" s="24"/>
      <c r="BK85" s="24">
        <v>2</v>
      </c>
      <c r="BL85" s="24"/>
      <c r="BM85" s="24"/>
      <c r="BN85" s="25"/>
      <c r="BO85" s="25"/>
      <c r="BP85" s="25">
        <v>3</v>
      </c>
      <c r="BQ85" s="25"/>
      <c r="BR85" s="26"/>
      <c r="BS85" s="26"/>
      <c r="BT85" s="26">
        <v>3</v>
      </c>
      <c r="BU85" s="26"/>
      <c r="BZ85" s="170"/>
      <c r="CA85" s="44"/>
      <c r="CB85" s="171"/>
      <c r="CJ85" s="28"/>
      <c r="CO85" s="28"/>
    </row>
    <row r="86" spans="1:93">
      <c r="A86" s="17">
        <v>84</v>
      </c>
      <c r="B86" s="184">
        <v>47</v>
      </c>
      <c r="C86" s="631"/>
      <c r="D86" s="18">
        <v>1</v>
      </c>
      <c r="E86" s="19"/>
      <c r="F86" s="20"/>
      <c r="G86" s="20"/>
      <c r="H86" s="20"/>
      <c r="I86" s="20">
        <v>1</v>
      </c>
      <c r="J86" s="20"/>
      <c r="K86" s="20"/>
      <c r="L86" s="20"/>
      <c r="M86" s="20"/>
      <c r="N86" s="20"/>
      <c r="O86" s="20"/>
      <c r="P86" s="19"/>
      <c r="Q86" s="19"/>
      <c r="R86" s="21"/>
      <c r="S86" s="21"/>
      <c r="T86" s="21"/>
      <c r="U86" s="21">
        <v>4</v>
      </c>
      <c r="V86" s="22"/>
      <c r="W86" s="22"/>
      <c r="X86" s="22"/>
      <c r="Y86" s="22">
        <v>4</v>
      </c>
      <c r="Z86" s="23"/>
      <c r="AA86" s="23"/>
      <c r="AB86" s="23"/>
      <c r="AC86" s="23">
        <v>4</v>
      </c>
      <c r="AD86" s="24"/>
      <c r="AE86" s="24"/>
      <c r="AF86" s="24"/>
      <c r="AG86" s="24">
        <v>4</v>
      </c>
      <c r="AH86" s="25"/>
      <c r="AI86" s="25"/>
      <c r="AJ86" s="25"/>
      <c r="AK86" s="25">
        <v>4</v>
      </c>
      <c r="AL86" s="26"/>
      <c r="AM86" s="26"/>
      <c r="AN86" s="26"/>
      <c r="AO86" s="26">
        <v>4</v>
      </c>
      <c r="AP86" s="22"/>
      <c r="AQ86" s="22"/>
      <c r="AR86" s="22"/>
      <c r="AS86" s="22">
        <v>4</v>
      </c>
      <c r="AT86" s="27"/>
      <c r="AU86" s="27"/>
      <c r="AV86" s="27"/>
      <c r="AW86" s="27">
        <v>4</v>
      </c>
      <c r="AX86" s="21"/>
      <c r="AY86" s="21"/>
      <c r="AZ86" s="21"/>
      <c r="BA86" s="21">
        <v>4</v>
      </c>
      <c r="BB86" s="22"/>
      <c r="BC86" s="22"/>
      <c r="BD86" s="22"/>
      <c r="BE86" s="22">
        <v>4</v>
      </c>
      <c r="BF86" s="23"/>
      <c r="BG86" s="23"/>
      <c r="BH86" s="23">
        <v>3</v>
      </c>
      <c r="BI86" s="23"/>
      <c r="BJ86" s="24"/>
      <c r="BK86" s="24"/>
      <c r="BL86" s="24"/>
      <c r="BM86" s="24">
        <v>4</v>
      </c>
      <c r="BN86" s="25"/>
      <c r="BO86" s="25"/>
      <c r="BP86" s="25">
        <v>3</v>
      </c>
      <c r="BQ86" s="25"/>
      <c r="BR86" s="26"/>
      <c r="BS86" s="26"/>
      <c r="BT86" s="26">
        <v>3</v>
      </c>
      <c r="BU86" s="26"/>
      <c r="BZ86" s="170"/>
      <c r="CA86" s="44"/>
      <c r="CB86" s="171"/>
      <c r="CJ86" s="28"/>
      <c r="CO86" s="28"/>
    </row>
    <row r="87" spans="1:93">
      <c r="A87" s="17">
        <v>85</v>
      </c>
      <c r="B87" s="184">
        <v>48</v>
      </c>
      <c r="C87" s="631"/>
      <c r="D87" s="18"/>
      <c r="E87" s="19">
        <v>1</v>
      </c>
      <c r="F87" s="20"/>
      <c r="G87" s="20"/>
      <c r="H87" s="20">
        <v>1</v>
      </c>
      <c r="I87" s="20"/>
      <c r="J87" s="20"/>
      <c r="K87" s="20"/>
      <c r="L87" s="20"/>
      <c r="M87" s="20"/>
      <c r="N87" s="20"/>
      <c r="O87" s="20"/>
      <c r="P87" s="19"/>
      <c r="Q87" s="19"/>
      <c r="R87" s="21"/>
      <c r="S87" s="21"/>
      <c r="T87" s="21"/>
      <c r="U87" s="21">
        <v>4</v>
      </c>
      <c r="V87" s="22"/>
      <c r="W87" s="22"/>
      <c r="X87" s="22">
        <v>3</v>
      </c>
      <c r="Y87" s="22"/>
      <c r="Z87" s="23"/>
      <c r="AA87" s="23"/>
      <c r="AB87" s="23"/>
      <c r="AC87" s="23">
        <v>4</v>
      </c>
      <c r="AD87" s="24"/>
      <c r="AE87" s="24"/>
      <c r="AF87" s="24"/>
      <c r="AG87" s="24">
        <v>4</v>
      </c>
      <c r="AH87" s="25"/>
      <c r="AI87" s="25"/>
      <c r="AJ87" s="25"/>
      <c r="AK87" s="25">
        <v>4</v>
      </c>
      <c r="AL87" s="26"/>
      <c r="AM87" s="26"/>
      <c r="AN87" s="26">
        <v>3</v>
      </c>
      <c r="AO87" s="26"/>
      <c r="AP87" s="22"/>
      <c r="AQ87" s="22"/>
      <c r="AR87" s="22">
        <v>3</v>
      </c>
      <c r="AS87" s="22"/>
      <c r="AT87" s="27"/>
      <c r="AU87" s="27"/>
      <c r="AV87" s="27">
        <v>3</v>
      </c>
      <c r="AW87" s="27"/>
      <c r="AX87" s="21"/>
      <c r="AY87" s="21"/>
      <c r="AZ87" s="21">
        <v>3</v>
      </c>
      <c r="BA87" s="21"/>
      <c r="BB87" s="22"/>
      <c r="BC87" s="22"/>
      <c r="BD87" s="22">
        <v>3</v>
      </c>
      <c r="BE87" s="22"/>
      <c r="BF87" s="23"/>
      <c r="BG87" s="23"/>
      <c r="BH87" s="23">
        <v>3</v>
      </c>
      <c r="BI87" s="23"/>
      <c r="BJ87" s="24"/>
      <c r="BK87" s="24"/>
      <c r="BL87" s="24">
        <v>3</v>
      </c>
      <c r="BM87" s="24"/>
      <c r="BN87" s="25"/>
      <c r="BO87" s="25"/>
      <c r="BP87" s="25"/>
      <c r="BQ87" s="25">
        <v>4</v>
      </c>
      <c r="BR87" s="26"/>
      <c r="BS87" s="26"/>
      <c r="BT87" s="26"/>
      <c r="BU87" s="26">
        <v>4</v>
      </c>
      <c r="BZ87" s="170"/>
      <c r="CA87" s="44"/>
      <c r="CB87" s="171"/>
      <c r="CJ87" s="28"/>
      <c r="CO87" s="28"/>
    </row>
    <row r="88" spans="1:93">
      <c r="A88" s="17">
        <v>86</v>
      </c>
      <c r="B88" s="184">
        <v>49</v>
      </c>
      <c r="C88" s="631"/>
      <c r="D88" s="18"/>
      <c r="E88" s="19">
        <v>1</v>
      </c>
      <c r="F88" s="20">
        <v>1</v>
      </c>
      <c r="G88" s="20"/>
      <c r="H88" s="20"/>
      <c r="I88" s="20"/>
      <c r="J88" s="20"/>
      <c r="K88" s="20"/>
      <c r="L88" s="20"/>
      <c r="M88" s="20"/>
      <c r="N88" s="20"/>
      <c r="O88" s="20"/>
      <c r="P88" s="19"/>
      <c r="Q88" s="19"/>
      <c r="R88" s="21"/>
      <c r="S88" s="21"/>
      <c r="T88" s="21"/>
      <c r="U88" s="21">
        <v>4</v>
      </c>
      <c r="V88" s="22"/>
      <c r="W88" s="22"/>
      <c r="X88" s="22"/>
      <c r="Y88" s="22">
        <v>4</v>
      </c>
      <c r="Z88" s="23"/>
      <c r="AA88" s="23"/>
      <c r="AB88" s="23">
        <v>3</v>
      </c>
      <c r="AC88" s="23"/>
      <c r="AD88" s="24"/>
      <c r="AE88" s="24"/>
      <c r="AF88" s="24"/>
      <c r="AG88" s="24">
        <v>4</v>
      </c>
      <c r="AH88" s="25"/>
      <c r="AI88" s="25"/>
      <c r="AJ88" s="25"/>
      <c r="AK88" s="25">
        <v>4</v>
      </c>
      <c r="AL88" s="26"/>
      <c r="AM88" s="26"/>
      <c r="AN88" s="26"/>
      <c r="AO88" s="26">
        <v>4</v>
      </c>
      <c r="AP88" s="22"/>
      <c r="AQ88" s="22"/>
      <c r="AR88" s="22"/>
      <c r="AS88" s="22">
        <v>4</v>
      </c>
      <c r="AT88" s="27"/>
      <c r="AU88" s="27"/>
      <c r="AV88" s="27"/>
      <c r="AW88" s="27">
        <v>4</v>
      </c>
      <c r="AX88" s="21"/>
      <c r="AY88" s="21"/>
      <c r="AZ88" s="21"/>
      <c r="BA88" s="21">
        <v>4</v>
      </c>
      <c r="BB88" s="22"/>
      <c r="BC88" s="22"/>
      <c r="BD88" s="22"/>
      <c r="BE88" s="22">
        <v>4</v>
      </c>
      <c r="BF88" s="23"/>
      <c r="BG88" s="23"/>
      <c r="BH88" s="23">
        <v>3</v>
      </c>
      <c r="BI88" s="23"/>
      <c r="BJ88" s="24"/>
      <c r="BK88" s="24"/>
      <c r="BL88" s="24"/>
      <c r="BM88" s="24">
        <v>4</v>
      </c>
      <c r="BN88" s="25"/>
      <c r="BO88" s="25"/>
      <c r="BP88" s="25"/>
      <c r="BQ88" s="25">
        <v>4</v>
      </c>
      <c r="BR88" s="26"/>
      <c r="BS88" s="26"/>
      <c r="BT88" s="26"/>
      <c r="BU88" s="26">
        <v>4</v>
      </c>
      <c r="BZ88" s="170"/>
      <c r="CA88" s="44"/>
      <c r="CB88" s="171"/>
      <c r="CJ88" s="28"/>
      <c r="CO88" s="28"/>
    </row>
    <row r="89" spans="1:93">
      <c r="A89" s="17">
        <v>87</v>
      </c>
      <c r="B89" s="184">
        <v>50</v>
      </c>
      <c r="C89" s="631"/>
      <c r="D89" s="18">
        <v>1</v>
      </c>
      <c r="E89" s="19"/>
      <c r="F89" s="20"/>
      <c r="G89" s="20"/>
      <c r="H89" s="20"/>
      <c r="I89" s="20"/>
      <c r="J89" s="20">
        <v>1</v>
      </c>
      <c r="K89" s="20"/>
      <c r="L89" s="20"/>
      <c r="M89" s="20"/>
      <c r="N89" s="20"/>
      <c r="O89" s="20"/>
      <c r="P89" s="19"/>
      <c r="Q89" s="19"/>
      <c r="R89" s="21"/>
      <c r="S89" s="21"/>
      <c r="T89" s="21"/>
      <c r="U89" s="21">
        <v>4</v>
      </c>
      <c r="V89" s="22"/>
      <c r="W89" s="22"/>
      <c r="X89" s="22">
        <v>3</v>
      </c>
      <c r="Y89" s="22"/>
      <c r="Z89" s="23"/>
      <c r="AA89" s="23"/>
      <c r="AB89" s="23">
        <v>3</v>
      </c>
      <c r="AC89" s="23"/>
      <c r="AD89" s="24"/>
      <c r="AE89" s="24"/>
      <c r="AF89" s="24">
        <v>3</v>
      </c>
      <c r="AG89" s="24"/>
      <c r="AH89" s="25"/>
      <c r="AI89" s="25"/>
      <c r="AJ89" s="25">
        <v>3</v>
      </c>
      <c r="AK89" s="25"/>
      <c r="AL89" s="26"/>
      <c r="AM89" s="26"/>
      <c r="AN89" s="26"/>
      <c r="AO89" s="26">
        <v>4</v>
      </c>
      <c r="AP89" s="22"/>
      <c r="AQ89" s="22"/>
      <c r="AR89" s="22">
        <v>3</v>
      </c>
      <c r="AS89" s="22"/>
      <c r="AT89" s="27"/>
      <c r="AU89" s="27"/>
      <c r="AV89" s="27">
        <v>3</v>
      </c>
      <c r="AW89" s="27"/>
      <c r="AX89" s="21"/>
      <c r="AY89" s="21"/>
      <c r="AZ89" s="21">
        <v>3</v>
      </c>
      <c r="BA89" s="21"/>
      <c r="BB89" s="22"/>
      <c r="BC89" s="22"/>
      <c r="BD89" s="22">
        <v>3</v>
      </c>
      <c r="BE89" s="22"/>
      <c r="BF89" s="23"/>
      <c r="BG89" s="23"/>
      <c r="BH89" s="23">
        <v>3</v>
      </c>
      <c r="BI89" s="23"/>
      <c r="BJ89" s="24"/>
      <c r="BK89" s="24"/>
      <c r="BL89" s="24">
        <v>3</v>
      </c>
      <c r="BM89" s="24"/>
      <c r="BN89" s="25"/>
      <c r="BO89" s="25"/>
      <c r="BP89" s="25">
        <v>3</v>
      </c>
      <c r="BQ89" s="25"/>
      <c r="BR89" s="26"/>
      <c r="BS89" s="26"/>
      <c r="BT89" s="26">
        <v>3</v>
      </c>
      <c r="BU89" s="26"/>
      <c r="BZ89" s="170"/>
      <c r="CA89" s="44"/>
      <c r="CB89" s="171"/>
      <c r="CJ89" s="28"/>
      <c r="CO89" s="28"/>
    </row>
    <row r="90" spans="1:93">
      <c r="A90" s="17">
        <v>88</v>
      </c>
      <c r="B90" s="184">
        <v>51</v>
      </c>
      <c r="C90" s="631"/>
      <c r="D90" s="18">
        <v>1</v>
      </c>
      <c r="E90" s="19"/>
      <c r="F90" s="20"/>
      <c r="G90" s="20"/>
      <c r="H90" s="20">
        <v>1</v>
      </c>
      <c r="I90" s="20"/>
      <c r="J90" s="20"/>
      <c r="K90" s="20"/>
      <c r="L90" s="20"/>
      <c r="M90" s="20"/>
      <c r="N90" s="20"/>
      <c r="O90" s="20"/>
      <c r="P90" s="19"/>
      <c r="Q90" s="19"/>
      <c r="R90" s="21"/>
      <c r="S90" s="21"/>
      <c r="T90" s="21">
        <v>3</v>
      </c>
      <c r="U90" s="21"/>
      <c r="V90" s="22"/>
      <c r="W90" s="22"/>
      <c r="X90" s="22">
        <v>3</v>
      </c>
      <c r="Y90" s="22"/>
      <c r="Z90" s="23"/>
      <c r="AA90" s="23"/>
      <c r="AB90" s="23">
        <v>3</v>
      </c>
      <c r="AC90" s="23"/>
      <c r="AD90" s="24"/>
      <c r="AE90" s="24"/>
      <c r="AF90" s="24"/>
      <c r="AG90" s="24">
        <v>4</v>
      </c>
      <c r="AH90" s="25"/>
      <c r="AI90" s="25"/>
      <c r="AJ90" s="25">
        <v>3</v>
      </c>
      <c r="AK90" s="25"/>
      <c r="AL90" s="26"/>
      <c r="AM90" s="26"/>
      <c r="AN90" s="26">
        <v>3</v>
      </c>
      <c r="AO90" s="26"/>
      <c r="AP90" s="22"/>
      <c r="AQ90" s="22"/>
      <c r="AR90" s="22">
        <v>3</v>
      </c>
      <c r="AS90" s="22"/>
      <c r="AT90" s="27"/>
      <c r="AU90" s="27"/>
      <c r="AV90" s="27"/>
      <c r="AW90" s="27">
        <v>4</v>
      </c>
      <c r="AX90" s="21"/>
      <c r="AY90" s="21"/>
      <c r="AZ90" s="21">
        <v>3</v>
      </c>
      <c r="BA90" s="21"/>
      <c r="BB90" s="22"/>
      <c r="BC90" s="22"/>
      <c r="BD90" s="22"/>
      <c r="BE90" s="22">
        <v>4</v>
      </c>
      <c r="BF90" s="23"/>
      <c r="BG90" s="23"/>
      <c r="BH90" s="23"/>
      <c r="BI90" s="23">
        <v>4</v>
      </c>
      <c r="BJ90" s="24"/>
      <c r="BK90" s="24"/>
      <c r="BL90" s="24">
        <v>3</v>
      </c>
      <c r="BM90" s="24"/>
      <c r="BN90" s="25"/>
      <c r="BO90" s="25"/>
      <c r="BP90" s="25"/>
      <c r="BQ90" s="25">
        <v>4</v>
      </c>
      <c r="BR90" s="26"/>
      <c r="BS90" s="26"/>
      <c r="BT90" s="26">
        <v>3</v>
      </c>
      <c r="BU90" s="26"/>
      <c r="BZ90" s="170"/>
      <c r="CA90" s="44"/>
      <c r="CB90" s="171"/>
      <c r="CJ90" s="28"/>
      <c r="CO90" s="28"/>
    </row>
    <row r="91" spans="1:93">
      <c r="A91" s="17">
        <v>89</v>
      </c>
      <c r="B91" s="184">
        <v>52</v>
      </c>
      <c r="C91" s="631"/>
      <c r="D91" s="18"/>
      <c r="E91" s="19">
        <v>1</v>
      </c>
      <c r="F91" s="20"/>
      <c r="G91" s="20"/>
      <c r="H91" s="20"/>
      <c r="I91" s="20"/>
      <c r="J91" s="20">
        <v>1</v>
      </c>
      <c r="K91" s="20"/>
      <c r="L91" s="20"/>
      <c r="M91" s="20"/>
      <c r="N91" s="20"/>
      <c r="O91" s="20"/>
      <c r="P91" s="19"/>
      <c r="Q91" s="19"/>
      <c r="R91" s="21"/>
      <c r="S91" s="21"/>
      <c r="T91" s="21"/>
      <c r="U91" s="21">
        <v>4</v>
      </c>
      <c r="V91" s="22"/>
      <c r="W91" s="22"/>
      <c r="X91" s="22">
        <v>3</v>
      </c>
      <c r="Y91" s="22"/>
      <c r="Z91" s="23"/>
      <c r="AA91" s="23"/>
      <c r="AB91" s="23"/>
      <c r="AC91" s="23">
        <v>4</v>
      </c>
      <c r="AD91" s="24"/>
      <c r="AE91" s="24"/>
      <c r="AF91" s="24"/>
      <c r="AG91" s="24">
        <v>4</v>
      </c>
      <c r="AH91" s="25"/>
      <c r="AI91" s="25"/>
      <c r="AJ91" s="25"/>
      <c r="AK91" s="25">
        <v>4</v>
      </c>
      <c r="AL91" s="26"/>
      <c r="AM91" s="26"/>
      <c r="AN91" s="26">
        <v>3</v>
      </c>
      <c r="AO91" s="26"/>
      <c r="AP91" s="22"/>
      <c r="AQ91" s="22"/>
      <c r="AR91" s="22"/>
      <c r="AS91" s="22">
        <v>4</v>
      </c>
      <c r="AT91" s="27"/>
      <c r="AU91" s="27"/>
      <c r="AV91" s="27">
        <v>3</v>
      </c>
      <c r="AW91" s="27"/>
      <c r="AX91" s="21"/>
      <c r="AY91" s="21"/>
      <c r="AZ91" s="21"/>
      <c r="BA91" s="21">
        <v>4</v>
      </c>
      <c r="BB91" s="22"/>
      <c r="BC91" s="22"/>
      <c r="BD91" s="22">
        <v>3</v>
      </c>
      <c r="BE91" s="22"/>
      <c r="BF91" s="23"/>
      <c r="BG91" s="23"/>
      <c r="BH91" s="23">
        <v>3</v>
      </c>
      <c r="BI91" s="23"/>
      <c r="BJ91" s="24"/>
      <c r="BK91" s="24"/>
      <c r="BL91" s="24">
        <v>3</v>
      </c>
      <c r="BM91" s="24"/>
      <c r="BN91" s="25"/>
      <c r="BO91" s="25"/>
      <c r="BP91" s="25">
        <v>3</v>
      </c>
      <c r="BQ91" s="25"/>
      <c r="BR91" s="26"/>
      <c r="BS91" s="26"/>
      <c r="BT91" s="26">
        <v>3</v>
      </c>
      <c r="BU91" s="26"/>
      <c r="BZ91" s="170"/>
      <c r="CA91" s="44"/>
      <c r="CB91" s="171"/>
      <c r="CJ91" s="28"/>
      <c r="CO91" s="28"/>
    </row>
    <row r="92" spans="1:93">
      <c r="A92" s="17">
        <v>90</v>
      </c>
      <c r="B92" s="184">
        <v>53</v>
      </c>
      <c r="C92" s="631"/>
      <c r="D92" s="18"/>
      <c r="E92" s="19">
        <v>1</v>
      </c>
      <c r="F92" s="20">
        <v>1</v>
      </c>
      <c r="G92" s="20"/>
      <c r="H92" s="20"/>
      <c r="I92" s="20"/>
      <c r="J92" s="20"/>
      <c r="K92" s="20"/>
      <c r="L92" s="20"/>
      <c r="M92" s="20"/>
      <c r="N92" s="20"/>
      <c r="O92" s="20"/>
      <c r="P92" s="19"/>
      <c r="Q92" s="19"/>
      <c r="R92" s="21"/>
      <c r="S92" s="21"/>
      <c r="T92" s="21"/>
      <c r="U92" s="21">
        <v>4</v>
      </c>
      <c r="V92" s="22"/>
      <c r="W92" s="22"/>
      <c r="X92" s="22">
        <v>3</v>
      </c>
      <c r="Y92" s="22"/>
      <c r="Z92" s="23"/>
      <c r="AA92" s="23"/>
      <c r="AB92" s="23"/>
      <c r="AC92" s="23">
        <v>4</v>
      </c>
      <c r="AD92" s="24"/>
      <c r="AE92" s="24"/>
      <c r="AF92" s="24">
        <v>3</v>
      </c>
      <c r="AG92" s="24"/>
      <c r="AH92" s="25"/>
      <c r="AI92" s="25"/>
      <c r="AJ92" s="25"/>
      <c r="AK92" s="25">
        <v>4</v>
      </c>
      <c r="AL92" s="26"/>
      <c r="AM92" s="26"/>
      <c r="AN92" s="26"/>
      <c r="AO92" s="26">
        <v>4</v>
      </c>
      <c r="AP92" s="22"/>
      <c r="AQ92" s="22"/>
      <c r="AR92" s="22"/>
      <c r="AS92" s="22">
        <v>4</v>
      </c>
      <c r="AT92" s="27"/>
      <c r="AU92" s="27"/>
      <c r="AV92" s="27"/>
      <c r="AW92" s="27">
        <v>4</v>
      </c>
      <c r="AX92" s="21"/>
      <c r="AY92" s="21"/>
      <c r="AZ92" s="21"/>
      <c r="BA92" s="21">
        <v>4</v>
      </c>
      <c r="BB92" s="22"/>
      <c r="BC92" s="22"/>
      <c r="BD92" s="22"/>
      <c r="BE92" s="22">
        <v>4</v>
      </c>
      <c r="BF92" s="23"/>
      <c r="BG92" s="23"/>
      <c r="BH92" s="23"/>
      <c r="BI92" s="23">
        <v>4</v>
      </c>
      <c r="BJ92" s="24"/>
      <c r="BK92" s="24"/>
      <c r="BL92" s="24"/>
      <c r="BM92" s="24">
        <v>4</v>
      </c>
      <c r="BN92" s="25"/>
      <c r="BO92" s="25"/>
      <c r="BP92" s="25"/>
      <c r="BQ92" s="25">
        <v>4</v>
      </c>
      <c r="BR92" s="26"/>
      <c r="BS92" s="26"/>
      <c r="BT92" s="26"/>
      <c r="BU92" s="26">
        <v>4</v>
      </c>
      <c r="BZ92" s="170"/>
      <c r="CA92" s="44"/>
      <c r="CB92" s="171"/>
      <c r="CJ92" s="28"/>
      <c r="CO92" s="28"/>
    </row>
    <row r="93" spans="1:93">
      <c r="A93" s="17">
        <v>91</v>
      </c>
      <c r="B93" s="184">
        <v>54</v>
      </c>
      <c r="C93" s="631"/>
      <c r="D93" s="18"/>
      <c r="E93" s="19">
        <v>1</v>
      </c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19"/>
      <c r="Q93" s="19">
        <v>1</v>
      </c>
      <c r="R93" s="21"/>
      <c r="S93" s="21"/>
      <c r="T93" s="21"/>
      <c r="U93" s="21">
        <v>4</v>
      </c>
      <c r="V93" s="22"/>
      <c r="W93" s="22"/>
      <c r="X93" s="22"/>
      <c r="Y93" s="22">
        <v>4</v>
      </c>
      <c r="Z93" s="23"/>
      <c r="AA93" s="23"/>
      <c r="AB93" s="23"/>
      <c r="AC93" s="23">
        <v>4</v>
      </c>
      <c r="AD93" s="24"/>
      <c r="AE93" s="24"/>
      <c r="AF93" s="24"/>
      <c r="AG93" s="24">
        <v>4</v>
      </c>
      <c r="AH93" s="25"/>
      <c r="AI93" s="25"/>
      <c r="AJ93" s="25"/>
      <c r="AK93" s="25">
        <v>4</v>
      </c>
      <c r="AL93" s="26"/>
      <c r="AM93" s="26"/>
      <c r="AN93" s="26"/>
      <c r="AO93" s="26">
        <v>4</v>
      </c>
      <c r="AP93" s="22"/>
      <c r="AQ93" s="22"/>
      <c r="AR93" s="22"/>
      <c r="AS93" s="22">
        <v>4</v>
      </c>
      <c r="AT93" s="27"/>
      <c r="AU93" s="27"/>
      <c r="AV93" s="27"/>
      <c r="AW93" s="27">
        <v>4</v>
      </c>
      <c r="AX93" s="21"/>
      <c r="AY93" s="21"/>
      <c r="AZ93" s="21"/>
      <c r="BA93" s="21">
        <v>4</v>
      </c>
      <c r="BB93" s="22"/>
      <c r="BC93" s="22"/>
      <c r="BD93" s="22"/>
      <c r="BE93" s="22">
        <v>4</v>
      </c>
      <c r="BF93" s="23"/>
      <c r="BG93" s="23"/>
      <c r="BH93" s="23"/>
      <c r="BI93" s="23">
        <v>4</v>
      </c>
      <c r="BJ93" s="24"/>
      <c r="BK93" s="24"/>
      <c r="BL93" s="24"/>
      <c r="BM93" s="24">
        <v>4</v>
      </c>
      <c r="BN93" s="25"/>
      <c r="BO93" s="25"/>
      <c r="BP93" s="25"/>
      <c r="BQ93" s="25">
        <v>4</v>
      </c>
      <c r="BR93" s="26"/>
      <c r="BS93" s="26"/>
      <c r="BT93" s="26"/>
      <c r="BU93" s="26">
        <v>4</v>
      </c>
      <c r="BZ93" s="170"/>
      <c r="CA93" s="44"/>
      <c r="CB93" s="171"/>
      <c r="CJ93" s="28"/>
      <c r="CO93" s="28"/>
    </row>
    <row r="94" spans="1:93">
      <c r="A94" s="17">
        <v>92</v>
      </c>
      <c r="B94" s="184">
        <v>55</v>
      </c>
      <c r="C94" s="631"/>
      <c r="D94" s="18"/>
      <c r="E94" s="19">
        <v>1</v>
      </c>
      <c r="F94" s="20"/>
      <c r="G94" s="20"/>
      <c r="H94" s="20"/>
      <c r="I94" s="20"/>
      <c r="J94" s="20">
        <v>1</v>
      </c>
      <c r="K94" s="20"/>
      <c r="L94" s="20"/>
      <c r="M94" s="20"/>
      <c r="N94" s="20"/>
      <c r="O94" s="20"/>
      <c r="P94" s="19"/>
      <c r="Q94" s="19"/>
      <c r="R94" s="21"/>
      <c r="S94" s="21"/>
      <c r="T94" s="21"/>
      <c r="U94" s="21">
        <v>4</v>
      </c>
      <c r="V94" s="22"/>
      <c r="W94" s="22"/>
      <c r="X94" s="22"/>
      <c r="Y94" s="22">
        <v>4</v>
      </c>
      <c r="Z94" s="23"/>
      <c r="AA94" s="23"/>
      <c r="AB94" s="23"/>
      <c r="AC94" s="23">
        <v>4</v>
      </c>
      <c r="AD94" s="24"/>
      <c r="AE94" s="24"/>
      <c r="AF94" s="24"/>
      <c r="AG94" s="24">
        <v>4</v>
      </c>
      <c r="AH94" s="25"/>
      <c r="AI94" s="25"/>
      <c r="AJ94" s="25"/>
      <c r="AK94" s="25">
        <v>4</v>
      </c>
      <c r="AL94" s="26"/>
      <c r="AM94" s="26"/>
      <c r="AN94" s="26"/>
      <c r="AO94" s="26">
        <v>4</v>
      </c>
      <c r="AP94" s="22"/>
      <c r="AQ94" s="22"/>
      <c r="AR94" s="22"/>
      <c r="AS94" s="22">
        <v>4</v>
      </c>
      <c r="AT94" s="27"/>
      <c r="AU94" s="27"/>
      <c r="AV94" s="27"/>
      <c r="AW94" s="27">
        <v>4</v>
      </c>
      <c r="AX94" s="21"/>
      <c r="AY94" s="21"/>
      <c r="AZ94" s="21"/>
      <c r="BA94" s="21">
        <v>4</v>
      </c>
      <c r="BB94" s="22"/>
      <c r="BC94" s="22"/>
      <c r="BD94" s="22">
        <v>3</v>
      </c>
      <c r="BE94" s="22"/>
      <c r="BF94" s="23"/>
      <c r="BG94" s="23"/>
      <c r="BH94" s="23">
        <v>3</v>
      </c>
      <c r="BI94" s="23"/>
      <c r="BJ94" s="24"/>
      <c r="BK94" s="24"/>
      <c r="BL94" s="24">
        <v>3</v>
      </c>
      <c r="BM94" s="24"/>
      <c r="BN94" s="25"/>
      <c r="BO94" s="25"/>
      <c r="BP94" s="25">
        <v>3</v>
      </c>
      <c r="BQ94" s="25"/>
      <c r="BR94" s="26"/>
      <c r="BS94" s="26"/>
      <c r="BT94" s="26"/>
      <c r="BU94" s="26">
        <v>4</v>
      </c>
      <c r="BZ94" s="170"/>
      <c r="CA94" s="44"/>
      <c r="CB94" s="171"/>
      <c r="CJ94" s="28"/>
      <c r="CO94" s="28"/>
    </row>
    <row r="95" spans="1:93">
      <c r="A95" s="17">
        <v>93</v>
      </c>
      <c r="B95" s="184">
        <v>56</v>
      </c>
      <c r="C95" s="631"/>
      <c r="D95" s="18">
        <v>1</v>
      </c>
      <c r="E95" s="19"/>
      <c r="F95" s="20"/>
      <c r="G95" s="20"/>
      <c r="H95" s="20">
        <v>1</v>
      </c>
      <c r="I95" s="20"/>
      <c r="J95" s="20"/>
      <c r="K95" s="20"/>
      <c r="L95" s="20"/>
      <c r="M95" s="20"/>
      <c r="N95" s="20"/>
      <c r="O95" s="20"/>
      <c r="P95" s="19"/>
      <c r="Q95" s="19"/>
      <c r="R95" s="21"/>
      <c r="S95" s="21"/>
      <c r="T95" s="21">
        <v>3</v>
      </c>
      <c r="U95" s="21"/>
      <c r="V95" s="22"/>
      <c r="W95" s="22"/>
      <c r="X95" s="22"/>
      <c r="Y95" s="22">
        <v>4</v>
      </c>
      <c r="Z95" s="23"/>
      <c r="AA95" s="23"/>
      <c r="AB95" s="23"/>
      <c r="AC95" s="23">
        <v>4</v>
      </c>
      <c r="AD95" s="24"/>
      <c r="AE95" s="24"/>
      <c r="AF95" s="24"/>
      <c r="AG95" s="24">
        <v>4</v>
      </c>
      <c r="AH95" s="25"/>
      <c r="AI95" s="25"/>
      <c r="AJ95" s="25">
        <v>3</v>
      </c>
      <c r="AK95" s="25"/>
      <c r="AL95" s="26"/>
      <c r="AM95" s="26"/>
      <c r="AN95" s="26"/>
      <c r="AO95" s="26">
        <v>4</v>
      </c>
      <c r="AP95" s="22"/>
      <c r="AQ95" s="22"/>
      <c r="AR95" s="22"/>
      <c r="AS95" s="22">
        <v>4</v>
      </c>
      <c r="AT95" s="27"/>
      <c r="AU95" s="27"/>
      <c r="AV95" s="27"/>
      <c r="AW95" s="27">
        <v>4</v>
      </c>
      <c r="AX95" s="21"/>
      <c r="AY95" s="21"/>
      <c r="AZ95" s="21"/>
      <c r="BA95" s="21">
        <v>4</v>
      </c>
      <c r="BB95" s="22"/>
      <c r="BC95" s="22"/>
      <c r="BD95" s="22"/>
      <c r="BE95" s="22">
        <v>4</v>
      </c>
      <c r="BF95" s="23"/>
      <c r="BG95" s="23"/>
      <c r="BH95" s="23"/>
      <c r="BI95" s="23">
        <v>4</v>
      </c>
      <c r="BJ95" s="24"/>
      <c r="BK95" s="24"/>
      <c r="BL95" s="24"/>
      <c r="BM95" s="24">
        <v>4</v>
      </c>
      <c r="BN95" s="25"/>
      <c r="BO95" s="25"/>
      <c r="BP95" s="25"/>
      <c r="BQ95" s="25">
        <v>4</v>
      </c>
      <c r="BR95" s="26"/>
      <c r="BS95" s="26"/>
      <c r="BT95" s="26">
        <v>3</v>
      </c>
      <c r="BU95" s="26"/>
      <c r="BZ95" s="170"/>
      <c r="CA95" s="44"/>
      <c r="CB95" s="171"/>
      <c r="CJ95" s="28"/>
      <c r="CO95" s="28"/>
    </row>
    <row r="96" spans="1:93">
      <c r="A96" s="17">
        <v>94</v>
      </c>
      <c r="B96" s="184">
        <v>57</v>
      </c>
      <c r="C96" s="631"/>
      <c r="D96" s="18"/>
      <c r="E96" s="19">
        <v>1</v>
      </c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19"/>
      <c r="Q96" s="19">
        <v>1</v>
      </c>
      <c r="R96" s="21"/>
      <c r="S96" s="21"/>
      <c r="T96" s="21"/>
      <c r="U96" s="21">
        <v>4</v>
      </c>
      <c r="V96" s="22"/>
      <c r="W96" s="22"/>
      <c r="X96" s="22">
        <v>3</v>
      </c>
      <c r="Y96" s="22"/>
      <c r="Z96" s="23"/>
      <c r="AA96" s="23"/>
      <c r="AB96" s="23"/>
      <c r="AC96" s="23">
        <v>4</v>
      </c>
      <c r="AD96" s="24"/>
      <c r="AE96" s="24"/>
      <c r="AF96" s="24"/>
      <c r="AG96" s="24">
        <v>4</v>
      </c>
      <c r="AH96" s="25"/>
      <c r="AI96" s="25"/>
      <c r="AJ96" s="25"/>
      <c r="AK96" s="25">
        <v>4</v>
      </c>
      <c r="AL96" s="26"/>
      <c r="AM96" s="26"/>
      <c r="AN96" s="26"/>
      <c r="AO96" s="26">
        <v>4</v>
      </c>
      <c r="AP96" s="22"/>
      <c r="AQ96" s="22"/>
      <c r="AR96" s="22"/>
      <c r="AS96" s="22">
        <v>4</v>
      </c>
      <c r="AT96" s="27"/>
      <c r="AU96" s="27"/>
      <c r="AV96" s="27"/>
      <c r="AW96" s="27">
        <v>4</v>
      </c>
      <c r="AX96" s="21"/>
      <c r="AY96" s="21"/>
      <c r="AZ96" s="21"/>
      <c r="BA96" s="21">
        <v>4</v>
      </c>
      <c r="BB96" s="22"/>
      <c r="BC96" s="22"/>
      <c r="BD96" s="22">
        <v>3</v>
      </c>
      <c r="BE96" s="22"/>
      <c r="BF96" s="23"/>
      <c r="BG96" s="23"/>
      <c r="BH96" s="23"/>
      <c r="BI96" s="23">
        <v>4</v>
      </c>
      <c r="BJ96" s="24"/>
      <c r="BK96" s="24"/>
      <c r="BL96" s="24">
        <v>3</v>
      </c>
      <c r="BM96" s="24"/>
      <c r="BN96" s="25"/>
      <c r="BO96" s="25"/>
      <c r="BP96" s="25"/>
      <c r="BQ96" s="25">
        <v>4</v>
      </c>
      <c r="BR96" s="26"/>
      <c r="BS96" s="26"/>
      <c r="BT96" s="26">
        <v>3</v>
      </c>
      <c r="BU96" s="26"/>
      <c r="BZ96" s="170"/>
      <c r="CA96" s="44"/>
      <c r="CB96" s="171"/>
      <c r="CJ96" s="28"/>
      <c r="CO96" s="28"/>
    </row>
    <row r="97" spans="1:93">
      <c r="A97" s="17">
        <v>95</v>
      </c>
      <c r="B97" s="184">
        <v>58</v>
      </c>
      <c r="C97" s="631"/>
      <c r="D97" s="18">
        <v>1</v>
      </c>
      <c r="E97" s="19"/>
      <c r="F97" s="20">
        <v>1</v>
      </c>
      <c r="G97" s="20"/>
      <c r="H97" s="20"/>
      <c r="I97" s="20"/>
      <c r="J97" s="20"/>
      <c r="K97" s="20"/>
      <c r="L97" s="20"/>
      <c r="M97" s="20"/>
      <c r="N97" s="20"/>
      <c r="O97" s="20"/>
      <c r="P97" s="19"/>
      <c r="Q97" s="19"/>
      <c r="R97" s="21"/>
      <c r="S97" s="21"/>
      <c r="T97" s="21">
        <v>3</v>
      </c>
      <c r="U97" s="21"/>
      <c r="V97" s="22"/>
      <c r="W97" s="22"/>
      <c r="X97" s="22">
        <v>3</v>
      </c>
      <c r="Y97" s="22"/>
      <c r="Z97" s="23"/>
      <c r="AA97" s="23"/>
      <c r="AB97" s="23">
        <v>3</v>
      </c>
      <c r="AC97" s="23"/>
      <c r="AD97" s="24"/>
      <c r="AE97" s="24"/>
      <c r="AF97" s="24"/>
      <c r="AG97" s="24">
        <v>4</v>
      </c>
      <c r="AH97" s="25"/>
      <c r="AI97" s="25"/>
      <c r="AJ97" s="25"/>
      <c r="AK97" s="25">
        <v>4</v>
      </c>
      <c r="AL97" s="26"/>
      <c r="AM97" s="26"/>
      <c r="AN97" s="26">
        <v>3</v>
      </c>
      <c r="AO97" s="26"/>
      <c r="AP97" s="22"/>
      <c r="AQ97" s="22"/>
      <c r="AR97" s="22">
        <v>3</v>
      </c>
      <c r="AS97" s="22"/>
      <c r="AT97" s="27"/>
      <c r="AU97" s="27"/>
      <c r="AV97" s="27">
        <v>3</v>
      </c>
      <c r="AW97" s="27"/>
      <c r="AX97" s="21"/>
      <c r="AY97" s="21"/>
      <c r="AZ97" s="21"/>
      <c r="BA97" s="21">
        <v>4</v>
      </c>
      <c r="BB97" s="22"/>
      <c r="BC97" s="22"/>
      <c r="BD97" s="22"/>
      <c r="BE97" s="22">
        <v>4</v>
      </c>
      <c r="BF97" s="23"/>
      <c r="BG97" s="23"/>
      <c r="BH97" s="23"/>
      <c r="BI97" s="23">
        <v>4</v>
      </c>
      <c r="BJ97" s="24"/>
      <c r="BK97" s="24"/>
      <c r="BL97" s="24"/>
      <c r="BM97" s="24">
        <v>4</v>
      </c>
      <c r="BN97" s="25"/>
      <c r="BO97" s="25"/>
      <c r="BP97" s="25">
        <v>3</v>
      </c>
      <c r="BQ97" s="25"/>
      <c r="BR97" s="26"/>
      <c r="BS97" s="26"/>
      <c r="BT97" s="26">
        <v>3</v>
      </c>
      <c r="BU97" s="26"/>
      <c r="BZ97" s="170"/>
      <c r="CA97" s="44"/>
      <c r="CB97" s="171"/>
      <c r="CJ97" s="28"/>
      <c r="CO97" s="28"/>
    </row>
    <row r="98" spans="1:93">
      <c r="A98" s="17">
        <v>96</v>
      </c>
      <c r="B98" s="184">
        <v>59</v>
      </c>
      <c r="C98" s="631"/>
      <c r="D98" s="18"/>
      <c r="E98" s="19">
        <v>1</v>
      </c>
      <c r="F98" s="20"/>
      <c r="G98" s="20">
        <v>1</v>
      </c>
      <c r="H98" s="20"/>
      <c r="I98" s="20"/>
      <c r="J98" s="20"/>
      <c r="K98" s="20"/>
      <c r="L98" s="20"/>
      <c r="M98" s="20"/>
      <c r="N98" s="20"/>
      <c r="O98" s="20"/>
      <c r="P98" s="19"/>
      <c r="Q98" s="19"/>
      <c r="R98" s="21"/>
      <c r="S98" s="21"/>
      <c r="T98" s="21"/>
      <c r="U98" s="21">
        <v>4</v>
      </c>
      <c r="V98" s="22"/>
      <c r="W98" s="22"/>
      <c r="X98" s="22">
        <v>3</v>
      </c>
      <c r="Y98" s="22"/>
      <c r="Z98" s="23"/>
      <c r="AA98" s="23"/>
      <c r="AB98" s="23"/>
      <c r="AC98" s="23">
        <v>4</v>
      </c>
      <c r="AD98" s="24"/>
      <c r="AE98" s="24"/>
      <c r="AF98" s="24">
        <v>3</v>
      </c>
      <c r="AG98" s="24"/>
      <c r="AH98" s="25"/>
      <c r="AI98" s="25"/>
      <c r="AJ98" s="25"/>
      <c r="AK98" s="25">
        <v>4</v>
      </c>
      <c r="AL98" s="26"/>
      <c r="AM98" s="26"/>
      <c r="AN98" s="26"/>
      <c r="AO98" s="26">
        <v>4</v>
      </c>
      <c r="AP98" s="22"/>
      <c r="AQ98" s="22"/>
      <c r="AR98" s="22"/>
      <c r="AS98" s="22">
        <v>4</v>
      </c>
      <c r="AT98" s="27"/>
      <c r="AU98" s="27"/>
      <c r="AV98" s="27"/>
      <c r="AW98" s="27">
        <v>4</v>
      </c>
      <c r="AX98" s="21"/>
      <c r="AY98" s="21"/>
      <c r="AZ98" s="21">
        <v>3</v>
      </c>
      <c r="BA98" s="21"/>
      <c r="BB98" s="22"/>
      <c r="BC98" s="22"/>
      <c r="BD98" s="22">
        <v>3</v>
      </c>
      <c r="BE98" s="22"/>
      <c r="BF98" s="23"/>
      <c r="BG98" s="23"/>
      <c r="BH98" s="23"/>
      <c r="BI98" s="23">
        <v>4</v>
      </c>
      <c r="BJ98" s="24"/>
      <c r="BK98" s="24"/>
      <c r="BL98" s="24"/>
      <c r="BM98" s="24">
        <v>4</v>
      </c>
      <c r="BN98" s="25"/>
      <c r="BO98" s="25"/>
      <c r="BP98" s="25"/>
      <c r="BQ98" s="25">
        <v>4</v>
      </c>
      <c r="BR98" s="26"/>
      <c r="BS98" s="26"/>
      <c r="BT98" s="26"/>
      <c r="BU98" s="26">
        <v>4</v>
      </c>
      <c r="BZ98" s="170"/>
      <c r="CA98" s="44"/>
      <c r="CB98" s="171"/>
      <c r="CJ98" s="28"/>
      <c r="CO98" s="28"/>
    </row>
    <row r="99" spans="1:93">
      <c r="A99" s="17">
        <v>97</v>
      </c>
      <c r="B99" s="184">
        <v>60</v>
      </c>
      <c r="C99" s="631"/>
      <c r="D99" s="18"/>
      <c r="E99" s="19">
        <v>1</v>
      </c>
      <c r="F99" s="20"/>
      <c r="G99" s="20"/>
      <c r="H99" s="20"/>
      <c r="I99" s="20">
        <v>1</v>
      </c>
      <c r="J99" s="20"/>
      <c r="K99" s="20"/>
      <c r="L99" s="20"/>
      <c r="M99" s="20"/>
      <c r="N99" s="20"/>
      <c r="O99" s="20"/>
      <c r="P99" s="19"/>
      <c r="Q99" s="19"/>
      <c r="R99" s="21"/>
      <c r="S99" s="21"/>
      <c r="T99" s="21">
        <v>3</v>
      </c>
      <c r="U99" s="21"/>
      <c r="V99" s="22"/>
      <c r="W99" s="22"/>
      <c r="X99" s="22">
        <v>3</v>
      </c>
      <c r="Y99" s="22"/>
      <c r="Z99" s="23"/>
      <c r="AA99" s="23"/>
      <c r="AB99" s="23"/>
      <c r="AC99" s="23">
        <v>4</v>
      </c>
      <c r="AD99" s="24"/>
      <c r="AE99" s="24"/>
      <c r="AF99" s="24"/>
      <c r="AG99" s="24">
        <v>4</v>
      </c>
      <c r="AH99" s="25"/>
      <c r="AI99" s="25"/>
      <c r="AJ99" s="25"/>
      <c r="AK99" s="25">
        <v>4</v>
      </c>
      <c r="AL99" s="26"/>
      <c r="AM99" s="26"/>
      <c r="AN99" s="26"/>
      <c r="AO99" s="26">
        <v>4</v>
      </c>
      <c r="AP99" s="22"/>
      <c r="AQ99" s="22"/>
      <c r="AR99" s="22">
        <v>3</v>
      </c>
      <c r="AS99" s="22"/>
      <c r="AT99" s="27"/>
      <c r="AU99" s="27"/>
      <c r="AV99" s="27"/>
      <c r="AW99" s="27">
        <v>4</v>
      </c>
      <c r="AX99" s="21"/>
      <c r="AY99" s="21"/>
      <c r="AZ99" s="21"/>
      <c r="BA99" s="21">
        <v>4</v>
      </c>
      <c r="BB99" s="22"/>
      <c r="BC99" s="22"/>
      <c r="BD99" s="22"/>
      <c r="BE99" s="22">
        <v>4</v>
      </c>
      <c r="BF99" s="23"/>
      <c r="BG99" s="23"/>
      <c r="BH99" s="23"/>
      <c r="BI99" s="23">
        <v>4</v>
      </c>
      <c r="BJ99" s="24"/>
      <c r="BK99" s="24"/>
      <c r="BL99" s="24"/>
      <c r="BM99" s="24">
        <v>4</v>
      </c>
      <c r="BN99" s="25"/>
      <c r="BO99" s="25"/>
      <c r="BP99" s="25">
        <v>3</v>
      </c>
      <c r="BQ99" s="25"/>
      <c r="BR99" s="26"/>
      <c r="BS99" s="26"/>
      <c r="BT99" s="26"/>
      <c r="BU99" s="26">
        <v>4</v>
      </c>
      <c r="BZ99" s="170"/>
      <c r="CA99" s="44"/>
      <c r="CB99" s="171"/>
      <c r="CJ99" s="28"/>
      <c r="CO99" s="28"/>
    </row>
    <row r="100" spans="1:93">
      <c r="A100" s="17">
        <v>98</v>
      </c>
      <c r="B100" s="184">
        <v>61</v>
      </c>
      <c r="C100" s="631"/>
      <c r="D100" s="18"/>
      <c r="E100" s="19">
        <v>1</v>
      </c>
      <c r="F100" s="20"/>
      <c r="G100" s="20"/>
      <c r="H100" s="20"/>
      <c r="I100" s="20">
        <v>1</v>
      </c>
      <c r="J100" s="20"/>
      <c r="K100" s="20"/>
      <c r="L100" s="20"/>
      <c r="M100" s="20"/>
      <c r="N100" s="20"/>
      <c r="O100" s="20"/>
      <c r="P100" s="19"/>
      <c r="Q100" s="19"/>
      <c r="R100" s="21"/>
      <c r="S100" s="21"/>
      <c r="T100" s="21">
        <v>3</v>
      </c>
      <c r="U100" s="21"/>
      <c r="V100" s="22"/>
      <c r="W100" s="22"/>
      <c r="X100" s="22">
        <v>3</v>
      </c>
      <c r="Y100" s="22"/>
      <c r="Z100" s="23"/>
      <c r="AA100" s="23"/>
      <c r="AB100" s="23"/>
      <c r="AC100" s="23">
        <v>4</v>
      </c>
      <c r="AD100" s="24"/>
      <c r="AE100" s="24"/>
      <c r="AF100" s="24"/>
      <c r="AG100" s="24">
        <v>4</v>
      </c>
      <c r="AH100" s="25"/>
      <c r="AI100" s="25"/>
      <c r="AJ100" s="25"/>
      <c r="AK100" s="25">
        <v>4</v>
      </c>
      <c r="AL100" s="26"/>
      <c r="AM100" s="26"/>
      <c r="AN100" s="26"/>
      <c r="AO100" s="26">
        <v>4</v>
      </c>
      <c r="AP100" s="22"/>
      <c r="AQ100" s="22"/>
      <c r="AR100" s="22">
        <v>3</v>
      </c>
      <c r="AS100" s="22"/>
      <c r="AT100" s="27"/>
      <c r="AU100" s="27"/>
      <c r="AV100" s="27"/>
      <c r="AW100" s="27">
        <v>4</v>
      </c>
      <c r="AX100" s="21"/>
      <c r="AY100" s="21"/>
      <c r="AZ100" s="21"/>
      <c r="BA100" s="21">
        <v>4</v>
      </c>
      <c r="BB100" s="22"/>
      <c r="BC100" s="22"/>
      <c r="BD100" s="22"/>
      <c r="BE100" s="22">
        <v>4</v>
      </c>
      <c r="BF100" s="23"/>
      <c r="BG100" s="23"/>
      <c r="BH100" s="23"/>
      <c r="BI100" s="23">
        <v>4</v>
      </c>
      <c r="BJ100" s="24"/>
      <c r="BK100" s="24"/>
      <c r="BL100" s="24"/>
      <c r="BM100" s="24">
        <v>4</v>
      </c>
      <c r="BN100" s="25"/>
      <c r="BO100" s="25"/>
      <c r="BP100" s="25">
        <v>3</v>
      </c>
      <c r="BQ100" s="25"/>
      <c r="BR100" s="26"/>
      <c r="BS100" s="26"/>
      <c r="BT100" s="26"/>
      <c r="BU100" s="26">
        <v>4</v>
      </c>
      <c r="BZ100" s="170"/>
      <c r="CA100" s="44"/>
      <c r="CB100" s="171"/>
      <c r="CJ100" s="28"/>
      <c r="CO100" s="28"/>
    </row>
    <row r="101" spans="1:93">
      <c r="A101" s="17">
        <v>99</v>
      </c>
      <c r="B101" s="184">
        <v>62</v>
      </c>
      <c r="C101" s="631"/>
      <c r="D101" s="18">
        <v>1</v>
      </c>
      <c r="E101" s="19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19"/>
      <c r="Q101" s="19">
        <v>1</v>
      </c>
      <c r="R101" s="21"/>
      <c r="S101" s="21"/>
      <c r="T101" s="21"/>
      <c r="U101" s="21">
        <v>4</v>
      </c>
      <c r="V101" s="22"/>
      <c r="W101" s="22"/>
      <c r="X101" s="22">
        <v>3</v>
      </c>
      <c r="Y101" s="22"/>
      <c r="Z101" s="23"/>
      <c r="AA101" s="23"/>
      <c r="AB101" s="23"/>
      <c r="AC101" s="23">
        <v>4</v>
      </c>
      <c r="AD101" s="24"/>
      <c r="AE101" s="24"/>
      <c r="AF101" s="24">
        <v>3</v>
      </c>
      <c r="AG101" s="24"/>
      <c r="AH101" s="25"/>
      <c r="AI101" s="25"/>
      <c r="AJ101" s="25">
        <v>3</v>
      </c>
      <c r="AK101" s="25"/>
      <c r="AL101" s="26"/>
      <c r="AM101" s="26"/>
      <c r="AN101" s="26"/>
      <c r="AO101" s="26">
        <v>4</v>
      </c>
      <c r="AP101" s="22"/>
      <c r="AQ101" s="22"/>
      <c r="AR101" s="22">
        <v>3</v>
      </c>
      <c r="AS101" s="22"/>
      <c r="AT101" s="27"/>
      <c r="AU101" s="27"/>
      <c r="AV101" s="27"/>
      <c r="AW101" s="27">
        <v>4</v>
      </c>
      <c r="AX101" s="21"/>
      <c r="AY101" s="21"/>
      <c r="AZ101" s="21"/>
      <c r="BA101" s="21">
        <v>4</v>
      </c>
      <c r="BB101" s="22"/>
      <c r="BC101" s="22"/>
      <c r="BD101" s="22"/>
      <c r="BE101" s="22">
        <v>4</v>
      </c>
      <c r="BF101" s="23"/>
      <c r="BG101" s="23"/>
      <c r="BH101" s="23">
        <v>3</v>
      </c>
      <c r="BI101" s="23"/>
      <c r="BJ101" s="24"/>
      <c r="BK101" s="24"/>
      <c r="BL101" s="24"/>
      <c r="BM101" s="24">
        <v>4</v>
      </c>
      <c r="BN101" s="25"/>
      <c r="BO101" s="25"/>
      <c r="BP101" s="25"/>
      <c r="BQ101" s="25">
        <v>4</v>
      </c>
      <c r="BR101" s="26"/>
      <c r="BS101" s="26"/>
      <c r="BT101" s="26"/>
      <c r="BU101" s="26">
        <v>4</v>
      </c>
      <c r="BZ101" s="170"/>
      <c r="CA101" s="44"/>
      <c r="CB101" s="171"/>
      <c r="CJ101" s="28"/>
      <c r="CO101" s="28"/>
    </row>
    <row r="102" spans="1:93">
      <c r="A102" s="17">
        <v>100</v>
      </c>
      <c r="B102" s="184">
        <v>63</v>
      </c>
      <c r="C102" s="631"/>
      <c r="D102" s="18">
        <v>1</v>
      </c>
      <c r="E102" s="19"/>
      <c r="F102" s="20">
        <v>1</v>
      </c>
      <c r="G102" s="20"/>
      <c r="H102" s="20"/>
      <c r="I102" s="20"/>
      <c r="J102" s="20"/>
      <c r="K102" s="20"/>
      <c r="L102" s="20"/>
      <c r="M102" s="20"/>
      <c r="N102" s="20"/>
      <c r="O102" s="20"/>
      <c r="P102" s="19"/>
      <c r="Q102" s="19"/>
      <c r="R102" s="21"/>
      <c r="S102" s="21"/>
      <c r="T102" s="21"/>
      <c r="U102" s="21">
        <v>4</v>
      </c>
      <c r="V102" s="22"/>
      <c r="W102" s="22"/>
      <c r="X102" s="22"/>
      <c r="Y102" s="22">
        <v>4</v>
      </c>
      <c r="Z102" s="23"/>
      <c r="AA102" s="23"/>
      <c r="AB102" s="23"/>
      <c r="AC102" s="23">
        <v>4</v>
      </c>
      <c r="AD102" s="24"/>
      <c r="AE102" s="24"/>
      <c r="AF102" s="24"/>
      <c r="AG102" s="24">
        <v>4</v>
      </c>
      <c r="AH102" s="25"/>
      <c r="AI102" s="25"/>
      <c r="AJ102" s="25"/>
      <c r="AK102" s="25">
        <v>4</v>
      </c>
      <c r="AL102" s="26"/>
      <c r="AM102" s="26"/>
      <c r="AN102" s="26"/>
      <c r="AO102" s="26">
        <v>4</v>
      </c>
      <c r="AP102" s="22"/>
      <c r="AQ102" s="22"/>
      <c r="AR102" s="22"/>
      <c r="AS102" s="22">
        <v>4</v>
      </c>
      <c r="AT102" s="27"/>
      <c r="AU102" s="27"/>
      <c r="AV102" s="27"/>
      <c r="AW102" s="27">
        <v>4</v>
      </c>
      <c r="AX102" s="21"/>
      <c r="AY102" s="21"/>
      <c r="AZ102" s="21"/>
      <c r="BA102" s="21">
        <v>4</v>
      </c>
      <c r="BB102" s="22"/>
      <c r="BC102" s="22"/>
      <c r="BD102" s="22"/>
      <c r="BE102" s="22">
        <v>4</v>
      </c>
      <c r="BF102" s="23"/>
      <c r="BG102" s="23"/>
      <c r="BH102" s="23"/>
      <c r="BI102" s="23">
        <v>4</v>
      </c>
      <c r="BJ102" s="24"/>
      <c r="BK102" s="24"/>
      <c r="BL102" s="24"/>
      <c r="BM102" s="24">
        <v>4</v>
      </c>
      <c r="BN102" s="25"/>
      <c r="BO102" s="25"/>
      <c r="BP102" s="25"/>
      <c r="BQ102" s="25">
        <v>4</v>
      </c>
      <c r="BR102" s="26"/>
      <c r="BS102" s="26"/>
      <c r="BT102" s="26"/>
      <c r="BU102" s="26">
        <v>4</v>
      </c>
      <c r="BZ102" s="170"/>
      <c r="CA102" s="44"/>
      <c r="CB102" s="171"/>
      <c r="CJ102" s="28"/>
      <c r="CO102" s="28"/>
    </row>
    <row r="103" spans="1:93">
      <c r="A103" s="17">
        <v>101</v>
      </c>
      <c r="B103" s="184">
        <v>64</v>
      </c>
      <c r="C103" s="631"/>
      <c r="D103" s="18"/>
      <c r="E103" s="19">
        <v>1</v>
      </c>
      <c r="F103" s="20"/>
      <c r="G103" s="20">
        <v>1</v>
      </c>
      <c r="H103" s="20"/>
      <c r="I103" s="20"/>
      <c r="J103" s="20"/>
      <c r="K103" s="20"/>
      <c r="L103" s="20"/>
      <c r="M103" s="20"/>
      <c r="N103" s="20"/>
      <c r="O103" s="20"/>
      <c r="P103" s="19"/>
      <c r="Q103" s="19"/>
      <c r="R103" s="21"/>
      <c r="S103" s="21"/>
      <c r="T103" s="21">
        <v>3</v>
      </c>
      <c r="U103" s="21"/>
      <c r="V103" s="22"/>
      <c r="W103" s="22"/>
      <c r="X103" s="22">
        <v>3</v>
      </c>
      <c r="Y103" s="22"/>
      <c r="Z103" s="23"/>
      <c r="AA103" s="23"/>
      <c r="AB103" s="23">
        <v>3</v>
      </c>
      <c r="AC103" s="23"/>
      <c r="AD103" s="24"/>
      <c r="AE103" s="24"/>
      <c r="AF103" s="24">
        <v>3</v>
      </c>
      <c r="AG103" s="24"/>
      <c r="AH103" s="25"/>
      <c r="AI103" s="25"/>
      <c r="AJ103" s="25"/>
      <c r="AK103" s="25">
        <v>4</v>
      </c>
      <c r="AL103" s="26"/>
      <c r="AM103" s="26"/>
      <c r="AN103" s="26">
        <v>3</v>
      </c>
      <c r="AO103" s="26"/>
      <c r="AP103" s="22"/>
      <c r="AQ103" s="22"/>
      <c r="AR103" s="22">
        <v>3</v>
      </c>
      <c r="AS103" s="22"/>
      <c r="AT103" s="27"/>
      <c r="AU103" s="27"/>
      <c r="AV103" s="27">
        <v>3</v>
      </c>
      <c r="AW103" s="27"/>
      <c r="AX103" s="21"/>
      <c r="AY103" s="21"/>
      <c r="AZ103" s="21">
        <v>3</v>
      </c>
      <c r="BA103" s="21"/>
      <c r="BB103" s="22"/>
      <c r="BC103" s="22"/>
      <c r="BD103" s="22">
        <v>3</v>
      </c>
      <c r="BE103" s="22"/>
      <c r="BF103" s="23"/>
      <c r="BG103" s="23"/>
      <c r="BH103" s="23"/>
      <c r="BI103" s="23">
        <v>4</v>
      </c>
      <c r="BJ103" s="24"/>
      <c r="BK103" s="24"/>
      <c r="BL103" s="24">
        <v>3</v>
      </c>
      <c r="BM103" s="24"/>
      <c r="BN103" s="25"/>
      <c r="BO103" s="25"/>
      <c r="BP103" s="25">
        <v>3</v>
      </c>
      <c r="BQ103" s="25"/>
      <c r="BR103" s="26"/>
      <c r="BS103" s="26"/>
      <c r="BT103" s="26">
        <v>3</v>
      </c>
      <c r="BU103" s="26"/>
      <c r="BZ103" s="170"/>
      <c r="CA103" s="44"/>
      <c r="CB103" s="171"/>
      <c r="CJ103" s="28"/>
      <c r="CO103" s="28"/>
    </row>
    <row r="104" spans="1:93">
      <c r="A104" s="17">
        <v>102</v>
      </c>
      <c r="B104" s="184">
        <v>65</v>
      </c>
      <c r="C104" s="631"/>
      <c r="D104" s="18"/>
      <c r="E104" s="19">
        <v>1</v>
      </c>
      <c r="F104" s="20"/>
      <c r="G104" s="20">
        <v>1</v>
      </c>
      <c r="H104" s="20"/>
      <c r="I104" s="20"/>
      <c r="J104" s="20"/>
      <c r="K104" s="20"/>
      <c r="L104" s="20"/>
      <c r="M104" s="20"/>
      <c r="N104" s="20"/>
      <c r="O104" s="20"/>
      <c r="P104" s="19"/>
      <c r="Q104" s="19"/>
      <c r="R104" s="21"/>
      <c r="S104" s="21"/>
      <c r="T104" s="21">
        <v>3</v>
      </c>
      <c r="U104" s="21"/>
      <c r="V104" s="22"/>
      <c r="W104" s="22"/>
      <c r="X104" s="22">
        <v>3</v>
      </c>
      <c r="Y104" s="22"/>
      <c r="Z104" s="23"/>
      <c r="AA104" s="23"/>
      <c r="AB104" s="23">
        <v>3</v>
      </c>
      <c r="AC104" s="23"/>
      <c r="AD104" s="24"/>
      <c r="AE104" s="24"/>
      <c r="AF104" s="24">
        <v>3</v>
      </c>
      <c r="AG104" s="24"/>
      <c r="AH104" s="25"/>
      <c r="AI104" s="25"/>
      <c r="AJ104" s="25"/>
      <c r="AK104" s="25">
        <v>4</v>
      </c>
      <c r="AL104" s="26"/>
      <c r="AM104" s="26"/>
      <c r="AN104" s="26">
        <v>3</v>
      </c>
      <c r="AO104" s="26"/>
      <c r="AP104" s="22"/>
      <c r="AQ104" s="22"/>
      <c r="AR104" s="22">
        <v>3</v>
      </c>
      <c r="AS104" s="22"/>
      <c r="AT104" s="27"/>
      <c r="AU104" s="27"/>
      <c r="AV104" s="27">
        <v>3</v>
      </c>
      <c r="AW104" s="27"/>
      <c r="AX104" s="21"/>
      <c r="AY104" s="21"/>
      <c r="AZ104" s="21">
        <v>3</v>
      </c>
      <c r="BA104" s="21"/>
      <c r="BB104" s="22"/>
      <c r="BC104" s="22"/>
      <c r="BD104" s="22">
        <v>3</v>
      </c>
      <c r="BE104" s="22"/>
      <c r="BF104" s="23"/>
      <c r="BG104" s="23"/>
      <c r="BH104" s="23"/>
      <c r="BI104" s="23">
        <v>4</v>
      </c>
      <c r="BJ104" s="24"/>
      <c r="BK104" s="24"/>
      <c r="BL104" s="24"/>
      <c r="BM104" s="24">
        <v>4</v>
      </c>
      <c r="BN104" s="25"/>
      <c r="BO104" s="25"/>
      <c r="BP104" s="25">
        <v>3</v>
      </c>
      <c r="BQ104" s="25"/>
      <c r="BR104" s="26"/>
      <c r="BS104" s="26"/>
      <c r="BT104" s="26">
        <v>3</v>
      </c>
      <c r="BU104" s="26"/>
      <c r="BZ104" s="170"/>
      <c r="CA104" s="44"/>
      <c r="CB104" s="171"/>
      <c r="CJ104" s="28"/>
      <c r="CO104" s="28"/>
    </row>
    <row r="105" spans="1:93">
      <c r="A105" s="17">
        <v>103</v>
      </c>
      <c r="B105" s="184">
        <v>66</v>
      </c>
      <c r="C105" s="631"/>
      <c r="D105" s="18"/>
      <c r="E105" s="19">
        <v>1</v>
      </c>
      <c r="F105" s="20"/>
      <c r="G105" s="20">
        <v>1</v>
      </c>
      <c r="H105" s="20"/>
      <c r="I105" s="20"/>
      <c r="J105" s="20"/>
      <c r="K105" s="20"/>
      <c r="L105" s="20"/>
      <c r="M105" s="20"/>
      <c r="N105" s="20"/>
      <c r="O105" s="20"/>
      <c r="P105" s="19"/>
      <c r="Q105" s="19"/>
      <c r="R105" s="21"/>
      <c r="S105" s="21"/>
      <c r="T105" s="21">
        <v>3</v>
      </c>
      <c r="U105" s="21"/>
      <c r="V105" s="22"/>
      <c r="W105" s="22"/>
      <c r="X105" s="22">
        <v>3</v>
      </c>
      <c r="Y105" s="22"/>
      <c r="Z105" s="23"/>
      <c r="AA105" s="23"/>
      <c r="AB105" s="23"/>
      <c r="AC105" s="23">
        <v>4</v>
      </c>
      <c r="AD105" s="24"/>
      <c r="AE105" s="24"/>
      <c r="AF105" s="24">
        <v>3</v>
      </c>
      <c r="AG105" s="24"/>
      <c r="AH105" s="25"/>
      <c r="AI105" s="25"/>
      <c r="AJ105" s="25">
        <v>3</v>
      </c>
      <c r="AK105" s="25"/>
      <c r="AL105" s="26"/>
      <c r="AM105" s="26"/>
      <c r="AN105" s="26"/>
      <c r="AO105" s="26">
        <v>4</v>
      </c>
      <c r="AP105" s="22"/>
      <c r="AQ105" s="22"/>
      <c r="AR105" s="22">
        <v>3</v>
      </c>
      <c r="AS105" s="22"/>
      <c r="AT105" s="27"/>
      <c r="AU105" s="27"/>
      <c r="AV105" s="27">
        <v>3</v>
      </c>
      <c r="AW105" s="27"/>
      <c r="AX105" s="21"/>
      <c r="AY105" s="21"/>
      <c r="AZ105" s="21"/>
      <c r="BA105" s="21">
        <v>4</v>
      </c>
      <c r="BB105" s="22"/>
      <c r="BC105" s="22"/>
      <c r="BD105" s="22"/>
      <c r="BE105" s="22">
        <v>4</v>
      </c>
      <c r="BF105" s="23"/>
      <c r="BG105" s="23"/>
      <c r="BH105" s="23"/>
      <c r="BI105" s="23">
        <v>4</v>
      </c>
      <c r="BJ105" s="24"/>
      <c r="BK105" s="24"/>
      <c r="BL105" s="24"/>
      <c r="BM105" s="24">
        <v>4</v>
      </c>
      <c r="BN105" s="25"/>
      <c r="BO105" s="25"/>
      <c r="BP105" s="25"/>
      <c r="BQ105" s="25">
        <v>4</v>
      </c>
      <c r="BR105" s="26"/>
      <c r="BS105" s="26"/>
      <c r="BT105" s="26"/>
      <c r="BU105" s="26">
        <v>4</v>
      </c>
      <c r="BZ105" s="170"/>
      <c r="CA105" s="44"/>
      <c r="CB105" s="171"/>
      <c r="CJ105" s="28"/>
      <c r="CO105" s="28"/>
    </row>
    <row r="106" spans="1:93">
      <c r="A106" s="17">
        <v>104</v>
      </c>
      <c r="B106" s="184">
        <v>67</v>
      </c>
      <c r="C106" s="631"/>
      <c r="D106" s="18">
        <v>1</v>
      </c>
      <c r="E106" s="19"/>
      <c r="F106" s="20"/>
      <c r="G106" s="20">
        <v>1</v>
      </c>
      <c r="H106" s="20"/>
      <c r="I106" s="20"/>
      <c r="J106" s="20"/>
      <c r="K106" s="20"/>
      <c r="L106" s="20"/>
      <c r="M106" s="20"/>
      <c r="N106" s="20"/>
      <c r="O106" s="20"/>
      <c r="P106" s="19"/>
      <c r="Q106" s="19"/>
      <c r="R106" s="21"/>
      <c r="S106" s="21"/>
      <c r="T106" s="21"/>
      <c r="U106" s="21">
        <v>4</v>
      </c>
      <c r="V106" s="22"/>
      <c r="W106" s="22"/>
      <c r="X106" s="22">
        <v>3</v>
      </c>
      <c r="Y106" s="22"/>
      <c r="Z106" s="23"/>
      <c r="AA106" s="23"/>
      <c r="AB106" s="23"/>
      <c r="AC106" s="23">
        <v>4</v>
      </c>
      <c r="AD106" s="24"/>
      <c r="AE106" s="24"/>
      <c r="AF106" s="24"/>
      <c r="AG106" s="24">
        <v>4</v>
      </c>
      <c r="AH106" s="25"/>
      <c r="AI106" s="25"/>
      <c r="AJ106" s="25"/>
      <c r="AK106" s="25">
        <v>4</v>
      </c>
      <c r="AL106" s="26"/>
      <c r="AM106" s="26"/>
      <c r="AN106" s="26"/>
      <c r="AO106" s="26">
        <v>4</v>
      </c>
      <c r="AP106" s="22"/>
      <c r="AQ106" s="22"/>
      <c r="AR106" s="22"/>
      <c r="AS106" s="22">
        <v>4</v>
      </c>
      <c r="AT106" s="27"/>
      <c r="AU106" s="27"/>
      <c r="AV106" s="27"/>
      <c r="AW106" s="27">
        <v>4</v>
      </c>
      <c r="AX106" s="21"/>
      <c r="AY106" s="21"/>
      <c r="AZ106" s="21"/>
      <c r="BA106" s="21">
        <v>4</v>
      </c>
      <c r="BB106" s="22"/>
      <c r="BC106" s="22"/>
      <c r="BD106" s="22">
        <v>3</v>
      </c>
      <c r="BE106" s="22"/>
      <c r="BF106" s="23"/>
      <c r="BG106" s="23"/>
      <c r="BH106" s="23">
        <v>3</v>
      </c>
      <c r="BI106" s="23"/>
      <c r="BJ106" s="24"/>
      <c r="BK106" s="24"/>
      <c r="BL106" s="24"/>
      <c r="BM106" s="24">
        <v>4</v>
      </c>
      <c r="BN106" s="25"/>
      <c r="BO106" s="25"/>
      <c r="BP106" s="25"/>
      <c r="BQ106" s="25">
        <v>4</v>
      </c>
      <c r="BR106" s="26"/>
      <c r="BS106" s="26"/>
      <c r="BT106" s="26"/>
      <c r="BU106" s="26">
        <v>4</v>
      </c>
      <c r="BZ106" s="170"/>
      <c r="CA106" s="44"/>
      <c r="CB106" s="171"/>
      <c r="CJ106" s="28"/>
      <c r="CO106" s="28"/>
    </row>
    <row r="107" spans="1:93">
      <c r="A107" s="17">
        <v>105</v>
      </c>
      <c r="B107" s="184">
        <v>68</v>
      </c>
      <c r="C107" s="631"/>
      <c r="D107" s="18">
        <v>1</v>
      </c>
      <c r="E107" s="19"/>
      <c r="F107" s="20"/>
      <c r="G107" s="20"/>
      <c r="H107" s="20">
        <v>1</v>
      </c>
      <c r="I107" s="20"/>
      <c r="J107" s="20"/>
      <c r="K107" s="20"/>
      <c r="L107" s="20"/>
      <c r="M107" s="20"/>
      <c r="N107" s="20"/>
      <c r="O107" s="20"/>
      <c r="P107" s="19"/>
      <c r="Q107" s="19"/>
      <c r="R107" s="21"/>
      <c r="S107" s="21"/>
      <c r="T107" s="21">
        <v>3</v>
      </c>
      <c r="U107" s="21"/>
      <c r="V107" s="22"/>
      <c r="W107" s="22"/>
      <c r="X107" s="22">
        <v>3</v>
      </c>
      <c r="Y107" s="22"/>
      <c r="Z107" s="23"/>
      <c r="AA107" s="23"/>
      <c r="AB107" s="23">
        <v>3</v>
      </c>
      <c r="AC107" s="23"/>
      <c r="AD107" s="24"/>
      <c r="AE107" s="24"/>
      <c r="AF107" s="24">
        <v>3</v>
      </c>
      <c r="AG107" s="24"/>
      <c r="AH107" s="25"/>
      <c r="AI107" s="25"/>
      <c r="AJ107" s="25">
        <v>3</v>
      </c>
      <c r="AK107" s="25"/>
      <c r="AL107" s="26"/>
      <c r="AM107" s="26"/>
      <c r="AN107" s="26">
        <v>3</v>
      </c>
      <c r="AO107" s="26"/>
      <c r="AP107" s="22"/>
      <c r="AQ107" s="22"/>
      <c r="AR107" s="22">
        <v>3</v>
      </c>
      <c r="AS107" s="22"/>
      <c r="AT107" s="27"/>
      <c r="AU107" s="27"/>
      <c r="AV107" s="27">
        <v>3</v>
      </c>
      <c r="AW107" s="27"/>
      <c r="AX107" s="21"/>
      <c r="AY107" s="21"/>
      <c r="AZ107" s="21">
        <v>3</v>
      </c>
      <c r="BA107" s="21"/>
      <c r="BB107" s="22"/>
      <c r="BC107" s="22"/>
      <c r="BD107" s="22">
        <v>3</v>
      </c>
      <c r="BE107" s="22"/>
      <c r="BF107" s="23"/>
      <c r="BG107" s="23"/>
      <c r="BH107" s="23"/>
      <c r="BI107" s="23">
        <v>4</v>
      </c>
      <c r="BJ107" s="24"/>
      <c r="BK107" s="24"/>
      <c r="BL107" s="24">
        <v>3</v>
      </c>
      <c r="BM107" s="24"/>
      <c r="BN107" s="25"/>
      <c r="BO107" s="25"/>
      <c r="BP107" s="25">
        <v>3</v>
      </c>
      <c r="BQ107" s="25"/>
      <c r="BR107" s="26"/>
      <c r="BS107" s="26"/>
      <c r="BT107" s="26"/>
      <c r="BU107" s="26">
        <v>4</v>
      </c>
      <c r="BZ107" s="170"/>
      <c r="CA107" s="44"/>
      <c r="CB107" s="171"/>
      <c r="CJ107" s="28"/>
      <c r="CO107" s="28"/>
    </row>
    <row r="108" spans="1:93">
      <c r="A108" s="17">
        <v>106</v>
      </c>
      <c r="B108" s="184">
        <v>69</v>
      </c>
      <c r="C108" s="631"/>
      <c r="D108" s="18"/>
      <c r="E108" s="19">
        <v>1</v>
      </c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19"/>
      <c r="Q108" s="19">
        <v>1</v>
      </c>
      <c r="R108" s="21"/>
      <c r="S108" s="21"/>
      <c r="T108" s="21"/>
      <c r="U108" s="21">
        <v>4</v>
      </c>
      <c r="V108" s="22"/>
      <c r="W108" s="22"/>
      <c r="X108" s="22">
        <v>3</v>
      </c>
      <c r="Y108" s="22"/>
      <c r="Z108" s="23"/>
      <c r="AA108" s="23"/>
      <c r="AB108" s="23">
        <v>3</v>
      </c>
      <c r="AC108" s="23"/>
      <c r="AD108" s="24"/>
      <c r="AE108" s="24"/>
      <c r="AF108" s="24">
        <v>3</v>
      </c>
      <c r="AG108" s="24"/>
      <c r="AH108" s="25"/>
      <c r="AI108" s="25"/>
      <c r="AJ108" s="25"/>
      <c r="AK108" s="25">
        <v>4</v>
      </c>
      <c r="AL108" s="26"/>
      <c r="AM108" s="26"/>
      <c r="AN108" s="26"/>
      <c r="AO108" s="26">
        <v>4</v>
      </c>
      <c r="AP108" s="22"/>
      <c r="AQ108" s="22"/>
      <c r="AR108" s="22"/>
      <c r="AS108" s="22">
        <v>4</v>
      </c>
      <c r="AT108" s="27"/>
      <c r="AU108" s="27"/>
      <c r="AV108" s="27">
        <v>3</v>
      </c>
      <c r="AW108" s="27"/>
      <c r="AX108" s="21"/>
      <c r="AY108" s="21"/>
      <c r="AZ108" s="21"/>
      <c r="BA108" s="21">
        <v>4</v>
      </c>
      <c r="BB108" s="22"/>
      <c r="BC108" s="22"/>
      <c r="BD108" s="22">
        <v>3</v>
      </c>
      <c r="BE108" s="22"/>
      <c r="BF108" s="23"/>
      <c r="BG108" s="23"/>
      <c r="BH108" s="23"/>
      <c r="BI108" s="23">
        <v>4</v>
      </c>
      <c r="BJ108" s="24"/>
      <c r="BK108" s="24"/>
      <c r="BL108" s="24">
        <v>3</v>
      </c>
      <c r="BM108" s="24"/>
      <c r="BN108" s="25"/>
      <c r="BO108" s="25"/>
      <c r="BP108" s="25">
        <v>3</v>
      </c>
      <c r="BQ108" s="25"/>
      <c r="BR108" s="26"/>
      <c r="BS108" s="26"/>
      <c r="BT108" s="26">
        <v>3</v>
      </c>
      <c r="BU108" s="26"/>
      <c r="BZ108" s="170"/>
      <c r="CA108" s="44"/>
      <c r="CB108" s="171"/>
      <c r="CJ108" s="28"/>
      <c r="CO108" s="28"/>
    </row>
    <row r="109" spans="1:93">
      <c r="A109" s="17">
        <v>107</v>
      </c>
      <c r="B109" s="184">
        <v>70</v>
      </c>
      <c r="C109" s="631"/>
      <c r="D109" s="18"/>
      <c r="E109" s="19">
        <v>1</v>
      </c>
      <c r="F109" s="20"/>
      <c r="G109" s="20"/>
      <c r="H109" s="20">
        <v>1</v>
      </c>
      <c r="I109" s="20"/>
      <c r="J109" s="20"/>
      <c r="K109" s="20"/>
      <c r="L109" s="20"/>
      <c r="M109" s="20"/>
      <c r="N109" s="20"/>
      <c r="O109" s="20"/>
      <c r="P109" s="19"/>
      <c r="Q109" s="19"/>
      <c r="R109" s="21"/>
      <c r="S109" s="21"/>
      <c r="T109" s="21">
        <v>3</v>
      </c>
      <c r="U109" s="21"/>
      <c r="V109" s="22"/>
      <c r="W109" s="22"/>
      <c r="X109" s="22">
        <v>3</v>
      </c>
      <c r="Y109" s="22"/>
      <c r="Z109" s="23"/>
      <c r="AA109" s="23"/>
      <c r="AB109" s="23"/>
      <c r="AC109" s="23">
        <v>4</v>
      </c>
      <c r="AD109" s="24"/>
      <c r="AE109" s="24"/>
      <c r="AF109" s="24">
        <v>3</v>
      </c>
      <c r="AG109" s="24"/>
      <c r="AH109" s="25"/>
      <c r="AI109" s="25"/>
      <c r="AJ109" s="25">
        <v>3</v>
      </c>
      <c r="AK109" s="25"/>
      <c r="AL109" s="26"/>
      <c r="AM109" s="26"/>
      <c r="AN109" s="26">
        <v>3</v>
      </c>
      <c r="AO109" s="26"/>
      <c r="AP109" s="22"/>
      <c r="AQ109" s="22"/>
      <c r="AR109" s="22">
        <v>3</v>
      </c>
      <c r="AS109" s="22"/>
      <c r="AT109" s="27"/>
      <c r="AU109" s="27"/>
      <c r="AV109" s="27"/>
      <c r="AW109" s="27">
        <v>4</v>
      </c>
      <c r="AX109" s="21"/>
      <c r="AY109" s="21"/>
      <c r="AZ109" s="21">
        <v>3</v>
      </c>
      <c r="BA109" s="21"/>
      <c r="BB109" s="22"/>
      <c r="BC109" s="22"/>
      <c r="BD109" s="22">
        <v>3</v>
      </c>
      <c r="BE109" s="22"/>
      <c r="BF109" s="23"/>
      <c r="BG109" s="23"/>
      <c r="BH109" s="23"/>
      <c r="BI109" s="23">
        <v>4</v>
      </c>
      <c r="BJ109" s="24"/>
      <c r="BK109" s="24"/>
      <c r="BL109" s="24">
        <v>3</v>
      </c>
      <c r="BM109" s="24"/>
      <c r="BN109" s="25"/>
      <c r="BO109" s="25"/>
      <c r="BP109" s="25"/>
      <c r="BQ109" s="25">
        <v>4</v>
      </c>
      <c r="BR109" s="26"/>
      <c r="BS109" s="26"/>
      <c r="BT109" s="26">
        <v>3</v>
      </c>
      <c r="BU109" s="26"/>
      <c r="BZ109" s="170"/>
      <c r="CA109" s="44"/>
      <c r="CB109" s="171"/>
      <c r="CJ109" s="28"/>
      <c r="CO109" s="28"/>
    </row>
    <row r="110" spans="1:93">
      <c r="A110" s="17">
        <v>108</v>
      </c>
      <c r="B110" s="184">
        <v>71</v>
      </c>
      <c r="C110" s="631"/>
      <c r="D110" s="18">
        <v>1</v>
      </c>
      <c r="E110" s="19"/>
      <c r="F110" s="20"/>
      <c r="G110" s="20"/>
      <c r="H110" s="20">
        <v>1</v>
      </c>
      <c r="I110" s="20"/>
      <c r="J110" s="20"/>
      <c r="K110" s="20"/>
      <c r="L110" s="20"/>
      <c r="M110" s="20"/>
      <c r="N110" s="20"/>
      <c r="O110" s="20"/>
      <c r="P110" s="19"/>
      <c r="Q110" s="19"/>
      <c r="R110" s="21">
        <v>1</v>
      </c>
      <c r="S110" s="21"/>
      <c r="T110" s="21"/>
      <c r="U110" s="21"/>
      <c r="V110" s="22"/>
      <c r="W110" s="22"/>
      <c r="X110" s="22">
        <v>3</v>
      </c>
      <c r="Y110" s="22"/>
      <c r="Z110" s="23"/>
      <c r="AA110" s="23"/>
      <c r="AB110" s="23"/>
      <c r="AC110" s="23">
        <v>4</v>
      </c>
      <c r="AD110" s="24"/>
      <c r="AE110" s="24"/>
      <c r="AF110" s="24">
        <v>3</v>
      </c>
      <c r="AG110" s="24"/>
      <c r="AH110" s="25"/>
      <c r="AI110" s="25"/>
      <c r="AJ110" s="25"/>
      <c r="AK110" s="25">
        <v>4</v>
      </c>
      <c r="AL110" s="26"/>
      <c r="AM110" s="26"/>
      <c r="AN110" s="26"/>
      <c r="AO110" s="26">
        <v>4</v>
      </c>
      <c r="AP110" s="22"/>
      <c r="AQ110" s="22"/>
      <c r="AR110" s="22"/>
      <c r="AS110" s="22">
        <v>4</v>
      </c>
      <c r="AT110" s="27"/>
      <c r="AU110" s="27"/>
      <c r="AV110" s="27">
        <v>3</v>
      </c>
      <c r="AW110" s="27"/>
      <c r="AX110" s="21"/>
      <c r="AY110" s="21"/>
      <c r="AZ110" s="21">
        <v>3</v>
      </c>
      <c r="BA110" s="21"/>
      <c r="BB110" s="22"/>
      <c r="BC110" s="22"/>
      <c r="BD110" s="22"/>
      <c r="BE110" s="22">
        <v>4</v>
      </c>
      <c r="BF110" s="23"/>
      <c r="BG110" s="23"/>
      <c r="BH110" s="23"/>
      <c r="BI110" s="23">
        <v>4</v>
      </c>
      <c r="BJ110" s="24"/>
      <c r="BK110" s="24"/>
      <c r="BL110" s="24"/>
      <c r="BM110" s="24">
        <v>4</v>
      </c>
      <c r="BN110" s="25"/>
      <c r="BO110" s="25"/>
      <c r="BP110" s="25"/>
      <c r="BQ110" s="25">
        <v>4</v>
      </c>
      <c r="BR110" s="26"/>
      <c r="BS110" s="26"/>
      <c r="BT110" s="26">
        <v>3</v>
      </c>
      <c r="BU110" s="26"/>
      <c r="BZ110" s="170"/>
      <c r="CA110" s="44"/>
      <c r="CB110" s="171"/>
      <c r="CJ110" s="28"/>
      <c r="CO110" s="28"/>
    </row>
    <row r="111" spans="1:93">
      <c r="A111" s="17">
        <v>109</v>
      </c>
      <c r="B111" s="184">
        <v>72</v>
      </c>
      <c r="C111" s="631"/>
      <c r="D111" s="18"/>
      <c r="E111" s="19">
        <v>1</v>
      </c>
      <c r="F111" s="20"/>
      <c r="G111" s="20">
        <v>1</v>
      </c>
      <c r="H111" s="20"/>
      <c r="I111" s="20"/>
      <c r="J111" s="20"/>
      <c r="K111" s="20"/>
      <c r="L111" s="20"/>
      <c r="M111" s="20"/>
      <c r="N111" s="20"/>
      <c r="O111" s="20"/>
      <c r="P111" s="19"/>
      <c r="Q111" s="19"/>
      <c r="R111" s="21"/>
      <c r="S111" s="21"/>
      <c r="T111" s="21"/>
      <c r="U111" s="21">
        <v>4</v>
      </c>
      <c r="V111" s="22"/>
      <c r="W111" s="22"/>
      <c r="X111" s="22"/>
      <c r="Y111" s="22">
        <v>4</v>
      </c>
      <c r="Z111" s="23"/>
      <c r="AA111" s="23"/>
      <c r="AB111" s="23"/>
      <c r="AC111" s="23">
        <v>4</v>
      </c>
      <c r="AD111" s="24"/>
      <c r="AE111" s="24"/>
      <c r="AF111" s="24"/>
      <c r="AG111" s="24">
        <v>4</v>
      </c>
      <c r="AH111" s="25"/>
      <c r="AI111" s="25"/>
      <c r="AJ111" s="25"/>
      <c r="AK111" s="25">
        <v>4</v>
      </c>
      <c r="AL111" s="26"/>
      <c r="AM111" s="26"/>
      <c r="AN111" s="26"/>
      <c r="AO111" s="26">
        <v>4</v>
      </c>
      <c r="AP111" s="22"/>
      <c r="AQ111" s="22"/>
      <c r="AR111" s="22"/>
      <c r="AS111" s="22">
        <v>4</v>
      </c>
      <c r="AT111" s="27"/>
      <c r="AU111" s="27"/>
      <c r="AV111" s="27"/>
      <c r="AW111" s="27">
        <v>4</v>
      </c>
      <c r="AX111" s="21"/>
      <c r="AY111" s="21"/>
      <c r="AZ111" s="21"/>
      <c r="BA111" s="21">
        <v>4</v>
      </c>
      <c r="BB111" s="22"/>
      <c r="BC111" s="22"/>
      <c r="BD111" s="22"/>
      <c r="BE111" s="22">
        <v>4</v>
      </c>
      <c r="BF111" s="23"/>
      <c r="BG111" s="23"/>
      <c r="BH111" s="23"/>
      <c r="BI111" s="23">
        <v>4</v>
      </c>
      <c r="BJ111" s="24"/>
      <c r="BK111" s="24"/>
      <c r="BL111" s="24"/>
      <c r="BM111" s="24">
        <v>4</v>
      </c>
      <c r="BN111" s="25"/>
      <c r="BO111" s="25"/>
      <c r="BP111" s="25"/>
      <c r="BQ111" s="25">
        <v>4</v>
      </c>
      <c r="BR111" s="26"/>
      <c r="BS111" s="26"/>
      <c r="BT111" s="26"/>
      <c r="BU111" s="26">
        <v>4</v>
      </c>
      <c r="BZ111" s="170"/>
      <c r="CA111" s="44"/>
      <c r="CB111" s="171"/>
      <c r="CJ111" s="28"/>
      <c r="CO111" s="28"/>
    </row>
    <row r="112" spans="1:93">
      <c r="A112" s="17">
        <v>110</v>
      </c>
      <c r="B112" s="184">
        <v>73</v>
      </c>
      <c r="C112" s="631"/>
      <c r="D112" s="18">
        <v>1</v>
      </c>
      <c r="E112" s="19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19"/>
      <c r="Q112" s="19">
        <v>1</v>
      </c>
      <c r="R112" s="21"/>
      <c r="S112" s="21"/>
      <c r="T112" s="21">
        <v>3</v>
      </c>
      <c r="U112" s="21"/>
      <c r="V112" s="22"/>
      <c r="W112" s="22"/>
      <c r="X112" s="22">
        <v>3</v>
      </c>
      <c r="Y112" s="22"/>
      <c r="Z112" s="23"/>
      <c r="AA112" s="23"/>
      <c r="AB112" s="23">
        <v>3</v>
      </c>
      <c r="AC112" s="23"/>
      <c r="AD112" s="24"/>
      <c r="AE112" s="24"/>
      <c r="AF112" s="24"/>
      <c r="AG112" s="24">
        <v>4</v>
      </c>
      <c r="AH112" s="25"/>
      <c r="AI112" s="25"/>
      <c r="AJ112" s="25">
        <v>3</v>
      </c>
      <c r="AK112" s="25"/>
      <c r="AL112" s="26"/>
      <c r="AM112" s="26"/>
      <c r="AN112" s="26">
        <v>3</v>
      </c>
      <c r="AO112" s="26"/>
      <c r="AP112" s="22"/>
      <c r="AQ112" s="22"/>
      <c r="AR112" s="22">
        <v>3</v>
      </c>
      <c r="AS112" s="22"/>
      <c r="AT112" s="27"/>
      <c r="AU112" s="27"/>
      <c r="AV112" s="27">
        <v>3</v>
      </c>
      <c r="AW112" s="27"/>
      <c r="AX112" s="21"/>
      <c r="AY112" s="21"/>
      <c r="AZ112" s="21">
        <v>3</v>
      </c>
      <c r="BA112" s="21"/>
      <c r="BB112" s="22"/>
      <c r="BC112" s="22"/>
      <c r="BD112" s="22">
        <v>3</v>
      </c>
      <c r="BE112" s="22"/>
      <c r="BF112" s="23"/>
      <c r="BG112" s="23"/>
      <c r="BH112" s="23">
        <v>3</v>
      </c>
      <c r="BI112" s="23"/>
      <c r="BJ112" s="24"/>
      <c r="BK112" s="24"/>
      <c r="BL112" s="24">
        <v>3</v>
      </c>
      <c r="BM112" s="24"/>
      <c r="BN112" s="25"/>
      <c r="BO112" s="25"/>
      <c r="BP112" s="25">
        <v>3</v>
      </c>
      <c r="BQ112" s="25"/>
      <c r="BR112" s="26"/>
      <c r="BS112" s="26"/>
      <c r="BT112" s="26">
        <v>3</v>
      </c>
      <c r="BU112" s="26"/>
      <c r="BZ112" s="170"/>
      <c r="CA112" s="44"/>
      <c r="CB112" s="171"/>
      <c r="CJ112" s="28"/>
      <c r="CO112" s="28"/>
    </row>
    <row r="113" spans="1:93">
      <c r="A113" s="17">
        <v>111</v>
      </c>
      <c r="B113" s="184">
        <v>74</v>
      </c>
      <c r="C113" s="631"/>
      <c r="D113" s="18">
        <v>1</v>
      </c>
      <c r="E113" s="19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19"/>
      <c r="Q113" s="19">
        <v>1</v>
      </c>
      <c r="R113" s="21"/>
      <c r="S113" s="21"/>
      <c r="T113" s="21">
        <v>3</v>
      </c>
      <c r="U113" s="21"/>
      <c r="V113" s="22"/>
      <c r="W113" s="22"/>
      <c r="X113" s="22"/>
      <c r="Y113" s="22">
        <v>4</v>
      </c>
      <c r="Z113" s="23"/>
      <c r="AA113" s="23"/>
      <c r="AB113" s="23"/>
      <c r="AC113" s="23">
        <v>4</v>
      </c>
      <c r="AD113" s="24"/>
      <c r="AE113" s="24"/>
      <c r="AF113" s="24"/>
      <c r="AG113" s="24">
        <v>4</v>
      </c>
      <c r="AH113" s="25"/>
      <c r="AI113" s="25"/>
      <c r="AJ113" s="25"/>
      <c r="AK113" s="25">
        <v>4</v>
      </c>
      <c r="AL113" s="26"/>
      <c r="AM113" s="26"/>
      <c r="AN113" s="26">
        <v>3</v>
      </c>
      <c r="AO113" s="26"/>
      <c r="AP113" s="22"/>
      <c r="AQ113" s="22"/>
      <c r="AR113" s="22"/>
      <c r="AS113" s="22">
        <v>4</v>
      </c>
      <c r="AT113" s="27"/>
      <c r="AU113" s="27"/>
      <c r="AV113" s="27">
        <v>3</v>
      </c>
      <c r="AW113" s="27"/>
      <c r="AX113" s="21"/>
      <c r="AY113" s="21"/>
      <c r="AZ113" s="21"/>
      <c r="BA113" s="21">
        <v>4</v>
      </c>
      <c r="BB113" s="22"/>
      <c r="BC113" s="22"/>
      <c r="BD113" s="22"/>
      <c r="BE113" s="22">
        <v>4</v>
      </c>
      <c r="BF113" s="23"/>
      <c r="BG113" s="23"/>
      <c r="BH113" s="23">
        <v>3</v>
      </c>
      <c r="BI113" s="23"/>
      <c r="BJ113" s="24"/>
      <c r="BK113" s="24"/>
      <c r="BL113" s="24"/>
      <c r="BM113" s="24">
        <v>4</v>
      </c>
      <c r="BN113" s="25"/>
      <c r="BO113" s="25"/>
      <c r="BP113" s="25">
        <v>3</v>
      </c>
      <c r="BQ113" s="25"/>
      <c r="BR113" s="26"/>
      <c r="BS113" s="26"/>
      <c r="BT113" s="26"/>
      <c r="BU113" s="26">
        <v>4</v>
      </c>
      <c r="BZ113" s="170"/>
      <c r="CA113" s="44"/>
      <c r="CB113" s="171"/>
      <c r="CJ113" s="28"/>
      <c r="CO113" s="28"/>
    </row>
    <row r="114" spans="1:93">
      <c r="A114" s="17">
        <v>112</v>
      </c>
      <c r="B114" s="184">
        <v>75</v>
      </c>
      <c r="C114" s="631"/>
      <c r="D114" s="18"/>
      <c r="E114" s="19">
        <v>1</v>
      </c>
      <c r="F114" s="20"/>
      <c r="G114" s="20"/>
      <c r="H114" s="20"/>
      <c r="I114" s="20"/>
      <c r="J114" s="20">
        <v>1</v>
      </c>
      <c r="K114" s="20"/>
      <c r="L114" s="20"/>
      <c r="M114" s="20"/>
      <c r="N114" s="20"/>
      <c r="O114" s="20"/>
      <c r="P114" s="19"/>
      <c r="Q114" s="19"/>
      <c r="R114" s="21"/>
      <c r="S114" s="21"/>
      <c r="T114" s="21">
        <v>3</v>
      </c>
      <c r="U114" s="21"/>
      <c r="V114" s="22"/>
      <c r="W114" s="22"/>
      <c r="X114" s="22">
        <v>3</v>
      </c>
      <c r="Y114" s="22"/>
      <c r="Z114" s="23"/>
      <c r="AA114" s="23"/>
      <c r="AB114" s="23"/>
      <c r="AC114" s="23">
        <v>4</v>
      </c>
      <c r="AD114" s="24"/>
      <c r="AE114" s="24"/>
      <c r="AF114" s="24"/>
      <c r="AG114" s="24">
        <v>4</v>
      </c>
      <c r="AH114" s="25"/>
      <c r="AI114" s="25"/>
      <c r="AJ114" s="25"/>
      <c r="AK114" s="25">
        <v>4</v>
      </c>
      <c r="AL114" s="26"/>
      <c r="AM114" s="26"/>
      <c r="AN114" s="26"/>
      <c r="AO114" s="26">
        <v>4</v>
      </c>
      <c r="AP114" s="22"/>
      <c r="AQ114" s="22"/>
      <c r="AR114" s="22">
        <v>3</v>
      </c>
      <c r="AS114" s="22"/>
      <c r="AT114" s="27"/>
      <c r="AU114" s="27"/>
      <c r="AV114" s="27"/>
      <c r="AW114" s="27">
        <v>4</v>
      </c>
      <c r="AX114" s="21"/>
      <c r="AY114" s="21"/>
      <c r="AZ114" s="21"/>
      <c r="BA114" s="21">
        <v>4</v>
      </c>
      <c r="BB114" s="22"/>
      <c r="BC114" s="22"/>
      <c r="BD114" s="22">
        <v>3</v>
      </c>
      <c r="BE114" s="22"/>
      <c r="BF114" s="23"/>
      <c r="BG114" s="23"/>
      <c r="BH114" s="23">
        <v>3</v>
      </c>
      <c r="BI114" s="23"/>
      <c r="BJ114" s="24"/>
      <c r="BK114" s="24"/>
      <c r="BL114" s="24">
        <v>3</v>
      </c>
      <c r="BM114" s="24"/>
      <c r="BN114" s="25"/>
      <c r="BO114" s="25"/>
      <c r="BP114" s="25">
        <v>3</v>
      </c>
      <c r="BQ114" s="25"/>
      <c r="BR114" s="26"/>
      <c r="BS114" s="26"/>
      <c r="BT114" s="26">
        <v>3</v>
      </c>
      <c r="BU114" s="26"/>
      <c r="BZ114" s="170"/>
      <c r="CA114" s="44"/>
      <c r="CB114" s="171"/>
      <c r="CJ114" s="28"/>
      <c r="CO114" s="28"/>
    </row>
    <row r="115" spans="1:93">
      <c r="A115" s="17">
        <v>113</v>
      </c>
      <c r="B115" s="184">
        <v>76</v>
      </c>
      <c r="C115" s="631"/>
      <c r="D115" s="18">
        <v>1</v>
      </c>
      <c r="E115" s="19"/>
      <c r="F115" s="20">
        <v>1</v>
      </c>
      <c r="G115" s="20"/>
      <c r="H115" s="20"/>
      <c r="I115" s="20"/>
      <c r="J115" s="20"/>
      <c r="K115" s="20"/>
      <c r="L115" s="20"/>
      <c r="M115" s="20"/>
      <c r="N115" s="20"/>
      <c r="O115" s="20"/>
      <c r="P115" s="19"/>
      <c r="Q115" s="19"/>
      <c r="R115" s="21"/>
      <c r="S115" s="21"/>
      <c r="T115" s="21">
        <v>3</v>
      </c>
      <c r="U115" s="21"/>
      <c r="V115" s="22"/>
      <c r="W115" s="22"/>
      <c r="X115" s="22">
        <v>3</v>
      </c>
      <c r="Y115" s="22"/>
      <c r="Z115" s="23"/>
      <c r="AA115" s="23"/>
      <c r="AB115" s="23">
        <v>3</v>
      </c>
      <c r="AC115" s="23"/>
      <c r="AD115" s="24"/>
      <c r="AE115" s="24"/>
      <c r="AF115" s="24">
        <v>3</v>
      </c>
      <c r="AG115" s="24"/>
      <c r="AH115" s="25"/>
      <c r="AI115" s="25"/>
      <c r="AJ115" s="25">
        <v>3</v>
      </c>
      <c r="AK115" s="25"/>
      <c r="AL115" s="26"/>
      <c r="AM115" s="26"/>
      <c r="AN115" s="26">
        <v>3</v>
      </c>
      <c r="AO115" s="26"/>
      <c r="AP115" s="22"/>
      <c r="AQ115" s="22"/>
      <c r="AR115" s="22">
        <v>3</v>
      </c>
      <c r="AS115" s="22"/>
      <c r="AT115" s="27"/>
      <c r="AU115" s="27"/>
      <c r="AV115" s="27">
        <v>3</v>
      </c>
      <c r="AW115" s="27"/>
      <c r="AX115" s="21"/>
      <c r="AY115" s="21"/>
      <c r="AZ115" s="21">
        <v>3</v>
      </c>
      <c r="BA115" s="21"/>
      <c r="BB115" s="22"/>
      <c r="BC115" s="22"/>
      <c r="BD115" s="22">
        <v>3</v>
      </c>
      <c r="BE115" s="22"/>
      <c r="BF115" s="23"/>
      <c r="BG115" s="23"/>
      <c r="BH115" s="23">
        <v>3</v>
      </c>
      <c r="BI115" s="23"/>
      <c r="BJ115" s="24"/>
      <c r="BK115" s="24"/>
      <c r="BL115" s="24">
        <v>3</v>
      </c>
      <c r="BM115" s="24"/>
      <c r="BN115" s="25"/>
      <c r="BO115" s="25"/>
      <c r="BP115" s="25">
        <v>3</v>
      </c>
      <c r="BQ115" s="25"/>
      <c r="BR115" s="26"/>
      <c r="BS115" s="26"/>
      <c r="BT115" s="26">
        <v>3</v>
      </c>
      <c r="BU115" s="26"/>
      <c r="BZ115" s="170"/>
      <c r="CA115" s="44"/>
      <c r="CB115" s="171"/>
      <c r="CJ115" s="28"/>
      <c r="CO115" s="28"/>
    </row>
    <row r="116" spans="1:93">
      <c r="A116" s="17">
        <v>114</v>
      </c>
      <c r="B116" s="184">
        <v>77</v>
      </c>
      <c r="C116" s="631"/>
      <c r="D116" s="18"/>
      <c r="E116" s="19">
        <v>1</v>
      </c>
      <c r="F116" s="20">
        <v>1</v>
      </c>
      <c r="G116" s="20"/>
      <c r="H116" s="20"/>
      <c r="I116" s="20"/>
      <c r="J116" s="20"/>
      <c r="K116" s="20"/>
      <c r="L116" s="20"/>
      <c r="M116" s="20"/>
      <c r="N116" s="20"/>
      <c r="O116" s="20"/>
      <c r="P116" s="19"/>
      <c r="Q116" s="19"/>
      <c r="R116" s="21"/>
      <c r="S116" s="21"/>
      <c r="T116" s="21"/>
      <c r="U116" s="21">
        <v>4</v>
      </c>
      <c r="V116" s="22"/>
      <c r="W116" s="22"/>
      <c r="X116" s="22"/>
      <c r="Y116" s="22">
        <v>4</v>
      </c>
      <c r="Z116" s="23"/>
      <c r="AA116" s="23"/>
      <c r="AB116" s="23"/>
      <c r="AC116" s="23">
        <v>4</v>
      </c>
      <c r="AD116" s="24"/>
      <c r="AE116" s="24"/>
      <c r="AF116" s="24"/>
      <c r="AG116" s="24">
        <v>4</v>
      </c>
      <c r="AH116" s="25"/>
      <c r="AI116" s="25"/>
      <c r="AJ116" s="25"/>
      <c r="AK116" s="25">
        <v>4</v>
      </c>
      <c r="AL116" s="26"/>
      <c r="AM116" s="26"/>
      <c r="AN116" s="26"/>
      <c r="AO116" s="26">
        <v>4</v>
      </c>
      <c r="AP116" s="22"/>
      <c r="AQ116" s="22"/>
      <c r="AR116" s="22"/>
      <c r="AS116" s="22">
        <v>4</v>
      </c>
      <c r="AT116" s="27"/>
      <c r="AU116" s="27"/>
      <c r="AV116" s="27"/>
      <c r="AW116" s="27">
        <v>4</v>
      </c>
      <c r="AX116" s="21"/>
      <c r="AY116" s="21"/>
      <c r="AZ116" s="21"/>
      <c r="BA116" s="21">
        <v>4</v>
      </c>
      <c r="BB116" s="22"/>
      <c r="BC116" s="22"/>
      <c r="BD116" s="22"/>
      <c r="BE116" s="22">
        <v>4</v>
      </c>
      <c r="BF116" s="23"/>
      <c r="BG116" s="23"/>
      <c r="BH116" s="23"/>
      <c r="BI116" s="23">
        <v>4</v>
      </c>
      <c r="BJ116" s="24"/>
      <c r="BK116" s="24"/>
      <c r="BL116" s="24"/>
      <c r="BM116" s="24">
        <v>4</v>
      </c>
      <c r="BN116" s="25"/>
      <c r="BO116" s="25"/>
      <c r="BP116" s="25"/>
      <c r="BQ116" s="25">
        <v>4</v>
      </c>
      <c r="BR116" s="26"/>
      <c r="BS116" s="26"/>
      <c r="BT116" s="26"/>
      <c r="BU116" s="26">
        <v>4</v>
      </c>
      <c r="BZ116" s="170"/>
      <c r="CA116" s="44"/>
      <c r="CB116" s="171"/>
      <c r="CJ116" s="28"/>
      <c r="CO116" s="28"/>
    </row>
    <row r="117" spans="1:93">
      <c r="A117" s="17">
        <v>115</v>
      </c>
      <c r="B117" s="184">
        <v>78</v>
      </c>
      <c r="C117" s="631"/>
      <c r="D117" s="18">
        <v>1</v>
      </c>
      <c r="E117" s="19"/>
      <c r="F117" s="20"/>
      <c r="G117" s="20"/>
      <c r="H117" s="20"/>
      <c r="I117" s="20"/>
      <c r="J117" s="20">
        <v>1</v>
      </c>
      <c r="K117" s="20"/>
      <c r="L117" s="20"/>
      <c r="M117" s="20"/>
      <c r="N117" s="20"/>
      <c r="O117" s="20"/>
      <c r="P117" s="19"/>
      <c r="Q117" s="19"/>
      <c r="R117" s="21"/>
      <c r="S117" s="21"/>
      <c r="T117" s="21">
        <v>3</v>
      </c>
      <c r="U117" s="21"/>
      <c r="V117" s="22"/>
      <c r="W117" s="22"/>
      <c r="X117" s="22">
        <v>3</v>
      </c>
      <c r="Y117" s="22"/>
      <c r="Z117" s="23"/>
      <c r="AA117" s="23"/>
      <c r="AB117" s="23"/>
      <c r="AC117" s="23">
        <v>4</v>
      </c>
      <c r="AD117" s="24"/>
      <c r="AE117" s="24"/>
      <c r="AF117" s="24">
        <v>3</v>
      </c>
      <c r="AG117" s="24"/>
      <c r="AH117" s="25"/>
      <c r="AI117" s="25"/>
      <c r="AJ117" s="25">
        <v>3</v>
      </c>
      <c r="AK117" s="25"/>
      <c r="AL117" s="26"/>
      <c r="AM117" s="26"/>
      <c r="AN117" s="26"/>
      <c r="AO117" s="26">
        <v>4</v>
      </c>
      <c r="AP117" s="22"/>
      <c r="AQ117" s="22"/>
      <c r="AR117" s="22"/>
      <c r="AS117" s="22">
        <v>4</v>
      </c>
      <c r="AT117" s="27"/>
      <c r="AU117" s="27"/>
      <c r="AV117" s="27"/>
      <c r="AW117" s="27">
        <v>4</v>
      </c>
      <c r="AX117" s="21"/>
      <c r="AY117" s="21"/>
      <c r="AZ117" s="21"/>
      <c r="BA117" s="21">
        <v>4</v>
      </c>
      <c r="BB117" s="22"/>
      <c r="BC117" s="22"/>
      <c r="BD117" s="22">
        <v>3</v>
      </c>
      <c r="BE117" s="22"/>
      <c r="BF117" s="23"/>
      <c r="BG117" s="23"/>
      <c r="BH117" s="23"/>
      <c r="BI117" s="23">
        <v>4</v>
      </c>
      <c r="BJ117" s="24"/>
      <c r="BK117" s="24"/>
      <c r="BL117" s="24"/>
      <c r="BM117" s="24">
        <v>4</v>
      </c>
      <c r="BN117" s="25"/>
      <c r="BO117" s="25"/>
      <c r="BP117" s="25"/>
      <c r="BQ117" s="25">
        <v>4</v>
      </c>
      <c r="BR117" s="26"/>
      <c r="BS117" s="26"/>
      <c r="BT117" s="26"/>
      <c r="BU117" s="26">
        <v>4</v>
      </c>
      <c r="BZ117" s="170"/>
      <c r="CA117" s="44"/>
      <c r="CB117" s="171"/>
      <c r="CJ117" s="28"/>
      <c r="CO117" s="28"/>
    </row>
    <row r="118" spans="1:93">
      <c r="A118" s="17">
        <v>116</v>
      </c>
      <c r="B118" s="184">
        <v>79</v>
      </c>
      <c r="C118" s="631"/>
      <c r="D118" s="18">
        <v>1</v>
      </c>
      <c r="E118" s="19"/>
      <c r="F118" s="20"/>
      <c r="G118" s="20"/>
      <c r="H118" s="20"/>
      <c r="I118" s="20"/>
      <c r="J118" s="20">
        <v>1</v>
      </c>
      <c r="K118" s="20"/>
      <c r="L118" s="20"/>
      <c r="M118" s="20"/>
      <c r="N118" s="20"/>
      <c r="O118" s="20"/>
      <c r="P118" s="19"/>
      <c r="Q118" s="19"/>
      <c r="R118" s="21"/>
      <c r="S118" s="21"/>
      <c r="T118" s="21">
        <v>3</v>
      </c>
      <c r="U118" s="21"/>
      <c r="V118" s="22"/>
      <c r="W118" s="22"/>
      <c r="X118" s="22">
        <v>3</v>
      </c>
      <c r="Y118" s="22"/>
      <c r="Z118" s="23"/>
      <c r="AA118" s="23"/>
      <c r="AB118" s="23"/>
      <c r="AC118" s="23">
        <v>4</v>
      </c>
      <c r="AD118" s="24"/>
      <c r="AE118" s="24"/>
      <c r="AF118" s="24">
        <v>3</v>
      </c>
      <c r="AG118" s="24"/>
      <c r="AH118" s="25"/>
      <c r="AI118" s="25"/>
      <c r="AJ118" s="25">
        <v>3</v>
      </c>
      <c r="AK118" s="25"/>
      <c r="AL118" s="26"/>
      <c r="AM118" s="26"/>
      <c r="AN118" s="26"/>
      <c r="AO118" s="26">
        <v>4</v>
      </c>
      <c r="AP118" s="22"/>
      <c r="AQ118" s="22"/>
      <c r="AR118" s="22"/>
      <c r="AS118" s="22">
        <v>4</v>
      </c>
      <c r="AT118" s="27"/>
      <c r="AU118" s="27"/>
      <c r="AV118" s="27">
        <v>3</v>
      </c>
      <c r="AW118" s="27"/>
      <c r="AX118" s="21"/>
      <c r="AY118" s="21"/>
      <c r="AZ118" s="21">
        <v>3</v>
      </c>
      <c r="BA118" s="21"/>
      <c r="BB118" s="22"/>
      <c r="BC118" s="22"/>
      <c r="BD118" s="22">
        <v>3</v>
      </c>
      <c r="BE118" s="22"/>
      <c r="BF118" s="23"/>
      <c r="BG118" s="23"/>
      <c r="BH118" s="23">
        <v>3</v>
      </c>
      <c r="BI118" s="23"/>
      <c r="BJ118" s="24"/>
      <c r="BK118" s="24"/>
      <c r="BL118" s="24">
        <v>3</v>
      </c>
      <c r="BM118" s="24"/>
      <c r="BN118" s="25"/>
      <c r="BO118" s="25"/>
      <c r="BP118" s="25">
        <v>3</v>
      </c>
      <c r="BQ118" s="25"/>
      <c r="BR118" s="26"/>
      <c r="BS118" s="26"/>
      <c r="BT118" s="26">
        <v>3</v>
      </c>
      <c r="BU118" s="26"/>
      <c r="BZ118" s="170"/>
      <c r="CA118" s="44"/>
      <c r="CB118" s="171"/>
      <c r="CJ118" s="28"/>
      <c r="CO118" s="28"/>
    </row>
    <row r="119" spans="1:93">
      <c r="A119" s="17">
        <v>117</v>
      </c>
      <c r="B119" s="184">
        <v>80</v>
      </c>
      <c r="C119" s="631"/>
      <c r="D119" s="18">
        <v>1</v>
      </c>
      <c r="E119" s="19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19"/>
      <c r="Q119" s="19">
        <v>1</v>
      </c>
      <c r="R119" s="21"/>
      <c r="S119" s="21"/>
      <c r="T119" s="21"/>
      <c r="U119" s="21">
        <v>4</v>
      </c>
      <c r="V119" s="22"/>
      <c r="W119" s="22"/>
      <c r="X119" s="22"/>
      <c r="Y119" s="22">
        <v>4</v>
      </c>
      <c r="Z119" s="23"/>
      <c r="AA119" s="23"/>
      <c r="AB119" s="23"/>
      <c r="AC119" s="23">
        <v>4</v>
      </c>
      <c r="AD119" s="24"/>
      <c r="AE119" s="24"/>
      <c r="AF119" s="24"/>
      <c r="AG119" s="24">
        <v>4</v>
      </c>
      <c r="AH119" s="25"/>
      <c r="AI119" s="25"/>
      <c r="AJ119" s="25">
        <v>3</v>
      </c>
      <c r="AK119" s="25"/>
      <c r="AL119" s="26"/>
      <c r="AM119" s="26"/>
      <c r="AN119" s="26"/>
      <c r="AO119" s="26">
        <v>4</v>
      </c>
      <c r="AP119" s="22"/>
      <c r="AQ119" s="22"/>
      <c r="AR119" s="22"/>
      <c r="AS119" s="22">
        <v>4</v>
      </c>
      <c r="AT119" s="27"/>
      <c r="AU119" s="27"/>
      <c r="AV119" s="27"/>
      <c r="AW119" s="27">
        <v>4</v>
      </c>
      <c r="AX119" s="21"/>
      <c r="AY119" s="21"/>
      <c r="AZ119" s="21">
        <v>3</v>
      </c>
      <c r="BA119" s="21"/>
      <c r="BB119" s="22"/>
      <c r="BC119" s="22"/>
      <c r="BD119" s="22">
        <v>3</v>
      </c>
      <c r="BE119" s="22"/>
      <c r="BF119" s="23"/>
      <c r="BG119" s="23"/>
      <c r="BH119" s="23">
        <v>3</v>
      </c>
      <c r="BI119" s="23"/>
      <c r="BJ119" s="24"/>
      <c r="BK119" s="24"/>
      <c r="BL119" s="24">
        <v>3</v>
      </c>
      <c r="BM119" s="24"/>
      <c r="BN119" s="25"/>
      <c r="BO119" s="25"/>
      <c r="BP119" s="25">
        <v>3</v>
      </c>
      <c r="BQ119" s="25"/>
      <c r="BR119" s="26"/>
      <c r="BS119" s="26"/>
      <c r="BT119" s="26">
        <v>3</v>
      </c>
      <c r="BU119" s="26"/>
      <c r="BZ119" s="170"/>
      <c r="CA119" s="44"/>
      <c r="CB119" s="171"/>
      <c r="CJ119" s="28"/>
      <c r="CO119" s="28"/>
    </row>
    <row r="120" spans="1:93">
      <c r="A120" s="17">
        <v>118</v>
      </c>
      <c r="B120" s="184">
        <v>81</v>
      </c>
      <c r="C120" s="631"/>
      <c r="D120" s="18"/>
      <c r="E120" s="19">
        <v>1</v>
      </c>
      <c r="F120" s="20"/>
      <c r="G120" s="20"/>
      <c r="H120" s="20">
        <v>1</v>
      </c>
      <c r="I120" s="20"/>
      <c r="J120" s="20"/>
      <c r="K120" s="20"/>
      <c r="L120" s="20"/>
      <c r="M120" s="20"/>
      <c r="N120" s="20"/>
      <c r="O120" s="20"/>
      <c r="P120" s="19"/>
      <c r="Q120" s="19"/>
      <c r="R120" s="21"/>
      <c r="S120" s="21"/>
      <c r="T120" s="21">
        <v>3</v>
      </c>
      <c r="U120" s="21"/>
      <c r="V120" s="22"/>
      <c r="W120" s="22"/>
      <c r="X120" s="22">
        <v>3</v>
      </c>
      <c r="Y120" s="22"/>
      <c r="Z120" s="23"/>
      <c r="AA120" s="23"/>
      <c r="AB120" s="23">
        <v>3</v>
      </c>
      <c r="AC120" s="23"/>
      <c r="AD120" s="24"/>
      <c r="AE120" s="24"/>
      <c r="AF120" s="24">
        <v>3</v>
      </c>
      <c r="AG120" s="24"/>
      <c r="AH120" s="25"/>
      <c r="AI120" s="25"/>
      <c r="AJ120" s="25">
        <v>3</v>
      </c>
      <c r="AK120" s="25"/>
      <c r="AL120" s="26"/>
      <c r="AM120" s="26"/>
      <c r="AN120" s="26">
        <v>3</v>
      </c>
      <c r="AO120" s="26"/>
      <c r="AP120" s="22"/>
      <c r="AQ120" s="22"/>
      <c r="AR120" s="22">
        <v>3</v>
      </c>
      <c r="AS120" s="22"/>
      <c r="AT120" s="27"/>
      <c r="AU120" s="27"/>
      <c r="AV120" s="27">
        <v>3</v>
      </c>
      <c r="AW120" s="27"/>
      <c r="AX120" s="21"/>
      <c r="AY120" s="21"/>
      <c r="AZ120" s="21">
        <v>3</v>
      </c>
      <c r="BA120" s="21"/>
      <c r="BB120" s="22"/>
      <c r="BC120" s="22"/>
      <c r="BD120" s="22">
        <v>3</v>
      </c>
      <c r="BE120" s="22"/>
      <c r="BF120" s="23"/>
      <c r="BG120" s="23"/>
      <c r="BH120" s="23">
        <v>3</v>
      </c>
      <c r="BI120" s="23"/>
      <c r="BJ120" s="24"/>
      <c r="BK120" s="24"/>
      <c r="BL120" s="24">
        <v>3</v>
      </c>
      <c r="BM120" s="24"/>
      <c r="BN120" s="25"/>
      <c r="BO120" s="25"/>
      <c r="BP120" s="25">
        <v>3</v>
      </c>
      <c r="BQ120" s="25"/>
      <c r="BR120" s="26"/>
      <c r="BS120" s="26"/>
      <c r="BT120" s="26">
        <v>3</v>
      </c>
      <c r="BU120" s="26"/>
      <c r="BZ120" s="170"/>
      <c r="CA120" s="44"/>
      <c r="CB120" s="171"/>
      <c r="CJ120" s="28"/>
      <c r="CO120" s="28"/>
    </row>
    <row r="121" spans="1:93">
      <c r="A121" s="17">
        <v>119</v>
      </c>
      <c r="B121" s="184">
        <v>82</v>
      </c>
      <c r="C121" s="631"/>
      <c r="D121" s="18"/>
      <c r="E121" s="19">
        <v>1</v>
      </c>
      <c r="F121" s="20"/>
      <c r="G121" s="20"/>
      <c r="H121" s="20">
        <v>1</v>
      </c>
      <c r="I121" s="20"/>
      <c r="J121" s="20"/>
      <c r="K121" s="20"/>
      <c r="L121" s="20"/>
      <c r="M121" s="20"/>
      <c r="N121" s="20"/>
      <c r="O121" s="20"/>
      <c r="P121" s="19"/>
      <c r="Q121" s="19"/>
      <c r="R121" s="21"/>
      <c r="S121" s="21"/>
      <c r="T121" s="21"/>
      <c r="U121" s="21">
        <v>4</v>
      </c>
      <c r="V121" s="22"/>
      <c r="W121" s="22"/>
      <c r="X121" s="22">
        <v>3</v>
      </c>
      <c r="Y121" s="22"/>
      <c r="Z121" s="23"/>
      <c r="AA121" s="23"/>
      <c r="AB121" s="23"/>
      <c r="AC121" s="23">
        <v>4</v>
      </c>
      <c r="AD121" s="24"/>
      <c r="AE121" s="24"/>
      <c r="AF121" s="24"/>
      <c r="AG121" s="24">
        <v>4</v>
      </c>
      <c r="AH121" s="25"/>
      <c r="AI121" s="25"/>
      <c r="AJ121" s="25">
        <v>3</v>
      </c>
      <c r="AK121" s="25"/>
      <c r="AL121" s="26"/>
      <c r="AM121" s="26"/>
      <c r="AN121" s="26">
        <v>3</v>
      </c>
      <c r="AO121" s="26"/>
      <c r="AP121" s="22"/>
      <c r="AQ121" s="22"/>
      <c r="AR121" s="22">
        <v>3</v>
      </c>
      <c r="AS121" s="22"/>
      <c r="AT121" s="27"/>
      <c r="AU121" s="27"/>
      <c r="AV121" s="27">
        <v>3</v>
      </c>
      <c r="AW121" s="27"/>
      <c r="AX121" s="21"/>
      <c r="AY121" s="21"/>
      <c r="AZ121" s="21">
        <v>3</v>
      </c>
      <c r="BA121" s="21"/>
      <c r="BB121" s="22"/>
      <c r="BC121" s="22"/>
      <c r="BD121" s="22">
        <v>3</v>
      </c>
      <c r="BE121" s="22"/>
      <c r="BF121" s="23"/>
      <c r="BG121" s="23"/>
      <c r="BH121" s="23">
        <v>3</v>
      </c>
      <c r="BI121" s="23"/>
      <c r="BJ121" s="24"/>
      <c r="BK121" s="24"/>
      <c r="BL121" s="24">
        <v>3</v>
      </c>
      <c r="BM121" s="24"/>
      <c r="BN121" s="25"/>
      <c r="BO121" s="25"/>
      <c r="BP121" s="25"/>
      <c r="BQ121" s="25">
        <v>4</v>
      </c>
      <c r="BR121" s="26"/>
      <c r="BS121" s="26"/>
      <c r="BT121" s="26"/>
      <c r="BU121" s="26">
        <v>4</v>
      </c>
      <c r="BZ121" s="170"/>
      <c r="CA121" s="44"/>
      <c r="CB121" s="171"/>
      <c r="CJ121" s="28"/>
      <c r="CO121" s="28"/>
    </row>
    <row r="122" spans="1:93">
      <c r="A122" s="17">
        <v>120</v>
      </c>
      <c r="B122" s="184">
        <v>83</v>
      </c>
      <c r="C122" s="631"/>
      <c r="D122" s="18">
        <v>1</v>
      </c>
      <c r="E122" s="19"/>
      <c r="F122" s="20"/>
      <c r="G122" s="20"/>
      <c r="H122" s="20"/>
      <c r="I122" s="20"/>
      <c r="J122" s="20">
        <v>1</v>
      </c>
      <c r="K122" s="20"/>
      <c r="L122" s="20"/>
      <c r="M122" s="20"/>
      <c r="N122" s="20"/>
      <c r="O122" s="20"/>
      <c r="P122" s="19"/>
      <c r="Q122" s="19"/>
      <c r="R122" s="21"/>
      <c r="S122" s="21"/>
      <c r="T122" s="21"/>
      <c r="U122" s="21">
        <v>4</v>
      </c>
      <c r="V122" s="22"/>
      <c r="W122" s="22"/>
      <c r="X122" s="22">
        <v>3</v>
      </c>
      <c r="Y122" s="22"/>
      <c r="Z122" s="23"/>
      <c r="AA122" s="23"/>
      <c r="AB122" s="23"/>
      <c r="AC122" s="23">
        <v>4</v>
      </c>
      <c r="AD122" s="24"/>
      <c r="AE122" s="24"/>
      <c r="AF122" s="24">
        <v>3</v>
      </c>
      <c r="AG122" s="24"/>
      <c r="AH122" s="25"/>
      <c r="AI122" s="25"/>
      <c r="AJ122" s="25"/>
      <c r="AK122" s="25">
        <v>4</v>
      </c>
      <c r="AL122" s="26"/>
      <c r="AM122" s="26"/>
      <c r="AN122" s="26"/>
      <c r="AO122" s="26">
        <v>4</v>
      </c>
      <c r="AP122" s="22"/>
      <c r="AQ122" s="22"/>
      <c r="AR122" s="22">
        <v>3</v>
      </c>
      <c r="AS122" s="22"/>
      <c r="AT122" s="27"/>
      <c r="AU122" s="27"/>
      <c r="AV122" s="27">
        <v>3</v>
      </c>
      <c r="AW122" s="27"/>
      <c r="AX122" s="21"/>
      <c r="AY122" s="21"/>
      <c r="AZ122" s="21">
        <v>3</v>
      </c>
      <c r="BA122" s="21"/>
      <c r="BB122" s="22"/>
      <c r="BC122" s="22"/>
      <c r="BD122" s="22">
        <v>3</v>
      </c>
      <c r="BE122" s="22"/>
      <c r="BF122" s="23"/>
      <c r="BG122" s="23"/>
      <c r="BH122" s="23">
        <v>3</v>
      </c>
      <c r="BI122" s="23"/>
      <c r="BJ122" s="24"/>
      <c r="BK122" s="24"/>
      <c r="BL122" s="24">
        <v>3</v>
      </c>
      <c r="BM122" s="24"/>
      <c r="BN122" s="25"/>
      <c r="BO122" s="25"/>
      <c r="BP122" s="25"/>
      <c r="BQ122" s="25">
        <v>4</v>
      </c>
      <c r="BR122" s="26"/>
      <c r="BS122" s="26"/>
      <c r="BT122" s="26"/>
      <c r="BU122" s="26">
        <v>4</v>
      </c>
      <c r="BZ122" s="170"/>
      <c r="CA122" s="44"/>
      <c r="CB122" s="171"/>
      <c r="CJ122" s="28"/>
      <c r="CO122" s="28"/>
    </row>
    <row r="123" spans="1:93">
      <c r="A123" s="17">
        <v>121</v>
      </c>
      <c r="B123" s="184">
        <v>84</v>
      </c>
      <c r="C123" s="631"/>
      <c r="D123" s="18"/>
      <c r="E123" s="19">
        <v>1</v>
      </c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19"/>
      <c r="Q123" s="19">
        <v>1</v>
      </c>
      <c r="R123" s="21"/>
      <c r="S123" s="21"/>
      <c r="T123" s="21">
        <v>3</v>
      </c>
      <c r="U123" s="21"/>
      <c r="V123" s="22"/>
      <c r="W123" s="22"/>
      <c r="X123" s="22"/>
      <c r="Y123" s="22">
        <v>4</v>
      </c>
      <c r="Z123" s="23"/>
      <c r="AA123" s="23"/>
      <c r="AB123" s="23"/>
      <c r="AC123" s="23">
        <v>4</v>
      </c>
      <c r="AD123" s="24"/>
      <c r="AE123" s="24"/>
      <c r="AF123" s="24"/>
      <c r="AG123" s="24">
        <v>4</v>
      </c>
      <c r="AH123" s="25"/>
      <c r="AI123" s="25"/>
      <c r="AJ123" s="25"/>
      <c r="AK123" s="25">
        <v>4</v>
      </c>
      <c r="AL123" s="26"/>
      <c r="AM123" s="26"/>
      <c r="AN123" s="26"/>
      <c r="AO123" s="26">
        <v>4</v>
      </c>
      <c r="AP123" s="22"/>
      <c r="AQ123" s="22"/>
      <c r="AR123" s="22"/>
      <c r="AS123" s="22">
        <v>4</v>
      </c>
      <c r="AT123" s="27"/>
      <c r="AU123" s="27"/>
      <c r="AV123" s="27"/>
      <c r="AW123" s="27">
        <v>4</v>
      </c>
      <c r="AX123" s="21"/>
      <c r="AY123" s="21"/>
      <c r="AZ123" s="21"/>
      <c r="BA123" s="21">
        <v>4</v>
      </c>
      <c r="BB123" s="22"/>
      <c r="BC123" s="22"/>
      <c r="BD123" s="22"/>
      <c r="BE123" s="22">
        <v>4</v>
      </c>
      <c r="BF123" s="23"/>
      <c r="BG123" s="23"/>
      <c r="BH123" s="23"/>
      <c r="BI123" s="23">
        <v>4</v>
      </c>
      <c r="BJ123" s="24"/>
      <c r="BK123" s="24"/>
      <c r="BL123" s="24"/>
      <c r="BM123" s="24">
        <v>4</v>
      </c>
      <c r="BN123" s="25"/>
      <c r="BO123" s="25"/>
      <c r="BP123" s="25"/>
      <c r="BQ123" s="25">
        <v>4</v>
      </c>
      <c r="BR123" s="26"/>
      <c r="BS123" s="26"/>
      <c r="BT123" s="26">
        <v>3</v>
      </c>
      <c r="BU123" s="26"/>
      <c r="BZ123" s="170"/>
      <c r="CA123" s="44"/>
      <c r="CB123" s="171"/>
      <c r="CJ123" s="28"/>
      <c r="CO123" s="28"/>
    </row>
    <row r="124" spans="1:93">
      <c r="A124" s="17">
        <v>122</v>
      </c>
      <c r="B124" s="184">
        <v>85</v>
      </c>
      <c r="C124" s="631"/>
      <c r="D124" s="18">
        <v>1</v>
      </c>
      <c r="E124" s="19"/>
      <c r="F124" s="20"/>
      <c r="G124" s="20"/>
      <c r="H124" s="20">
        <v>1</v>
      </c>
      <c r="I124" s="20"/>
      <c r="J124" s="20"/>
      <c r="K124" s="20"/>
      <c r="L124" s="20"/>
      <c r="M124" s="20"/>
      <c r="N124" s="20"/>
      <c r="O124" s="20"/>
      <c r="P124" s="19"/>
      <c r="Q124" s="19"/>
      <c r="R124" s="21"/>
      <c r="S124" s="21"/>
      <c r="T124" s="21">
        <v>3</v>
      </c>
      <c r="U124" s="21"/>
      <c r="V124" s="22"/>
      <c r="W124" s="22"/>
      <c r="X124" s="22">
        <v>3</v>
      </c>
      <c r="Y124" s="22"/>
      <c r="Z124" s="23"/>
      <c r="AA124" s="23"/>
      <c r="AB124" s="23"/>
      <c r="AC124" s="23">
        <v>4</v>
      </c>
      <c r="AD124" s="24"/>
      <c r="AE124" s="24"/>
      <c r="AF124" s="24"/>
      <c r="AG124" s="24">
        <v>4</v>
      </c>
      <c r="AH124" s="25"/>
      <c r="AI124" s="25"/>
      <c r="AJ124" s="25"/>
      <c r="AK124" s="25">
        <v>4</v>
      </c>
      <c r="AL124" s="26"/>
      <c r="AM124" s="26"/>
      <c r="AN124" s="26"/>
      <c r="AO124" s="26">
        <v>4</v>
      </c>
      <c r="AP124" s="22"/>
      <c r="AQ124" s="22">
        <v>2</v>
      </c>
      <c r="AR124" s="22"/>
      <c r="AS124" s="22"/>
      <c r="AT124" s="27"/>
      <c r="AU124" s="27"/>
      <c r="AV124" s="27"/>
      <c r="AW124" s="27">
        <v>4</v>
      </c>
      <c r="AX124" s="21"/>
      <c r="AY124" s="21"/>
      <c r="AZ124" s="21"/>
      <c r="BA124" s="21">
        <v>4</v>
      </c>
      <c r="BB124" s="22"/>
      <c r="BC124" s="22"/>
      <c r="BD124" s="22"/>
      <c r="BE124" s="22">
        <v>4</v>
      </c>
      <c r="BF124" s="23"/>
      <c r="BG124" s="23"/>
      <c r="BH124" s="23"/>
      <c r="BI124" s="23">
        <v>4</v>
      </c>
      <c r="BJ124" s="24"/>
      <c r="BK124" s="24"/>
      <c r="BL124" s="24"/>
      <c r="BM124" s="24">
        <v>4</v>
      </c>
      <c r="BN124" s="25"/>
      <c r="BO124" s="25"/>
      <c r="BP124" s="25">
        <v>3</v>
      </c>
      <c r="BQ124" s="25"/>
      <c r="BR124" s="26"/>
      <c r="BS124" s="26"/>
      <c r="BT124" s="26"/>
      <c r="BU124" s="26">
        <v>4</v>
      </c>
      <c r="BZ124" s="170"/>
      <c r="CA124" s="44"/>
      <c r="CB124" s="171"/>
      <c r="CJ124" s="28"/>
      <c r="CO124" s="28"/>
    </row>
    <row r="125" spans="1:93">
      <c r="A125" s="17">
        <v>123</v>
      </c>
      <c r="B125" s="184">
        <v>86</v>
      </c>
      <c r="C125" s="631"/>
      <c r="D125" s="18">
        <v>1</v>
      </c>
      <c r="E125" s="19"/>
      <c r="F125" s="20"/>
      <c r="G125" s="20">
        <v>1</v>
      </c>
      <c r="H125" s="20"/>
      <c r="I125" s="20"/>
      <c r="J125" s="20"/>
      <c r="K125" s="20"/>
      <c r="L125" s="20"/>
      <c r="M125" s="20"/>
      <c r="N125" s="20"/>
      <c r="O125" s="20"/>
      <c r="P125" s="19"/>
      <c r="Q125" s="19"/>
      <c r="R125" s="21"/>
      <c r="S125" s="21"/>
      <c r="T125" s="21"/>
      <c r="U125" s="21">
        <v>4</v>
      </c>
      <c r="V125" s="22"/>
      <c r="W125" s="22"/>
      <c r="X125" s="22"/>
      <c r="Y125" s="22">
        <v>4</v>
      </c>
      <c r="Z125" s="23"/>
      <c r="AA125" s="23"/>
      <c r="AB125" s="23"/>
      <c r="AC125" s="23">
        <v>4</v>
      </c>
      <c r="AD125" s="24"/>
      <c r="AE125" s="24"/>
      <c r="AF125" s="24"/>
      <c r="AG125" s="24">
        <v>4</v>
      </c>
      <c r="AH125" s="25"/>
      <c r="AI125" s="25"/>
      <c r="AJ125" s="25"/>
      <c r="AK125" s="25">
        <v>4</v>
      </c>
      <c r="AL125" s="26"/>
      <c r="AM125" s="26"/>
      <c r="AN125" s="26"/>
      <c r="AO125" s="26">
        <v>4</v>
      </c>
      <c r="AP125" s="22"/>
      <c r="AQ125" s="22"/>
      <c r="AR125" s="22"/>
      <c r="AS125" s="22">
        <v>4</v>
      </c>
      <c r="AT125" s="27"/>
      <c r="AU125" s="27"/>
      <c r="AV125" s="27"/>
      <c r="AW125" s="27">
        <v>4</v>
      </c>
      <c r="AX125" s="21"/>
      <c r="AY125" s="21"/>
      <c r="AZ125" s="21"/>
      <c r="BA125" s="21">
        <v>4</v>
      </c>
      <c r="BB125" s="22"/>
      <c r="BC125" s="22"/>
      <c r="BD125" s="22"/>
      <c r="BE125" s="22">
        <v>4</v>
      </c>
      <c r="BF125" s="23"/>
      <c r="BG125" s="23"/>
      <c r="BH125" s="23"/>
      <c r="BI125" s="23">
        <v>4</v>
      </c>
      <c r="BJ125" s="24"/>
      <c r="BK125" s="24"/>
      <c r="BL125" s="24"/>
      <c r="BM125" s="24">
        <v>4</v>
      </c>
      <c r="BN125" s="25"/>
      <c r="BO125" s="25"/>
      <c r="BP125" s="25"/>
      <c r="BQ125" s="25">
        <v>4</v>
      </c>
      <c r="BR125" s="26"/>
      <c r="BS125" s="26"/>
      <c r="BT125" s="26"/>
      <c r="BU125" s="26">
        <v>4</v>
      </c>
      <c r="BZ125" s="170"/>
      <c r="CA125" s="44"/>
      <c r="CB125" s="171"/>
      <c r="CJ125" s="28"/>
      <c r="CO125" s="28"/>
    </row>
    <row r="126" spans="1:93">
      <c r="A126" s="17">
        <v>124</v>
      </c>
      <c r="B126" s="184">
        <v>87</v>
      </c>
      <c r="C126" s="631"/>
      <c r="D126" s="18"/>
      <c r="E126" s="19">
        <v>1</v>
      </c>
      <c r="F126" s="20"/>
      <c r="G126" s="20"/>
      <c r="H126" s="20">
        <v>1</v>
      </c>
      <c r="I126" s="20"/>
      <c r="J126" s="20"/>
      <c r="K126" s="20"/>
      <c r="L126" s="20"/>
      <c r="M126" s="20"/>
      <c r="N126" s="20"/>
      <c r="O126" s="20"/>
      <c r="P126" s="19"/>
      <c r="Q126" s="19"/>
      <c r="R126" s="21"/>
      <c r="S126" s="21"/>
      <c r="T126" s="21"/>
      <c r="U126" s="21">
        <v>4</v>
      </c>
      <c r="V126" s="22"/>
      <c r="W126" s="22"/>
      <c r="X126" s="22">
        <v>3</v>
      </c>
      <c r="Y126" s="22"/>
      <c r="Z126" s="23"/>
      <c r="AA126" s="23"/>
      <c r="AB126" s="23">
        <v>3</v>
      </c>
      <c r="AC126" s="23"/>
      <c r="AD126" s="24"/>
      <c r="AE126" s="24"/>
      <c r="AF126" s="24">
        <v>3</v>
      </c>
      <c r="AG126" s="24"/>
      <c r="AH126" s="25"/>
      <c r="AI126" s="25"/>
      <c r="AJ126" s="25">
        <v>3</v>
      </c>
      <c r="AK126" s="25"/>
      <c r="AL126" s="26"/>
      <c r="AM126" s="26"/>
      <c r="AN126" s="26">
        <v>3</v>
      </c>
      <c r="AO126" s="26"/>
      <c r="AP126" s="22"/>
      <c r="AQ126" s="22"/>
      <c r="AR126" s="22">
        <v>3</v>
      </c>
      <c r="AS126" s="22"/>
      <c r="AT126" s="27"/>
      <c r="AU126" s="27"/>
      <c r="AV126" s="27">
        <v>3</v>
      </c>
      <c r="AW126" s="27"/>
      <c r="AX126" s="21"/>
      <c r="AY126" s="21"/>
      <c r="AZ126" s="21">
        <v>3</v>
      </c>
      <c r="BA126" s="21"/>
      <c r="BB126" s="22"/>
      <c r="BC126" s="22"/>
      <c r="BD126" s="22">
        <v>3</v>
      </c>
      <c r="BE126" s="22"/>
      <c r="BF126" s="23"/>
      <c r="BG126" s="23"/>
      <c r="BH126" s="23">
        <v>3</v>
      </c>
      <c r="BI126" s="23"/>
      <c r="BJ126" s="24"/>
      <c r="BK126" s="24"/>
      <c r="BL126" s="24">
        <v>3</v>
      </c>
      <c r="BM126" s="24"/>
      <c r="BN126" s="25"/>
      <c r="BO126" s="25"/>
      <c r="BP126" s="25">
        <v>3</v>
      </c>
      <c r="BQ126" s="25"/>
      <c r="BR126" s="26"/>
      <c r="BS126" s="26"/>
      <c r="BT126" s="26">
        <v>3</v>
      </c>
      <c r="BU126" s="26"/>
      <c r="BZ126" s="170"/>
      <c r="CA126" s="44"/>
      <c r="CB126" s="171"/>
      <c r="CJ126" s="28"/>
      <c r="CO126" s="28"/>
    </row>
    <row r="127" spans="1:93">
      <c r="A127" s="17">
        <v>125</v>
      </c>
      <c r="B127" s="184">
        <v>88</v>
      </c>
      <c r="C127" s="631"/>
      <c r="D127" s="18">
        <v>1</v>
      </c>
      <c r="E127" s="19"/>
      <c r="F127" s="20"/>
      <c r="G127" s="20"/>
      <c r="H127" s="20"/>
      <c r="I127" s="20"/>
      <c r="J127" s="20">
        <v>1</v>
      </c>
      <c r="K127" s="20"/>
      <c r="L127" s="20"/>
      <c r="M127" s="20"/>
      <c r="N127" s="20"/>
      <c r="O127" s="20"/>
      <c r="P127" s="19"/>
      <c r="Q127" s="19"/>
      <c r="R127" s="21"/>
      <c r="S127" s="21"/>
      <c r="T127" s="21">
        <v>3</v>
      </c>
      <c r="U127" s="21"/>
      <c r="V127" s="22"/>
      <c r="W127" s="22"/>
      <c r="X127" s="22">
        <v>3</v>
      </c>
      <c r="Y127" s="22"/>
      <c r="Z127" s="23"/>
      <c r="AA127" s="23"/>
      <c r="AB127" s="23">
        <v>3</v>
      </c>
      <c r="AC127" s="23"/>
      <c r="AD127" s="24"/>
      <c r="AE127" s="24"/>
      <c r="AF127" s="24">
        <v>3</v>
      </c>
      <c r="AG127" s="24"/>
      <c r="AH127" s="25"/>
      <c r="AI127" s="25"/>
      <c r="AJ127" s="25">
        <v>3</v>
      </c>
      <c r="AK127" s="25"/>
      <c r="AL127" s="26"/>
      <c r="AM127" s="26"/>
      <c r="AN127" s="26">
        <v>3</v>
      </c>
      <c r="AO127" s="26"/>
      <c r="AP127" s="22"/>
      <c r="AQ127" s="22"/>
      <c r="AR127" s="22">
        <v>3</v>
      </c>
      <c r="AS127" s="22"/>
      <c r="AT127" s="27"/>
      <c r="AU127" s="27"/>
      <c r="AV127" s="27">
        <v>3</v>
      </c>
      <c r="AW127" s="27"/>
      <c r="AX127" s="21"/>
      <c r="AY127" s="21"/>
      <c r="AZ127" s="21">
        <v>3</v>
      </c>
      <c r="BA127" s="21"/>
      <c r="BB127" s="22"/>
      <c r="BC127" s="22"/>
      <c r="BD127" s="22">
        <v>3</v>
      </c>
      <c r="BE127" s="22"/>
      <c r="BF127" s="23"/>
      <c r="BG127" s="23"/>
      <c r="BH127" s="23">
        <v>3</v>
      </c>
      <c r="BI127" s="23"/>
      <c r="BJ127" s="24"/>
      <c r="BK127" s="24"/>
      <c r="BL127" s="24">
        <v>3</v>
      </c>
      <c r="BM127" s="24"/>
      <c r="BN127" s="25"/>
      <c r="BO127" s="25"/>
      <c r="BP127" s="25">
        <v>3</v>
      </c>
      <c r="BQ127" s="25"/>
      <c r="BR127" s="26"/>
      <c r="BS127" s="26"/>
      <c r="BT127" s="26">
        <v>3</v>
      </c>
      <c r="BU127" s="26"/>
      <c r="BZ127" s="170"/>
      <c r="CA127" s="44"/>
      <c r="CB127" s="171"/>
      <c r="CJ127" s="28"/>
      <c r="CO127" s="28"/>
    </row>
    <row r="128" spans="1:93">
      <c r="A128" s="17">
        <v>126</v>
      </c>
      <c r="B128" s="184">
        <v>89</v>
      </c>
      <c r="C128" s="631"/>
      <c r="D128" s="18"/>
      <c r="E128" s="19">
        <v>1</v>
      </c>
      <c r="F128" s="20"/>
      <c r="G128" s="20"/>
      <c r="H128" s="20"/>
      <c r="I128" s="20"/>
      <c r="J128" s="20">
        <v>1</v>
      </c>
      <c r="K128" s="20"/>
      <c r="L128" s="20"/>
      <c r="M128" s="20"/>
      <c r="N128" s="20"/>
      <c r="O128" s="20"/>
      <c r="P128" s="19"/>
      <c r="Q128" s="19"/>
      <c r="R128" s="21"/>
      <c r="S128" s="21"/>
      <c r="T128" s="21">
        <v>3</v>
      </c>
      <c r="U128" s="21"/>
      <c r="V128" s="22"/>
      <c r="W128" s="22"/>
      <c r="X128" s="22">
        <v>3</v>
      </c>
      <c r="Y128" s="22"/>
      <c r="Z128" s="23"/>
      <c r="AA128" s="23"/>
      <c r="AB128" s="23">
        <v>3</v>
      </c>
      <c r="AC128" s="23"/>
      <c r="AD128" s="24"/>
      <c r="AE128" s="24"/>
      <c r="AF128" s="24"/>
      <c r="AG128" s="24">
        <v>4</v>
      </c>
      <c r="AH128" s="25"/>
      <c r="AI128" s="25"/>
      <c r="AJ128" s="25"/>
      <c r="AK128" s="25">
        <v>4</v>
      </c>
      <c r="AL128" s="26"/>
      <c r="AM128" s="26"/>
      <c r="AN128" s="26"/>
      <c r="AO128" s="26">
        <v>4</v>
      </c>
      <c r="AP128" s="22"/>
      <c r="AQ128" s="22"/>
      <c r="AR128" s="22"/>
      <c r="AS128" s="22">
        <v>4</v>
      </c>
      <c r="AT128" s="27"/>
      <c r="AU128" s="27"/>
      <c r="AV128" s="27"/>
      <c r="AW128" s="27">
        <v>4</v>
      </c>
      <c r="AX128" s="21"/>
      <c r="AY128" s="21"/>
      <c r="AZ128" s="21"/>
      <c r="BA128" s="21">
        <v>4</v>
      </c>
      <c r="BB128" s="22"/>
      <c r="BC128" s="22"/>
      <c r="BD128" s="22"/>
      <c r="BE128" s="22">
        <v>4</v>
      </c>
      <c r="BF128" s="23"/>
      <c r="BG128" s="23"/>
      <c r="BH128" s="23"/>
      <c r="BI128" s="23">
        <v>4</v>
      </c>
      <c r="BJ128" s="24"/>
      <c r="BK128" s="24"/>
      <c r="BL128" s="24"/>
      <c r="BM128" s="24">
        <v>4</v>
      </c>
      <c r="BN128" s="25"/>
      <c r="BO128" s="25"/>
      <c r="BP128" s="25"/>
      <c r="BQ128" s="25">
        <v>4</v>
      </c>
      <c r="BR128" s="26"/>
      <c r="BS128" s="26"/>
      <c r="BT128" s="26">
        <v>3</v>
      </c>
      <c r="BU128" s="26"/>
      <c r="BZ128" s="170"/>
      <c r="CA128" s="44"/>
      <c r="CB128" s="171"/>
      <c r="CJ128" s="28"/>
      <c r="CO128" s="28"/>
    </row>
    <row r="129" spans="1:93">
      <c r="A129" s="17">
        <v>127</v>
      </c>
      <c r="B129" s="172">
        <v>1</v>
      </c>
      <c r="C129" s="796" t="s">
        <v>452</v>
      </c>
      <c r="D129" s="18">
        <v>1</v>
      </c>
      <c r="E129" s="19"/>
      <c r="F129" s="20"/>
      <c r="G129" s="20"/>
      <c r="H129" s="20">
        <v>1</v>
      </c>
      <c r="I129" s="20"/>
      <c r="J129" s="20"/>
      <c r="K129" s="20"/>
      <c r="L129" s="20"/>
      <c r="M129" s="20"/>
      <c r="N129" s="20"/>
      <c r="O129" s="20"/>
      <c r="P129" s="19"/>
      <c r="Q129" s="19"/>
      <c r="R129" s="21"/>
      <c r="S129" s="21"/>
      <c r="T129" s="21"/>
      <c r="U129" s="21">
        <v>4</v>
      </c>
      <c r="V129" s="22"/>
      <c r="W129" s="22"/>
      <c r="X129" s="22">
        <v>3</v>
      </c>
      <c r="Y129" s="22"/>
      <c r="Z129" s="23"/>
      <c r="AA129" s="23"/>
      <c r="AB129" s="23">
        <v>3</v>
      </c>
      <c r="AC129" s="23"/>
      <c r="AD129" s="24"/>
      <c r="AE129" s="24"/>
      <c r="AF129" s="24">
        <v>3</v>
      </c>
      <c r="AG129" s="24"/>
      <c r="AH129" s="25"/>
      <c r="AI129" s="25"/>
      <c r="AJ129" s="25">
        <v>3</v>
      </c>
      <c r="AK129" s="25"/>
      <c r="AL129" s="26"/>
      <c r="AM129" s="26"/>
      <c r="AN129" s="26">
        <v>3</v>
      </c>
      <c r="AO129" s="26"/>
      <c r="AP129" s="22"/>
      <c r="AQ129" s="22"/>
      <c r="AR129" s="22">
        <v>3</v>
      </c>
      <c r="AS129" s="22"/>
      <c r="AT129" s="27"/>
      <c r="AU129" s="27"/>
      <c r="AV129" s="27">
        <v>3</v>
      </c>
      <c r="AW129" s="27"/>
      <c r="AX129" s="21"/>
      <c r="AY129" s="21"/>
      <c r="AZ129" s="21">
        <v>3</v>
      </c>
      <c r="BA129" s="21"/>
      <c r="BB129" s="22"/>
      <c r="BC129" s="22"/>
      <c r="BD129" s="22">
        <v>3</v>
      </c>
      <c r="BE129" s="22"/>
      <c r="BF129" s="23"/>
      <c r="BG129" s="23"/>
      <c r="BH129" s="23"/>
      <c r="BI129" s="23">
        <v>4</v>
      </c>
      <c r="BJ129" s="24"/>
      <c r="BK129" s="24"/>
      <c r="BL129" s="24"/>
      <c r="BM129" s="24">
        <v>4</v>
      </c>
      <c r="BN129" s="25"/>
      <c r="BO129" s="25"/>
      <c r="BP129" s="25">
        <v>3</v>
      </c>
      <c r="BQ129" s="25"/>
      <c r="BR129" s="26"/>
      <c r="BS129" s="26"/>
      <c r="BT129" s="26">
        <v>3</v>
      </c>
      <c r="BU129" s="26"/>
      <c r="BZ129" s="170"/>
      <c r="CA129" s="44"/>
      <c r="CB129" s="171"/>
      <c r="CJ129" s="28"/>
      <c r="CO129" s="28"/>
    </row>
    <row r="130" spans="1:93">
      <c r="A130" s="17">
        <v>128</v>
      </c>
      <c r="B130" s="172">
        <v>2</v>
      </c>
      <c r="C130" s="797"/>
      <c r="D130" s="18">
        <v>1</v>
      </c>
      <c r="E130" s="19"/>
      <c r="F130" s="20">
        <v>1</v>
      </c>
      <c r="G130" s="20"/>
      <c r="H130" s="20"/>
      <c r="I130" s="20"/>
      <c r="J130" s="20"/>
      <c r="K130" s="20"/>
      <c r="L130" s="20"/>
      <c r="M130" s="20"/>
      <c r="N130" s="20"/>
      <c r="O130" s="20"/>
      <c r="P130" s="19"/>
      <c r="Q130" s="19"/>
      <c r="R130" s="21"/>
      <c r="S130" s="21"/>
      <c r="T130" s="21"/>
      <c r="U130" s="21">
        <v>4</v>
      </c>
      <c r="V130" s="22"/>
      <c r="W130" s="22"/>
      <c r="X130" s="22">
        <v>3</v>
      </c>
      <c r="Y130" s="22"/>
      <c r="Z130" s="23"/>
      <c r="AA130" s="23"/>
      <c r="AB130" s="23">
        <v>3</v>
      </c>
      <c r="AC130" s="23"/>
      <c r="AD130" s="24"/>
      <c r="AE130" s="24"/>
      <c r="AF130" s="24">
        <v>3</v>
      </c>
      <c r="AG130" s="24"/>
      <c r="AH130" s="25"/>
      <c r="AI130" s="25"/>
      <c r="AJ130" s="25">
        <v>3</v>
      </c>
      <c r="AK130" s="25"/>
      <c r="AL130" s="26"/>
      <c r="AM130" s="26"/>
      <c r="AN130" s="26">
        <v>3</v>
      </c>
      <c r="AO130" s="26"/>
      <c r="AP130" s="22"/>
      <c r="AQ130" s="22"/>
      <c r="AR130" s="22">
        <v>3</v>
      </c>
      <c r="AS130" s="22"/>
      <c r="AT130" s="27"/>
      <c r="AU130" s="27"/>
      <c r="AV130" s="27">
        <v>3</v>
      </c>
      <c r="AW130" s="27"/>
      <c r="AX130" s="21"/>
      <c r="AY130" s="21"/>
      <c r="AZ130" s="21">
        <v>3</v>
      </c>
      <c r="BA130" s="21"/>
      <c r="BB130" s="22"/>
      <c r="BC130" s="22"/>
      <c r="BD130" s="22">
        <v>3</v>
      </c>
      <c r="BE130" s="22"/>
      <c r="BF130" s="23"/>
      <c r="BG130" s="23"/>
      <c r="BH130" s="23">
        <v>3</v>
      </c>
      <c r="BI130" s="23"/>
      <c r="BJ130" s="24"/>
      <c r="BK130" s="24"/>
      <c r="BL130" s="24">
        <v>3</v>
      </c>
      <c r="BM130" s="24"/>
      <c r="BN130" s="25"/>
      <c r="BO130" s="25"/>
      <c r="BP130" s="25">
        <v>3</v>
      </c>
      <c r="BQ130" s="25"/>
      <c r="BR130" s="26"/>
      <c r="BS130" s="26"/>
      <c r="BT130" s="26">
        <v>3</v>
      </c>
      <c r="BU130" s="26"/>
      <c r="BZ130" s="170"/>
      <c r="CA130" s="44"/>
      <c r="CB130" s="171"/>
      <c r="CJ130" s="28"/>
      <c r="CO130" s="28"/>
    </row>
    <row r="131" spans="1:93">
      <c r="A131" s="17">
        <v>129</v>
      </c>
      <c r="B131" s="172">
        <v>3</v>
      </c>
      <c r="C131" s="797"/>
      <c r="D131" s="18">
        <v>1</v>
      </c>
      <c r="E131" s="19"/>
      <c r="F131" s="20"/>
      <c r="G131" s="20">
        <v>1</v>
      </c>
      <c r="H131" s="20"/>
      <c r="I131" s="20"/>
      <c r="J131" s="20"/>
      <c r="K131" s="20"/>
      <c r="L131" s="20"/>
      <c r="M131" s="20"/>
      <c r="N131" s="20"/>
      <c r="O131" s="20"/>
      <c r="P131" s="19"/>
      <c r="Q131" s="19"/>
      <c r="R131" s="21"/>
      <c r="S131" s="21"/>
      <c r="T131" s="21">
        <v>3</v>
      </c>
      <c r="U131" s="21"/>
      <c r="V131" s="22"/>
      <c r="W131" s="22"/>
      <c r="X131" s="22">
        <v>3</v>
      </c>
      <c r="Y131" s="22"/>
      <c r="Z131" s="23"/>
      <c r="AA131" s="23"/>
      <c r="AB131" s="23">
        <v>3</v>
      </c>
      <c r="AC131" s="23"/>
      <c r="AD131" s="24"/>
      <c r="AE131" s="24"/>
      <c r="AF131" s="24"/>
      <c r="AG131" s="24">
        <v>4</v>
      </c>
      <c r="AH131" s="25"/>
      <c r="AI131" s="25"/>
      <c r="AJ131" s="25">
        <v>3</v>
      </c>
      <c r="AK131" s="25"/>
      <c r="AL131" s="26"/>
      <c r="AM131" s="26"/>
      <c r="AN131" s="26">
        <v>3</v>
      </c>
      <c r="AO131" s="26"/>
      <c r="AP131" s="22"/>
      <c r="AQ131" s="22"/>
      <c r="AR131" s="22">
        <v>3</v>
      </c>
      <c r="AS131" s="22"/>
      <c r="AT131" s="27"/>
      <c r="AU131" s="27"/>
      <c r="AV131" s="27">
        <v>3</v>
      </c>
      <c r="AW131" s="27"/>
      <c r="AX131" s="21"/>
      <c r="AY131" s="21"/>
      <c r="AZ131" s="21"/>
      <c r="BA131" s="21">
        <v>4</v>
      </c>
      <c r="BB131" s="22"/>
      <c r="BC131" s="22"/>
      <c r="BD131" s="22"/>
      <c r="BE131" s="22">
        <v>4</v>
      </c>
      <c r="BF131" s="23"/>
      <c r="BG131" s="23"/>
      <c r="BH131" s="23">
        <v>3</v>
      </c>
      <c r="BI131" s="23"/>
      <c r="BJ131" s="24"/>
      <c r="BK131" s="24"/>
      <c r="BL131" s="24">
        <v>3</v>
      </c>
      <c r="BM131" s="24"/>
      <c r="BN131" s="25"/>
      <c r="BO131" s="25"/>
      <c r="BP131" s="25"/>
      <c r="BQ131" s="25">
        <v>4</v>
      </c>
      <c r="BR131" s="26"/>
      <c r="BS131" s="26"/>
      <c r="BT131" s="26"/>
      <c r="BU131" s="26">
        <v>4</v>
      </c>
      <c r="BZ131" s="170"/>
      <c r="CA131" s="44"/>
      <c r="CB131" s="171"/>
      <c r="CJ131" s="28"/>
      <c r="CO131" s="28"/>
    </row>
    <row r="132" spans="1:93">
      <c r="A132" s="17">
        <v>130</v>
      </c>
      <c r="B132" s="172">
        <v>4</v>
      </c>
      <c r="C132" s="798"/>
      <c r="D132" s="18">
        <v>1</v>
      </c>
      <c r="E132" s="19"/>
      <c r="F132" s="20"/>
      <c r="G132" s="20"/>
      <c r="H132" s="20">
        <v>1</v>
      </c>
      <c r="I132" s="20"/>
      <c r="J132" s="20"/>
      <c r="K132" s="20"/>
      <c r="L132" s="20"/>
      <c r="M132" s="20"/>
      <c r="N132" s="20"/>
      <c r="O132" s="20"/>
      <c r="P132" s="19"/>
      <c r="Q132" s="19"/>
      <c r="R132" s="21"/>
      <c r="S132" s="21"/>
      <c r="T132" s="21"/>
      <c r="U132" s="21">
        <v>4</v>
      </c>
      <c r="V132" s="22"/>
      <c r="W132" s="22"/>
      <c r="X132" s="22">
        <v>3</v>
      </c>
      <c r="Y132" s="22"/>
      <c r="Z132" s="23"/>
      <c r="AA132" s="23"/>
      <c r="AB132" s="23">
        <v>3</v>
      </c>
      <c r="AC132" s="23"/>
      <c r="AD132" s="24"/>
      <c r="AE132" s="24"/>
      <c r="AF132" s="24">
        <v>3</v>
      </c>
      <c r="AG132" s="24"/>
      <c r="AH132" s="25"/>
      <c r="AI132" s="25"/>
      <c r="AJ132" s="25">
        <v>3</v>
      </c>
      <c r="AK132" s="25"/>
      <c r="AL132" s="26"/>
      <c r="AM132" s="26"/>
      <c r="AN132" s="26"/>
      <c r="AO132" s="26">
        <v>4</v>
      </c>
      <c r="AP132" s="22"/>
      <c r="AQ132" s="22"/>
      <c r="AR132" s="22">
        <v>3</v>
      </c>
      <c r="AS132" s="22"/>
      <c r="AT132" s="27"/>
      <c r="AU132" s="27"/>
      <c r="AV132" s="27">
        <v>3</v>
      </c>
      <c r="AW132" s="27"/>
      <c r="AX132" s="21"/>
      <c r="AY132" s="21"/>
      <c r="AZ132" s="21">
        <v>3</v>
      </c>
      <c r="BA132" s="21"/>
      <c r="BB132" s="22"/>
      <c r="BC132" s="22"/>
      <c r="BD132" s="22">
        <v>3</v>
      </c>
      <c r="BE132" s="22"/>
      <c r="BF132" s="23"/>
      <c r="BG132" s="23"/>
      <c r="BH132" s="23">
        <v>3</v>
      </c>
      <c r="BI132" s="23"/>
      <c r="BJ132" s="24"/>
      <c r="BK132" s="24"/>
      <c r="BL132" s="24">
        <v>3</v>
      </c>
      <c r="BM132" s="24"/>
      <c r="BN132" s="25"/>
      <c r="BO132" s="25"/>
      <c r="BP132" s="25">
        <v>3</v>
      </c>
      <c r="BQ132" s="25"/>
      <c r="BR132" s="26"/>
      <c r="BS132" s="26"/>
      <c r="BT132" s="26">
        <v>3</v>
      </c>
      <c r="BU132" s="26"/>
      <c r="BZ132" s="170"/>
      <c r="CA132" s="44"/>
      <c r="CB132" s="171"/>
      <c r="CJ132" s="28"/>
      <c r="CO132" s="28"/>
    </row>
    <row r="133" spans="1:93" ht="15" customHeight="1">
      <c r="A133" s="17">
        <v>131</v>
      </c>
      <c r="B133" s="179">
        <v>1</v>
      </c>
      <c r="C133" s="660" t="s">
        <v>459</v>
      </c>
      <c r="D133" s="18">
        <v>1</v>
      </c>
      <c r="E133" s="19"/>
      <c r="F133" s="20"/>
      <c r="G133" s="20"/>
      <c r="H133" s="20">
        <v>1</v>
      </c>
      <c r="I133" s="20"/>
      <c r="J133" s="20"/>
      <c r="K133" s="20"/>
      <c r="L133" s="20"/>
      <c r="M133" s="20"/>
      <c r="N133" s="20"/>
      <c r="O133" s="20"/>
      <c r="P133" s="19"/>
      <c r="Q133" s="19"/>
      <c r="R133" s="21"/>
      <c r="S133" s="21"/>
      <c r="T133" s="21">
        <v>3</v>
      </c>
      <c r="U133" s="21"/>
      <c r="V133" s="22"/>
      <c r="W133" s="22"/>
      <c r="X133" s="22">
        <v>3</v>
      </c>
      <c r="Y133" s="22"/>
      <c r="Z133" s="23"/>
      <c r="AA133" s="23"/>
      <c r="AB133" s="23">
        <v>3</v>
      </c>
      <c r="AC133" s="23"/>
      <c r="AD133" s="24"/>
      <c r="AE133" s="24"/>
      <c r="AF133" s="24">
        <v>3</v>
      </c>
      <c r="AG133" s="24"/>
      <c r="AH133" s="25"/>
      <c r="AI133" s="25"/>
      <c r="AJ133" s="25">
        <v>3</v>
      </c>
      <c r="AK133" s="25"/>
      <c r="AL133" s="26"/>
      <c r="AM133" s="26"/>
      <c r="AN133" s="26"/>
      <c r="AO133" s="26">
        <v>4</v>
      </c>
      <c r="AP133" s="22"/>
      <c r="AQ133" s="22"/>
      <c r="AR133" s="22">
        <v>3</v>
      </c>
      <c r="AS133" s="22"/>
      <c r="AT133" s="27"/>
      <c r="AU133" s="27"/>
      <c r="AV133" s="27">
        <v>3</v>
      </c>
      <c r="AW133" s="27"/>
      <c r="AX133" s="21"/>
      <c r="AY133" s="21"/>
      <c r="AZ133" s="21">
        <v>3</v>
      </c>
      <c r="BA133" s="21"/>
      <c r="BB133" s="22"/>
      <c r="BC133" s="22"/>
      <c r="BD133" s="22">
        <v>3</v>
      </c>
      <c r="BE133" s="22"/>
      <c r="BF133" s="23"/>
      <c r="BG133" s="23"/>
      <c r="BH133" s="23"/>
      <c r="BI133" s="23">
        <v>4</v>
      </c>
      <c r="BJ133" s="24"/>
      <c r="BK133" s="24"/>
      <c r="BL133" s="24"/>
      <c r="BM133" s="24">
        <v>4</v>
      </c>
      <c r="BN133" s="25"/>
      <c r="BO133" s="25"/>
      <c r="BP133" s="25">
        <v>3</v>
      </c>
      <c r="BQ133" s="25"/>
      <c r="BR133" s="26"/>
      <c r="BS133" s="26"/>
      <c r="BT133" s="26">
        <v>3</v>
      </c>
      <c r="BU133" s="26"/>
      <c r="BZ133" s="170"/>
      <c r="CA133" s="44"/>
      <c r="CB133" s="171"/>
      <c r="CJ133" s="28"/>
      <c r="CO133" s="28"/>
    </row>
    <row r="134" spans="1:93">
      <c r="A134" s="17">
        <v>132</v>
      </c>
      <c r="B134" s="179">
        <v>2</v>
      </c>
      <c r="C134" s="661"/>
      <c r="D134" s="18"/>
      <c r="E134" s="19">
        <v>1</v>
      </c>
      <c r="F134" s="20"/>
      <c r="G134" s="20"/>
      <c r="H134" s="20">
        <v>1</v>
      </c>
      <c r="I134" s="20"/>
      <c r="J134" s="20"/>
      <c r="K134" s="20"/>
      <c r="L134" s="20"/>
      <c r="M134" s="20"/>
      <c r="N134" s="20"/>
      <c r="O134" s="20"/>
      <c r="P134" s="19"/>
      <c r="Q134" s="19"/>
      <c r="R134" s="21"/>
      <c r="S134" s="21"/>
      <c r="T134" s="21">
        <v>3</v>
      </c>
      <c r="U134" s="21"/>
      <c r="V134" s="22"/>
      <c r="W134" s="22"/>
      <c r="X134" s="22">
        <v>3</v>
      </c>
      <c r="Y134" s="22"/>
      <c r="Z134" s="23"/>
      <c r="AA134" s="23"/>
      <c r="AB134" s="23">
        <v>3</v>
      </c>
      <c r="AC134" s="23"/>
      <c r="AD134" s="24"/>
      <c r="AE134" s="24"/>
      <c r="AF134" s="24">
        <v>3</v>
      </c>
      <c r="AG134" s="24"/>
      <c r="AH134" s="25"/>
      <c r="AI134" s="25"/>
      <c r="AJ134" s="25">
        <v>3</v>
      </c>
      <c r="AK134" s="25"/>
      <c r="AL134" s="26"/>
      <c r="AM134" s="26"/>
      <c r="AN134" s="26">
        <v>3</v>
      </c>
      <c r="AO134" s="26"/>
      <c r="AP134" s="22"/>
      <c r="AQ134" s="22"/>
      <c r="AR134" s="22"/>
      <c r="AS134" s="22">
        <v>4</v>
      </c>
      <c r="AT134" s="27"/>
      <c r="AU134" s="27"/>
      <c r="AV134" s="27">
        <v>3</v>
      </c>
      <c r="AW134" s="27"/>
      <c r="AX134" s="21"/>
      <c r="AY134" s="21"/>
      <c r="AZ134" s="21">
        <v>3</v>
      </c>
      <c r="BA134" s="21"/>
      <c r="BB134" s="22"/>
      <c r="BC134" s="22"/>
      <c r="BD134" s="22">
        <v>3</v>
      </c>
      <c r="BE134" s="22"/>
      <c r="BF134" s="23"/>
      <c r="BG134" s="23"/>
      <c r="BH134" s="23">
        <v>3</v>
      </c>
      <c r="BI134" s="23"/>
      <c r="BJ134" s="24"/>
      <c r="BK134" s="24"/>
      <c r="BL134" s="24"/>
      <c r="BM134" s="24">
        <v>4</v>
      </c>
      <c r="BN134" s="25"/>
      <c r="BO134" s="25"/>
      <c r="BP134" s="25">
        <v>3</v>
      </c>
      <c r="BQ134" s="25"/>
      <c r="BR134" s="26"/>
      <c r="BS134" s="26"/>
      <c r="BT134" s="26"/>
      <c r="BU134" s="26">
        <v>4</v>
      </c>
      <c r="BZ134" s="170"/>
      <c r="CA134" s="44"/>
      <c r="CB134" s="171"/>
      <c r="CJ134" s="28"/>
      <c r="CO134" s="28"/>
    </row>
    <row r="135" spans="1:93">
      <c r="A135" s="17">
        <v>133</v>
      </c>
      <c r="B135" s="179">
        <v>3</v>
      </c>
      <c r="C135" s="661"/>
      <c r="D135" s="18"/>
      <c r="E135" s="19">
        <v>1</v>
      </c>
      <c r="F135" s="20"/>
      <c r="G135" s="20"/>
      <c r="H135" s="20">
        <v>1</v>
      </c>
      <c r="I135" s="20"/>
      <c r="J135" s="20"/>
      <c r="K135" s="20"/>
      <c r="L135" s="20"/>
      <c r="M135" s="20"/>
      <c r="N135" s="20"/>
      <c r="O135" s="20"/>
      <c r="P135" s="19"/>
      <c r="Q135" s="19"/>
      <c r="R135" s="21"/>
      <c r="S135" s="21"/>
      <c r="T135" s="21">
        <v>3</v>
      </c>
      <c r="U135" s="21"/>
      <c r="V135" s="22"/>
      <c r="W135" s="22"/>
      <c r="X135" s="22">
        <v>3</v>
      </c>
      <c r="Y135" s="22"/>
      <c r="Z135" s="23"/>
      <c r="AA135" s="23"/>
      <c r="AB135" s="23">
        <v>3</v>
      </c>
      <c r="AC135" s="23"/>
      <c r="AD135" s="24"/>
      <c r="AE135" s="24"/>
      <c r="AF135" s="24">
        <v>3</v>
      </c>
      <c r="AG135" s="24"/>
      <c r="AH135" s="25"/>
      <c r="AI135" s="25"/>
      <c r="AJ135" s="25">
        <v>3</v>
      </c>
      <c r="AK135" s="25"/>
      <c r="AL135" s="26"/>
      <c r="AM135" s="26"/>
      <c r="AN135" s="26"/>
      <c r="AO135" s="26">
        <v>4</v>
      </c>
      <c r="AP135" s="22"/>
      <c r="AQ135" s="22"/>
      <c r="AR135" s="22">
        <v>3</v>
      </c>
      <c r="AS135" s="22"/>
      <c r="AT135" s="27"/>
      <c r="AU135" s="27"/>
      <c r="AV135" s="27">
        <v>3</v>
      </c>
      <c r="AW135" s="27"/>
      <c r="AX135" s="21"/>
      <c r="AY135" s="21"/>
      <c r="AZ135" s="21"/>
      <c r="BA135" s="21">
        <v>4</v>
      </c>
      <c r="BB135" s="22"/>
      <c r="BC135" s="22"/>
      <c r="BD135" s="22">
        <v>3</v>
      </c>
      <c r="BE135" s="22"/>
      <c r="BF135" s="23"/>
      <c r="BG135" s="23"/>
      <c r="BH135" s="23"/>
      <c r="BI135" s="23">
        <v>4</v>
      </c>
      <c r="BJ135" s="24"/>
      <c r="BK135" s="24"/>
      <c r="BL135" s="24"/>
      <c r="BM135" s="24">
        <v>4</v>
      </c>
      <c r="BN135" s="25"/>
      <c r="BO135" s="25"/>
      <c r="BP135" s="25">
        <v>3</v>
      </c>
      <c r="BQ135" s="25"/>
      <c r="BR135" s="26"/>
      <c r="BS135" s="26"/>
      <c r="BT135" s="26">
        <v>3</v>
      </c>
      <c r="BU135" s="26"/>
      <c r="BZ135" s="170"/>
      <c r="CA135" s="44"/>
      <c r="CB135" s="171"/>
      <c r="CJ135" s="28"/>
      <c r="CO135" s="28"/>
    </row>
    <row r="136" spans="1:93">
      <c r="A136" s="17">
        <v>134</v>
      </c>
      <c r="B136" s="179">
        <v>4</v>
      </c>
      <c r="C136" s="661"/>
      <c r="D136" s="18"/>
      <c r="E136" s="19">
        <v>1</v>
      </c>
      <c r="F136" s="20">
        <v>1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19"/>
      <c r="Q136" s="19"/>
      <c r="R136" s="21"/>
      <c r="S136" s="21"/>
      <c r="T136" s="21">
        <v>3</v>
      </c>
      <c r="U136" s="21"/>
      <c r="V136" s="22"/>
      <c r="W136" s="22"/>
      <c r="X136" s="22">
        <v>3</v>
      </c>
      <c r="Y136" s="22"/>
      <c r="Z136" s="23"/>
      <c r="AA136" s="23"/>
      <c r="AB136" s="23">
        <v>3</v>
      </c>
      <c r="AC136" s="23"/>
      <c r="AD136" s="24"/>
      <c r="AE136" s="24"/>
      <c r="AF136" s="24">
        <v>3</v>
      </c>
      <c r="AG136" s="24"/>
      <c r="AH136" s="25"/>
      <c r="AI136" s="25"/>
      <c r="AJ136" s="25">
        <v>3</v>
      </c>
      <c r="AK136" s="25"/>
      <c r="AL136" s="26"/>
      <c r="AM136" s="26">
        <v>2</v>
      </c>
      <c r="AN136" s="26"/>
      <c r="AO136" s="26"/>
      <c r="AP136" s="22"/>
      <c r="AQ136" s="22"/>
      <c r="AR136" s="22">
        <v>3</v>
      </c>
      <c r="AS136" s="22"/>
      <c r="AT136" s="27"/>
      <c r="AU136" s="27"/>
      <c r="AV136" s="27">
        <v>3</v>
      </c>
      <c r="AW136" s="27"/>
      <c r="AX136" s="21"/>
      <c r="AY136" s="21"/>
      <c r="AZ136" s="21">
        <v>3</v>
      </c>
      <c r="BA136" s="21"/>
      <c r="BB136" s="22"/>
      <c r="BC136" s="22"/>
      <c r="BD136" s="22">
        <v>3</v>
      </c>
      <c r="BE136" s="22"/>
      <c r="BF136" s="23"/>
      <c r="BG136" s="23"/>
      <c r="BH136" s="23"/>
      <c r="BI136" s="23">
        <v>4</v>
      </c>
      <c r="BJ136" s="24"/>
      <c r="BK136" s="24"/>
      <c r="BL136" s="24"/>
      <c r="BM136" s="24">
        <v>4</v>
      </c>
      <c r="BN136" s="25"/>
      <c r="BO136" s="25"/>
      <c r="BP136" s="25">
        <v>3</v>
      </c>
      <c r="BQ136" s="25"/>
      <c r="BR136" s="26"/>
      <c r="BS136" s="26"/>
      <c r="BT136" s="26">
        <v>3</v>
      </c>
      <c r="BU136" s="26"/>
      <c r="BZ136" s="170"/>
      <c r="CA136" s="44"/>
      <c r="CB136" s="171"/>
      <c r="CJ136" s="28"/>
      <c r="CO136" s="28"/>
    </row>
    <row r="137" spans="1:93">
      <c r="A137" s="17">
        <v>135</v>
      </c>
      <c r="B137" s="179">
        <v>5</v>
      </c>
      <c r="C137" s="661"/>
      <c r="D137" s="18">
        <v>1</v>
      </c>
      <c r="E137" s="19"/>
      <c r="F137" s="20"/>
      <c r="G137" s="20"/>
      <c r="H137" s="20">
        <v>1</v>
      </c>
      <c r="I137" s="20"/>
      <c r="J137" s="20"/>
      <c r="K137" s="20"/>
      <c r="L137" s="20"/>
      <c r="M137" s="20"/>
      <c r="N137" s="20"/>
      <c r="O137" s="20"/>
      <c r="P137" s="19"/>
      <c r="Q137" s="19"/>
      <c r="R137" s="21"/>
      <c r="S137" s="21"/>
      <c r="T137" s="21">
        <v>3</v>
      </c>
      <c r="U137" s="21"/>
      <c r="V137" s="22"/>
      <c r="W137" s="22"/>
      <c r="X137" s="22"/>
      <c r="Y137" s="22">
        <v>4</v>
      </c>
      <c r="Z137" s="23"/>
      <c r="AA137" s="23"/>
      <c r="AB137" s="23"/>
      <c r="AC137" s="23">
        <v>4</v>
      </c>
      <c r="AD137" s="24"/>
      <c r="AE137" s="24"/>
      <c r="AF137" s="24"/>
      <c r="AG137" s="24">
        <v>4</v>
      </c>
      <c r="AH137" s="25"/>
      <c r="AI137" s="25"/>
      <c r="AJ137" s="25"/>
      <c r="AK137" s="25">
        <v>4</v>
      </c>
      <c r="AL137" s="26"/>
      <c r="AM137" s="26"/>
      <c r="AN137" s="26"/>
      <c r="AO137" s="26">
        <v>4</v>
      </c>
      <c r="AP137" s="22"/>
      <c r="AQ137" s="22"/>
      <c r="AR137" s="22"/>
      <c r="AS137" s="22">
        <v>4</v>
      </c>
      <c r="AT137" s="27"/>
      <c r="AU137" s="27"/>
      <c r="AV137" s="27"/>
      <c r="AW137" s="27">
        <v>4</v>
      </c>
      <c r="AX137" s="21"/>
      <c r="AY137" s="21"/>
      <c r="AZ137" s="21"/>
      <c r="BA137" s="21">
        <v>4</v>
      </c>
      <c r="BB137" s="22"/>
      <c r="BC137" s="22"/>
      <c r="BD137" s="22">
        <v>3</v>
      </c>
      <c r="BE137" s="22"/>
      <c r="BF137" s="23"/>
      <c r="BG137" s="23"/>
      <c r="BH137" s="23"/>
      <c r="BI137" s="23">
        <v>4</v>
      </c>
      <c r="BJ137" s="24"/>
      <c r="BK137" s="24"/>
      <c r="BL137" s="24"/>
      <c r="BM137" s="24">
        <v>4</v>
      </c>
      <c r="BN137" s="25"/>
      <c r="BO137" s="25"/>
      <c r="BP137" s="25"/>
      <c r="BQ137" s="25">
        <v>4</v>
      </c>
      <c r="BR137" s="26"/>
      <c r="BS137" s="26"/>
      <c r="BT137" s="26"/>
      <c r="BU137" s="26">
        <v>4</v>
      </c>
      <c r="BZ137" s="170"/>
      <c r="CA137" s="44"/>
      <c r="CB137" s="171"/>
      <c r="CJ137" s="28"/>
      <c r="CO137" s="28"/>
    </row>
    <row r="138" spans="1:93">
      <c r="A138" s="17">
        <v>136</v>
      </c>
      <c r="B138" s="179">
        <v>6</v>
      </c>
      <c r="C138" s="661"/>
      <c r="D138" s="18">
        <v>1</v>
      </c>
      <c r="E138" s="19"/>
      <c r="F138" s="20"/>
      <c r="G138" s="20">
        <v>1</v>
      </c>
      <c r="H138" s="20"/>
      <c r="I138" s="20"/>
      <c r="J138" s="20"/>
      <c r="K138" s="20"/>
      <c r="L138" s="20"/>
      <c r="M138" s="20"/>
      <c r="N138" s="20"/>
      <c r="O138" s="20"/>
      <c r="P138" s="19"/>
      <c r="Q138" s="19"/>
      <c r="R138" s="21"/>
      <c r="S138" s="21"/>
      <c r="T138" s="21">
        <v>3</v>
      </c>
      <c r="U138" s="21"/>
      <c r="V138" s="22"/>
      <c r="W138" s="22"/>
      <c r="X138" s="22"/>
      <c r="Y138" s="22">
        <v>4</v>
      </c>
      <c r="Z138" s="23"/>
      <c r="AA138" s="23"/>
      <c r="AB138" s="23">
        <v>3</v>
      </c>
      <c r="AC138" s="23"/>
      <c r="AD138" s="24"/>
      <c r="AE138" s="24"/>
      <c r="AF138" s="24">
        <v>3</v>
      </c>
      <c r="AG138" s="24"/>
      <c r="AH138" s="25"/>
      <c r="AI138" s="25"/>
      <c r="AJ138" s="25"/>
      <c r="AK138" s="25">
        <v>4</v>
      </c>
      <c r="AL138" s="26"/>
      <c r="AM138" s="26"/>
      <c r="AN138" s="26">
        <v>3</v>
      </c>
      <c r="AO138" s="26"/>
      <c r="AP138" s="22"/>
      <c r="AQ138" s="22"/>
      <c r="AR138" s="22">
        <v>3</v>
      </c>
      <c r="AS138" s="22"/>
      <c r="AT138" s="27"/>
      <c r="AU138" s="27"/>
      <c r="AV138" s="27">
        <v>3</v>
      </c>
      <c r="AW138" s="27"/>
      <c r="AX138" s="21"/>
      <c r="AY138" s="21"/>
      <c r="AZ138" s="21">
        <v>3</v>
      </c>
      <c r="BA138" s="21"/>
      <c r="BB138" s="22"/>
      <c r="BC138" s="22"/>
      <c r="BD138" s="22">
        <v>3</v>
      </c>
      <c r="BE138" s="22"/>
      <c r="BF138" s="23"/>
      <c r="BG138" s="23"/>
      <c r="BH138" s="23">
        <v>3</v>
      </c>
      <c r="BI138" s="23"/>
      <c r="BJ138" s="24"/>
      <c r="BK138" s="24">
        <v>2</v>
      </c>
      <c r="BL138" s="24"/>
      <c r="BM138" s="24"/>
      <c r="BN138" s="25"/>
      <c r="BO138" s="25"/>
      <c r="BP138" s="25">
        <v>3</v>
      </c>
      <c r="BQ138" s="25"/>
      <c r="BR138" s="26"/>
      <c r="BS138" s="26"/>
      <c r="BT138" s="26"/>
      <c r="BU138" s="26">
        <v>4</v>
      </c>
      <c r="BZ138" s="170"/>
      <c r="CA138" s="44"/>
      <c r="CB138" s="171"/>
      <c r="CJ138" s="28"/>
      <c r="CO138" s="28"/>
    </row>
    <row r="139" spans="1:93">
      <c r="A139" s="17">
        <v>137</v>
      </c>
      <c r="B139" s="179">
        <v>7</v>
      </c>
      <c r="C139" s="661"/>
      <c r="D139" s="18">
        <v>1</v>
      </c>
      <c r="E139" s="19"/>
      <c r="F139" s="20">
        <v>1</v>
      </c>
      <c r="G139" s="20"/>
      <c r="H139" s="20"/>
      <c r="I139" s="20"/>
      <c r="J139" s="20"/>
      <c r="K139" s="20"/>
      <c r="L139" s="20"/>
      <c r="M139" s="20"/>
      <c r="N139" s="20"/>
      <c r="O139" s="20"/>
      <c r="P139" s="19"/>
      <c r="Q139" s="19"/>
      <c r="R139" s="21"/>
      <c r="S139" s="21"/>
      <c r="T139" s="21">
        <v>3</v>
      </c>
      <c r="U139" s="21"/>
      <c r="V139" s="22"/>
      <c r="W139" s="22"/>
      <c r="X139" s="22">
        <v>3</v>
      </c>
      <c r="Y139" s="22"/>
      <c r="Z139" s="23"/>
      <c r="AA139" s="23"/>
      <c r="AB139" s="23">
        <v>3</v>
      </c>
      <c r="AC139" s="23"/>
      <c r="AD139" s="24"/>
      <c r="AE139" s="24"/>
      <c r="AF139" s="24">
        <v>3</v>
      </c>
      <c r="AG139" s="24"/>
      <c r="AH139" s="25"/>
      <c r="AI139" s="25"/>
      <c r="AJ139" s="25"/>
      <c r="AK139" s="25">
        <v>4</v>
      </c>
      <c r="AL139" s="26"/>
      <c r="AM139" s="26"/>
      <c r="AN139" s="26"/>
      <c r="AO139" s="26">
        <v>4</v>
      </c>
      <c r="AP139" s="22"/>
      <c r="AQ139" s="22"/>
      <c r="AR139" s="22"/>
      <c r="AS139" s="22">
        <v>4</v>
      </c>
      <c r="AT139" s="27"/>
      <c r="AU139" s="27"/>
      <c r="AV139" s="27">
        <v>3</v>
      </c>
      <c r="AW139" s="27"/>
      <c r="AX139" s="21"/>
      <c r="AY139" s="21"/>
      <c r="AZ139" s="21">
        <v>3</v>
      </c>
      <c r="BA139" s="21"/>
      <c r="BB139" s="22">
        <v>1</v>
      </c>
      <c r="BC139" s="22"/>
      <c r="BD139" s="22"/>
      <c r="BE139" s="22"/>
      <c r="BF139" s="23"/>
      <c r="BG139" s="23"/>
      <c r="BH139" s="23">
        <v>3</v>
      </c>
      <c r="BI139" s="23"/>
      <c r="BJ139" s="24"/>
      <c r="BK139" s="24"/>
      <c r="BL139" s="24"/>
      <c r="BM139" s="24">
        <v>4</v>
      </c>
      <c r="BN139" s="25"/>
      <c r="BO139" s="25"/>
      <c r="BP139" s="25">
        <v>3</v>
      </c>
      <c r="BQ139" s="25"/>
      <c r="BR139" s="26"/>
      <c r="BS139" s="26"/>
      <c r="BT139" s="26"/>
      <c r="BU139" s="26">
        <v>4</v>
      </c>
      <c r="BZ139" s="170"/>
      <c r="CA139" s="44"/>
      <c r="CB139" s="171"/>
      <c r="CJ139" s="28"/>
      <c r="CO139" s="28"/>
    </row>
    <row r="140" spans="1:93">
      <c r="A140" s="17">
        <v>138</v>
      </c>
      <c r="B140" s="179">
        <v>8</v>
      </c>
      <c r="C140" s="661"/>
      <c r="D140" s="18">
        <v>1</v>
      </c>
      <c r="E140" s="19"/>
      <c r="F140" s="20"/>
      <c r="G140" s="20"/>
      <c r="H140" s="20"/>
      <c r="I140" s="20"/>
      <c r="J140" s="20">
        <v>1</v>
      </c>
      <c r="K140" s="20"/>
      <c r="L140" s="20"/>
      <c r="M140" s="20"/>
      <c r="N140" s="20"/>
      <c r="O140" s="20"/>
      <c r="P140" s="19"/>
      <c r="Q140" s="19"/>
      <c r="R140" s="21"/>
      <c r="S140" s="21"/>
      <c r="T140" s="21">
        <v>3</v>
      </c>
      <c r="U140" s="21"/>
      <c r="V140" s="22"/>
      <c r="W140" s="22"/>
      <c r="X140" s="22">
        <v>3</v>
      </c>
      <c r="Y140" s="22"/>
      <c r="Z140" s="23"/>
      <c r="AA140" s="23"/>
      <c r="AB140" s="23">
        <v>3</v>
      </c>
      <c r="AC140" s="23"/>
      <c r="AD140" s="24"/>
      <c r="AE140" s="24"/>
      <c r="AF140" s="24">
        <v>3</v>
      </c>
      <c r="AG140" s="24"/>
      <c r="AH140" s="25"/>
      <c r="AI140" s="25"/>
      <c r="AJ140" s="25"/>
      <c r="AK140" s="25">
        <v>4</v>
      </c>
      <c r="AL140" s="26"/>
      <c r="AM140" s="26"/>
      <c r="AN140" s="26"/>
      <c r="AO140" s="26">
        <v>4</v>
      </c>
      <c r="AP140" s="22"/>
      <c r="AQ140" s="22"/>
      <c r="AR140" s="22">
        <v>3</v>
      </c>
      <c r="AS140" s="22"/>
      <c r="AT140" s="27"/>
      <c r="AU140" s="27"/>
      <c r="AV140" s="27">
        <v>3</v>
      </c>
      <c r="AW140" s="27"/>
      <c r="AX140" s="21"/>
      <c r="AY140" s="21"/>
      <c r="AZ140" s="21">
        <v>3</v>
      </c>
      <c r="BA140" s="21"/>
      <c r="BB140" s="22"/>
      <c r="BC140" s="22"/>
      <c r="BD140" s="22"/>
      <c r="BE140" s="22">
        <v>4</v>
      </c>
      <c r="BF140" s="23"/>
      <c r="BG140" s="23"/>
      <c r="BH140" s="23">
        <v>3</v>
      </c>
      <c r="BI140" s="23"/>
      <c r="BJ140" s="24"/>
      <c r="BK140" s="24"/>
      <c r="BL140" s="24"/>
      <c r="BM140" s="24">
        <v>4</v>
      </c>
      <c r="BN140" s="25"/>
      <c r="BO140" s="25"/>
      <c r="BP140" s="25">
        <v>3</v>
      </c>
      <c r="BQ140" s="25"/>
      <c r="BR140" s="26"/>
      <c r="BS140" s="26"/>
      <c r="BT140" s="26"/>
      <c r="BU140" s="26">
        <v>4</v>
      </c>
      <c r="BZ140" s="170"/>
      <c r="CA140" s="44"/>
      <c r="CB140" s="171"/>
      <c r="CJ140" s="28"/>
      <c r="CO140" s="28"/>
    </row>
    <row r="141" spans="1:93">
      <c r="A141" s="17">
        <v>139</v>
      </c>
      <c r="B141" s="179">
        <v>9</v>
      </c>
      <c r="C141" s="661"/>
      <c r="D141" s="18"/>
      <c r="E141" s="19">
        <v>1</v>
      </c>
      <c r="F141" s="20"/>
      <c r="G141" s="20"/>
      <c r="H141" s="20">
        <v>1</v>
      </c>
      <c r="I141" s="20"/>
      <c r="J141" s="20"/>
      <c r="K141" s="20"/>
      <c r="L141" s="20"/>
      <c r="M141" s="20"/>
      <c r="N141" s="20"/>
      <c r="O141" s="20"/>
      <c r="P141" s="19"/>
      <c r="Q141" s="19"/>
      <c r="R141" s="21"/>
      <c r="S141" s="21"/>
      <c r="T141" s="21">
        <v>3</v>
      </c>
      <c r="U141" s="21"/>
      <c r="V141" s="22"/>
      <c r="W141" s="22"/>
      <c r="X141" s="22">
        <v>3</v>
      </c>
      <c r="Y141" s="22"/>
      <c r="Z141" s="23"/>
      <c r="AA141" s="23"/>
      <c r="AB141" s="23">
        <v>3</v>
      </c>
      <c r="AC141" s="23"/>
      <c r="AD141" s="24"/>
      <c r="AE141" s="24"/>
      <c r="AF141" s="24">
        <v>3</v>
      </c>
      <c r="AG141" s="24"/>
      <c r="AH141" s="25"/>
      <c r="AI141" s="25"/>
      <c r="AJ141" s="25">
        <v>3</v>
      </c>
      <c r="AK141" s="25"/>
      <c r="AL141" s="26"/>
      <c r="AM141" s="26"/>
      <c r="AN141" s="26"/>
      <c r="AO141" s="26">
        <v>4</v>
      </c>
      <c r="AP141" s="22"/>
      <c r="AQ141" s="22"/>
      <c r="AR141" s="22"/>
      <c r="AS141" s="22">
        <v>4</v>
      </c>
      <c r="AT141" s="27"/>
      <c r="AU141" s="27"/>
      <c r="AV141" s="27"/>
      <c r="AW141" s="27">
        <v>4</v>
      </c>
      <c r="AX141" s="21"/>
      <c r="AY141" s="21"/>
      <c r="AZ141" s="21"/>
      <c r="BA141" s="21">
        <v>4</v>
      </c>
      <c r="BB141" s="22"/>
      <c r="BC141" s="22"/>
      <c r="BD141" s="22">
        <v>3</v>
      </c>
      <c r="BE141" s="22"/>
      <c r="BF141" s="23"/>
      <c r="BG141" s="23"/>
      <c r="BH141" s="23">
        <v>3</v>
      </c>
      <c r="BI141" s="23"/>
      <c r="BJ141" s="24"/>
      <c r="BK141" s="24"/>
      <c r="BL141" s="24">
        <v>3</v>
      </c>
      <c r="BM141" s="24"/>
      <c r="BN141" s="25"/>
      <c r="BO141" s="25"/>
      <c r="BP141" s="25"/>
      <c r="BQ141" s="25">
        <v>4</v>
      </c>
      <c r="BR141" s="26"/>
      <c r="BS141" s="26"/>
      <c r="BT141" s="26"/>
      <c r="BU141" s="26">
        <v>4</v>
      </c>
      <c r="BZ141" s="170"/>
      <c r="CA141" s="44"/>
      <c r="CB141" s="171"/>
      <c r="CJ141" s="28"/>
      <c r="CO141" s="28"/>
    </row>
    <row r="142" spans="1:93">
      <c r="A142" s="17">
        <v>140</v>
      </c>
      <c r="B142" s="179">
        <v>10</v>
      </c>
      <c r="C142" s="661"/>
      <c r="D142" s="18"/>
      <c r="E142" s="19">
        <v>1</v>
      </c>
      <c r="F142" s="20"/>
      <c r="G142" s="20">
        <v>1</v>
      </c>
      <c r="H142" s="20"/>
      <c r="I142" s="20"/>
      <c r="J142" s="20"/>
      <c r="K142" s="20"/>
      <c r="L142" s="20"/>
      <c r="M142" s="20"/>
      <c r="N142" s="20"/>
      <c r="O142" s="20"/>
      <c r="P142" s="19"/>
      <c r="Q142" s="19"/>
      <c r="R142" s="21"/>
      <c r="S142" s="21"/>
      <c r="T142" s="21"/>
      <c r="U142" s="21">
        <v>4</v>
      </c>
      <c r="V142" s="22"/>
      <c r="W142" s="22"/>
      <c r="X142" s="22">
        <v>3</v>
      </c>
      <c r="Y142" s="22"/>
      <c r="Z142" s="23"/>
      <c r="AA142" s="23"/>
      <c r="AB142" s="23">
        <v>3</v>
      </c>
      <c r="AC142" s="23"/>
      <c r="AD142" s="24"/>
      <c r="AE142" s="24"/>
      <c r="AF142" s="24">
        <v>3</v>
      </c>
      <c r="AG142" s="24"/>
      <c r="AH142" s="25"/>
      <c r="AI142" s="25"/>
      <c r="AJ142" s="25">
        <v>3</v>
      </c>
      <c r="AK142" s="25"/>
      <c r="AL142" s="26"/>
      <c r="AM142" s="26"/>
      <c r="AN142" s="26">
        <v>3</v>
      </c>
      <c r="AO142" s="26"/>
      <c r="AP142" s="22"/>
      <c r="AQ142" s="22"/>
      <c r="AR142" s="22">
        <v>3</v>
      </c>
      <c r="AS142" s="22"/>
      <c r="AT142" s="27"/>
      <c r="AU142" s="27"/>
      <c r="AV142" s="27">
        <v>3</v>
      </c>
      <c r="AW142" s="27"/>
      <c r="AX142" s="21"/>
      <c r="AY142" s="21"/>
      <c r="AZ142" s="21">
        <v>3</v>
      </c>
      <c r="BA142" s="21"/>
      <c r="BB142" s="22"/>
      <c r="BC142" s="22"/>
      <c r="BD142" s="22">
        <v>3</v>
      </c>
      <c r="BE142" s="22"/>
      <c r="BF142" s="23"/>
      <c r="BG142" s="23"/>
      <c r="BH142" s="23">
        <v>3</v>
      </c>
      <c r="BI142" s="23"/>
      <c r="BJ142" s="24"/>
      <c r="BK142" s="24"/>
      <c r="BL142" s="24">
        <v>3</v>
      </c>
      <c r="BM142" s="24"/>
      <c r="BN142" s="25"/>
      <c r="BO142" s="25"/>
      <c r="BP142" s="25">
        <v>3</v>
      </c>
      <c r="BQ142" s="25"/>
      <c r="BR142" s="26"/>
      <c r="BS142" s="26"/>
      <c r="BT142" s="26"/>
      <c r="BU142" s="26">
        <v>4</v>
      </c>
      <c r="BZ142" s="170"/>
      <c r="CA142" s="44"/>
      <c r="CB142" s="171"/>
      <c r="CJ142" s="28"/>
      <c r="CO142" s="28"/>
    </row>
    <row r="143" spans="1:93">
      <c r="A143" s="17">
        <v>141</v>
      </c>
      <c r="B143" s="179">
        <v>11</v>
      </c>
      <c r="C143" s="661"/>
      <c r="D143" s="18"/>
      <c r="E143" s="19">
        <v>1</v>
      </c>
      <c r="F143" s="20"/>
      <c r="G143" s="20"/>
      <c r="H143" s="20"/>
      <c r="I143" s="20">
        <v>1</v>
      </c>
      <c r="J143" s="20"/>
      <c r="K143" s="20"/>
      <c r="L143" s="20"/>
      <c r="M143" s="20"/>
      <c r="N143" s="20"/>
      <c r="O143" s="20"/>
      <c r="P143" s="19"/>
      <c r="Q143" s="19"/>
      <c r="R143" s="21"/>
      <c r="S143" s="21"/>
      <c r="T143" s="21"/>
      <c r="U143" s="21">
        <v>4</v>
      </c>
      <c r="V143" s="22"/>
      <c r="W143" s="22"/>
      <c r="X143" s="22"/>
      <c r="Y143" s="22">
        <v>4</v>
      </c>
      <c r="Z143" s="23"/>
      <c r="AA143" s="23"/>
      <c r="AB143" s="23"/>
      <c r="AC143" s="23">
        <v>4</v>
      </c>
      <c r="AD143" s="24"/>
      <c r="AE143" s="24"/>
      <c r="AF143" s="24"/>
      <c r="AG143" s="24">
        <v>4</v>
      </c>
      <c r="AH143" s="25"/>
      <c r="AI143" s="25"/>
      <c r="AJ143" s="25"/>
      <c r="AK143" s="25">
        <v>4</v>
      </c>
      <c r="AL143" s="26"/>
      <c r="AM143" s="26"/>
      <c r="AN143" s="26"/>
      <c r="AO143" s="26">
        <v>4</v>
      </c>
      <c r="AP143" s="22"/>
      <c r="AQ143" s="22"/>
      <c r="AR143" s="22">
        <v>3</v>
      </c>
      <c r="AS143" s="22"/>
      <c r="AT143" s="27"/>
      <c r="AU143" s="27"/>
      <c r="AV143" s="27">
        <v>3</v>
      </c>
      <c r="AW143" s="27"/>
      <c r="AX143" s="21"/>
      <c r="AY143" s="21"/>
      <c r="AZ143" s="21"/>
      <c r="BA143" s="21">
        <v>4</v>
      </c>
      <c r="BB143" s="22"/>
      <c r="BC143" s="22"/>
      <c r="BD143" s="22"/>
      <c r="BE143" s="22">
        <v>4</v>
      </c>
      <c r="BF143" s="23"/>
      <c r="BG143" s="23"/>
      <c r="BH143" s="23"/>
      <c r="BI143" s="23">
        <v>4</v>
      </c>
      <c r="BJ143" s="24"/>
      <c r="BK143" s="24"/>
      <c r="BL143" s="24"/>
      <c r="BM143" s="24">
        <v>4</v>
      </c>
      <c r="BN143" s="25"/>
      <c r="BO143" s="25"/>
      <c r="BP143" s="25"/>
      <c r="BQ143" s="25">
        <v>4</v>
      </c>
      <c r="BR143" s="26"/>
      <c r="BS143" s="26"/>
      <c r="BT143" s="26"/>
      <c r="BU143" s="26">
        <v>4</v>
      </c>
      <c r="BZ143" s="170"/>
      <c r="CA143" s="44"/>
      <c r="CB143" s="171"/>
      <c r="CJ143" s="28"/>
      <c r="CO143" s="28"/>
    </row>
    <row r="144" spans="1:93">
      <c r="A144" s="17">
        <v>142</v>
      </c>
      <c r="B144" s="179">
        <v>12</v>
      </c>
      <c r="C144" s="661"/>
      <c r="D144" s="18">
        <v>1</v>
      </c>
      <c r="E144" s="19"/>
      <c r="F144" s="20"/>
      <c r="G144" s="20">
        <v>1</v>
      </c>
      <c r="H144" s="20"/>
      <c r="I144" s="20"/>
      <c r="J144" s="20"/>
      <c r="K144" s="20"/>
      <c r="L144" s="20"/>
      <c r="M144" s="20"/>
      <c r="N144" s="20"/>
      <c r="O144" s="20"/>
      <c r="P144" s="19"/>
      <c r="Q144" s="19"/>
      <c r="R144" s="21">
        <v>1</v>
      </c>
      <c r="S144" s="21"/>
      <c r="T144" s="21"/>
      <c r="U144" s="21"/>
      <c r="V144" s="22"/>
      <c r="W144" s="22"/>
      <c r="X144" s="22"/>
      <c r="Y144" s="22">
        <v>4</v>
      </c>
      <c r="Z144" s="23"/>
      <c r="AA144" s="23"/>
      <c r="AB144" s="23"/>
      <c r="AC144" s="23">
        <v>4</v>
      </c>
      <c r="AD144" s="24"/>
      <c r="AE144" s="24"/>
      <c r="AF144" s="24">
        <v>3</v>
      </c>
      <c r="AG144" s="24"/>
      <c r="AH144" s="25"/>
      <c r="AI144" s="25"/>
      <c r="AJ144" s="25">
        <v>3</v>
      </c>
      <c r="AK144" s="25"/>
      <c r="AL144" s="26"/>
      <c r="AM144" s="26"/>
      <c r="AN144" s="26">
        <v>3</v>
      </c>
      <c r="AO144" s="26"/>
      <c r="AP144" s="22"/>
      <c r="AQ144" s="22"/>
      <c r="AR144" s="22">
        <v>3</v>
      </c>
      <c r="AS144" s="22"/>
      <c r="AT144" s="27"/>
      <c r="AU144" s="27"/>
      <c r="AV144" s="27">
        <v>3</v>
      </c>
      <c r="AW144" s="27"/>
      <c r="AX144" s="21"/>
      <c r="AY144" s="21"/>
      <c r="AZ144" s="21">
        <v>3</v>
      </c>
      <c r="BA144" s="21"/>
      <c r="BB144" s="22"/>
      <c r="BC144" s="22"/>
      <c r="BD144" s="22">
        <v>3</v>
      </c>
      <c r="BE144" s="22"/>
      <c r="BF144" s="23"/>
      <c r="BG144" s="23"/>
      <c r="BH144" s="23">
        <v>3</v>
      </c>
      <c r="BI144" s="23"/>
      <c r="BJ144" s="24"/>
      <c r="BK144" s="24"/>
      <c r="BL144" s="24"/>
      <c r="BM144" s="24">
        <v>4</v>
      </c>
      <c r="BN144" s="25"/>
      <c r="BO144" s="25"/>
      <c r="BP144" s="25">
        <v>3</v>
      </c>
      <c r="BQ144" s="25"/>
      <c r="BR144" s="26"/>
      <c r="BS144" s="26"/>
      <c r="BT144" s="26">
        <v>3</v>
      </c>
      <c r="BU144" s="26"/>
      <c r="BZ144" s="170"/>
      <c r="CA144" s="44"/>
      <c r="CB144" s="171"/>
      <c r="CJ144" s="28"/>
      <c r="CO144" s="28"/>
    </row>
    <row r="145" spans="1:93">
      <c r="A145" s="17">
        <v>143</v>
      </c>
      <c r="B145" s="179">
        <v>13</v>
      </c>
      <c r="C145" s="661"/>
      <c r="D145" s="18"/>
      <c r="E145" s="19">
        <v>1</v>
      </c>
      <c r="F145" s="20"/>
      <c r="G145" s="20">
        <v>1</v>
      </c>
      <c r="H145" s="20"/>
      <c r="I145" s="20"/>
      <c r="J145" s="20"/>
      <c r="K145" s="20"/>
      <c r="L145" s="20"/>
      <c r="M145" s="20"/>
      <c r="N145" s="20"/>
      <c r="O145" s="20"/>
      <c r="P145" s="19"/>
      <c r="Q145" s="19"/>
      <c r="R145" s="21"/>
      <c r="S145" s="21"/>
      <c r="T145" s="21">
        <v>3</v>
      </c>
      <c r="U145" s="21"/>
      <c r="V145" s="22"/>
      <c r="W145" s="22"/>
      <c r="X145" s="22">
        <v>3</v>
      </c>
      <c r="Y145" s="22"/>
      <c r="Z145" s="23"/>
      <c r="AA145" s="23"/>
      <c r="AB145" s="23">
        <v>3</v>
      </c>
      <c r="AC145" s="23"/>
      <c r="AD145" s="24"/>
      <c r="AE145" s="24"/>
      <c r="AF145" s="24">
        <v>3</v>
      </c>
      <c r="AG145" s="24"/>
      <c r="AH145" s="25"/>
      <c r="AI145" s="25"/>
      <c r="AJ145" s="25">
        <v>3</v>
      </c>
      <c r="AK145" s="25"/>
      <c r="AL145" s="26"/>
      <c r="AM145" s="26"/>
      <c r="AN145" s="26">
        <v>3</v>
      </c>
      <c r="AO145" s="26"/>
      <c r="AP145" s="22"/>
      <c r="AQ145" s="22"/>
      <c r="AR145" s="22"/>
      <c r="AS145" s="22">
        <v>4</v>
      </c>
      <c r="AT145" s="27"/>
      <c r="AU145" s="27"/>
      <c r="AV145" s="27">
        <v>3</v>
      </c>
      <c r="AW145" s="27"/>
      <c r="AX145" s="21"/>
      <c r="AY145" s="21"/>
      <c r="AZ145" s="21"/>
      <c r="BA145" s="21">
        <v>4</v>
      </c>
      <c r="BB145" s="22"/>
      <c r="BC145" s="22"/>
      <c r="BD145" s="22">
        <v>3</v>
      </c>
      <c r="BE145" s="22"/>
      <c r="BF145" s="23"/>
      <c r="BG145" s="23"/>
      <c r="BH145" s="23"/>
      <c r="BI145" s="23">
        <v>4</v>
      </c>
      <c r="BJ145" s="24"/>
      <c r="BK145" s="24"/>
      <c r="BL145" s="24"/>
      <c r="BM145" s="24">
        <v>4</v>
      </c>
      <c r="BN145" s="25"/>
      <c r="BO145" s="25"/>
      <c r="BP145" s="25"/>
      <c r="BQ145" s="25">
        <v>4</v>
      </c>
      <c r="BR145" s="26"/>
      <c r="BS145" s="26"/>
      <c r="BT145" s="26"/>
      <c r="BU145" s="26">
        <v>4</v>
      </c>
      <c r="BZ145" s="170"/>
      <c r="CA145" s="44"/>
      <c r="CB145" s="171"/>
      <c r="CJ145" s="28"/>
      <c r="CO145" s="28"/>
    </row>
    <row r="146" spans="1:93">
      <c r="A146" s="17">
        <v>144</v>
      </c>
      <c r="B146" s="179">
        <v>14</v>
      </c>
      <c r="C146" s="661"/>
      <c r="D146" s="18"/>
      <c r="E146" s="19">
        <v>1</v>
      </c>
      <c r="F146" s="20"/>
      <c r="G146" s="20">
        <v>1</v>
      </c>
      <c r="H146" s="20"/>
      <c r="I146" s="20"/>
      <c r="J146" s="20"/>
      <c r="K146" s="20"/>
      <c r="L146" s="20"/>
      <c r="M146" s="20"/>
      <c r="N146" s="20"/>
      <c r="O146" s="20"/>
      <c r="P146" s="19"/>
      <c r="Q146" s="19"/>
      <c r="R146" s="21"/>
      <c r="S146" s="21"/>
      <c r="T146" s="21"/>
      <c r="U146" s="21">
        <v>4</v>
      </c>
      <c r="V146" s="22"/>
      <c r="W146" s="22"/>
      <c r="X146" s="22"/>
      <c r="Y146" s="22">
        <v>4</v>
      </c>
      <c r="Z146" s="23"/>
      <c r="AA146" s="23"/>
      <c r="AB146" s="23"/>
      <c r="AC146" s="23">
        <v>4</v>
      </c>
      <c r="AD146" s="24"/>
      <c r="AE146" s="24"/>
      <c r="AF146" s="24"/>
      <c r="AG146" s="24">
        <v>4</v>
      </c>
      <c r="AH146" s="25"/>
      <c r="AI146" s="25"/>
      <c r="AJ146" s="25"/>
      <c r="AK146" s="25">
        <v>4</v>
      </c>
      <c r="AL146" s="26"/>
      <c r="AM146" s="26"/>
      <c r="AN146" s="26">
        <v>3</v>
      </c>
      <c r="AO146" s="26"/>
      <c r="AP146" s="22"/>
      <c r="AQ146" s="22"/>
      <c r="AR146" s="22">
        <v>3</v>
      </c>
      <c r="AS146" s="22"/>
      <c r="AT146" s="27"/>
      <c r="AU146" s="27"/>
      <c r="AV146" s="27"/>
      <c r="AW146" s="27">
        <v>4</v>
      </c>
      <c r="AX146" s="21"/>
      <c r="AY146" s="21"/>
      <c r="AZ146" s="21"/>
      <c r="BA146" s="21">
        <v>4</v>
      </c>
      <c r="BB146" s="22"/>
      <c r="BC146" s="22"/>
      <c r="BD146" s="22"/>
      <c r="BE146" s="22">
        <v>4</v>
      </c>
      <c r="BF146" s="23"/>
      <c r="BG146" s="23"/>
      <c r="BH146" s="23"/>
      <c r="BI146" s="23">
        <v>4</v>
      </c>
      <c r="BJ146" s="24"/>
      <c r="BK146" s="24"/>
      <c r="BL146" s="24"/>
      <c r="BM146" s="24">
        <v>4</v>
      </c>
      <c r="BN146" s="25"/>
      <c r="BO146" s="25"/>
      <c r="BP146" s="25"/>
      <c r="BQ146" s="25">
        <v>4</v>
      </c>
      <c r="BR146" s="26"/>
      <c r="BS146" s="26"/>
      <c r="BT146" s="26"/>
      <c r="BU146" s="26">
        <v>4</v>
      </c>
      <c r="BZ146" s="170"/>
      <c r="CA146" s="44"/>
      <c r="CB146" s="171"/>
      <c r="CJ146" s="28"/>
      <c r="CO146" s="28"/>
    </row>
    <row r="147" spans="1:93">
      <c r="A147" s="17">
        <v>145</v>
      </c>
      <c r="B147" s="179">
        <v>15</v>
      </c>
      <c r="C147" s="661"/>
      <c r="D147" s="18">
        <v>1</v>
      </c>
      <c r="E147" s="19"/>
      <c r="F147" s="20"/>
      <c r="G147" s="20">
        <v>1</v>
      </c>
      <c r="H147" s="20"/>
      <c r="I147" s="20"/>
      <c r="J147" s="20"/>
      <c r="K147" s="20"/>
      <c r="L147" s="20"/>
      <c r="M147" s="20"/>
      <c r="N147" s="20"/>
      <c r="O147" s="20"/>
      <c r="P147" s="19"/>
      <c r="Q147" s="19"/>
      <c r="R147" s="21"/>
      <c r="S147" s="21"/>
      <c r="T147" s="21"/>
      <c r="U147" s="21">
        <v>4</v>
      </c>
      <c r="V147" s="22"/>
      <c r="W147" s="22"/>
      <c r="X147" s="22"/>
      <c r="Y147" s="22">
        <v>4</v>
      </c>
      <c r="Z147" s="23"/>
      <c r="AA147" s="23"/>
      <c r="AB147" s="23">
        <v>3</v>
      </c>
      <c r="AC147" s="23"/>
      <c r="AD147" s="24"/>
      <c r="AE147" s="24"/>
      <c r="AF147" s="24">
        <v>3</v>
      </c>
      <c r="AG147" s="24"/>
      <c r="AH147" s="25"/>
      <c r="AI147" s="25"/>
      <c r="AJ147" s="25">
        <v>3</v>
      </c>
      <c r="AK147" s="25"/>
      <c r="AL147" s="26"/>
      <c r="AM147" s="26"/>
      <c r="AN147" s="26"/>
      <c r="AO147" s="26">
        <v>4</v>
      </c>
      <c r="AP147" s="22"/>
      <c r="AQ147" s="22"/>
      <c r="AR147" s="22">
        <v>3</v>
      </c>
      <c r="AS147" s="22"/>
      <c r="AT147" s="27"/>
      <c r="AU147" s="27"/>
      <c r="AV147" s="27">
        <v>3</v>
      </c>
      <c r="AW147" s="27"/>
      <c r="AX147" s="21"/>
      <c r="AY147" s="21"/>
      <c r="AZ147" s="21">
        <v>3</v>
      </c>
      <c r="BA147" s="21"/>
      <c r="BB147" s="22"/>
      <c r="BC147" s="22"/>
      <c r="BD147" s="22">
        <v>3</v>
      </c>
      <c r="BE147" s="22"/>
      <c r="BF147" s="23"/>
      <c r="BG147" s="23"/>
      <c r="BH147" s="23">
        <v>3</v>
      </c>
      <c r="BI147" s="23"/>
      <c r="BJ147" s="24"/>
      <c r="BK147" s="24"/>
      <c r="BL147" s="24">
        <v>3</v>
      </c>
      <c r="BM147" s="24"/>
      <c r="BN147" s="25"/>
      <c r="BO147" s="25"/>
      <c r="BP147" s="25">
        <v>3</v>
      </c>
      <c r="BQ147" s="25"/>
      <c r="BR147" s="26"/>
      <c r="BS147" s="26"/>
      <c r="BT147" s="26">
        <v>3</v>
      </c>
      <c r="BU147" s="26"/>
      <c r="BZ147" s="170"/>
      <c r="CA147" s="44"/>
      <c r="CB147" s="171"/>
      <c r="CJ147" s="28"/>
      <c r="CO147" s="28"/>
    </row>
    <row r="148" spans="1:93">
      <c r="A148" s="17">
        <v>146</v>
      </c>
      <c r="B148" s="179">
        <v>16</v>
      </c>
      <c r="C148" s="661"/>
      <c r="D148" s="18"/>
      <c r="E148" s="19">
        <v>1</v>
      </c>
      <c r="F148" s="20">
        <v>1</v>
      </c>
      <c r="G148" s="20"/>
      <c r="H148" s="20"/>
      <c r="I148" s="20"/>
      <c r="J148" s="20"/>
      <c r="K148" s="20"/>
      <c r="L148" s="20"/>
      <c r="M148" s="20"/>
      <c r="N148" s="20"/>
      <c r="O148" s="20"/>
      <c r="P148" s="19"/>
      <c r="Q148" s="19"/>
      <c r="R148" s="21"/>
      <c r="S148" s="21"/>
      <c r="T148" s="21">
        <v>3</v>
      </c>
      <c r="U148" s="21"/>
      <c r="V148" s="22"/>
      <c r="W148" s="22"/>
      <c r="X148" s="22">
        <v>3</v>
      </c>
      <c r="Y148" s="22"/>
      <c r="Z148" s="23"/>
      <c r="AA148" s="23"/>
      <c r="AB148" s="23">
        <v>3</v>
      </c>
      <c r="AC148" s="23"/>
      <c r="AD148" s="24"/>
      <c r="AE148" s="24"/>
      <c r="AF148" s="24">
        <v>3</v>
      </c>
      <c r="AG148" s="24"/>
      <c r="AH148" s="25"/>
      <c r="AI148" s="25"/>
      <c r="AJ148" s="25">
        <v>3</v>
      </c>
      <c r="AK148" s="25"/>
      <c r="AL148" s="26"/>
      <c r="AM148" s="26"/>
      <c r="AN148" s="26">
        <v>3</v>
      </c>
      <c r="AO148" s="26"/>
      <c r="AP148" s="22"/>
      <c r="AQ148" s="22"/>
      <c r="AR148" s="22">
        <v>3</v>
      </c>
      <c r="AS148" s="22"/>
      <c r="AT148" s="27"/>
      <c r="AU148" s="27"/>
      <c r="AV148" s="27">
        <v>3</v>
      </c>
      <c r="AW148" s="27"/>
      <c r="AX148" s="21"/>
      <c r="AY148" s="21"/>
      <c r="AZ148" s="21">
        <v>3</v>
      </c>
      <c r="BA148" s="21"/>
      <c r="BB148" s="22"/>
      <c r="BC148" s="22"/>
      <c r="BD148" s="22">
        <v>3</v>
      </c>
      <c r="BE148" s="22"/>
      <c r="BF148" s="23"/>
      <c r="BG148" s="23"/>
      <c r="BH148" s="23">
        <v>3</v>
      </c>
      <c r="BI148" s="23"/>
      <c r="BJ148" s="24"/>
      <c r="BK148" s="24"/>
      <c r="BL148" s="24">
        <v>3</v>
      </c>
      <c r="BM148" s="24"/>
      <c r="BN148" s="25"/>
      <c r="BO148" s="25"/>
      <c r="BP148" s="25">
        <v>3</v>
      </c>
      <c r="BQ148" s="25"/>
      <c r="BR148" s="26"/>
      <c r="BS148" s="26"/>
      <c r="BT148" s="26">
        <v>3</v>
      </c>
      <c r="BU148" s="26"/>
      <c r="BZ148" s="170"/>
      <c r="CA148" s="44"/>
      <c r="CB148" s="171"/>
      <c r="CJ148" s="28"/>
      <c r="CO148" s="28"/>
    </row>
    <row r="149" spans="1:93">
      <c r="A149" s="17">
        <v>147</v>
      </c>
      <c r="B149" s="179">
        <v>17</v>
      </c>
      <c r="C149" s="661"/>
      <c r="D149" s="18">
        <v>1</v>
      </c>
      <c r="E149" s="19"/>
      <c r="F149" s="20">
        <v>1</v>
      </c>
      <c r="G149" s="20"/>
      <c r="H149" s="20"/>
      <c r="I149" s="20"/>
      <c r="J149" s="20"/>
      <c r="K149" s="20"/>
      <c r="L149" s="20"/>
      <c r="M149" s="20"/>
      <c r="N149" s="20"/>
      <c r="O149" s="20"/>
      <c r="P149" s="19"/>
      <c r="Q149" s="19"/>
      <c r="R149" s="21"/>
      <c r="S149" s="21"/>
      <c r="T149" s="21">
        <v>3</v>
      </c>
      <c r="U149" s="21"/>
      <c r="V149" s="22"/>
      <c r="W149" s="22"/>
      <c r="X149" s="22">
        <v>3</v>
      </c>
      <c r="Y149" s="22"/>
      <c r="Z149" s="23"/>
      <c r="AA149" s="23"/>
      <c r="AB149" s="23">
        <v>3</v>
      </c>
      <c r="AC149" s="23"/>
      <c r="AD149" s="24"/>
      <c r="AE149" s="24"/>
      <c r="AF149" s="24">
        <v>3</v>
      </c>
      <c r="AG149" s="24"/>
      <c r="AH149" s="25"/>
      <c r="AI149" s="25"/>
      <c r="AJ149" s="25">
        <v>3</v>
      </c>
      <c r="AK149" s="25"/>
      <c r="AL149" s="26"/>
      <c r="AM149" s="26"/>
      <c r="AN149" s="26">
        <v>3</v>
      </c>
      <c r="AO149" s="26"/>
      <c r="AP149" s="22"/>
      <c r="AQ149" s="22"/>
      <c r="AR149" s="22">
        <v>3</v>
      </c>
      <c r="AS149" s="22"/>
      <c r="AT149" s="27"/>
      <c r="AU149" s="27"/>
      <c r="AV149" s="27">
        <v>3</v>
      </c>
      <c r="AW149" s="27"/>
      <c r="AX149" s="21"/>
      <c r="AY149" s="21"/>
      <c r="AZ149" s="21">
        <v>3</v>
      </c>
      <c r="BA149" s="21"/>
      <c r="BB149" s="22"/>
      <c r="BC149" s="22"/>
      <c r="BD149" s="22">
        <v>3</v>
      </c>
      <c r="BE149" s="22"/>
      <c r="BF149" s="23"/>
      <c r="BG149" s="23"/>
      <c r="BH149" s="23">
        <v>3</v>
      </c>
      <c r="BI149" s="23"/>
      <c r="BJ149" s="24"/>
      <c r="BK149" s="24"/>
      <c r="BL149" s="24">
        <v>3</v>
      </c>
      <c r="BM149" s="24"/>
      <c r="BN149" s="25"/>
      <c r="BO149" s="25"/>
      <c r="BP149" s="25">
        <v>3</v>
      </c>
      <c r="BQ149" s="25"/>
      <c r="BR149" s="26"/>
      <c r="BS149" s="26"/>
      <c r="BT149" s="26">
        <v>3</v>
      </c>
      <c r="BU149" s="26"/>
      <c r="BZ149" s="170"/>
      <c r="CA149" s="44"/>
      <c r="CB149" s="171"/>
      <c r="CJ149" s="28"/>
      <c r="CO149" s="28"/>
    </row>
    <row r="150" spans="1:93">
      <c r="A150" s="17">
        <v>148</v>
      </c>
      <c r="B150" s="38">
        <v>1</v>
      </c>
      <c r="C150" s="767" t="s">
        <v>455</v>
      </c>
      <c r="D150" s="18"/>
      <c r="E150" s="19">
        <v>1</v>
      </c>
      <c r="F150" s="20"/>
      <c r="G150" s="20"/>
      <c r="H150" s="20">
        <v>1</v>
      </c>
      <c r="I150" s="20"/>
      <c r="J150" s="20"/>
      <c r="K150" s="20"/>
      <c r="L150" s="20"/>
      <c r="M150" s="20"/>
      <c r="N150" s="20"/>
      <c r="O150" s="20"/>
      <c r="P150" s="19"/>
      <c r="Q150" s="19"/>
      <c r="R150" s="21"/>
      <c r="S150" s="21"/>
      <c r="T150" s="21">
        <v>3</v>
      </c>
      <c r="U150" s="21"/>
      <c r="V150" s="22"/>
      <c r="W150" s="22"/>
      <c r="X150" s="22">
        <v>3</v>
      </c>
      <c r="Y150" s="22"/>
      <c r="Z150" s="23"/>
      <c r="AA150" s="23"/>
      <c r="AB150" s="23">
        <v>3</v>
      </c>
      <c r="AC150" s="23"/>
      <c r="AD150" s="24"/>
      <c r="AE150" s="24"/>
      <c r="AF150" s="24">
        <v>3</v>
      </c>
      <c r="AG150" s="24"/>
      <c r="AH150" s="25"/>
      <c r="AI150" s="25"/>
      <c r="AJ150" s="25">
        <v>3</v>
      </c>
      <c r="AK150" s="25"/>
      <c r="AL150" s="26"/>
      <c r="AM150" s="26"/>
      <c r="AN150" s="26">
        <v>3</v>
      </c>
      <c r="AO150" s="26"/>
      <c r="AP150" s="22"/>
      <c r="AQ150" s="22">
        <v>2</v>
      </c>
      <c r="AR150" s="22"/>
      <c r="AS150" s="22"/>
      <c r="AT150" s="27"/>
      <c r="AU150" s="27"/>
      <c r="AV150" s="27">
        <v>3</v>
      </c>
      <c r="AW150" s="27"/>
      <c r="AX150" s="21"/>
      <c r="AY150" s="21"/>
      <c r="AZ150" s="21">
        <v>3</v>
      </c>
      <c r="BA150" s="21"/>
      <c r="BB150" s="22"/>
      <c r="BC150" s="22"/>
      <c r="BD150" s="22">
        <v>3</v>
      </c>
      <c r="BE150" s="22"/>
      <c r="BF150" s="23"/>
      <c r="BG150" s="23"/>
      <c r="BH150" s="23">
        <v>3</v>
      </c>
      <c r="BI150" s="23"/>
      <c r="BJ150" s="24"/>
      <c r="BK150" s="24">
        <v>2</v>
      </c>
      <c r="BL150" s="24"/>
      <c r="BM150" s="24"/>
      <c r="BN150" s="25"/>
      <c r="BO150" s="25"/>
      <c r="BP150" s="25">
        <v>3</v>
      </c>
      <c r="BQ150" s="25"/>
      <c r="BR150" s="26"/>
      <c r="BS150" s="26"/>
      <c r="BT150" s="26">
        <v>3</v>
      </c>
      <c r="BU150" s="26"/>
      <c r="BZ150" s="170"/>
      <c r="CA150" s="44"/>
      <c r="CB150" s="171"/>
      <c r="CJ150" s="28"/>
      <c r="CO150" s="28"/>
    </row>
    <row r="151" spans="1:93">
      <c r="A151" s="17">
        <v>149</v>
      </c>
      <c r="B151" s="38">
        <v>2</v>
      </c>
      <c r="C151" s="767"/>
      <c r="D151" s="18"/>
      <c r="E151" s="19">
        <v>1</v>
      </c>
      <c r="F151" s="20"/>
      <c r="G151" s="20">
        <v>1</v>
      </c>
      <c r="H151" s="20"/>
      <c r="I151" s="20"/>
      <c r="J151" s="20"/>
      <c r="K151" s="20"/>
      <c r="L151" s="20"/>
      <c r="M151" s="20"/>
      <c r="N151" s="20"/>
      <c r="O151" s="20"/>
      <c r="P151" s="19"/>
      <c r="Q151" s="19"/>
      <c r="R151" s="21"/>
      <c r="S151" s="21"/>
      <c r="T151" s="21">
        <v>3</v>
      </c>
      <c r="U151" s="21"/>
      <c r="V151" s="22"/>
      <c r="W151" s="22"/>
      <c r="X151" s="22">
        <v>3</v>
      </c>
      <c r="Y151" s="22"/>
      <c r="Z151" s="23"/>
      <c r="AA151" s="23"/>
      <c r="AB151" s="23">
        <v>3</v>
      </c>
      <c r="AC151" s="23"/>
      <c r="AD151" s="24"/>
      <c r="AE151" s="24"/>
      <c r="AF151" s="24">
        <v>3</v>
      </c>
      <c r="AG151" s="24"/>
      <c r="AH151" s="25"/>
      <c r="AI151" s="25"/>
      <c r="AJ151" s="25">
        <v>3</v>
      </c>
      <c r="AK151" s="25"/>
      <c r="AL151" s="26"/>
      <c r="AM151" s="26"/>
      <c r="AN151" s="26">
        <v>3</v>
      </c>
      <c r="AO151" s="26"/>
      <c r="AP151" s="22"/>
      <c r="AQ151" s="22"/>
      <c r="AR151" s="22"/>
      <c r="AS151" s="22">
        <v>4</v>
      </c>
      <c r="AT151" s="27"/>
      <c r="AU151" s="27"/>
      <c r="AV151" s="27">
        <v>3</v>
      </c>
      <c r="AW151" s="27"/>
      <c r="AX151" s="21"/>
      <c r="AY151" s="21"/>
      <c r="AZ151" s="21"/>
      <c r="BA151" s="21">
        <v>4</v>
      </c>
      <c r="BB151" s="22"/>
      <c r="BC151" s="22"/>
      <c r="BD151" s="22"/>
      <c r="BE151" s="22">
        <v>4</v>
      </c>
      <c r="BF151" s="23"/>
      <c r="BG151" s="23"/>
      <c r="BH151" s="23"/>
      <c r="BI151" s="23">
        <v>4</v>
      </c>
      <c r="BJ151" s="24"/>
      <c r="BK151" s="24"/>
      <c r="BL151" s="24"/>
      <c r="BM151" s="24">
        <v>4</v>
      </c>
      <c r="BN151" s="25"/>
      <c r="BO151" s="25"/>
      <c r="BP151" s="25">
        <v>3</v>
      </c>
      <c r="BQ151" s="25"/>
      <c r="BR151" s="26"/>
      <c r="BS151" s="26"/>
      <c r="BT151" s="26">
        <v>3</v>
      </c>
      <c r="BU151" s="26"/>
      <c r="BZ151" s="170"/>
      <c r="CA151" s="44"/>
      <c r="CB151" s="171"/>
      <c r="CJ151" s="28"/>
      <c r="CO151" s="28"/>
    </row>
    <row r="152" spans="1:93">
      <c r="A152" s="17">
        <v>150</v>
      </c>
      <c r="B152" s="38">
        <v>3</v>
      </c>
      <c r="C152" s="767"/>
      <c r="D152" s="18"/>
      <c r="E152" s="19">
        <v>1</v>
      </c>
      <c r="F152" s="20"/>
      <c r="G152" s="20">
        <v>1</v>
      </c>
      <c r="H152" s="20"/>
      <c r="I152" s="20"/>
      <c r="J152" s="20"/>
      <c r="K152" s="20"/>
      <c r="L152" s="20"/>
      <c r="M152" s="20"/>
      <c r="N152" s="20"/>
      <c r="O152" s="20"/>
      <c r="P152" s="19"/>
      <c r="Q152" s="19"/>
      <c r="R152" s="21"/>
      <c r="S152" s="21"/>
      <c r="T152" s="21">
        <v>3</v>
      </c>
      <c r="U152" s="21"/>
      <c r="V152" s="22"/>
      <c r="W152" s="22"/>
      <c r="X152" s="22">
        <v>3</v>
      </c>
      <c r="Y152" s="22"/>
      <c r="Z152" s="23"/>
      <c r="AA152" s="23"/>
      <c r="AB152" s="23">
        <v>3</v>
      </c>
      <c r="AC152" s="23"/>
      <c r="AD152" s="24"/>
      <c r="AE152" s="24"/>
      <c r="AF152" s="24">
        <v>3</v>
      </c>
      <c r="AG152" s="24"/>
      <c r="AH152" s="25"/>
      <c r="AI152" s="25"/>
      <c r="AJ152" s="25">
        <v>3</v>
      </c>
      <c r="AK152" s="25"/>
      <c r="AL152" s="26"/>
      <c r="AM152" s="26"/>
      <c r="AN152" s="26">
        <v>3</v>
      </c>
      <c r="AO152" s="26"/>
      <c r="AP152" s="22"/>
      <c r="AQ152" s="22"/>
      <c r="AR152" s="22">
        <v>3</v>
      </c>
      <c r="AS152" s="22"/>
      <c r="AT152" s="27"/>
      <c r="AU152" s="27"/>
      <c r="AV152" s="27">
        <v>3</v>
      </c>
      <c r="AW152" s="27"/>
      <c r="AX152" s="21"/>
      <c r="AY152" s="21"/>
      <c r="AZ152" s="21"/>
      <c r="BA152" s="21">
        <v>4</v>
      </c>
      <c r="BB152" s="22"/>
      <c r="BC152" s="22"/>
      <c r="BD152" s="22">
        <v>3</v>
      </c>
      <c r="BE152" s="22"/>
      <c r="BF152" s="23"/>
      <c r="BG152" s="23"/>
      <c r="BH152" s="23">
        <v>3</v>
      </c>
      <c r="BI152" s="23"/>
      <c r="BJ152" s="24"/>
      <c r="BK152" s="24"/>
      <c r="BL152" s="24"/>
      <c r="BM152" s="24">
        <v>4</v>
      </c>
      <c r="BN152" s="25"/>
      <c r="BO152" s="25"/>
      <c r="BP152" s="25">
        <v>3</v>
      </c>
      <c r="BQ152" s="25"/>
      <c r="BR152" s="26"/>
      <c r="BS152" s="26"/>
      <c r="BT152" s="26"/>
      <c r="BU152" s="26">
        <v>4</v>
      </c>
      <c r="BZ152" s="170"/>
      <c r="CA152" s="44"/>
      <c r="CB152" s="171"/>
      <c r="CJ152" s="28"/>
      <c r="CO152" s="28"/>
    </row>
    <row r="153" spans="1:93">
      <c r="A153" s="17">
        <v>151</v>
      </c>
      <c r="B153" s="38">
        <v>4</v>
      </c>
      <c r="C153" s="767"/>
      <c r="D153" s="18"/>
      <c r="E153" s="19">
        <v>1</v>
      </c>
      <c r="F153" s="20"/>
      <c r="G153" s="20"/>
      <c r="H153" s="20">
        <v>1</v>
      </c>
      <c r="I153" s="20"/>
      <c r="J153" s="20"/>
      <c r="K153" s="20"/>
      <c r="L153" s="20"/>
      <c r="M153" s="20"/>
      <c r="N153" s="20"/>
      <c r="O153" s="20"/>
      <c r="P153" s="19"/>
      <c r="Q153" s="19"/>
      <c r="R153" s="21"/>
      <c r="S153" s="21"/>
      <c r="T153" s="21"/>
      <c r="U153" s="21">
        <v>4</v>
      </c>
      <c r="V153" s="22"/>
      <c r="W153" s="22"/>
      <c r="X153" s="22">
        <v>3</v>
      </c>
      <c r="Y153" s="22"/>
      <c r="Z153" s="23"/>
      <c r="AA153" s="23"/>
      <c r="AB153" s="23">
        <v>3</v>
      </c>
      <c r="AC153" s="23"/>
      <c r="AD153" s="24"/>
      <c r="AE153" s="24"/>
      <c r="AF153" s="24"/>
      <c r="AG153" s="24">
        <v>4</v>
      </c>
      <c r="AH153" s="25"/>
      <c r="AI153" s="25"/>
      <c r="AJ153" s="25">
        <v>3</v>
      </c>
      <c r="AK153" s="25"/>
      <c r="AL153" s="26"/>
      <c r="AM153" s="26"/>
      <c r="AN153" s="26">
        <v>3</v>
      </c>
      <c r="AO153" s="26"/>
      <c r="AP153" s="22"/>
      <c r="AQ153" s="22"/>
      <c r="AR153" s="22">
        <v>3</v>
      </c>
      <c r="AS153" s="22"/>
      <c r="AT153" s="27"/>
      <c r="AU153" s="27"/>
      <c r="AV153" s="27"/>
      <c r="AW153" s="27">
        <v>4</v>
      </c>
      <c r="AX153" s="21"/>
      <c r="AY153" s="21"/>
      <c r="AZ153" s="21"/>
      <c r="BA153" s="21">
        <v>4</v>
      </c>
      <c r="BB153" s="22"/>
      <c r="BC153" s="22"/>
      <c r="BD153" s="22">
        <v>3</v>
      </c>
      <c r="BE153" s="22"/>
      <c r="BF153" s="23"/>
      <c r="BG153" s="23"/>
      <c r="BH153" s="23">
        <v>3</v>
      </c>
      <c r="BI153" s="23"/>
      <c r="BJ153" s="24"/>
      <c r="BK153" s="24"/>
      <c r="BL153" s="24">
        <v>3</v>
      </c>
      <c r="BM153" s="24"/>
      <c r="BN153" s="25"/>
      <c r="BO153" s="25"/>
      <c r="BP153" s="25">
        <v>3</v>
      </c>
      <c r="BQ153" s="25"/>
      <c r="BR153" s="26"/>
      <c r="BS153" s="26"/>
      <c r="BT153" s="26"/>
      <c r="BU153" s="26">
        <v>4</v>
      </c>
      <c r="BZ153" s="170"/>
      <c r="CA153" s="44"/>
      <c r="CB153" s="171"/>
      <c r="CJ153" s="28"/>
      <c r="CO153" s="28"/>
    </row>
    <row r="154" spans="1:93">
      <c r="A154" s="17">
        <v>152</v>
      </c>
      <c r="B154" s="38">
        <v>5</v>
      </c>
      <c r="C154" s="767"/>
      <c r="D154" s="18"/>
      <c r="E154" s="19">
        <v>1</v>
      </c>
      <c r="F154" s="20"/>
      <c r="G154" s="20">
        <v>1</v>
      </c>
      <c r="H154" s="20"/>
      <c r="I154" s="20"/>
      <c r="J154" s="20"/>
      <c r="K154" s="20"/>
      <c r="L154" s="20"/>
      <c r="M154" s="20"/>
      <c r="N154" s="20"/>
      <c r="O154" s="20"/>
      <c r="P154" s="19"/>
      <c r="Q154" s="19"/>
      <c r="R154" s="21"/>
      <c r="S154" s="21"/>
      <c r="T154" s="21">
        <v>3</v>
      </c>
      <c r="U154" s="21"/>
      <c r="V154" s="22"/>
      <c r="W154" s="22"/>
      <c r="X154" s="22">
        <v>3</v>
      </c>
      <c r="Y154" s="22"/>
      <c r="Z154" s="23"/>
      <c r="AA154" s="23"/>
      <c r="AB154" s="23"/>
      <c r="AC154" s="23">
        <v>4</v>
      </c>
      <c r="AD154" s="24"/>
      <c r="AE154" s="24"/>
      <c r="AF154" s="24">
        <v>3</v>
      </c>
      <c r="AG154" s="24"/>
      <c r="AH154" s="25"/>
      <c r="AI154" s="25"/>
      <c r="AJ154" s="25"/>
      <c r="AK154" s="25">
        <v>4</v>
      </c>
      <c r="AL154" s="26"/>
      <c r="AM154" s="26"/>
      <c r="AN154" s="26"/>
      <c r="AO154" s="26">
        <v>4</v>
      </c>
      <c r="AP154" s="22"/>
      <c r="AQ154" s="22"/>
      <c r="AR154" s="22">
        <v>3</v>
      </c>
      <c r="AS154" s="22"/>
      <c r="AT154" s="27"/>
      <c r="AU154" s="27"/>
      <c r="AV154" s="27">
        <v>3</v>
      </c>
      <c r="AW154" s="27"/>
      <c r="AX154" s="21"/>
      <c r="AY154" s="21"/>
      <c r="AZ154" s="21"/>
      <c r="BA154" s="21">
        <v>4</v>
      </c>
      <c r="BB154" s="22"/>
      <c r="BC154" s="22"/>
      <c r="BD154" s="22">
        <v>3</v>
      </c>
      <c r="BE154" s="22"/>
      <c r="BF154" s="23"/>
      <c r="BG154" s="23"/>
      <c r="BH154" s="23"/>
      <c r="BI154" s="23">
        <v>4</v>
      </c>
      <c r="BJ154" s="24"/>
      <c r="BK154" s="24"/>
      <c r="BL154" s="24">
        <v>3</v>
      </c>
      <c r="BM154" s="24"/>
      <c r="BN154" s="25"/>
      <c r="BO154" s="25"/>
      <c r="BP154" s="25">
        <v>3</v>
      </c>
      <c r="BQ154" s="25"/>
      <c r="BR154" s="26"/>
      <c r="BS154" s="26"/>
      <c r="BT154" s="26"/>
      <c r="BU154" s="26">
        <v>4</v>
      </c>
      <c r="BZ154" s="170"/>
      <c r="CA154" s="44"/>
      <c r="CB154" s="171"/>
      <c r="CJ154" s="28"/>
      <c r="CO154" s="28"/>
    </row>
    <row r="155" spans="1:93" ht="15" customHeight="1">
      <c r="A155" s="17">
        <v>153</v>
      </c>
      <c r="B155" s="37">
        <v>1</v>
      </c>
      <c r="C155" s="656" t="s">
        <v>463</v>
      </c>
      <c r="D155" s="20">
        <v>1</v>
      </c>
      <c r="E155" s="20"/>
      <c r="F155" s="20">
        <v>1</v>
      </c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1"/>
      <c r="S155" s="21"/>
      <c r="T155" s="21"/>
      <c r="U155" s="21">
        <v>4</v>
      </c>
      <c r="V155" s="22"/>
      <c r="W155" s="22"/>
      <c r="X155" s="22"/>
      <c r="Y155" s="22">
        <v>4</v>
      </c>
      <c r="Z155" s="23"/>
      <c r="AA155" s="23"/>
      <c r="AB155" s="23"/>
      <c r="AC155" s="23">
        <v>4</v>
      </c>
      <c r="AD155" s="24"/>
      <c r="AE155" s="24"/>
      <c r="AF155" s="24"/>
      <c r="AG155" s="24">
        <v>4</v>
      </c>
      <c r="AH155" s="25"/>
      <c r="AI155" s="25"/>
      <c r="AJ155" s="25">
        <v>3</v>
      </c>
      <c r="AK155" s="25"/>
      <c r="AL155" s="26"/>
      <c r="AM155" s="26"/>
      <c r="AN155" s="26"/>
      <c r="AO155" s="26">
        <v>4</v>
      </c>
      <c r="AP155" s="22"/>
      <c r="AQ155" s="22"/>
      <c r="AR155" s="22"/>
      <c r="AS155" s="22">
        <v>4</v>
      </c>
      <c r="AT155" s="27"/>
      <c r="AU155" s="27"/>
      <c r="AV155" s="27"/>
      <c r="AW155" s="27">
        <v>4</v>
      </c>
      <c r="AX155" s="21"/>
      <c r="AY155" s="21"/>
      <c r="AZ155" s="21"/>
      <c r="BA155" s="21">
        <v>4</v>
      </c>
      <c r="BB155" s="22"/>
      <c r="BC155" s="22"/>
      <c r="BD155" s="22"/>
      <c r="BE155" s="22">
        <v>4</v>
      </c>
      <c r="BF155" s="23"/>
      <c r="BG155" s="23"/>
      <c r="BH155" s="23">
        <v>3</v>
      </c>
      <c r="BI155" s="23"/>
      <c r="BJ155" s="24"/>
      <c r="BK155" s="24"/>
      <c r="BL155" s="24"/>
      <c r="BM155" s="24">
        <v>4</v>
      </c>
      <c r="BN155" s="25"/>
      <c r="BO155" s="25"/>
      <c r="BP155" s="25"/>
      <c r="BQ155" s="25">
        <v>4</v>
      </c>
      <c r="BR155" s="26"/>
      <c r="BS155" s="26"/>
      <c r="BT155" s="26"/>
      <c r="BU155" s="26">
        <v>4</v>
      </c>
      <c r="CJ155" s="28"/>
      <c r="CO155" s="28"/>
    </row>
    <row r="156" spans="1:93">
      <c r="A156" s="17">
        <v>154</v>
      </c>
      <c r="B156" s="37">
        <v>2</v>
      </c>
      <c r="C156" s="657"/>
      <c r="D156" s="20">
        <v>1</v>
      </c>
      <c r="E156" s="20"/>
      <c r="F156" s="20"/>
      <c r="G156" s="20"/>
      <c r="H156" s="20"/>
      <c r="I156" s="20"/>
      <c r="J156" s="20">
        <v>1</v>
      </c>
      <c r="K156" s="20"/>
      <c r="L156" s="20"/>
      <c r="M156" s="20"/>
      <c r="N156" s="20"/>
      <c r="O156" s="20"/>
      <c r="P156" s="20"/>
      <c r="Q156" s="20"/>
      <c r="R156" s="21"/>
      <c r="S156" s="21"/>
      <c r="T156" s="21"/>
      <c r="U156" s="21">
        <v>4</v>
      </c>
      <c r="V156" s="22"/>
      <c r="W156" s="22"/>
      <c r="X156" s="22"/>
      <c r="Y156" s="22">
        <v>4</v>
      </c>
      <c r="Z156" s="23"/>
      <c r="AA156" s="23"/>
      <c r="AB156" s="23"/>
      <c r="AC156" s="23">
        <v>4</v>
      </c>
      <c r="AD156" s="24"/>
      <c r="AE156" s="24"/>
      <c r="AF156" s="24"/>
      <c r="AG156" s="24">
        <v>4</v>
      </c>
      <c r="AH156" s="25"/>
      <c r="AI156" s="25"/>
      <c r="AJ156" s="25"/>
      <c r="AK156" s="25">
        <v>4</v>
      </c>
      <c r="AL156" s="26"/>
      <c r="AM156" s="26"/>
      <c r="AN156" s="26"/>
      <c r="AO156" s="26">
        <v>4</v>
      </c>
      <c r="AP156" s="22"/>
      <c r="AQ156" s="22"/>
      <c r="AR156" s="22">
        <v>3</v>
      </c>
      <c r="AS156" s="22"/>
      <c r="AT156" s="27"/>
      <c r="AU156" s="27"/>
      <c r="AV156" s="27"/>
      <c r="AW156" s="27">
        <v>4</v>
      </c>
      <c r="AX156" s="21"/>
      <c r="AY156" s="21"/>
      <c r="AZ156" s="21"/>
      <c r="BA156" s="21">
        <v>4</v>
      </c>
      <c r="BB156" s="22"/>
      <c r="BC156" s="22"/>
      <c r="BD156" s="22">
        <v>3</v>
      </c>
      <c r="BE156" s="22"/>
      <c r="BF156" s="23"/>
      <c r="BG156" s="23"/>
      <c r="BH156" s="23"/>
      <c r="BI156" s="23">
        <v>4</v>
      </c>
      <c r="BJ156" s="24"/>
      <c r="BK156" s="24"/>
      <c r="BL156" s="24">
        <v>3</v>
      </c>
      <c r="BM156" s="24"/>
      <c r="BN156" s="25"/>
      <c r="BO156" s="25"/>
      <c r="BP156" s="25">
        <v>3</v>
      </c>
      <c r="BQ156" s="25"/>
      <c r="BR156" s="26"/>
      <c r="BS156" s="26"/>
      <c r="BT156" s="26"/>
      <c r="BU156" s="26">
        <v>4</v>
      </c>
      <c r="CJ156" s="28"/>
      <c r="CO156" s="28"/>
    </row>
    <row r="157" spans="1:93">
      <c r="A157" s="17">
        <v>155</v>
      </c>
      <c r="B157" s="37">
        <v>3</v>
      </c>
      <c r="C157" s="657"/>
      <c r="D157" s="20">
        <v>1</v>
      </c>
      <c r="E157" s="20"/>
      <c r="F157" s="20">
        <v>1</v>
      </c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1"/>
      <c r="S157" s="21"/>
      <c r="T157" s="21">
        <v>3</v>
      </c>
      <c r="U157" s="21"/>
      <c r="V157" s="22"/>
      <c r="W157" s="22"/>
      <c r="X157" s="22">
        <v>3</v>
      </c>
      <c r="Y157" s="22"/>
      <c r="Z157" s="23"/>
      <c r="AA157" s="23"/>
      <c r="AB157" s="23">
        <v>3</v>
      </c>
      <c r="AC157" s="23"/>
      <c r="AD157" s="24"/>
      <c r="AE157" s="24"/>
      <c r="AF157" s="24">
        <v>3</v>
      </c>
      <c r="AG157" s="24"/>
      <c r="AH157" s="25"/>
      <c r="AI157" s="25"/>
      <c r="AJ157" s="25"/>
      <c r="AK157" s="25">
        <v>4</v>
      </c>
      <c r="AL157" s="26"/>
      <c r="AM157" s="26"/>
      <c r="AN157" s="26"/>
      <c r="AO157" s="26">
        <v>4</v>
      </c>
      <c r="AP157" s="22"/>
      <c r="AQ157" s="22"/>
      <c r="AR157" s="22"/>
      <c r="AS157" s="22">
        <v>4</v>
      </c>
      <c r="AT157" s="27"/>
      <c r="AU157" s="27"/>
      <c r="AV157" s="27">
        <v>3</v>
      </c>
      <c r="AW157" s="27"/>
      <c r="AX157" s="21"/>
      <c r="AY157" s="21"/>
      <c r="AZ157" s="21">
        <v>3</v>
      </c>
      <c r="BA157" s="21"/>
      <c r="BB157" s="22"/>
      <c r="BC157" s="22"/>
      <c r="BD157" s="22"/>
      <c r="BE157" s="22">
        <v>4</v>
      </c>
      <c r="BF157" s="23"/>
      <c r="BG157" s="23"/>
      <c r="BH157" s="23"/>
      <c r="BI157" s="23">
        <v>4</v>
      </c>
      <c r="BJ157" s="24"/>
      <c r="BK157" s="24"/>
      <c r="BL157" s="24"/>
      <c r="BM157" s="24">
        <v>4</v>
      </c>
      <c r="BN157" s="25"/>
      <c r="BO157" s="25"/>
      <c r="BP157" s="25">
        <v>3</v>
      </c>
      <c r="BQ157" s="25"/>
      <c r="BR157" s="26"/>
      <c r="BS157" s="26"/>
      <c r="BT157" s="26"/>
      <c r="BU157" s="26">
        <v>4</v>
      </c>
      <c r="CJ157" s="28"/>
      <c r="CO157" s="28"/>
    </row>
    <row r="158" spans="1:93">
      <c r="A158" s="17">
        <v>156</v>
      </c>
      <c r="B158" s="37">
        <v>4</v>
      </c>
      <c r="C158" s="657"/>
      <c r="D158" s="20">
        <v>1</v>
      </c>
      <c r="E158" s="20"/>
      <c r="F158" s="20">
        <v>1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1"/>
      <c r="S158" s="21"/>
      <c r="T158" s="21">
        <v>3</v>
      </c>
      <c r="U158" s="21"/>
      <c r="V158" s="22"/>
      <c r="W158" s="22"/>
      <c r="X158" s="22">
        <v>3</v>
      </c>
      <c r="Y158" s="22"/>
      <c r="Z158" s="23"/>
      <c r="AA158" s="23"/>
      <c r="AB158" s="23">
        <v>3</v>
      </c>
      <c r="AC158" s="23"/>
      <c r="AD158" s="24"/>
      <c r="AE158" s="24"/>
      <c r="AF158" s="24">
        <v>3</v>
      </c>
      <c r="AG158" s="24"/>
      <c r="AH158" s="25"/>
      <c r="AI158" s="25"/>
      <c r="AJ158" s="25"/>
      <c r="AK158" s="25">
        <v>4</v>
      </c>
      <c r="AL158" s="26"/>
      <c r="AM158" s="26"/>
      <c r="AN158" s="26"/>
      <c r="AO158" s="26">
        <v>4</v>
      </c>
      <c r="AP158" s="22"/>
      <c r="AQ158" s="22"/>
      <c r="AR158" s="22"/>
      <c r="AS158" s="22">
        <v>4</v>
      </c>
      <c r="AT158" s="27"/>
      <c r="AU158" s="27"/>
      <c r="AV158" s="27">
        <v>3</v>
      </c>
      <c r="AW158" s="27"/>
      <c r="AX158" s="21"/>
      <c r="AY158" s="21"/>
      <c r="AZ158" s="21">
        <v>3</v>
      </c>
      <c r="BA158" s="21"/>
      <c r="BB158" s="22"/>
      <c r="BC158" s="22"/>
      <c r="BD158" s="22">
        <v>3</v>
      </c>
      <c r="BE158" s="22"/>
      <c r="BF158" s="23"/>
      <c r="BG158" s="23"/>
      <c r="BH158" s="23">
        <v>3</v>
      </c>
      <c r="BI158" s="23"/>
      <c r="BJ158" s="24"/>
      <c r="BK158" s="24"/>
      <c r="BL158" s="24"/>
      <c r="BM158" s="24">
        <v>4</v>
      </c>
      <c r="BN158" s="25"/>
      <c r="BO158" s="25"/>
      <c r="BP158" s="25"/>
      <c r="BQ158" s="25">
        <v>4</v>
      </c>
      <c r="BR158" s="26"/>
      <c r="BS158" s="26"/>
      <c r="BT158" s="26">
        <v>3</v>
      </c>
      <c r="BU158" s="26"/>
      <c r="CJ158" s="28"/>
      <c r="CO158" s="28"/>
    </row>
    <row r="159" spans="1:93">
      <c r="A159" s="17">
        <v>157</v>
      </c>
      <c r="B159" s="37">
        <v>5</v>
      </c>
      <c r="C159" s="657"/>
      <c r="D159" s="20">
        <v>1</v>
      </c>
      <c r="E159" s="20"/>
      <c r="F159" s="20"/>
      <c r="G159" s="20"/>
      <c r="H159" s="20">
        <v>1</v>
      </c>
      <c r="I159" s="20"/>
      <c r="J159" s="20"/>
      <c r="K159" s="20"/>
      <c r="L159" s="20"/>
      <c r="M159" s="20"/>
      <c r="N159" s="20"/>
      <c r="O159" s="20"/>
      <c r="P159" s="20"/>
      <c r="Q159" s="20"/>
      <c r="R159" s="21"/>
      <c r="S159" s="21"/>
      <c r="T159" s="21">
        <v>3</v>
      </c>
      <c r="U159" s="21"/>
      <c r="V159" s="22"/>
      <c r="W159" s="22"/>
      <c r="X159" s="22"/>
      <c r="Y159" s="22">
        <v>4</v>
      </c>
      <c r="Z159" s="23"/>
      <c r="AA159" s="23"/>
      <c r="AB159" s="23">
        <v>3</v>
      </c>
      <c r="AC159" s="23"/>
      <c r="AD159" s="24"/>
      <c r="AE159" s="24"/>
      <c r="AF159" s="24">
        <v>3</v>
      </c>
      <c r="AG159" s="24"/>
      <c r="AH159" s="25"/>
      <c r="AI159" s="25"/>
      <c r="AJ159" s="25">
        <v>3</v>
      </c>
      <c r="AK159" s="25"/>
      <c r="AL159" s="26"/>
      <c r="AM159" s="26"/>
      <c r="AN159" s="26">
        <v>3</v>
      </c>
      <c r="AO159" s="26"/>
      <c r="AP159" s="22"/>
      <c r="AQ159" s="22"/>
      <c r="AR159" s="22">
        <v>3</v>
      </c>
      <c r="AS159" s="22"/>
      <c r="AT159" s="27"/>
      <c r="AU159" s="27"/>
      <c r="AV159" s="27">
        <v>3</v>
      </c>
      <c r="AW159" s="27"/>
      <c r="AX159" s="21"/>
      <c r="AY159" s="21"/>
      <c r="AZ159" s="21"/>
      <c r="BA159" s="21">
        <v>4</v>
      </c>
      <c r="BB159" s="22"/>
      <c r="BC159" s="22"/>
      <c r="BD159" s="22">
        <v>3</v>
      </c>
      <c r="BE159" s="22"/>
      <c r="BF159" s="23"/>
      <c r="BG159" s="23"/>
      <c r="BH159" s="23"/>
      <c r="BI159" s="23">
        <v>4</v>
      </c>
      <c r="BJ159" s="24"/>
      <c r="BK159" s="24"/>
      <c r="BL159" s="24"/>
      <c r="BM159" s="24">
        <v>4</v>
      </c>
      <c r="BN159" s="25"/>
      <c r="BO159" s="25"/>
      <c r="BP159" s="25">
        <v>3</v>
      </c>
      <c r="BQ159" s="25"/>
      <c r="BR159" s="26"/>
      <c r="BS159" s="26"/>
      <c r="BT159" s="26">
        <v>3</v>
      </c>
      <c r="BU159" s="26"/>
      <c r="CJ159" s="28"/>
      <c r="CO159" s="28"/>
    </row>
    <row r="160" spans="1:93">
      <c r="A160" s="17">
        <v>158</v>
      </c>
      <c r="B160" s="37">
        <v>6</v>
      </c>
      <c r="C160" s="657"/>
      <c r="D160" s="20"/>
      <c r="E160" s="20">
        <v>1</v>
      </c>
      <c r="F160" s="20"/>
      <c r="G160" s="20">
        <v>1</v>
      </c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1"/>
      <c r="S160" s="21"/>
      <c r="T160" s="21">
        <v>3</v>
      </c>
      <c r="U160" s="21"/>
      <c r="V160" s="22"/>
      <c r="W160" s="22"/>
      <c r="X160" s="22"/>
      <c r="Y160" s="22">
        <v>4</v>
      </c>
      <c r="Z160" s="23"/>
      <c r="AA160" s="23"/>
      <c r="AB160" s="23">
        <v>3</v>
      </c>
      <c r="AC160" s="23"/>
      <c r="AD160" s="24"/>
      <c r="AE160" s="24"/>
      <c r="AF160" s="24">
        <v>3</v>
      </c>
      <c r="AG160" s="24"/>
      <c r="AH160" s="25"/>
      <c r="AI160" s="25"/>
      <c r="AJ160" s="25"/>
      <c r="AK160" s="25">
        <v>4</v>
      </c>
      <c r="AL160" s="26"/>
      <c r="AM160" s="26"/>
      <c r="AN160" s="26">
        <v>3</v>
      </c>
      <c r="AO160" s="26"/>
      <c r="AP160" s="22"/>
      <c r="AQ160" s="22"/>
      <c r="AR160" s="22">
        <v>3</v>
      </c>
      <c r="AS160" s="22"/>
      <c r="AT160" s="27"/>
      <c r="AU160" s="27"/>
      <c r="AV160" s="27">
        <v>3</v>
      </c>
      <c r="AW160" s="27"/>
      <c r="AX160" s="21"/>
      <c r="AY160" s="21"/>
      <c r="AZ160" s="21"/>
      <c r="BA160" s="21">
        <v>4</v>
      </c>
      <c r="BB160" s="22"/>
      <c r="BC160" s="22"/>
      <c r="BD160" s="22"/>
      <c r="BE160" s="22">
        <v>4</v>
      </c>
      <c r="BF160" s="23"/>
      <c r="BG160" s="23"/>
      <c r="BH160" s="23">
        <v>3</v>
      </c>
      <c r="BI160" s="23"/>
      <c r="BJ160" s="24"/>
      <c r="BK160" s="24"/>
      <c r="BL160" s="24">
        <v>3</v>
      </c>
      <c r="BM160" s="24"/>
      <c r="BN160" s="25"/>
      <c r="BO160" s="25"/>
      <c r="BP160" s="25">
        <v>3</v>
      </c>
      <c r="BQ160" s="25"/>
      <c r="BR160" s="26"/>
      <c r="BS160" s="26"/>
      <c r="BT160" s="26">
        <v>3</v>
      </c>
      <c r="BU160" s="26"/>
      <c r="CJ160" s="28"/>
      <c r="CO160" s="28"/>
    </row>
    <row r="161" spans="1:93">
      <c r="A161" s="17">
        <v>159</v>
      </c>
      <c r="B161" s="37">
        <v>7</v>
      </c>
      <c r="C161" s="657"/>
      <c r="D161" s="20">
        <v>1</v>
      </c>
      <c r="E161" s="20"/>
      <c r="F161" s="20">
        <v>1</v>
      </c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1"/>
      <c r="S161" s="21"/>
      <c r="T161" s="21">
        <v>3</v>
      </c>
      <c r="U161" s="21"/>
      <c r="V161" s="22"/>
      <c r="W161" s="22"/>
      <c r="X161" s="22"/>
      <c r="Y161" s="22">
        <v>4</v>
      </c>
      <c r="Z161" s="23"/>
      <c r="AA161" s="23"/>
      <c r="AB161" s="23">
        <v>3</v>
      </c>
      <c r="AC161" s="23"/>
      <c r="AD161" s="24"/>
      <c r="AE161" s="24"/>
      <c r="AF161" s="24"/>
      <c r="AG161" s="24">
        <v>4</v>
      </c>
      <c r="AH161" s="25"/>
      <c r="AI161" s="25"/>
      <c r="AJ161" s="25">
        <v>3</v>
      </c>
      <c r="AK161" s="25"/>
      <c r="AL161" s="26"/>
      <c r="AM161" s="26"/>
      <c r="AN161" s="26"/>
      <c r="AO161" s="26">
        <v>4</v>
      </c>
      <c r="AP161" s="22"/>
      <c r="AQ161" s="22"/>
      <c r="AR161" s="22">
        <v>3</v>
      </c>
      <c r="AS161" s="22"/>
      <c r="AT161" s="27"/>
      <c r="AU161" s="27"/>
      <c r="AV161" s="27"/>
      <c r="AW161" s="27">
        <v>4</v>
      </c>
      <c r="AX161" s="21"/>
      <c r="AY161" s="21"/>
      <c r="AZ161" s="21">
        <v>3</v>
      </c>
      <c r="BA161" s="21"/>
      <c r="BB161" s="22"/>
      <c r="BC161" s="22"/>
      <c r="BD161" s="22"/>
      <c r="BE161" s="22">
        <v>4</v>
      </c>
      <c r="BF161" s="23"/>
      <c r="BG161" s="23"/>
      <c r="BH161" s="23"/>
      <c r="BI161" s="23">
        <v>4</v>
      </c>
      <c r="BJ161" s="24"/>
      <c r="BK161" s="24"/>
      <c r="BL161" s="24"/>
      <c r="BM161" s="24">
        <v>4</v>
      </c>
      <c r="BN161" s="25"/>
      <c r="BO161" s="25"/>
      <c r="BP161" s="25"/>
      <c r="BQ161" s="25">
        <v>4</v>
      </c>
      <c r="BR161" s="26"/>
      <c r="BS161" s="26"/>
      <c r="BT161" s="26"/>
      <c r="BU161" s="26">
        <v>4</v>
      </c>
      <c r="CJ161" s="28"/>
      <c r="CO161" s="28"/>
    </row>
    <row r="162" spans="1:93">
      <c r="A162" s="17">
        <v>160</v>
      </c>
      <c r="B162" s="37">
        <v>8</v>
      </c>
      <c r="C162" s="657"/>
      <c r="D162" s="20">
        <v>1</v>
      </c>
      <c r="E162" s="20"/>
      <c r="F162" s="20"/>
      <c r="G162" s="20">
        <v>1</v>
      </c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1"/>
      <c r="S162" s="21"/>
      <c r="T162" s="21"/>
      <c r="U162" s="21">
        <v>4</v>
      </c>
      <c r="V162" s="22"/>
      <c r="W162" s="22"/>
      <c r="X162" s="22"/>
      <c r="Y162" s="22">
        <v>4</v>
      </c>
      <c r="Z162" s="23"/>
      <c r="AA162" s="23"/>
      <c r="AB162" s="23"/>
      <c r="AC162" s="23">
        <v>4</v>
      </c>
      <c r="AD162" s="24"/>
      <c r="AE162" s="24"/>
      <c r="AF162" s="24"/>
      <c r="AG162" s="24">
        <v>4</v>
      </c>
      <c r="AH162" s="25"/>
      <c r="AI162" s="25"/>
      <c r="AJ162" s="25"/>
      <c r="AK162" s="25">
        <v>4</v>
      </c>
      <c r="AL162" s="26"/>
      <c r="AM162" s="26"/>
      <c r="AN162" s="26"/>
      <c r="AO162" s="26">
        <v>4</v>
      </c>
      <c r="AP162" s="22"/>
      <c r="AQ162" s="22"/>
      <c r="AR162" s="22"/>
      <c r="AS162" s="22">
        <v>4</v>
      </c>
      <c r="AT162" s="27"/>
      <c r="AU162" s="27"/>
      <c r="AV162" s="27"/>
      <c r="AW162" s="27">
        <v>4</v>
      </c>
      <c r="AX162" s="21"/>
      <c r="AY162" s="21"/>
      <c r="AZ162" s="21"/>
      <c r="BA162" s="21">
        <v>4</v>
      </c>
      <c r="BB162" s="22"/>
      <c r="BC162" s="22"/>
      <c r="BD162" s="22">
        <v>3</v>
      </c>
      <c r="BE162" s="22"/>
      <c r="BF162" s="23"/>
      <c r="BG162" s="23"/>
      <c r="BH162" s="23"/>
      <c r="BI162" s="23">
        <v>4</v>
      </c>
      <c r="BJ162" s="24"/>
      <c r="BK162" s="24"/>
      <c r="BL162" s="24"/>
      <c r="BM162" s="24">
        <v>4</v>
      </c>
      <c r="BN162" s="25"/>
      <c r="BO162" s="25"/>
      <c r="BP162" s="25"/>
      <c r="BQ162" s="25">
        <v>4</v>
      </c>
      <c r="BR162" s="26"/>
      <c r="BS162" s="26"/>
      <c r="BT162" s="26"/>
      <c r="BU162" s="26">
        <v>4</v>
      </c>
      <c r="CJ162" s="28"/>
      <c r="CO162" s="28"/>
    </row>
    <row r="163" spans="1:93">
      <c r="A163" s="17">
        <v>161</v>
      </c>
      <c r="B163" s="37">
        <v>9</v>
      </c>
      <c r="C163" s="657"/>
      <c r="D163" s="18">
        <v>1</v>
      </c>
      <c r="E163" s="19"/>
      <c r="F163" s="20">
        <v>1</v>
      </c>
      <c r="G163" s="20"/>
      <c r="H163" s="20"/>
      <c r="I163" s="20"/>
      <c r="J163" s="20"/>
      <c r="K163" s="20"/>
      <c r="L163" s="20"/>
      <c r="M163" s="20"/>
      <c r="N163" s="20"/>
      <c r="O163" s="20"/>
      <c r="P163" s="19"/>
      <c r="Q163" s="19"/>
      <c r="R163" s="21"/>
      <c r="S163" s="21"/>
      <c r="T163" s="21">
        <v>3</v>
      </c>
      <c r="U163" s="21"/>
      <c r="V163" s="22"/>
      <c r="W163" s="22"/>
      <c r="X163" s="22">
        <v>3</v>
      </c>
      <c r="Y163" s="22"/>
      <c r="Z163" s="23"/>
      <c r="AA163" s="23"/>
      <c r="AB163" s="23">
        <v>3</v>
      </c>
      <c r="AC163" s="23"/>
      <c r="AD163" s="24"/>
      <c r="AE163" s="24"/>
      <c r="AF163" s="24">
        <v>3</v>
      </c>
      <c r="AG163" s="24"/>
      <c r="AH163" s="25"/>
      <c r="AI163" s="25"/>
      <c r="AJ163" s="25">
        <v>3</v>
      </c>
      <c r="AK163" s="25"/>
      <c r="AL163" s="26"/>
      <c r="AM163" s="26"/>
      <c r="AN163" s="26">
        <v>3</v>
      </c>
      <c r="AO163" s="26"/>
      <c r="AP163" s="22"/>
      <c r="AQ163" s="22"/>
      <c r="AR163" s="22">
        <v>3</v>
      </c>
      <c r="AS163" s="22"/>
      <c r="AT163" s="27"/>
      <c r="AU163" s="27"/>
      <c r="AV163" s="27">
        <v>3</v>
      </c>
      <c r="AW163" s="27"/>
      <c r="AX163" s="21"/>
      <c r="AY163" s="21"/>
      <c r="AZ163" s="21">
        <v>3</v>
      </c>
      <c r="BA163" s="21"/>
      <c r="BB163" s="22"/>
      <c r="BC163" s="22"/>
      <c r="BD163" s="22">
        <v>3</v>
      </c>
      <c r="BE163" s="22"/>
      <c r="BF163" s="23"/>
      <c r="BG163" s="23"/>
      <c r="BH163" s="23">
        <v>3</v>
      </c>
      <c r="BI163" s="23"/>
      <c r="BJ163" s="24"/>
      <c r="BK163" s="24"/>
      <c r="BL163" s="24">
        <v>3</v>
      </c>
      <c r="BM163" s="24"/>
      <c r="BN163" s="25"/>
      <c r="BO163" s="25"/>
      <c r="BP163" s="25">
        <v>3</v>
      </c>
      <c r="BQ163" s="25"/>
      <c r="BR163" s="26"/>
      <c r="BS163" s="26"/>
      <c r="BT163" s="26">
        <v>3</v>
      </c>
      <c r="BU163" s="26"/>
      <c r="CJ163" s="28"/>
      <c r="CO163" s="28"/>
    </row>
    <row r="164" spans="1:93">
      <c r="A164" s="17">
        <v>162</v>
      </c>
      <c r="B164" s="37">
        <v>10</v>
      </c>
      <c r="C164" s="657"/>
      <c r="D164" s="18">
        <v>1</v>
      </c>
      <c r="E164" s="19"/>
      <c r="F164" s="20"/>
      <c r="G164" s="20"/>
      <c r="H164" s="20">
        <v>1</v>
      </c>
      <c r="I164" s="20"/>
      <c r="J164" s="20"/>
      <c r="K164" s="20"/>
      <c r="L164" s="20"/>
      <c r="M164" s="20"/>
      <c r="N164" s="20"/>
      <c r="O164" s="20"/>
      <c r="P164" s="19"/>
      <c r="Q164" s="19"/>
      <c r="R164" s="21"/>
      <c r="S164" s="21"/>
      <c r="T164" s="21">
        <v>3</v>
      </c>
      <c r="U164" s="21"/>
      <c r="V164" s="22"/>
      <c r="W164" s="22"/>
      <c r="X164" s="22">
        <v>3</v>
      </c>
      <c r="Y164" s="22"/>
      <c r="Z164" s="23"/>
      <c r="AA164" s="23"/>
      <c r="AB164" s="23"/>
      <c r="AC164" s="23">
        <v>4</v>
      </c>
      <c r="AD164" s="24"/>
      <c r="AE164" s="24"/>
      <c r="AF164" s="24">
        <v>3</v>
      </c>
      <c r="AG164" s="24"/>
      <c r="AH164" s="25"/>
      <c r="AI164" s="25"/>
      <c r="AJ164" s="25">
        <v>3</v>
      </c>
      <c r="AK164" s="25"/>
      <c r="AL164" s="26"/>
      <c r="AM164" s="26"/>
      <c r="AN164" s="26">
        <v>3</v>
      </c>
      <c r="AO164" s="26"/>
      <c r="AP164" s="22"/>
      <c r="AQ164" s="22"/>
      <c r="AR164" s="22">
        <v>3</v>
      </c>
      <c r="AS164" s="22"/>
      <c r="AT164" s="27"/>
      <c r="AU164" s="27"/>
      <c r="AV164" s="27">
        <v>3</v>
      </c>
      <c r="AW164" s="27"/>
      <c r="AX164" s="21"/>
      <c r="AY164" s="21"/>
      <c r="AZ164" s="21">
        <v>3</v>
      </c>
      <c r="BA164" s="21"/>
      <c r="BB164" s="22"/>
      <c r="BC164" s="22"/>
      <c r="BD164" s="22"/>
      <c r="BE164" s="22">
        <v>4</v>
      </c>
      <c r="BF164" s="23"/>
      <c r="BG164" s="23"/>
      <c r="BH164" s="23"/>
      <c r="BI164" s="23">
        <v>4</v>
      </c>
      <c r="BJ164" s="24"/>
      <c r="BK164" s="24"/>
      <c r="BL164" s="24">
        <v>3</v>
      </c>
      <c r="BM164" s="24"/>
      <c r="BN164" s="25"/>
      <c r="BO164" s="25"/>
      <c r="BP164" s="25"/>
      <c r="BQ164" s="25">
        <v>4</v>
      </c>
      <c r="BR164" s="26"/>
      <c r="BS164" s="26"/>
      <c r="BT164" s="26"/>
      <c r="BU164" s="26">
        <v>4</v>
      </c>
      <c r="CJ164" s="28"/>
      <c r="CO164" s="28"/>
    </row>
    <row r="165" spans="1:93">
      <c r="A165" s="17">
        <v>163</v>
      </c>
      <c r="B165" s="37">
        <v>11</v>
      </c>
      <c r="C165" s="657"/>
      <c r="D165" s="18">
        <v>1</v>
      </c>
      <c r="E165" s="19"/>
      <c r="F165" s="20"/>
      <c r="G165" s="20">
        <v>1</v>
      </c>
      <c r="H165" s="20"/>
      <c r="I165" s="20"/>
      <c r="J165" s="20"/>
      <c r="K165" s="20"/>
      <c r="L165" s="20"/>
      <c r="M165" s="20"/>
      <c r="N165" s="20"/>
      <c r="O165" s="20"/>
      <c r="P165" s="19"/>
      <c r="Q165" s="19"/>
      <c r="R165" s="21"/>
      <c r="S165" s="21"/>
      <c r="T165" s="21">
        <v>3</v>
      </c>
      <c r="U165" s="21"/>
      <c r="V165" s="22"/>
      <c r="W165" s="22"/>
      <c r="X165" s="22">
        <v>3</v>
      </c>
      <c r="Y165" s="22"/>
      <c r="Z165" s="23"/>
      <c r="AA165" s="23"/>
      <c r="AB165" s="23">
        <v>3</v>
      </c>
      <c r="AC165" s="23"/>
      <c r="AD165" s="24"/>
      <c r="AE165" s="24"/>
      <c r="AF165" s="24">
        <v>3</v>
      </c>
      <c r="AG165" s="24"/>
      <c r="AH165" s="25"/>
      <c r="AI165" s="25"/>
      <c r="AJ165" s="25"/>
      <c r="AK165" s="25">
        <v>4</v>
      </c>
      <c r="AL165" s="26"/>
      <c r="AM165" s="26"/>
      <c r="AN165" s="26"/>
      <c r="AO165" s="26">
        <v>4</v>
      </c>
      <c r="AP165" s="22"/>
      <c r="AQ165" s="22"/>
      <c r="AR165" s="22">
        <v>3</v>
      </c>
      <c r="AS165" s="22"/>
      <c r="AT165" s="27"/>
      <c r="AU165" s="27"/>
      <c r="AV165" s="27">
        <v>3</v>
      </c>
      <c r="AW165" s="27"/>
      <c r="AX165" s="21"/>
      <c r="AY165" s="21"/>
      <c r="AZ165" s="21"/>
      <c r="BA165" s="21">
        <v>4</v>
      </c>
      <c r="BB165" s="22"/>
      <c r="BC165" s="22"/>
      <c r="BD165" s="22">
        <v>3</v>
      </c>
      <c r="BE165" s="22"/>
      <c r="BF165" s="23"/>
      <c r="BG165" s="23"/>
      <c r="BH165" s="23">
        <v>3</v>
      </c>
      <c r="BI165" s="23"/>
      <c r="BJ165" s="24"/>
      <c r="BK165" s="24"/>
      <c r="BL165" s="24">
        <v>3</v>
      </c>
      <c r="BM165" s="24"/>
      <c r="BN165" s="25"/>
      <c r="BO165" s="25"/>
      <c r="BP165" s="25">
        <v>3</v>
      </c>
      <c r="BQ165" s="25"/>
      <c r="BR165" s="26"/>
      <c r="BS165" s="26"/>
      <c r="BT165" s="26">
        <v>3</v>
      </c>
      <c r="BU165" s="26"/>
      <c r="CJ165" s="28"/>
      <c r="CO165" s="28"/>
    </row>
    <row r="166" spans="1:93">
      <c r="A166" s="17">
        <v>164</v>
      </c>
      <c r="B166" s="37">
        <v>12</v>
      </c>
      <c r="C166" s="657"/>
      <c r="D166" s="18"/>
      <c r="E166" s="19">
        <v>1</v>
      </c>
      <c r="F166" s="20"/>
      <c r="G166" s="20">
        <v>1</v>
      </c>
      <c r="H166" s="20"/>
      <c r="I166" s="20"/>
      <c r="J166" s="20"/>
      <c r="K166" s="20"/>
      <c r="L166" s="20"/>
      <c r="M166" s="20"/>
      <c r="N166" s="20"/>
      <c r="O166" s="20"/>
      <c r="P166" s="19"/>
      <c r="Q166" s="19"/>
      <c r="R166" s="21"/>
      <c r="S166" s="21"/>
      <c r="T166" s="21">
        <v>3</v>
      </c>
      <c r="U166" s="21"/>
      <c r="V166" s="22"/>
      <c r="W166" s="22"/>
      <c r="X166" s="22">
        <v>3</v>
      </c>
      <c r="Y166" s="22"/>
      <c r="Z166" s="23"/>
      <c r="AA166" s="23"/>
      <c r="AB166" s="23"/>
      <c r="AC166" s="23">
        <v>4</v>
      </c>
      <c r="AD166" s="24"/>
      <c r="AE166" s="24"/>
      <c r="AF166" s="24">
        <v>3</v>
      </c>
      <c r="AG166" s="24"/>
      <c r="AH166" s="25"/>
      <c r="AI166" s="25"/>
      <c r="AJ166" s="25">
        <v>3</v>
      </c>
      <c r="AK166" s="25"/>
      <c r="AL166" s="26"/>
      <c r="AM166" s="26"/>
      <c r="AN166" s="26">
        <v>3</v>
      </c>
      <c r="AO166" s="26"/>
      <c r="AP166" s="22"/>
      <c r="AQ166" s="22"/>
      <c r="AR166" s="22">
        <v>3</v>
      </c>
      <c r="AS166" s="22"/>
      <c r="AT166" s="27"/>
      <c r="AU166" s="27"/>
      <c r="AV166" s="27">
        <v>3</v>
      </c>
      <c r="AW166" s="27"/>
      <c r="AX166" s="21"/>
      <c r="AY166" s="21"/>
      <c r="AZ166" s="21">
        <v>3</v>
      </c>
      <c r="BA166" s="21"/>
      <c r="BB166" s="22"/>
      <c r="BC166" s="22"/>
      <c r="BD166" s="22">
        <v>3</v>
      </c>
      <c r="BE166" s="22"/>
      <c r="BF166" s="23"/>
      <c r="BG166" s="23"/>
      <c r="BH166" s="23"/>
      <c r="BI166" s="23">
        <v>4</v>
      </c>
      <c r="BJ166" s="24"/>
      <c r="BK166" s="24"/>
      <c r="BL166" s="24">
        <v>3</v>
      </c>
      <c r="BM166" s="24"/>
      <c r="BN166" s="25"/>
      <c r="BO166" s="25"/>
      <c r="BP166" s="25">
        <v>3</v>
      </c>
      <c r="BQ166" s="25"/>
      <c r="BR166" s="26"/>
      <c r="BS166" s="26"/>
      <c r="BT166" s="26">
        <v>3</v>
      </c>
      <c r="BU166" s="26"/>
      <c r="CJ166" s="28"/>
      <c r="CO166" s="28"/>
    </row>
    <row r="167" spans="1:93">
      <c r="A167" s="17">
        <v>165</v>
      </c>
      <c r="B167" s="37">
        <v>13</v>
      </c>
      <c r="C167" s="657"/>
      <c r="D167" s="18">
        <v>1</v>
      </c>
      <c r="E167" s="19"/>
      <c r="F167" s="20">
        <v>1</v>
      </c>
      <c r="G167" s="20"/>
      <c r="H167" s="20"/>
      <c r="I167" s="20"/>
      <c r="J167" s="20"/>
      <c r="K167" s="20"/>
      <c r="L167" s="20"/>
      <c r="M167" s="20"/>
      <c r="N167" s="20"/>
      <c r="O167" s="20"/>
      <c r="P167" s="19"/>
      <c r="Q167" s="19"/>
      <c r="R167" s="21"/>
      <c r="S167" s="21"/>
      <c r="T167" s="21">
        <v>3</v>
      </c>
      <c r="U167" s="21"/>
      <c r="V167" s="22"/>
      <c r="W167" s="22"/>
      <c r="X167" s="22"/>
      <c r="Y167" s="22">
        <v>4</v>
      </c>
      <c r="Z167" s="23"/>
      <c r="AA167" s="23"/>
      <c r="AB167" s="23"/>
      <c r="AC167" s="23">
        <v>4</v>
      </c>
      <c r="AD167" s="24"/>
      <c r="AE167" s="24"/>
      <c r="AF167" s="24"/>
      <c r="AG167" s="24">
        <v>4</v>
      </c>
      <c r="AH167" s="25"/>
      <c r="AI167" s="25"/>
      <c r="AJ167" s="25"/>
      <c r="AK167" s="25">
        <v>4</v>
      </c>
      <c r="AL167" s="26"/>
      <c r="AM167" s="26"/>
      <c r="AN167" s="26">
        <v>3</v>
      </c>
      <c r="AO167" s="26"/>
      <c r="AP167" s="22"/>
      <c r="AQ167" s="22"/>
      <c r="AR167" s="22">
        <v>3</v>
      </c>
      <c r="AS167" s="22"/>
      <c r="AT167" s="27"/>
      <c r="AU167" s="27"/>
      <c r="AV167" s="27">
        <v>3</v>
      </c>
      <c r="AW167" s="27"/>
      <c r="AX167" s="21"/>
      <c r="AY167" s="21"/>
      <c r="AZ167" s="21"/>
      <c r="BA167" s="21">
        <v>4</v>
      </c>
      <c r="BB167" s="22"/>
      <c r="BC167" s="22"/>
      <c r="BD167" s="22"/>
      <c r="BE167" s="22">
        <v>4</v>
      </c>
      <c r="BF167" s="23"/>
      <c r="BG167" s="23"/>
      <c r="BH167" s="23"/>
      <c r="BI167" s="23">
        <v>4</v>
      </c>
      <c r="BJ167" s="24"/>
      <c r="BK167" s="24"/>
      <c r="BL167" s="24"/>
      <c r="BM167" s="24">
        <v>4</v>
      </c>
      <c r="BN167" s="25"/>
      <c r="BO167" s="25"/>
      <c r="BP167" s="25"/>
      <c r="BQ167" s="25">
        <v>4</v>
      </c>
      <c r="BR167" s="26"/>
      <c r="BS167" s="26"/>
      <c r="BT167" s="26">
        <v>3</v>
      </c>
      <c r="BU167" s="26"/>
      <c r="CJ167" s="28"/>
      <c r="CO167" s="28"/>
    </row>
    <row r="168" spans="1:93">
      <c r="A168" s="17">
        <v>166</v>
      </c>
      <c r="B168" s="37">
        <v>14</v>
      </c>
      <c r="C168" s="657"/>
      <c r="D168" s="18"/>
      <c r="E168" s="19">
        <v>1</v>
      </c>
      <c r="F168" s="20"/>
      <c r="G168" s="20"/>
      <c r="H168" s="20"/>
      <c r="I168" s="20"/>
      <c r="J168" s="20">
        <v>1</v>
      </c>
      <c r="K168" s="20"/>
      <c r="L168" s="20"/>
      <c r="M168" s="20"/>
      <c r="N168" s="20"/>
      <c r="O168" s="20"/>
      <c r="P168" s="19"/>
      <c r="Q168" s="19"/>
      <c r="R168" s="21">
        <v>1</v>
      </c>
      <c r="S168" s="21"/>
      <c r="T168" s="21"/>
      <c r="U168" s="21"/>
      <c r="V168" s="22"/>
      <c r="W168" s="22"/>
      <c r="X168" s="22"/>
      <c r="Y168" s="22">
        <v>4</v>
      </c>
      <c r="Z168" s="23"/>
      <c r="AA168" s="23"/>
      <c r="AB168" s="23">
        <v>3</v>
      </c>
      <c r="AC168" s="23"/>
      <c r="AD168" s="24"/>
      <c r="AE168" s="24"/>
      <c r="AF168" s="24">
        <v>3</v>
      </c>
      <c r="AG168" s="24"/>
      <c r="AH168" s="25"/>
      <c r="AI168" s="25"/>
      <c r="AJ168" s="25">
        <v>3</v>
      </c>
      <c r="AK168" s="25"/>
      <c r="AL168" s="26"/>
      <c r="AM168" s="26"/>
      <c r="AN168" s="26"/>
      <c r="AO168" s="26">
        <v>4</v>
      </c>
      <c r="AP168" s="22"/>
      <c r="AQ168" s="22">
        <v>2</v>
      </c>
      <c r="AR168" s="22"/>
      <c r="AS168" s="22"/>
      <c r="AT168" s="27"/>
      <c r="AU168" s="27"/>
      <c r="AV168" s="27">
        <v>3</v>
      </c>
      <c r="AW168" s="27"/>
      <c r="AX168" s="21"/>
      <c r="AY168" s="21"/>
      <c r="AZ168" s="21"/>
      <c r="BA168" s="21">
        <v>4</v>
      </c>
      <c r="BB168" s="22"/>
      <c r="BC168" s="22"/>
      <c r="BD168" s="22"/>
      <c r="BE168" s="22">
        <v>4</v>
      </c>
      <c r="BF168" s="23"/>
      <c r="BG168" s="23"/>
      <c r="BH168" s="23"/>
      <c r="BI168" s="23">
        <v>4</v>
      </c>
      <c r="BJ168" s="24"/>
      <c r="BK168" s="24"/>
      <c r="BL168" s="24"/>
      <c r="BM168" s="24">
        <v>4</v>
      </c>
      <c r="BN168" s="25"/>
      <c r="BO168" s="25"/>
      <c r="BP168" s="25">
        <v>3</v>
      </c>
      <c r="BQ168" s="25"/>
      <c r="BR168" s="26"/>
      <c r="BS168" s="26"/>
      <c r="BT168" s="26"/>
      <c r="BU168" s="26">
        <v>4</v>
      </c>
      <c r="CJ168" s="28"/>
      <c r="CO168" s="28"/>
    </row>
    <row r="169" spans="1:93">
      <c r="A169" s="17">
        <v>167</v>
      </c>
      <c r="B169" s="37">
        <v>15</v>
      </c>
      <c r="C169" s="657"/>
      <c r="D169" s="18">
        <v>1</v>
      </c>
      <c r="E169" s="19"/>
      <c r="F169" s="20"/>
      <c r="G169" s="20">
        <v>1</v>
      </c>
      <c r="H169" s="20"/>
      <c r="I169" s="20"/>
      <c r="J169" s="20"/>
      <c r="K169" s="20"/>
      <c r="L169" s="20"/>
      <c r="M169" s="20"/>
      <c r="N169" s="20"/>
      <c r="O169" s="20"/>
      <c r="P169" s="19"/>
      <c r="Q169" s="19"/>
      <c r="R169" s="21"/>
      <c r="S169" s="21"/>
      <c r="T169" s="21">
        <v>3</v>
      </c>
      <c r="U169" s="21"/>
      <c r="V169" s="22"/>
      <c r="W169" s="22"/>
      <c r="X169" s="22"/>
      <c r="Y169" s="22">
        <v>4</v>
      </c>
      <c r="Z169" s="23"/>
      <c r="AA169" s="23"/>
      <c r="AB169" s="23"/>
      <c r="AC169" s="23">
        <v>4</v>
      </c>
      <c r="AD169" s="24"/>
      <c r="AE169" s="24"/>
      <c r="AF169" s="24"/>
      <c r="AG169" s="24">
        <v>4</v>
      </c>
      <c r="AH169" s="25"/>
      <c r="AI169" s="25"/>
      <c r="AJ169" s="25"/>
      <c r="AK169" s="25">
        <v>4</v>
      </c>
      <c r="AL169" s="26"/>
      <c r="AM169" s="26"/>
      <c r="AN169" s="26">
        <v>3</v>
      </c>
      <c r="AO169" s="26"/>
      <c r="AP169" s="22"/>
      <c r="AQ169" s="22"/>
      <c r="AR169" s="22">
        <v>3</v>
      </c>
      <c r="AS169" s="22"/>
      <c r="AT169" s="27"/>
      <c r="AU169" s="27"/>
      <c r="AV169" s="27">
        <v>3</v>
      </c>
      <c r="AW169" s="27"/>
      <c r="AX169" s="21"/>
      <c r="AY169" s="21"/>
      <c r="AZ169" s="21"/>
      <c r="BA169" s="21">
        <v>4</v>
      </c>
      <c r="BB169" s="22"/>
      <c r="BC169" s="22"/>
      <c r="BD169" s="22">
        <v>3</v>
      </c>
      <c r="BE169" s="22"/>
      <c r="BF169" s="23"/>
      <c r="BG169" s="23"/>
      <c r="BH169" s="23">
        <v>3</v>
      </c>
      <c r="BI169" s="23"/>
      <c r="BJ169" s="24"/>
      <c r="BK169" s="24"/>
      <c r="BL169" s="24">
        <v>3</v>
      </c>
      <c r="BM169" s="24"/>
      <c r="BN169" s="25"/>
      <c r="BO169" s="25"/>
      <c r="BP169" s="25"/>
      <c r="BQ169" s="25">
        <v>4</v>
      </c>
      <c r="BR169" s="26"/>
      <c r="BS169" s="26"/>
      <c r="BT169" s="26"/>
      <c r="BU169" s="26">
        <v>4</v>
      </c>
      <c r="CJ169" s="28"/>
      <c r="CO169" s="28"/>
    </row>
    <row r="170" spans="1:93">
      <c r="A170" s="17">
        <v>168</v>
      </c>
      <c r="B170" s="37">
        <v>16</v>
      </c>
      <c r="C170" s="657"/>
      <c r="D170" s="18">
        <v>1</v>
      </c>
      <c r="E170" s="19"/>
      <c r="F170" s="20"/>
      <c r="G170" s="20"/>
      <c r="H170" s="20">
        <v>1</v>
      </c>
      <c r="I170" s="20"/>
      <c r="J170" s="20"/>
      <c r="K170" s="20"/>
      <c r="L170" s="20"/>
      <c r="M170" s="20"/>
      <c r="N170" s="20"/>
      <c r="O170" s="20"/>
      <c r="P170" s="19"/>
      <c r="Q170" s="19"/>
      <c r="R170" s="21"/>
      <c r="S170" s="21"/>
      <c r="T170" s="21"/>
      <c r="U170" s="21">
        <v>4</v>
      </c>
      <c r="V170" s="22"/>
      <c r="W170" s="22"/>
      <c r="X170" s="22">
        <v>3</v>
      </c>
      <c r="Y170" s="22"/>
      <c r="Z170" s="23"/>
      <c r="AA170" s="23"/>
      <c r="AB170" s="23">
        <v>3</v>
      </c>
      <c r="AC170" s="23"/>
      <c r="AD170" s="24"/>
      <c r="AE170" s="24"/>
      <c r="AF170" s="24">
        <v>3</v>
      </c>
      <c r="AG170" s="24"/>
      <c r="AH170" s="25"/>
      <c r="AI170" s="25"/>
      <c r="AJ170" s="25">
        <v>3</v>
      </c>
      <c r="AK170" s="25"/>
      <c r="AL170" s="26"/>
      <c r="AM170" s="26"/>
      <c r="AN170" s="26">
        <v>3</v>
      </c>
      <c r="AO170" s="26"/>
      <c r="AP170" s="22"/>
      <c r="AQ170" s="22"/>
      <c r="AR170" s="22"/>
      <c r="AS170" s="22">
        <v>4</v>
      </c>
      <c r="AT170" s="27"/>
      <c r="AU170" s="27"/>
      <c r="AV170" s="27">
        <v>3</v>
      </c>
      <c r="AW170" s="27"/>
      <c r="AX170" s="21"/>
      <c r="AY170" s="21"/>
      <c r="AZ170" s="21">
        <v>3</v>
      </c>
      <c r="BA170" s="21"/>
      <c r="BB170" s="22"/>
      <c r="BC170" s="22"/>
      <c r="BD170" s="22">
        <v>3</v>
      </c>
      <c r="BE170" s="22"/>
      <c r="BF170" s="23"/>
      <c r="BG170" s="23"/>
      <c r="BH170" s="23">
        <v>3</v>
      </c>
      <c r="BI170" s="23"/>
      <c r="BJ170" s="24"/>
      <c r="BK170" s="24"/>
      <c r="BL170" s="24">
        <v>3</v>
      </c>
      <c r="BM170" s="24"/>
      <c r="BN170" s="25"/>
      <c r="BO170" s="25"/>
      <c r="BP170" s="25">
        <v>3</v>
      </c>
      <c r="BQ170" s="25"/>
      <c r="BR170" s="26"/>
      <c r="BS170" s="26"/>
      <c r="BT170" s="26">
        <v>3</v>
      </c>
      <c r="BU170" s="26"/>
      <c r="CJ170" s="28"/>
      <c r="CO170" s="28"/>
    </row>
    <row r="171" spans="1:93">
      <c r="A171" s="17">
        <v>169</v>
      </c>
      <c r="B171" s="37">
        <v>17</v>
      </c>
      <c r="C171" s="657"/>
      <c r="D171" s="18"/>
      <c r="E171" s="19">
        <v>1</v>
      </c>
      <c r="F171" s="20"/>
      <c r="G171" s="20">
        <v>1</v>
      </c>
      <c r="H171" s="20"/>
      <c r="I171" s="20"/>
      <c r="J171" s="20"/>
      <c r="K171" s="20"/>
      <c r="L171" s="20"/>
      <c r="M171" s="20"/>
      <c r="N171" s="20"/>
      <c r="O171" s="20"/>
      <c r="P171" s="19"/>
      <c r="Q171" s="19"/>
      <c r="R171" s="21"/>
      <c r="S171" s="21"/>
      <c r="T171" s="21">
        <v>3</v>
      </c>
      <c r="U171" s="21"/>
      <c r="V171" s="22"/>
      <c r="W171" s="22"/>
      <c r="X171" s="22">
        <v>3</v>
      </c>
      <c r="Y171" s="22"/>
      <c r="Z171" s="23"/>
      <c r="AA171" s="23"/>
      <c r="AB171" s="23">
        <v>3</v>
      </c>
      <c r="AC171" s="23"/>
      <c r="AD171" s="24"/>
      <c r="AE171" s="24"/>
      <c r="AF171" s="24">
        <v>3</v>
      </c>
      <c r="AG171" s="24"/>
      <c r="AH171" s="25"/>
      <c r="AI171" s="25"/>
      <c r="AJ171" s="25"/>
      <c r="AK171" s="25">
        <v>4</v>
      </c>
      <c r="AL171" s="26"/>
      <c r="AM171" s="26"/>
      <c r="AN171" s="26"/>
      <c r="AO171" s="26">
        <v>4</v>
      </c>
      <c r="AP171" s="22"/>
      <c r="AQ171" s="22"/>
      <c r="AR171" s="22">
        <v>3</v>
      </c>
      <c r="AS171" s="22"/>
      <c r="AT171" s="27"/>
      <c r="AU171" s="27"/>
      <c r="AV171" s="27">
        <v>3</v>
      </c>
      <c r="AW171" s="27"/>
      <c r="AX171" s="21"/>
      <c r="AY171" s="21"/>
      <c r="AZ171" s="21">
        <v>3</v>
      </c>
      <c r="BA171" s="21"/>
      <c r="BB171" s="22"/>
      <c r="BC171" s="22"/>
      <c r="BD171" s="22">
        <v>3</v>
      </c>
      <c r="BE171" s="22"/>
      <c r="BF171" s="23"/>
      <c r="BG171" s="23"/>
      <c r="BH171" s="23"/>
      <c r="BI171" s="23">
        <v>4</v>
      </c>
      <c r="BJ171" s="24"/>
      <c r="BK171" s="24"/>
      <c r="BL171" s="24"/>
      <c r="BM171" s="24">
        <v>4</v>
      </c>
      <c r="BN171" s="25"/>
      <c r="BO171" s="25"/>
      <c r="BP171" s="25">
        <v>3</v>
      </c>
      <c r="BQ171" s="25"/>
      <c r="BR171" s="26"/>
      <c r="BS171" s="26"/>
      <c r="BT171" s="26">
        <v>3</v>
      </c>
      <c r="BU171" s="26"/>
      <c r="CJ171" s="28"/>
      <c r="CO171" s="28"/>
    </row>
    <row r="172" spans="1:93">
      <c r="A172" s="17">
        <v>170</v>
      </c>
      <c r="B172" s="37">
        <v>18</v>
      </c>
      <c r="C172" s="799"/>
      <c r="D172" s="18">
        <v>1</v>
      </c>
      <c r="E172" s="19"/>
      <c r="F172" s="20">
        <v>1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19"/>
      <c r="Q172" s="19"/>
      <c r="R172" s="21"/>
      <c r="S172" s="21"/>
      <c r="T172" s="21">
        <v>3</v>
      </c>
      <c r="U172" s="21"/>
      <c r="V172" s="22"/>
      <c r="W172" s="22"/>
      <c r="X172" s="22">
        <v>3</v>
      </c>
      <c r="Y172" s="22"/>
      <c r="Z172" s="23"/>
      <c r="AA172" s="23"/>
      <c r="AB172" s="23"/>
      <c r="AC172" s="23">
        <v>4</v>
      </c>
      <c r="AD172" s="24"/>
      <c r="AE172" s="24"/>
      <c r="AF172" s="24"/>
      <c r="AG172" s="24">
        <v>4</v>
      </c>
      <c r="AH172" s="25"/>
      <c r="AI172" s="25"/>
      <c r="AJ172" s="25">
        <v>3</v>
      </c>
      <c r="AK172" s="25"/>
      <c r="AL172" s="26"/>
      <c r="AM172" s="26"/>
      <c r="AN172" s="26"/>
      <c r="AO172" s="26">
        <v>4</v>
      </c>
      <c r="AP172" s="22"/>
      <c r="AQ172" s="22"/>
      <c r="AR172" s="22">
        <v>3</v>
      </c>
      <c r="AS172" s="22"/>
      <c r="AT172" s="27"/>
      <c r="AU172" s="27"/>
      <c r="AV172" s="27">
        <v>3</v>
      </c>
      <c r="AW172" s="27"/>
      <c r="AX172" s="21"/>
      <c r="AY172" s="21"/>
      <c r="AZ172" s="21"/>
      <c r="BA172" s="21">
        <v>4</v>
      </c>
      <c r="BB172" s="22"/>
      <c r="BC172" s="22"/>
      <c r="BD172" s="22">
        <v>3</v>
      </c>
      <c r="BE172" s="22"/>
      <c r="BF172" s="23"/>
      <c r="BG172" s="23"/>
      <c r="BH172" s="23"/>
      <c r="BI172" s="23">
        <v>4</v>
      </c>
      <c r="BJ172" s="24"/>
      <c r="BK172" s="24"/>
      <c r="BL172" s="24"/>
      <c r="BM172" s="24">
        <v>4</v>
      </c>
      <c r="BN172" s="25"/>
      <c r="BO172" s="25"/>
      <c r="BP172" s="25">
        <v>3</v>
      </c>
      <c r="BQ172" s="25"/>
      <c r="BR172" s="26"/>
      <c r="BS172" s="26"/>
      <c r="BT172" s="26"/>
      <c r="BU172" s="26">
        <v>4</v>
      </c>
      <c r="CJ172" s="28"/>
      <c r="CO172" s="28"/>
    </row>
    <row r="173" spans="1:93">
      <c r="A173" s="17">
        <v>171</v>
      </c>
      <c r="B173" s="37">
        <v>19</v>
      </c>
      <c r="C173" s="433"/>
      <c r="D173" s="18"/>
      <c r="E173" s="19">
        <v>1</v>
      </c>
      <c r="F173" s="20">
        <v>1</v>
      </c>
      <c r="G173" s="20"/>
      <c r="H173" s="20"/>
      <c r="I173" s="20"/>
      <c r="J173" s="20"/>
      <c r="K173" s="20"/>
      <c r="L173" s="20"/>
      <c r="M173" s="20"/>
      <c r="N173" s="20"/>
      <c r="O173" s="20"/>
      <c r="P173" s="19"/>
      <c r="Q173" s="19"/>
      <c r="R173" s="21"/>
      <c r="S173" s="21"/>
      <c r="T173" s="21">
        <v>3</v>
      </c>
      <c r="U173" s="21"/>
      <c r="V173" s="22"/>
      <c r="W173" s="22"/>
      <c r="X173" s="22">
        <v>3</v>
      </c>
      <c r="Y173" s="22"/>
      <c r="Z173" s="23"/>
      <c r="AA173" s="23"/>
      <c r="AB173" s="23"/>
      <c r="AC173" s="23">
        <v>4</v>
      </c>
      <c r="AD173" s="24"/>
      <c r="AE173" s="24"/>
      <c r="AF173" s="24">
        <v>3</v>
      </c>
      <c r="AG173" s="24"/>
      <c r="AH173" s="25"/>
      <c r="AI173" s="25"/>
      <c r="AJ173" s="25"/>
      <c r="AK173" s="25">
        <v>4</v>
      </c>
      <c r="AL173" s="26"/>
      <c r="AM173" s="26"/>
      <c r="AN173" s="26">
        <v>3</v>
      </c>
      <c r="AO173" s="26"/>
      <c r="AP173" s="22"/>
      <c r="AQ173" s="22"/>
      <c r="AR173" s="22">
        <v>3</v>
      </c>
      <c r="AS173" s="22"/>
      <c r="AT173" s="27"/>
      <c r="AU173" s="27"/>
      <c r="AV173" s="27">
        <v>3</v>
      </c>
      <c r="AW173" s="27"/>
      <c r="AX173" s="21"/>
      <c r="AY173" s="21"/>
      <c r="AZ173" s="21"/>
      <c r="BA173" s="21">
        <v>4</v>
      </c>
      <c r="BB173" s="22"/>
      <c r="BC173" s="22"/>
      <c r="BD173" s="22">
        <v>3</v>
      </c>
      <c r="BE173" s="22"/>
      <c r="BF173" s="23"/>
      <c r="BG173" s="23"/>
      <c r="BH173" s="23">
        <v>3</v>
      </c>
      <c r="BI173" s="23"/>
      <c r="BJ173" s="24"/>
      <c r="BK173" s="24"/>
      <c r="BL173" s="24">
        <v>3</v>
      </c>
      <c r="BM173" s="24"/>
      <c r="BN173" s="25"/>
      <c r="BO173" s="25"/>
      <c r="BP173" s="25">
        <v>3</v>
      </c>
      <c r="BQ173" s="25"/>
      <c r="BR173" s="26"/>
      <c r="BS173" s="26"/>
      <c r="BT173" s="26"/>
      <c r="BU173" s="26">
        <v>4</v>
      </c>
      <c r="CJ173" s="28"/>
      <c r="CO173" s="28"/>
    </row>
    <row r="174" spans="1:93">
      <c r="A174" s="17">
        <v>172</v>
      </c>
      <c r="B174" s="37">
        <v>20</v>
      </c>
      <c r="C174" s="433"/>
      <c r="D174" s="18">
        <v>1</v>
      </c>
      <c r="E174" s="19"/>
      <c r="F174" s="20"/>
      <c r="G174" s="20"/>
      <c r="H174" s="20"/>
      <c r="I174" s="20">
        <v>1</v>
      </c>
      <c r="J174" s="20"/>
      <c r="K174" s="20"/>
      <c r="L174" s="20"/>
      <c r="M174" s="20"/>
      <c r="N174" s="20"/>
      <c r="O174" s="20"/>
      <c r="P174" s="19"/>
      <c r="Q174" s="19"/>
      <c r="R174" s="21"/>
      <c r="S174" s="21"/>
      <c r="T174" s="21"/>
      <c r="U174" s="21">
        <v>4</v>
      </c>
      <c r="V174" s="22"/>
      <c r="W174" s="22"/>
      <c r="X174" s="22">
        <v>3</v>
      </c>
      <c r="Y174" s="22"/>
      <c r="Z174" s="23"/>
      <c r="AA174" s="23"/>
      <c r="AB174" s="23">
        <v>3</v>
      </c>
      <c r="AC174" s="23"/>
      <c r="AD174" s="24"/>
      <c r="AE174" s="24"/>
      <c r="AF174" s="24">
        <v>3</v>
      </c>
      <c r="AG174" s="24"/>
      <c r="AH174" s="25"/>
      <c r="AI174" s="25"/>
      <c r="AJ174" s="25">
        <v>3</v>
      </c>
      <c r="AK174" s="25"/>
      <c r="AL174" s="26"/>
      <c r="AM174" s="26"/>
      <c r="AN174" s="26">
        <v>3</v>
      </c>
      <c r="AO174" s="26"/>
      <c r="AP174" s="22"/>
      <c r="AQ174" s="22"/>
      <c r="AR174" s="22">
        <v>3</v>
      </c>
      <c r="AS174" s="22"/>
      <c r="AT174" s="27"/>
      <c r="AU174" s="27"/>
      <c r="AV174" s="27">
        <v>3</v>
      </c>
      <c r="AW174" s="27"/>
      <c r="AX174" s="21"/>
      <c r="AY174" s="21"/>
      <c r="AZ174" s="21">
        <v>3</v>
      </c>
      <c r="BA174" s="21"/>
      <c r="BB174" s="22"/>
      <c r="BC174" s="22"/>
      <c r="BD174" s="22">
        <v>3</v>
      </c>
      <c r="BE174" s="22"/>
      <c r="BF174" s="23"/>
      <c r="BG174" s="23"/>
      <c r="BH174" s="23">
        <v>3</v>
      </c>
      <c r="BI174" s="23"/>
      <c r="BJ174" s="24"/>
      <c r="BK174" s="24"/>
      <c r="BL174" s="24">
        <v>3</v>
      </c>
      <c r="BM174" s="24"/>
      <c r="BN174" s="25"/>
      <c r="BO174" s="25"/>
      <c r="BP174" s="25"/>
      <c r="BQ174" s="25">
        <v>4</v>
      </c>
      <c r="BR174" s="26"/>
      <c r="BS174" s="26"/>
      <c r="BT174" s="26"/>
      <c r="BU174" s="26">
        <v>4</v>
      </c>
      <c r="CJ174" s="28"/>
      <c r="CO174" s="28"/>
    </row>
    <row r="175" spans="1:93">
      <c r="A175" s="17">
        <v>173</v>
      </c>
      <c r="B175" s="37">
        <v>21</v>
      </c>
      <c r="C175" s="433"/>
      <c r="D175" s="18">
        <v>1</v>
      </c>
      <c r="E175" s="19"/>
      <c r="F175" s="20">
        <v>1</v>
      </c>
      <c r="G175" s="20"/>
      <c r="H175" s="20"/>
      <c r="I175" s="20"/>
      <c r="J175" s="20"/>
      <c r="K175" s="20"/>
      <c r="L175" s="20"/>
      <c r="M175" s="20"/>
      <c r="N175" s="20"/>
      <c r="O175" s="20"/>
      <c r="P175" s="19"/>
      <c r="Q175" s="19"/>
      <c r="R175" s="21"/>
      <c r="S175" s="21"/>
      <c r="T175" s="21">
        <v>3</v>
      </c>
      <c r="U175" s="21"/>
      <c r="V175" s="22"/>
      <c r="W175" s="22"/>
      <c r="X175" s="22">
        <v>3</v>
      </c>
      <c r="Y175" s="22"/>
      <c r="Z175" s="23"/>
      <c r="AA175" s="23"/>
      <c r="AB175" s="23">
        <v>3</v>
      </c>
      <c r="AC175" s="23"/>
      <c r="AD175" s="24"/>
      <c r="AE175" s="24"/>
      <c r="AF175" s="24">
        <v>3</v>
      </c>
      <c r="AG175" s="24"/>
      <c r="AH175" s="25"/>
      <c r="AI175" s="25"/>
      <c r="AJ175" s="25"/>
      <c r="AK175" s="25">
        <v>4</v>
      </c>
      <c r="AL175" s="26"/>
      <c r="AM175" s="26"/>
      <c r="AN175" s="26">
        <v>3</v>
      </c>
      <c r="AO175" s="26"/>
      <c r="AP175" s="22"/>
      <c r="AQ175" s="22"/>
      <c r="AR175" s="22">
        <v>3</v>
      </c>
      <c r="AS175" s="22"/>
      <c r="AT175" s="27"/>
      <c r="AU175" s="27"/>
      <c r="AV175" s="27">
        <v>3</v>
      </c>
      <c r="AW175" s="27"/>
      <c r="AX175" s="21"/>
      <c r="AY175" s="21"/>
      <c r="AZ175" s="21"/>
      <c r="BA175" s="21">
        <v>4</v>
      </c>
      <c r="BB175" s="22"/>
      <c r="BC175" s="22"/>
      <c r="BD175" s="22">
        <v>3</v>
      </c>
      <c r="BE175" s="22"/>
      <c r="BF175" s="23"/>
      <c r="BG175" s="23"/>
      <c r="BH175" s="23">
        <v>3</v>
      </c>
      <c r="BI175" s="23"/>
      <c r="BJ175" s="24"/>
      <c r="BK175" s="24"/>
      <c r="BL175" s="24">
        <v>3</v>
      </c>
      <c r="BM175" s="24"/>
      <c r="BN175" s="25"/>
      <c r="BO175" s="25"/>
      <c r="BP175" s="25"/>
      <c r="BQ175" s="25">
        <v>4</v>
      </c>
      <c r="BR175" s="26"/>
      <c r="BS175" s="26"/>
      <c r="BT175" s="26"/>
      <c r="BU175" s="26">
        <v>4</v>
      </c>
      <c r="CJ175" s="28"/>
      <c r="CO175" s="28"/>
    </row>
    <row r="176" spans="1:93">
      <c r="A176" s="17">
        <v>174</v>
      </c>
      <c r="B176" s="37">
        <v>22</v>
      </c>
      <c r="C176" s="433"/>
      <c r="D176" s="18">
        <v>1</v>
      </c>
      <c r="E176" s="19"/>
      <c r="F176" s="20"/>
      <c r="G176" s="20"/>
      <c r="H176" s="20">
        <v>1</v>
      </c>
      <c r="I176" s="20"/>
      <c r="J176" s="20"/>
      <c r="K176" s="20"/>
      <c r="L176" s="20"/>
      <c r="M176" s="20"/>
      <c r="N176" s="20"/>
      <c r="O176" s="20"/>
      <c r="P176" s="19"/>
      <c r="Q176" s="19"/>
      <c r="R176" s="21"/>
      <c r="S176" s="21"/>
      <c r="T176" s="21"/>
      <c r="U176" s="21">
        <v>4</v>
      </c>
      <c r="V176" s="22"/>
      <c r="W176" s="22"/>
      <c r="X176" s="22"/>
      <c r="Y176" s="22">
        <v>4</v>
      </c>
      <c r="Z176" s="23"/>
      <c r="AA176" s="23"/>
      <c r="AB176" s="23"/>
      <c r="AC176" s="23">
        <v>4</v>
      </c>
      <c r="AD176" s="24"/>
      <c r="AE176" s="24"/>
      <c r="AF176" s="24"/>
      <c r="AG176" s="24">
        <v>4</v>
      </c>
      <c r="AH176" s="25"/>
      <c r="AI176" s="25"/>
      <c r="AJ176" s="25"/>
      <c r="AK176" s="25">
        <v>4</v>
      </c>
      <c r="AL176" s="26"/>
      <c r="AM176" s="26"/>
      <c r="AN176" s="26"/>
      <c r="AO176" s="26">
        <v>4</v>
      </c>
      <c r="AP176" s="22"/>
      <c r="AQ176" s="22"/>
      <c r="AR176" s="22"/>
      <c r="AS176" s="22">
        <v>4</v>
      </c>
      <c r="AT176" s="27"/>
      <c r="AU176" s="27"/>
      <c r="AV176" s="27"/>
      <c r="AW176" s="27">
        <v>4</v>
      </c>
      <c r="AX176" s="21"/>
      <c r="AY176" s="21"/>
      <c r="AZ176" s="21"/>
      <c r="BA176" s="21">
        <v>4</v>
      </c>
      <c r="BB176" s="22"/>
      <c r="BC176" s="22"/>
      <c r="BD176" s="22"/>
      <c r="BE176" s="22">
        <v>4</v>
      </c>
      <c r="BF176" s="23"/>
      <c r="BG176" s="23"/>
      <c r="BH176" s="23"/>
      <c r="BI176" s="23">
        <v>4</v>
      </c>
      <c r="BJ176" s="24"/>
      <c r="BK176" s="24"/>
      <c r="BL176" s="24"/>
      <c r="BM176" s="24">
        <v>4</v>
      </c>
      <c r="BN176" s="25"/>
      <c r="BO176" s="25"/>
      <c r="BP176" s="25">
        <v>3</v>
      </c>
      <c r="BQ176" s="25"/>
      <c r="BR176" s="26"/>
      <c r="BS176" s="26"/>
      <c r="BT176" s="26">
        <v>3</v>
      </c>
      <c r="BU176" s="26"/>
      <c r="CJ176" s="28"/>
      <c r="CO176" s="28"/>
    </row>
    <row r="177" spans="1:93">
      <c r="A177" s="17">
        <v>175</v>
      </c>
      <c r="B177" s="37">
        <v>23</v>
      </c>
      <c r="C177" s="433"/>
      <c r="D177" s="18">
        <v>1</v>
      </c>
      <c r="E177" s="19"/>
      <c r="F177" s="20"/>
      <c r="G177" s="20">
        <v>1</v>
      </c>
      <c r="H177" s="20"/>
      <c r="I177" s="20"/>
      <c r="J177" s="20"/>
      <c r="K177" s="20"/>
      <c r="L177" s="20"/>
      <c r="M177" s="20"/>
      <c r="N177" s="20"/>
      <c r="O177" s="20"/>
      <c r="P177" s="19"/>
      <c r="Q177" s="19"/>
      <c r="R177" s="21">
        <v>1</v>
      </c>
      <c r="S177" s="21"/>
      <c r="T177" s="21"/>
      <c r="U177" s="21"/>
      <c r="V177" s="22"/>
      <c r="W177" s="22"/>
      <c r="X177" s="22">
        <v>3</v>
      </c>
      <c r="Y177" s="22"/>
      <c r="Z177" s="23"/>
      <c r="AA177" s="23"/>
      <c r="AB177" s="23">
        <v>3</v>
      </c>
      <c r="AC177" s="23"/>
      <c r="AD177" s="24"/>
      <c r="AE177" s="24"/>
      <c r="AF177" s="24"/>
      <c r="AG177" s="24">
        <v>4</v>
      </c>
      <c r="AH177" s="25"/>
      <c r="AI177" s="25"/>
      <c r="AJ177" s="25"/>
      <c r="AK177" s="25">
        <v>4</v>
      </c>
      <c r="AL177" s="26">
        <v>1</v>
      </c>
      <c r="AM177" s="26"/>
      <c r="AN177" s="26"/>
      <c r="AO177" s="26"/>
      <c r="AP177" s="22"/>
      <c r="AQ177" s="22"/>
      <c r="AR177" s="22"/>
      <c r="AS177" s="22">
        <v>4</v>
      </c>
      <c r="AT177" s="27"/>
      <c r="AU177" s="27"/>
      <c r="AV177" s="27"/>
      <c r="AW177" s="27">
        <v>4</v>
      </c>
      <c r="AX177" s="21"/>
      <c r="AY177" s="21"/>
      <c r="AZ177" s="21"/>
      <c r="BA177" s="21">
        <v>4</v>
      </c>
      <c r="BB177" s="22"/>
      <c r="BC177" s="22"/>
      <c r="BD177" s="22"/>
      <c r="BE177" s="22">
        <v>4</v>
      </c>
      <c r="BF177" s="23"/>
      <c r="BG177" s="23"/>
      <c r="BH177" s="23"/>
      <c r="BI177" s="23">
        <v>4</v>
      </c>
      <c r="BJ177" s="24"/>
      <c r="BK177" s="24"/>
      <c r="BL177" s="24"/>
      <c r="BM177" s="24">
        <v>4</v>
      </c>
      <c r="BN177" s="25"/>
      <c r="BO177" s="25"/>
      <c r="BP177" s="25"/>
      <c r="BQ177" s="25">
        <v>4</v>
      </c>
      <c r="BR177" s="26"/>
      <c r="BS177" s="26"/>
      <c r="BT177" s="26"/>
      <c r="BU177" s="26">
        <v>4</v>
      </c>
      <c r="CJ177" s="28"/>
      <c r="CO177" s="28"/>
    </row>
    <row r="178" spans="1:93">
      <c r="A178" s="17">
        <v>176</v>
      </c>
      <c r="B178" s="37">
        <v>24</v>
      </c>
      <c r="C178" s="433"/>
      <c r="D178" s="18"/>
      <c r="E178" s="19">
        <v>1</v>
      </c>
      <c r="F178" s="20">
        <v>1</v>
      </c>
      <c r="G178" s="20"/>
      <c r="H178" s="20"/>
      <c r="I178" s="20"/>
      <c r="J178" s="20"/>
      <c r="K178" s="20"/>
      <c r="L178" s="20"/>
      <c r="M178" s="20"/>
      <c r="N178" s="20"/>
      <c r="O178" s="20"/>
      <c r="P178" s="19"/>
      <c r="Q178" s="19"/>
      <c r="R178" s="21"/>
      <c r="S178" s="21"/>
      <c r="T178" s="21">
        <v>3</v>
      </c>
      <c r="U178" s="21"/>
      <c r="V178" s="22"/>
      <c r="W178" s="22"/>
      <c r="X178" s="22">
        <v>3</v>
      </c>
      <c r="Y178" s="22"/>
      <c r="Z178" s="23"/>
      <c r="AA178" s="23"/>
      <c r="AB178" s="23"/>
      <c r="AC178" s="23">
        <v>4</v>
      </c>
      <c r="AD178" s="24"/>
      <c r="AE178" s="24"/>
      <c r="AF178" s="24"/>
      <c r="AG178" s="24">
        <v>4</v>
      </c>
      <c r="AH178" s="25"/>
      <c r="AI178" s="25"/>
      <c r="AJ178" s="25">
        <v>3</v>
      </c>
      <c r="AK178" s="25"/>
      <c r="AL178" s="26"/>
      <c r="AM178" s="26"/>
      <c r="AN178" s="26"/>
      <c r="AO178" s="26">
        <v>4</v>
      </c>
      <c r="AP178" s="22"/>
      <c r="AQ178" s="22"/>
      <c r="AR178" s="22">
        <v>3</v>
      </c>
      <c r="AS178" s="22"/>
      <c r="AT178" s="27"/>
      <c r="AU178" s="27"/>
      <c r="AV178" s="27"/>
      <c r="AW178" s="27">
        <v>4</v>
      </c>
      <c r="AX178" s="21"/>
      <c r="AY178" s="21"/>
      <c r="AZ178" s="21"/>
      <c r="BA178" s="21">
        <v>4</v>
      </c>
      <c r="BB178" s="22"/>
      <c r="BC178" s="22"/>
      <c r="BD178" s="22"/>
      <c r="BE178" s="22">
        <v>4</v>
      </c>
      <c r="BF178" s="23"/>
      <c r="BG178" s="23"/>
      <c r="BH178" s="23">
        <v>3</v>
      </c>
      <c r="BI178" s="23"/>
      <c r="BJ178" s="24"/>
      <c r="BK178" s="24"/>
      <c r="BL178" s="24"/>
      <c r="BM178" s="24">
        <v>4</v>
      </c>
      <c r="BN178" s="25"/>
      <c r="BO178" s="25"/>
      <c r="BP178" s="25"/>
      <c r="BQ178" s="25">
        <v>4</v>
      </c>
      <c r="BR178" s="26"/>
      <c r="BS178" s="26"/>
      <c r="BT178" s="26">
        <v>3</v>
      </c>
      <c r="BU178" s="26"/>
      <c r="CJ178" s="28"/>
      <c r="CO178" s="28"/>
    </row>
    <row r="179" spans="1:93">
      <c r="A179" s="17">
        <v>177</v>
      </c>
      <c r="B179" s="181">
        <v>1</v>
      </c>
      <c r="C179" s="622" t="s">
        <v>454</v>
      </c>
      <c r="D179" s="18">
        <v>1</v>
      </c>
      <c r="E179" s="19"/>
      <c r="F179" s="20"/>
      <c r="G179" s="20"/>
      <c r="H179" s="20"/>
      <c r="I179" s="20">
        <v>1</v>
      </c>
      <c r="J179" s="20"/>
      <c r="K179" s="20"/>
      <c r="L179" s="20"/>
      <c r="M179" s="20"/>
      <c r="N179" s="20"/>
      <c r="O179" s="20"/>
      <c r="P179" s="19"/>
      <c r="Q179" s="19"/>
      <c r="R179" s="145"/>
      <c r="S179" s="145"/>
      <c r="T179" s="145"/>
      <c r="U179" s="145">
        <v>4</v>
      </c>
      <c r="V179" s="10"/>
      <c r="W179" s="10"/>
      <c r="X179" s="10"/>
      <c r="Y179" s="10">
        <v>4</v>
      </c>
      <c r="Z179" s="146"/>
      <c r="AA179" s="146"/>
      <c r="AB179" s="146"/>
      <c r="AC179" s="146">
        <v>4</v>
      </c>
      <c r="AD179" s="147"/>
      <c r="AE179" s="147"/>
      <c r="AF179" s="147"/>
      <c r="AG179" s="147">
        <v>4</v>
      </c>
      <c r="AH179" s="148"/>
      <c r="AI179" s="148"/>
      <c r="AJ179" s="148"/>
      <c r="AK179" s="148">
        <v>4</v>
      </c>
      <c r="AL179" s="149"/>
      <c r="AM179" s="149"/>
      <c r="AN179" s="149"/>
      <c r="AO179" s="149">
        <v>4</v>
      </c>
      <c r="AP179" s="10"/>
      <c r="AQ179" s="10"/>
      <c r="AR179" s="10"/>
      <c r="AS179" s="10">
        <v>4</v>
      </c>
      <c r="AT179" s="150"/>
      <c r="AU179" s="150"/>
      <c r="AV179" s="150"/>
      <c r="AW179" s="150">
        <v>4</v>
      </c>
      <c r="AX179" s="145"/>
      <c r="AY179" s="145"/>
      <c r="AZ179" s="145"/>
      <c r="BA179" s="145">
        <v>4</v>
      </c>
      <c r="BB179" s="10"/>
      <c r="BC179" s="10"/>
      <c r="BD179" s="10"/>
      <c r="BE179" s="10">
        <v>4</v>
      </c>
      <c r="BF179" s="146"/>
      <c r="BG179" s="146"/>
      <c r="BH179" s="146"/>
      <c r="BI179" s="146">
        <v>4</v>
      </c>
      <c r="BJ179" s="147"/>
      <c r="BK179" s="147"/>
      <c r="BL179" s="147"/>
      <c r="BM179" s="147">
        <v>4</v>
      </c>
      <c r="BN179" s="148"/>
      <c r="BO179" s="148"/>
      <c r="BP179" s="148"/>
      <c r="BQ179" s="148">
        <v>4</v>
      </c>
      <c r="BR179" s="149"/>
      <c r="BS179" s="149"/>
      <c r="BT179" s="149"/>
      <c r="BU179" s="149">
        <v>4</v>
      </c>
      <c r="CJ179" s="28"/>
      <c r="CO179" s="28"/>
    </row>
    <row r="180" spans="1:93">
      <c r="A180" s="17">
        <v>178</v>
      </c>
      <c r="B180" s="181">
        <v>2</v>
      </c>
      <c r="C180" s="623"/>
      <c r="D180" s="18">
        <v>1</v>
      </c>
      <c r="E180" s="19"/>
      <c r="F180" s="20"/>
      <c r="G180" s="20"/>
      <c r="H180" s="20">
        <v>1</v>
      </c>
      <c r="I180" s="20"/>
      <c r="J180" s="20"/>
      <c r="K180" s="20"/>
      <c r="L180" s="20"/>
      <c r="M180" s="20"/>
      <c r="N180" s="20"/>
      <c r="O180" s="20"/>
      <c r="P180" s="19"/>
      <c r="Q180" s="19"/>
      <c r="R180" s="145"/>
      <c r="S180" s="145"/>
      <c r="T180" s="145">
        <v>3</v>
      </c>
      <c r="U180" s="145"/>
      <c r="V180" s="10"/>
      <c r="W180" s="10"/>
      <c r="X180" s="10"/>
      <c r="Y180" s="10">
        <v>4</v>
      </c>
      <c r="Z180" s="146"/>
      <c r="AA180" s="146"/>
      <c r="AB180" s="146">
        <v>3</v>
      </c>
      <c r="AC180" s="146"/>
      <c r="AD180" s="147"/>
      <c r="AE180" s="147"/>
      <c r="AF180" s="147">
        <v>3</v>
      </c>
      <c r="AG180" s="147"/>
      <c r="AH180" s="148"/>
      <c r="AI180" s="148"/>
      <c r="AJ180" s="148"/>
      <c r="AK180" s="148">
        <v>4</v>
      </c>
      <c r="AL180" s="149"/>
      <c r="AM180" s="149"/>
      <c r="AN180" s="149">
        <v>3</v>
      </c>
      <c r="AO180" s="149"/>
      <c r="AP180" s="10"/>
      <c r="AQ180" s="10"/>
      <c r="AR180" s="10"/>
      <c r="AS180" s="10">
        <v>4</v>
      </c>
      <c r="AT180" s="150"/>
      <c r="AU180" s="150"/>
      <c r="AV180" s="150">
        <v>3</v>
      </c>
      <c r="AW180" s="150"/>
      <c r="AX180" s="145"/>
      <c r="AY180" s="145"/>
      <c r="AZ180" s="145">
        <v>3</v>
      </c>
      <c r="BA180" s="145"/>
      <c r="BB180" s="10"/>
      <c r="BC180" s="10"/>
      <c r="BD180" s="10"/>
      <c r="BE180" s="10">
        <v>4</v>
      </c>
      <c r="BF180" s="146"/>
      <c r="BG180" s="146"/>
      <c r="BH180" s="146"/>
      <c r="BI180" s="146">
        <v>4</v>
      </c>
      <c r="BJ180" s="147"/>
      <c r="BK180" s="147"/>
      <c r="BL180" s="147"/>
      <c r="BM180" s="147">
        <v>4</v>
      </c>
      <c r="BN180" s="148"/>
      <c r="BO180" s="148"/>
      <c r="BP180" s="148"/>
      <c r="BQ180" s="148">
        <v>4</v>
      </c>
      <c r="BR180" s="149"/>
      <c r="BS180" s="149"/>
      <c r="BT180" s="149"/>
      <c r="BU180" s="149">
        <v>4</v>
      </c>
      <c r="CJ180" s="28"/>
      <c r="CO180" s="28"/>
    </row>
    <row r="181" spans="1:93">
      <c r="A181" s="17">
        <v>179</v>
      </c>
      <c r="B181" s="181">
        <v>3</v>
      </c>
      <c r="C181" s="623"/>
      <c r="D181" s="18">
        <v>1</v>
      </c>
      <c r="E181" s="19"/>
      <c r="F181" s="20"/>
      <c r="G181" s="20"/>
      <c r="H181" s="20">
        <v>1</v>
      </c>
      <c r="I181" s="20"/>
      <c r="J181" s="20"/>
      <c r="K181" s="20"/>
      <c r="L181" s="20"/>
      <c r="M181" s="20"/>
      <c r="N181" s="20"/>
      <c r="O181" s="20"/>
      <c r="P181" s="19"/>
      <c r="Q181" s="19"/>
      <c r="R181" s="145"/>
      <c r="S181" s="145"/>
      <c r="T181" s="145">
        <v>3</v>
      </c>
      <c r="U181" s="145"/>
      <c r="V181" s="10"/>
      <c r="W181" s="10"/>
      <c r="X181" s="10">
        <v>3</v>
      </c>
      <c r="Y181" s="10"/>
      <c r="Z181" s="146"/>
      <c r="AA181" s="146"/>
      <c r="AB181" s="146"/>
      <c r="AC181" s="146">
        <v>4</v>
      </c>
      <c r="AD181" s="147"/>
      <c r="AE181" s="147"/>
      <c r="AF181" s="147"/>
      <c r="AG181" s="147">
        <v>4</v>
      </c>
      <c r="AH181" s="148"/>
      <c r="AI181" s="148"/>
      <c r="AJ181" s="148"/>
      <c r="AK181" s="148">
        <v>4</v>
      </c>
      <c r="AL181" s="149"/>
      <c r="AM181" s="149"/>
      <c r="AN181" s="149">
        <v>3</v>
      </c>
      <c r="AO181" s="149"/>
      <c r="AP181" s="10"/>
      <c r="AQ181" s="10"/>
      <c r="AR181" s="10">
        <v>3</v>
      </c>
      <c r="AS181" s="10"/>
      <c r="AT181" s="150"/>
      <c r="AU181" s="150"/>
      <c r="AV181" s="150">
        <v>3</v>
      </c>
      <c r="AW181" s="150"/>
      <c r="AX181" s="145"/>
      <c r="AY181" s="145"/>
      <c r="AZ181" s="145">
        <v>3</v>
      </c>
      <c r="BA181" s="145"/>
      <c r="BB181" s="10"/>
      <c r="BC181" s="10"/>
      <c r="BD181" s="10">
        <v>3</v>
      </c>
      <c r="BE181" s="10"/>
      <c r="BF181" s="146"/>
      <c r="BG181" s="146"/>
      <c r="BH181" s="146"/>
      <c r="BI181" s="146">
        <v>4</v>
      </c>
      <c r="BJ181" s="147"/>
      <c r="BK181" s="147"/>
      <c r="BL181" s="147"/>
      <c r="BM181" s="147">
        <v>4</v>
      </c>
      <c r="BN181" s="148"/>
      <c r="BO181" s="148"/>
      <c r="BP181" s="148">
        <v>3</v>
      </c>
      <c r="BQ181" s="148"/>
      <c r="BR181" s="149"/>
      <c r="BS181" s="149"/>
      <c r="BT181" s="149">
        <v>3</v>
      </c>
      <c r="BU181" s="149"/>
      <c r="CJ181" s="28"/>
      <c r="CO181" s="28"/>
    </row>
    <row r="182" spans="1:93">
      <c r="A182" s="17">
        <v>180</v>
      </c>
      <c r="B182" s="181">
        <v>4</v>
      </c>
      <c r="C182" s="623"/>
      <c r="D182" s="18"/>
      <c r="E182" s="19">
        <v>1</v>
      </c>
      <c r="F182" s="20"/>
      <c r="G182" s="20"/>
      <c r="H182" s="20">
        <v>1</v>
      </c>
      <c r="I182" s="20"/>
      <c r="J182" s="20"/>
      <c r="K182" s="20"/>
      <c r="L182" s="20"/>
      <c r="M182" s="20"/>
      <c r="N182" s="20"/>
      <c r="O182" s="20"/>
      <c r="P182" s="19"/>
      <c r="Q182" s="19"/>
      <c r="R182" s="145"/>
      <c r="S182" s="145"/>
      <c r="T182" s="145">
        <v>3</v>
      </c>
      <c r="U182" s="145"/>
      <c r="V182" s="10"/>
      <c r="W182" s="10"/>
      <c r="X182" s="10">
        <v>3</v>
      </c>
      <c r="Y182" s="10"/>
      <c r="Z182" s="146"/>
      <c r="AA182" s="146"/>
      <c r="AB182" s="146">
        <v>3</v>
      </c>
      <c r="AC182" s="146"/>
      <c r="AD182" s="147"/>
      <c r="AE182" s="147"/>
      <c r="AF182" s="147">
        <v>3</v>
      </c>
      <c r="AG182" s="147"/>
      <c r="AH182" s="148"/>
      <c r="AI182" s="148"/>
      <c r="AJ182" s="148">
        <v>3</v>
      </c>
      <c r="AK182" s="148"/>
      <c r="AL182" s="149"/>
      <c r="AM182" s="149"/>
      <c r="AN182" s="149">
        <v>3</v>
      </c>
      <c r="AO182" s="149"/>
      <c r="AP182" s="10"/>
      <c r="AQ182" s="10"/>
      <c r="AR182" s="10">
        <v>3</v>
      </c>
      <c r="AS182" s="10"/>
      <c r="AT182" s="150"/>
      <c r="AU182" s="150"/>
      <c r="AV182" s="150">
        <v>3</v>
      </c>
      <c r="AW182" s="150"/>
      <c r="AX182" s="145"/>
      <c r="AY182" s="145"/>
      <c r="AZ182" s="145">
        <v>3</v>
      </c>
      <c r="BA182" s="145"/>
      <c r="BB182" s="10"/>
      <c r="BC182" s="10"/>
      <c r="BD182" s="10">
        <v>3</v>
      </c>
      <c r="BE182" s="10"/>
      <c r="BF182" s="146"/>
      <c r="BG182" s="146"/>
      <c r="BH182" s="146">
        <v>3</v>
      </c>
      <c r="BI182" s="146"/>
      <c r="BJ182" s="147"/>
      <c r="BK182" s="147"/>
      <c r="BL182" s="147">
        <v>3</v>
      </c>
      <c r="BM182" s="147"/>
      <c r="BN182" s="148"/>
      <c r="BO182" s="148"/>
      <c r="BP182" s="148">
        <v>3</v>
      </c>
      <c r="BQ182" s="148"/>
      <c r="BR182" s="149"/>
      <c r="BS182" s="149"/>
      <c r="BT182" s="149">
        <v>3</v>
      </c>
      <c r="BU182" s="149"/>
      <c r="CJ182" s="28"/>
      <c r="CO182" s="28"/>
    </row>
    <row r="183" spans="1:93">
      <c r="A183" s="17">
        <v>181</v>
      </c>
      <c r="B183" s="181">
        <v>5</v>
      </c>
      <c r="C183" s="623"/>
      <c r="D183" s="18">
        <v>1</v>
      </c>
      <c r="E183" s="19"/>
      <c r="F183" s="20"/>
      <c r="G183" s="20"/>
      <c r="H183" s="20"/>
      <c r="I183" s="20"/>
      <c r="J183" s="20">
        <v>1</v>
      </c>
      <c r="K183" s="20"/>
      <c r="L183" s="20"/>
      <c r="M183" s="20"/>
      <c r="N183" s="20"/>
      <c r="O183" s="20"/>
      <c r="P183" s="19"/>
      <c r="Q183" s="19"/>
      <c r="R183" s="145"/>
      <c r="S183" s="145"/>
      <c r="T183" s="145">
        <v>3</v>
      </c>
      <c r="U183" s="145"/>
      <c r="V183" s="10"/>
      <c r="W183" s="10"/>
      <c r="X183" s="10">
        <v>3</v>
      </c>
      <c r="Y183" s="10"/>
      <c r="Z183" s="146"/>
      <c r="AA183" s="146"/>
      <c r="AB183" s="146">
        <v>3</v>
      </c>
      <c r="AC183" s="146"/>
      <c r="AD183" s="147"/>
      <c r="AE183" s="147"/>
      <c r="AF183" s="147">
        <v>3</v>
      </c>
      <c r="AG183" s="147"/>
      <c r="AH183" s="148"/>
      <c r="AI183" s="148"/>
      <c r="AJ183" s="148"/>
      <c r="AK183" s="148">
        <v>4</v>
      </c>
      <c r="AL183" s="149"/>
      <c r="AM183" s="149"/>
      <c r="AN183" s="149">
        <v>3</v>
      </c>
      <c r="AO183" s="149"/>
      <c r="AP183" s="10"/>
      <c r="AQ183" s="10"/>
      <c r="AR183" s="10"/>
      <c r="AS183" s="10">
        <v>4</v>
      </c>
      <c r="AT183" s="150"/>
      <c r="AU183" s="150"/>
      <c r="AV183" s="150"/>
      <c r="AW183" s="150">
        <v>4</v>
      </c>
      <c r="AX183" s="145"/>
      <c r="AY183" s="145"/>
      <c r="AZ183" s="145">
        <v>3</v>
      </c>
      <c r="BA183" s="145"/>
      <c r="BB183" s="10"/>
      <c r="BC183" s="10"/>
      <c r="BD183" s="10"/>
      <c r="BE183" s="10">
        <v>4</v>
      </c>
      <c r="BF183" s="146"/>
      <c r="BG183" s="146"/>
      <c r="BH183" s="146"/>
      <c r="BI183" s="146">
        <v>4</v>
      </c>
      <c r="BJ183" s="147"/>
      <c r="BK183" s="147"/>
      <c r="BL183" s="147"/>
      <c r="BM183" s="147">
        <v>4</v>
      </c>
      <c r="BN183" s="148"/>
      <c r="BO183" s="148"/>
      <c r="BP183" s="148">
        <v>3</v>
      </c>
      <c r="BQ183" s="148"/>
      <c r="BR183" s="149"/>
      <c r="BS183" s="149"/>
      <c r="BT183" s="149"/>
      <c r="BU183" s="149">
        <v>4</v>
      </c>
      <c r="CJ183" s="28"/>
      <c r="CO183" s="28"/>
    </row>
    <row r="184" spans="1:93">
      <c r="A184" s="17">
        <v>182</v>
      </c>
      <c r="B184" s="341">
        <v>1</v>
      </c>
      <c r="C184" s="775" t="s">
        <v>467</v>
      </c>
      <c r="D184" s="18">
        <v>1</v>
      </c>
      <c r="E184" s="19"/>
      <c r="F184" s="20"/>
      <c r="G184" s="20"/>
      <c r="H184" s="20"/>
      <c r="I184" s="20"/>
      <c r="J184" s="20">
        <v>1</v>
      </c>
      <c r="K184" s="20"/>
      <c r="L184" s="20"/>
      <c r="M184" s="20"/>
      <c r="N184" s="20"/>
      <c r="O184" s="20"/>
      <c r="P184" s="19"/>
      <c r="Q184" s="19"/>
      <c r="R184" s="145"/>
      <c r="S184" s="145"/>
      <c r="T184" s="145"/>
      <c r="U184" s="145">
        <v>4</v>
      </c>
      <c r="V184" s="10"/>
      <c r="W184" s="10"/>
      <c r="X184" s="10"/>
      <c r="Y184" s="10">
        <v>4</v>
      </c>
      <c r="Z184" s="146"/>
      <c r="AA184" s="146"/>
      <c r="AB184" s="146"/>
      <c r="AC184" s="146">
        <v>4</v>
      </c>
      <c r="AD184" s="147"/>
      <c r="AE184" s="147"/>
      <c r="AF184" s="147">
        <v>3</v>
      </c>
      <c r="AG184" s="147"/>
      <c r="AH184" s="148"/>
      <c r="AI184" s="148"/>
      <c r="AJ184" s="148"/>
      <c r="AK184" s="148">
        <v>4</v>
      </c>
      <c r="AL184" s="149"/>
      <c r="AM184" s="149"/>
      <c r="AN184" s="149"/>
      <c r="AO184" s="149">
        <v>4</v>
      </c>
      <c r="AP184" s="10"/>
      <c r="AQ184" s="10"/>
      <c r="AR184" s="10"/>
      <c r="AS184" s="10">
        <v>4</v>
      </c>
      <c r="AT184" s="150"/>
      <c r="AU184" s="150"/>
      <c r="AV184" s="150"/>
      <c r="AW184" s="150">
        <v>4</v>
      </c>
      <c r="AX184" s="145"/>
      <c r="AY184" s="145"/>
      <c r="AZ184" s="145"/>
      <c r="BA184" s="145">
        <v>4</v>
      </c>
      <c r="BB184" s="10"/>
      <c r="BC184" s="10"/>
      <c r="BD184" s="10"/>
      <c r="BE184" s="10">
        <v>4</v>
      </c>
      <c r="BF184" s="146"/>
      <c r="BG184" s="146"/>
      <c r="BH184" s="146"/>
      <c r="BI184" s="146">
        <v>4</v>
      </c>
      <c r="BJ184" s="147"/>
      <c r="BK184" s="147"/>
      <c r="BL184" s="147"/>
      <c r="BM184" s="147">
        <v>4</v>
      </c>
      <c r="BN184" s="148"/>
      <c r="BO184" s="148"/>
      <c r="BP184" s="148"/>
      <c r="BQ184" s="148">
        <v>4</v>
      </c>
      <c r="BR184" s="149"/>
      <c r="BS184" s="149"/>
      <c r="BT184" s="149"/>
      <c r="BU184" s="149">
        <v>4</v>
      </c>
      <c r="CJ184" s="28"/>
      <c r="CO184" s="28"/>
    </row>
    <row r="185" spans="1:93">
      <c r="A185" s="17">
        <v>183</v>
      </c>
      <c r="B185" s="341">
        <v>2</v>
      </c>
      <c r="C185" s="775"/>
      <c r="D185" s="18">
        <v>1</v>
      </c>
      <c r="E185" s="19"/>
      <c r="F185" s="20"/>
      <c r="G185" s="20"/>
      <c r="H185" s="20">
        <v>1</v>
      </c>
      <c r="I185" s="20"/>
      <c r="J185" s="20"/>
      <c r="K185" s="20"/>
      <c r="L185" s="20"/>
      <c r="M185" s="20"/>
      <c r="N185" s="20"/>
      <c r="O185" s="20"/>
      <c r="P185" s="19"/>
      <c r="Q185" s="19"/>
      <c r="R185" s="145"/>
      <c r="S185" s="145">
        <v>2</v>
      </c>
      <c r="T185" s="145"/>
      <c r="U185" s="145"/>
      <c r="V185" s="10"/>
      <c r="W185" s="10"/>
      <c r="X185" s="10">
        <v>3</v>
      </c>
      <c r="Y185" s="10"/>
      <c r="Z185" s="146"/>
      <c r="AA185" s="146"/>
      <c r="AB185" s="146">
        <v>3</v>
      </c>
      <c r="AC185" s="146"/>
      <c r="AD185" s="147"/>
      <c r="AE185" s="147"/>
      <c r="AF185" s="147">
        <v>3</v>
      </c>
      <c r="AG185" s="147"/>
      <c r="AH185" s="148"/>
      <c r="AI185" s="148"/>
      <c r="AJ185" s="148">
        <v>3</v>
      </c>
      <c r="AK185" s="148"/>
      <c r="AL185" s="149"/>
      <c r="AM185" s="149"/>
      <c r="AN185" s="149">
        <v>3</v>
      </c>
      <c r="AO185" s="149"/>
      <c r="AP185" s="10"/>
      <c r="AQ185" s="10"/>
      <c r="AR185" s="10">
        <v>3</v>
      </c>
      <c r="AS185" s="10"/>
      <c r="AT185" s="150"/>
      <c r="AU185" s="150"/>
      <c r="AV185" s="150">
        <v>3</v>
      </c>
      <c r="AW185" s="150"/>
      <c r="AX185" s="145"/>
      <c r="AY185" s="145"/>
      <c r="AZ185" s="145">
        <v>3</v>
      </c>
      <c r="BA185" s="145"/>
      <c r="BB185" s="10"/>
      <c r="BC185" s="10"/>
      <c r="BD185" s="10">
        <v>3</v>
      </c>
      <c r="BE185" s="10"/>
      <c r="BF185" s="146"/>
      <c r="BG185" s="146"/>
      <c r="BH185" s="146">
        <v>3</v>
      </c>
      <c r="BI185" s="146"/>
      <c r="BJ185" s="147"/>
      <c r="BK185" s="147"/>
      <c r="BL185" s="147">
        <v>3</v>
      </c>
      <c r="BM185" s="147"/>
      <c r="BN185" s="148"/>
      <c r="BO185" s="148"/>
      <c r="BP185" s="148">
        <v>3</v>
      </c>
      <c r="BQ185" s="148"/>
      <c r="BR185" s="149"/>
      <c r="BS185" s="149"/>
      <c r="BT185" s="149">
        <v>3</v>
      </c>
      <c r="BU185" s="149"/>
      <c r="CJ185" s="28"/>
      <c r="CO185" s="28"/>
    </row>
    <row r="186" spans="1:93">
      <c r="A186" s="17">
        <v>184</v>
      </c>
      <c r="B186" s="341">
        <v>3</v>
      </c>
      <c r="C186" s="775"/>
      <c r="D186" s="18">
        <v>1</v>
      </c>
      <c r="E186" s="19"/>
      <c r="F186" s="20"/>
      <c r="G186" s="20"/>
      <c r="H186" s="20">
        <v>1</v>
      </c>
      <c r="I186" s="20"/>
      <c r="J186" s="20"/>
      <c r="K186" s="20"/>
      <c r="L186" s="20"/>
      <c r="M186" s="20"/>
      <c r="N186" s="20"/>
      <c r="O186" s="20"/>
      <c r="P186" s="19"/>
      <c r="Q186" s="19"/>
      <c r="R186" s="145"/>
      <c r="S186" s="145">
        <v>2</v>
      </c>
      <c r="T186" s="145"/>
      <c r="U186" s="145"/>
      <c r="V186" s="10"/>
      <c r="W186" s="10"/>
      <c r="X186" s="10">
        <v>3</v>
      </c>
      <c r="Y186" s="10"/>
      <c r="Z186" s="146"/>
      <c r="AA186" s="146"/>
      <c r="AB186" s="146">
        <v>3</v>
      </c>
      <c r="AC186" s="146"/>
      <c r="AD186" s="147"/>
      <c r="AE186" s="147"/>
      <c r="AF186" s="147">
        <v>3</v>
      </c>
      <c r="AG186" s="147"/>
      <c r="AH186" s="148"/>
      <c r="AI186" s="148"/>
      <c r="AJ186" s="148">
        <v>3</v>
      </c>
      <c r="AK186" s="148"/>
      <c r="AL186" s="149"/>
      <c r="AM186" s="149"/>
      <c r="AN186" s="149">
        <v>3</v>
      </c>
      <c r="AO186" s="149"/>
      <c r="AP186" s="10"/>
      <c r="AQ186" s="10"/>
      <c r="AR186" s="10">
        <v>3</v>
      </c>
      <c r="AS186" s="10"/>
      <c r="AT186" s="150"/>
      <c r="AU186" s="150"/>
      <c r="AV186" s="150">
        <v>3</v>
      </c>
      <c r="AW186" s="150"/>
      <c r="AX186" s="145"/>
      <c r="AY186" s="145"/>
      <c r="AZ186" s="145">
        <v>3</v>
      </c>
      <c r="BA186" s="145"/>
      <c r="BB186" s="10"/>
      <c r="BC186" s="10"/>
      <c r="BD186" s="10">
        <v>3</v>
      </c>
      <c r="BE186" s="10"/>
      <c r="BF186" s="146"/>
      <c r="BG186" s="146"/>
      <c r="BH186" s="146">
        <v>3</v>
      </c>
      <c r="BI186" s="146"/>
      <c r="BJ186" s="147"/>
      <c r="BK186" s="147"/>
      <c r="BL186" s="147">
        <v>3</v>
      </c>
      <c r="BM186" s="147"/>
      <c r="BN186" s="148"/>
      <c r="BO186" s="148"/>
      <c r="BP186" s="148">
        <v>3</v>
      </c>
      <c r="BQ186" s="148"/>
      <c r="BR186" s="149"/>
      <c r="BS186" s="149"/>
      <c r="BT186" s="149">
        <v>3</v>
      </c>
      <c r="BU186" s="149"/>
      <c r="CJ186" s="28"/>
      <c r="CO186" s="28"/>
    </row>
    <row r="187" spans="1:93">
      <c r="A187" s="17">
        <v>185</v>
      </c>
      <c r="B187" s="341">
        <v>4</v>
      </c>
      <c r="C187" s="775"/>
      <c r="D187" s="18">
        <v>1</v>
      </c>
      <c r="E187" s="19"/>
      <c r="F187" s="20">
        <v>1</v>
      </c>
      <c r="G187" s="20"/>
      <c r="H187" s="20"/>
      <c r="I187" s="20"/>
      <c r="J187" s="20"/>
      <c r="K187" s="20"/>
      <c r="L187" s="20"/>
      <c r="M187" s="20"/>
      <c r="N187" s="20"/>
      <c r="O187" s="20"/>
      <c r="P187" s="19"/>
      <c r="Q187" s="19"/>
      <c r="R187" s="145"/>
      <c r="S187" s="145"/>
      <c r="T187" s="145">
        <v>3</v>
      </c>
      <c r="U187" s="145"/>
      <c r="V187" s="10"/>
      <c r="W187" s="10"/>
      <c r="X187" s="10"/>
      <c r="Y187" s="10">
        <v>4</v>
      </c>
      <c r="Z187" s="146"/>
      <c r="AA187" s="146"/>
      <c r="AB187" s="146">
        <v>3</v>
      </c>
      <c r="AC187" s="146"/>
      <c r="AD187" s="147"/>
      <c r="AE187" s="147"/>
      <c r="AF187" s="147"/>
      <c r="AG187" s="147">
        <v>4</v>
      </c>
      <c r="AH187" s="148"/>
      <c r="AI187" s="148"/>
      <c r="AJ187" s="148">
        <v>3</v>
      </c>
      <c r="AK187" s="148"/>
      <c r="AL187" s="149"/>
      <c r="AM187" s="149"/>
      <c r="AN187" s="149">
        <v>3</v>
      </c>
      <c r="AO187" s="149"/>
      <c r="AP187" s="10"/>
      <c r="AQ187" s="10"/>
      <c r="AR187" s="10">
        <v>3</v>
      </c>
      <c r="AS187" s="10"/>
      <c r="AT187" s="150"/>
      <c r="AU187" s="150"/>
      <c r="AV187" s="150">
        <v>3</v>
      </c>
      <c r="AW187" s="150"/>
      <c r="AX187" s="145"/>
      <c r="AY187" s="145"/>
      <c r="AZ187" s="145">
        <v>3</v>
      </c>
      <c r="BA187" s="145"/>
      <c r="BB187" s="10"/>
      <c r="BC187" s="10"/>
      <c r="BD187" s="10">
        <v>3</v>
      </c>
      <c r="BE187" s="10"/>
      <c r="BF187" s="146"/>
      <c r="BG187" s="146"/>
      <c r="BH187" s="146">
        <v>3</v>
      </c>
      <c r="BI187" s="146"/>
      <c r="BJ187" s="147"/>
      <c r="BK187" s="147"/>
      <c r="BL187" s="147">
        <v>3</v>
      </c>
      <c r="BM187" s="147"/>
      <c r="BN187" s="148"/>
      <c r="BO187" s="148"/>
      <c r="BP187" s="148">
        <v>3</v>
      </c>
      <c r="BQ187" s="148"/>
      <c r="BR187" s="149"/>
      <c r="BS187" s="149"/>
      <c r="BT187" s="149">
        <v>3</v>
      </c>
      <c r="BU187" s="149"/>
      <c r="CJ187" s="28"/>
      <c r="CO187" s="28"/>
    </row>
    <row r="188" spans="1:93">
      <c r="A188" s="17">
        <v>186</v>
      </c>
      <c r="B188" s="341">
        <v>5</v>
      </c>
      <c r="C188" s="775"/>
      <c r="D188" s="18">
        <v>1</v>
      </c>
      <c r="E188" s="19"/>
      <c r="F188" s="20"/>
      <c r="G188" s="20">
        <v>1</v>
      </c>
      <c r="H188" s="20"/>
      <c r="I188" s="20"/>
      <c r="J188" s="20"/>
      <c r="K188" s="20"/>
      <c r="L188" s="20"/>
      <c r="M188" s="20"/>
      <c r="N188" s="20"/>
      <c r="O188" s="20"/>
      <c r="P188" s="19"/>
      <c r="Q188" s="19"/>
      <c r="R188" s="145"/>
      <c r="S188" s="145"/>
      <c r="T188" s="145">
        <v>3</v>
      </c>
      <c r="U188" s="145"/>
      <c r="V188" s="10"/>
      <c r="W188" s="10"/>
      <c r="X188" s="10">
        <v>3</v>
      </c>
      <c r="Y188" s="10"/>
      <c r="Z188" s="146"/>
      <c r="AA188" s="146"/>
      <c r="AB188" s="146">
        <v>3</v>
      </c>
      <c r="AC188" s="146"/>
      <c r="AD188" s="147"/>
      <c r="AE188" s="147"/>
      <c r="AF188" s="147">
        <v>3</v>
      </c>
      <c r="AG188" s="147"/>
      <c r="AH188" s="148"/>
      <c r="AI188" s="148"/>
      <c r="AJ188" s="148">
        <v>3</v>
      </c>
      <c r="AK188" s="148"/>
      <c r="AL188" s="149"/>
      <c r="AM188" s="149"/>
      <c r="AN188" s="149">
        <v>3</v>
      </c>
      <c r="AO188" s="149"/>
      <c r="AP188" s="10"/>
      <c r="AQ188" s="10"/>
      <c r="AR188" s="10">
        <v>3</v>
      </c>
      <c r="AS188" s="10"/>
      <c r="AT188" s="150"/>
      <c r="AU188" s="150"/>
      <c r="AV188" s="150">
        <v>3</v>
      </c>
      <c r="AW188" s="150"/>
      <c r="AX188" s="145"/>
      <c r="AY188" s="145"/>
      <c r="AZ188" s="145">
        <v>3</v>
      </c>
      <c r="BA188" s="145"/>
      <c r="BB188" s="10"/>
      <c r="BC188" s="10"/>
      <c r="BD188" s="10">
        <v>3</v>
      </c>
      <c r="BE188" s="10"/>
      <c r="BF188" s="146"/>
      <c r="BG188" s="146"/>
      <c r="BH188" s="146"/>
      <c r="BI188" s="146">
        <v>4</v>
      </c>
      <c r="BJ188" s="147"/>
      <c r="BK188" s="147"/>
      <c r="BL188" s="147"/>
      <c r="BM188" s="147">
        <v>4</v>
      </c>
      <c r="BN188" s="148"/>
      <c r="BO188" s="148"/>
      <c r="BP188" s="148">
        <v>3</v>
      </c>
      <c r="BQ188" s="148"/>
      <c r="BR188" s="149"/>
      <c r="BS188" s="149"/>
      <c r="BT188" s="149">
        <v>3</v>
      </c>
      <c r="BU188" s="149"/>
      <c r="CJ188" s="28"/>
      <c r="CO188" s="28"/>
    </row>
    <row r="189" spans="1:93">
      <c r="A189" s="17">
        <v>187</v>
      </c>
      <c r="B189" s="341">
        <v>6</v>
      </c>
      <c r="C189" s="775"/>
      <c r="D189" s="18">
        <v>1</v>
      </c>
      <c r="E189" s="19"/>
      <c r="F189" s="20"/>
      <c r="G189" s="20"/>
      <c r="H189" s="20">
        <v>1</v>
      </c>
      <c r="I189" s="20"/>
      <c r="J189" s="20"/>
      <c r="K189" s="20"/>
      <c r="L189" s="20"/>
      <c r="M189" s="20"/>
      <c r="N189" s="20"/>
      <c r="O189" s="20"/>
      <c r="P189" s="19"/>
      <c r="Q189" s="19"/>
      <c r="R189" s="145"/>
      <c r="S189" s="145">
        <v>2</v>
      </c>
      <c r="T189" s="145"/>
      <c r="U189" s="145"/>
      <c r="V189" s="10"/>
      <c r="W189" s="10"/>
      <c r="X189" s="10">
        <v>3</v>
      </c>
      <c r="Y189" s="10"/>
      <c r="Z189" s="146"/>
      <c r="AA189" s="146"/>
      <c r="AB189" s="146">
        <v>3</v>
      </c>
      <c r="AC189" s="146"/>
      <c r="AD189" s="147"/>
      <c r="AE189" s="147"/>
      <c r="AF189" s="147">
        <v>3</v>
      </c>
      <c r="AG189" s="147"/>
      <c r="AH189" s="148"/>
      <c r="AI189" s="148"/>
      <c r="AJ189" s="148">
        <v>3</v>
      </c>
      <c r="AK189" s="148"/>
      <c r="AL189" s="149"/>
      <c r="AM189" s="149"/>
      <c r="AN189" s="149">
        <v>3</v>
      </c>
      <c r="AO189" s="149"/>
      <c r="AP189" s="10"/>
      <c r="AQ189" s="10"/>
      <c r="AR189" s="10">
        <v>3</v>
      </c>
      <c r="AS189" s="10"/>
      <c r="AT189" s="150"/>
      <c r="AU189" s="150"/>
      <c r="AV189" s="150">
        <v>3</v>
      </c>
      <c r="AW189" s="150"/>
      <c r="AX189" s="145"/>
      <c r="AY189" s="145"/>
      <c r="AZ189" s="145">
        <v>3</v>
      </c>
      <c r="BA189" s="145"/>
      <c r="BB189" s="10"/>
      <c r="BC189" s="10"/>
      <c r="BD189" s="10">
        <v>3</v>
      </c>
      <c r="BE189" s="10"/>
      <c r="BF189" s="146"/>
      <c r="BG189" s="146"/>
      <c r="BH189" s="146">
        <v>3</v>
      </c>
      <c r="BI189" s="146"/>
      <c r="BJ189" s="147"/>
      <c r="BK189" s="147"/>
      <c r="BL189" s="147">
        <v>3</v>
      </c>
      <c r="BM189" s="147"/>
      <c r="BN189" s="148"/>
      <c r="BO189" s="148"/>
      <c r="BP189" s="148">
        <v>3</v>
      </c>
      <c r="BQ189" s="148"/>
      <c r="BR189" s="149"/>
      <c r="BS189" s="149"/>
      <c r="BT189" s="149">
        <v>3</v>
      </c>
      <c r="BU189" s="149"/>
      <c r="CJ189" s="28"/>
      <c r="CO189" s="28"/>
    </row>
    <row r="190" spans="1:93">
      <c r="A190" s="17">
        <v>188</v>
      </c>
      <c r="B190" s="336">
        <v>1</v>
      </c>
      <c r="C190" s="771" t="s">
        <v>349</v>
      </c>
      <c r="D190" s="18">
        <v>1</v>
      </c>
      <c r="E190" s="19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19"/>
      <c r="Q190" s="19">
        <v>1</v>
      </c>
      <c r="R190" s="145"/>
      <c r="S190" s="145"/>
      <c r="T190" s="145"/>
      <c r="U190" s="145">
        <v>4</v>
      </c>
      <c r="V190" s="10"/>
      <c r="W190" s="10"/>
      <c r="X190" s="10">
        <v>3</v>
      </c>
      <c r="Y190" s="10"/>
      <c r="Z190" s="146"/>
      <c r="AA190" s="146"/>
      <c r="AB190" s="146"/>
      <c r="AC190" s="146">
        <v>4</v>
      </c>
      <c r="AD190" s="147"/>
      <c r="AE190" s="147"/>
      <c r="AF190" s="147"/>
      <c r="AG190" s="147">
        <v>4</v>
      </c>
      <c r="AH190" s="148"/>
      <c r="AI190" s="148"/>
      <c r="AJ190" s="148">
        <v>3</v>
      </c>
      <c r="AK190" s="148"/>
      <c r="AL190" s="149"/>
      <c r="AM190" s="149"/>
      <c r="AN190" s="149">
        <v>3</v>
      </c>
      <c r="AO190" s="149"/>
      <c r="AP190" s="10"/>
      <c r="AQ190" s="10"/>
      <c r="AR190" s="10">
        <v>3</v>
      </c>
      <c r="AS190" s="10"/>
      <c r="AT190" s="150"/>
      <c r="AU190" s="150"/>
      <c r="AV190" s="150">
        <v>3</v>
      </c>
      <c r="AW190" s="150"/>
      <c r="AX190" s="145"/>
      <c r="AY190" s="145"/>
      <c r="AZ190" s="145">
        <v>3</v>
      </c>
      <c r="BA190" s="145"/>
      <c r="BB190" s="10"/>
      <c r="BC190" s="10"/>
      <c r="BD190" s="10"/>
      <c r="BE190" s="10">
        <v>4</v>
      </c>
      <c r="BF190" s="146"/>
      <c r="BG190" s="146"/>
      <c r="BH190" s="146">
        <v>3</v>
      </c>
      <c r="BI190" s="146"/>
      <c r="BJ190" s="147"/>
      <c r="BK190" s="147"/>
      <c r="BL190" s="147">
        <v>3</v>
      </c>
      <c r="BM190" s="147"/>
      <c r="BN190" s="148"/>
      <c r="BO190" s="148"/>
      <c r="BP190" s="148">
        <v>3</v>
      </c>
      <c r="BQ190" s="148"/>
      <c r="BR190" s="149"/>
      <c r="BS190" s="149"/>
      <c r="BT190" s="149"/>
      <c r="BU190" s="149">
        <v>4</v>
      </c>
      <c r="CJ190" s="28"/>
      <c r="CO190" s="28"/>
    </row>
    <row r="191" spans="1:93">
      <c r="A191" s="17">
        <v>189</v>
      </c>
      <c r="B191" s="336">
        <v>2</v>
      </c>
      <c r="C191" s="771"/>
      <c r="D191" s="18">
        <v>1</v>
      </c>
      <c r="E191" s="19"/>
      <c r="F191" s="20"/>
      <c r="G191" s="20"/>
      <c r="H191" s="20">
        <v>1</v>
      </c>
      <c r="I191" s="20"/>
      <c r="J191" s="20"/>
      <c r="K191" s="20"/>
      <c r="L191" s="20"/>
      <c r="M191" s="20"/>
      <c r="N191" s="20"/>
      <c r="O191" s="20"/>
      <c r="P191" s="19"/>
      <c r="Q191" s="19"/>
      <c r="R191" s="145"/>
      <c r="S191" s="145"/>
      <c r="T191" s="145"/>
      <c r="U191" s="145">
        <v>4</v>
      </c>
      <c r="V191" s="10"/>
      <c r="W191" s="10"/>
      <c r="X191" s="10">
        <v>3</v>
      </c>
      <c r="Y191" s="10"/>
      <c r="Z191" s="146"/>
      <c r="AA191" s="146"/>
      <c r="AB191" s="146"/>
      <c r="AC191" s="146">
        <v>4</v>
      </c>
      <c r="AD191" s="147"/>
      <c r="AE191" s="147"/>
      <c r="AF191" s="147">
        <v>3</v>
      </c>
      <c r="AG191" s="147"/>
      <c r="AH191" s="148"/>
      <c r="AI191" s="148"/>
      <c r="AJ191" s="148"/>
      <c r="AK191" s="148">
        <v>4</v>
      </c>
      <c r="AL191" s="149"/>
      <c r="AM191" s="149"/>
      <c r="AN191" s="149"/>
      <c r="AO191" s="149">
        <v>4</v>
      </c>
      <c r="AP191" s="10"/>
      <c r="AQ191" s="10"/>
      <c r="AR191" s="10">
        <v>3</v>
      </c>
      <c r="AS191" s="10"/>
      <c r="AT191" s="150"/>
      <c r="AU191" s="150"/>
      <c r="AV191" s="150"/>
      <c r="AW191" s="150">
        <v>4</v>
      </c>
      <c r="AX191" s="145"/>
      <c r="AY191" s="145"/>
      <c r="AZ191" s="145"/>
      <c r="BA191" s="145">
        <v>4</v>
      </c>
      <c r="BB191" s="10"/>
      <c r="BC191" s="10"/>
      <c r="BD191" s="10"/>
      <c r="BE191" s="10">
        <v>4</v>
      </c>
      <c r="BF191" s="146"/>
      <c r="BG191" s="146"/>
      <c r="BH191" s="146"/>
      <c r="BI191" s="146">
        <v>4</v>
      </c>
      <c r="BJ191" s="147"/>
      <c r="BK191" s="147"/>
      <c r="BL191" s="147">
        <v>3</v>
      </c>
      <c r="BM191" s="147"/>
      <c r="BN191" s="148"/>
      <c r="BO191" s="148"/>
      <c r="BP191" s="148"/>
      <c r="BQ191" s="148">
        <v>4</v>
      </c>
      <c r="BR191" s="149"/>
      <c r="BS191" s="149"/>
      <c r="BT191" s="149"/>
      <c r="BU191" s="149">
        <v>4</v>
      </c>
      <c r="CJ191" s="28"/>
      <c r="CO191" s="28"/>
    </row>
    <row r="192" spans="1:93">
      <c r="A192" s="17">
        <v>190</v>
      </c>
      <c r="B192" s="336">
        <v>3</v>
      </c>
      <c r="C192" s="771"/>
      <c r="D192" s="18"/>
      <c r="E192" s="19">
        <v>1</v>
      </c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19"/>
      <c r="Q192" s="19">
        <v>1</v>
      </c>
      <c r="R192" s="145"/>
      <c r="S192" s="145"/>
      <c r="T192" s="145"/>
      <c r="U192" s="145">
        <v>4</v>
      </c>
      <c r="V192" s="10"/>
      <c r="W192" s="10"/>
      <c r="X192" s="10">
        <v>3</v>
      </c>
      <c r="Y192" s="10"/>
      <c r="Z192" s="146"/>
      <c r="AA192" s="146"/>
      <c r="AB192" s="146"/>
      <c r="AC192" s="146">
        <v>4</v>
      </c>
      <c r="AD192" s="147"/>
      <c r="AE192" s="147"/>
      <c r="AF192" s="147">
        <v>3</v>
      </c>
      <c r="AG192" s="147"/>
      <c r="AH192" s="148"/>
      <c r="AI192" s="148"/>
      <c r="AJ192" s="148"/>
      <c r="AK192" s="148">
        <v>4</v>
      </c>
      <c r="AL192" s="149"/>
      <c r="AM192" s="149"/>
      <c r="AN192" s="149"/>
      <c r="AO192" s="149">
        <v>4</v>
      </c>
      <c r="AP192" s="10"/>
      <c r="AQ192" s="10"/>
      <c r="AR192" s="10">
        <v>3</v>
      </c>
      <c r="AS192" s="10"/>
      <c r="AT192" s="150"/>
      <c r="AU192" s="150"/>
      <c r="AV192" s="150"/>
      <c r="AW192" s="150">
        <v>4</v>
      </c>
      <c r="AX192" s="145"/>
      <c r="AY192" s="145"/>
      <c r="AZ192" s="145"/>
      <c r="BA192" s="145">
        <v>4</v>
      </c>
      <c r="BB192" s="10"/>
      <c r="BC192" s="10"/>
      <c r="BD192" s="10"/>
      <c r="BE192" s="10">
        <v>4</v>
      </c>
      <c r="BF192" s="146"/>
      <c r="BG192" s="146"/>
      <c r="BH192" s="146"/>
      <c r="BI192" s="146">
        <v>4</v>
      </c>
      <c r="BJ192" s="147"/>
      <c r="BK192" s="147"/>
      <c r="BL192" s="147">
        <v>3</v>
      </c>
      <c r="BM192" s="147"/>
      <c r="BN192" s="148"/>
      <c r="BO192" s="148"/>
      <c r="BP192" s="148"/>
      <c r="BQ192" s="148">
        <v>4</v>
      </c>
      <c r="BR192" s="149"/>
      <c r="BS192" s="149"/>
      <c r="BT192" s="149"/>
      <c r="BU192" s="149">
        <v>4</v>
      </c>
      <c r="CJ192" s="28"/>
      <c r="CO192" s="28"/>
    </row>
    <row r="193" spans="1:93">
      <c r="A193" s="17">
        <v>191</v>
      </c>
      <c r="B193" s="411">
        <v>1</v>
      </c>
      <c r="C193" s="767" t="s">
        <v>323</v>
      </c>
      <c r="D193" s="18">
        <v>1</v>
      </c>
      <c r="E193" s="19"/>
      <c r="F193" s="20"/>
      <c r="G193" s="20"/>
      <c r="H193" s="20">
        <v>1</v>
      </c>
      <c r="I193" s="20"/>
      <c r="J193" s="20"/>
      <c r="K193" s="20"/>
      <c r="L193" s="20"/>
      <c r="M193" s="20"/>
      <c r="N193" s="20"/>
      <c r="O193" s="20"/>
      <c r="P193" s="19"/>
      <c r="Q193" s="19"/>
      <c r="R193" s="145"/>
      <c r="S193" s="145"/>
      <c r="T193" s="145"/>
      <c r="U193" s="145">
        <v>4</v>
      </c>
      <c r="V193" s="10"/>
      <c r="W193" s="10"/>
      <c r="X193" s="10"/>
      <c r="Y193" s="10">
        <v>4</v>
      </c>
      <c r="Z193" s="146"/>
      <c r="AA193" s="146"/>
      <c r="AB193" s="146">
        <v>3</v>
      </c>
      <c r="AC193" s="146"/>
      <c r="AD193" s="147"/>
      <c r="AE193" s="147"/>
      <c r="AF193" s="147"/>
      <c r="AG193" s="147">
        <v>4</v>
      </c>
      <c r="AH193" s="148"/>
      <c r="AI193" s="148"/>
      <c r="AJ193" s="148"/>
      <c r="AK193" s="148">
        <v>4</v>
      </c>
      <c r="AL193" s="149"/>
      <c r="AM193" s="149"/>
      <c r="AN193" s="149"/>
      <c r="AO193" s="149">
        <v>4</v>
      </c>
      <c r="AP193" s="10"/>
      <c r="AQ193" s="10"/>
      <c r="AR193" s="10">
        <v>3</v>
      </c>
      <c r="AS193" s="10"/>
      <c r="AT193" s="150"/>
      <c r="AU193" s="150"/>
      <c r="AV193" s="150"/>
      <c r="AW193" s="150">
        <v>4</v>
      </c>
      <c r="AX193" s="145"/>
      <c r="AY193" s="145"/>
      <c r="AZ193" s="145"/>
      <c r="BA193" s="145">
        <v>4</v>
      </c>
      <c r="BB193" s="10"/>
      <c r="BC193" s="10"/>
      <c r="BD193" s="10">
        <v>3</v>
      </c>
      <c r="BE193" s="10"/>
      <c r="BF193" s="146"/>
      <c r="BG193" s="146"/>
      <c r="BH193" s="146">
        <v>3</v>
      </c>
      <c r="BI193" s="146"/>
      <c r="BJ193" s="147"/>
      <c r="BK193" s="147"/>
      <c r="BL193" s="147">
        <v>3</v>
      </c>
      <c r="BM193" s="147"/>
      <c r="BN193" s="148"/>
      <c r="BO193" s="148"/>
      <c r="BP193" s="148"/>
      <c r="BQ193" s="148">
        <v>4</v>
      </c>
      <c r="BR193" s="149"/>
      <c r="BS193" s="149"/>
      <c r="BT193" s="149"/>
      <c r="BU193" s="149">
        <v>4</v>
      </c>
      <c r="CJ193" s="28"/>
      <c r="CO193" s="28"/>
    </row>
    <row r="194" spans="1:93">
      <c r="A194" s="17">
        <v>192</v>
      </c>
      <c r="B194" s="411">
        <v>2</v>
      </c>
      <c r="C194" s="767"/>
      <c r="D194" s="18">
        <v>1</v>
      </c>
      <c r="E194" s="19"/>
      <c r="F194" s="20"/>
      <c r="G194" s="20"/>
      <c r="H194" s="20">
        <v>1</v>
      </c>
      <c r="I194" s="20"/>
      <c r="J194" s="20"/>
      <c r="K194" s="20"/>
      <c r="L194" s="20"/>
      <c r="M194" s="20"/>
      <c r="N194" s="20"/>
      <c r="O194" s="20"/>
      <c r="P194" s="19"/>
      <c r="Q194" s="19"/>
      <c r="R194" s="145"/>
      <c r="S194" s="145"/>
      <c r="T194" s="145"/>
      <c r="U194" s="145">
        <v>4</v>
      </c>
      <c r="V194" s="10"/>
      <c r="W194" s="10"/>
      <c r="X194" s="10">
        <v>3</v>
      </c>
      <c r="Y194" s="10"/>
      <c r="Z194" s="146"/>
      <c r="AA194" s="146"/>
      <c r="AB194" s="146">
        <v>3</v>
      </c>
      <c r="AC194" s="146"/>
      <c r="AD194" s="147"/>
      <c r="AE194" s="147"/>
      <c r="AF194" s="147">
        <v>3</v>
      </c>
      <c r="AG194" s="147"/>
      <c r="AH194" s="148"/>
      <c r="AI194" s="148"/>
      <c r="AJ194" s="148">
        <v>3</v>
      </c>
      <c r="AK194" s="148"/>
      <c r="AL194" s="149"/>
      <c r="AM194" s="149"/>
      <c r="AN194" s="149">
        <v>3</v>
      </c>
      <c r="AO194" s="149"/>
      <c r="AP194" s="10"/>
      <c r="AQ194" s="10"/>
      <c r="AR194" s="10"/>
      <c r="AS194" s="10">
        <v>4</v>
      </c>
      <c r="AT194" s="150"/>
      <c r="AU194" s="150"/>
      <c r="AV194" s="150">
        <v>3</v>
      </c>
      <c r="AW194" s="150"/>
      <c r="AX194" s="145"/>
      <c r="AY194" s="145"/>
      <c r="AZ194" s="145"/>
      <c r="BA194" s="145">
        <v>4</v>
      </c>
      <c r="BB194" s="10"/>
      <c r="BC194" s="10"/>
      <c r="BD194" s="10"/>
      <c r="BE194" s="10">
        <v>4</v>
      </c>
      <c r="BF194" s="146"/>
      <c r="BG194" s="146"/>
      <c r="BH194" s="146"/>
      <c r="BI194" s="146">
        <v>4</v>
      </c>
      <c r="BJ194" s="147"/>
      <c r="BK194" s="147"/>
      <c r="BL194" s="147">
        <v>3</v>
      </c>
      <c r="BM194" s="147"/>
      <c r="BN194" s="148"/>
      <c r="BO194" s="148"/>
      <c r="BP194" s="148"/>
      <c r="BQ194" s="148">
        <v>4</v>
      </c>
      <c r="BR194" s="149"/>
      <c r="BS194" s="149"/>
      <c r="BT194" s="149">
        <v>3</v>
      </c>
      <c r="BU194" s="149"/>
      <c r="CJ194" s="28"/>
      <c r="CO194" s="28"/>
    </row>
    <row r="195" spans="1:93">
      <c r="A195" s="17">
        <v>193</v>
      </c>
      <c r="B195" s="432">
        <v>3</v>
      </c>
      <c r="C195" s="767"/>
      <c r="D195" s="18"/>
      <c r="E195" s="19">
        <v>1</v>
      </c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19"/>
      <c r="Q195" s="19">
        <v>1</v>
      </c>
      <c r="R195" s="145">
        <v>1</v>
      </c>
      <c r="S195" s="145"/>
      <c r="T195" s="145"/>
      <c r="U195" s="145"/>
      <c r="V195" s="10"/>
      <c r="W195" s="10"/>
      <c r="X195" s="10">
        <v>3</v>
      </c>
      <c r="Y195" s="10"/>
      <c r="Z195" s="146"/>
      <c r="AA195" s="146"/>
      <c r="AB195" s="146">
        <v>3</v>
      </c>
      <c r="AC195" s="146"/>
      <c r="AD195" s="147"/>
      <c r="AE195" s="147"/>
      <c r="AF195" s="147">
        <v>3</v>
      </c>
      <c r="AG195" s="147"/>
      <c r="AH195" s="148"/>
      <c r="AI195" s="148"/>
      <c r="AJ195" s="148"/>
      <c r="AK195" s="148">
        <v>4</v>
      </c>
      <c r="AL195" s="149"/>
      <c r="AM195" s="149"/>
      <c r="AN195" s="149"/>
      <c r="AO195" s="149">
        <v>4</v>
      </c>
      <c r="AP195" s="10"/>
      <c r="AQ195" s="10"/>
      <c r="AR195" s="10">
        <v>3</v>
      </c>
      <c r="AS195" s="10"/>
      <c r="AT195" s="150"/>
      <c r="AU195" s="150"/>
      <c r="AV195" s="150">
        <v>3</v>
      </c>
      <c r="AW195" s="150"/>
      <c r="AX195" s="145"/>
      <c r="AY195" s="145"/>
      <c r="AZ195" s="145"/>
      <c r="BA195" s="145">
        <v>4</v>
      </c>
      <c r="BB195" s="10"/>
      <c r="BC195" s="10"/>
      <c r="BD195" s="10">
        <v>3</v>
      </c>
      <c r="BE195" s="10"/>
      <c r="BF195" s="146"/>
      <c r="BG195" s="146"/>
      <c r="BH195" s="146"/>
      <c r="BI195" s="146">
        <v>4</v>
      </c>
      <c r="BJ195" s="147"/>
      <c r="BK195" s="147"/>
      <c r="BL195" s="147"/>
      <c r="BM195" s="147">
        <v>4</v>
      </c>
      <c r="BN195" s="148"/>
      <c r="BO195" s="148"/>
      <c r="BP195" s="148"/>
      <c r="BQ195" s="148">
        <v>4</v>
      </c>
      <c r="BR195" s="149"/>
      <c r="BS195" s="149"/>
      <c r="BT195" s="149"/>
      <c r="BU195" s="149">
        <v>4</v>
      </c>
      <c r="CJ195" s="28"/>
      <c r="CO195" s="28"/>
    </row>
    <row r="196" spans="1:93">
      <c r="A196" s="17">
        <v>194</v>
      </c>
      <c r="B196" s="432">
        <v>4</v>
      </c>
      <c r="C196" s="767"/>
      <c r="D196" s="18"/>
      <c r="E196" s="19">
        <v>1</v>
      </c>
      <c r="F196" s="20"/>
      <c r="G196" s="20"/>
      <c r="H196" s="20"/>
      <c r="I196" s="20">
        <v>1</v>
      </c>
      <c r="J196" s="20"/>
      <c r="K196" s="20"/>
      <c r="L196" s="20"/>
      <c r="M196" s="20"/>
      <c r="N196" s="20"/>
      <c r="O196" s="20"/>
      <c r="P196" s="19"/>
      <c r="Q196" s="19"/>
      <c r="R196" s="145"/>
      <c r="S196" s="145"/>
      <c r="T196" s="145">
        <v>3</v>
      </c>
      <c r="U196" s="145"/>
      <c r="V196" s="10"/>
      <c r="W196" s="10"/>
      <c r="X196" s="10">
        <v>3</v>
      </c>
      <c r="Y196" s="10"/>
      <c r="Z196" s="146"/>
      <c r="AA196" s="146"/>
      <c r="AB196" s="146">
        <v>3</v>
      </c>
      <c r="AC196" s="146"/>
      <c r="AD196" s="147"/>
      <c r="AE196" s="147"/>
      <c r="AF196" s="147">
        <v>3</v>
      </c>
      <c r="AG196" s="147"/>
      <c r="AH196" s="148"/>
      <c r="AI196" s="148"/>
      <c r="AJ196" s="148">
        <v>3</v>
      </c>
      <c r="AK196" s="148"/>
      <c r="AL196" s="149"/>
      <c r="AM196" s="149"/>
      <c r="AN196" s="149">
        <v>3</v>
      </c>
      <c r="AO196" s="149"/>
      <c r="AP196" s="10"/>
      <c r="AQ196" s="10"/>
      <c r="AR196" s="10">
        <v>3</v>
      </c>
      <c r="AS196" s="10"/>
      <c r="AT196" s="150"/>
      <c r="AU196" s="150"/>
      <c r="AV196" s="150">
        <v>3</v>
      </c>
      <c r="AW196" s="150"/>
      <c r="AX196" s="145"/>
      <c r="AY196" s="145"/>
      <c r="AZ196" s="145">
        <v>3</v>
      </c>
      <c r="BA196" s="145"/>
      <c r="BB196" s="10"/>
      <c r="BC196" s="10"/>
      <c r="BD196" s="10">
        <v>3</v>
      </c>
      <c r="BE196" s="10"/>
      <c r="BF196" s="146"/>
      <c r="BG196" s="146"/>
      <c r="BH196" s="146">
        <v>3</v>
      </c>
      <c r="BI196" s="146"/>
      <c r="BJ196" s="147"/>
      <c r="BK196" s="147"/>
      <c r="BL196" s="147">
        <v>3</v>
      </c>
      <c r="BM196" s="147"/>
      <c r="BN196" s="148"/>
      <c r="BO196" s="148"/>
      <c r="BP196" s="148">
        <v>3</v>
      </c>
      <c r="BQ196" s="148"/>
      <c r="BR196" s="149"/>
      <c r="BS196" s="149"/>
      <c r="BT196" s="149">
        <v>3</v>
      </c>
      <c r="BU196" s="149"/>
      <c r="CJ196" s="28"/>
      <c r="CO196" s="28"/>
    </row>
    <row r="197" spans="1:93">
      <c r="A197" s="17">
        <v>195</v>
      </c>
      <c r="B197" s="432">
        <v>5</v>
      </c>
      <c r="C197" s="767"/>
      <c r="D197" s="18"/>
      <c r="E197" s="19">
        <v>1</v>
      </c>
      <c r="F197" s="20"/>
      <c r="G197" s="20"/>
      <c r="H197" s="20">
        <v>1</v>
      </c>
      <c r="I197" s="20"/>
      <c r="J197" s="20"/>
      <c r="K197" s="20"/>
      <c r="L197" s="20"/>
      <c r="M197" s="20"/>
      <c r="N197" s="20"/>
      <c r="O197" s="20"/>
      <c r="P197" s="19"/>
      <c r="Q197" s="19"/>
      <c r="R197" s="145"/>
      <c r="S197" s="145"/>
      <c r="T197" s="145">
        <v>3</v>
      </c>
      <c r="U197" s="145"/>
      <c r="V197" s="10"/>
      <c r="W197" s="10"/>
      <c r="X197" s="10">
        <v>3</v>
      </c>
      <c r="Y197" s="10"/>
      <c r="Z197" s="146"/>
      <c r="AA197" s="146"/>
      <c r="AB197" s="146">
        <v>3</v>
      </c>
      <c r="AC197" s="146"/>
      <c r="AD197" s="147"/>
      <c r="AE197" s="147"/>
      <c r="AF197" s="147">
        <v>3</v>
      </c>
      <c r="AG197" s="147"/>
      <c r="AH197" s="148"/>
      <c r="AI197" s="148"/>
      <c r="AJ197" s="148">
        <v>3</v>
      </c>
      <c r="AK197" s="148"/>
      <c r="AL197" s="149"/>
      <c r="AM197" s="149"/>
      <c r="AN197" s="149">
        <v>3</v>
      </c>
      <c r="AO197" s="149"/>
      <c r="AP197" s="10"/>
      <c r="AQ197" s="10"/>
      <c r="AR197" s="10">
        <v>3</v>
      </c>
      <c r="AS197" s="10"/>
      <c r="AT197" s="150"/>
      <c r="AU197" s="150"/>
      <c r="AV197" s="150">
        <v>3</v>
      </c>
      <c r="AW197" s="150"/>
      <c r="AX197" s="145"/>
      <c r="AY197" s="145"/>
      <c r="AZ197" s="145">
        <v>3</v>
      </c>
      <c r="BA197" s="145"/>
      <c r="BB197" s="10"/>
      <c r="BC197" s="10"/>
      <c r="BD197" s="10"/>
      <c r="BE197" s="10">
        <v>4</v>
      </c>
      <c r="BF197" s="146"/>
      <c r="BG197" s="146"/>
      <c r="BH197" s="146"/>
      <c r="BI197" s="146">
        <v>4</v>
      </c>
      <c r="BJ197" s="147"/>
      <c r="BK197" s="147"/>
      <c r="BL197" s="147">
        <v>3</v>
      </c>
      <c r="BM197" s="147"/>
      <c r="BN197" s="148"/>
      <c r="BO197" s="148"/>
      <c r="BP197" s="148">
        <v>3</v>
      </c>
      <c r="BQ197" s="148"/>
      <c r="BR197" s="149"/>
      <c r="BS197" s="149"/>
      <c r="BT197" s="149">
        <v>3</v>
      </c>
      <c r="BU197" s="149"/>
      <c r="CJ197" s="28"/>
      <c r="CO197" s="28"/>
    </row>
    <row r="198" spans="1:93">
      <c r="A198" s="17">
        <v>196</v>
      </c>
      <c r="B198" s="324">
        <v>1</v>
      </c>
      <c r="C198" s="769" t="s">
        <v>495</v>
      </c>
      <c r="D198" s="18"/>
      <c r="E198" s="19">
        <v>1</v>
      </c>
      <c r="F198" s="20"/>
      <c r="G198" s="20">
        <v>1</v>
      </c>
      <c r="H198" s="20"/>
      <c r="I198" s="20"/>
      <c r="J198" s="20"/>
      <c r="K198" s="20"/>
      <c r="L198" s="20"/>
      <c r="M198" s="20"/>
      <c r="N198" s="20"/>
      <c r="O198" s="20"/>
      <c r="P198" s="19"/>
      <c r="Q198" s="19"/>
      <c r="R198" s="145"/>
      <c r="S198" s="145"/>
      <c r="T198" s="145">
        <v>3</v>
      </c>
      <c r="U198" s="145"/>
      <c r="V198" s="10"/>
      <c r="W198" s="10"/>
      <c r="X198" s="10"/>
      <c r="Y198" s="10">
        <v>4</v>
      </c>
      <c r="Z198" s="146"/>
      <c r="AA198" s="146"/>
      <c r="AB198" s="146">
        <v>3</v>
      </c>
      <c r="AC198" s="146"/>
      <c r="AD198" s="147"/>
      <c r="AE198" s="147"/>
      <c r="AF198" s="147">
        <v>3</v>
      </c>
      <c r="AG198" s="147"/>
      <c r="AH198" s="148"/>
      <c r="AI198" s="148"/>
      <c r="AJ198" s="148"/>
      <c r="AK198" s="148">
        <v>4</v>
      </c>
      <c r="AL198" s="149"/>
      <c r="AM198" s="149"/>
      <c r="AN198" s="149"/>
      <c r="AO198" s="149">
        <v>4</v>
      </c>
      <c r="AP198" s="10"/>
      <c r="AQ198" s="10"/>
      <c r="AR198" s="10"/>
      <c r="AS198" s="10">
        <v>4</v>
      </c>
      <c r="AT198" s="150"/>
      <c r="AU198" s="150"/>
      <c r="AV198" s="150"/>
      <c r="AW198" s="150">
        <v>4</v>
      </c>
      <c r="AX198" s="145"/>
      <c r="AY198" s="145"/>
      <c r="AZ198" s="145">
        <v>3</v>
      </c>
      <c r="BA198" s="145"/>
      <c r="BB198" s="10"/>
      <c r="BC198" s="10"/>
      <c r="BD198" s="10">
        <v>3</v>
      </c>
      <c r="BE198" s="10"/>
      <c r="BF198" s="146"/>
      <c r="BG198" s="146"/>
      <c r="BH198" s="146"/>
      <c r="BI198" s="146">
        <v>4</v>
      </c>
      <c r="BJ198" s="147"/>
      <c r="BK198" s="147"/>
      <c r="BL198" s="147"/>
      <c r="BM198" s="147">
        <v>4</v>
      </c>
      <c r="BN198" s="148"/>
      <c r="BO198" s="148"/>
      <c r="BP198" s="148">
        <v>3</v>
      </c>
      <c r="BQ198" s="148"/>
      <c r="BR198" s="149"/>
      <c r="BS198" s="149"/>
      <c r="BT198" s="149">
        <v>3</v>
      </c>
      <c r="BU198" s="149"/>
      <c r="CJ198" s="28"/>
      <c r="CO198" s="28"/>
    </row>
    <row r="199" spans="1:93">
      <c r="A199" s="17">
        <v>197</v>
      </c>
      <c r="B199" s="324">
        <v>2</v>
      </c>
      <c r="C199" s="769"/>
      <c r="D199" s="18">
        <v>1</v>
      </c>
      <c r="E199" s="19"/>
      <c r="F199" s="20"/>
      <c r="G199" s="20"/>
      <c r="H199" s="20">
        <v>1</v>
      </c>
      <c r="I199" s="20"/>
      <c r="J199" s="20"/>
      <c r="K199" s="20"/>
      <c r="L199" s="20"/>
      <c r="M199" s="20"/>
      <c r="N199" s="20"/>
      <c r="O199" s="20"/>
      <c r="P199" s="19"/>
      <c r="Q199" s="19"/>
      <c r="R199" s="145"/>
      <c r="S199" s="145"/>
      <c r="T199" s="145">
        <v>3</v>
      </c>
      <c r="U199" s="145"/>
      <c r="V199" s="10"/>
      <c r="W199" s="10"/>
      <c r="X199" s="10">
        <v>3</v>
      </c>
      <c r="Y199" s="10"/>
      <c r="Z199" s="146"/>
      <c r="AA199" s="146"/>
      <c r="AB199" s="146">
        <v>3</v>
      </c>
      <c r="AC199" s="146"/>
      <c r="AD199" s="147"/>
      <c r="AE199" s="147"/>
      <c r="AF199" s="147"/>
      <c r="AG199" s="147">
        <v>4</v>
      </c>
      <c r="AH199" s="148"/>
      <c r="AI199" s="148"/>
      <c r="AJ199" s="148"/>
      <c r="AK199" s="148">
        <v>4</v>
      </c>
      <c r="AL199" s="149"/>
      <c r="AM199" s="149"/>
      <c r="AN199" s="149">
        <v>3</v>
      </c>
      <c r="AO199" s="149"/>
      <c r="AP199" s="10"/>
      <c r="AQ199" s="10"/>
      <c r="AR199" s="10"/>
      <c r="AS199" s="10">
        <v>4</v>
      </c>
      <c r="AT199" s="150"/>
      <c r="AU199" s="150"/>
      <c r="AV199" s="150"/>
      <c r="AW199" s="150">
        <v>4</v>
      </c>
      <c r="AX199" s="145"/>
      <c r="AY199" s="145"/>
      <c r="AZ199" s="145"/>
      <c r="BA199" s="145">
        <v>4</v>
      </c>
      <c r="BB199" s="10"/>
      <c r="BC199" s="10"/>
      <c r="BD199" s="10">
        <v>3</v>
      </c>
      <c r="BE199" s="10"/>
      <c r="BF199" s="146"/>
      <c r="BG199" s="146"/>
      <c r="BH199" s="146">
        <v>3</v>
      </c>
      <c r="BI199" s="146"/>
      <c r="BJ199" s="147"/>
      <c r="BK199" s="147"/>
      <c r="BL199" s="147">
        <v>3</v>
      </c>
      <c r="BM199" s="147"/>
      <c r="BN199" s="148"/>
      <c r="BO199" s="148"/>
      <c r="BP199" s="148">
        <v>3</v>
      </c>
      <c r="BQ199" s="148"/>
      <c r="BR199" s="149"/>
      <c r="BS199" s="149"/>
      <c r="BT199" s="149"/>
      <c r="BU199" s="149">
        <v>4</v>
      </c>
      <c r="CJ199" s="28"/>
      <c r="CO199" s="28"/>
    </row>
    <row r="200" spans="1:93">
      <c r="A200" s="17">
        <v>198</v>
      </c>
      <c r="B200" s="324">
        <v>3</v>
      </c>
      <c r="C200" s="769"/>
      <c r="D200" s="18"/>
      <c r="E200" s="19">
        <v>1</v>
      </c>
      <c r="F200" s="20"/>
      <c r="G200" s="20">
        <v>1</v>
      </c>
      <c r="H200" s="20"/>
      <c r="I200" s="20"/>
      <c r="J200" s="20"/>
      <c r="K200" s="20"/>
      <c r="L200" s="20"/>
      <c r="M200" s="20"/>
      <c r="N200" s="20"/>
      <c r="O200" s="20"/>
      <c r="P200" s="19"/>
      <c r="Q200" s="19"/>
      <c r="R200" s="145"/>
      <c r="S200" s="145"/>
      <c r="T200" s="145">
        <v>3</v>
      </c>
      <c r="U200" s="145"/>
      <c r="V200" s="10"/>
      <c r="W200" s="10"/>
      <c r="X200" s="10">
        <v>3</v>
      </c>
      <c r="Y200" s="10"/>
      <c r="Z200" s="146"/>
      <c r="AA200" s="146"/>
      <c r="AB200" s="146">
        <v>3</v>
      </c>
      <c r="AC200" s="146"/>
      <c r="AD200" s="147"/>
      <c r="AE200" s="147"/>
      <c r="AF200" s="147"/>
      <c r="AG200" s="147">
        <v>4</v>
      </c>
      <c r="AH200" s="148"/>
      <c r="AI200" s="148"/>
      <c r="AJ200" s="148"/>
      <c r="AK200" s="148">
        <v>4</v>
      </c>
      <c r="AL200" s="149"/>
      <c r="AM200" s="149"/>
      <c r="AN200" s="149"/>
      <c r="AO200" s="149">
        <v>4</v>
      </c>
      <c r="AP200" s="10"/>
      <c r="AQ200" s="10"/>
      <c r="AR200" s="10"/>
      <c r="AS200" s="10">
        <v>4</v>
      </c>
      <c r="AT200" s="150"/>
      <c r="AU200" s="150"/>
      <c r="AV200" s="150"/>
      <c r="AW200" s="150">
        <v>4</v>
      </c>
      <c r="AX200" s="145"/>
      <c r="AY200" s="145"/>
      <c r="AZ200" s="145"/>
      <c r="BA200" s="145">
        <v>4</v>
      </c>
      <c r="BB200" s="10"/>
      <c r="BC200" s="10"/>
      <c r="BD200" s="10">
        <v>3</v>
      </c>
      <c r="BE200" s="10"/>
      <c r="BF200" s="146"/>
      <c r="BG200" s="146"/>
      <c r="BH200" s="146">
        <v>3</v>
      </c>
      <c r="BI200" s="146"/>
      <c r="BJ200" s="147"/>
      <c r="BK200" s="147"/>
      <c r="BL200" s="147"/>
      <c r="BM200" s="147">
        <v>4</v>
      </c>
      <c r="BN200" s="148"/>
      <c r="BO200" s="148"/>
      <c r="BP200" s="148">
        <v>3</v>
      </c>
      <c r="BQ200" s="148"/>
      <c r="BR200" s="149"/>
      <c r="BS200" s="149"/>
      <c r="BT200" s="149"/>
      <c r="BU200" s="149">
        <v>4</v>
      </c>
      <c r="CJ200" s="28"/>
      <c r="CO200" s="28"/>
    </row>
    <row r="201" spans="1:93">
      <c r="A201" s="17">
        <v>199</v>
      </c>
      <c r="B201" s="337">
        <v>1</v>
      </c>
      <c r="C201" s="773" t="s">
        <v>353</v>
      </c>
      <c r="D201" s="18">
        <v>1</v>
      </c>
      <c r="E201" s="19"/>
      <c r="F201" s="20"/>
      <c r="G201" s="20">
        <v>1</v>
      </c>
      <c r="H201" s="20"/>
      <c r="I201" s="20"/>
      <c r="J201" s="20"/>
      <c r="K201" s="20"/>
      <c r="L201" s="20"/>
      <c r="M201" s="20"/>
      <c r="N201" s="20"/>
      <c r="O201" s="20"/>
      <c r="P201" s="19"/>
      <c r="Q201" s="19"/>
      <c r="R201" s="145"/>
      <c r="S201" s="145"/>
      <c r="T201" s="145">
        <v>3</v>
      </c>
      <c r="U201" s="145"/>
      <c r="V201" s="10"/>
      <c r="W201" s="10"/>
      <c r="X201" s="10">
        <v>3</v>
      </c>
      <c r="Y201" s="10"/>
      <c r="Z201" s="146"/>
      <c r="AA201" s="146"/>
      <c r="AB201" s="146">
        <v>3</v>
      </c>
      <c r="AC201" s="146"/>
      <c r="AD201" s="147"/>
      <c r="AE201" s="147"/>
      <c r="AF201" s="147">
        <v>3</v>
      </c>
      <c r="AG201" s="147"/>
      <c r="AH201" s="148"/>
      <c r="AI201" s="148"/>
      <c r="AJ201" s="148">
        <v>3</v>
      </c>
      <c r="AK201" s="148"/>
      <c r="AL201" s="149"/>
      <c r="AM201" s="149"/>
      <c r="AN201" s="149">
        <v>3</v>
      </c>
      <c r="AO201" s="149"/>
      <c r="AP201" s="10"/>
      <c r="AQ201" s="10"/>
      <c r="AR201" s="10">
        <v>3</v>
      </c>
      <c r="AS201" s="10"/>
      <c r="AT201" s="150"/>
      <c r="AU201" s="150"/>
      <c r="AV201" s="150">
        <v>3</v>
      </c>
      <c r="AW201" s="150"/>
      <c r="AX201" s="145"/>
      <c r="AY201" s="145"/>
      <c r="AZ201" s="145">
        <v>3</v>
      </c>
      <c r="BA201" s="145"/>
      <c r="BB201" s="10"/>
      <c r="BC201" s="10"/>
      <c r="BD201" s="10"/>
      <c r="BE201" s="10">
        <v>4</v>
      </c>
      <c r="BF201" s="146"/>
      <c r="BG201" s="146"/>
      <c r="BH201" s="146">
        <v>3</v>
      </c>
      <c r="BI201" s="146"/>
      <c r="BJ201" s="147"/>
      <c r="BK201" s="147">
        <v>2</v>
      </c>
      <c r="BL201" s="147"/>
      <c r="BM201" s="147"/>
      <c r="BN201" s="148"/>
      <c r="BO201" s="148"/>
      <c r="BP201" s="148">
        <v>3</v>
      </c>
      <c r="BQ201" s="148"/>
      <c r="BR201" s="149"/>
      <c r="BS201" s="149"/>
      <c r="BT201" s="149">
        <v>3</v>
      </c>
      <c r="BU201" s="149"/>
      <c r="CJ201" s="28"/>
      <c r="CO201" s="28"/>
    </row>
    <row r="202" spans="1:93">
      <c r="A202" s="17">
        <v>200</v>
      </c>
      <c r="B202" s="337">
        <v>2</v>
      </c>
      <c r="C202" s="773"/>
      <c r="D202" s="18">
        <v>1</v>
      </c>
      <c r="E202" s="19"/>
      <c r="F202" s="20"/>
      <c r="G202" s="20"/>
      <c r="H202" s="20">
        <v>1</v>
      </c>
      <c r="I202" s="20"/>
      <c r="J202" s="20"/>
      <c r="K202" s="20"/>
      <c r="L202" s="20"/>
      <c r="M202" s="20"/>
      <c r="N202" s="20"/>
      <c r="O202" s="20"/>
      <c r="P202" s="19"/>
      <c r="Q202" s="19"/>
      <c r="R202" s="145"/>
      <c r="S202" s="145"/>
      <c r="T202" s="145">
        <v>3</v>
      </c>
      <c r="U202" s="145"/>
      <c r="V202" s="10"/>
      <c r="W202" s="10"/>
      <c r="X202" s="10">
        <v>3</v>
      </c>
      <c r="Y202" s="10"/>
      <c r="Z202" s="146"/>
      <c r="AA202" s="146"/>
      <c r="AB202" s="146">
        <v>3</v>
      </c>
      <c r="AC202" s="146"/>
      <c r="AD202" s="147"/>
      <c r="AE202" s="147"/>
      <c r="AF202" s="147">
        <v>3</v>
      </c>
      <c r="AG202" s="147"/>
      <c r="AH202" s="148"/>
      <c r="AI202" s="148"/>
      <c r="AJ202" s="148">
        <v>3</v>
      </c>
      <c r="AK202" s="148"/>
      <c r="AL202" s="149"/>
      <c r="AM202" s="149"/>
      <c r="AN202" s="149">
        <v>3</v>
      </c>
      <c r="AO202" s="149"/>
      <c r="AP202" s="10"/>
      <c r="AQ202" s="10"/>
      <c r="AR202" s="10">
        <v>3</v>
      </c>
      <c r="AS202" s="10"/>
      <c r="AT202" s="150"/>
      <c r="AU202" s="150"/>
      <c r="AV202" s="150">
        <v>3</v>
      </c>
      <c r="AW202" s="150"/>
      <c r="AX202" s="145"/>
      <c r="AY202" s="145"/>
      <c r="AZ202" s="145">
        <v>3</v>
      </c>
      <c r="BA202" s="145"/>
      <c r="BB202" s="10"/>
      <c r="BC202" s="10"/>
      <c r="BD202" s="10">
        <v>3</v>
      </c>
      <c r="BE202" s="10"/>
      <c r="BF202" s="146"/>
      <c r="BG202" s="146"/>
      <c r="BH202" s="146">
        <v>3</v>
      </c>
      <c r="BI202" s="146"/>
      <c r="BJ202" s="147"/>
      <c r="BK202" s="147"/>
      <c r="BL202" s="147">
        <v>3</v>
      </c>
      <c r="BM202" s="147"/>
      <c r="BN202" s="148"/>
      <c r="BO202" s="148"/>
      <c r="BP202" s="148">
        <v>3</v>
      </c>
      <c r="BQ202" s="148"/>
      <c r="BR202" s="149"/>
      <c r="BS202" s="149"/>
      <c r="BT202" s="149">
        <v>3</v>
      </c>
      <c r="BU202" s="149"/>
      <c r="CJ202" s="28"/>
      <c r="CO202" s="28"/>
    </row>
    <row r="203" spans="1:93">
      <c r="A203" s="17">
        <v>201</v>
      </c>
      <c r="B203" s="337">
        <v>3</v>
      </c>
      <c r="C203" s="795"/>
      <c r="D203" s="18"/>
      <c r="E203" s="19">
        <v>1</v>
      </c>
      <c r="F203" s="20"/>
      <c r="G203" s="20"/>
      <c r="H203" s="20"/>
      <c r="I203" s="20"/>
      <c r="J203" s="20"/>
      <c r="K203" s="20">
        <v>1</v>
      </c>
      <c r="L203" s="20"/>
      <c r="M203" s="20"/>
      <c r="N203" s="20"/>
      <c r="O203" s="20"/>
      <c r="P203" s="19"/>
      <c r="Q203" s="19"/>
      <c r="R203" s="145"/>
      <c r="S203" s="145"/>
      <c r="T203" s="145">
        <v>3</v>
      </c>
      <c r="U203" s="145"/>
      <c r="V203" s="10"/>
      <c r="W203" s="10"/>
      <c r="X203" s="10">
        <v>3</v>
      </c>
      <c r="Y203" s="10"/>
      <c r="Z203" s="146"/>
      <c r="AA203" s="146"/>
      <c r="AB203" s="146"/>
      <c r="AC203" s="146">
        <v>4</v>
      </c>
      <c r="AD203" s="147"/>
      <c r="AE203" s="147"/>
      <c r="AF203" s="147">
        <v>3</v>
      </c>
      <c r="AG203" s="147"/>
      <c r="AH203" s="148"/>
      <c r="AI203" s="148"/>
      <c r="AJ203" s="148">
        <v>3</v>
      </c>
      <c r="AK203" s="148"/>
      <c r="AL203" s="149"/>
      <c r="AM203" s="149"/>
      <c r="AN203" s="149">
        <v>3</v>
      </c>
      <c r="AO203" s="149"/>
      <c r="AP203" s="10"/>
      <c r="AQ203" s="10"/>
      <c r="AR203" s="10"/>
      <c r="AS203" s="10">
        <v>4</v>
      </c>
      <c r="AT203" s="150"/>
      <c r="AU203" s="150"/>
      <c r="AV203" s="150"/>
      <c r="AW203" s="150">
        <v>4</v>
      </c>
      <c r="AX203" s="145"/>
      <c r="AY203" s="145"/>
      <c r="AZ203" s="145">
        <v>3</v>
      </c>
      <c r="BA203" s="145"/>
      <c r="BB203" s="10"/>
      <c r="BC203" s="10"/>
      <c r="BD203" s="10"/>
      <c r="BE203" s="10">
        <v>4</v>
      </c>
      <c r="BF203" s="146"/>
      <c r="BG203" s="146"/>
      <c r="BH203" s="146">
        <v>3</v>
      </c>
      <c r="BI203" s="146"/>
      <c r="BJ203" s="147"/>
      <c r="BK203" s="147"/>
      <c r="BL203" s="147">
        <v>3</v>
      </c>
      <c r="BM203" s="147"/>
      <c r="BN203" s="148"/>
      <c r="BO203" s="148"/>
      <c r="BP203" s="148">
        <v>3</v>
      </c>
      <c r="BQ203" s="148"/>
      <c r="BR203" s="149"/>
      <c r="BS203" s="149"/>
      <c r="BT203" s="149">
        <v>3</v>
      </c>
      <c r="BU203" s="149"/>
      <c r="CJ203" s="28"/>
      <c r="CO203" s="28"/>
    </row>
    <row r="204" spans="1:93">
      <c r="A204" s="17">
        <v>202</v>
      </c>
      <c r="B204" s="335">
        <v>1</v>
      </c>
      <c r="C204" s="785" t="s">
        <v>496</v>
      </c>
      <c r="D204" s="18">
        <v>1</v>
      </c>
      <c r="E204" s="19"/>
      <c r="F204" s="20"/>
      <c r="G204" s="20"/>
      <c r="H204" s="20">
        <v>1</v>
      </c>
      <c r="I204" s="20"/>
      <c r="J204" s="20"/>
      <c r="K204" s="20"/>
      <c r="L204" s="20"/>
      <c r="M204" s="20"/>
      <c r="N204" s="20"/>
      <c r="O204" s="20"/>
      <c r="P204" s="19"/>
      <c r="Q204" s="19"/>
      <c r="R204" s="145"/>
      <c r="S204" s="145"/>
      <c r="T204" s="145"/>
      <c r="U204" s="145">
        <v>4</v>
      </c>
      <c r="V204" s="10"/>
      <c r="W204" s="10"/>
      <c r="X204" s="10">
        <v>3</v>
      </c>
      <c r="Y204" s="10"/>
      <c r="Z204" s="146"/>
      <c r="AA204" s="146"/>
      <c r="AB204" s="146"/>
      <c r="AC204" s="146">
        <v>4</v>
      </c>
      <c r="AD204" s="147"/>
      <c r="AE204" s="147"/>
      <c r="AF204" s="147">
        <v>3</v>
      </c>
      <c r="AG204" s="147"/>
      <c r="AH204" s="148"/>
      <c r="AI204" s="148"/>
      <c r="AJ204" s="148"/>
      <c r="AK204" s="148">
        <v>4</v>
      </c>
      <c r="AL204" s="149"/>
      <c r="AM204" s="149"/>
      <c r="AN204" s="149"/>
      <c r="AO204" s="149">
        <v>4</v>
      </c>
      <c r="AP204" s="10"/>
      <c r="AQ204" s="10"/>
      <c r="AR204" s="10"/>
      <c r="AS204" s="10">
        <v>4</v>
      </c>
      <c r="AT204" s="150"/>
      <c r="AU204" s="150"/>
      <c r="AV204" s="150"/>
      <c r="AW204" s="150">
        <v>4</v>
      </c>
      <c r="AX204" s="145"/>
      <c r="AY204" s="145"/>
      <c r="AZ204" s="145">
        <v>3</v>
      </c>
      <c r="BA204" s="145"/>
      <c r="BB204" s="10"/>
      <c r="BC204" s="10"/>
      <c r="BD204" s="10">
        <v>3</v>
      </c>
      <c r="BE204" s="10"/>
      <c r="BF204" s="146"/>
      <c r="BG204" s="146"/>
      <c r="BH204" s="146">
        <v>3</v>
      </c>
      <c r="BI204" s="146"/>
      <c r="BJ204" s="147"/>
      <c r="BK204" s="147"/>
      <c r="BL204" s="147"/>
      <c r="BM204" s="147">
        <v>4</v>
      </c>
      <c r="BN204" s="148"/>
      <c r="BO204" s="148"/>
      <c r="BP204" s="148">
        <v>3</v>
      </c>
      <c r="BQ204" s="148"/>
      <c r="BR204" s="149"/>
      <c r="BS204" s="149"/>
      <c r="BT204" s="149">
        <v>3</v>
      </c>
      <c r="BU204" s="149"/>
      <c r="CJ204" s="28"/>
      <c r="CO204" s="28"/>
    </row>
    <row r="205" spans="1:93">
      <c r="A205" s="17">
        <v>203</v>
      </c>
      <c r="B205" s="335">
        <v>2</v>
      </c>
      <c r="C205" s="785"/>
      <c r="D205" s="18"/>
      <c r="E205" s="19">
        <v>1</v>
      </c>
      <c r="F205" s="20"/>
      <c r="G205" s="20"/>
      <c r="H205" s="20"/>
      <c r="I205" s="20"/>
      <c r="J205" s="20">
        <v>1</v>
      </c>
      <c r="K205" s="20"/>
      <c r="L205" s="20"/>
      <c r="M205" s="20"/>
      <c r="N205" s="20"/>
      <c r="O205" s="20"/>
      <c r="P205" s="19"/>
      <c r="Q205" s="19"/>
      <c r="R205" s="145"/>
      <c r="S205" s="145"/>
      <c r="T205" s="145">
        <v>3</v>
      </c>
      <c r="U205" s="145"/>
      <c r="V205" s="10"/>
      <c r="W205" s="10"/>
      <c r="X205" s="10">
        <v>3</v>
      </c>
      <c r="Y205" s="10"/>
      <c r="Z205" s="146"/>
      <c r="AA205" s="146"/>
      <c r="AB205" s="146">
        <v>3</v>
      </c>
      <c r="AC205" s="146"/>
      <c r="AD205" s="147"/>
      <c r="AE205" s="147"/>
      <c r="AF205" s="147">
        <v>3</v>
      </c>
      <c r="AG205" s="147"/>
      <c r="AH205" s="148"/>
      <c r="AI205" s="148"/>
      <c r="AJ205" s="148">
        <v>3</v>
      </c>
      <c r="AK205" s="148"/>
      <c r="AL205" s="149"/>
      <c r="AM205" s="149"/>
      <c r="AN205" s="149">
        <v>3</v>
      </c>
      <c r="AO205" s="149"/>
      <c r="AP205" s="10"/>
      <c r="AQ205" s="10"/>
      <c r="AR205" s="10">
        <v>3</v>
      </c>
      <c r="AS205" s="10"/>
      <c r="AT205" s="150"/>
      <c r="AU205" s="150"/>
      <c r="AV205" s="150">
        <v>3</v>
      </c>
      <c r="AW205" s="150"/>
      <c r="AX205" s="145"/>
      <c r="AY205" s="145"/>
      <c r="AZ205" s="145">
        <v>3</v>
      </c>
      <c r="BA205" s="145"/>
      <c r="BB205" s="10"/>
      <c r="BC205" s="10"/>
      <c r="BD205" s="10">
        <v>3</v>
      </c>
      <c r="BE205" s="10"/>
      <c r="BF205" s="146"/>
      <c r="BG205" s="146"/>
      <c r="BH205" s="146">
        <v>3</v>
      </c>
      <c r="BI205" s="146"/>
      <c r="BJ205" s="147"/>
      <c r="BK205" s="147"/>
      <c r="BL205" s="147">
        <v>3</v>
      </c>
      <c r="BM205" s="147"/>
      <c r="BN205" s="148"/>
      <c r="BO205" s="148"/>
      <c r="BP205" s="148">
        <v>3</v>
      </c>
      <c r="BQ205" s="148"/>
      <c r="BR205" s="149"/>
      <c r="BS205" s="149"/>
      <c r="BT205" s="149">
        <v>3</v>
      </c>
      <c r="BU205" s="149"/>
      <c r="CJ205" s="28"/>
      <c r="CO205" s="28"/>
    </row>
    <row r="206" spans="1:93">
      <c r="A206" s="17">
        <v>204</v>
      </c>
      <c r="B206" s="335">
        <v>3</v>
      </c>
      <c r="C206" s="785"/>
      <c r="D206" s="18"/>
      <c r="E206" s="19">
        <v>1</v>
      </c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19"/>
      <c r="Q206" s="19">
        <v>1</v>
      </c>
      <c r="R206" s="145"/>
      <c r="S206" s="145"/>
      <c r="T206" s="145">
        <v>3</v>
      </c>
      <c r="U206" s="145"/>
      <c r="V206" s="10"/>
      <c r="W206" s="10"/>
      <c r="X206" s="10">
        <v>3</v>
      </c>
      <c r="Y206" s="10"/>
      <c r="Z206" s="146"/>
      <c r="AA206" s="146"/>
      <c r="AB206" s="146"/>
      <c r="AC206" s="146">
        <v>4</v>
      </c>
      <c r="AD206" s="147"/>
      <c r="AE206" s="147"/>
      <c r="AF206" s="147">
        <v>3</v>
      </c>
      <c r="AG206" s="147"/>
      <c r="AH206" s="148"/>
      <c r="AI206" s="148"/>
      <c r="AJ206" s="148">
        <v>3</v>
      </c>
      <c r="AK206" s="148"/>
      <c r="AL206" s="149"/>
      <c r="AM206" s="149"/>
      <c r="AN206" s="149">
        <v>3</v>
      </c>
      <c r="AO206" s="149"/>
      <c r="AP206" s="10"/>
      <c r="AQ206" s="10"/>
      <c r="AR206" s="10">
        <v>3</v>
      </c>
      <c r="AS206" s="10"/>
      <c r="AT206" s="150"/>
      <c r="AU206" s="150"/>
      <c r="AV206" s="150">
        <v>3</v>
      </c>
      <c r="AW206" s="150"/>
      <c r="AX206" s="145"/>
      <c r="AY206" s="145"/>
      <c r="AZ206" s="145">
        <v>3</v>
      </c>
      <c r="BA206" s="145"/>
      <c r="BB206" s="10"/>
      <c r="BC206" s="10"/>
      <c r="BD206" s="10">
        <v>3</v>
      </c>
      <c r="BE206" s="10"/>
      <c r="BF206" s="146"/>
      <c r="BG206" s="146"/>
      <c r="BH206" s="146">
        <v>3</v>
      </c>
      <c r="BI206" s="146"/>
      <c r="BJ206" s="147"/>
      <c r="BK206" s="147"/>
      <c r="BL206" s="147">
        <v>3</v>
      </c>
      <c r="BM206" s="147"/>
      <c r="BN206" s="148"/>
      <c r="BO206" s="148"/>
      <c r="BP206" s="148">
        <v>3</v>
      </c>
      <c r="BQ206" s="148"/>
      <c r="BR206" s="149"/>
      <c r="BS206" s="149"/>
      <c r="BT206" s="149">
        <v>3</v>
      </c>
      <c r="BU206" s="149"/>
      <c r="CJ206" s="28"/>
      <c r="CO206" s="28"/>
    </row>
    <row r="207" spans="1:93">
      <c r="A207" s="17">
        <v>205</v>
      </c>
      <c r="B207" s="335">
        <v>4</v>
      </c>
      <c r="C207" s="785"/>
      <c r="D207" s="18"/>
      <c r="E207" s="19">
        <v>1</v>
      </c>
      <c r="F207" s="20"/>
      <c r="G207" s="20"/>
      <c r="H207" s="20">
        <v>1</v>
      </c>
      <c r="I207" s="20"/>
      <c r="J207" s="20"/>
      <c r="K207" s="20"/>
      <c r="L207" s="20"/>
      <c r="M207" s="20"/>
      <c r="N207" s="20"/>
      <c r="O207" s="20"/>
      <c r="P207" s="19"/>
      <c r="Q207" s="19"/>
      <c r="R207" s="145"/>
      <c r="S207" s="145"/>
      <c r="T207" s="145">
        <v>3</v>
      </c>
      <c r="U207" s="145"/>
      <c r="V207" s="10"/>
      <c r="W207" s="10"/>
      <c r="X207" s="10"/>
      <c r="Y207" s="10">
        <v>4</v>
      </c>
      <c r="Z207" s="146"/>
      <c r="AA207" s="146"/>
      <c r="AB207" s="146"/>
      <c r="AC207" s="146">
        <v>4</v>
      </c>
      <c r="AD207" s="147"/>
      <c r="AE207" s="147"/>
      <c r="AF207" s="147"/>
      <c r="AG207" s="147">
        <v>4</v>
      </c>
      <c r="AH207" s="148"/>
      <c r="AI207" s="148"/>
      <c r="AJ207" s="148"/>
      <c r="AK207" s="148">
        <v>4</v>
      </c>
      <c r="AL207" s="149"/>
      <c r="AM207" s="149"/>
      <c r="AN207" s="149"/>
      <c r="AO207" s="149">
        <v>4</v>
      </c>
      <c r="AP207" s="10"/>
      <c r="AQ207" s="10"/>
      <c r="AR207" s="10">
        <v>3</v>
      </c>
      <c r="AS207" s="10"/>
      <c r="AT207" s="150"/>
      <c r="AU207" s="150"/>
      <c r="AV207" s="150">
        <v>3</v>
      </c>
      <c r="AW207" s="150"/>
      <c r="AX207" s="145"/>
      <c r="AY207" s="145"/>
      <c r="AZ207" s="145">
        <v>3</v>
      </c>
      <c r="BA207" s="145"/>
      <c r="BB207" s="10"/>
      <c r="BC207" s="10"/>
      <c r="BD207" s="10">
        <v>3</v>
      </c>
      <c r="BE207" s="10"/>
      <c r="BF207" s="146"/>
      <c r="BG207" s="146"/>
      <c r="BH207" s="146">
        <v>3</v>
      </c>
      <c r="BI207" s="146"/>
      <c r="BJ207" s="147"/>
      <c r="BK207" s="147"/>
      <c r="BL207" s="147">
        <v>3</v>
      </c>
      <c r="BM207" s="147"/>
      <c r="BN207" s="148"/>
      <c r="BO207" s="148"/>
      <c r="BP207" s="148">
        <v>3</v>
      </c>
      <c r="BQ207" s="148"/>
      <c r="BR207" s="149"/>
      <c r="BS207" s="149"/>
      <c r="BT207" s="149">
        <v>3</v>
      </c>
      <c r="BU207" s="149"/>
      <c r="CJ207" s="28"/>
      <c r="CO207" s="28"/>
    </row>
    <row r="208" spans="1:93">
      <c r="A208" s="17">
        <v>206</v>
      </c>
      <c r="B208" s="335">
        <v>5</v>
      </c>
      <c r="C208" s="785"/>
      <c r="D208" s="18"/>
      <c r="E208" s="19">
        <v>1</v>
      </c>
      <c r="F208" s="20"/>
      <c r="G208" s="20"/>
      <c r="H208" s="20"/>
      <c r="I208" s="20">
        <v>1</v>
      </c>
      <c r="J208" s="20"/>
      <c r="K208" s="20"/>
      <c r="L208" s="20"/>
      <c r="M208" s="20"/>
      <c r="N208" s="20"/>
      <c r="O208" s="20"/>
      <c r="P208" s="19"/>
      <c r="Q208" s="19"/>
      <c r="R208" s="145">
        <v>1</v>
      </c>
      <c r="S208" s="145"/>
      <c r="T208" s="145"/>
      <c r="U208" s="145"/>
      <c r="V208" s="10"/>
      <c r="W208" s="10"/>
      <c r="X208" s="10">
        <v>3</v>
      </c>
      <c r="Y208" s="10"/>
      <c r="Z208" s="146"/>
      <c r="AA208" s="146"/>
      <c r="AB208" s="146">
        <v>3</v>
      </c>
      <c r="AC208" s="146"/>
      <c r="AD208" s="147"/>
      <c r="AE208" s="147"/>
      <c r="AF208" s="147">
        <v>3</v>
      </c>
      <c r="AG208" s="147"/>
      <c r="AH208" s="148"/>
      <c r="AI208" s="148"/>
      <c r="AJ208" s="148">
        <v>3</v>
      </c>
      <c r="AK208" s="148"/>
      <c r="AL208" s="149"/>
      <c r="AM208" s="149"/>
      <c r="AN208" s="149">
        <v>3</v>
      </c>
      <c r="AO208" s="149"/>
      <c r="AP208" s="10"/>
      <c r="AQ208" s="10">
        <v>2</v>
      </c>
      <c r="AR208" s="10"/>
      <c r="AS208" s="10"/>
      <c r="AT208" s="150"/>
      <c r="AU208" s="150"/>
      <c r="AV208" s="150">
        <v>3</v>
      </c>
      <c r="AW208" s="150"/>
      <c r="AX208" s="145"/>
      <c r="AY208" s="145"/>
      <c r="AZ208" s="145">
        <v>3</v>
      </c>
      <c r="BA208" s="145"/>
      <c r="BB208" s="10"/>
      <c r="BC208" s="10"/>
      <c r="BD208" s="10">
        <v>3</v>
      </c>
      <c r="BE208" s="10"/>
      <c r="BF208" s="146"/>
      <c r="BG208" s="146">
        <v>2</v>
      </c>
      <c r="BH208" s="146"/>
      <c r="BI208" s="146"/>
      <c r="BJ208" s="147"/>
      <c r="BK208" s="147"/>
      <c r="BL208" s="147">
        <v>3</v>
      </c>
      <c r="BM208" s="147"/>
      <c r="BN208" s="148"/>
      <c r="BO208" s="148"/>
      <c r="BP208" s="148">
        <v>3</v>
      </c>
      <c r="BQ208" s="148"/>
      <c r="BR208" s="149"/>
      <c r="BS208" s="149"/>
      <c r="BT208" s="149">
        <v>3</v>
      </c>
      <c r="BU208" s="149"/>
      <c r="CJ208" s="28"/>
      <c r="CO208" s="28"/>
    </row>
    <row r="209" spans="1:93">
      <c r="A209" s="17">
        <v>207</v>
      </c>
      <c r="B209" s="335">
        <v>6</v>
      </c>
      <c r="C209" s="785"/>
      <c r="D209" s="18"/>
      <c r="E209" s="19">
        <v>1</v>
      </c>
      <c r="F209" s="20"/>
      <c r="G209" s="20"/>
      <c r="H209" s="20">
        <v>1</v>
      </c>
      <c r="I209" s="20"/>
      <c r="J209" s="20"/>
      <c r="K209" s="20"/>
      <c r="L209" s="20"/>
      <c r="M209" s="20"/>
      <c r="N209" s="20"/>
      <c r="O209" s="20"/>
      <c r="P209" s="19"/>
      <c r="Q209" s="19"/>
      <c r="R209" s="145"/>
      <c r="S209" s="145"/>
      <c r="T209" s="145"/>
      <c r="U209" s="145">
        <v>4</v>
      </c>
      <c r="V209" s="10"/>
      <c r="W209" s="10"/>
      <c r="X209" s="10">
        <v>3</v>
      </c>
      <c r="Y209" s="10"/>
      <c r="Z209" s="146"/>
      <c r="AA209" s="146"/>
      <c r="AB209" s="146"/>
      <c r="AC209" s="146">
        <v>4</v>
      </c>
      <c r="AD209" s="147"/>
      <c r="AE209" s="147"/>
      <c r="AF209" s="147">
        <v>3</v>
      </c>
      <c r="AG209" s="147"/>
      <c r="AH209" s="148"/>
      <c r="AI209" s="148"/>
      <c r="AJ209" s="148"/>
      <c r="AK209" s="148">
        <v>4</v>
      </c>
      <c r="AL209" s="149"/>
      <c r="AM209" s="149"/>
      <c r="AN209" s="149"/>
      <c r="AO209" s="149">
        <v>4</v>
      </c>
      <c r="AP209" s="10"/>
      <c r="AQ209" s="10"/>
      <c r="AR209" s="10">
        <v>3</v>
      </c>
      <c r="AS209" s="10"/>
      <c r="AT209" s="150"/>
      <c r="AU209" s="150"/>
      <c r="AV209" s="150">
        <v>3</v>
      </c>
      <c r="AW209" s="150"/>
      <c r="AX209" s="145"/>
      <c r="AY209" s="145"/>
      <c r="AZ209" s="145"/>
      <c r="BA209" s="145">
        <v>4</v>
      </c>
      <c r="BB209" s="10"/>
      <c r="BC209" s="10"/>
      <c r="BD209" s="10"/>
      <c r="BE209" s="10">
        <v>4</v>
      </c>
      <c r="BF209" s="146"/>
      <c r="BG209" s="146"/>
      <c r="BH209" s="146"/>
      <c r="BI209" s="146">
        <v>4</v>
      </c>
      <c r="BJ209" s="147"/>
      <c r="BK209" s="147"/>
      <c r="BL209" s="147"/>
      <c r="BM209" s="147">
        <v>4</v>
      </c>
      <c r="BN209" s="148"/>
      <c r="BO209" s="148"/>
      <c r="BP209" s="148">
        <v>3</v>
      </c>
      <c r="BQ209" s="148"/>
      <c r="BR209" s="149"/>
      <c r="BS209" s="149"/>
      <c r="BT209" s="149">
        <v>3</v>
      </c>
      <c r="BU209" s="149"/>
      <c r="CJ209" s="28"/>
      <c r="CO209" s="28"/>
    </row>
    <row r="210" spans="1:93">
      <c r="A210" s="17">
        <v>208</v>
      </c>
      <c r="B210" s="335">
        <v>7</v>
      </c>
      <c r="C210" s="785"/>
      <c r="D210" s="18"/>
      <c r="E210" s="19">
        <v>1</v>
      </c>
      <c r="F210" s="20"/>
      <c r="G210" s="20"/>
      <c r="H210" s="20">
        <v>1</v>
      </c>
      <c r="I210" s="20"/>
      <c r="J210" s="20"/>
      <c r="K210" s="20"/>
      <c r="L210" s="20"/>
      <c r="M210" s="20"/>
      <c r="N210" s="20"/>
      <c r="O210" s="20"/>
      <c r="P210" s="19"/>
      <c r="Q210" s="19"/>
      <c r="R210" s="145"/>
      <c r="S210" s="145"/>
      <c r="T210" s="145">
        <v>3</v>
      </c>
      <c r="U210" s="145"/>
      <c r="V210" s="10"/>
      <c r="W210" s="10"/>
      <c r="X210" s="10"/>
      <c r="Y210" s="10">
        <v>4</v>
      </c>
      <c r="Z210" s="146"/>
      <c r="AA210" s="146"/>
      <c r="AB210" s="146">
        <v>3</v>
      </c>
      <c r="AC210" s="146"/>
      <c r="AD210" s="147"/>
      <c r="AE210" s="147"/>
      <c r="AF210" s="147"/>
      <c r="AG210" s="147">
        <v>4</v>
      </c>
      <c r="AH210" s="148"/>
      <c r="AI210" s="148"/>
      <c r="AJ210" s="148"/>
      <c r="AK210" s="148">
        <v>4</v>
      </c>
      <c r="AL210" s="149"/>
      <c r="AM210" s="149"/>
      <c r="AN210" s="149"/>
      <c r="AO210" s="149">
        <v>4</v>
      </c>
      <c r="AP210" s="10"/>
      <c r="AQ210" s="10"/>
      <c r="AR210" s="10"/>
      <c r="AS210" s="10">
        <v>4</v>
      </c>
      <c r="AT210" s="150"/>
      <c r="AU210" s="150"/>
      <c r="AV210" s="150"/>
      <c r="AW210" s="150">
        <v>4</v>
      </c>
      <c r="AX210" s="145"/>
      <c r="AY210" s="145"/>
      <c r="AZ210" s="145"/>
      <c r="BA210" s="145">
        <v>4</v>
      </c>
      <c r="BB210" s="10"/>
      <c r="BC210" s="10"/>
      <c r="BD210" s="10"/>
      <c r="BE210" s="10">
        <v>4</v>
      </c>
      <c r="BF210" s="146"/>
      <c r="BG210" s="146"/>
      <c r="BH210" s="146"/>
      <c r="BI210" s="146">
        <v>4</v>
      </c>
      <c r="BJ210" s="147"/>
      <c r="BK210" s="147"/>
      <c r="BL210" s="147"/>
      <c r="BM210" s="147">
        <v>4</v>
      </c>
      <c r="BN210" s="148"/>
      <c r="BO210" s="148"/>
      <c r="BP210" s="148"/>
      <c r="BQ210" s="148">
        <v>4</v>
      </c>
      <c r="BR210" s="149"/>
      <c r="BS210" s="149"/>
      <c r="BT210" s="149"/>
      <c r="BU210" s="149">
        <v>4</v>
      </c>
      <c r="CJ210" s="28"/>
      <c r="CO210" s="28"/>
    </row>
    <row r="211" spans="1:93">
      <c r="A211" s="17">
        <v>209</v>
      </c>
      <c r="B211" s="335">
        <v>8</v>
      </c>
      <c r="C211" s="785"/>
      <c r="D211" s="18"/>
      <c r="E211" s="19">
        <v>1</v>
      </c>
      <c r="F211" s="20"/>
      <c r="G211" s="20">
        <v>1</v>
      </c>
      <c r="H211" s="20"/>
      <c r="I211" s="20"/>
      <c r="J211" s="20"/>
      <c r="K211" s="20"/>
      <c r="L211" s="20"/>
      <c r="M211" s="20"/>
      <c r="N211" s="20"/>
      <c r="O211" s="20"/>
      <c r="P211" s="19"/>
      <c r="Q211" s="19"/>
      <c r="R211" s="145"/>
      <c r="S211" s="145"/>
      <c r="T211" s="145"/>
      <c r="U211" s="145">
        <v>4</v>
      </c>
      <c r="V211" s="10"/>
      <c r="W211" s="10"/>
      <c r="X211" s="10">
        <v>3</v>
      </c>
      <c r="Y211" s="10"/>
      <c r="Z211" s="146"/>
      <c r="AA211" s="146"/>
      <c r="AB211" s="146">
        <v>3</v>
      </c>
      <c r="AC211" s="146"/>
      <c r="AD211" s="147"/>
      <c r="AE211" s="147"/>
      <c r="AF211" s="147"/>
      <c r="AG211" s="147">
        <v>4</v>
      </c>
      <c r="AH211" s="148"/>
      <c r="AI211" s="148"/>
      <c r="AJ211" s="148">
        <v>3</v>
      </c>
      <c r="AK211" s="148"/>
      <c r="AL211" s="149"/>
      <c r="AM211" s="149"/>
      <c r="AN211" s="149"/>
      <c r="AO211" s="149">
        <v>4</v>
      </c>
      <c r="AP211" s="10"/>
      <c r="AQ211" s="10"/>
      <c r="AR211" s="10"/>
      <c r="AS211" s="10">
        <v>4</v>
      </c>
      <c r="AT211" s="150"/>
      <c r="AU211" s="150"/>
      <c r="AV211" s="150">
        <v>3</v>
      </c>
      <c r="AW211" s="150"/>
      <c r="AX211" s="145"/>
      <c r="AY211" s="145"/>
      <c r="AZ211" s="145">
        <v>3</v>
      </c>
      <c r="BA211" s="145"/>
      <c r="BB211" s="10"/>
      <c r="BC211" s="10"/>
      <c r="BD211" s="10"/>
      <c r="BE211" s="10">
        <v>4</v>
      </c>
      <c r="BF211" s="146"/>
      <c r="BG211" s="146"/>
      <c r="BH211" s="146"/>
      <c r="BI211" s="146">
        <v>4</v>
      </c>
      <c r="BJ211" s="147"/>
      <c r="BK211" s="147"/>
      <c r="BL211" s="147"/>
      <c r="BM211" s="147">
        <v>4</v>
      </c>
      <c r="BN211" s="148"/>
      <c r="BO211" s="148"/>
      <c r="BP211" s="148"/>
      <c r="BQ211" s="148">
        <v>4</v>
      </c>
      <c r="BR211" s="149"/>
      <c r="BS211" s="149"/>
      <c r="BT211" s="149">
        <v>3</v>
      </c>
      <c r="BU211" s="149"/>
      <c r="CJ211" s="28"/>
      <c r="CO211" s="28"/>
    </row>
    <row r="212" spans="1:93">
      <c r="A212" s="17">
        <v>210</v>
      </c>
      <c r="B212" s="335">
        <v>9</v>
      </c>
      <c r="C212" s="785"/>
      <c r="D212" s="18">
        <v>1</v>
      </c>
      <c r="E212" s="19"/>
      <c r="F212" s="20"/>
      <c r="G212" s="20"/>
      <c r="H212" s="20"/>
      <c r="I212" s="20"/>
      <c r="J212" s="20">
        <v>1</v>
      </c>
      <c r="K212" s="20"/>
      <c r="L212" s="20"/>
      <c r="M212" s="20"/>
      <c r="N212" s="20"/>
      <c r="O212" s="20"/>
      <c r="P212" s="19"/>
      <c r="Q212" s="19"/>
      <c r="R212" s="145"/>
      <c r="S212" s="145"/>
      <c r="T212" s="145">
        <v>3</v>
      </c>
      <c r="U212" s="145"/>
      <c r="V212" s="10"/>
      <c r="W212" s="10"/>
      <c r="X212" s="10">
        <v>3</v>
      </c>
      <c r="Y212" s="10"/>
      <c r="Z212" s="146"/>
      <c r="AA212" s="146"/>
      <c r="AB212" s="146">
        <v>3</v>
      </c>
      <c r="AC212" s="146"/>
      <c r="AD212" s="147"/>
      <c r="AE212" s="147"/>
      <c r="AF212" s="147">
        <v>3</v>
      </c>
      <c r="AG212" s="147"/>
      <c r="AH212" s="148"/>
      <c r="AI212" s="148"/>
      <c r="AJ212" s="148"/>
      <c r="AK212" s="148">
        <v>4</v>
      </c>
      <c r="AL212" s="149"/>
      <c r="AM212" s="149"/>
      <c r="AN212" s="149"/>
      <c r="AO212" s="149">
        <v>4</v>
      </c>
      <c r="AP212" s="10"/>
      <c r="AQ212" s="10"/>
      <c r="AR212" s="10"/>
      <c r="AS212" s="10">
        <v>4</v>
      </c>
      <c r="AT212" s="150"/>
      <c r="AU212" s="150"/>
      <c r="AV212" s="150">
        <v>3</v>
      </c>
      <c r="AW212" s="150"/>
      <c r="AX212" s="145"/>
      <c r="AY212" s="145"/>
      <c r="AZ212" s="145"/>
      <c r="BA212" s="145">
        <v>4</v>
      </c>
      <c r="BB212" s="10"/>
      <c r="BC212" s="10"/>
      <c r="BD212" s="10">
        <v>3</v>
      </c>
      <c r="BE212" s="10"/>
      <c r="BF212" s="146"/>
      <c r="BG212" s="146"/>
      <c r="BH212" s="146">
        <v>3</v>
      </c>
      <c r="BI212" s="146"/>
      <c r="BJ212" s="147"/>
      <c r="BK212" s="147"/>
      <c r="BL212" s="147"/>
      <c r="BM212" s="147">
        <v>4</v>
      </c>
      <c r="BN212" s="148"/>
      <c r="BO212" s="148"/>
      <c r="BP212" s="148"/>
      <c r="BQ212" s="148">
        <v>4</v>
      </c>
      <c r="BR212" s="149"/>
      <c r="BS212" s="149"/>
      <c r="BT212" s="149"/>
      <c r="BU212" s="149">
        <v>4</v>
      </c>
      <c r="CJ212" s="28"/>
      <c r="CO212" s="28"/>
    </row>
    <row r="213" spans="1:93">
      <c r="A213" s="17">
        <v>211</v>
      </c>
      <c r="B213" s="335">
        <v>10</v>
      </c>
      <c r="C213" s="785"/>
      <c r="D213" s="18">
        <v>1</v>
      </c>
      <c r="E213" s="19"/>
      <c r="F213" s="20"/>
      <c r="G213" s="20">
        <v>1</v>
      </c>
      <c r="H213" s="20"/>
      <c r="I213" s="20"/>
      <c r="J213" s="20"/>
      <c r="K213" s="20"/>
      <c r="L213" s="20"/>
      <c r="M213" s="20"/>
      <c r="N213" s="20"/>
      <c r="O213" s="20"/>
      <c r="P213" s="19"/>
      <c r="Q213" s="19"/>
      <c r="R213" s="145"/>
      <c r="S213" s="145"/>
      <c r="T213" s="145">
        <v>3</v>
      </c>
      <c r="U213" s="145"/>
      <c r="V213" s="10"/>
      <c r="W213" s="10"/>
      <c r="X213" s="10">
        <v>3</v>
      </c>
      <c r="Y213" s="10"/>
      <c r="Z213" s="146"/>
      <c r="AA213" s="146"/>
      <c r="AB213" s="146"/>
      <c r="AC213" s="146">
        <v>4</v>
      </c>
      <c r="AD213" s="147"/>
      <c r="AE213" s="147"/>
      <c r="AF213" s="147">
        <v>3</v>
      </c>
      <c r="AG213" s="147"/>
      <c r="AH213" s="148"/>
      <c r="AI213" s="148"/>
      <c r="AJ213" s="148">
        <v>3</v>
      </c>
      <c r="AK213" s="148"/>
      <c r="AL213" s="149"/>
      <c r="AM213" s="149"/>
      <c r="AN213" s="149">
        <v>3</v>
      </c>
      <c r="AO213" s="149"/>
      <c r="AP213" s="10"/>
      <c r="AQ213" s="10"/>
      <c r="AR213" s="10">
        <v>3</v>
      </c>
      <c r="AS213" s="10"/>
      <c r="AT213" s="150"/>
      <c r="AU213" s="150"/>
      <c r="AV213" s="150">
        <v>3</v>
      </c>
      <c r="AW213" s="150"/>
      <c r="AX213" s="145"/>
      <c r="AY213" s="145"/>
      <c r="AZ213" s="145">
        <v>3</v>
      </c>
      <c r="BA213" s="145"/>
      <c r="BB213" s="10"/>
      <c r="BC213" s="10"/>
      <c r="BD213" s="10">
        <v>3</v>
      </c>
      <c r="BE213" s="10"/>
      <c r="BF213" s="146"/>
      <c r="BG213" s="146"/>
      <c r="BH213" s="146"/>
      <c r="BI213" s="146">
        <v>4</v>
      </c>
      <c r="BJ213" s="147"/>
      <c r="BK213" s="147"/>
      <c r="BL213" s="147">
        <v>3</v>
      </c>
      <c r="BM213" s="147"/>
      <c r="BN213" s="148"/>
      <c r="BO213" s="148"/>
      <c r="BP213" s="148"/>
      <c r="BQ213" s="148">
        <v>4</v>
      </c>
      <c r="BR213" s="149"/>
      <c r="BS213" s="149"/>
      <c r="BT213" s="149">
        <v>3</v>
      </c>
      <c r="BU213" s="149"/>
      <c r="CJ213" s="28"/>
      <c r="CO213" s="28"/>
    </row>
    <row r="214" spans="1:93">
      <c r="A214" s="17">
        <v>212</v>
      </c>
      <c r="B214" s="335">
        <v>11</v>
      </c>
      <c r="C214" s="785"/>
      <c r="D214" s="18">
        <v>1</v>
      </c>
      <c r="E214" s="19"/>
      <c r="F214" s="20"/>
      <c r="G214" s="20"/>
      <c r="H214" s="20"/>
      <c r="I214" s="20"/>
      <c r="J214" s="20">
        <v>1</v>
      </c>
      <c r="K214" s="20"/>
      <c r="L214" s="20"/>
      <c r="M214" s="20"/>
      <c r="N214" s="20"/>
      <c r="O214" s="20"/>
      <c r="P214" s="19"/>
      <c r="Q214" s="19"/>
      <c r="R214" s="145"/>
      <c r="S214" s="145"/>
      <c r="T214" s="145">
        <v>3</v>
      </c>
      <c r="U214" s="145"/>
      <c r="V214" s="10"/>
      <c r="W214" s="10"/>
      <c r="X214" s="10">
        <v>3</v>
      </c>
      <c r="Y214" s="10"/>
      <c r="Z214" s="146"/>
      <c r="AA214" s="146"/>
      <c r="AB214" s="146">
        <v>3</v>
      </c>
      <c r="AC214" s="146"/>
      <c r="AD214" s="147"/>
      <c r="AE214" s="147"/>
      <c r="AF214" s="147">
        <v>3</v>
      </c>
      <c r="AG214" s="147"/>
      <c r="AH214" s="148"/>
      <c r="AI214" s="148"/>
      <c r="AJ214" s="148">
        <v>3</v>
      </c>
      <c r="AK214" s="148"/>
      <c r="AL214" s="149"/>
      <c r="AM214" s="149"/>
      <c r="AN214" s="149">
        <v>3</v>
      </c>
      <c r="AO214" s="149"/>
      <c r="AP214" s="10"/>
      <c r="AQ214" s="10"/>
      <c r="AR214" s="10">
        <v>3</v>
      </c>
      <c r="AS214" s="10"/>
      <c r="AT214" s="150"/>
      <c r="AU214" s="150"/>
      <c r="AV214" s="150">
        <v>3</v>
      </c>
      <c r="AW214" s="150"/>
      <c r="AX214" s="145"/>
      <c r="AY214" s="145"/>
      <c r="AZ214" s="145">
        <v>3</v>
      </c>
      <c r="BA214" s="145"/>
      <c r="BB214" s="10"/>
      <c r="BC214" s="10"/>
      <c r="BD214" s="10">
        <v>3</v>
      </c>
      <c r="BE214" s="10"/>
      <c r="BF214" s="146"/>
      <c r="BG214" s="146"/>
      <c r="BH214" s="146"/>
      <c r="BI214" s="146">
        <v>4</v>
      </c>
      <c r="BJ214" s="147"/>
      <c r="BK214" s="147"/>
      <c r="BL214" s="147">
        <v>3</v>
      </c>
      <c r="BM214" s="147"/>
      <c r="BN214" s="148"/>
      <c r="BO214" s="148"/>
      <c r="BP214" s="148"/>
      <c r="BQ214" s="148">
        <v>4</v>
      </c>
      <c r="BR214" s="149"/>
      <c r="BS214" s="149"/>
      <c r="BT214" s="149"/>
      <c r="BU214" s="149">
        <v>4</v>
      </c>
      <c r="CJ214" s="28"/>
      <c r="CO214" s="28"/>
    </row>
    <row r="215" spans="1:93">
      <c r="A215" s="17">
        <v>213</v>
      </c>
      <c r="B215" s="335">
        <v>12</v>
      </c>
      <c r="C215" s="785"/>
      <c r="D215" s="18"/>
      <c r="E215" s="19">
        <v>1</v>
      </c>
      <c r="F215" s="20"/>
      <c r="G215" s="20"/>
      <c r="H215" s="20"/>
      <c r="I215" s="20"/>
      <c r="J215" s="20">
        <v>1</v>
      </c>
      <c r="K215" s="20"/>
      <c r="L215" s="20"/>
      <c r="M215" s="20"/>
      <c r="N215" s="20"/>
      <c r="O215" s="20"/>
      <c r="P215" s="19"/>
      <c r="Q215" s="19"/>
      <c r="R215" s="145"/>
      <c r="S215" s="145"/>
      <c r="T215" s="145">
        <v>3</v>
      </c>
      <c r="U215" s="145"/>
      <c r="V215" s="10"/>
      <c r="W215" s="10"/>
      <c r="X215" s="10">
        <v>3</v>
      </c>
      <c r="Y215" s="10"/>
      <c r="Z215" s="146"/>
      <c r="AA215" s="146"/>
      <c r="AB215" s="146">
        <v>3</v>
      </c>
      <c r="AC215" s="146"/>
      <c r="AD215" s="147"/>
      <c r="AE215" s="147"/>
      <c r="AF215" s="147"/>
      <c r="AG215" s="147">
        <v>4</v>
      </c>
      <c r="AH215" s="148"/>
      <c r="AI215" s="148"/>
      <c r="AJ215" s="148"/>
      <c r="AK215" s="148">
        <v>4</v>
      </c>
      <c r="AL215" s="149"/>
      <c r="AM215" s="149"/>
      <c r="AN215" s="149"/>
      <c r="AO215" s="149">
        <v>4</v>
      </c>
      <c r="AP215" s="10"/>
      <c r="AQ215" s="10"/>
      <c r="AR215" s="10"/>
      <c r="AS215" s="10">
        <v>4</v>
      </c>
      <c r="AT215" s="150"/>
      <c r="AU215" s="150"/>
      <c r="AV215" s="150">
        <v>3</v>
      </c>
      <c r="AW215" s="150"/>
      <c r="AX215" s="145"/>
      <c r="AY215" s="145"/>
      <c r="AZ215" s="145"/>
      <c r="BA215" s="145">
        <v>4</v>
      </c>
      <c r="BB215" s="10"/>
      <c r="BC215" s="10"/>
      <c r="BD215" s="10">
        <v>3</v>
      </c>
      <c r="BE215" s="10"/>
      <c r="BF215" s="146"/>
      <c r="BG215" s="146"/>
      <c r="BH215" s="146">
        <v>3</v>
      </c>
      <c r="BI215" s="146"/>
      <c r="BJ215" s="147"/>
      <c r="BK215" s="147"/>
      <c r="BL215" s="147">
        <v>3</v>
      </c>
      <c r="BM215" s="147"/>
      <c r="BN215" s="148"/>
      <c r="BO215" s="148"/>
      <c r="BP215" s="148"/>
      <c r="BQ215" s="148">
        <v>4</v>
      </c>
      <c r="BR215" s="149"/>
      <c r="BS215" s="149"/>
      <c r="BT215" s="149">
        <v>3</v>
      </c>
      <c r="BU215" s="149"/>
      <c r="CJ215" s="28"/>
      <c r="CO215" s="28"/>
    </row>
    <row r="216" spans="1:93">
      <c r="A216" s="17">
        <v>214</v>
      </c>
      <c r="B216" s="335">
        <v>13</v>
      </c>
      <c r="C216" s="785"/>
      <c r="D216" s="18"/>
      <c r="E216" s="19">
        <v>1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19"/>
      <c r="Q216" s="19">
        <v>1</v>
      </c>
      <c r="R216" s="145"/>
      <c r="S216" s="145"/>
      <c r="T216" s="145">
        <v>3</v>
      </c>
      <c r="U216" s="145"/>
      <c r="V216" s="10"/>
      <c r="W216" s="10"/>
      <c r="X216" s="10"/>
      <c r="Y216" s="10">
        <v>4</v>
      </c>
      <c r="Z216" s="146"/>
      <c r="AA216" s="146"/>
      <c r="AB216" s="146"/>
      <c r="AC216" s="146">
        <v>4</v>
      </c>
      <c r="AD216" s="147"/>
      <c r="AE216" s="147"/>
      <c r="AF216" s="147">
        <v>3</v>
      </c>
      <c r="AG216" s="147"/>
      <c r="AH216" s="148"/>
      <c r="AI216" s="148"/>
      <c r="AJ216" s="148">
        <v>3</v>
      </c>
      <c r="AK216" s="148"/>
      <c r="AL216" s="149"/>
      <c r="AM216" s="149"/>
      <c r="AN216" s="149"/>
      <c r="AO216" s="149">
        <v>4</v>
      </c>
      <c r="AP216" s="10"/>
      <c r="AQ216" s="10"/>
      <c r="AR216" s="10"/>
      <c r="AS216" s="10">
        <v>4</v>
      </c>
      <c r="AT216" s="150"/>
      <c r="AU216" s="150"/>
      <c r="AV216" s="150">
        <v>3</v>
      </c>
      <c r="AW216" s="150"/>
      <c r="AX216" s="145"/>
      <c r="AY216" s="145"/>
      <c r="AZ216" s="145">
        <v>3</v>
      </c>
      <c r="BA216" s="145"/>
      <c r="BB216" s="10"/>
      <c r="BC216" s="10"/>
      <c r="BD216" s="10">
        <v>3</v>
      </c>
      <c r="BE216" s="10"/>
      <c r="BF216" s="146"/>
      <c r="BG216" s="146"/>
      <c r="BH216" s="146">
        <v>3</v>
      </c>
      <c r="BI216" s="146"/>
      <c r="BJ216" s="147"/>
      <c r="BK216" s="147"/>
      <c r="BL216" s="147">
        <v>3</v>
      </c>
      <c r="BM216" s="147"/>
      <c r="BN216" s="148"/>
      <c r="BO216" s="148"/>
      <c r="BP216" s="148">
        <v>3</v>
      </c>
      <c r="BQ216" s="148"/>
      <c r="BR216" s="149"/>
      <c r="BS216" s="149"/>
      <c r="BT216" s="149">
        <v>3</v>
      </c>
      <c r="BU216" s="149"/>
      <c r="CJ216" s="28"/>
      <c r="CO216" s="28"/>
    </row>
    <row r="217" spans="1:93">
      <c r="A217" s="17">
        <v>215</v>
      </c>
      <c r="B217" s="335">
        <v>14</v>
      </c>
      <c r="C217" s="785"/>
      <c r="D217" s="18"/>
      <c r="E217" s="19">
        <v>1</v>
      </c>
      <c r="F217" s="20"/>
      <c r="G217" s="20"/>
      <c r="H217" s="20">
        <v>1</v>
      </c>
      <c r="I217" s="20"/>
      <c r="J217" s="20"/>
      <c r="K217" s="20"/>
      <c r="L217" s="20"/>
      <c r="M217" s="20"/>
      <c r="N217" s="20"/>
      <c r="O217" s="20"/>
      <c r="P217" s="19"/>
      <c r="Q217" s="19"/>
      <c r="R217" s="145"/>
      <c r="S217" s="145"/>
      <c r="T217" s="145">
        <v>3</v>
      </c>
      <c r="U217" s="145"/>
      <c r="V217" s="10"/>
      <c r="W217" s="10"/>
      <c r="X217" s="10">
        <v>3</v>
      </c>
      <c r="Y217" s="10"/>
      <c r="Z217" s="146"/>
      <c r="AA217" s="146"/>
      <c r="AB217" s="146"/>
      <c r="AC217" s="146">
        <v>4</v>
      </c>
      <c r="AD217" s="147"/>
      <c r="AE217" s="147"/>
      <c r="AF217" s="147">
        <v>3</v>
      </c>
      <c r="AG217" s="147"/>
      <c r="AH217" s="148"/>
      <c r="AI217" s="148"/>
      <c r="AJ217" s="148"/>
      <c r="AK217" s="148">
        <v>4</v>
      </c>
      <c r="AL217" s="149"/>
      <c r="AM217" s="149"/>
      <c r="AN217" s="149"/>
      <c r="AO217" s="149">
        <v>4</v>
      </c>
      <c r="AP217" s="10"/>
      <c r="AQ217" s="10"/>
      <c r="AR217" s="10"/>
      <c r="AS217" s="10">
        <v>4</v>
      </c>
      <c r="AT217" s="150"/>
      <c r="AU217" s="150"/>
      <c r="AV217" s="150">
        <v>3</v>
      </c>
      <c r="AW217" s="150"/>
      <c r="AX217" s="145"/>
      <c r="AY217" s="145"/>
      <c r="AZ217" s="145"/>
      <c r="BA217" s="145">
        <v>4</v>
      </c>
      <c r="BB217" s="10"/>
      <c r="BC217" s="10"/>
      <c r="BD217" s="10">
        <v>3</v>
      </c>
      <c r="BE217" s="10"/>
      <c r="BF217" s="146"/>
      <c r="BG217" s="146"/>
      <c r="BH217" s="146">
        <v>3</v>
      </c>
      <c r="BI217" s="146"/>
      <c r="BJ217" s="147"/>
      <c r="BK217" s="147"/>
      <c r="BL217" s="147"/>
      <c r="BM217" s="147">
        <v>4</v>
      </c>
      <c r="BN217" s="148"/>
      <c r="BO217" s="148"/>
      <c r="BP217" s="148"/>
      <c r="BQ217" s="148">
        <v>4</v>
      </c>
      <c r="BR217" s="149"/>
      <c r="BS217" s="149"/>
      <c r="BT217" s="149">
        <v>3</v>
      </c>
      <c r="BU217" s="149"/>
      <c r="CJ217" s="28"/>
      <c r="CO217" s="28"/>
    </row>
    <row r="218" spans="1:93">
      <c r="A218" s="17">
        <v>216</v>
      </c>
      <c r="B218" s="335">
        <v>15</v>
      </c>
      <c r="C218" s="785"/>
      <c r="D218" s="18">
        <v>1</v>
      </c>
      <c r="E218" s="19"/>
      <c r="F218" s="20"/>
      <c r="G218" s="20"/>
      <c r="H218" s="20">
        <v>1</v>
      </c>
      <c r="I218" s="20"/>
      <c r="J218" s="20"/>
      <c r="K218" s="20"/>
      <c r="L218" s="20"/>
      <c r="M218" s="20"/>
      <c r="N218" s="20"/>
      <c r="O218" s="20"/>
      <c r="P218" s="19"/>
      <c r="Q218" s="19"/>
      <c r="R218" s="145"/>
      <c r="S218" s="145"/>
      <c r="T218" s="145"/>
      <c r="U218" s="145">
        <v>4</v>
      </c>
      <c r="V218" s="10"/>
      <c r="W218" s="10"/>
      <c r="X218" s="10"/>
      <c r="Y218" s="10">
        <v>4</v>
      </c>
      <c r="Z218" s="146"/>
      <c r="AA218" s="146"/>
      <c r="AB218" s="146">
        <v>3</v>
      </c>
      <c r="AC218" s="146"/>
      <c r="AD218" s="147"/>
      <c r="AE218" s="147"/>
      <c r="AF218" s="147"/>
      <c r="AG218" s="147">
        <v>4</v>
      </c>
      <c r="AH218" s="148"/>
      <c r="AI218" s="148"/>
      <c r="AJ218" s="148"/>
      <c r="AK218" s="148">
        <v>4</v>
      </c>
      <c r="AL218" s="149"/>
      <c r="AM218" s="149"/>
      <c r="AN218" s="149">
        <v>3</v>
      </c>
      <c r="AO218" s="149"/>
      <c r="AP218" s="10"/>
      <c r="AQ218" s="10"/>
      <c r="AR218" s="10">
        <v>3</v>
      </c>
      <c r="AS218" s="10"/>
      <c r="AT218" s="150"/>
      <c r="AU218" s="150"/>
      <c r="AV218" s="150"/>
      <c r="AW218" s="150">
        <v>4</v>
      </c>
      <c r="AX218" s="145"/>
      <c r="AY218" s="145"/>
      <c r="AZ218" s="145"/>
      <c r="BA218" s="145">
        <v>4</v>
      </c>
      <c r="BB218" s="10"/>
      <c r="BC218" s="10"/>
      <c r="BD218" s="10">
        <v>3</v>
      </c>
      <c r="BE218" s="10"/>
      <c r="BF218" s="146"/>
      <c r="BG218" s="146"/>
      <c r="BH218" s="146">
        <v>3</v>
      </c>
      <c r="BI218" s="146"/>
      <c r="BJ218" s="147"/>
      <c r="BK218" s="147"/>
      <c r="BL218" s="147">
        <v>3</v>
      </c>
      <c r="BM218" s="147"/>
      <c r="BN218" s="148"/>
      <c r="BO218" s="148"/>
      <c r="BP218" s="148">
        <v>3</v>
      </c>
      <c r="BQ218" s="148"/>
      <c r="BR218" s="149"/>
      <c r="BS218" s="149"/>
      <c r="BT218" s="149"/>
      <c r="BU218" s="149">
        <v>4</v>
      </c>
      <c r="CJ218" s="28"/>
      <c r="CO218" s="28"/>
    </row>
    <row r="219" spans="1:93">
      <c r="A219" s="17">
        <v>217</v>
      </c>
      <c r="B219" s="335">
        <v>16</v>
      </c>
      <c r="C219" s="785"/>
      <c r="D219" s="18">
        <v>1</v>
      </c>
      <c r="E219" s="19"/>
      <c r="F219" s="20">
        <v>1</v>
      </c>
      <c r="G219" s="20"/>
      <c r="H219" s="20"/>
      <c r="I219" s="20"/>
      <c r="J219" s="20"/>
      <c r="K219" s="20"/>
      <c r="L219" s="20"/>
      <c r="M219" s="20"/>
      <c r="N219" s="20"/>
      <c r="O219" s="20"/>
      <c r="P219" s="19"/>
      <c r="Q219" s="19"/>
      <c r="R219" s="145"/>
      <c r="S219" s="145"/>
      <c r="T219" s="145">
        <v>3</v>
      </c>
      <c r="U219" s="145"/>
      <c r="V219" s="10"/>
      <c r="W219" s="10"/>
      <c r="X219" s="10">
        <v>3</v>
      </c>
      <c r="Y219" s="10"/>
      <c r="Z219" s="146"/>
      <c r="AA219" s="146"/>
      <c r="AB219" s="146">
        <v>3</v>
      </c>
      <c r="AC219" s="146"/>
      <c r="AD219" s="147"/>
      <c r="AE219" s="147"/>
      <c r="AF219" s="147">
        <v>3</v>
      </c>
      <c r="AG219" s="147"/>
      <c r="AH219" s="148"/>
      <c r="AI219" s="148"/>
      <c r="AJ219" s="148">
        <v>3</v>
      </c>
      <c r="AK219" s="148"/>
      <c r="AL219" s="149"/>
      <c r="AM219" s="149"/>
      <c r="AN219" s="149">
        <v>3</v>
      </c>
      <c r="AO219" s="149"/>
      <c r="AP219" s="10"/>
      <c r="AQ219" s="10"/>
      <c r="AR219" s="10">
        <v>3</v>
      </c>
      <c r="AS219" s="10"/>
      <c r="AT219" s="150"/>
      <c r="AU219" s="150"/>
      <c r="AV219" s="150"/>
      <c r="AW219" s="150">
        <v>4</v>
      </c>
      <c r="AX219" s="145"/>
      <c r="AY219" s="145"/>
      <c r="AZ219" s="145"/>
      <c r="BA219" s="145">
        <v>4</v>
      </c>
      <c r="BB219" s="10"/>
      <c r="BC219" s="10"/>
      <c r="BD219" s="10">
        <v>3</v>
      </c>
      <c r="BE219" s="10"/>
      <c r="BF219" s="146"/>
      <c r="BG219" s="146"/>
      <c r="BH219" s="146"/>
      <c r="BI219" s="146">
        <v>4</v>
      </c>
      <c r="BJ219" s="147"/>
      <c r="BK219" s="147"/>
      <c r="BL219" s="147"/>
      <c r="BM219" s="147">
        <v>4</v>
      </c>
      <c r="BN219" s="148"/>
      <c r="BO219" s="148"/>
      <c r="BP219" s="148">
        <v>3</v>
      </c>
      <c r="BQ219" s="148"/>
      <c r="BR219" s="149"/>
      <c r="BS219" s="149"/>
      <c r="BT219" s="149">
        <v>3</v>
      </c>
      <c r="BU219" s="149"/>
      <c r="CJ219" s="28"/>
      <c r="CO219" s="28"/>
    </row>
    <row r="220" spans="1:93">
      <c r="A220" s="17">
        <v>218</v>
      </c>
      <c r="B220" s="335">
        <v>17</v>
      </c>
      <c r="C220" s="785"/>
      <c r="D220" s="18">
        <v>1</v>
      </c>
      <c r="E220" s="19"/>
      <c r="F220" s="20"/>
      <c r="G220" s="20"/>
      <c r="H220" s="20">
        <v>1</v>
      </c>
      <c r="I220" s="20"/>
      <c r="J220" s="20"/>
      <c r="K220" s="20"/>
      <c r="L220" s="20"/>
      <c r="M220" s="20"/>
      <c r="N220" s="20"/>
      <c r="O220" s="20"/>
      <c r="P220" s="19"/>
      <c r="Q220" s="19"/>
      <c r="R220" s="145"/>
      <c r="S220" s="145"/>
      <c r="T220" s="145">
        <v>3</v>
      </c>
      <c r="U220" s="145"/>
      <c r="V220" s="10"/>
      <c r="W220" s="10"/>
      <c r="X220" s="10">
        <v>3</v>
      </c>
      <c r="Y220" s="10"/>
      <c r="Z220" s="146"/>
      <c r="AA220" s="146"/>
      <c r="AB220" s="146"/>
      <c r="AC220" s="146">
        <v>4</v>
      </c>
      <c r="AD220" s="147"/>
      <c r="AE220" s="147"/>
      <c r="AF220" s="147">
        <v>3</v>
      </c>
      <c r="AG220" s="147"/>
      <c r="AH220" s="148"/>
      <c r="AI220" s="148"/>
      <c r="AJ220" s="148">
        <v>3</v>
      </c>
      <c r="AK220" s="148"/>
      <c r="AL220" s="149"/>
      <c r="AM220" s="149"/>
      <c r="AN220" s="149"/>
      <c r="AO220" s="149">
        <v>4</v>
      </c>
      <c r="AP220" s="10"/>
      <c r="AQ220" s="10"/>
      <c r="AR220" s="10"/>
      <c r="AS220" s="10">
        <v>4</v>
      </c>
      <c r="AT220" s="150"/>
      <c r="AU220" s="150"/>
      <c r="AV220" s="150">
        <v>3</v>
      </c>
      <c r="AW220" s="150"/>
      <c r="AX220" s="145"/>
      <c r="AY220" s="145"/>
      <c r="AZ220" s="145"/>
      <c r="BA220" s="145">
        <v>4</v>
      </c>
      <c r="BB220" s="10"/>
      <c r="BC220" s="10"/>
      <c r="BD220" s="10">
        <v>3</v>
      </c>
      <c r="BE220" s="10"/>
      <c r="BF220" s="146"/>
      <c r="BG220" s="146"/>
      <c r="BH220" s="146">
        <v>3</v>
      </c>
      <c r="BI220" s="146"/>
      <c r="BJ220" s="147"/>
      <c r="BK220" s="147"/>
      <c r="BL220" s="147">
        <v>3</v>
      </c>
      <c r="BM220" s="147"/>
      <c r="BN220" s="148"/>
      <c r="BO220" s="148"/>
      <c r="BP220" s="148"/>
      <c r="BQ220" s="148">
        <v>4</v>
      </c>
      <c r="BR220" s="149"/>
      <c r="BS220" s="149"/>
      <c r="BT220" s="149"/>
      <c r="BU220" s="149">
        <v>4</v>
      </c>
      <c r="CJ220" s="28"/>
      <c r="CO220" s="28"/>
    </row>
    <row r="221" spans="1:93">
      <c r="A221" s="17">
        <v>219</v>
      </c>
      <c r="B221" s="335">
        <v>18</v>
      </c>
      <c r="C221" s="785"/>
      <c r="D221" s="18"/>
      <c r="E221" s="19">
        <v>1</v>
      </c>
      <c r="F221" s="20"/>
      <c r="G221" s="20"/>
      <c r="H221" s="20"/>
      <c r="I221" s="20"/>
      <c r="J221" s="20">
        <v>1</v>
      </c>
      <c r="K221" s="20"/>
      <c r="L221" s="20"/>
      <c r="M221" s="20"/>
      <c r="N221" s="20"/>
      <c r="O221" s="20"/>
      <c r="P221" s="19"/>
      <c r="Q221" s="19"/>
      <c r="R221" s="145"/>
      <c r="S221" s="145"/>
      <c r="T221" s="145">
        <v>3</v>
      </c>
      <c r="U221" s="145"/>
      <c r="V221" s="10"/>
      <c r="W221" s="10"/>
      <c r="X221" s="10">
        <v>3</v>
      </c>
      <c r="Y221" s="10"/>
      <c r="Z221" s="146"/>
      <c r="AA221" s="146"/>
      <c r="AB221" s="146">
        <v>3</v>
      </c>
      <c r="AC221" s="146"/>
      <c r="AD221" s="147"/>
      <c r="AE221" s="147"/>
      <c r="AF221" s="147">
        <v>3</v>
      </c>
      <c r="AG221" s="147"/>
      <c r="AH221" s="148"/>
      <c r="AI221" s="148"/>
      <c r="AJ221" s="148">
        <v>3</v>
      </c>
      <c r="AK221" s="148"/>
      <c r="AL221" s="149"/>
      <c r="AM221" s="149"/>
      <c r="AN221" s="149">
        <v>3</v>
      </c>
      <c r="AO221" s="149"/>
      <c r="AP221" s="10"/>
      <c r="AQ221" s="10"/>
      <c r="AR221" s="10">
        <v>3</v>
      </c>
      <c r="AS221" s="10"/>
      <c r="AT221" s="150"/>
      <c r="AU221" s="150"/>
      <c r="AV221" s="150">
        <v>3</v>
      </c>
      <c r="AW221" s="150"/>
      <c r="AX221" s="145"/>
      <c r="AY221" s="145"/>
      <c r="AZ221" s="145">
        <v>3</v>
      </c>
      <c r="BA221" s="145"/>
      <c r="BB221" s="10"/>
      <c r="BC221" s="10"/>
      <c r="BD221" s="10">
        <v>3</v>
      </c>
      <c r="BE221" s="10"/>
      <c r="BF221" s="146"/>
      <c r="BG221" s="146"/>
      <c r="BH221" s="146">
        <v>3</v>
      </c>
      <c r="BI221" s="146"/>
      <c r="BJ221" s="147"/>
      <c r="BK221" s="147"/>
      <c r="BL221" s="147">
        <v>3</v>
      </c>
      <c r="BM221" s="147"/>
      <c r="BN221" s="148"/>
      <c r="BO221" s="148"/>
      <c r="BP221" s="148">
        <v>3</v>
      </c>
      <c r="BQ221" s="148"/>
      <c r="BR221" s="149"/>
      <c r="BS221" s="149"/>
      <c r="BT221" s="149">
        <v>3</v>
      </c>
      <c r="BU221" s="149"/>
      <c r="CJ221" s="28"/>
      <c r="CO221" s="28"/>
    </row>
    <row r="222" spans="1:93">
      <c r="A222" s="17">
        <v>220</v>
      </c>
      <c r="B222" s="335">
        <v>19</v>
      </c>
      <c r="C222" s="785"/>
      <c r="D222" s="18">
        <v>1</v>
      </c>
      <c r="E222" s="19"/>
      <c r="F222" s="20"/>
      <c r="G222" s="20"/>
      <c r="H222" s="20"/>
      <c r="I222" s="20">
        <v>1</v>
      </c>
      <c r="J222" s="20"/>
      <c r="K222" s="20"/>
      <c r="L222" s="20"/>
      <c r="M222" s="20"/>
      <c r="N222" s="20"/>
      <c r="O222" s="20"/>
      <c r="P222" s="19"/>
      <c r="Q222" s="19"/>
      <c r="R222" s="145"/>
      <c r="S222" s="145"/>
      <c r="T222" s="145"/>
      <c r="U222" s="145">
        <v>4</v>
      </c>
      <c r="V222" s="10"/>
      <c r="W222" s="10"/>
      <c r="X222" s="10">
        <v>3</v>
      </c>
      <c r="Y222" s="10"/>
      <c r="Z222" s="146"/>
      <c r="AA222" s="146"/>
      <c r="AB222" s="146">
        <v>3</v>
      </c>
      <c r="AC222" s="146"/>
      <c r="AD222" s="147"/>
      <c r="AE222" s="147"/>
      <c r="AF222" s="147">
        <v>3</v>
      </c>
      <c r="AG222" s="147"/>
      <c r="AH222" s="148"/>
      <c r="AI222" s="148"/>
      <c r="AJ222" s="148">
        <v>3</v>
      </c>
      <c r="AK222" s="148"/>
      <c r="AL222" s="149"/>
      <c r="AM222" s="149"/>
      <c r="AN222" s="149"/>
      <c r="AO222" s="149">
        <v>4</v>
      </c>
      <c r="AP222" s="10"/>
      <c r="AQ222" s="10"/>
      <c r="AR222" s="10">
        <v>3</v>
      </c>
      <c r="AS222" s="10"/>
      <c r="AT222" s="150"/>
      <c r="AU222" s="150"/>
      <c r="AV222" s="150">
        <v>3</v>
      </c>
      <c r="AW222" s="150"/>
      <c r="AX222" s="145"/>
      <c r="AY222" s="145"/>
      <c r="AZ222" s="145"/>
      <c r="BA222" s="145">
        <v>4</v>
      </c>
      <c r="BB222" s="10"/>
      <c r="BC222" s="10"/>
      <c r="BD222" s="10">
        <v>3</v>
      </c>
      <c r="BE222" s="10"/>
      <c r="BF222" s="146"/>
      <c r="BG222" s="146"/>
      <c r="BH222" s="146"/>
      <c r="BI222" s="146">
        <v>4</v>
      </c>
      <c r="BJ222" s="147"/>
      <c r="BK222" s="147"/>
      <c r="BL222" s="147">
        <v>3</v>
      </c>
      <c r="BM222" s="147"/>
      <c r="BN222" s="148"/>
      <c r="BO222" s="148"/>
      <c r="BP222" s="148"/>
      <c r="BQ222" s="148">
        <v>4</v>
      </c>
      <c r="BR222" s="149"/>
      <c r="BS222" s="149"/>
      <c r="BT222" s="149">
        <v>3</v>
      </c>
      <c r="BU222" s="149"/>
      <c r="CJ222" s="28"/>
      <c r="CO222" s="28"/>
    </row>
    <row r="223" spans="1:93">
      <c r="A223" s="17">
        <v>221</v>
      </c>
      <c r="B223" s="335">
        <v>20</v>
      </c>
      <c r="C223" s="785"/>
      <c r="D223" s="18"/>
      <c r="E223" s="19">
        <v>1</v>
      </c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19"/>
      <c r="Q223" s="19">
        <v>1</v>
      </c>
      <c r="R223" s="145"/>
      <c r="S223" s="145"/>
      <c r="T223" s="145">
        <v>3</v>
      </c>
      <c r="U223" s="145"/>
      <c r="V223" s="10"/>
      <c r="W223" s="10"/>
      <c r="X223" s="10">
        <v>3</v>
      </c>
      <c r="Y223" s="10"/>
      <c r="Z223" s="146"/>
      <c r="AA223" s="146"/>
      <c r="AB223" s="146">
        <v>3</v>
      </c>
      <c r="AC223" s="146"/>
      <c r="AD223" s="147"/>
      <c r="AE223" s="147"/>
      <c r="AF223" s="147">
        <v>3</v>
      </c>
      <c r="AG223" s="147"/>
      <c r="AH223" s="148"/>
      <c r="AI223" s="148"/>
      <c r="AJ223" s="148">
        <v>3</v>
      </c>
      <c r="AK223" s="148"/>
      <c r="AL223" s="149"/>
      <c r="AM223" s="149"/>
      <c r="AN223" s="149"/>
      <c r="AO223" s="149">
        <v>4</v>
      </c>
      <c r="AP223" s="10"/>
      <c r="AQ223" s="10"/>
      <c r="AR223" s="10"/>
      <c r="AS223" s="10">
        <v>4</v>
      </c>
      <c r="AT223" s="150"/>
      <c r="AU223" s="150"/>
      <c r="AV223" s="150">
        <v>3</v>
      </c>
      <c r="AW223" s="150"/>
      <c r="AX223" s="145"/>
      <c r="AY223" s="145"/>
      <c r="AZ223" s="145"/>
      <c r="BA223" s="145">
        <v>4</v>
      </c>
      <c r="BB223" s="10"/>
      <c r="BC223" s="10"/>
      <c r="BD223" s="10"/>
      <c r="BE223" s="10">
        <v>4</v>
      </c>
      <c r="BF223" s="146"/>
      <c r="BG223" s="146"/>
      <c r="BH223" s="146"/>
      <c r="BI223" s="146">
        <v>4</v>
      </c>
      <c r="BJ223" s="147"/>
      <c r="BK223" s="147"/>
      <c r="BL223" s="147">
        <v>3</v>
      </c>
      <c r="BM223" s="147"/>
      <c r="BN223" s="148"/>
      <c r="BO223" s="148"/>
      <c r="BP223" s="148"/>
      <c r="BQ223" s="148">
        <v>4</v>
      </c>
      <c r="BR223" s="149"/>
      <c r="BS223" s="149"/>
      <c r="BT223" s="149"/>
      <c r="BU223" s="149">
        <v>4</v>
      </c>
      <c r="CJ223" s="28"/>
      <c r="CO223" s="28"/>
    </row>
    <row r="224" spans="1:93">
      <c r="A224" s="17">
        <v>222</v>
      </c>
      <c r="B224" s="335">
        <v>21</v>
      </c>
      <c r="C224" s="785"/>
      <c r="D224" s="18"/>
      <c r="E224" s="19">
        <v>1</v>
      </c>
      <c r="F224" s="20">
        <v>1</v>
      </c>
      <c r="G224" s="20"/>
      <c r="H224" s="20"/>
      <c r="I224" s="20"/>
      <c r="J224" s="20"/>
      <c r="K224" s="20"/>
      <c r="L224" s="20"/>
      <c r="M224" s="20"/>
      <c r="N224" s="20"/>
      <c r="O224" s="20"/>
      <c r="P224" s="19"/>
      <c r="Q224" s="19"/>
      <c r="R224" s="145"/>
      <c r="S224" s="145"/>
      <c r="T224" s="145"/>
      <c r="U224" s="145">
        <v>4</v>
      </c>
      <c r="V224" s="10"/>
      <c r="W224" s="10"/>
      <c r="X224" s="10"/>
      <c r="Y224" s="10">
        <v>4</v>
      </c>
      <c r="Z224" s="146"/>
      <c r="AA224" s="146"/>
      <c r="AB224" s="146"/>
      <c r="AC224" s="146">
        <v>4</v>
      </c>
      <c r="AD224" s="147"/>
      <c r="AE224" s="147"/>
      <c r="AF224" s="147">
        <v>3</v>
      </c>
      <c r="AG224" s="147"/>
      <c r="AH224" s="148"/>
      <c r="AI224" s="148"/>
      <c r="AJ224" s="148">
        <v>3</v>
      </c>
      <c r="AK224" s="148"/>
      <c r="AL224" s="149"/>
      <c r="AM224" s="149"/>
      <c r="AN224" s="149">
        <v>3</v>
      </c>
      <c r="AO224" s="149"/>
      <c r="AP224" s="10"/>
      <c r="AQ224" s="10"/>
      <c r="AR224" s="10">
        <v>3</v>
      </c>
      <c r="AS224" s="10"/>
      <c r="AT224" s="150"/>
      <c r="AU224" s="150"/>
      <c r="AV224" s="150"/>
      <c r="AW224" s="150">
        <v>4</v>
      </c>
      <c r="AX224" s="145"/>
      <c r="AY224" s="145"/>
      <c r="AZ224" s="145">
        <v>3</v>
      </c>
      <c r="BA224" s="145"/>
      <c r="BB224" s="10"/>
      <c r="BC224" s="10"/>
      <c r="BD224" s="10"/>
      <c r="BE224" s="10">
        <v>4</v>
      </c>
      <c r="BF224" s="146"/>
      <c r="BG224" s="146"/>
      <c r="BH224" s="146"/>
      <c r="BI224" s="146">
        <v>4</v>
      </c>
      <c r="BJ224" s="147"/>
      <c r="BK224" s="147">
        <v>2</v>
      </c>
      <c r="BL224" s="147"/>
      <c r="BM224" s="147"/>
      <c r="BN224" s="148"/>
      <c r="BO224" s="148"/>
      <c r="BP224" s="148"/>
      <c r="BQ224" s="148">
        <v>4</v>
      </c>
      <c r="BR224" s="149"/>
      <c r="BS224" s="149"/>
      <c r="BT224" s="149"/>
      <c r="BU224" s="149">
        <v>4</v>
      </c>
      <c r="CJ224" s="28"/>
      <c r="CO224" s="28"/>
    </row>
    <row r="225" spans="1:93">
      <c r="A225" s="17">
        <v>223</v>
      </c>
      <c r="B225" s="335">
        <v>22</v>
      </c>
      <c r="C225" s="785"/>
      <c r="D225" s="18">
        <v>1</v>
      </c>
      <c r="E225" s="19"/>
      <c r="F225" s="20"/>
      <c r="G225" s="20"/>
      <c r="H225" s="20">
        <v>1</v>
      </c>
      <c r="I225" s="20"/>
      <c r="J225" s="20"/>
      <c r="K225" s="20"/>
      <c r="L225" s="20"/>
      <c r="M225" s="20"/>
      <c r="N225" s="20"/>
      <c r="O225" s="20"/>
      <c r="P225" s="19"/>
      <c r="Q225" s="19"/>
      <c r="R225" s="145"/>
      <c r="S225" s="145"/>
      <c r="T225" s="145">
        <v>3</v>
      </c>
      <c r="U225" s="145"/>
      <c r="V225" s="10"/>
      <c r="W225" s="10"/>
      <c r="X225" s="10"/>
      <c r="Y225" s="10">
        <v>4</v>
      </c>
      <c r="Z225" s="146"/>
      <c r="AA225" s="146"/>
      <c r="AB225" s="146">
        <v>3</v>
      </c>
      <c r="AC225" s="146"/>
      <c r="AD225" s="147"/>
      <c r="AE225" s="147"/>
      <c r="AF225" s="147">
        <v>3</v>
      </c>
      <c r="AG225" s="147"/>
      <c r="AH225" s="148"/>
      <c r="AI225" s="148"/>
      <c r="AJ225" s="148">
        <v>3</v>
      </c>
      <c r="AK225" s="148"/>
      <c r="AL225" s="149"/>
      <c r="AM225" s="149"/>
      <c r="AN225" s="149">
        <v>3</v>
      </c>
      <c r="AO225" s="149"/>
      <c r="AP225" s="10"/>
      <c r="AQ225" s="10"/>
      <c r="AR225" s="10">
        <v>3</v>
      </c>
      <c r="AS225" s="10"/>
      <c r="AT225" s="150"/>
      <c r="AU225" s="150"/>
      <c r="AV225" s="150">
        <v>3</v>
      </c>
      <c r="AW225" s="150"/>
      <c r="AX225" s="145"/>
      <c r="AY225" s="145"/>
      <c r="AZ225" s="145">
        <v>3</v>
      </c>
      <c r="BA225" s="145"/>
      <c r="BB225" s="10"/>
      <c r="BC225" s="10"/>
      <c r="BD225" s="10">
        <v>3</v>
      </c>
      <c r="BE225" s="10"/>
      <c r="BF225" s="146"/>
      <c r="BG225" s="146"/>
      <c r="BH225" s="146"/>
      <c r="BI225" s="146">
        <v>4</v>
      </c>
      <c r="BJ225" s="147"/>
      <c r="BK225" s="147"/>
      <c r="BL225" s="147"/>
      <c r="BM225" s="147">
        <v>4</v>
      </c>
      <c r="BN225" s="148"/>
      <c r="BO225" s="148"/>
      <c r="BP225" s="148"/>
      <c r="BQ225" s="148">
        <v>4</v>
      </c>
      <c r="BR225" s="149"/>
      <c r="BS225" s="149"/>
      <c r="BT225" s="149">
        <v>3</v>
      </c>
      <c r="BU225" s="149"/>
      <c r="CJ225" s="28"/>
      <c r="CO225" s="28"/>
    </row>
    <row r="226" spans="1:93">
      <c r="A226" s="17">
        <v>224</v>
      </c>
      <c r="B226" s="335">
        <v>23</v>
      </c>
      <c r="C226" s="785"/>
      <c r="D226" s="18">
        <v>1</v>
      </c>
      <c r="E226" s="19"/>
      <c r="F226" s="20"/>
      <c r="G226" s="20"/>
      <c r="H226" s="20">
        <v>1</v>
      </c>
      <c r="I226" s="20"/>
      <c r="J226" s="20"/>
      <c r="K226" s="20"/>
      <c r="L226" s="20"/>
      <c r="M226" s="20"/>
      <c r="N226" s="20"/>
      <c r="O226" s="20"/>
      <c r="P226" s="19"/>
      <c r="Q226" s="19"/>
      <c r="R226" s="145"/>
      <c r="S226" s="145"/>
      <c r="T226" s="145">
        <v>3</v>
      </c>
      <c r="U226" s="145"/>
      <c r="V226" s="10"/>
      <c r="W226" s="10"/>
      <c r="X226" s="10">
        <v>3</v>
      </c>
      <c r="Y226" s="10"/>
      <c r="Z226" s="146"/>
      <c r="AA226" s="146"/>
      <c r="AB226" s="146">
        <v>3</v>
      </c>
      <c r="AC226" s="146"/>
      <c r="AD226" s="147"/>
      <c r="AE226" s="147"/>
      <c r="AF226" s="147">
        <v>3</v>
      </c>
      <c r="AG226" s="147"/>
      <c r="AH226" s="148"/>
      <c r="AI226" s="148"/>
      <c r="AJ226" s="148">
        <v>3</v>
      </c>
      <c r="AK226" s="148"/>
      <c r="AL226" s="149"/>
      <c r="AM226" s="149"/>
      <c r="AN226" s="149">
        <v>3</v>
      </c>
      <c r="AO226" s="149"/>
      <c r="AP226" s="10"/>
      <c r="AQ226" s="10"/>
      <c r="AR226" s="10">
        <v>3</v>
      </c>
      <c r="AS226" s="10"/>
      <c r="AT226" s="150"/>
      <c r="AU226" s="150"/>
      <c r="AV226" s="150">
        <v>3</v>
      </c>
      <c r="AW226" s="150"/>
      <c r="AX226" s="145"/>
      <c r="AY226" s="145"/>
      <c r="AZ226" s="145">
        <v>3</v>
      </c>
      <c r="BA226" s="145"/>
      <c r="BB226" s="10"/>
      <c r="BC226" s="10"/>
      <c r="BD226" s="10">
        <v>3</v>
      </c>
      <c r="BE226" s="10"/>
      <c r="BF226" s="146"/>
      <c r="BG226" s="146"/>
      <c r="BH226" s="146">
        <v>3</v>
      </c>
      <c r="BI226" s="146"/>
      <c r="BJ226" s="147"/>
      <c r="BK226" s="147"/>
      <c r="BL226" s="147">
        <v>3</v>
      </c>
      <c r="BM226" s="147"/>
      <c r="BN226" s="148"/>
      <c r="BO226" s="148"/>
      <c r="BP226" s="148">
        <v>3</v>
      </c>
      <c r="BQ226" s="148"/>
      <c r="BR226" s="149"/>
      <c r="BS226" s="149"/>
      <c r="BT226" s="149">
        <v>3</v>
      </c>
      <c r="BU226" s="149"/>
      <c r="CJ226" s="28"/>
      <c r="CO226" s="28"/>
    </row>
    <row r="227" spans="1:93">
      <c r="A227" s="17">
        <v>225</v>
      </c>
      <c r="B227" s="335">
        <v>24</v>
      </c>
      <c r="C227" s="785"/>
      <c r="D227" s="18"/>
      <c r="E227" s="19">
        <v>1</v>
      </c>
      <c r="F227" s="20"/>
      <c r="G227" s="20"/>
      <c r="H227" s="20"/>
      <c r="I227" s="20">
        <v>1</v>
      </c>
      <c r="J227" s="20"/>
      <c r="K227" s="20"/>
      <c r="L227" s="20"/>
      <c r="M227" s="20"/>
      <c r="N227" s="20"/>
      <c r="O227" s="20"/>
      <c r="P227" s="19"/>
      <c r="Q227" s="19"/>
      <c r="R227" s="145"/>
      <c r="S227" s="145"/>
      <c r="T227" s="145"/>
      <c r="U227" s="145">
        <v>4</v>
      </c>
      <c r="V227" s="10"/>
      <c r="W227" s="10"/>
      <c r="X227" s="10">
        <v>3</v>
      </c>
      <c r="Y227" s="10"/>
      <c r="Z227" s="146"/>
      <c r="AA227" s="146"/>
      <c r="AB227" s="146">
        <v>3</v>
      </c>
      <c r="AC227" s="146"/>
      <c r="AD227" s="147"/>
      <c r="AE227" s="147"/>
      <c r="AF227" s="147"/>
      <c r="AG227" s="147">
        <v>4</v>
      </c>
      <c r="AH227" s="148"/>
      <c r="AI227" s="148"/>
      <c r="AJ227" s="148"/>
      <c r="AK227" s="148">
        <v>4</v>
      </c>
      <c r="AL227" s="149"/>
      <c r="AM227" s="149"/>
      <c r="AN227" s="149"/>
      <c r="AO227" s="149">
        <v>4</v>
      </c>
      <c r="AP227" s="10"/>
      <c r="AQ227" s="10"/>
      <c r="AR227" s="10"/>
      <c r="AS227" s="10">
        <v>4</v>
      </c>
      <c r="AT227" s="150"/>
      <c r="AU227" s="150"/>
      <c r="AV227" s="150">
        <v>3</v>
      </c>
      <c r="AW227" s="150"/>
      <c r="AX227" s="145"/>
      <c r="AY227" s="145"/>
      <c r="AZ227" s="145"/>
      <c r="BA227" s="145">
        <v>4</v>
      </c>
      <c r="BB227" s="10"/>
      <c r="BC227" s="10"/>
      <c r="BD227" s="10">
        <v>3</v>
      </c>
      <c r="BE227" s="10"/>
      <c r="BF227" s="146"/>
      <c r="BG227" s="146"/>
      <c r="BH227" s="146">
        <v>3</v>
      </c>
      <c r="BI227" s="146"/>
      <c r="BJ227" s="147"/>
      <c r="BK227" s="147"/>
      <c r="BL227" s="147">
        <v>3</v>
      </c>
      <c r="BM227" s="147"/>
      <c r="BN227" s="148"/>
      <c r="BO227" s="148"/>
      <c r="BP227" s="148"/>
      <c r="BQ227" s="148">
        <v>4</v>
      </c>
      <c r="BR227" s="149"/>
      <c r="BS227" s="149"/>
      <c r="BT227" s="149"/>
      <c r="BU227" s="149">
        <v>4</v>
      </c>
      <c r="CJ227" s="28"/>
      <c r="CO227" s="28"/>
    </row>
    <row r="228" spans="1:93">
      <c r="A228" s="17">
        <v>226</v>
      </c>
      <c r="B228" s="335">
        <v>25</v>
      </c>
      <c r="C228" s="785"/>
      <c r="D228" s="18">
        <v>1</v>
      </c>
      <c r="E228" s="19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19"/>
      <c r="Q228" s="19">
        <v>1</v>
      </c>
      <c r="R228" s="145"/>
      <c r="S228" s="145"/>
      <c r="T228" s="145"/>
      <c r="U228" s="145">
        <v>4</v>
      </c>
      <c r="V228" s="10"/>
      <c r="W228" s="10"/>
      <c r="X228" s="10"/>
      <c r="Y228" s="10">
        <v>4</v>
      </c>
      <c r="Z228" s="146"/>
      <c r="AA228" s="146"/>
      <c r="AB228" s="146">
        <v>3</v>
      </c>
      <c r="AC228" s="146"/>
      <c r="AD228" s="147"/>
      <c r="AE228" s="147"/>
      <c r="AF228" s="147">
        <v>3</v>
      </c>
      <c r="AG228" s="147"/>
      <c r="AH228" s="148"/>
      <c r="AI228" s="148"/>
      <c r="AJ228" s="148"/>
      <c r="AK228" s="148">
        <v>4</v>
      </c>
      <c r="AL228" s="149"/>
      <c r="AM228" s="149"/>
      <c r="AN228" s="149"/>
      <c r="AO228" s="149">
        <v>4</v>
      </c>
      <c r="AP228" s="10"/>
      <c r="AQ228" s="10"/>
      <c r="AR228" s="10">
        <v>3</v>
      </c>
      <c r="AS228" s="10"/>
      <c r="AT228" s="150"/>
      <c r="AU228" s="150"/>
      <c r="AV228" s="150"/>
      <c r="AW228" s="150">
        <v>4</v>
      </c>
      <c r="AX228" s="145"/>
      <c r="AY228" s="145"/>
      <c r="AZ228" s="145">
        <v>3</v>
      </c>
      <c r="BA228" s="145"/>
      <c r="BB228" s="10"/>
      <c r="BC228" s="10"/>
      <c r="BD228" s="10">
        <v>3</v>
      </c>
      <c r="BE228" s="10"/>
      <c r="BF228" s="146"/>
      <c r="BG228" s="146"/>
      <c r="BH228" s="146"/>
      <c r="BI228" s="146">
        <v>4</v>
      </c>
      <c r="BJ228" s="147"/>
      <c r="BK228" s="147"/>
      <c r="BL228" s="147"/>
      <c r="BM228" s="147">
        <v>4</v>
      </c>
      <c r="BN228" s="148"/>
      <c r="BO228" s="148"/>
      <c r="BP228" s="148">
        <v>3</v>
      </c>
      <c r="BQ228" s="148"/>
      <c r="BR228" s="149"/>
      <c r="BS228" s="149"/>
      <c r="BT228" s="149"/>
      <c r="BU228" s="149">
        <v>4</v>
      </c>
      <c r="CJ228" s="28"/>
      <c r="CO228" s="28"/>
    </row>
    <row r="229" spans="1:93">
      <c r="A229" s="17">
        <v>227</v>
      </c>
      <c r="B229" s="335">
        <v>26</v>
      </c>
      <c r="C229" s="785"/>
      <c r="D229" s="18"/>
      <c r="E229" s="19">
        <v>1</v>
      </c>
      <c r="F229" s="20"/>
      <c r="G229" s="20"/>
      <c r="H229" s="20"/>
      <c r="I229" s="20"/>
      <c r="J229" s="20">
        <v>1</v>
      </c>
      <c r="K229" s="20"/>
      <c r="L229" s="20"/>
      <c r="M229" s="20"/>
      <c r="N229" s="20"/>
      <c r="O229" s="20"/>
      <c r="P229" s="19"/>
      <c r="Q229" s="19"/>
      <c r="R229" s="145"/>
      <c r="S229" s="145"/>
      <c r="T229" s="145"/>
      <c r="U229" s="145">
        <v>4</v>
      </c>
      <c r="V229" s="10"/>
      <c r="W229" s="10"/>
      <c r="X229" s="10">
        <v>3</v>
      </c>
      <c r="Y229" s="10"/>
      <c r="Z229" s="146"/>
      <c r="AA229" s="146"/>
      <c r="AB229" s="146"/>
      <c r="AC229" s="146">
        <v>4</v>
      </c>
      <c r="AD229" s="147"/>
      <c r="AE229" s="147"/>
      <c r="AF229" s="147"/>
      <c r="AG229" s="147">
        <v>4</v>
      </c>
      <c r="AH229" s="148"/>
      <c r="AI229" s="148"/>
      <c r="AJ229" s="148">
        <v>3</v>
      </c>
      <c r="AK229" s="148"/>
      <c r="AL229" s="149"/>
      <c r="AM229" s="149"/>
      <c r="AN229" s="149"/>
      <c r="AO229" s="149">
        <v>4</v>
      </c>
      <c r="AP229" s="10"/>
      <c r="AQ229" s="10"/>
      <c r="AR229" s="10"/>
      <c r="AS229" s="10">
        <v>4</v>
      </c>
      <c r="AT229" s="150"/>
      <c r="AU229" s="150"/>
      <c r="AV229" s="150">
        <v>3</v>
      </c>
      <c r="AW229" s="150"/>
      <c r="AX229" s="145"/>
      <c r="AY229" s="145"/>
      <c r="AZ229" s="145"/>
      <c r="BA229" s="145">
        <v>4</v>
      </c>
      <c r="BB229" s="10"/>
      <c r="BC229" s="10"/>
      <c r="BD229" s="10"/>
      <c r="BE229" s="10">
        <v>4</v>
      </c>
      <c r="BF229" s="146"/>
      <c r="BG229" s="146"/>
      <c r="BH229" s="146"/>
      <c r="BI229" s="146">
        <v>4</v>
      </c>
      <c r="BJ229" s="147"/>
      <c r="BK229" s="147"/>
      <c r="BL229" s="147"/>
      <c r="BM229" s="147">
        <v>4</v>
      </c>
      <c r="BN229" s="148"/>
      <c r="BO229" s="148"/>
      <c r="BP229" s="148"/>
      <c r="BQ229" s="148">
        <v>4</v>
      </c>
      <c r="BR229" s="149"/>
      <c r="BS229" s="149"/>
      <c r="BT229" s="149"/>
      <c r="BU229" s="149">
        <v>4</v>
      </c>
      <c r="CJ229" s="28"/>
      <c r="CO229" s="28"/>
    </row>
    <row r="230" spans="1:93">
      <c r="A230" s="17">
        <v>228</v>
      </c>
      <c r="B230" s="335">
        <v>27</v>
      </c>
      <c r="C230" s="785"/>
      <c r="D230" s="18"/>
      <c r="E230" s="19">
        <v>1</v>
      </c>
      <c r="F230" s="20"/>
      <c r="G230" s="20"/>
      <c r="H230" s="20"/>
      <c r="I230" s="20">
        <v>1</v>
      </c>
      <c r="J230" s="20"/>
      <c r="K230" s="20"/>
      <c r="L230" s="20"/>
      <c r="M230" s="20"/>
      <c r="N230" s="20"/>
      <c r="O230" s="20"/>
      <c r="P230" s="19"/>
      <c r="Q230" s="19"/>
      <c r="R230" s="145"/>
      <c r="S230" s="145"/>
      <c r="T230" s="145"/>
      <c r="U230" s="145">
        <v>4</v>
      </c>
      <c r="V230" s="10"/>
      <c r="W230" s="10"/>
      <c r="X230" s="10"/>
      <c r="Y230" s="10">
        <v>4</v>
      </c>
      <c r="Z230" s="146"/>
      <c r="AA230" s="146"/>
      <c r="AB230" s="146">
        <v>3</v>
      </c>
      <c r="AC230" s="146"/>
      <c r="AD230" s="147"/>
      <c r="AE230" s="147"/>
      <c r="AF230" s="147">
        <v>3</v>
      </c>
      <c r="AG230" s="147"/>
      <c r="AH230" s="148"/>
      <c r="AI230" s="148"/>
      <c r="AJ230" s="148">
        <v>3</v>
      </c>
      <c r="AK230" s="148"/>
      <c r="AL230" s="149"/>
      <c r="AM230" s="149"/>
      <c r="AN230" s="149">
        <v>3</v>
      </c>
      <c r="AO230" s="149"/>
      <c r="AP230" s="10"/>
      <c r="AQ230" s="10"/>
      <c r="AR230" s="10"/>
      <c r="AS230" s="10">
        <v>4</v>
      </c>
      <c r="AT230" s="150"/>
      <c r="AU230" s="150"/>
      <c r="AV230" s="150"/>
      <c r="AW230" s="150">
        <v>4</v>
      </c>
      <c r="AX230" s="145"/>
      <c r="AY230" s="145"/>
      <c r="AZ230" s="145"/>
      <c r="BA230" s="145">
        <v>4</v>
      </c>
      <c r="BB230" s="10"/>
      <c r="BC230" s="10"/>
      <c r="BD230" s="10">
        <v>3</v>
      </c>
      <c r="BE230" s="10"/>
      <c r="BF230" s="146"/>
      <c r="BG230" s="146"/>
      <c r="BH230" s="146"/>
      <c r="BI230" s="146">
        <v>4</v>
      </c>
      <c r="BJ230" s="147"/>
      <c r="BK230" s="147"/>
      <c r="BL230" s="147"/>
      <c r="BM230" s="147">
        <v>4</v>
      </c>
      <c r="BN230" s="148"/>
      <c r="BO230" s="148"/>
      <c r="BP230" s="148"/>
      <c r="BQ230" s="148">
        <v>4</v>
      </c>
      <c r="BR230" s="149"/>
      <c r="BS230" s="149"/>
      <c r="BT230" s="149"/>
      <c r="BU230" s="149">
        <v>4</v>
      </c>
      <c r="CJ230" s="28"/>
      <c r="CO230" s="28"/>
    </row>
    <row r="231" spans="1:93">
      <c r="A231" s="17">
        <v>229</v>
      </c>
      <c r="B231" s="335">
        <v>28</v>
      </c>
      <c r="C231" s="434"/>
      <c r="D231" s="18">
        <v>1</v>
      </c>
      <c r="E231" s="19"/>
      <c r="F231" s="20"/>
      <c r="G231" s="20">
        <v>1</v>
      </c>
      <c r="H231" s="20"/>
      <c r="I231" s="20"/>
      <c r="J231" s="20"/>
      <c r="K231" s="20"/>
      <c r="L231" s="20"/>
      <c r="M231" s="20"/>
      <c r="N231" s="20"/>
      <c r="O231" s="20"/>
      <c r="P231" s="19"/>
      <c r="Q231" s="19"/>
      <c r="R231" s="145"/>
      <c r="S231" s="145"/>
      <c r="T231" s="145"/>
      <c r="U231" s="145">
        <v>4</v>
      </c>
      <c r="V231" s="10"/>
      <c r="W231" s="10"/>
      <c r="X231" s="10">
        <v>3</v>
      </c>
      <c r="Y231" s="10"/>
      <c r="Z231" s="146"/>
      <c r="AA231" s="146"/>
      <c r="AB231" s="146"/>
      <c r="AC231" s="146">
        <v>4</v>
      </c>
      <c r="AD231" s="147"/>
      <c r="AE231" s="147"/>
      <c r="AF231" s="147"/>
      <c r="AG231" s="147">
        <v>4</v>
      </c>
      <c r="AH231" s="148"/>
      <c r="AI231" s="148"/>
      <c r="AJ231" s="148"/>
      <c r="AK231" s="148">
        <v>4</v>
      </c>
      <c r="AL231" s="149"/>
      <c r="AM231" s="149"/>
      <c r="AN231" s="149"/>
      <c r="AO231" s="149">
        <v>4</v>
      </c>
      <c r="AP231" s="10"/>
      <c r="AQ231" s="10"/>
      <c r="AR231" s="10">
        <v>3</v>
      </c>
      <c r="AS231" s="10"/>
      <c r="AT231" s="150"/>
      <c r="AU231" s="150"/>
      <c r="AV231" s="150"/>
      <c r="AW231" s="150">
        <v>4</v>
      </c>
      <c r="AX231" s="145"/>
      <c r="AY231" s="145"/>
      <c r="AZ231" s="145">
        <v>3</v>
      </c>
      <c r="BA231" s="145"/>
      <c r="BB231" s="10"/>
      <c r="BC231" s="10"/>
      <c r="BD231" s="10">
        <v>3</v>
      </c>
      <c r="BE231" s="10"/>
      <c r="BF231" s="146"/>
      <c r="BG231" s="146"/>
      <c r="BH231" s="146"/>
      <c r="BI231" s="146">
        <v>4</v>
      </c>
      <c r="BJ231" s="147"/>
      <c r="BK231" s="147"/>
      <c r="BL231" s="147"/>
      <c r="BM231" s="147">
        <v>4</v>
      </c>
      <c r="BN231" s="148"/>
      <c r="BO231" s="148"/>
      <c r="BP231" s="148">
        <v>3</v>
      </c>
      <c r="BQ231" s="148"/>
      <c r="BR231" s="149"/>
      <c r="BS231" s="149"/>
      <c r="BT231" s="149"/>
      <c r="BU231" s="149">
        <v>4</v>
      </c>
      <c r="CJ231" s="28"/>
      <c r="CO231" s="28"/>
    </row>
    <row r="232" spans="1:93" ht="15" customHeight="1">
      <c r="A232" s="17">
        <v>230</v>
      </c>
      <c r="B232" s="38">
        <v>1</v>
      </c>
      <c r="C232" s="779" t="s">
        <v>478</v>
      </c>
      <c r="D232" s="20"/>
      <c r="E232" s="20">
        <v>1</v>
      </c>
      <c r="F232" s="20"/>
      <c r="G232" s="20"/>
      <c r="H232" s="20"/>
      <c r="I232" s="20">
        <v>1</v>
      </c>
      <c r="J232" s="20"/>
      <c r="K232" s="20"/>
      <c r="L232" s="20"/>
      <c r="M232" s="20"/>
      <c r="N232" s="20"/>
      <c r="O232" s="20"/>
      <c r="P232" s="20"/>
      <c r="Q232" s="20"/>
      <c r="R232" s="21"/>
      <c r="S232" s="21"/>
      <c r="T232" s="21"/>
      <c r="U232" s="21">
        <v>4</v>
      </c>
      <c r="V232" s="22"/>
      <c r="W232" s="22"/>
      <c r="X232" s="22"/>
      <c r="Y232" s="22">
        <v>4</v>
      </c>
      <c r="Z232" s="23"/>
      <c r="AA232" s="23"/>
      <c r="AB232" s="23">
        <v>3</v>
      </c>
      <c r="AC232" s="23"/>
      <c r="AD232" s="24"/>
      <c r="AE232" s="24"/>
      <c r="AF232" s="24"/>
      <c r="AG232" s="24">
        <v>4</v>
      </c>
      <c r="AH232" s="25"/>
      <c r="AI232" s="25"/>
      <c r="AJ232" s="25">
        <v>3</v>
      </c>
      <c r="AK232" s="25"/>
      <c r="AL232" s="26"/>
      <c r="AM232" s="26"/>
      <c r="AN232" s="26"/>
      <c r="AO232" s="26">
        <v>4</v>
      </c>
      <c r="AP232" s="22"/>
      <c r="AQ232" s="22"/>
      <c r="AR232" s="22"/>
      <c r="AS232" s="22">
        <v>4</v>
      </c>
      <c r="AT232" s="27"/>
      <c r="AU232" s="27"/>
      <c r="AV232" s="27">
        <v>3</v>
      </c>
      <c r="AW232" s="27"/>
      <c r="AX232" s="21"/>
      <c r="AY232" s="21"/>
      <c r="AZ232" s="21">
        <v>3</v>
      </c>
      <c r="BA232" s="21"/>
      <c r="BB232" s="22"/>
      <c r="BC232" s="22"/>
      <c r="BD232" s="22">
        <v>3</v>
      </c>
      <c r="BE232" s="22"/>
      <c r="BF232" s="23"/>
      <c r="BG232" s="23"/>
      <c r="BH232" s="23"/>
      <c r="BI232" s="23">
        <v>4</v>
      </c>
      <c r="BJ232" s="24"/>
      <c r="BK232" s="24"/>
      <c r="BL232" s="24"/>
      <c r="BM232" s="24">
        <v>4</v>
      </c>
      <c r="BN232" s="25"/>
      <c r="BO232" s="25"/>
      <c r="BP232" s="25">
        <v>3</v>
      </c>
      <c r="BQ232" s="25"/>
      <c r="BR232" s="26"/>
      <c r="BS232" s="26"/>
      <c r="BT232" s="26"/>
      <c r="BU232" s="26">
        <v>4</v>
      </c>
      <c r="CJ232" s="28"/>
      <c r="CO232" s="28"/>
    </row>
    <row r="233" spans="1:93">
      <c r="A233" s="17">
        <v>231</v>
      </c>
      <c r="B233" s="38">
        <v>2</v>
      </c>
      <c r="C233" s="620"/>
      <c r="D233" s="20">
        <v>1</v>
      </c>
      <c r="E233" s="20"/>
      <c r="F233" s="20"/>
      <c r="G233" s="20"/>
      <c r="H233" s="20">
        <v>1</v>
      </c>
      <c r="I233" s="20"/>
      <c r="J233" s="20"/>
      <c r="K233" s="20"/>
      <c r="L233" s="20"/>
      <c r="M233" s="20"/>
      <c r="N233" s="20"/>
      <c r="O233" s="20"/>
      <c r="P233" s="20"/>
      <c r="Q233" s="20"/>
      <c r="R233" s="21"/>
      <c r="S233" s="21"/>
      <c r="T233" s="21">
        <v>3</v>
      </c>
      <c r="U233" s="21"/>
      <c r="V233" s="22"/>
      <c r="W233" s="22"/>
      <c r="X233" s="22">
        <v>3</v>
      </c>
      <c r="Y233" s="22"/>
      <c r="Z233" s="23"/>
      <c r="AA233" s="23"/>
      <c r="AB233" s="23">
        <v>3</v>
      </c>
      <c r="AC233" s="23"/>
      <c r="AD233" s="24"/>
      <c r="AE233" s="24"/>
      <c r="AF233" s="24">
        <v>3</v>
      </c>
      <c r="AG233" s="24"/>
      <c r="AH233" s="25"/>
      <c r="AI233" s="25"/>
      <c r="AJ233" s="25">
        <v>3</v>
      </c>
      <c r="AK233" s="25"/>
      <c r="AL233" s="26"/>
      <c r="AM233" s="26"/>
      <c r="AN233" s="26"/>
      <c r="AO233" s="26">
        <v>4</v>
      </c>
      <c r="AP233" s="22"/>
      <c r="AQ233" s="22"/>
      <c r="AR233" s="22"/>
      <c r="AS233" s="22">
        <v>4</v>
      </c>
      <c r="AT233" s="27"/>
      <c r="AU233" s="27"/>
      <c r="AV233" s="27">
        <v>3</v>
      </c>
      <c r="AW233" s="27"/>
      <c r="AX233" s="21"/>
      <c r="AY233" s="21"/>
      <c r="AZ233" s="21">
        <v>3</v>
      </c>
      <c r="BA233" s="21"/>
      <c r="BB233" s="22"/>
      <c r="BC233" s="22"/>
      <c r="BD233" s="22">
        <v>3</v>
      </c>
      <c r="BE233" s="22"/>
      <c r="BF233" s="23"/>
      <c r="BG233" s="23"/>
      <c r="BH233" s="23"/>
      <c r="BI233" s="23">
        <v>4</v>
      </c>
      <c r="BJ233" s="24"/>
      <c r="BK233" s="24"/>
      <c r="BL233" s="24"/>
      <c r="BM233" s="24">
        <v>4</v>
      </c>
      <c r="BN233" s="25"/>
      <c r="BO233" s="25"/>
      <c r="BP233" s="25">
        <v>3</v>
      </c>
      <c r="BQ233" s="25"/>
      <c r="BR233" s="26"/>
      <c r="BS233" s="26"/>
      <c r="BT233" s="26">
        <v>3</v>
      </c>
      <c r="BU233" s="26"/>
      <c r="CJ233" s="28"/>
      <c r="CO233" s="28"/>
    </row>
    <row r="234" spans="1:93">
      <c r="A234" s="17">
        <v>232</v>
      </c>
      <c r="B234" s="38">
        <v>3</v>
      </c>
      <c r="C234" s="620"/>
      <c r="D234" s="20"/>
      <c r="E234" s="20">
        <v>1</v>
      </c>
      <c r="F234" s="20"/>
      <c r="G234" s="20"/>
      <c r="H234" s="20">
        <v>1</v>
      </c>
      <c r="I234" s="20"/>
      <c r="J234" s="20"/>
      <c r="K234" s="20"/>
      <c r="L234" s="20"/>
      <c r="M234" s="20"/>
      <c r="N234" s="20"/>
      <c r="O234" s="20"/>
      <c r="P234" s="20"/>
      <c r="Q234" s="20"/>
      <c r="R234" s="21"/>
      <c r="S234" s="21"/>
      <c r="T234" s="21">
        <v>3</v>
      </c>
      <c r="U234" s="21"/>
      <c r="V234" s="22"/>
      <c r="W234" s="22"/>
      <c r="X234" s="22">
        <v>3</v>
      </c>
      <c r="Y234" s="22"/>
      <c r="Z234" s="23"/>
      <c r="AA234" s="23"/>
      <c r="AB234" s="23">
        <v>3</v>
      </c>
      <c r="AC234" s="23"/>
      <c r="AD234" s="24"/>
      <c r="AE234" s="24"/>
      <c r="AF234" s="24"/>
      <c r="AG234" s="24">
        <v>4</v>
      </c>
      <c r="AH234" s="25"/>
      <c r="AI234" s="25"/>
      <c r="AJ234" s="25">
        <v>3</v>
      </c>
      <c r="AK234" s="25"/>
      <c r="AL234" s="26"/>
      <c r="AM234" s="26"/>
      <c r="AN234" s="26"/>
      <c r="AO234" s="26">
        <v>4</v>
      </c>
      <c r="AP234" s="22"/>
      <c r="AQ234" s="22"/>
      <c r="AR234" s="22"/>
      <c r="AS234" s="22">
        <v>4</v>
      </c>
      <c r="AT234" s="27"/>
      <c r="AU234" s="27"/>
      <c r="AV234" s="27">
        <v>3</v>
      </c>
      <c r="AW234" s="27"/>
      <c r="AX234" s="21"/>
      <c r="AY234" s="21"/>
      <c r="AZ234" s="21">
        <v>3</v>
      </c>
      <c r="BA234" s="21"/>
      <c r="BB234" s="22"/>
      <c r="BC234" s="22"/>
      <c r="BD234" s="22">
        <v>3</v>
      </c>
      <c r="BE234" s="22"/>
      <c r="BF234" s="23"/>
      <c r="BG234" s="23"/>
      <c r="BH234" s="23"/>
      <c r="BI234" s="23">
        <v>4</v>
      </c>
      <c r="BJ234" s="24"/>
      <c r="BK234" s="24"/>
      <c r="BL234" s="24"/>
      <c r="BM234" s="24">
        <v>4</v>
      </c>
      <c r="BN234" s="25"/>
      <c r="BO234" s="25"/>
      <c r="BP234" s="25">
        <v>3</v>
      </c>
      <c r="BQ234" s="25"/>
      <c r="BR234" s="26"/>
      <c r="BS234" s="26"/>
      <c r="BT234" s="26">
        <v>3</v>
      </c>
      <c r="BU234" s="26"/>
      <c r="CJ234" s="28"/>
      <c r="CO234" s="28"/>
    </row>
    <row r="235" spans="1:93">
      <c r="A235" s="17">
        <v>233</v>
      </c>
      <c r="B235" s="38">
        <v>4</v>
      </c>
      <c r="C235" s="620"/>
      <c r="D235" s="20">
        <v>1</v>
      </c>
      <c r="E235" s="20"/>
      <c r="F235" s="20"/>
      <c r="G235" s="20"/>
      <c r="H235" s="20"/>
      <c r="I235" s="20"/>
      <c r="J235" s="20">
        <v>1</v>
      </c>
      <c r="K235" s="20"/>
      <c r="L235" s="20"/>
      <c r="M235" s="20"/>
      <c r="N235" s="20"/>
      <c r="O235" s="20"/>
      <c r="P235" s="20"/>
      <c r="Q235" s="20"/>
      <c r="R235" s="21"/>
      <c r="S235" s="21"/>
      <c r="T235" s="21">
        <v>3</v>
      </c>
      <c r="U235" s="21"/>
      <c r="V235" s="22"/>
      <c r="W235" s="22"/>
      <c r="X235" s="22">
        <v>3</v>
      </c>
      <c r="Y235" s="22"/>
      <c r="Z235" s="23"/>
      <c r="AA235" s="23"/>
      <c r="AB235" s="23">
        <v>3</v>
      </c>
      <c r="AC235" s="23"/>
      <c r="AD235" s="24"/>
      <c r="AE235" s="24"/>
      <c r="AF235" s="24">
        <v>3</v>
      </c>
      <c r="AG235" s="24"/>
      <c r="AH235" s="25"/>
      <c r="AI235" s="25"/>
      <c r="AJ235" s="25"/>
      <c r="AK235" s="25">
        <v>4</v>
      </c>
      <c r="AL235" s="26"/>
      <c r="AM235" s="26"/>
      <c r="AN235" s="26"/>
      <c r="AO235" s="26">
        <v>4</v>
      </c>
      <c r="AP235" s="22"/>
      <c r="AQ235" s="22"/>
      <c r="AR235" s="22"/>
      <c r="AS235" s="22">
        <v>4</v>
      </c>
      <c r="AT235" s="27"/>
      <c r="AU235" s="27"/>
      <c r="AV235" s="27">
        <v>3</v>
      </c>
      <c r="AW235" s="27"/>
      <c r="AX235" s="21"/>
      <c r="AY235" s="21"/>
      <c r="AZ235" s="21"/>
      <c r="BA235" s="21">
        <v>4</v>
      </c>
      <c r="BB235" s="22"/>
      <c r="BC235" s="22"/>
      <c r="BD235" s="22">
        <v>3</v>
      </c>
      <c r="BE235" s="22"/>
      <c r="BF235" s="23"/>
      <c r="BG235" s="23"/>
      <c r="BH235" s="23"/>
      <c r="BI235" s="23">
        <v>4</v>
      </c>
      <c r="BJ235" s="24"/>
      <c r="BK235" s="24"/>
      <c r="BL235" s="24"/>
      <c r="BM235" s="24">
        <v>4</v>
      </c>
      <c r="BN235" s="25"/>
      <c r="BO235" s="25"/>
      <c r="BP235" s="25"/>
      <c r="BQ235" s="25">
        <v>4</v>
      </c>
      <c r="BR235" s="26"/>
      <c r="BS235" s="26"/>
      <c r="BT235" s="26"/>
      <c r="BU235" s="26">
        <v>4</v>
      </c>
      <c r="CJ235" s="28"/>
      <c r="CO235" s="28"/>
    </row>
    <row r="236" spans="1:93">
      <c r="A236" s="17">
        <v>234</v>
      </c>
      <c r="B236" s="38">
        <v>5</v>
      </c>
      <c r="C236" s="620"/>
      <c r="D236" s="20">
        <v>1</v>
      </c>
      <c r="E236" s="20"/>
      <c r="F236" s="20"/>
      <c r="G236" s="20"/>
      <c r="H236" s="20">
        <v>1</v>
      </c>
      <c r="I236" s="20"/>
      <c r="J236" s="20"/>
      <c r="K236" s="20"/>
      <c r="L236" s="20"/>
      <c r="M236" s="20"/>
      <c r="N236" s="20"/>
      <c r="O236" s="20"/>
      <c r="P236" s="20"/>
      <c r="Q236" s="20"/>
      <c r="R236" s="21"/>
      <c r="S236" s="21"/>
      <c r="T236" s="21">
        <v>3</v>
      </c>
      <c r="U236" s="21"/>
      <c r="V236" s="22"/>
      <c r="W236" s="22"/>
      <c r="X236" s="22">
        <v>3</v>
      </c>
      <c r="Y236" s="22"/>
      <c r="Z236" s="23"/>
      <c r="AA236" s="23"/>
      <c r="AB236" s="23">
        <v>3</v>
      </c>
      <c r="AC236" s="23"/>
      <c r="AD236" s="24"/>
      <c r="AE236" s="24"/>
      <c r="AF236" s="24">
        <v>3</v>
      </c>
      <c r="AG236" s="24"/>
      <c r="AH236" s="25"/>
      <c r="AI236" s="25"/>
      <c r="AJ236" s="25">
        <v>3</v>
      </c>
      <c r="AK236" s="25"/>
      <c r="AL236" s="26"/>
      <c r="AM236" s="26"/>
      <c r="AN236" s="26"/>
      <c r="AO236" s="26">
        <v>4</v>
      </c>
      <c r="AP236" s="22"/>
      <c r="AQ236" s="22"/>
      <c r="AR236" s="22"/>
      <c r="AS236" s="22">
        <v>4</v>
      </c>
      <c r="AT236" s="27"/>
      <c r="AU236" s="27"/>
      <c r="AV236" s="27">
        <v>3</v>
      </c>
      <c r="AW236" s="27"/>
      <c r="AX236" s="21"/>
      <c r="AY236" s="21"/>
      <c r="AZ236" s="21"/>
      <c r="BA236" s="21">
        <v>4</v>
      </c>
      <c r="BB236" s="22"/>
      <c r="BC236" s="22"/>
      <c r="BD236" s="22">
        <v>3</v>
      </c>
      <c r="BE236" s="22"/>
      <c r="BF236" s="23"/>
      <c r="BG236" s="23"/>
      <c r="BH236" s="23"/>
      <c r="BI236" s="23">
        <v>4</v>
      </c>
      <c r="BJ236" s="24"/>
      <c r="BK236" s="24"/>
      <c r="BL236" s="24"/>
      <c r="BM236" s="24">
        <v>4</v>
      </c>
      <c r="BN236" s="25"/>
      <c r="BO236" s="25"/>
      <c r="BP236" s="25"/>
      <c r="BQ236" s="25">
        <v>4</v>
      </c>
      <c r="BR236" s="26"/>
      <c r="BS236" s="26"/>
      <c r="BT236" s="26"/>
      <c r="BU236" s="26">
        <v>4</v>
      </c>
      <c r="CJ236" s="28"/>
      <c r="CO236" s="28"/>
    </row>
    <row r="237" spans="1:93">
      <c r="A237" s="17">
        <v>235</v>
      </c>
      <c r="B237" s="38">
        <v>6</v>
      </c>
      <c r="C237" s="620"/>
      <c r="D237" s="20">
        <v>1</v>
      </c>
      <c r="E237" s="20"/>
      <c r="F237" s="20"/>
      <c r="G237" s="20"/>
      <c r="H237" s="20">
        <v>1</v>
      </c>
      <c r="I237" s="20"/>
      <c r="J237" s="20"/>
      <c r="K237" s="20"/>
      <c r="L237" s="20"/>
      <c r="M237" s="20"/>
      <c r="N237" s="20"/>
      <c r="O237" s="20"/>
      <c r="P237" s="20"/>
      <c r="Q237" s="20"/>
      <c r="R237" s="21"/>
      <c r="S237" s="21"/>
      <c r="T237" s="21"/>
      <c r="U237" s="21">
        <v>4</v>
      </c>
      <c r="V237" s="22"/>
      <c r="W237" s="22"/>
      <c r="X237" s="22">
        <v>3</v>
      </c>
      <c r="Y237" s="22"/>
      <c r="Z237" s="23"/>
      <c r="AA237" s="23"/>
      <c r="AB237" s="23">
        <v>3</v>
      </c>
      <c r="AC237" s="23"/>
      <c r="AD237" s="24"/>
      <c r="AE237" s="24"/>
      <c r="AF237" s="24">
        <v>3</v>
      </c>
      <c r="AG237" s="24"/>
      <c r="AH237" s="25"/>
      <c r="AI237" s="25"/>
      <c r="AJ237" s="25">
        <v>3</v>
      </c>
      <c r="AK237" s="25"/>
      <c r="AL237" s="26"/>
      <c r="AM237" s="26"/>
      <c r="AN237" s="26">
        <v>3</v>
      </c>
      <c r="AO237" s="26"/>
      <c r="AP237" s="22"/>
      <c r="AQ237" s="22"/>
      <c r="AR237" s="22">
        <v>3</v>
      </c>
      <c r="AS237" s="22"/>
      <c r="AT237" s="27"/>
      <c r="AU237" s="27"/>
      <c r="AV237" s="27">
        <v>3</v>
      </c>
      <c r="AW237" s="27"/>
      <c r="AX237" s="21"/>
      <c r="AY237" s="21"/>
      <c r="AZ237" s="21">
        <v>3</v>
      </c>
      <c r="BA237" s="21"/>
      <c r="BB237" s="22"/>
      <c r="BC237" s="22"/>
      <c r="BD237" s="22">
        <v>3</v>
      </c>
      <c r="BE237" s="22"/>
      <c r="BF237" s="23"/>
      <c r="BG237" s="23"/>
      <c r="BH237" s="23"/>
      <c r="BI237" s="23">
        <v>4</v>
      </c>
      <c r="BJ237" s="24"/>
      <c r="BK237" s="24"/>
      <c r="BL237" s="24"/>
      <c r="BM237" s="24">
        <v>4</v>
      </c>
      <c r="BN237" s="25"/>
      <c r="BO237" s="25"/>
      <c r="BP237" s="25">
        <v>3</v>
      </c>
      <c r="BQ237" s="25"/>
      <c r="BR237" s="26"/>
      <c r="BS237" s="26"/>
      <c r="BT237" s="26">
        <v>3</v>
      </c>
      <c r="BU237" s="26"/>
      <c r="CJ237" s="28"/>
      <c r="CO237" s="28"/>
    </row>
    <row r="238" spans="1:93">
      <c r="A238" s="17">
        <v>236</v>
      </c>
      <c r="B238" s="38">
        <v>7</v>
      </c>
      <c r="C238" s="620"/>
      <c r="D238" s="20"/>
      <c r="E238" s="20">
        <v>1</v>
      </c>
      <c r="F238" s="20"/>
      <c r="G238" s="20"/>
      <c r="H238" s="20">
        <v>1</v>
      </c>
      <c r="I238" s="20"/>
      <c r="J238" s="20"/>
      <c r="K238" s="20"/>
      <c r="L238" s="20"/>
      <c r="M238" s="20"/>
      <c r="N238" s="20"/>
      <c r="O238" s="20"/>
      <c r="P238" s="20"/>
      <c r="Q238" s="20"/>
      <c r="R238" s="21"/>
      <c r="S238" s="21"/>
      <c r="T238" s="21">
        <v>3</v>
      </c>
      <c r="U238" s="21"/>
      <c r="V238" s="22"/>
      <c r="W238" s="22"/>
      <c r="X238" s="22">
        <v>3</v>
      </c>
      <c r="Y238" s="22"/>
      <c r="Z238" s="23"/>
      <c r="AA238" s="23"/>
      <c r="AB238" s="23">
        <v>3</v>
      </c>
      <c r="AC238" s="23"/>
      <c r="AD238" s="24"/>
      <c r="AE238" s="24"/>
      <c r="AF238" s="24">
        <v>3</v>
      </c>
      <c r="AG238" s="24"/>
      <c r="AH238" s="25"/>
      <c r="AI238" s="25"/>
      <c r="AJ238" s="25">
        <v>3</v>
      </c>
      <c r="AK238" s="25"/>
      <c r="AL238" s="26"/>
      <c r="AM238" s="26"/>
      <c r="AN238" s="26">
        <v>3</v>
      </c>
      <c r="AO238" s="26"/>
      <c r="AP238" s="22"/>
      <c r="AQ238" s="22"/>
      <c r="AR238" s="22">
        <v>3</v>
      </c>
      <c r="AS238" s="22"/>
      <c r="AT238" s="27"/>
      <c r="AU238" s="27"/>
      <c r="AV238" s="27">
        <v>3</v>
      </c>
      <c r="AW238" s="27"/>
      <c r="AX238" s="21"/>
      <c r="AY238" s="21"/>
      <c r="AZ238" s="21">
        <v>3</v>
      </c>
      <c r="BA238" s="21"/>
      <c r="BB238" s="22"/>
      <c r="BC238" s="22"/>
      <c r="BD238" s="22">
        <v>3</v>
      </c>
      <c r="BE238" s="22"/>
      <c r="BF238" s="23"/>
      <c r="BG238" s="23"/>
      <c r="BH238" s="23"/>
      <c r="BI238" s="23">
        <v>4</v>
      </c>
      <c r="BJ238" s="24"/>
      <c r="BK238" s="24"/>
      <c r="BL238" s="24"/>
      <c r="BM238" s="24">
        <v>4</v>
      </c>
      <c r="BN238" s="25"/>
      <c r="BO238" s="25"/>
      <c r="BP238" s="25">
        <v>3</v>
      </c>
      <c r="BQ238" s="25"/>
      <c r="BR238" s="26"/>
      <c r="BS238" s="26"/>
      <c r="BT238" s="26">
        <v>3</v>
      </c>
      <c r="BU238" s="26"/>
      <c r="CJ238" s="28"/>
      <c r="CO238" s="28"/>
    </row>
    <row r="239" spans="1:93">
      <c r="A239" s="17">
        <v>237</v>
      </c>
      <c r="B239" s="38">
        <v>8</v>
      </c>
      <c r="C239" s="620"/>
      <c r="D239" s="20"/>
      <c r="E239" s="20">
        <v>1</v>
      </c>
      <c r="F239" s="20"/>
      <c r="G239" s="20"/>
      <c r="H239" s="20"/>
      <c r="I239" s="20"/>
      <c r="J239" s="20">
        <v>1</v>
      </c>
      <c r="K239" s="20"/>
      <c r="L239" s="20"/>
      <c r="M239" s="20"/>
      <c r="N239" s="20"/>
      <c r="O239" s="20"/>
      <c r="P239" s="20"/>
      <c r="Q239" s="20"/>
      <c r="R239" s="21"/>
      <c r="S239" s="21"/>
      <c r="T239" s="21">
        <v>3</v>
      </c>
      <c r="U239" s="21"/>
      <c r="V239" s="22"/>
      <c r="W239" s="22"/>
      <c r="X239" s="22">
        <v>3</v>
      </c>
      <c r="Y239" s="22"/>
      <c r="Z239" s="23"/>
      <c r="AA239" s="23"/>
      <c r="AB239" s="23">
        <v>3</v>
      </c>
      <c r="AC239" s="23"/>
      <c r="AD239" s="24"/>
      <c r="AE239" s="24"/>
      <c r="AF239" s="24">
        <v>3</v>
      </c>
      <c r="AG239" s="24"/>
      <c r="AH239" s="25"/>
      <c r="AI239" s="25"/>
      <c r="AJ239" s="25">
        <v>3</v>
      </c>
      <c r="AK239" s="25"/>
      <c r="AL239" s="26"/>
      <c r="AM239" s="26"/>
      <c r="AN239" s="26">
        <v>3</v>
      </c>
      <c r="AO239" s="26"/>
      <c r="AP239" s="22"/>
      <c r="AQ239" s="22"/>
      <c r="AR239" s="22">
        <v>3</v>
      </c>
      <c r="AS239" s="22"/>
      <c r="AT239" s="27"/>
      <c r="AU239" s="27"/>
      <c r="AV239" s="27">
        <v>3</v>
      </c>
      <c r="AW239" s="27"/>
      <c r="AX239" s="21"/>
      <c r="AY239" s="21"/>
      <c r="AZ239" s="21">
        <v>3</v>
      </c>
      <c r="BA239" s="21"/>
      <c r="BB239" s="22"/>
      <c r="BC239" s="22"/>
      <c r="BD239" s="22">
        <v>3</v>
      </c>
      <c r="BE239" s="22"/>
      <c r="BF239" s="23"/>
      <c r="BG239" s="23"/>
      <c r="BH239" s="23"/>
      <c r="BI239" s="23">
        <v>4</v>
      </c>
      <c r="BJ239" s="24"/>
      <c r="BK239" s="24"/>
      <c r="BL239" s="24"/>
      <c r="BM239" s="24">
        <v>4</v>
      </c>
      <c r="BN239" s="25"/>
      <c r="BO239" s="25"/>
      <c r="BP239" s="25">
        <v>3</v>
      </c>
      <c r="BQ239" s="25"/>
      <c r="BR239" s="26"/>
      <c r="BS239" s="26"/>
      <c r="BT239" s="26"/>
      <c r="BU239" s="26">
        <v>4</v>
      </c>
      <c r="CJ239" s="28"/>
      <c r="CO239" s="28"/>
    </row>
    <row r="240" spans="1:93">
      <c r="A240" s="17">
        <v>238</v>
      </c>
      <c r="B240" s="38">
        <v>9</v>
      </c>
      <c r="C240" s="620"/>
      <c r="D240" s="20">
        <v>1</v>
      </c>
      <c r="E240" s="20"/>
      <c r="F240" s="20"/>
      <c r="G240" s="20"/>
      <c r="H240" s="20"/>
      <c r="I240" s="20"/>
      <c r="J240" s="20">
        <v>1</v>
      </c>
      <c r="K240" s="20"/>
      <c r="L240" s="20"/>
      <c r="M240" s="20"/>
      <c r="N240" s="20"/>
      <c r="O240" s="20"/>
      <c r="P240" s="20"/>
      <c r="Q240" s="20"/>
      <c r="R240" s="21"/>
      <c r="S240" s="21"/>
      <c r="T240" s="21">
        <v>3</v>
      </c>
      <c r="U240" s="21"/>
      <c r="V240" s="22"/>
      <c r="W240" s="22"/>
      <c r="X240" s="22">
        <v>3</v>
      </c>
      <c r="Y240" s="22"/>
      <c r="Z240" s="23"/>
      <c r="AA240" s="23"/>
      <c r="AB240" s="23">
        <v>3</v>
      </c>
      <c r="AC240" s="23"/>
      <c r="AD240" s="24"/>
      <c r="AE240" s="24"/>
      <c r="AF240" s="24">
        <v>3</v>
      </c>
      <c r="AG240" s="24"/>
      <c r="AH240" s="25"/>
      <c r="AI240" s="25"/>
      <c r="AJ240" s="25">
        <v>3</v>
      </c>
      <c r="AK240" s="25"/>
      <c r="AL240" s="26"/>
      <c r="AM240" s="26"/>
      <c r="AN240" s="26"/>
      <c r="AO240" s="26">
        <v>4</v>
      </c>
      <c r="AP240" s="22"/>
      <c r="AQ240" s="22"/>
      <c r="AR240" s="22"/>
      <c r="AS240" s="22">
        <v>4</v>
      </c>
      <c r="AT240" s="27"/>
      <c r="AU240" s="27"/>
      <c r="AV240" s="27">
        <v>3</v>
      </c>
      <c r="AW240" s="27"/>
      <c r="AX240" s="21"/>
      <c r="AY240" s="21"/>
      <c r="AZ240" s="21">
        <v>3</v>
      </c>
      <c r="BA240" s="21"/>
      <c r="BB240" s="22"/>
      <c r="BC240" s="22"/>
      <c r="BD240" s="22">
        <v>3</v>
      </c>
      <c r="BE240" s="22"/>
      <c r="BF240" s="23"/>
      <c r="BG240" s="23"/>
      <c r="BH240" s="23"/>
      <c r="BI240" s="23">
        <v>4</v>
      </c>
      <c r="BJ240" s="24"/>
      <c r="BK240" s="24"/>
      <c r="BL240" s="24"/>
      <c r="BM240" s="24">
        <v>4</v>
      </c>
      <c r="BN240" s="25"/>
      <c r="BO240" s="25"/>
      <c r="BP240" s="25">
        <v>3</v>
      </c>
      <c r="BQ240" s="25"/>
      <c r="BR240" s="26"/>
      <c r="BS240" s="26"/>
      <c r="BT240" s="26"/>
      <c r="BU240" s="26">
        <v>4</v>
      </c>
      <c r="CJ240" s="28"/>
      <c r="CO240" s="28"/>
    </row>
    <row r="241" spans="1:93">
      <c r="A241" s="17">
        <v>239</v>
      </c>
      <c r="B241" s="38">
        <v>10</v>
      </c>
      <c r="C241" s="620"/>
      <c r="D241" s="20"/>
      <c r="E241" s="20">
        <v>1</v>
      </c>
      <c r="F241" s="20"/>
      <c r="G241" s="20"/>
      <c r="H241" s="20"/>
      <c r="I241" s="20"/>
      <c r="J241" s="20">
        <v>1</v>
      </c>
      <c r="K241" s="20"/>
      <c r="L241" s="20"/>
      <c r="M241" s="20"/>
      <c r="N241" s="20"/>
      <c r="O241" s="20"/>
      <c r="P241" s="20"/>
      <c r="Q241" s="20"/>
      <c r="R241" s="21"/>
      <c r="S241" s="21"/>
      <c r="T241" s="21">
        <v>3</v>
      </c>
      <c r="U241" s="21"/>
      <c r="V241" s="22"/>
      <c r="W241" s="22"/>
      <c r="X241" s="22">
        <v>3</v>
      </c>
      <c r="Y241" s="22"/>
      <c r="Z241" s="23"/>
      <c r="AA241" s="23"/>
      <c r="AB241" s="23">
        <v>3</v>
      </c>
      <c r="AC241" s="23"/>
      <c r="AD241" s="24"/>
      <c r="AE241" s="24"/>
      <c r="AF241" s="24">
        <v>3</v>
      </c>
      <c r="AG241" s="24"/>
      <c r="AH241" s="25"/>
      <c r="AI241" s="25"/>
      <c r="AJ241" s="25">
        <v>3</v>
      </c>
      <c r="AK241" s="25"/>
      <c r="AL241" s="26"/>
      <c r="AM241" s="26"/>
      <c r="AN241" s="26">
        <v>3</v>
      </c>
      <c r="AO241" s="26"/>
      <c r="AP241" s="22"/>
      <c r="AQ241" s="22"/>
      <c r="AR241" s="22">
        <v>3</v>
      </c>
      <c r="AS241" s="22"/>
      <c r="AT241" s="27"/>
      <c r="AU241" s="27"/>
      <c r="AV241" s="27">
        <v>3</v>
      </c>
      <c r="AW241" s="27"/>
      <c r="AX241" s="21"/>
      <c r="AY241" s="21"/>
      <c r="AZ241" s="21">
        <v>3</v>
      </c>
      <c r="BA241" s="21"/>
      <c r="BB241" s="22"/>
      <c r="BC241" s="22"/>
      <c r="BD241" s="22">
        <v>3</v>
      </c>
      <c r="BE241" s="22"/>
      <c r="BF241" s="23"/>
      <c r="BG241" s="23"/>
      <c r="BH241" s="23"/>
      <c r="BI241" s="23">
        <v>4</v>
      </c>
      <c r="BJ241" s="24"/>
      <c r="BK241" s="24"/>
      <c r="BL241" s="24"/>
      <c r="BM241" s="24">
        <v>4</v>
      </c>
      <c r="BN241" s="25"/>
      <c r="BO241" s="25"/>
      <c r="BP241" s="25">
        <v>3</v>
      </c>
      <c r="BQ241" s="25"/>
      <c r="BR241" s="26"/>
      <c r="BS241" s="26"/>
      <c r="BT241" s="26">
        <v>3</v>
      </c>
      <c r="BU241" s="26"/>
      <c r="CJ241" s="28"/>
      <c r="CO241" s="28"/>
    </row>
    <row r="242" spans="1:93">
      <c r="A242" s="17">
        <v>240</v>
      </c>
      <c r="B242" s="38">
        <v>11</v>
      </c>
      <c r="C242" s="620"/>
      <c r="D242" s="20">
        <v>1</v>
      </c>
      <c r="E242" s="20"/>
      <c r="F242" s="20"/>
      <c r="G242" s="20"/>
      <c r="H242" s="20"/>
      <c r="I242" s="20"/>
      <c r="J242" s="20">
        <v>1</v>
      </c>
      <c r="K242" s="20"/>
      <c r="L242" s="20"/>
      <c r="M242" s="20"/>
      <c r="N242" s="20"/>
      <c r="O242" s="20"/>
      <c r="P242" s="20"/>
      <c r="Q242" s="20"/>
      <c r="R242" s="21"/>
      <c r="S242" s="21"/>
      <c r="T242" s="21"/>
      <c r="U242" s="21">
        <v>4</v>
      </c>
      <c r="V242" s="22"/>
      <c r="W242" s="22"/>
      <c r="X242" s="22"/>
      <c r="Y242" s="22">
        <v>4</v>
      </c>
      <c r="Z242" s="23"/>
      <c r="AA242" s="23"/>
      <c r="AB242" s="23">
        <v>3</v>
      </c>
      <c r="AC242" s="23"/>
      <c r="AD242" s="24"/>
      <c r="AE242" s="24"/>
      <c r="AF242" s="24">
        <v>3</v>
      </c>
      <c r="AG242" s="24"/>
      <c r="AH242" s="25"/>
      <c r="AI242" s="25"/>
      <c r="AJ242" s="25">
        <v>3</v>
      </c>
      <c r="AK242" s="25"/>
      <c r="AL242" s="26"/>
      <c r="AM242" s="26"/>
      <c r="AN242" s="26">
        <v>3</v>
      </c>
      <c r="AO242" s="26"/>
      <c r="AP242" s="22"/>
      <c r="AQ242" s="22"/>
      <c r="AR242" s="22"/>
      <c r="AS242" s="22">
        <v>4</v>
      </c>
      <c r="AT242" s="27"/>
      <c r="AU242" s="27"/>
      <c r="AV242" s="27">
        <v>3</v>
      </c>
      <c r="AW242" s="27"/>
      <c r="AX242" s="21"/>
      <c r="AY242" s="21"/>
      <c r="AZ242" s="21">
        <v>3</v>
      </c>
      <c r="BA242" s="21"/>
      <c r="BB242" s="22"/>
      <c r="BC242" s="22"/>
      <c r="BD242" s="22">
        <v>3</v>
      </c>
      <c r="BE242" s="22"/>
      <c r="BF242" s="23"/>
      <c r="BG242" s="23"/>
      <c r="BH242" s="23"/>
      <c r="BI242" s="23">
        <v>4</v>
      </c>
      <c r="BJ242" s="24"/>
      <c r="BK242" s="24"/>
      <c r="BL242" s="24"/>
      <c r="BM242" s="24">
        <v>4</v>
      </c>
      <c r="BN242" s="25"/>
      <c r="BO242" s="25"/>
      <c r="BP242" s="25"/>
      <c r="BQ242" s="25">
        <v>4</v>
      </c>
      <c r="BR242" s="26"/>
      <c r="BS242" s="26"/>
      <c r="BT242" s="26"/>
      <c r="BU242" s="26">
        <v>4</v>
      </c>
      <c r="CJ242" s="28"/>
      <c r="CO242" s="28"/>
    </row>
    <row r="243" spans="1:93">
      <c r="A243" s="17">
        <v>241</v>
      </c>
      <c r="B243" s="38">
        <v>12</v>
      </c>
      <c r="C243" s="620"/>
      <c r="D243" s="20">
        <v>1</v>
      </c>
      <c r="E243" s="20"/>
      <c r="F243" s="20"/>
      <c r="G243" s="20"/>
      <c r="H243" s="20">
        <v>1</v>
      </c>
      <c r="I243" s="20"/>
      <c r="J243" s="20"/>
      <c r="K243" s="20"/>
      <c r="L243" s="20"/>
      <c r="M243" s="20"/>
      <c r="N243" s="20"/>
      <c r="O243" s="20"/>
      <c r="P243" s="20"/>
      <c r="Q243" s="20"/>
      <c r="R243" s="21"/>
      <c r="S243" s="21"/>
      <c r="T243" s="21">
        <v>3</v>
      </c>
      <c r="U243" s="21"/>
      <c r="V243" s="22"/>
      <c r="W243" s="22"/>
      <c r="X243" s="22">
        <v>3</v>
      </c>
      <c r="Y243" s="22"/>
      <c r="Z243" s="23"/>
      <c r="AA243" s="23"/>
      <c r="AB243" s="23">
        <v>3</v>
      </c>
      <c r="AC243" s="23"/>
      <c r="AD243" s="24"/>
      <c r="AE243" s="24"/>
      <c r="AF243" s="24">
        <v>3</v>
      </c>
      <c r="AG243" s="24"/>
      <c r="AH243" s="25"/>
      <c r="AI243" s="25"/>
      <c r="AJ243" s="25">
        <v>3</v>
      </c>
      <c r="AK243" s="25"/>
      <c r="AL243" s="26"/>
      <c r="AM243" s="26"/>
      <c r="AN243" s="26">
        <v>3</v>
      </c>
      <c r="AO243" s="26"/>
      <c r="AP243" s="22"/>
      <c r="AQ243" s="22"/>
      <c r="AR243" s="22"/>
      <c r="AS243" s="22">
        <v>4</v>
      </c>
      <c r="AT243" s="27"/>
      <c r="AU243" s="27"/>
      <c r="AV243" s="27"/>
      <c r="AW243" s="27">
        <v>4</v>
      </c>
      <c r="AX243" s="21"/>
      <c r="AY243" s="21"/>
      <c r="AZ243" s="21">
        <v>3</v>
      </c>
      <c r="BA243" s="21"/>
      <c r="BB243" s="22"/>
      <c r="BC243" s="22"/>
      <c r="BD243" s="22">
        <v>3</v>
      </c>
      <c r="BE243" s="22"/>
      <c r="BF243" s="23"/>
      <c r="BG243" s="23"/>
      <c r="BH243" s="23"/>
      <c r="BI243" s="23">
        <v>4</v>
      </c>
      <c r="BJ243" s="24"/>
      <c r="BK243" s="24"/>
      <c r="BL243" s="24"/>
      <c r="BM243" s="24">
        <v>4</v>
      </c>
      <c r="BN243" s="25"/>
      <c r="BO243" s="25"/>
      <c r="BP243" s="25"/>
      <c r="BQ243" s="25">
        <v>4</v>
      </c>
      <c r="BR243" s="26"/>
      <c r="BS243" s="26"/>
      <c r="BT243" s="26"/>
      <c r="BU243" s="26">
        <v>4</v>
      </c>
      <c r="CJ243" s="28"/>
      <c r="CO243" s="28"/>
    </row>
    <row r="244" spans="1:93">
      <c r="A244" s="17">
        <v>242</v>
      </c>
      <c r="B244" s="38">
        <v>13</v>
      </c>
      <c r="C244" s="620"/>
      <c r="D244" s="20"/>
      <c r="E244" s="20">
        <v>1</v>
      </c>
      <c r="F244" s="20"/>
      <c r="G244" s="20"/>
      <c r="H244" s="20"/>
      <c r="I244" s="20"/>
      <c r="J244" s="20">
        <v>1</v>
      </c>
      <c r="K244" s="20"/>
      <c r="L244" s="20"/>
      <c r="M244" s="20"/>
      <c r="N244" s="20"/>
      <c r="O244" s="20"/>
      <c r="P244" s="20"/>
      <c r="Q244" s="20"/>
      <c r="R244" s="21"/>
      <c r="S244" s="21"/>
      <c r="T244" s="21">
        <v>3</v>
      </c>
      <c r="U244" s="21"/>
      <c r="V244" s="22"/>
      <c r="W244" s="22"/>
      <c r="X244" s="22">
        <v>3</v>
      </c>
      <c r="Y244" s="22"/>
      <c r="Z244" s="23"/>
      <c r="AA244" s="23"/>
      <c r="AB244" s="23">
        <v>3</v>
      </c>
      <c r="AC244" s="23"/>
      <c r="AD244" s="24"/>
      <c r="AE244" s="24"/>
      <c r="AF244" s="24">
        <v>3</v>
      </c>
      <c r="AG244" s="24"/>
      <c r="AH244" s="25"/>
      <c r="AI244" s="25"/>
      <c r="AJ244" s="25">
        <v>3</v>
      </c>
      <c r="AK244" s="25"/>
      <c r="AL244" s="26"/>
      <c r="AM244" s="26"/>
      <c r="AN244" s="26">
        <v>3</v>
      </c>
      <c r="AO244" s="26"/>
      <c r="AP244" s="22"/>
      <c r="AQ244" s="22"/>
      <c r="AR244" s="22">
        <v>3</v>
      </c>
      <c r="AS244" s="22"/>
      <c r="AT244" s="27"/>
      <c r="AU244" s="27"/>
      <c r="AV244" s="27">
        <v>3</v>
      </c>
      <c r="AW244" s="27"/>
      <c r="AX244" s="21"/>
      <c r="AY244" s="21"/>
      <c r="AZ244" s="21">
        <v>3</v>
      </c>
      <c r="BA244" s="21"/>
      <c r="BB244" s="22"/>
      <c r="BC244" s="22"/>
      <c r="BD244" s="22">
        <v>3</v>
      </c>
      <c r="BE244" s="22"/>
      <c r="BF244" s="23"/>
      <c r="BG244" s="23"/>
      <c r="BH244" s="23"/>
      <c r="BI244" s="23">
        <v>4</v>
      </c>
      <c r="BJ244" s="24"/>
      <c r="BK244" s="24"/>
      <c r="BL244" s="24"/>
      <c r="BM244" s="24">
        <v>4</v>
      </c>
      <c r="BN244" s="25"/>
      <c r="BO244" s="25"/>
      <c r="BP244" s="25"/>
      <c r="BQ244" s="25">
        <v>4</v>
      </c>
      <c r="BR244" s="26"/>
      <c r="BS244" s="26"/>
      <c r="BT244" s="26"/>
      <c r="BU244" s="26">
        <v>4</v>
      </c>
      <c r="CJ244" s="28"/>
      <c r="CO244" s="28"/>
    </row>
    <row r="245" spans="1:93">
      <c r="A245" s="17">
        <v>243</v>
      </c>
      <c r="B245" s="38">
        <v>14</v>
      </c>
      <c r="C245" s="620"/>
      <c r="D245" s="20">
        <v>1</v>
      </c>
      <c r="E245" s="20"/>
      <c r="F245" s="20"/>
      <c r="G245" s="20"/>
      <c r="H245" s="20"/>
      <c r="I245" s="20"/>
      <c r="J245" s="20">
        <v>1</v>
      </c>
      <c r="K245" s="20"/>
      <c r="L245" s="20"/>
      <c r="M245" s="20"/>
      <c r="N245" s="20"/>
      <c r="O245" s="20"/>
      <c r="P245" s="20"/>
      <c r="Q245" s="20"/>
      <c r="R245" s="21"/>
      <c r="S245" s="21"/>
      <c r="T245" s="21"/>
      <c r="U245" s="21">
        <v>4</v>
      </c>
      <c r="V245" s="22"/>
      <c r="W245" s="22"/>
      <c r="X245" s="22">
        <v>3</v>
      </c>
      <c r="Y245" s="22"/>
      <c r="Z245" s="23"/>
      <c r="AA245" s="23"/>
      <c r="AB245" s="23">
        <v>3</v>
      </c>
      <c r="AC245" s="23"/>
      <c r="AD245" s="24"/>
      <c r="AE245" s="24"/>
      <c r="AF245" s="24">
        <v>3</v>
      </c>
      <c r="AG245" s="24"/>
      <c r="AH245" s="25"/>
      <c r="AI245" s="25"/>
      <c r="AJ245" s="25">
        <v>3</v>
      </c>
      <c r="AK245" s="25"/>
      <c r="AL245" s="26"/>
      <c r="AM245" s="26"/>
      <c r="AN245" s="26">
        <v>3</v>
      </c>
      <c r="AO245" s="26"/>
      <c r="AP245" s="22"/>
      <c r="AQ245" s="22"/>
      <c r="AR245" s="22">
        <v>3</v>
      </c>
      <c r="AS245" s="22"/>
      <c r="AT245" s="27"/>
      <c r="AU245" s="27"/>
      <c r="AV245" s="27">
        <v>3</v>
      </c>
      <c r="AW245" s="27"/>
      <c r="AX245" s="21"/>
      <c r="AY245" s="21"/>
      <c r="AZ245" s="21">
        <v>3</v>
      </c>
      <c r="BA245" s="21"/>
      <c r="BB245" s="22"/>
      <c r="BC245" s="22"/>
      <c r="BD245" s="22">
        <v>3</v>
      </c>
      <c r="BE245" s="22"/>
      <c r="BF245" s="23"/>
      <c r="BG245" s="23"/>
      <c r="BH245" s="23"/>
      <c r="BI245" s="23">
        <v>4</v>
      </c>
      <c r="BJ245" s="24"/>
      <c r="BK245" s="24"/>
      <c r="BL245" s="24"/>
      <c r="BM245" s="24">
        <v>4</v>
      </c>
      <c r="BN245" s="25"/>
      <c r="BO245" s="25"/>
      <c r="BP245" s="25">
        <v>3</v>
      </c>
      <c r="BQ245" s="25"/>
      <c r="BR245" s="26"/>
      <c r="BS245" s="26"/>
      <c r="BT245" s="26">
        <v>3</v>
      </c>
      <c r="BU245" s="26"/>
      <c r="CJ245" s="28"/>
      <c r="CO245" s="28"/>
    </row>
    <row r="246" spans="1:93">
      <c r="A246" s="17">
        <v>244</v>
      </c>
      <c r="B246" s="38">
        <v>15</v>
      </c>
      <c r="C246" s="620"/>
      <c r="D246" s="20">
        <v>1</v>
      </c>
      <c r="E246" s="20"/>
      <c r="F246" s="20"/>
      <c r="G246" s="20"/>
      <c r="H246" s="20">
        <v>1</v>
      </c>
      <c r="I246" s="20"/>
      <c r="J246" s="20"/>
      <c r="K246" s="20"/>
      <c r="L246" s="20"/>
      <c r="M246" s="20"/>
      <c r="N246" s="20"/>
      <c r="O246" s="20"/>
      <c r="P246" s="20"/>
      <c r="Q246" s="20"/>
      <c r="R246" s="21"/>
      <c r="S246" s="21"/>
      <c r="T246" s="21">
        <v>3</v>
      </c>
      <c r="U246" s="21"/>
      <c r="V246" s="22"/>
      <c r="W246" s="22"/>
      <c r="X246" s="22">
        <v>3</v>
      </c>
      <c r="Y246" s="22"/>
      <c r="Z246" s="23"/>
      <c r="AA246" s="23"/>
      <c r="AB246" s="23">
        <v>3</v>
      </c>
      <c r="AC246" s="23"/>
      <c r="AD246" s="24"/>
      <c r="AE246" s="24"/>
      <c r="AF246" s="24">
        <v>3</v>
      </c>
      <c r="AG246" s="24"/>
      <c r="AH246" s="25"/>
      <c r="AI246" s="25"/>
      <c r="AJ246" s="25">
        <v>3</v>
      </c>
      <c r="AK246" s="25"/>
      <c r="AL246" s="26"/>
      <c r="AM246" s="26"/>
      <c r="AN246" s="26">
        <v>3</v>
      </c>
      <c r="AO246" s="26"/>
      <c r="AP246" s="22"/>
      <c r="AQ246" s="22"/>
      <c r="AR246" s="22">
        <v>3</v>
      </c>
      <c r="AS246" s="22"/>
      <c r="AT246" s="27"/>
      <c r="AU246" s="27"/>
      <c r="AV246" s="27">
        <v>3</v>
      </c>
      <c r="AW246" s="27"/>
      <c r="AX246" s="21"/>
      <c r="AY246" s="21"/>
      <c r="AZ246" s="21">
        <v>3</v>
      </c>
      <c r="BA246" s="21"/>
      <c r="BB246" s="22"/>
      <c r="BC246" s="22"/>
      <c r="BD246" s="22">
        <v>3</v>
      </c>
      <c r="BE246" s="22"/>
      <c r="BF246" s="23"/>
      <c r="BG246" s="23"/>
      <c r="BH246" s="23"/>
      <c r="BI246" s="23">
        <v>4</v>
      </c>
      <c r="BJ246" s="24"/>
      <c r="BK246" s="24"/>
      <c r="BL246" s="24"/>
      <c r="BM246" s="24">
        <v>4</v>
      </c>
      <c r="BN246" s="25"/>
      <c r="BO246" s="25"/>
      <c r="BP246" s="25">
        <v>3</v>
      </c>
      <c r="BQ246" s="25"/>
      <c r="BR246" s="26"/>
      <c r="BS246" s="26"/>
      <c r="BT246" s="26">
        <v>3</v>
      </c>
      <c r="BU246" s="26"/>
      <c r="CJ246" s="28"/>
      <c r="CO246" s="28"/>
    </row>
    <row r="247" spans="1:93">
      <c r="A247" s="17">
        <v>245</v>
      </c>
      <c r="B247" s="38">
        <v>16</v>
      </c>
      <c r="C247" s="620"/>
      <c r="D247" s="20">
        <v>1</v>
      </c>
      <c r="E247" s="20"/>
      <c r="F247" s="20"/>
      <c r="G247" s="20"/>
      <c r="H247" s="20">
        <v>1</v>
      </c>
      <c r="I247" s="20"/>
      <c r="J247" s="20"/>
      <c r="K247" s="20"/>
      <c r="L247" s="20"/>
      <c r="M247" s="20"/>
      <c r="N247" s="20"/>
      <c r="O247" s="20"/>
      <c r="P247" s="20"/>
      <c r="Q247" s="20"/>
      <c r="R247" s="21"/>
      <c r="S247" s="21"/>
      <c r="T247" s="21">
        <v>3</v>
      </c>
      <c r="U247" s="21"/>
      <c r="V247" s="22"/>
      <c r="W247" s="22"/>
      <c r="X247" s="22">
        <v>3</v>
      </c>
      <c r="Y247" s="22"/>
      <c r="Z247" s="23"/>
      <c r="AA247" s="23"/>
      <c r="AB247" s="23">
        <v>3</v>
      </c>
      <c r="AC247" s="23"/>
      <c r="AD247" s="24"/>
      <c r="AE247" s="24"/>
      <c r="AF247" s="24">
        <v>3</v>
      </c>
      <c r="AG247" s="24"/>
      <c r="AH247" s="25"/>
      <c r="AI247" s="25"/>
      <c r="AJ247" s="25">
        <v>3</v>
      </c>
      <c r="AK247" s="25"/>
      <c r="AL247" s="26"/>
      <c r="AM247" s="26"/>
      <c r="AN247" s="26"/>
      <c r="AO247" s="26">
        <v>4</v>
      </c>
      <c r="AP247" s="22"/>
      <c r="AQ247" s="22"/>
      <c r="AR247" s="22"/>
      <c r="AS247" s="22">
        <v>4</v>
      </c>
      <c r="AT247" s="27"/>
      <c r="AU247" s="27"/>
      <c r="AV247" s="27">
        <v>3</v>
      </c>
      <c r="AW247" s="27"/>
      <c r="AX247" s="21"/>
      <c r="AY247" s="21"/>
      <c r="AZ247" s="21">
        <v>3</v>
      </c>
      <c r="BA247" s="21"/>
      <c r="BB247" s="22"/>
      <c r="BC247" s="22"/>
      <c r="BD247" s="22">
        <v>3</v>
      </c>
      <c r="BE247" s="22"/>
      <c r="BF247" s="23"/>
      <c r="BG247" s="23"/>
      <c r="BH247" s="23"/>
      <c r="BI247" s="23">
        <v>4</v>
      </c>
      <c r="BJ247" s="24"/>
      <c r="BK247" s="24"/>
      <c r="BL247" s="24"/>
      <c r="BM247" s="24">
        <v>4</v>
      </c>
      <c r="BN247" s="25"/>
      <c r="BO247" s="25"/>
      <c r="BP247" s="25">
        <v>3</v>
      </c>
      <c r="BQ247" s="25"/>
      <c r="BR247" s="26"/>
      <c r="BS247" s="26"/>
      <c r="BT247" s="26">
        <v>3</v>
      </c>
      <c r="BU247" s="26"/>
      <c r="CJ247" s="28"/>
      <c r="CO247" s="28"/>
    </row>
    <row r="248" spans="1:93">
      <c r="A248" s="17">
        <v>246</v>
      </c>
      <c r="B248" s="38">
        <v>17</v>
      </c>
      <c r="C248" s="620"/>
      <c r="D248" s="20">
        <v>1</v>
      </c>
      <c r="E248" s="20"/>
      <c r="F248" s="20"/>
      <c r="G248" s="20"/>
      <c r="H248" s="20">
        <v>1</v>
      </c>
      <c r="I248" s="20"/>
      <c r="J248" s="20"/>
      <c r="K248" s="20"/>
      <c r="L248" s="20"/>
      <c r="M248" s="20"/>
      <c r="N248" s="20"/>
      <c r="O248" s="20"/>
      <c r="P248" s="20"/>
      <c r="Q248" s="20"/>
      <c r="R248" s="21"/>
      <c r="S248" s="21"/>
      <c r="T248" s="21">
        <v>3</v>
      </c>
      <c r="U248" s="21"/>
      <c r="V248" s="22"/>
      <c r="W248" s="22"/>
      <c r="X248" s="22">
        <v>3</v>
      </c>
      <c r="Y248" s="22"/>
      <c r="Z248" s="23"/>
      <c r="AA248" s="23"/>
      <c r="AB248" s="23">
        <v>3</v>
      </c>
      <c r="AC248" s="23"/>
      <c r="AD248" s="24"/>
      <c r="AE248" s="24"/>
      <c r="AF248" s="24">
        <v>3</v>
      </c>
      <c r="AG248" s="24"/>
      <c r="AH248" s="25"/>
      <c r="AI248" s="25"/>
      <c r="AJ248" s="25">
        <v>3</v>
      </c>
      <c r="AK248" s="25"/>
      <c r="AL248" s="26"/>
      <c r="AM248" s="26"/>
      <c r="AN248" s="26"/>
      <c r="AO248" s="26">
        <v>4</v>
      </c>
      <c r="AP248" s="22"/>
      <c r="AQ248" s="22"/>
      <c r="AR248" s="22"/>
      <c r="AS248" s="22">
        <v>4</v>
      </c>
      <c r="AT248" s="27"/>
      <c r="AU248" s="27"/>
      <c r="AV248" s="27">
        <v>3</v>
      </c>
      <c r="AW248" s="27"/>
      <c r="AX248" s="21"/>
      <c r="AY248" s="21"/>
      <c r="AZ248" s="21">
        <v>3</v>
      </c>
      <c r="BA248" s="21"/>
      <c r="BB248" s="22"/>
      <c r="BC248" s="22"/>
      <c r="BD248" s="22">
        <v>3</v>
      </c>
      <c r="BE248" s="22"/>
      <c r="BF248" s="23"/>
      <c r="BG248" s="23"/>
      <c r="BH248" s="23"/>
      <c r="BI248" s="23">
        <v>4</v>
      </c>
      <c r="BJ248" s="24"/>
      <c r="BK248" s="24"/>
      <c r="BL248" s="24"/>
      <c r="BM248" s="24">
        <v>4</v>
      </c>
      <c r="BN248" s="25"/>
      <c r="BO248" s="25"/>
      <c r="BP248" s="25">
        <v>3</v>
      </c>
      <c r="BQ248" s="25"/>
      <c r="BR248" s="26"/>
      <c r="BS248" s="26"/>
      <c r="BT248" s="26"/>
      <c r="BU248" s="26">
        <v>4</v>
      </c>
      <c r="CJ248" s="28"/>
      <c r="CO248" s="28"/>
    </row>
    <row r="249" spans="1:93">
      <c r="A249" s="17">
        <v>247</v>
      </c>
      <c r="B249" s="38">
        <v>18</v>
      </c>
      <c r="C249" s="620"/>
      <c r="D249" s="20">
        <v>1</v>
      </c>
      <c r="E249" s="20"/>
      <c r="F249" s="20"/>
      <c r="G249" s="20"/>
      <c r="H249" s="20"/>
      <c r="I249" s="20"/>
      <c r="J249" s="20">
        <v>1</v>
      </c>
      <c r="K249" s="20"/>
      <c r="L249" s="20"/>
      <c r="M249" s="20"/>
      <c r="N249" s="20"/>
      <c r="O249" s="20"/>
      <c r="P249" s="20"/>
      <c r="Q249" s="20"/>
      <c r="R249" s="21"/>
      <c r="S249" s="21"/>
      <c r="T249" s="21">
        <v>3</v>
      </c>
      <c r="U249" s="21"/>
      <c r="V249" s="22"/>
      <c r="W249" s="22"/>
      <c r="X249" s="22">
        <v>3</v>
      </c>
      <c r="Y249" s="22"/>
      <c r="Z249" s="23"/>
      <c r="AA249" s="23"/>
      <c r="AB249" s="23">
        <v>3</v>
      </c>
      <c r="AC249" s="23"/>
      <c r="AD249" s="24"/>
      <c r="AE249" s="24"/>
      <c r="AF249" s="24">
        <v>3</v>
      </c>
      <c r="AG249" s="24"/>
      <c r="AH249" s="25"/>
      <c r="AI249" s="25"/>
      <c r="AJ249" s="25">
        <v>3</v>
      </c>
      <c r="AK249" s="25"/>
      <c r="AL249" s="26"/>
      <c r="AM249" s="26"/>
      <c r="AN249" s="26"/>
      <c r="AO249" s="26">
        <v>4</v>
      </c>
      <c r="AP249" s="22"/>
      <c r="AQ249" s="22"/>
      <c r="AR249" s="22"/>
      <c r="AS249" s="22">
        <v>4</v>
      </c>
      <c r="AT249" s="27"/>
      <c r="AU249" s="27"/>
      <c r="AV249" s="27">
        <v>3</v>
      </c>
      <c r="AW249" s="27"/>
      <c r="AX249" s="21"/>
      <c r="AY249" s="21"/>
      <c r="AZ249" s="21">
        <v>3</v>
      </c>
      <c r="BA249" s="21"/>
      <c r="BB249" s="22"/>
      <c r="BC249" s="22"/>
      <c r="BD249" s="22"/>
      <c r="BE249" s="22">
        <v>4</v>
      </c>
      <c r="BF249" s="23"/>
      <c r="BG249" s="23"/>
      <c r="BH249" s="23"/>
      <c r="BI249" s="23">
        <v>4</v>
      </c>
      <c r="BJ249" s="24"/>
      <c r="BK249" s="24"/>
      <c r="BL249" s="24"/>
      <c r="BM249" s="24">
        <v>4</v>
      </c>
      <c r="BN249" s="25"/>
      <c r="BO249" s="25"/>
      <c r="BP249" s="25"/>
      <c r="BQ249" s="25">
        <v>4</v>
      </c>
      <c r="BR249" s="26"/>
      <c r="BS249" s="26"/>
      <c r="BT249" s="26"/>
      <c r="BU249" s="26">
        <v>4</v>
      </c>
      <c r="CJ249" s="28"/>
      <c r="CO249" s="28"/>
    </row>
    <row r="250" spans="1:93">
      <c r="A250" s="17">
        <v>248</v>
      </c>
      <c r="B250" s="38">
        <v>19</v>
      </c>
      <c r="C250" s="620"/>
      <c r="D250" s="20"/>
      <c r="E250" s="20">
        <v>1</v>
      </c>
      <c r="F250" s="20"/>
      <c r="G250" s="20"/>
      <c r="H250" s="20"/>
      <c r="I250" s="20"/>
      <c r="J250" s="20">
        <v>1</v>
      </c>
      <c r="K250" s="20"/>
      <c r="L250" s="20"/>
      <c r="M250" s="20"/>
      <c r="N250" s="20"/>
      <c r="O250" s="20"/>
      <c r="P250" s="20"/>
      <c r="Q250" s="20"/>
      <c r="R250" s="21"/>
      <c r="S250" s="21"/>
      <c r="T250" s="21">
        <v>3</v>
      </c>
      <c r="U250" s="21"/>
      <c r="V250" s="22"/>
      <c r="W250" s="22"/>
      <c r="X250" s="22">
        <v>3</v>
      </c>
      <c r="Y250" s="22"/>
      <c r="Z250" s="23"/>
      <c r="AA250" s="23"/>
      <c r="AB250" s="23">
        <v>3</v>
      </c>
      <c r="AC250" s="23"/>
      <c r="AD250" s="24"/>
      <c r="AE250" s="24"/>
      <c r="AF250" s="24">
        <v>3</v>
      </c>
      <c r="AG250" s="24"/>
      <c r="AH250" s="25"/>
      <c r="AI250" s="25"/>
      <c r="AJ250" s="25">
        <v>3</v>
      </c>
      <c r="AK250" s="25"/>
      <c r="AL250" s="26"/>
      <c r="AM250" s="26"/>
      <c r="AN250" s="26"/>
      <c r="AO250" s="26">
        <v>4</v>
      </c>
      <c r="AP250" s="22"/>
      <c r="AQ250" s="22"/>
      <c r="AR250" s="22"/>
      <c r="AS250" s="22">
        <v>4</v>
      </c>
      <c r="AT250" s="27"/>
      <c r="AU250" s="27"/>
      <c r="AV250" s="27">
        <v>3</v>
      </c>
      <c r="AW250" s="27"/>
      <c r="AX250" s="21"/>
      <c r="AY250" s="21"/>
      <c r="AZ250" s="21">
        <v>3</v>
      </c>
      <c r="BA250" s="21"/>
      <c r="BB250" s="22"/>
      <c r="BC250" s="22"/>
      <c r="BD250" s="22">
        <v>3</v>
      </c>
      <c r="BE250" s="22"/>
      <c r="BF250" s="23"/>
      <c r="BG250" s="23"/>
      <c r="BH250" s="23"/>
      <c r="BI250" s="23">
        <v>4</v>
      </c>
      <c r="BJ250" s="24"/>
      <c r="BK250" s="24"/>
      <c r="BL250" s="24"/>
      <c r="BM250" s="24">
        <v>4</v>
      </c>
      <c r="BN250" s="25"/>
      <c r="BO250" s="25"/>
      <c r="BP250" s="25"/>
      <c r="BQ250" s="25">
        <v>4</v>
      </c>
      <c r="BR250" s="26"/>
      <c r="BS250" s="26"/>
      <c r="BT250" s="26">
        <v>3</v>
      </c>
      <c r="BU250" s="26"/>
      <c r="CJ250" s="28"/>
      <c r="CO250" s="28"/>
    </row>
    <row r="251" spans="1:93">
      <c r="A251" s="17">
        <v>249</v>
      </c>
      <c r="B251" s="38">
        <v>20</v>
      </c>
      <c r="C251" s="620"/>
      <c r="D251" s="20">
        <v>1</v>
      </c>
      <c r="E251" s="20"/>
      <c r="F251" s="20"/>
      <c r="G251" s="20"/>
      <c r="H251" s="20"/>
      <c r="I251" s="20"/>
      <c r="J251" s="20">
        <v>1</v>
      </c>
      <c r="K251" s="20"/>
      <c r="L251" s="20"/>
      <c r="M251" s="20"/>
      <c r="N251" s="20"/>
      <c r="O251" s="20"/>
      <c r="P251" s="20"/>
      <c r="Q251" s="20"/>
      <c r="R251" s="21"/>
      <c r="S251" s="21"/>
      <c r="T251" s="21">
        <v>3</v>
      </c>
      <c r="U251" s="21"/>
      <c r="V251" s="22"/>
      <c r="W251" s="22"/>
      <c r="X251" s="22">
        <v>3</v>
      </c>
      <c r="Y251" s="22"/>
      <c r="Z251" s="23"/>
      <c r="AA251" s="23"/>
      <c r="AB251" s="23">
        <v>3</v>
      </c>
      <c r="AC251" s="23"/>
      <c r="AD251" s="24"/>
      <c r="AE251" s="24"/>
      <c r="AF251" s="24">
        <v>3</v>
      </c>
      <c r="AG251" s="24"/>
      <c r="AH251" s="25"/>
      <c r="AI251" s="25"/>
      <c r="AJ251" s="25">
        <v>3</v>
      </c>
      <c r="AK251" s="25"/>
      <c r="AL251" s="26"/>
      <c r="AM251" s="26"/>
      <c r="AN251" s="26"/>
      <c r="AO251" s="26">
        <v>4</v>
      </c>
      <c r="AP251" s="22"/>
      <c r="AQ251" s="22"/>
      <c r="AR251" s="22"/>
      <c r="AS251" s="22">
        <v>4</v>
      </c>
      <c r="AT251" s="27"/>
      <c r="AU251" s="27"/>
      <c r="AV251" s="27">
        <v>3</v>
      </c>
      <c r="AW251" s="27"/>
      <c r="AX251" s="21"/>
      <c r="AY251" s="21"/>
      <c r="AZ251" s="21">
        <v>3</v>
      </c>
      <c r="BA251" s="21"/>
      <c r="BB251" s="22"/>
      <c r="BC251" s="22"/>
      <c r="BD251" s="22">
        <v>3</v>
      </c>
      <c r="BE251" s="22"/>
      <c r="BF251" s="23"/>
      <c r="BG251" s="23"/>
      <c r="BH251" s="23"/>
      <c r="BI251" s="23">
        <v>4</v>
      </c>
      <c r="BJ251" s="24"/>
      <c r="BK251" s="24"/>
      <c r="BL251" s="24"/>
      <c r="BM251" s="24">
        <v>4</v>
      </c>
      <c r="BN251" s="25"/>
      <c r="BO251" s="25"/>
      <c r="BP251" s="25">
        <v>3</v>
      </c>
      <c r="BQ251" s="25"/>
      <c r="BR251" s="26"/>
      <c r="BS251" s="26"/>
      <c r="BT251" s="26">
        <v>3</v>
      </c>
      <c r="BU251" s="26"/>
      <c r="CJ251" s="28"/>
      <c r="CO251" s="28"/>
    </row>
    <row r="252" spans="1:93">
      <c r="A252" s="17">
        <v>250</v>
      </c>
      <c r="B252" s="38">
        <v>21</v>
      </c>
      <c r="C252" s="620"/>
      <c r="D252" s="20" t="s">
        <v>494</v>
      </c>
      <c r="E252" s="20">
        <v>1</v>
      </c>
      <c r="F252" s="20"/>
      <c r="G252" s="20"/>
      <c r="H252" s="20"/>
      <c r="I252" s="20"/>
      <c r="J252" s="20">
        <v>1</v>
      </c>
      <c r="K252" s="20"/>
      <c r="L252" s="20"/>
      <c r="M252" s="20"/>
      <c r="N252" s="20"/>
      <c r="O252" s="20"/>
      <c r="P252" s="20"/>
      <c r="Q252" s="20"/>
      <c r="R252" s="21"/>
      <c r="S252" s="21"/>
      <c r="T252" s="21"/>
      <c r="U252" s="21">
        <v>4</v>
      </c>
      <c r="V252" s="22"/>
      <c r="W252" s="22"/>
      <c r="X252" s="22"/>
      <c r="Y252" s="22">
        <v>4</v>
      </c>
      <c r="Z252" s="23"/>
      <c r="AA252" s="23"/>
      <c r="AB252" s="23">
        <v>3</v>
      </c>
      <c r="AC252" s="23"/>
      <c r="AD252" s="24"/>
      <c r="AE252" s="24"/>
      <c r="AF252" s="24">
        <v>3</v>
      </c>
      <c r="AG252" s="24"/>
      <c r="AH252" s="25"/>
      <c r="AI252" s="25"/>
      <c r="AJ252" s="25">
        <v>3</v>
      </c>
      <c r="AK252" s="25"/>
      <c r="AL252" s="26"/>
      <c r="AM252" s="26"/>
      <c r="AN252" s="26"/>
      <c r="AO252" s="26">
        <v>4</v>
      </c>
      <c r="AP252" s="22"/>
      <c r="AQ252" s="22"/>
      <c r="AR252" s="22"/>
      <c r="AS252" s="22">
        <v>4</v>
      </c>
      <c r="AT252" s="27"/>
      <c r="AU252" s="27"/>
      <c r="AV252" s="27">
        <v>3</v>
      </c>
      <c r="AW252" s="27"/>
      <c r="AX252" s="21"/>
      <c r="AY252" s="21"/>
      <c r="AZ252" s="21">
        <v>3</v>
      </c>
      <c r="BA252" s="21"/>
      <c r="BB252" s="22"/>
      <c r="BC252" s="22"/>
      <c r="BD252" s="22">
        <v>3</v>
      </c>
      <c r="BE252" s="22"/>
      <c r="BF252" s="23"/>
      <c r="BG252" s="23"/>
      <c r="BH252" s="23"/>
      <c r="BI252" s="23">
        <v>4</v>
      </c>
      <c r="BJ252" s="24"/>
      <c r="BK252" s="24"/>
      <c r="BL252" s="24"/>
      <c r="BM252" s="24">
        <v>4</v>
      </c>
      <c r="BN252" s="25"/>
      <c r="BO252" s="25"/>
      <c r="BP252" s="25">
        <v>3</v>
      </c>
      <c r="BQ252" s="25"/>
      <c r="BR252" s="26"/>
      <c r="BS252" s="26"/>
      <c r="BT252" s="26"/>
      <c r="BU252" s="26">
        <v>4</v>
      </c>
      <c r="CJ252" s="28"/>
      <c r="CO252" s="28"/>
    </row>
    <row r="253" spans="1:93">
      <c r="A253" s="17">
        <v>251</v>
      </c>
      <c r="B253" s="38">
        <v>22</v>
      </c>
      <c r="C253" s="620"/>
      <c r="D253" s="20">
        <v>1</v>
      </c>
      <c r="E253" s="20"/>
      <c r="F253" s="20"/>
      <c r="G253" s="20"/>
      <c r="H253" s="20">
        <v>1</v>
      </c>
      <c r="I253" s="20"/>
      <c r="J253" s="20"/>
      <c r="K253" s="20"/>
      <c r="L253" s="20"/>
      <c r="M253" s="20"/>
      <c r="N253" s="20"/>
      <c r="O253" s="20"/>
      <c r="P253" s="20"/>
      <c r="Q253" s="20"/>
      <c r="R253" s="21"/>
      <c r="S253" s="21"/>
      <c r="T253" s="21">
        <v>3</v>
      </c>
      <c r="U253" s="21"/>
      <c r="V253" s="22"/>
      <c r="W253" s="22"/>
      <c r="X253" s="22">
        <v>3</v>
      </c>
      <c r="Y253" s="22"/>
      <c r="Z253" s="23"/>
      <c r="AA253" s="23"/>
      <c r="AB253" s="23">
        <v>3</v>
      </c>
      <c r="AC253" s="23"/>
      <c r="AD253" s="24"/>
      <c r="AE253" s="24"/>
      <c r="AF253" s="24">
        <v>3</v>
      </c>
      <c r="AG253" s="24"/>
      <c r="AH253" s="25"/>
      <c r="AI253" s="25"/>
      <c r="AJ253" s="25">
        <v>3</v>
      </c>
      <c r="AK253" s="25"/>
      <c r="AL253" s="26"/>
      <c r="AM253" s="26"/>
      <c r="AN253" s="26"/>
      <c r="AO253" s="26">
        <v>4</v>
      </c>
      <c r="AP253" s="22"/>
      <c r="AQ253" s="22"/>
      <c r="AR253" s="22"/>
      <c r="AS253" s="22">
        <v>4</v>
      </c>
      <c r="AT253" s="27"/>
      <c r="AU253" s="27"/>
      <c r="AV253" s="27">
        <v>3</v>
      </c>
      <c r="AW253" s="27"/>
      <c r="AX253" s="21"/>
      <c r="AY253" s="21"/>
      <c r="AZ253" s="21">
        <v>3</v>
      </c>
      <c r="BA253" s="21"/>
      <c r="BB253" s="22"/>
      <c r="BC253" s="22"/>
      <c r="BD253" s="22">
        <v>3</v>
      </c>
      <c r="BE253" s="22"/>
      <c r="BF253" s="23"/>
      <c r="BG253" s="23"/>
      <c r="BH253" s="23">
        <v>3</v>
      </c>
      <c r="BI253" s="23"/>
      <c r="BJ253" s="24"/>
      <c r="BK253" s="24"/>
      <c r="BL253" s="24"/>
      <c r="BM253" s="24">
        <v>4</v>
      </c>
      <c r="BN253" s="25"/>
      <c r="BO253" s="25"/>
      <c r="BP253" s="25">
        <v>3</v>
      </c>
      <c r="BQ253" s="25"/>
      <c r="BR253" s="26"/>
      <c r="BS253" s="26"/>
      <c r="BT253" s="26">
        <v>3</v>
      </c>
      <c r="BU253" s="26"/>
      <c r="CJ253" s="28"/>
      <c r="CO253" s="28"/>
    </row>
    <row r="254" spans="1:93">
      <c r="A254" s="17">
        <v>252</v>
      </c>
      <c r="B254" s="38">
        <v>23</v>
      </c>
      <c r="C254" s="620"/>
      <c r="D254" s="20">
        <v>1</v>
      </c>
      <c r="E254" s="20"/>
      <c r="F254" s="20"/>
      <c r="G254" s="20"/>
      <c r="H254" s="20">
        <v>1</v>
      </c>
      <c r="I254" s="20"/>
      <c r="J254" s="20"/>
      <c r="K254" s="20"/>
      <c r="L254" s="20"/>
      <c r="M254" s="20"/>
      <c r="N254" s="20"/>
      <c r="O254" s="20"/>
      <c r="P254" s="20"/>
      <c r="Q254" s="20"/>
      <c r="R254" s="21"/>
      <c r="S254" s="21"/>
      <c r="T254" s="21">
        <v>3</v>
      </c>
      <c r="U254" s="21"/>
      <c r="V254" s="22"/>
      <c r="W254" s="22"/>
      <c r="X254" s="22">
        <v>3</v>
      </c>
      <c r="Y254" s="22"/>
      <c r="Z254" s="23"/>
      <c r="AA254" s="23"/>
      <c r="AB254" s="23">
        <v>3</v>
      </c>
      <c r="AC254" s="23"/>
      <c r="AD254" s="24"/>
      <c r="AE254" s="24"/>
      <c r="AF254" s="24">
        <v>3</v>
      </c>
      <c r="AG254" s="24"/>
      <c r="AH254" s="25"/>
      <c r="AI254" s="25"/>
      <c r="AJ254" s="25">
        <v>3</v>
      </c>
      <c r="AK254" s="25"/>
      <c r="AL254" s="26"/>
      <c r="AM254" s="26"/>
      <c r="AN254" s="26"/>
      <c r="AO254" s="26">
        <v>4</v>
      </c>
      <c r="AP254" s="22"/>
      <c r="AQ254" s="22"/>
      <c r="AR254" s="22"/>
      <c r="AS254" s="22">
        <v>4</v>
      </c>
      <c r="AT254" s="27"/>
      <c r="AU254" s="27"/>
      <c r="AV254" s="27">
        <v>3</v>
      </c>
      <c r="AW254" s="27"/>
      <c r="AX254" s="21"/>
      <c r="AY254" s="21"/>
      <c r="AZ254" s="21">
        <v>3</v>
      </c>
      <c r="BA254" s="21"/>
      <c r="BB254" s="22"/>
      <c r="BC254" s="22"/>
      <c r="BD254" s="22">
        <v>3</v>
      </c>
      <c r="BE254" s="22"/>
      <c r="BF254" s="23"/>
      <c r="BG254" s="23"/>
      <c r="BH254" s="23">
        <v>3</v>
      </c>
      <c r="BI254" s="23"/>
      <c r="BJ254" s="24"/>
      <c r="BK254" s="24"/>
      <c r="BL254" s="24"/>
      <c r="BM254" s="24">
        <v>4</v>
      </c>
      <c r="BN254" s="25"/>
      <c r="BO254" s="25"/>
      <c r="BP254" s="25"/>
      <c r="BQ254" s="25">
        <v>4</v>
      </c>
      <c r="BR254" s="26"/>
      <c r="BS254" s="26"/>
      <c r="BT254" s="26"/>
      <c r="BU254" s="26">
        <v>4</v>
      </c>
      <c r="CJ254" s="28"/>
      <c r="CO254" s="28"/>
    </row>
    <row r="255" spans="1:93">
      <c r="A255" s="17">
        <v>253</v>
      </c>
      <c r="B255" s="38">
        <v>24</v>
      </c>
      <c r="C255" s="620"/>
      <c r="D255" s="20"/>
      <c r="E255" s="20">
        <v>1</v>
      </c>
      <c r="F255" s="20"/>
      <c r="G255" s="20"/>
      <c r="H255" s="20">
        <v>1</v>
      </c>
      <c r="I255" s="20"/>
      <c r="J255" s="20"/>
      <c r="K255" s="20"/>
      <c r="L255" s="20"/>
      <c r="M255" s="20"/>
      <c r="N255" s="20"/>
      <c r="O255" s="20"/>
      <c r="P255" s="20"/>
      <c r="Q255" s="20"/>
      <c r="R255" s="21"/>
      <c r="S255" s="21"/>
      <c r="T255" s="21">
        <v>3</v>
      </c>
      <c r="U255" s="21"/>
      <c r="V255" s="22"/>
      <c r="W255" s="22"/>
      <c r="X255" s="22">
        <v>3</v>
      </c>
      <c r="Y255" s="22"/>
      <c r="Z255" s="23"/>
      <c r="AA255" s="23"/>
      <c r="AB255" s="23">
        <v>3</v>
      </c>
      <c r="AC255" s="23"/>
      <c r="AD255" s="24"/>
      <c r="AE255" s="24"/>
      <c r="AF255" s="24">
        <v>3</v>
      </c>
      <c r="AG255" s="24"/>
      <c r="AH255" s="25"/>
      <c r="AI255" s="25"/>
      <c r="AJ255" s="25">
        <v>3</v>
      </c>
      <c r="AK255" s="25"/>
      <c r="AL255" s="26"/>
      <c r="AM255" s="26"/>
      <c r="AN255" s="26"/>
      <c r="AO255" s="26">
        <v>4</v>
      </c>
      <c r="AP255" s="22"/>
      <c r="AQ255" s="22"/>
      <c r="AR255" s="22"/>
      <c r="AS255" s="22">
        <v>4</v>
      </c>
      <c r="AT255" s="27"/>
      <c r="AU255" s="27"/>
      <c r="AV255" s="27">
        <v>3</v>
      </c>
      <c r="AW255" s="27"/>
      <c r="AX255" s="21"/>
      <c r="AY255" s="21"/>
      <c r="AZ255" s="21">
        <v>3</v>
      </c>
      <c r="BA255" s="21"/>
      <c r="BB255" s="22"/>
      <c r="BC255" s="22"/>
      <c r="BD255" s="22">
        <v>3</v>
      </c>
      <c r="BE255" s="22"/>
      <c r="BF255" s="23"/>
      <c r="BG255" s="23"/>
      <c r="BH255" s="23"/>
      <c r="BI255" s="23">
        <v>4</v>
      </c>
      <c r="BJ255" s="24"/>
      <c r="BK255" s="24"/>
      <c r="BL255" s="24"/>
      <c r="BM255" s="24">
        <v>4</v>
      </c>
      <c r="BN255" s="25"/>
      <c r="BO255" s="25"/>
      <c r="BP255" s="25">
        <v>3</v>
      </c>
      <c r="BQ255" s="25"/>
      <c r="BR255" s="26"/>
      <c r="BS255" s="26"/>
      <c r="BT255" s="26">
        <v>3</v>
      </c>
      <c r="BU255" s="26"/>
      <c r="CJ255" s="28"/>
      <c r="CO255" s="28"/>
    </row>
    <row r="256" spans="1:93">
      <c r="A256" s="17">
        <v>254</v>
      </c>
      <c r="B256" s="38">
        <v>25</v>
      </c>
      <c r="C256" s="620"/>
      <c r="D256" s="20"/>
      <c r="E256" s="20">
        <v>1</v>
      </c>
      <c r="F256" s="20"/>
      <c r="G256" s="20"/>
      <c r="H256" s="20">
        <v>1</v>
      </c>
      <c r="I256" s="20"/>
      <c r="J256" s="20"/>
      <c r="K256" s="20"/>
      <c r="L256" s="20"/>
      <c r="M256" s="20"/>
      <c r="N256" s="20"/>
      <c r="O256" s="20"/>
      <c r="P256" s="20"/>
      <c r="Q256" s="20"/>
      <c r="R256" s="21"/>
      <c r="S256" s="21"/>
      <c r="T256" s="21">
        <v>3</v>
      </c>
      <c r="U256" s="21"/>
      <c r="V256" s="22"/>
      <c r="W256" s="22"/>
      <c r="X256" s="22">
        <v>3</v>
      </c>
      <c r="Y256" s="22"/>
      <c r="Z256" s="23"/>
      <c r="AA256" s="23"/>
      <c r="AB256" s="23">
        <v>3</v>
      </c>
      <c r="AC256" s="23"/>
      <c r="AD256" s="24"/>
      <c r="AE256" s="24"/>
      <c r="AF256" s="24">
        <v>3</v>
      </c>
      <c r="AG256" s="24"/>
      <c r="AH256" s="25"/>
      <c r="AI256" s="25"/>
      <c r="AJ256" s="25">
        <v>3</v>
      </c>
      <c r="AK256" s="25"/>
      <c r="AL256" s="26"/>
      <c r="AM256" s="26"/>
      <c r="AN256" s="26"/>
      <c r="AO256" s="26">
        <v>4</v>
      </c>
      <c r="AP256" s="22"/>
      <c r="AQ256" s="22"/>
      <c r="AR256" s="22"/>
      <c r="AS256" s="22">
        <v>4</v>
      </c>
      <c r="AT256" s="27"/>
      <c r="AU256" s="27"/>
      <c r="AV256" s="27">
        <v>3</v>
      </c>
      <c r="AW256" s="27"/>
      <c r="AX256" s="21"/>
      <c r="AY256" s="21">
        <v>2</v>
      </c>
      <c r="AZ256" s="21"/>
      <c r="BA256" s="21"/>
      <c r="BB256" s="22"/>
      <c r="BC256" s="22"/>
      <c r="BD256" s="22">
        <v>3</v>
      </c>
      <c r="BE256" s="22"/>
      <c r="BF256" s="23"/>
      <c r="BG256" s="23"/>
      <c r="BH256" s="23"/>
      <c r="BI256" s="23">
        <v>4</v>
      </c>
      <c r="BJ256" s="24"/>
      <c r="BK256" s="24"/>
      <c r="BL256" s="24"/>
      <c r="BM256" s="24">
        <v>4</v>
      </c>
      <c r="BN256" s="25"/>
      <c r="BO256" s="25"/>
      <c r="BP256" s="25">
        <v>3</v>
      </c>
      <c r="BQ256" s="25"/>
      <c r="BR256" s="26"/>
      <c r="BS256" s="26"/>
      <c r="BT256" s="26">
        <v>3</v>
      </c>
      <c r="BU256" s="26"/>
      <c r="CJ256" s="28"/>
      <c r="CO256" s="28"/>
    </row>
    <row r="257" spans="1:93">
      <c r="A257" s="17">
        <v>255</v>
      </c>
      <c r="B257" s="38">
        <v>26</v>
      </c>
      <c r="C257" s="620"/>
      <c r="D257" s="20"/>
      <c r="E257" s="20">
        <v>1</v>
      </c>
      <c r="F257" s="20"/>
      <c r="G257" s="20"/>
      <c r="H257" s="20">
        <v>1</v>
      </c>
      <c r="I257" s="20"/>
      <c r="J257" s="20"/>
      <c r="K257" s="20"/>
      <c r="L257" s="20"/>
      <c r="M257" s="20"/>
      <c r="N257" s="20"/>
      <c r="O257" s="20"/>
      <c r="P257" s="20"/>
      <c r="Q257" s="20"/>
      <c r="R257" s="21"/>
      <c r="S257" s="21"/>
      <c r="T257" s="21">
        <v>3</v>
      </c>
      <c r="U257" s="21"/>
      <c r="V257" s="22"/>
      <c r="W257" s="22"/>
      <c r="X257" s="22">
        <v>3</v>
      </c>
      <c r="Y257" s="22"/>
      <c r="Z257" s="23"/>
      <c r="AA257" s="23"/>
      <c r="AB257" s="23">
        <v>3</v>
      </c>
      <c r="AC257" s="23"/>
      <c r="AD257" s="24"/>
      <c r="AE257" s="24"/>
      <c r="AF257" s="24">
        <v>3</v>
      </c>
      <c r="AG257" s="24"/>
      <c r="AH257" s="25"/>
      <c r="AI257" s="25"/>
      <c r="AJ257" s="25">
        <v>3</v>
      </c>
      <c r="AK257" s="25"/>
      <c r="AL257" s="26"/>
      <c r="AM257" s="26"/>
      <c r="AN257" s="26">
        <v>3</v>
      </c>
      <c r="AO257" s="26"/>
      <c r="AP257" s="22"/>
      <c r="AQ257" s="22"/>
      <c r="AR257" s="22">
        <v>3</v>
      </c>
      <c r="AS257" s="22"/>
      <c r="AT257" s="27"/>
      <c r="AU257" s="27"/>
      <c r="AV257" s="27">
        <v>3</v>
      </c>
      <c r="AW257" s="27"/>
      <c r="AX257" s="21"/>
      <c r="AY257" s="21"/>
      <c r="AZ257" s="21">
        <v>3</v>
      </c>
      <c r="BA257" s="21"/>
      <c r="BB257" s="22"/>
      <c r="BC257" s="22"/>
      <c r="BD257" s="22">
        <v>3</v>
      </c>
      <c r="BE257" s="22"/>
      <c r="BF257" s="23"/>
      <c r="BG257" s="23"/>
      <c r="BH257" s="23">
        <v>3</v>
      </c>
      <c r="BI257" s="23"/>
      <c r="BJ257" s="24"/>
      <c r="BK257" s="24"/>
      <c r="BL257" s="24">
        <v>3</v>
      </c>
      <c r="BM257" s="24"/>
      <c r="BN257" s="25"/>
      <c r="BO257" s="25"/>
      <c r="BP257" s="25">
        <v>3</v>
      </c>
      <c r="BQ257" s="25"/>
      <c r="BR257" s="26"/>
      <c r="BS257" s="26"/>
      <c r="BT257" s="26">
        <v>3</v>
      </c>
      <c r="BU257" s="26"/>
      <c r="CJ257" s="28"/>
      <c r="CO257" s="28"/>
    </row>
    <row r="258" spans="1:93">
      <c r="A258" s="17">
        <v>256</v>
      </c>
      <c r="B258" s="38">
        <v>27</v>
      </c>
      <c r="C258" s="620"/>
      <c r="D258" s="20">
        <v>1</v>
      </c>
      <c r="E258" s="20"/>
      <c r="F258" s="20"/>
      <c r="G258" s="20"/>
      <c r="H258" s="20">
        <v>1</v>
      </c>
      <c r="I258" s="20"/>
      <c r="J258" s="20"/>
      <c r="K258" s="20"/>
      <c r="L258" s="20"/>
      <c r="M258" s="20"/>
      <c r="N258" s="20"/>
      <c r="O258" s="20"/>
      <c r="P258" s="20"/>
      <c r="Q258" s="20"/>
      <c r="R258" s="21"/>
      <c r="S258" s="21"/>
      <c r="T258" s="21">
        <v>3</v>
      </c>
      <c r="U258" s="21"/>
      <c r="V258" s="22"/>
      <c r="W258" s="22"/>
      <c r="X258" s="22">
        <v>3</v>
      </c>
      <c r="Y258" s="22"/>
      <c r="Z258" s="23"/>
      <c r="AA258" s="23"/>
      <c r="AB258" s="23">
        <v>3</v>
      </c>
      <c r="AC258" s="23"/>
      <c r="AD258" s="24"/>
      <c r="AE258" s="24"/>
      <c r="AF258" s="24">
        <v>3</v>
      </c>
      <c r="AG258" s="24"/>
      <c r="AH258" s="25"/>
      <c r="AI258" s="25"/>
      <c r="AJ258" s="25">
        <v>3</v>
      </c>
      <c r="AK258" s="25"/>
      <c r="AL258" s="26"/>
      <c r="AM258" s="26"/>
      <c r="AN258" s="26">
        <v>3</v>
      </c>
      <c r="AO258" s="26"/>
      <c r="AP258" s="22"/>
      <c r="AQ258" s="22"/>
      <c r="AR258" s="22">
        <v>3</v>
      </c>
      <c r="AS258" s="22"/>
      <c r="AT258" s="27"/>
      <c r="AU258" s="27"/>
      <c r="AV258" s="27">
        <v>3</v>
      </c>
      <c r="AW258" s="27"/>
      <c r="AX258" s="21"/>
      <c r="AY258" s="21">
        <v>2</v>
      </c>
      <c r="AZ258" s="21"/>
      <c r="BA258" s="21"/>
      <c r="BB258" s="22"/>
      <c r="BC258" s="22"/>
      <c r="BD258" s="22">
        <v>3</v>
      </c>
      <c r="BE258" s="22"/>
      <c r="BF258" s="23"/>
      <c r="BG258" s="23"/>
      <c r="BH258" s="23"/>
      <c r="BI258" s="23">
        <v>4</v>
      </c>
      <c r="BJ258" s="24"/>
      <c r="BK258" s="24"/>
      <c r="BL258" s="24"/>
      <c r="BM258" s="24">
        <v>4</v>
      </c>
      <c r="BN258" s="25"/>
      <c r="BO258" s="25"/>
      <c r="BP258" s="25">
        <v>3</v>
      </c>
      <c r="BQ258" s="25"/>
      <c r="BR258" s="26"/>
      <c r="BS258" s="26"/>
      <c r="BT258" s="26">
        <v>3</v>
      </c>
      <c r="BU258" s="26"/>
      <c r="CJ258" s="28"/>
      <c r="CO258" s="28"/>
    </row>
    <row r="259" spans="1:93">
      <c r="A259" s="17">
        <v>257</v>
      </c>
      <c r="B259" s="38">
        <v>28</v>
      </c>
      <c r="C259" s="620"/>
      <c r="D259" s="20">
        <v>1</v>
      </c>
      <c r="E259" s="20"/>
      <c r="F259" s="20"/>
      <c r="G259" s="20"/>
      <c r="H259" s="20"/>
      <c r="I259" s="20"/>
      <c r="J259" s="20">
        <v>1</v>
      </c>
      <c r="K259" s="20"/>
      <c r="L259" s="20"/>
      <c r="M259" s="20"/>
      <c r="N259" s="20"/>
      <c r="O259" s="20"/>
      <c r="P259" s="20"/>
      <c r="Q259" s="20"/>
      <c r="R259" s="21"/>
      <c r="S259" s="21"/>
      <c r="T259" s="21">
        <v>3</v>
      </c>
      <c r="U259" s="21"/>
      <c r="V259" s="22"/>
      <c r="W259" s="22"/>
      <c r="X259" s="22">
        <v>3</v>
      </c>
      <c r="Y259" s="22"/>
      <c r="Z259" s="23"/>
      <c r="AA259" s="23"/>
      <c r="AB259" s="23">
        <v>3</v>
      </c>
      <c r="AC259" s="23"/>
      <c r="AD259" s="24"/>
      <c r="AE259" s="24"/>
      <c r="AF259" s="24">
        <v>3</v>
      </c>
      <c r="AG259" s="24"/>
      <c r="AH259" s="25"/>
      <c r="AI259" s="25"/>
      <c r="AJ259" s="25">
        <v>3</v>
      </c>
      <c r="AK259" s="25"/>
      <c r="AL259" s="26"/>
      <c r="AM259" s="26"/>
      <c r="AN259" s="26"/>
      <c r="AO259" s="26">
        <v>4</v>
      </c>
      <c r="AP259" s="22"/>
      <c r="AQ259" s="22"/>
      <c r="AR259" s="22"/>
      <c r="AS259" s="22">
        <v>4</v>
      </c>
      <c r="AT259" s="27"/>
      <c r="AU259" s="27"/>
      <c r="AV259" s="27">
        <v>3</v>
      </c>
      <c r="AW259" s="27"/>
      <c r="AX259" s="21"/>
      <c r="AY259" s="21"/>
      <c r="AZ259" s="21">
        <v>3</v>
      </c>
      <c r="BA259" s="21"/>
      <c r="BB259" s="22"/>
      <c r="BC259" s="22"/>
      <c r="BD259" s="22">
        <v>3</v>
      </c>
      <c r="BE259" s="22"/>
      <c r="BF259" s="23"/>
      <c r="BG259" s="23"/>
      <c r="BH259" s="23"/>
      <c r="BI259" s="23">
        <v>4</v>
      </c>
      <c r="BJ259" s="24"/>
      <c r="BK259" s="24"/>
      <c r="BL259" s="24"/>
      <c r="BM259" s="24">
        <v>4</v>
      </c>
      <c r="BN259" s="25"/>
      <c r="BO259" s="25"/>
      <c r="BP259" s="25">
        <v>3</v>
      </c>
      <c r="BQ259" s="25"/>
      <c r="BR259" s="26"/>
      <c r="BS259" s="26"/>
      <c r="BT259" s="26">
        <v>3</v>
      </c>
      <c r="BU259" s="26"/>
      <c r="CJ259" s="28"/>
      <c r="CO259" s="28"/>
    </row>
    <row r="260" spans="1:93">
      <c r="A260" s="17">
        <v>258</v>
      </c>
      <c r="B260" s="38">
        <v>29</v>
      </c>
      <c r="C260" s="620"/>
      <c r="D260" s="20"/>
      <c r="E260" s="20">
        <v>1</v>
      </c>
      <c r="F260" s="20"/>
      <c r="G260" s="20">
        <v>1</v>
      </c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1"/>
      <c r="S260" s="21"/>
      <c r="T260" s="21">
        <v>3</v>
      </c>
      <c r="U260" s="21"/>
      <c r="V260" s="22"/>
      <c r="W260" s="22"/>
      <c r="X260" s="22">
        <v>3</v>
      </c>
      <c r="Y260" s="22"/>
      <c r="Z260" s="23"/>
      <c r="AA260" s="23"/>
      <c r="AB260" s="23">
        <v>3</v>
      </c>
      <c r="AC260" s="23"/>
      <c r="AD260" s="24"/>
      <c r="AE260" s="24"/>
      <c r="AF260" s="24">
        <v>3</v>
      </c>
      <c r="AG260" s="24"/>
      <c r="AH260" s="25"/>
      <c r="AI260" s="25"/>
      <c r="AJ260" s="25">
        <v>3</v>
      </c>
      <c r="AK260" s="25"/>
      <c r="AL260" s="26"/>
      <c r="AM260" s="26"/>
      <c r="AN260" s="26">
        <v>3</v>
      </c>
      <c r="AO260" s="26"/>
      <c r="AP260" s="22"/>
      <c r="AQ260" s="22"/>
      <c r="AR260" s="22">
        <v>3</v>
      </c>
      <c r="AS260" s="22"/>
      <c r="AT260" s="27"/>
      <c r="AU260" s="27"/>
      <c r="AV260" s="27">
        <v>3</v>
      </c>
      <c r="AW260" s="27"/>
      <c r="AX260" s="21"/>
      <c r="AY260" s="21"/>
      <c r="AZ260" s="21">
        <v>3</v>
      </c>
      <c r="BA260" s="21"/>
      <c r="BB260" s="22"/>
      <c r="BC260" s="22"/>
      <c r="BD260" s="22">
        <v>3</v>
      </c>
      <c r="BE260" s="22"/>
      <c r="BF260" s="23"/>
      <c r="BG260" s="23"/>
      <c r="BH260" s="23"/>
      <c r="BI260" s="23">
        <v>4</v>
      </c>
      <c r="BJ260" s="24"/>
      <c r="BK260" s="24"/>
      <c r="BL260" s="24"/>
      <c r="BM260" s="24">
        <v>4</v>
      </c>
      <c r="BN260" s="25"/>
      <c r="BO260" s="25"/>
      <c r="BP260" s="25"/>
      <c r="BQ260" s="25">
        <v>4</v>
      </c>
      <c r="BR260" s="26"/>
      <c r="BS260" s="26"/>
      <c r="BT260" s="26"/>
      <c r="BU260" s="26">
        <v>4</v>
      </c>
      <c r="CJ260" s="28"/>
      <c r="CO260" s="28"/>
    </row>
    <row r="261" spans="1:93">
      <c r="A261" s="17">
        <v>259</v>
      </c>
      <c r="B261" s="38">
        <v>30</v>
      </c>
      <c r="C261" s="620"/>
      <c r="D261" s="20"/>
      <c r="E261" s="20">
        <v>1</v>
      </c>
      <c r="F261" s="20"/>
      <c r="G261" s="20"/>
      <c r="H261" s="20"/>
      <c r="I261" s="20"/>
      <c r="J261" s="20">
        <v>1</v>
      </c>
      <c r="K261" s="20"/>
      <c r="L261" s="20"/>
      <c r="M261" s="20"/>
      <c r="N261" s="20"/>
      <c r="O261" s="20"/>
      <c r="P261" s="20"/>
      <c r="Q261" s="20"/>
      <c r="R261" s="21"/>
      <c r="S261" s="21"/>
      <c r="T261" s="21"/>
      <c r="U261" s="21">
        <v>4</v>
      </c>
      <c r="V261" s="22"/>
      <c r="W261" s="22"/>
      <c r="X261" s="22"/>
      <c r="Y261" s="22">
        <v>4</v>
      </c>
      <c r="Z261" s="23"/>
      <c r="AA261" s="23"/>
      <c r="AB261" s="23">
        <v>3</v>
      </c>
      <c r="AC261" s="23"/>
      <c r="AD261" s="24"/>
      <c r="AE261" s="24"/>
      <c r="AF261" s="24">
        <v>3</v>
      </c>
      <c r="AG261" s="24"/>
      <c r="AH261" s="25"/>
      <c r="AI261" s="25"/>
      <c r="AJ261" s="25">
        <v>3</v>
      </c>
      <c r="AK261" s="25"/>
      <c r="AL261" s="26"/>
      <c r="AM261" s="26"/>
      <c r="AN261" s="26"/>
      <c r="AO261" s="26">
        <v>4</v>
      </c>
      <c r="AP261" s="22"/>
      <c r="AQ261" s="22"/>
      <c r="AR261" s="22"/>
      <c r="AS261" s="22">
        <v>4</v>
      </c>
      <c r="AT261" s="27"/>
      <c r="AU261" s="27"/>
      <c r="AV261" s="27">
        <v>3</v>
      </c>
      <c r="AW261" s="27"/>
      <c r="AX261" s="21"/>
      <c r="AY261" s="21"/>
      <c r="AZ261" s="21">
        <v>3</v>
      </c>
      <c r="BA261" s="21"/>
      <c r="BB261" s="22"/>
      <c r="BC261" s="22"/>
      <c r="BD261" s="22">
        <v>3</v>
      </c>
      <c r="BE261" s="22"/>
      <c r="BF261" s="23"/>
      <c r="BG261" s="23"/>
      <c r="BH261" s="23"/>
      <c r="BI261" s="23">
        <v>4</v>
      </c>
      <c r="BJ261" s="24"/>
      <c r="BK261" s="24"/>
      <c r="BL261" s="24"/>
      <c r="BM261" s="24">
        <v>4</v>
      </c>
      <c r="BN261" s="25"/>
      <c r="BO261" s="25"/>
      <c r="BP261" s="25">
        <v>3</v>
      </c>
      <c r="BQ261" s="25"/>
      <c r="BR261" s="26"/>
      <c r="BS261" s="26"/>
      <c r="BT261" s="26">
        <v>3</v>
      </c>
      <c r="BU261" s="26"/>
      <c r="CJ261" s="28"/>
      <c r="CO261" s="28"/>
    </row>
    <row r="262" spans="1:93">
      <c r="A262" s="17">
        <v>260</v>
      </c>
      <c r="B262" s="38">
        <v>31</v>
      </c>
      <c r="C262" s="620"/>
      <c r="D262" s="20"/>
      <c r="E262" s="20">
        <v>1</v>
      </c>
      <c r="F262" s="20"/>
      <c r="G262" s="20"/>
      <c r="H262" s="20"/>
      <c r="I262" s="20"/>
      <c r="J262" s="20">
        <v>1</v>
      </c>
      <c r="K262" s="20"/>
      <c r="L262" s="20"/>
      <c r="M262" s="20"/>
      <c r="N262" s="20"/>
      <c r="O262" s="20"/>
      <c r="P262" s="20"/>
      <c r="Q262" s="20"/>
      <c r="R262" s="21"/>
      <c r="S262" s="21"/>
      <c r="T262" s="21"/>
      <c r="U262" s="21">
        <v>4</v>
      </c>
      <c r="V262" s="22"/>
      <c r="W262" s="22"/>
      <c r="X262" s="22"/>
      <c r="Y262" s="22">
        <v>4</v>
      </c>
      <c r="Z262" s="23"/>
      <c r="AA262" s="23"/>
      <c r="AB262" s="23">
        <v>3</v>
      </c>
      <c r="AC262" s="23"/>
      <c r="AD262" s="24"/>
      <c r="AE262" s="24"/>
      <c r="AF262" s="24">
        <v>3</v>
      </c>
      <c r="AG262" s="24"/>
      <c r="AH262" s="25"/>
      <c r="AI262" s="25"/>
      <c r="AJ262" s="25">
        <v>3</v>
      </c>
      <c r="AK262" s="25"/>
      <c r="AL262" s="26"/>
      <c r="AM262" s="26"/>
      <c r="AN262" s="26"/>
      <c r="AO262" s="26">
        <v>4</v>
      </c>
      <c r="AP262" s="22"/>
      <c r="AQ262" s="22"/>
      <c r="AR262" s="22"/>
      <c r="AS262" s="22">
        <v>4</v>
      </c>
      <c r="AT262" s="27"/>
      <c r="AU262" s="27"/>
      <c r="AV262" s="27">
        <v>3</v>
      </c>
      <c r="AW262" s="27"/>
      <c r="AX262" s="21"/>
      <c r="AY262" s="21"/>
      <c r="AZ262" s="21">
        <v>3</v>
      </c>
      <c r="BA262" s="21"/>
      <c r="BB262" s="22"/>
      <c r="BC262" s="22"/>
      <c r="BD262" s="22"/>
      <c r="BE262" s="22">
        <v>4</v>
      </c>
      <c r="BF262" s="23"/>
      <c r="BG262" s="23"/>
      <c r="BH262" s="23"/>
      <c r="BI262" s="23">
        <v>4</v>
      </c>
      <c r="BJ262" s="24"/>
      <c r="BK262" s="24"/>
      <c r="BL262" s="24"/>
      <c r="BM262" s="24">
        <v>4</v>
      </c>
      <c r="BN262" s="25"/>
      <c r="BO262" s="25"/>
      <c r="BP262" s="25"/>
      <c r="BQ262" s="25">
        <v>4</v>
      </c>
      <c r="BR262" s="26"/>
      <c r="BS262" s="26"/>
      <c r="BT262" s="26">
        <v>3</v>
      </c>
      <c r="BU262" s="26"/>
      <c r="CJ262" s="28"/>
      <c r="CO262" s="28"/>
    </row>
    <row r="263" spans="1:93">
      <c r="A263" s="17">
        <v>261</v>
      </c>
      <c r="B263" s="38">
        <v>32</v>
      </c>
      <c r="C263" s="620"/>
      <c r="D263" s="20">
        <v>1</v>
      </c>
      <c r="E263" s="20"/>
      <c r="F263" s="20"/>
      <c r="G263" s="20"/>
      <c r="H263" s="20"/>
      <c r="I263" s="20"/>
      <c r="J263" s="20">
        <v>1</v>
      </c>
      <c r="K263" s="20"/>
      <c r="L263" s="20"/>
      <c r="M263" s="20"/>
      <c r="N263" s="20"/>
      <c r="O263" s="20"/>
      <c r="P263" s="20"/>
      <c r="Q263" s="20"/>
      <c r="R263" s="21"/>
      <c r="S263" s="21"/>
      <c r="T263" s="21"/>
      <c r="U263" s="21">
        <v>4</v>
      </c>
      <c r="V263" s="22"/>
      <c r="W263" s="22"/>
      <c r="X263" s="22"/>
      <c r="Y263" s="22">
        <v>4</v>
      </c>
      <c r="Z263" s="23"/>
      <c r="AA263" s="23"/>
      <c r="AB263" s="23">
        <v>3</v>
      </c>
      <c r="AC263" s="23"/>
      <c r="AD263" s="24"/>
      <c r="AE263" s="24"/>
      <c r="AF263" s="24">
        <v>3</v>
      </c>
      <c r="AG263" s="24"/>
      <c r="AH263" s="25"/>
      <c r="AI263" s="25"/>
      <c r="AJ263" s="25"/>
      <c r="AK263" s="25">
        <v>4</v>
      </c>
      <c r="AL263" s="26"/>
      <c r="AM263" s="26"/>
      <c r="AN263" s="26"/>
      <c r="AO263" s="26">
        <v>4</v>
      </c>
      <c r="AP263" s="22"/>
      <c r="AQ263" s="22"/>
      <c r="AR263" s="22"/>
      <c r="AS263" s="22">
        <v>4</v>
      </c>
      <c r="AT263" s="27"/>
      <c r="AU263" s="27"/>
      <c r="AV263" s="27">
        <v>3</v>
      </c>
      <c r="AW263" s="27"/>
      <c r="AX263" s="21"/>
      <c r="AY263" s="21"/>
      <c r="AZ263" s="21">
        <v>3</v>
      </c>
      <c r="BA263" s="21"/>
      <c r="BB263" s="22"/>
      <c r="BC263" s="22"/>
      <c r="BD263" s="22"/>
      <c r="BE263" s="22">
        <v>4</v>
      </c>
      <c r="BF263" s="23"/>
      <c r="BG263" s="23"/>
      <c r="BH263" s="23"/>
      <c r="BI263" s="23">
        <v>4</v>
      </c>
      <c r="BJ263" s="24"/>
      <c r="BK263" s="24"/>
      <c r="BL263" s="24"/>
      <c r="BM263" s="24">
        <v>4</v>
      </c>
      <c r="BN263" s="25"/>
      <c r="BO263" s="25"/>
      <c r="BP263" s="25"/>
      <c r="BQ263" s="25">
        <v>4</v>
      </c>
      <c r="BR263" s="26"/>
      <c r="BS263" s="26"/>
      <c r="BT263" s="26">
        <v>3</v>
      </c>
      <c r="BU263" s="26"/>
      <c r="CJ263" s="28"/>
      <c r="CO263" s="28"/>
    </row>
    <row r="264" spans="1:93">
      <c r="A264" s="17">
        <v>262</v>
      </c>
      <c r="B264" s="38">
        <v>33</v>
      </c>
      <c r="C264" s="620"/>
      <c r="D264" s="20">
        <v>1</v>
      </c>
      <c r="E264" s="20"/>
      <c r="F264" s="20"/>
      <c r="G264" s="20"/>
      <c r="H264" s="20"/>
      <c r="I264" s="20"/>
      <c r="J264" s="20">
        <v>1</v>
      </c>
      <c r="K264" s="20"/>
      <c r="L264" s="20"/>
      <c r="M264" s="20"/>
      <c r="N264" s="20"/>
      <c r="O264" s="20"/>
      <c r="P264" s="20"/>
      <c r="Q264" s="20"/>
      <c r="R264" s="21"/>
      <c r="S264" s="21"/>
      <c r="T264" s="21">
        <v>3</v>
      </c>
      <c r="U264" s="21"/>
      <c r="V264" s="22"/>
      <c r="W264" s="22"/>
      <c r="X264" s="22"/>
      <c r="Y264" s="22">
        <v>4</v>
      </c>
      <c r="Z264" s="23"/>
      <c r="AA264" s="23"/>
      <c r="AB264" s="23"/>
      <c r="AC264" s="23">
        <v>4</v>
      </c>
      <c r="AD264" s="24"/>
      <c r="AE264" s="24"/>
      <c r="AF264" s="24">
        <v>3</v>
      </c>
      <c r="AG264" s="24"/>
      <c r="AH264" s="25"/>
      <c r="AI264" s="25"/>
      <c r="AJ264" s="25">
        <v>3</v>
      </c>
      <c r="AK264" s="25"/>
      <c r="AL264" s="26"/>
      <c r="AM264" s="26"/>
      <c r="AN264" s="26"/>
      <c r="AO264" s="26">
        <v>4</v>
      </c>
      <c r="AP264" s="22"/>
      <c r="AQ264" s="22"/>
      <c r="AR264" s="22"/>
      <c r="AS264" s="22">
        <v>4</v>
      </c>
      <c r="AT264" s="27"/>
      <c r="AU264" s="27"/>
      <c r="AV264" s="27">
        <v>3</v>
      </c>
      <c r="AW264" s="27"/>
      <c r="AX264" s="21"/>
      <c r="AY264" s="21"/>
      <c r="AZ264" s="21">
        <v>3</v>
      </c>
      <c r="BA264" s="21"/>
      <c r="BB264" s="22"/>
      <c r="BC264" s="22"/>
      <c r="BD264" s="22"/>
      <c r="BE264" s="22">
        <v>4</v>
      </c>
      <c r="BF264" s="23"/>
      <c r="BG264" s="23"/>
      <c r="BH264" s="23"/>
      <c r="BI264" s="23">
        <v>4</v>
      </c>
      <c r="BJ264" s="24"/>
      <c r="BK264" s="24"/>
      <c r="BL264" s="24"/>
      <c r="BM264" s="24">
        <v>4</v>
      </c>
      <c r="BN264" s="25"/>
      <c r="BO264" s="25"/>
      <c r="BP264" s="25">
        <v>3</v>
      </c>
      <c r="BQ264" s="25"/>
      <c r="BR264" s="26"/>
      <c r="BS264" s="26"/>
      <c r="BT264" s="26">
        <v>3</v>
      </c>
      <c r="BU264" s="26"/>
      <c r="CJ264" s="28"/>
      <c r="CO264" s="28"/>
    </row>
    <row r="265" spans="1:93">
      <c r="A265" s="17">
        <v>263</v>
      </c>
      <c r="B265" s="38">
        <v>34</v>
      </c>
      <c r="C265" s="620"/>
      <c r="D265" s="20">
        <v>1</v>
      </c>
      <c r="E265" s="20"/>
      <c r="F265" s="20"/>
      <c r="G265" s="20"/>
      <c r="H265" s="20"/>
      <c r="I265" s="20"/>
      <c r="J265" s="20">
        <v>1</v>
      </c>
      <c r="K265" s="20"/>
      <c r="L265" s="20"/>
      <c r="M265" s="20"/>
      <c r="N265" s="20"/>
      <c r="O265" s="20"/>
      <c r="P265" s="20"/>
      <c r="Q265" s="20"/>
      <c r="R265" s="21"/>
      <c r="S265" s="21"/>
      <c r="T265" s="21">
        <v>3</v>
      </c>
      <c r="U265" s="21"/>
      <c r="V265" s="22"/>
      <c r="W265" s="22"/>
      <c r="X265" s="22">
        <v>3</v>
      </c>
      <c r="Y265" s="22"/>
      <c r="Z265" s="23"/>
      <c r="AA265" s="23"/>
      <c r="AB265" s="23">
        <v>3</v>
      </c>
      <c r="AC265" s="23"/>
      <c r="AD265" s="24"/>
      <c r="AE265" s="24"/>
      <c r="AF265" s="24">
        <v>3</v>
      </c>
      <c r="AG265" s="24"/>
      <c r="AH265" s="25"/>
      <c r="AI265" s="25"/>
      <c r="AJ265" s="25">
        <v>3</v>
      </c>
      <c r="AK265" s="25"/>
      <c r="AL265" s="26"/>
      <c r="AM265" s="26"/>
      <c r="AN265" s="26"/>
      <c r="AO265" s="26">
        <v>4</v>
      </c>
      <c r="AP265" s="22"/>
      <c r="AQ265" s="22"/>
      <c r="AR265" s="22"/>
      <c r="AS265" s="22">
        <v>4</v>
      </c>
      <c r="AT265" s="27"/>
      <c r="AU265" s="27"/>
      <c r="AV265" s="27">
        <v>3</v>
      </c>
      <c r="AW265" s="27"/>
      <c r="AX265" s="21"/>
      <c r="AY265" s="21"/>
      <c r="AZ265" s="21">
        <v>3</v>
      </c>
      <c r="BA265" s="21"/>
      <c r="BB265" s="22"/>
      <c r="BC265" s="22"/>
      <c r="BD265" s="22"/>
      <c r="BE265" s="22">
        <v>4</v>
      </c>
      <c r="BF265" s="23"/>
      <c r="BG265" s="23"/>
      <c r="BH265" s="23"/>
      <c r="BI265" s="23">
        <v>4</v>
      </c>
      <c r="BJ265" s="24"/>
      <c r="BK265" s="24"/>
      <c r="BL265" s="24"/>
      <c r="BM265" s="24">
        <v>4</v>
      </c>
      <c r="BN265" s="25"/>
      <c r="BO265" s="25"/>
      <c r="BP265" s="25"/>
      <c r="BQ265" s="25">
        <v>4</v>
      </c>
      <c r="BR265" s="26"/>
      <c r="BS265" s="26"/>
      <c r="BT265" s="26">
        <v>3</v>
      </c>
      <c r="BU265" s="26"/>
      <c r="CJ265" s="28"/>
      <c r="CO265" s="28"/>
    </row>
    <row r="266" spans="1:93">
      <c r="A266" s="17">
        <v>264</v>
      </c>
      <c r="B266" s="38">
        <v>35</v>
      </c>
      <c r="C266" s="620"/>
      <c r="D266" s="20">
        <v>1</v>
      </c>
      <c r="E266" s="20"/>
      <c r="F266" s="20"/>
      <c r="G266" s="20"/>
      <c r="H266" s="20"/>
      <c r="I266" s="20"/>
      <c r="J266" s="20">
        <v>1</v>
      </c>
      <c r="K266" s="20"/>
      <c r="L266" s="20"/>
      <c r="M266" s="20"/>
      <c r="N266" s="20"/>
      <c r="O266" s="20"/>
      <c r="P266" s="20"/>
      <c r="Q266" s="20"/>
      <c r="R266" s="21"/>
      <c r="S266" s="21"/>
      <c r="T266" s="21"/>
      <c r="U266" s="21">
        <v>4</v>
      </c>
      <c r="V266" s="22"/>
      <c r="W266" s="22"/>
      <c r="X266" s="22"/>
      <c r="Y266" s="22">
        <v>4</v>
      </c>
      <c r="Z266" s="23"/>
      <c r="AA266" s="23"/>
      <c r="AB266" s="23"/>
      <c r="AC266" s="23">
        <v>4</v>
      </c>
      <c r="AD266" s="24"/>
      <c r="AE266" s="24"/>
      <c r="AF266" s="24">
        <v>3</v>
      </c>
      <c r="AG266" s="24"/>
      <c r="AH266" s="25"/>
      <c r="AI266" s="25"/>
      <c r="AJ266" s="25">
        <v>3</v>
      </c>
      <c r="AK266" s="25"/>
      <c r="AL266" s="26"/>
      <c r="AM266" s="26"/>
      <c r="AN266" s="26"/>
      <c r="AO266" s="26">
        <v>4</v>
      </c>
      <c r="AP266" s="22"/>
      <c r="AQ266" s="22"/>
      <c r="AR266" s="22"/>
      <c r="AS266" s="22">
        <v>4</v>
      </c>
      <c r="AT266" s="27"/>
      <c r="AU266" s="27"/>
      <c r="AV266" s="27">
        <v>3</v>
      </c>
      <c r="AW266" s="27"/>
      <c r="AX266" s="21"/>
      <c r="AY266" s="21"/>
      <c r="AZ266" s="21">
        <v>3</v>
      </c>
      <c r="BA266" s="21"/>
      <c r="BB266" s="22"/>
      <c r="BC266" s="22"/>
      <c r="BD266" s="22">
        <v>3</v>
      </c>
      <c r="BE266" s="22"/>
      <c r="BF266" s="23"/>
      <c r="BG266" s="23"/>
      <c r="BH266" s="23"/>
      <c r="BI266" s="23">
        <v>4</v>
      </c>
      <c r="BJ266" s="24"/>
      <c r="BK266" s="24"/>
      <c r="BL266" s="24"/>
      <c r="BM266" s="24">
        <v>4</v>
      </c>
      <c r="BN266" s="25"/>
      <c r="BO266" s="25"/>
      <c r="BP266" s="25">
        <v>3</v>
      </c>
      <c r="BQ266" s="25"/>
      <c r="BR266" s="26"/>
      <c r="BS266" s="26"/>
      <c r="BT266" s="26">
        <v>3</v>
      </c>
      <c r="BU266" s="26"/>
      <c r="CJ266" s="28"/>
      <c r="CO266" s="28"/>
    </row>
    <row r="267" spans="1:93">
      <c r="A267" s="17">
        <v>265</v>
      </c>
      <c r="B267" s="38">
        <v>36</v>
      </c>
      <c r="C267" s="620"/>
      <c r="D267" s="20">
        <v>1</v>
      </c>
      <c r="E267" s="20"/>
      <c r="F267" s="20"/>
      <c r="G267" s="20"/>
      <c r="H267" s="20">
        <v>1</v>
      </c>
      <c r="I267" s="20"/>
      <c r="J267" s="20"/>
      <c r="K267" s="20"/>
      <c r="L267" s="20"/>
      <c r="M267" s="20"/>
      <c r="N267" s="20"/>
      <c r="O267" s="20"/>
      <c r="P267" s="20"/>
      <c r="Q267" s="20"/>
      <c r="R267" s="21"/>
      <c r="S267" s="21"/>
      <c r="T267" s="21">
        <v>3</v>
      </c>
      <c r="U267" s="21"/>
      <c r="V267" s="22"/>
      <c r="W267" s="22"/>
      <c r="X267" s="22">
        <v>3</v>
      </c>
      <c r="Y267" s="22"/>
      <c r="Z267" s="23"/>
      <c r="AA267" s="23"/>
      <c r="AB267" s="23">
        <v>3</v>
      </c>
      <c r="AC267" s="23"/>
      <c r="AD267" s="24"/>
      <c r="AE267" s="24"/>
      <c r="AF267" s="24">
        <v>3</v>
      </c>
      <c r="AG267" s="24"/>
      <c r="AH267" s="25"/>
      <c r="AI267" s="25"/>
      <c r="AJ267" s="25">
        <v>3</v>
      </c>
      <c r="AK267" s="25"/>
      <c r="AL267" s="26"/>
      <c r="AM267" s="26"/>
      <c r="AN267" s="26"/>
      <c r="AO267" s="26">
        <v>4</v>
      </c>
      <c r="AP267" s="22"/>
      <c r="AQ267" s="22"/>
      <c r="AR267" s="22"/>
      <c r="AS267" s="22">
        <v>4</v>
      </c>
      <c r="AT267" s="27"/>
      <c r="AU267" s="27"/>
      <c r="AV267" s="27">
        <v>3</v>
      </c>
      <c r="AW267" s="27"/>
      <c r="AX267" s="21"/>
      <c r="AY267" s="21"/>
      <c r="AZ267" s="21">
        <v>3</v>
      </c>
      <c r="BA267" s="21"/>
      <c r="BB267" s="22"/>
      <c r="BC267" s="22"/>
      <c r="BD267" s="22"/>
      <c r="BE267" s="22">
        <v>4</v>
      </c>
      <c r="BF267" s="23"/>
      <c r="BG267" s="23"/>
      <c r="BH267" s="23"/>
      <c r="BI267" s="23">
        <v>4</v>
      </c>
      <c r="BJ267" s="24"/>
      <c r="BK267" s="24"/>
      <c r="BL267" s="24"/>
      <c r="BM267" s="24">
        <v>4</v>
      </c>
      <c r="BN267" s="25"/>
      <c r="BO267" s="25"/>
      <c r="BP267" s="25"/>
      <c r="BQ267" s="25">
        <v>4</v>
      </c>
      <c r="BR267" s="26"/>
      <c r="BS267" s="26"/>
      <c r="BT267" s="26">
        <v>3</v>
      </c>
      <c r="BU267" s="26"/>
      <c r="CJ267" s="28"/>
      <c r="CO267" s="28"/>
    </row>
    <row r="268" spans="1:93">
      <c r="A268" s="17">
        <v>266</v>
      </c>
      <c r="B268" s="38">
        <v>37</v>
      </c>
      <c r="C268" s="620"/>
      <c r="D268" s="20">
        <v>1</v>
      </c>
      <c r="E268" s="20"/>
      <c r="F268" s="20"/>
      <c r="G268" s="20"/>
      <c r="H268" s="20"/>
      <c r="I268" s="20"/>
      <c r="J268" s="20">
        <v>1</v>
      </c>
      <c r="K268" s="20"/>
      <c r="L268" s="20"/>
      <c r="M268" s="20"/>
      <c r="N268" s="20"/>
      <c r="O268" s="20"/>
      <c r="P268" s="20"/>
      <c r="Q268" s="20"/>
      <c r="R268" s="21"/>
      <c r="S268" s="21"/>
      <c r="T268" s="21"/>
      <c r="U268" s="21">
        <v>4</v>
      </c>
      <c r="V268" s="22"/>
      <c r="W268" s="22"/>
      <c r="X268" s="22"/>
      <c r="Y268" s="22">
        <v>4</v>
      </c>
      <c r="Z268" s="23"/>
      <c r="AA268" s="23"/>
      <c r="AB268" s="23"/>
      <c r="AC268" s="23">
        <v>4</v>
      </c>
      <c r="AD268" s="24"/>
      <c r="AE268" s="24"/>
      <c r="AF268" s="24">
        <v>3</v>
      </c>
      <c r="AG268" s="24"/>
      <c r="AH268" s="25"/>
      <c r="AI268" s="25"/>
      <c r="AJ268" s="25">
        <v>3</v>
      </c>
      <c r="AK268" s="25"/>
      <c r="AL268" s="26"/>
      <c r="AM268" s="26"/>
      <c r="AN268" s="26"/>
      <c r="AO268" s="26">
        <v>4</v>
      </c>
      <c r="AP268" s="22"/>
      <c r="AQ268" s="22"/>
      <c r="AR268" s="22"/>
      <c r="AS268" s="22">
        <v>4</v>
      </c>
      <c r="AT268" s="27"/>
      <c r="AU268" s="27"/>
      <c r="AV268" s="27">
        <v>3</v>
      </c>
      <c r="AW268" s="27"/>
      <c r="AX268" s="21"/>
      <c r="AY268" s="21"/>
      <c r="AZ268" s="21">
        <v>3</v>
      </c>
      <c r="BA268" s="21"/>
      <c r="BB268" s="22"/>
      <c r="BC268" s="22"/>
      <c r="BD268" s="22">
        <v>3</v>
      </c>
      <c r="BE268" s="22"/>
      <c r="BF268" s="23"/>
      <c r="BG268" s="23"/>
      <c r="BH268" s="23"/>
      <c r="BI268" s="23">
        <v>4</v>
      </c>
      <c r="BJ268" s="24"/>
      <c r="BK268" s="24"/>
      <c r="BL268" s="24"/>
      <c r="BM268" s="24">
        <v>4</v>
      </c>
      <c r="BN268" s="25"/>
      <c r="BO268" s="25"/>
      <c r="BP268" s="25"/>
      <c r="BQ268" s="25">
        <v>4</v>
      </c>
      <c r="BR268" s="26"/>
      <c r="BS268" s="26"/>
      <c r="BT268" s="26">
        <v>3</v>
      </c>
      <c r="BU268" s="26"/>
      <c r="CJ268" s="28"/>
      <c r="CO268" s="28"/>
    </row>
    <row r="269" spans="1:93">
      <c r="A269" s="17">
        <v>267</v>
      </c>
      <c r="B269" s="38">
        <v>38</v>
      </c>
      <c r="C269" s="620"/>
      <c r="D269" s="20">
        <v>1</v>
      </c>
      <c r="E269" s="20"/>
      <c r="F269" s="20"/>
      <c r="G269" s="20"/>
      <c r="H269" s="20">
        <v>1</v>
      </c>
      <c r="I269" s="20"/>
      <c r="J269" s="20"/>
      <c r="K269" s="20"/>
      <c r="L269" s="20"/>
      <c r="M269" s="20"/>
      <c r="N269" s="20"/>
      <c r="O269" s="20"/>
      <c r="P269" s="20"/>
      <c r="Q269" s="20"/>
      <c r="R269" s="21"/>
      <c r="S269" s="21"/>
      <c r="T269" s="21">
        <v>3</v>
      </c>
      <c r="U269" s="21"/>
      <c r="V269" s="22"/>
      <c r="W269" s="22"/>
      <c r="X269" s="22">
        <v>3</v>
      </c>
      <c r="Y269" s="22"/>
      <c r="Z269" s="23"/>
      <c r="AA269" s="23"/>
      <c r="AB269" s="23">
        <v>3</v>
      </c>
      <c r="AC269" s="23"/>
      <c r="AD269" s="24"/>
      <c r="AE269" s="24"/>
      <c r="AF269" s="24">
        <v>3</v>
      </c>
      <c r="AG269" s="24"/>
      <c r="AH269" s="25"/>
      <c r="AI269" s="25"/>
      <c r="AJ269" s="25">
        <v>3</v>
      </c>
      <c r="AK269" s="25"/>
      <c r="AL269" s="26"/>
      <c r="AM269" s="26"/>
      <c r="AN269" s="26">
        <v>3</v>
      </c>
      <c r="AO269" s="26"/>
      <c r="AP269" s="22"/>
      <c r="AQ269" s="22"/>
      <c r="AR269" s="22"/>
      <c r="AS269" s="22">
        <v>4</v>
      </c>
      <c r="AT269" s="27"/>
      <c r="AU269" s="27"/>
      <c r="AV269" s="27">
        <v>3</v>
      </c>
      <c r="AW269" s="27"/>
      <c r="AX269" s="21"/>
      <c r="AY269" s="21"/>
      <c r="AZ269" s="21">
        <v>3</v>
      </c>
      <c r="BA269" s="21"/>
      <c r="BB269" s="22"/>
      <c r="BC269" s="22"/>
      <c r="BD269" s="22">
        <v>3</v>
      </c>
      <c r="BE269" s="22"/>
      <c r="BF269" s="23"/>
      <c r="BG269" s="23"/>
      <c r="BH269" s="23"/>
      <c r="BI269" s="23">
        <v>4</v>
      </c>
      <c r="BJ269" s="24"/>
      <c r="BK269" s="24"/>
      <c r="BL269" s="24"/>
      <c r="BM269" s="24">
        <v>4</v>
      </c>
      <c r="BN269" s="25"/>
      <c r="BO269" s="25"/>
      <c r="BP269" s="25"/>
      <c r="BQ269" s="25">
        <v>4</v>
      </c>
      <c r="BR269" s="26"/>
      <c r="BS269" s="26"/>
      <c r="BT269" s="26">
        <v>3</v>
      </c>
      <c r="BU269" s="26"/>
      <c r="CJ269" s="28"/>
      <c r="CO269" s="28"/>
    </row>
    <row r="270" spans="1:93">
      <c r="A270" s="17">
        <v>268</v>
      </c>
      <c r="B270" s="38">
        <v>39</v>
      </c>
      <c r="C270" s="620"/>
      <c r="D270" s="20">
        <v>1</v>
      </c>
      <c r="E270" s="20"/>
      <c r="F270" s="20"/>
      <c r="G270" s="20"/>
      <c r="H270" s="20">
        <v>1</v>
      </c>
      <c r="I270" s="20"/>
      <c r="J270" s="20"/>
      <c r="K270" s="20"/>
      <c r="L270" s="20"/>
      <c r="M270" s="20"/>
      <c r="N270" s="20"/>
      <c r="O270" s="20"/>
      <c r="P270" s="20"/>
      <c r="Q270" s="20"/>
      <c r="R270" s="21"/>
      <c r="S270" s="21"/>
      <c r="T270" s="21">
        <v>3</v>
      </c>
      <c r="U270" s="21"/>
      <c r="V270" s="22"/>
      <c r="W270" s="22"/>
      <c r="X270" s="22">
        <v>3</v>
      </c>
      <c r="Y270" s="22"/>
      <c r="Z270" s="23"/>
      <c r="AA270" s="23"/>
      <c r="AB270" s="23">
        <v>3</v>
      </c>
      <c r="AC270" s="23"/>
      <c r="AD270" s="24"/>
      <c r="AE270" s="24"/>
      <c r="AF270" s="24">
        <v>3</v>
      </c>
      <c r="AG270" s="24"/>
      <c r="AH270" s="25"/>
      <c r="AI270" s="25"/>
      <c r="AJ270" s="25">
        <v>3</v>
      </c>
      <c r="AK270" s="25"/>
      <c r="AL270" s="26"/>
      <c r="AM270" s="26"/>
      <c r="AN270" s="26"/>
      <c r="AO270" s="26">
        <v>4</v>
      </c>
      <c r="AP270" s="22"/>
      <c r="AQ270" s="22"/>
      <c r="AR270" s="22"/>
      <c r="AS270" s="22">
        <v>4</v>
      </c>
      <c r="AT270" s="27"/>
      <c r="AU270" s="27"/>
      <c r="AV270" s="27">
        <v>3</v>
      </c>
      <c r="AW270" s="27"/>
      <c r="AX270" s="21"/>
      <c r="AY270" s="21"/>
      <c r="AZ270" s="21">
        <v>3</v>
      </c>
      <c r="BA270" s="21"/>
      <c r="BB270" s="22"/>
      <c r="BC270" s="22"/>
      <c r="BD270" s="22">
        <v>3</v>
      </c>
      <c r="BE270" s="22"/>
      <c r="BF270" s="23"/>
      <c r="BG270" s="23"/>
      <c r="BH270" s="23"/>
      <c r="BI270" s="23">
        <v>4</v>
      </c>
      <c r="BJ270" s="24"/>
      <c r="BK270" s="24"/>
      <c r="BL270" s="24"/>
      <c r="BM270" s="24">
        <v>4</v>
      </c>
      <c r="BN270" s="25"/>
      <c r="BO270" s="25"/>
      <c r="BP270" s="25"/>
      <c r="BQ270" s="25">
        <v>4</v>
      </c>
      <c r="BR270" s="26"/>
      <c r="BS270" s="26"/>
      <c r="BT270" s="26">
        <v>3</v>
      </c>
      <c r="BU270" s="26"/>
      <c r="CJ270" s="28"/>
      <c r="CO270" s="28"/>
    </row>
    <row r="271" spans="1:93">
      <c r="A271" s="17">
        <v>269</v>
      </c>
      <c r="B271" s="38">
        <v>40</v>
      </c>
      <c r="C271" s="620"/>
      <c r="D271" s="20">
        <v>1</v>
      </c>
      <c r="E271" s="20"/>
      <c r="F271" s="20"/>
      <c r="G271" s="20">
        <v>1</v>
      </c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1"/>
      <c r="S271" s="21"/>
      <c r="T271" s="21">
        <v>3</v>
      </c>
      <c r="U271" s="21"/>
      <c r="V271" s="22"/>
      <c r="W271" s="22"/>
      <c r="X271" s="22">
        <v>3</v>
      </c>
      <c r="Y271" s="22"/>
      <c r="Z271" s="23"/>
      <c r="AA271" s="23"/>
      <c r="AB271" s="23">
        <v>3</v>
      </c>
      <c r="AC271" s="23"/>
      <c r="AD271" s="24"/>
      <c r="AE271" s="24"/>
      <c r="AF271" s="24">
        <v>3</v>
      </c>
      <c r="AG271" s="24"/>
      <c r="AH271" s="25"/>
      <c r="AI271" s="25"/>
      <c r="AJ271" s="25">
        <v>3</v>
      </c>
      <c r="AK271" s="25"/>
      <c r="AL271" s="26"/>
      <c r="AM271" s="26"/>
      <c r="AN271" s="26"/>
      <c r="AO271" s="26">
        <v>4</v>
      </c>
      <c r="AP271" s="22"/>
      <c r="AQ271" s="22"/>
      <c r="AR271" s="22"/>
      <c r="AS271" s="22">
        <v>4</v>
      </c>
      <c r="AT271" s="27"/>
      <c r="AU271" s="27"/>
      <c r="AV271" s="27">
        <v>3</v>
      </c>
      <c r="AW271" s="27"/>
      <c r="AX271" s="21"/>
      <c r="AY271" s="21"/>
      <c r="AZ271" s="21">
        <v>3</v>
      </c>
      <c r="BA271" s="21"/>
      <c r="BB271" s="22"/>
      <c r="BC271" s="22"/>
      <c r="BD271" s="22">
        <v>3</v>
      </c>
      <c r="BE271" s="22"/>
      <c r="BF271" s="23"/>
      <c r="BG271" s="23"/>
      <c r="BH271" s="23"/>
      <c r="BI271" s="23">
        <v>4</v>
      </c>
      <c r="BJ271" s="24"/>
      <c r="BK271" s="24"/>
      <c r="BL271" s="24"/>
      <c r="BM271" s="24">
        <v>4</v>
      </c>
      <c r="BN271" s="25"/>
      <c r="BO271" s="25"/>
      <c r="BP271" s="25">
        <v>3</v>
      </c>
      <c r="BQ271" s="25"/>
      <c r="BR271" s="26"/>
      <c r="BS271" s="26"/>
      <c r="BT271" s="26">
        <v>3</v>
      </c>
      <c r="BU271" s="26"/>
      <c r="CJ271" s="28"/>
      <c r="CO271" s="28"/>
    </row>
    <row r="272" spans="1:93">
      <c r="A272" s="17">
        <v>270</v>
      </c>
      <c r="B272" s="38">
        <v>41</v>
      </c>
      <c r="C272" s="620"/>
      <c r="D272" s="20">
        <v>1</v>
      </c>
      <c r="E272" s="20"/>
      <c r="F272" s="20"/>
      <c r="G272" s="20">
        <v>1</v>
      </c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1"/>
      <c r="S272" s="21"/>
      <c r="T272" s="21">
        <v>3</v>
      </c>
      <c r="U272" s="21"/>
      <c r="V272" s="22"/>
      <c r="W272" s="22"/>
      <c r="X272" s="22">
        <v>3</v>
      </c>
      <c r="Y272" s="22"/>
      <c r="Z272" s="23"/>
      <c r="AA272" s="23"/>
      <c r="AB272" s="23">
        <v>3</v>
      </c>
      <c r="AC272" s="23"/>
      <c r="AD272" s="24"/>
      <c r="AE272" s="24"/>
      <c r="AF272" s="24">
        <v>3</v>
      </c>
      <c r="AG272" s="24"/>
      <c r="AH272" s="25"/>
      <c r="AI272" s="25"/>
      <c r="AJ272" s="25">
        <v>3</v>
      </c>
      <c r="AK272" s="25"/>
      <c r="AL272" s="26"/>
      <c r="AM272" s="26"/>
      <c r="AN272" s="26">
        <v>3</v>
      </c>
      <c r="AO272" s="26"/>
      <c r="AP272" s="22"/>
      <c r="AQ272" s="22"/>
      <c r="AR272" s="22">
        <v>3</v>
      </c>
      <c r="AS272" s="22"/>
      <c r="AT272" s="27"/>
      <c r="AU272" s="27"/>
      <c r="AV272" s="27">
        <v>3</v>
      </c>
      <c r="AW272" s="27"/>
      <c r="AX272" s="21"/>
      <c r="AY272" s="21"/>
      <c r="AZ272" s="21">
        <v>3</v>
      </c>
      <c r="BA272" s="21"/>
      <c r="BB272" s="22"/>
      <c r="BC272" s="22"/>
      <c r="BD272" s="22">
        <v>3</v>
      </c>
      <c r="BE272" s="22"/>
      <c r="BF272" s="23"/>
      <c r="BG272" s="23"/>
      <c r="BH272" s="23">
        <v>3</v>
      </c>
      <c r="BI272" s="23"/>
      <c r="BJ272" s="24"/>
      <c r="BK272" s="24"/>
      <c r="BL272" s="24">
        <v>3</v>
      </c>
      <c r="BM272" s="24"/>
      <c r="BN272" s="25"/>
      <c r="BO272" s="25"/>
      <c r="BP272" s="25">
        <v>3</v>
      </c>
      <c r="BQ272" s="25"/>
      <c r="BR272" s="26"/>
      <c r="BS272" s="26"/>
      <c r="BT272" s="26">
        <v>3</v>
      </c>
      <c r="BU272" s="26"/>
      <c r="CJ272" s="28"/>
      <c r="CO272" s="28"/>
    </row>
    <row r="273" spans="1:93">
      <c r="A273" s="17">
        <v>271</v>
      </c>
      <c r="B273" s="38">
        <v>42</v>
      </c>
      <c r="C273" s="620"/>
      <c r="D273" s="20">
        <v>1</v>
      </c>
      <c r="E273" s="20"/>
      <c r="F273" s="20"/>
      <c r="G273" s="20"/>
      <c r="H273" s="20">
        <v>1</v>
      </c>
      <c r="I273" s="20"/>
      <c r="J273" s="20"/>
      <c r="K273" s="20"/>
      <c r="L273" s="20"/>
      <c r="M273" s="20"/>
      <c r="N273" s="20"/>
      <c r="O273" s="20"/>
      <c r="P273" s="20"/>
      <c r="Q273" s="20"/>
      <c r="R273" s="21"/>
      <c r="S273" s="21"/>
      <c r="T273" s="21">
        <v>3</v>
      </c>
      <c r="U273" s="21"/>
      <c r="V273" s="22"/>
      <c r="W273" s="22"/>
      <c r="X273" s="22">
        <v>3</v>
      </c>
      <c r="Y273" s="22"/>
      <c r="Z273" s="23"/>
      <c r="AA273" s="23"/>
      <c r="AB273" s="23">
        <v>3</v>
      </c>
      <c r="AC273" s="23"/>
      <c r="AD273" s="24"/>
      <c r="AE273" s="24"/>
      <c r="AF273" s="24">
        <v>3</v>
      </c>
      <c r="AG273" s="24"/>
      <c r="AH273" s="25"/>
      <c r="AI273" s="25"/>
      <c r="AJ273" s="25">
        <v>3</v>
      </c>
      <c r="AK273" s="25"/>
      <c r="AL273" s="26"/>
      <c r="AM273" s="26"/>
      <c r="AN273" s="26"/>
      <c r="AO273" s="26">
        <v>4</v>
      </c>
      <c r="AP273" s="22"/>
      <c r="AQ273" s="22"/>
      <c r="AR273" s="22"/>
      <c r="AS273" s="22">
        <v>4</v>
      </c>
      <c r="AT273" s="27"/>
      <c r="AU273" s="27"/>
      <c r="AV273" s="27">
        <v>3</v>
      </c>
      <c r="AW273" s="27"/>
      <c r="AX273" s="21"/>
      <c r="AY273" s="21"/>
      <c r="AZ273" s="21">
        <v>3</v>
      </c>
      <c r="BA273" s="21"/>
      <c r="BB273" s="22"/>
      <c r="BC273" s="22"/>
      <c r="BD273" s="22">
        <v>3</v>
      </c>
      <c r="BE273" s="22"/>
      <c r="BF273" s="23"/>
      <c r="BG273" s="23"/>
      <c r="BH273" s="23"/>
      <c r="BI273" s="23">
        <v>4</v>
      </c>
      <c r="BJ273" s="24"/>
      <c r="BK273" s="24"/>
      <c r="BL273" s="24"/>
      <c r="BM273" s="24">
        <v>4</v>
      </c>
      <c r="BN273" s="25"/>
      <c r="BO273" s="25"/>
      <c r="BP273" s="25">
        <v>3</v>
      </c>
      <c r="BQ273" s="25"/>
      <c r="BR273" s="26"/>
      <c r="BS273" s="26"/>
      <c r="BT273" s="26">
        <v>3</v>
      </c>
      <c r="BU273" s="26"/>
      <c r="CJ273" s="28"/>
      <c r="CO273" s="28"/>
    </row>
    <row r="274" spans="1:93">
      <c r="A274" s="17">
        <v>272</v>
      </c>
      <c r="B274" s="38">
        <v>43</v>
      </c>
      <c r="C274" s="620"/>
      <c r="D274" s="20"/>
      <c r="E274" s="20">
        <v>1</v>
      </c>
      <c r="F274" s="20"/>
      <c r="G274" s="20"/>
      <c r="H274" s="20">
        <v>1</v>
      </c>
      <c r="I274" s="20"/>
      <c r="J274" s="20"/>
      <c r="K274" s="20"/>
      <c r="L274" s="20"/>
      <c r="M274" s="20"/>
      <c r="N274" s="20"/>
      <c r="O274" s="20"/>
      <c r="P274" s="20"/>
      <c r="Q274" s="20"/>
      <c r="R274" s="21"/>
      <c r="S274" s="21"/>
      <c r="T274" s="21">
        <v>3</v>
      </c>
      <c r="U274" s="21"/>
      <c r="V274" s="22"/>
      <c r="W274" s="22"/>
      <c r="X274" s="22">
        <v>3</v>
      </c>
      <c r="Y274" s="22"/>
      <c r="Z274" s="23"/>
      <c r="AA274" s="23"/>
      <c r="AB274" s="23">
        <v>3</v>
      </c>
      <c r="AC274" s="23"/>
      <c r="AD274" s="24"/>
      <c r="AE274" s="24"/>
      <c r="AF274" s="24">
        <v>3</v>
      </c>
      <c r="AG274" s="24"/>
      <c r="AH274" s="25"/>
      <c r="AI274" s="25"/>
      <c r="AJ274" s="25">
        <v>3</v>
      </c>
      <c r="AK274" s="25"/>
      <c r="AL274" s="26"/>
      <c r="AM274" s="26"/>
      <c r="AN274" s="26"/>
      <c r="AO274" s="26">
        <v>4</v>
      </c>
      <c r="AP274" s="22"/>
      <c r="AQ274" s="22"/>
      <c r="AR274" s="22"/>
      <c r="AS274" s="22">
        <v>4</v>
      </c>
      <c r="AT274" s="27"/>
      <c r="AU274" s="27"/>
      <c r="AV274" s="27"/>
      <c r="AW274" s="27">
        <v>4</v>
      </c>
      <c r="AX274" s="21"/>
      <c r="AY274" s="21"/>
      <c r="AZ274" s="21"/>
      <c r="BA274" s="21">
        <v>4</v>
      </c>
      <c r="BB274" s="22"/>
      <c r="BC274" s="22"/>
      <c r="BD274" s="22"/>
      <c r="BE274" s="22">
        <v>4</v>
      </c>
      <c r="BF274" s="23"/>
      <c r="BG274" s="23"/>
      <c r="BH274" s="23"/>
      <c r="BI274" s="23">
        <v>4</v>
      </c>
      <c r="BJ274" s="24"/>
      <c r="BK274" s="24"/>
      <c r="BL274" s="24"/>
      <c r="BM274" s="24">
        <v>4</v>
      </c>
      <c r="BN274" s="25"/>
      <c r="BO274" s="25"/>
      <c r="BP274" s="25"/>
      <c r="BQ274" s="25">
        <v>4</v>
      </c>
      <c r="BR274" s="26"/>
      <c r="BS274" s="26"/>
      <c r="BT274" s="26"/>
      <c r="BU274" s="26">
        <v>4</v>
      </c>
      <c r="CJ274" s="28"/>
      <c r="CO274" s="28"/>
    </row>
    <row r="275" spans="1:93">
      <c r="A275" s="17">
        <v>273</v>
      </c>
      <c r="B275" s="38">
        <v>44</v>
      </c>
      <c r="C275" s="620"/>
      <c r="D275" s="20"/>
      <c r="E275" s="20">
        <v>1</v>
      </c>
      <c r="F275" s="20"/>
      <c r="G275" s="20"/>
      <c r="H275" s="20"/>
      <c r="I275" s="20"/>
      <c r="J275" s="20">
        <v>1</v>
      </c>
      <c r="K275" s="20"/>
      <c r="L275" s="20"/>
      <c r="M275" s="20"/>
      <c r="N275" s="20"/>
      <c r="O275" s="20"/>
      <c r="P275" s="20"/>
      <c r="Q275" s="20"/>
      <c r="R275" s="21"/>
      <c r="S275" s="21"/>
      <c r="T275" s="21">
        <v>3</v>
      </c>
      <c r="U275" s="21"/>
      <c r="V275" s="22"/>
      <c r="W275" s="22"/>
      <c r="X275" s="22">
        <v>3</v>
      </c>
      <c r="Y275" s="22"/>
      <c r="Z275" s="23"/>
      <c r="AA275" s="23"/>
      <c r="AB275" s="23">
        <v>3</v>
      </c>
      <c r="AC275" s="23"/>
      <c r="AD275" s="24"/>
      <c r="AE275" s="24"/>
      <c r="AF275" s="24">
        <v>3</v>
      </c>
      <c r="AG275" s="24"/>
      <c r="AH275" s="25"/>
      <c r="AI275" s="25"/>
      <c r="AJ275" s="25">
        <v>3</v>
      </c>
      <c r="AK275" s="25"/>
      <c r="AL275" s="26"/>
      <c r="AM275" s="26"/>
      <c r="AN275" s="26"/>
      <c r="AO275" s="26">
        <v>4</v>
      </c>
      <c r="AP275" s="22"/>
      <c r="AQ275" s="22"/>
      <c r="AR275" s="22"/>
      <c r="AS275" s="22">
        <v>4</v>
      </c>
      <c r="AT275" s="27"/>
      <c r="AU275" s="27"/>
      <c r="AV275" s="27">
        <v>3</v>
      </c>
      <c r="AW275" s="27"/>
      <c r="AX275" s="21"/>
      <c r="AY275" s="21"/>
      <c r="AZ275" s="21">
        <v>3</v>
      </c>
      <c r="BA275" s="21"/>
      <c r="BB275" s="22"/>
      <c r="BC275" s="22"/>
      <c r="BD275" s="22">
        <v>3</v>
      </c>
      <c r="BE275" s="22"/>
      <c r="BF275" s="23"/>
      <c r="BG275" s="23"/>
      <c r="BH275" s="23"/>
      <c r="BI275" s="23">
        <v>4</v>
      </c>
      <c r="BJ275" s="24"/>
      <c r="BK275" s="24"/>
      <c r="BL275" s="24"/>
      <c r="BM275" s="24">
        <v>4</v>
      </c>
      <c r="BN275" s="25"/>
      <c r="BO275" s="25"/>
      <c r="BP275" s="25">
        <v>3</v>
      </c>
      <c r="BQ275" s="25"/>
      <c r="BR275" s="26"/>
      <c r="BS275" s="26"/>
      <c r="BT275" s="26">
        <v>3</v>
      </c>
      <c r="BU275" s="26"/>
      <c r="CJ275" s="28"/>
      <c r="CO275" s="28"/>
    </row>
    <row r="276" spans="1:93">
      <c r="A276" s="17">
        <v>274</v>
      </c>
      <c r="B276" s="38">
        <v>45</v>
      </c>
      <c r="C276" s="620"/>
      <c r="D276" s="20"/>
      <c r="E276" s="20">
        <v>1</v>
      </c>
      <c r="F276" s="20"/>
      <c r="G276" s="20"/>
      <c r="H276" s="20"/>
      <c r="I276" s="20"/>
      <c r="J276" s="20">
        <v>1</v>
      </c>
      <c r="K276" s="20"/>
      <c r="L276" s="20"/>
      <c r="M276" s="20"/>
      <c r="N276" s="20"/>
      <c r="O276" s="20"/>
      <c r="P276" s="20"/>
      <c r="Q276" s="20"/>
      <c r="R276" s="21"/>
      <c r="S276" s="21"/>
      <c r="T276" s="21"/>
      <c r="U276" s="21">
        <v>4</v>
      </c>
      <c r="V276" s="22"/>
      <c r="W276" s="22"/>
      <c r="X276" s="22">
        <v>3</v>
      </c>
      <c r="Y276" s="22"/>
      <c r="Z276" s="23"/>
      <c r="AA276" s="23"/>
      <c r="AB276" s="23"/>
      <c r="AC276" s="23">
        <v>4</v>
      </c>
      <c r="AD276" s="24"/>
      <c r="AE276" s="24"/>
      <c r="AF276" s="24">
        <v>3</v>
      </c>
      <c r="AG276" s="24"/>
      <c r="AH276" s="25"/>
      <c r="AI276" s="25"/>
      <c r="AJ276" s="25">
        <v>3</v>
      </c>
      <c r="AK276" s="25"/>
      <c r="AL276" s="26"/>
      <c r="AM276" s="26"/>
      <c r="AN276" s="26"/>
      <c r="AO276" s="26">
        <v>4</v>
      </c>
      <c r="AP276" s="22"/>
      <c r="AQ276" s="22"/>
      <c r="AR276" s="22"/>
      <c r="AS276" s="22">
        <v>4</v>
      </c>
      <c r="AT276" s="27"/>
      <c r="AU276" s="27"/>
      <c r="AV276" s="27">
        <v>3</v>
      </c>
      <c r="AW276" s="27"/>
      <c r="AX276" s="21"/>
      <c r="AY276" s="21"/>
      <c r="AZ276" s="21">
        <v>3</v>
      </c>
      <c r="BA276" s="21"/>
      <c r="BB276" s="22"/>
      <c r="BC276" s="22"/>
      <c r="BD276" s="22">
        <v>3</v>
      </c>
      <c r="BE276" s="22"/>
      <c r="BF276" s="23"/>
      <c r="BG276" s="23"/>
      <c r="BH276" s="23"/>
      <c r="BI276" s="23">
        <v>4</v>
      </c>
      <c r="BJ276" s="24"/>
      <c r="BK276" s="24"/>
      <c r="BL276" s="24"/>
      <c r="BM276" s="24">
        <v>4</v>
      </c>
      <c r="BN276" s="25">
        <v>1</v>
      </c>
      <c r="BO276" s="25"/>
      <c r="BP276" s="25"/>
      <c r="BQ276" s="25"/>
      <c r="BR276" s="26">
        <v>1</v>
      </c>
      <c r="BS276" s="26"/>
      <c r="BT276" s="26"/>
      <c r="BU276" s="26"/>
      <c r="CJ276" s="28"/>
      <c r="CO276" s="28"/>
    </row>
    <row r="277" spans="1:93">
      <c r="A277" s="17">
        <v>275</v>
      </c>
      <c r="B277" s="38">
        <v>46</v>
      </c>
      <c r="C277" s="620"/>
      <c r="D277" s="20">
        <v>1</v>
      </c>
      <c r="E277" s="20"/>
      <c r="F277" s="20"/>
      <c r="G277" s="20"/>
      <c r="H277" s="20">
        <v>1</v>
      </c>
      <c r="I277" s="20"/>
      <c r="J277" s="20"/>
      <c r="K277" s="20"/>
      <c r="L277" s="20"/>
      <c r="M277" s="20"/>
      <c r="N277" s="20"/>
      <c r="O277" s="20"/>
      <c r="P277" s="20"/>
      <c r="Q277" s="20"/>
      <c r="R277" s="21"/>
      <c r="S277" s="21"/>
      <c r="T277" s="21">
        <v>3</v>
      </c>
      <c r="U277" s="21"/>
      <c r="V277" s="22"/>
      <c r="W277" s="22"/>
      <c r="X277" s="22"/>
      <c r="Y277" s="22">
        <v>4</v>
      </c>
      <c r="Z277" s="23"/>
      <c r="AA277" s="23"/>
      <c r="AB277" s="23"/>
      <c r="AC277" s="23">
        <v>4</v>
      </c>
      <c r="AD277" s="24"/>
      <c r="AE277" s="24"/>
      <c r="AF277" s="24">
        <v>3</v>
      </c>
      <c r="AG277" s="24"/>
      <c r="AH277" s="25"/>
      <c r="AI277" s="25"/>
      <c r="AJ277" s="25">
        <v>3</v>
      </c>
      <c r="AK277" s="25"/>
      <c r="AL277" s="26"/>
      <c r="AM277" s="26"/>
      <c r="AN277" s="26"/>
      <c r="AO277" s="26">
        <v>4</v>
      </c>
      <c r="AP277" s="22"/>
      <c r="AQ277" s="22"/>
      <c r="AR277" s="22"/>
      <c r="AS277" s="22">
        <v>4</v>
      </c>
      <c r="AT277" s="27"/>
      <c r="AU277" s="27"/>
      <c r="AV277" s="27">
        <v>3</v>
      </c>
      <c r="AW277" s="27"/>
      <c r="AX277" s="21"/>
      <c r="AY277" s="21"/>
      <c r="AZ277" s="21">
        <v>3</v>
      </c>
      <c r="BA277" s="21"/>
      <c r="BB277" s="22"/>
      <c r="BC277" s="22"/>
      <c r="BD277" s="22">
        <v>3</v>
      </c>
      <c r="BE277" s="22"/>
      <c r="BF277" s="23"/>
      <c r="BG277" s="23"/>
      <c r="BH277" s="23"/>
      <c r="BI277" s="23">
        <v>4</v>
      </c>
      <c r="BJ277" s="24"/>
      <c r="BK277" s="24"/>
      <c r="BL277" s="24"/>
      <c r="BM277" s="24">
        <v>4</v>
      </c>
      <c r="BN277" s="25"/>
      <c r="BO277" s="25"/>
      <c r="BP277" s="25">
        <v>3</v>
      </c>
      <c r="BQ277" s="25"/>
      <c r="BR277" s="26"/>
      <c r="BS277" s="26"/>
      <c r="BT277" s="26">
        <v>3</v>
      </c>
      <c r="BU277" s="26"/>
      <c r="CJ277" s="28"/>
      <c r="CO277" s="28"/>
    </row>
    <row r="278" spans="1:93">
      <c r="A278" s="17">
        <v>276</v>
      </c>
      <c r="B278" s="38">
        <v>47</v>
      </c>
      <c r="C278" s="620"/>
      <c r="D278" s="20">
        <v>1</v>
      </c>
      <c r="E278" s="20"/>
      <c r="F278" s="20"/>
      <c r="G278" s="20"/>
      <c r="H278" s="20">
        <v>1</v>
      </c>
      <c r="I278" s="20"/>
      <c r="J278" s="20"/>
      <c r="K278" s="20"/>
      <c r="L278" s="20"/>
      <c r="M278" s="20"/>
      <c r="N278" s="20"/>
      <c r="O278" s="20"/>
      <c r="P278" s="20"/>
      <c r="Q278" s="20"/>
      <c r="R278" s="21"/>
      <c r="S278" s="21"/>
      <c r="T278" s="21">
        <v>3</v>
      </c>
      <c r="U278" s="21"/>
      <c r="V278" s="22"/>
      <c r="W278" s="22"/>
      <c r="X278" s="22">
        <v>3</v>
      </c>
      <c r="Y278" s="22"/>
      <c r="Z278" s="23"/>
      <c r="AA278" s="23"/>
      <c r="AB278" s="23">
        <v>3</v>
      </c>
      <c r="AC278" s="23"/>
      <c r="AD278" s="24"/>
      <c r="AE278" s="24"/>
      <c r="AF278" s="24">
        <v>3</v>
      </c>
      <c r="AG278" s="24"/>
      <c r="AH278" s="25"/>
      <c r="AI278" s="25"/>
      <c r="AJ278" s="25"/>
      <c r="AK278" s="25">
        <v>4</v>
      </c>
      <c r="AL278" s="26"/>
      <c r="AM278" s="26"/>
      <c r="AN278" s="26"/>
      <c r="AO278" s="26">
        <v>4</v>
      </c>
      <c r="AP278" s="22"/>
      <c r="AQ278" s="22">
        <v>2</v>
      </c>
      <c r="AR278" s="22"/>
      <c r="AS278" s="22"/>
      <c r="AT278" s="27"/>
      <c r="AU278" s="27"/>
      <c r="AV278" s="27"/>
      <c r="AW278" s="27">
        <v>4</v>
      </c>
      <c r="AX278" s="21"/>
      <c r="AY278" s="21"/>
      <c r="AZ278" s="21">
        <v>3</v>
      </c>
      <c r="BA278" s="21"/>
      <c r="BB278" s="22"/>
      <c r="BC278" s="22"/>
      <c r="BD278" s="22"/>
      <c r="BE278" s="22">
        <v>4</v>
      </c>
      <c r="BF278" s="23"/>
      <c r="BG278" s="23"/>
      <c r="BH278" s="23"/>
      <c r="BI278" s="23">
        <v>4</v>
      </c>
      <c r="BJ278" s="24"/>
      <c r="BK278" s="24">
        <v>2</v>
      </c>
      <c r="BL278" s="24"/>
      <c r="BM278" s="24"/>
      <c r="BN278" s="25"/>
      <c r="BO278" s="25"/>
      <c r="BP278" s="25"/>
      <c r="BQ278" s="25">
        <v>4</v>
      </c>
      <c r="BR278" s="26"/>
      <c r="BS278" s="26"/>
      <c r="BT278" s="26"/>
      <c r="BU278" s="26">
        <v>4</v>
      </c>
      <c r="CJ278" s="28"/>
      <c r="CO278" s="28"/>
    </row>
    <row r="279" spans="1:93">
      <c r="A279" s="17">
        <v>277</v>
      </c>
      <c r="B279" s="38">
        <v>48</v>
      </c>
      <c r="C279" s="620"/>
      <c r="D279" s="20"/>
      <c r="E279" s="20">
        <v>1</v>
      </c>
      <c r="F279" s="20"/>
      <c r="G279" s="20">
        <v>1</v>
      </c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1"/>
      <c r="S279" s="21"/>
      <c r="T279" s="21"/>
      <c r="U279" s="21">
        <v>4</v>
      </c>
      <c r="V279" s="22"/>
      <c r="W279" s="22"/>
      <c r="X279" s="22"/>
      <c r="Y279" s="22">
        <v>4</v>
      </c>
      <c r="Z279" s="23"/>
      <c r="AA279" s="23"/>
      <c r="AB279" s="23">
        <v>3</v>
      </c>
      <c r="AC279" s="23"/>
      <c r="AD279" s="24"/>
      <c r="AE279" s="24"/>
      <c r="AF279" s="24">
        <v>3</v>
      </c>
      <c r="AG279" s="24"/>
      <c r="AH279" s="25"/>
      <c r="AI279" s="25"/>
      <c r="AJ279" s="25">
        <v>3</v>
      </c>
      <c r="AK279" s="25"/>
      <c r="AL279" s="26"/>
      <c r="AM279" s="26"/>
      <c r="AN279" s="26">
        <v>3</v>
      </c>
      <c r="AO279" s="26"/>
      <c r="AP279" s="22"/>
      <c r="AQ279" s="22">
        <v>2</v>
      </c>
      <c r="AR279" s="22"/>
      <c r="AS279" s="22"/>
      <c r="AT279" s="27"/>
      <c r="AU279" s="27"/>
      <c r="AV279" s="27">
        <v>3</v>
      </c>
      <c r="AW279" s="27"/>
      <c r="AX279" s="21"/>
      <c r="AY279" s="21"/>
      <c r="AZ279" s="21">
        <v>3</v>
      </c>
      <c r="BA279" s="21"/>
      <c r="BB279" s="22"/>
      <c r="BC279" s="22"/>
      <c r="BD279" s="22">
        <v>3</v>
      </c>
      <c r="BE279" s="22"/>
      <c r="BF279" s="23"/>
      <c r="BG279" s="23"/>
      <c r="BH279" s="23"/>
      <c r="BI279" s="23">
        <v>4</v>
      </c>
      <c r="BJ279" s="24"/>
      <c r="BK279" s="24"/>
      <c r="BL279" s="24"/>
      <c r="BM279" s="24">
        <v>4</v>
      </c>
      <c r="BN279" s="25"/>
      <c r="BO279" s="25"/>
      <c r="BP279" s="25">
        <v>3</v>
      </c>
      <c r="BQ279" s="25"/>
      <c r="BR279" s="26"/>
      <c r="BS279" s="26"/>
      <c r="BT279" s="26"/>
      <c r="BU279" s="26">
        <v>4</v>
      </c>
      <c r="CJ279" s="28"/>
      <c r="CO279" s="28"/>
    </row>
    <row r="280" spans="1:93">
      <c r="A280" s="17">
        <v>278</v>
      </c>
      <c r="B280" s="38">
        <v>49</v>
      </c>
      <c r="C280" s="620"/>
      <c r="D280" s="20">
        <v>1</v>
      </c>
      <c r="E280" s="20"/>
      <c r="F280" s="20"/>
      <c r="G280" s="20">
        <v>1</v>
      </c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1"/>
      <c r="S280" s="21"/>
      <c r="T280" s="21"/>
      <c r="U280" s="21">
        <v>4</v>
      </c>
      <c r="V280" s="22"/>
      <c r="W280" s="22"/>
      <c r="X280" s="22">
        <v>3</v>
      </c>
      <c r="Y280" s="22"/>
      <c r="Z280" s="23"/>
      <c r="AA280" s="23"/>
      <c r="AB280" s="23">
        <v>3</v>
      </c>
      <c r="AC280" s="23"/>
      <c r="AD280" s="24"/>
      <c r="AE280" s="24"/>
      <c r="AF280" s="24">
        <v>3</v>
      </c>
      <c r="AG280" s="24"/>
      <c r="AH280" s="25"/>
      <c r="AI280" s="25"/>
      <c r="AJ280" s="25">
        <v>3</v>
      </c>
      <c r="AK280" s="25"/>
      <c r="AL280" s="26"/>
      <c r="AM280" s="26"/>
      <c r="AN280" s="26">
        <v>3</v>
      </c>
      <c r="AO280" s="26"/>
      <c r="AP280" s="22"/>
      <c r="AQ280" s="22"/>
      <c r="AR280" s="22">
        <v>3</v>
      </c>
      <c r="AS280" s="22"/>
      <c r="AT280" s="27"/>
      <c r="AU280" s="27">
        <v>2</v>
      </c>
      <c r="AV280" s="27"/>
      <c r="AW280" s="27"/>
      <c r="AX280" s="21"/>
      <c r="AY280" s="21"/>
      <c r="AZ280" s="21">
        <v>3</v>
      </c>
      <c r="BA280" s="21"/>
      <c r="BB280" s="22"/>
      <c r="BC280" s="22"/>
      <c r="BD280" s="22">
        <v>3</v>
      </c>
      <c r="BE280" s="22"/>
      <c r="BF280" s="23"/>
      <c r="BG280" s="23"/>
      <c r="BH280" s="23"/>
      <c r="BI280" s="23">
        <v>4</v>
      </c>
      <c r="BJ280" s="24"/>
      <c r="BK280" s="24"/>
      <c r="BL280" s="24"/>
      <c r="BM280" s="24">
        <v>4</v>
      </c>
      <c r="BN280" s="25"/>
      <c r="BO280" s="25"/>
      <c r="BP280" s="25">
        <v>3</v>
      </c>
      <c r="BQ280" s="25"/>
      <c r="BR280" s="26"/>
      <c r="BS280" s="26"/>
      <c r="BT280" s="26"/>
      <c r="BU280" s="26">
        <v>4</v>
      </c>
      <c r="CJ280" s="28"/>
      <c r="CO280" s="28"/>
    </row>
    <row r="281" spans="1:93">
      <c r="A281" s="17">
        <v>279</v>
      </c>
      <c r="B281" s="38">
        <v>50</v>
      </c>
      <c r="C281" s="620"/>
      <c r="D281" s="20">
        <v>1</v>
      </c>
      <c r="E281" s="20"/>
      <c r="F281" s="20">
        <v>1</v>
      </c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1"/>
      <c r="S281" s="21"/>
      <c r="T281" s="21"/>
      <c r="U281" s="21">
        <v>4</v>
      </c>
      <c r="V281" s="22"/>
      <c r="W281" s="22"/>
      <c r="X281" s="22">
        <v>3</v>
      </c>
      <c r="Y281" s="22"/>
      <c r="Z281" s="23"/>
      <c r="AA281" s="23"/>
      <c r="AB281" s="23"/>
      <c r="AC281" s="23">
        <v>4</v>
      </c>
      <c r="AD281" s="24"/>
      <c r="AE281" s="24"/>
      <c r="AF281" s="24">
        <v>3</v>
      </c>
      <c r="AG281" s="24"/>
      <c r="AH281" s="25"/>
      <c r="AI281" s="25"/>
      <c r="AJ281" s="25">
        <v>3</v>
      </c>
      <c r="AK281" s="25"/>
      <c r="AL281" s="26"/>
      <c r="AM281" s="26"/>
      <c r="AN281" s="26">
        <v>3</v>
      </c>
      <c r="AO281" s="26"/>
      <c r="AP281" s="22"/>
      <c r="AQ281" s="22"/>
      <c r="AR281" s="22">
        <v>3</v>
      </c>
      <c r="AS281" s="22"/>
      <c r="AT281" s="27"/>
      <c r="AU281" s="27"/>
      <c r="AV281" s="27">
        <v>3</v>
      </c>
      <c r="AW281" s="27"/>
      <c r="AX281" s="21"/>
      <c r="AY281" s="21"/>
      <c r="AZ281" s="21">
        <v>3</v>
      </c>
      <c r="BA281" s="21"/>
      <c r="BB281" s="22"/>
      <c r="BC281" s="22"/>
      <c r="BD281" s="22">
        <v>3</v>
      </c>
      <c r="BE281" s="22"/>
      <c r="BF281" s="23"/>
      <c r="BG281" s="23"/>
      <c r="BH281" s="23"/>
      <c r="BI281" s="23">
        <v>4</v>
      </c>
      <c r="BJ281" s="24"/>
      <c r="BK281" s="24"/>
      <c r="BL281" s="24"/>
      <c r="BM281" s="24">
        <v>4</v>
      </c>
      <c r="BN281" s="25"/>
      <c r="BO281" s="25"/>
      <c r="BP281" s="25">
        <v>3</v>
      </c>
      <c r="BQ281" s="25"/>
      <c r="BR281" s="26"/>
      <c r="BS281" s="26"/>
      <c r="BT281" s="26">
        <v>3</v>
      </c>
      <c r="BU281" s="26"/>
      <c r="CJ281" s="28"/>
      <c r="CO281" s="28"/>
    </row>
    <row r="282" spans="1:93">
      <c r="A282" s="17">
        <v>280</v>
      </c>
      <c r="B282" s="38">
        <v>51</v>
      </c>
      <c r="C282" s="620"/>
      <c r="D282" s="20">
        <v>1</v>
      </c>
      <c r="E282" s="20"/>
      <c r="F282" s="20"/>
      <c r="G282" s="20"/>
      <c r="H282" s="20">
        <v>1</v>
      </c>
      <c r="I282" s="20"/>
      <c r="J282" s="20"/>
      <c r="K282" s="20"/>
      <c r="L282" s="20"/>
      <c r="M282" s="20"/>
      <c r="N282" s="20"/>
      <c r="O282" s="20"/>
      <c r="P282" s="20"/>
      <c r="Q282" s="20"/>
      <c r="R282" s="21"/>
      <c r="S282" s="21"/>
      <c r="T282" s="21"/>
      <c r="U282" s="21">
        <v>4</v>
      </c>
      <c r="V282" s="22"/>
      <c r="W282" s="22"/>
      <c r="X282" s="22"/>
      <c r="Y282" s="22">
        <v>4</v>
      </c>
      <c r="Z282" s="23"/>
      <c r="AA282" s="23"/>
      <c r="AB282" s="23">
        <v>3</v>
      </c>
      <c r="AC282" s="23"/>
      <c r="AD282" s="24"/>
      <c r="AE282" s="24"/>
      <c r="AF282" s="24">
        <v>3</v>
      </c>
      <c r="AG282" s="24"/>
      <c r="AH282" s="25"/>
      <c r="AI282" s="25"/>
      <c r="AJ282" s="25">
        <v>3</v>
      </c>
      <c r="AK282" s="25"/>
      <c r="AL282" s="26"/>
      <c r="AM282" s="26"/>
      <c r="AN282" s="26"/>
      <c r="AO282" s="26">
        <v>4</v>
      </c>
      <c r="AP282" s="22"/>
      <c r="AQ282" s="22"/>
      <c r="AR282" s="22">
        <v>3</v>
      </c>
      <c r="AS282" s="22"/>
      <c r="AT282" s="27"/>
      <c r="AU282" s="27"/>
      <c r="AV282" s="27">
        <v>3</v>
      </c>
      <c r="AW282" s="27"/>
      <c r="AX282" s="21"/>
      <c r="AY282" s="21"/>
      <c r="AZ282" s="21">
        <v>3</v>
      </c>
      <c r="BA282" s="21"/>
      <c r="BB282" s="22"/>
      <c r="BC282" s="22"/>
      <c r="BD282" s="22">
        <v>3</v>
      </c>
      <c r="BE282" s="22"/>
      <c r="BF282" s="23"/>
      <c r="BG282" s="23"/>
      <c r="BH282" s="23"/>
      <c r="BI282" s="23">
        <v>4</v>
      </c>
      <c r="BJ282" s="24"/>
      <c r="BK282" s="24"/>
      <c r="BL282" s="24"/>
      <c r="BM282" s="24">
        <v>4</v>
      </c>
      <c r="BN282" s="25"/>
      <c r="BO282" s="25"/>
      <c r="BP282" s="25">
        <v>3</v>
      </c>
      <c r="BQ282" s="25"/>
      <c r="BR282" s="26"/>
      <c r="BS282" s="26"/>
      <c r="BT282" s="26"/>
      <c r="BU282" s="26">
        <v>4</v>
      </c>
      <c r="CJ282" s="28"/>
      <c r="CO282" s="28"/>
    </row>
    <row r="283" spans="1:93">
      <c r="A283" s="17">
        <v>281</v>
      </c>
      <c r="B283" s="38">
        <v>52</v>
      </c>
      <c r="C283" s="620"/>
      <c r="D283" s="20"/>
      <c r="E283" s="20">
        <v>1</v>
      </c>
      <c r="F283" s="20">
        <v>1</v>
      </c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1"/>
      <c r="S283" s="21"/>
      <c r="T283" s="21"/>
      <c r="U283" s="21">
        <v>4</v>
      </c>
      <c r="V283" s="22"/>
      <c r="W283" s="22"/>
      <c r="X283" s="22"/>
      <c r="Y283" s="22">
        <v>4</v>
      </c>
      <c r="Z283" s="23"/>
      <c r="AA283" s="23"/>
      <c r="AB283" s="23"/>
      <c r="AC283" s="23">
        <v>4</v>
      </c>
      <c r="AD283" s="24"/>
      <c r="AE283" s="24"/>
      <c r="AF283" s="24"/>
      <c r="AG283" s="24">
        <v>4</v>
      </c>
      <c r="AH283" s="25"/>
      <c r="AI283" s="25"/>
      <c r="AJ283" s="25">
        <v>3</v>
      </c>
      <c r="AK283" s="25"/>
      <c r="AL283" s="26"/>
      <c r="AM283" s="26"/>
      <c r="AN283" s="26"/>
      <c r="AO283" s="26">
        <v>4</v>
      </c>
      <c r="AP283" s="22"/>
      <c r="AQ283" s="22"/>
      <c r="AR283" s="22">
        <v>3</v>
      </c>
      <c r="AS283" s="22"/>
      <c r="AT283" s="27"/>
      <c r="AU283" s="27"/>
      <c r="AV283" s="27">
        <v>3</v>
      </c>
      <c r="AW283" s="27"/>
      <c r="AX283" s="21"/>
      <c r="AY283" s="21"/>
      <c r="AZ283" s="21">
        <v>3</v>
      </c>
      <c r="BA283" s="21"/>
      <c r="BB283" s="22"/>
      <c r="BC283" s="22"/>
      <c r="BD283" s="22">
        <v>3</v>
      </c>
      <c r="BE283" s="22"/>
      <c r="BF283" s="23"/>
      <c r="BG283" s="23"/>
      <c r="BH283" s="23"/>
      <c r="BI283" s="23">
        <v>4</v>
      </c>
      <c r="BJ283" s="24"/>
      <c r="BK283" s="24"/>
      <c r="BL283" s="24"/>
      <c r="BM283" s="24">
        <v>4</v>
      </c>
      <c r="BN283" s="25"/>
      <c r="BO283" s="25"/>
      <c r="BP283" s="25">
        <v>3</v>
      </c>
      <c r="BQ283" s="25"/>
      <c r="BR283" s="26"/>
      <c r="BS283" s="26"/>
      <c r="BT283" s="26">
        <v>3</v>
      </c>
      <c r="BU283" s="26"/>
      <c r="CJ283" s="28"/>
      <c r="CO283" s="28"/>
    </row>
    <row r="284" spans="1:93">
      <c r="A284" s="17">
        <v>282</v>
      </c>
      <c r="B284" s="38">
        <v>53</v>
      </c>
      <c r="C284" s="620"/>
      <c r="D284" s="20"/>
      <c r="E284" s="20">
        <v>1</v>
      </c>
      <c r="F284" s="20">
        <v>1</v>
      </c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1"/>
      <c r="S284" s="21"/>
      <c r="T284" s="21"/>
      <c r="U284" s="21">
        <v>4</v>
      </c>
      <c r="V284" s="22"/>
      <c r="W284" s="22"/>
      <c r="X284" s="22"/>
      <c r="Y284" s="22">
        <v>4</v>
      </c>
      <c r="Z284" s="23"/>
      <c r="AA284" s="23"/>
      <c r="AB284" s="23">
        <v>3</v>
      </c>
      <c r="AC284" s="23"/>
      <c r="AD284" s="24"/>
      <c r="AE284" s="24"/>
      <c r="AF284" s="24"/>
      <c r="AG284" s="24">
        <v>4</v>
      </c>
      <c r="AH284" s="25"/>
      <c r="AI284" s="25"/>
      <c r="AJ284" s="25"/>
      <c r="AK284" s="25">
        <v>4</v>
      </c>
      <c r="AL284" s="26"/>
      <c r="AM284" s="26"/>
      <c r="AN284" s="26">
        <v>3</v>
      </c>
      <c r="AO284" s="26"/>
      <c r="AP284" s="22"/>
      <c r="AQ284" s="22"/>
      <c r="AR284" s="22">
        <v>3</v>
      </c>
      <c r="AS284" s="22"/>
      <c r="AT284" s="27"/>
      <c r="AU284" s="27"/>
      <c r="AV284" s="27">
        <v>3</v>
      </c>
      <c r="AW284" s="27"/>
      <c r="AX284" s="21"/>
      <c r="AY284" s="21"/>
      <c r="AZ284" s="21">
        <v>3</v>
      </c>
      <c r="BA284" s="21"/>
      <c r="BB284" s="22"/>
      <c r="BC284" s="22"/>
      <c r="BD284" s="22">
        <v>3</v>
      </c>
      <c r="BE284" s="22"/>
      <c r="BF284" s="23"/>
      <c r="BG284" s="23"/>
      <c r="BH284" s="23"/>
      <c r="BI284" s="23">
        <v>4</v>
      </c>
      <c r="BJ284" s="24"/>
      <c r="BK284" s="24"/>
      <c r="BL284" s="24"/>
      <c r="BM284" s="24">
        <v>4</v>
      </c>
      <c r="BN284" s="25"/>
      <c r="BO284" s="25"/>
      <c r="BP284" s="25">
        <v>3</v>
      </c>
      <c r="BQ284" s="25"/>
      <c r="BR284" s="26"/>
      <c r="BS284" s="26"/>
      <c r="BT284" s="26">
        <v>3</v>
      </c>
      <c r="BU284" s="26"/>
      <c r="CJ284" s="28"/>
      <c r="CO284" s="28"/>
    </row>
    <row r="285" spans="1:93">
      <c r="A285" s="17">
        <v>283</v>
      </c>
      <c r="B285" s="38">
        <v>54</v>
      </c>
      <c r="C285" s="620"/>
      <c r="D285" s="20">
        <v>1</v>
      </c>
      <c r="E285" s="20"/>
      <c r="F285" s="20"/>
      <c r="G285" s="20">
        <v>1</v>
      </c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1"/>
      <c r="S285" s="21"/>
      <c r="T285" s="21"/>
      <c r="U285" s="21">
        <v>4</v>
      </c>
      <c r="V285" s="22"/>
      <c r="W285" s="22"/>
      <c r="X285" s="22"/>
      <c r="Y285" s="22">
        <v>4</v>
      </c>
      <c r="Z285" s="23"/>
      <c r="AA285" s="23"/>
      <c r="AB285" s="23">
        <v>3</v>
      </c>
      <c r="AC285" s="23"/>
      <c r="AD285" s="24"/>
      <c r="AE285" s="24"/>
      <c r="AF285" s="24">
        <v>3</v>
      </c>
      <c r="AG285" s="24"/>
      <c r="AH285" s="25"/>
      <c r="AI285" s="25"/>
      <c r="AJ285" s="25"/>
      <c r="AK285" s="25">
        <v>4</v>
      </c>
      <c r="AL285" s="26"/>
      <c r="AM285" s="26"/>
      <c r="AN285" s="26">
        <v>3</v>
      </c>
      <c r="AO285" s="26"/>
      <c r="AP285" s="22"/>
      <c r="AQ285" s="22"/>
      <c r="AR285" s="22"/>
      <c r="AS285" s="22">
        <v>4</v>
      </c>
      <c r="AT285" s="27"/>
      <c r="AU285" s="27"/>
      <c r="AV285" s="27">
        <v>3</v>
      </c>
      <c r="AW285" s="27"/>
      <c r="AX285" s="21"/>
      <c r="AY285" s="21"/>
      <c r="AZ285" s="21">
        <v>3</v>
      </c>
      <c r="BA285" s="21"/>
      <c r="BB285" s="22"/>
      <c r="BC285" s="22"/>
      <c r="BD285" s="22">
        <v>3</v>
      </c>
      <c r="BE285" s="22"/>
      <c r="BF285" s="23"/>
      <c r="BG285" s="23"/>
      <c r="BH285" s="23">
        <v>3</v>
      </c>
      <c r="BI285" s="23"/>
      <c r="BJ285" s="24"/>
      <c r="BK285" s="24"/>
      <c r="BL285" s="24"/>
      <c r="BM285" s="24">
        <v>4</v>
      </c>
      <c r="BN285" s="25"/>
      <c r="BO285" s="25"/>
      <c r="BP285" s="25">
        <v>3</v>
      </c>
      <c r="BQ285" s="25"/>
      <c r="BR285" s="26"/>
      <c r="BS285" s="26"/>
      <c r="BT285" s="26">
        <v>3</v>
      </c>
      <c r="BU285" s="26"/>
      <c r="CJ285" s="28"/>
      <c r="CO285" s="28"/>
    </row>
    <row r="286" spans="1:93">
      <c r="A286" s="17">
        <v>284</v>
      </c>
      <c r="B286" s="38">
        <v>55</v>
      </c>
      <c r="C286" s="620"/>
      <c r="D286" s="20">
        <v>1</v>
      </c>
      <c r="E286" s="20"/>
      <c r="F286" s="20"/>
      <c r="G286" s="20"/>
      <c r="H286" s="20">
        <v>1</v>
      </c>
      <c r="I286" s="20"/>
      <c r="J286" s="20"/>
      <c r="K286" s="20"/>
      <c r="L286" s="20"/>
      <c r="M286" s="20"/>
      <c r="N286" s="20"/>
      <c r="O286" s="20"/>
      <c r="P286" s="20"/>
      <c r="Q286" s="20"/>
      <c r="R286" s="21"/>
      <c r="S286" s="21"/>
      <c r="T286" s="21"/>
      <c r="U286" s="21">
        <v>4</v>
      </c>
      <c r="V286" s="22"/>
      <c r="W286" s="22"/>
      <c r="X286" s="22">
        <v>3</v>
      </c>
      <c r="Y286" s="22"/>
      <c r="Z286" s="23"/>
      <c r="AA286" s="23"/>
      <c r="AB286" s="23">
        <v>3</v>
      </c>
      <c r="AC286" s="23"/>
      <c r="AD286" s="24"/>
      <c r="AE286" s="24"/>
      <c r="AF286" s="24">
        <v>3</v>
      </c>
      <c r="AG286" s="24"/>
      <c r="AH286" s="25"/>
      <c r="AI286" s="25"/>
      <c r="AJ286" s="25"/>
      <c r="AK286" s="25">
        <v>4</v>
      </c>
      <c r="AL286" s="26"/>
      <c r="AM286" s="26"/>
      <c r="AN286" s="26">
        <v>3</v>
      </c>
      <c r="AO286" s="26"/>
      <c r="AP286" s="22"/>
      <c r="AQ286" s="22">
        <v>2</v>
      </c>
      <c r="AR286" s="22"/>
      <c r="AS286" s="22"/>
      <c r="AT286" s="27"/>
      <c r="AU286" s="27"/>
      <c r="AV286" s="27">
        <v>3</v>
      </c>
      <c r="AW286" s="27"/>
      <c r="AX286" s="21"/>
      <c r="AY286" s="21"/>
      <c r="AZ286" s="21"/>
      <c r="BA286" s="21">
        <v>4</v>
      </c>
      <c r="BB286" s="22"/>
      <c r="BC286" s="22"/>
      <c r="BD286" s="22"/>
      <c r="BE286" s="22">
        <v>4</v>
      </c>
      <c r="BF286" s="23"/>
      <c r="BG286" s="23"/>
      <c r="BH286" s="23"/>
      <c r="BI286" s="23">
        <v>4</v>
      </c>
      <c r="BJ286" s="24"/>
      <c r="BK286" s="24"/>
      <c r="BL286" s="24"/>
      <c r="BM286" s="24">
        <v>4</v>
      </c>
      <c r="BN286" s="25"/>
      <c r="BO286" s="25"/>
      <c r="BP286" s="25">
        <v>3</v>
      </c>
      <c r="BQ286" s="25"/>
      <c r="BR286" s="26"/>
      <c r="BS286" s="26"/>
      <c r="BT286" s="26">
        <v>3</v>
      </c>
      <c r="BU286" s="26"/>
      <c r="CJ286" s="28"/>
      <c r="CO286" s="28"/>
    </row>
    <row r="287" spans="1:93">
      <c r="A287" s="17">
        <v>285</v>
      </c>
      <c r="B287" s="38">
        <v>56</v>
      </c>
      <c r="C287" s="620"/>
      <c r="D287" s="20">
        <v>1</v>
      </c>
      <c r="E287" s="20"/>
      <c r="F287" s="20"/>
      <c r="G287" s="20"/>
      <c r="H287" s="20">
        <v>1</v>
      </c>
      <c r="I287" s="20"/>
      <c r="J287" s="20"/>
      <c r="K287" s="20"/>
      <c r="L287" s="20"/>
      <c r="M287" s="20"/>
      <c r="N287" s="20"/>
      <c r="O287" s="20"/>
      <c r="P287" s="20"/>
      <c r="Q287" s="20"/>
      <c r="R287" s="21"/>
      <c r="S287" s="21"/>
      <c r="T287" s="21">
        <v>3</v>
      </c>
      <c r="U287" s="21"/>
      <c r="V287" s="22"/>
      <c r="W287" s="22"/>
      <c r="X287" s="22"/>
      <c r="Y287" s="22">
        <v>4</v>
      </c>
      <c r="Z287" s="23"/>
      <c r="AA287" s="23"/>
      <c r="AB287" s="23"/>
      <c r="AC287" s="23">
        <v>4</v>
      </c>
      <c r="AD287" s="24"/>
      <c r="AE287" s="24"/>
      <c r="AF287" s="24"/>
      <c r="AG287" s="24">
        <v>4</v>
      </c>
      <c r="AH287" s="25"/>
      <c r="AI287" s="25"/>
      <c r="AJ287" s="25">
        <v>3</v>
      </c>
      <c r="AK287" s="25"/>
      <c r="AL287" s="26"/>
      <c r="AM287" s="26"/>
      <c r="AN287" s="26"/>
      <c r="AO287" s="26">
        <v>4</v>
      </c>
      <c r="AP287" s="22"/>
      <c r="AQ287" s="22"/>
      <c r="AR287" s="22">
        <v>3</v>
      </c>
      <c r="AS287" s="22"/>
      <c r="AT287" s="27"/>
      <c r="AU287" s="27"/>
      <c r="AV287" s="27">
        <v>3</v>
      </c>
      <c r="AW287" s="27"/>
      <c r="AX287" s="21"/>
      <c r="AY287" s="21"/>
      <c r="AZ287" s="21"/>
      <c r="BA287" s="21">
        <v>4</v>
      </c>
      <c r="BB287" s="22"/>
      <c r="BC287" s="22"/>
      <c r="BD287" s="22">
        <v>3</v>
      </c>
      <c r="BE287" s="22"/>
      <c r="BF287" s="23"/>
      <c r="BG287" s="23"/>
      <c r="BH287" s="23"/>
      <c r="BI287" s="23">
        <v>4</v>
      </c>
      <c r="BJ287" s="24"/>
      <c r="BK287" s="24"/>
      <c r="BL287" s="24">
        <v>3</v>
      </c>
      <c r="BM287" s="24"/>
      <c r="BN287" s="25"/>
      <c r="BO287" s="25"/>
      <c r="BP287" s="25">
        <v>3</v>
      </c>
      <c r="BQ287" s="25"/>
      <c r="BR287" s="26"/>
      <c r="BS287" s="26"/>
      <c r="BT287" s="26"/>
      <c r="BU287" s="26">
        <v>4</v>
      </c>
      <c r="CJ287" s="28"/>
      <c r="CO287" s="28"/>
    </row>
    <row r="288" spans="1:93">
      <c r="A288" s="17">
        <v>286</v>
      </c>
      <c r="B288" s="38">
        <v>57</v>
      </c>
      <c r="C288" s="620"/>
      <c r="D288" s="20"/>
      <c r="E288" s="20">
        <v>1</v>
      </c>
      <c r="F288" s="20"/>
      <c r="G288" s="20"/>
      <c r="H288" s="20"/>
      <c r="I288" s="20">
        <v>1</v>
      </c>
      <c r="J288" s="20"/>
      <c r="K288" s="20"/>
      <c r="L288" s="20"/>
      <c r="M288" s="20"/>
      <c r="N288" s="20"/>
      <c r="O288" s="20"/>
      <c r="P288" s="20"/>
      <c r="Q288" s="20"/>
      <c r="R288" s="21"/>
      <c r="S288" s="21"/>
      <c r="T288" s="21"/>
      <c r="U288" s="21">
        <v>4</v>
      </c>
      <c r="V288" s="22"/>
      <c r="W288" s="22"/>
      <c r="X288" s="22"/>
      <c r="Y288" s="22">
        <v>4</v>
      </c>
      <c r="Z288" s="23"/>
      <c r="AA288" s="23"/>
      <c r="AB288" s="23">
        <v>3</v>
      </c>
      <c r="AC288" s="23"/>
      <c r="AD288" s="24"/>
      <c r="AE288" s="24"/>
      <c r="AF288" s="24">
        <v>3</v>
      </c>
      <c r="AG288" s="24"/>
      <c r="AH288" s="25"/>
      <c r="AI288" s="25"/>
      <c r="AJ288" s="25"/>
      <c r="AK288" s="25">
        <v>4</v>
      </c>
      <c r="AL288" s="26"/>
      <c r="AM288" s="26"/>
      <c r="AN288" s="26"/>
      <c r="AO288" s="26">
        <v>4</v>
      </c>
      <c r="AP288" s="22"/>
      <c r="AQ288" s="22">
        <v>2</v>
      </c>
      <c r="AR288" s="22"/>
      <c r="AS288" s="22"/>
      <c r="AT288" s="27"/>
      <c r="AU288" s="27"/>
      <c r="AV288" s="27">
        <v>3</v>
      </c>
      <c r="AW288" s="27"/>
      <c r="AX288" s="21"/>
      <c r="AY288" s="21"/>
      <c r="AZ288" s="21">
        <v>3</v>
      </c>
      <c r="BA288" s="21"/>
      <c r="BB288" s="22"/>
      <c r="BC288" s="22"/>
      <c r="BD288" s="22">
        <v>3</v>
      </c>
      <c r="BE288" s="22"/>
      <c r="BF288" s="23"/>
      <c r="BG288" s="23"/>
      <c r="BH288" s="23"/>
      <c r="BI288" s="23">
        <v>4</v>
      </c>
      <c r="BJ288" s="24"/>
      <c r="BK288" s="24"/>
      <c r="BL288" s="24"/>
      <c r="BM288" s="24">
        <v>4</v>
      </c>
      <c r="BN288" s="25"/>
      <c r="BO288" s="25"/>
      <c r="BP288" s="25"/>
      <c r="BQ288" s="25">
        <v>4</v>
      </c>
      <c r="BR288" s="26"/>
      <c r="BS288" s="26"/>
      <c r="BT288" s="26"/>
      <c r="BU288" s="26">
        <v>4</v>
      </c>
      <c r="CJ288" s="28"/>
      <c r="CO288" s="28"/>
    </row>
    <row r="289" spans="1:93">
      <c r="A289" s="17">
        <v>287</v>
      </c>
      <c r="B289" s="38">
        <v>58</v>
      </c>
      <c r="C289" s="620"/>
      <c r="D289" s="20">
        <v>1</v>
      </c>
      <c r="E289" s="20"/>
      <c r="F289" s="20"/>
      <c r="G289" s="20"/>
      <c r="H289" s="20"/>
      <c r="I289" s="20"/>
      <c r="J289" s="20">
        <v>1</v>
      </c>
      <c r="K289" s="20"/>
      <c r="L289" s="20"/>
      <c r="M289" s="20"/>
      <c r="N289" s="20"/>
      <c r="O289" s="20"/>
      <c r="P289" s="20"/>
      <c r="Q289" s="20"/>
      <c r="R289" s="21"/>
      <c r="S289" s="21"/>
      <c r="T289" s="21"/>
      <c r="U289" s="21">
        <v>4</v>
      </c>
      <c r="V289" s="22"/>
      <c r="W289" s="22"/>
      <c r="X289" s="22">
        <v>3</v>
      </c>
      <c r="Y289" s="22"/>
      <c r="Z289" s="23"/>
      <c r="AA289" s="23"/>
      <c r="AB289" s="23"/>
      <c r="AC289" s="23">
        <v>4</v>
      </c>
      <c r="AD289" s="24"/>
      <c r="AE289" s="24"/>
      <c r="AF289" s="24">
        <v>3</v>
      </c>
      <c r="AG289" s="24"/>
      <c r="AH289" s="25"/>
      <c r="AI289" s="25"/>
      <c r="AJ289" s="25">
        <v>3</v>
      </c>
      <c r="AK289" s="25"/>
      <c r="AL289" s="26"/>
      <c r="AM289" s="26"/>
      <c r="AN289" s="26">
        <v>3</v>
      </c>
      <c r="AO289" s="26"/>
      <c r="AP289" s="22"/>
      <c r="AQ289" s="22"/>
      <c r="AR289" s="22">
        <v>3</v>
      </c>
      <c r="AS289" s="22"/>
      <c r="AT289" s="27"/>
      <c r="AU289" s="27"/>
      <c r="AV289" s="27">
        <v>3</v>
      </c>
      <c r="AW289" s="27"/>
      <c r="AX289" s="21"/>
      <c r="AY289" s="21"/>
      <c r="AZ289" s="21">
        <v>3</v>
      </c>
      <c r="BA289" s="21"/>
      <c r="BB289" s="22"/>
      <c r="BC289" s="22"/>
      <c r="BD289" s="22"/>
      <c r="BE289" s="22">
        <v>4</v>
      </c>
      <c r="BF289" s="23"/>
      <c r="BG289" s="23"/>
      <c r="BH289" s="23">
        <v>3</v>
      </c>
      <c r="BI289" s="23"/>
      <c r="BJ289" s="24"/>
      <c r="BK289" s="24"/>
      <c r="BL289" s="24"/>
      <c r="BM289" s="24">
        <v>4</v>
      </c>
      <c r="BN289" s="25"/>
      <c r="BO289" s="25"/>
      <c r="BP289" s="25"/>
      <c r="BQ289" s="25">
        <v>4</v>
      </c>
      <c r="BR289" s="26"/>
      <c r="BS289" s="26"/>
      <c r="BT289" s="26"/>
      <c r="BU289" s="26">
        <v>4</v>
      </c>
      <c r="CJ289" s="28"/>
      <c r="CO289" s="28"/>
    </row>
    <row r="290" spans="1:93">
      <c r="A290" s="17">
        <v>288</v>
      </c>
      <c r="B290" s="38">
        <v>59</v>
      </c>
      <c r="C290" s="620"/>
      <c r="D290" s="20">
        <v>1</v>
      </c>
      <c r="E290" s="20"/>
      <c r="F290" s="20"/>
      <c r="G290" s="20"/>
      <c r="H290" s="20"/>
      <c r="I290" s="20"/>
      <c r="J290" s="20">
        <v>1</v>
      </c>
      <c r="K290" s="20"/>
      <c r="L290" s="20"/>
      <c r="M290" s="20"/>
      <c r="N290" s="20"/>
      <c r="O290" s="20"/>
      <c r="P290" s="20"/>
      <c r="Q290" s="20"/>
      <c r="R290" s="21"/>
      <c r="S290" s="21"/>
      <c r="T290" s="21"/>
      <c r="U290" s="21">
        <v>4</v>
      </c>
      <c r="V290" s="22"/>
      <c r="W290" s="22"/>
      <c r="X290" s="22"/>
      <c r="Y290" s="22">
        <v>4</v>
      </c>
      <c r="Z290" s="23"/>
      <c r="AA290" s="23"/>
      <c r="AB290" s="23"/>
      <c r="AC290" s="23">
        <v>4</v>
      </c>
      <c r="AD290" s="24"/>
      <c r="AE290" s="24"/>
      <c r="AF290" s="24">
        <v>3</v>
      </c>
      <c r="AG290" s="24"/>
      <c r="AH290" s="25"/>
      <c r="AI290" s="25"/>
      <c r="AJ290" s="25">
        <v>3</v>
      </c>
      <c r="AK290" s="25"/>
      <c r="AL290" s="26"/>
      <c r="AM290" s="26"/>
      <c r="AN290" s="26"/>
      <c r="AO290" s="26">
        <v>4</v>
      </c>
      <c r="AP290" s="22"/>
      <c r="AQ290" s="22"/>
      <c r="AR290" s="22"/>
      <c r="AS290" s="22">
        <v>4</v>
      </c>
      <c r="AT290" s="27"/>
      <c r="AU290" s="27"/>
      <c r="AV290" s="27"/>
      <c r="AW290" s="27">
        <v>4</v>
      </c>
      <c r="AX290" s="21"/>
      <c r="AY290" s="21"/>
      <c r="AZ290" s="21">
        <v>3</v>
      </c>
      <c r="BA290" s="21"/>
      <c r="BB290" s="22"/>
      <c r="BC290" s="22"/>
      <c r="BD290" s="22">
        <v>3</v>
      </c>
      <c r="BE290" s="22"/>
      <c r="BF290" s="23"/>
      <c r="BG290" s="23"/>
      <c r="BH290" s="23"/>
      <c r="BI290" s="23">
        <v>4</v>
      </c>
      <c r="BJ290" s="24"/>
      <c r="BK290" s="24"/>
      <c r="BL290" s="24"/>
      <c r="BM290" s="24">
        <v>4</v>
      </c>
      <c r="BN290" s="25"/>
      <c r="BO290" s="25"/>
      <c r="BP290" s="25">
        <v>3</v>
      </c>
      <c r="BQ290" s="25"/>
      <c r="BR290" s="26"/>
      <c r="BS290" s="26"/>
      <c r="BT290" s="26">
        <v>3</v>
      </c>
      <c r="BU290" s="26"/>
      <c r="CJ290" s="28"/>
      <c r="CO290" s="28"/>
    </row>
    <row r="291" spans="1:93">
      <c r="A291" s="17">
        <v>289</v>
      </c>
      <c r="B291" s="38">
        <v>60</v>
      </c>
      <c r="C291" s="620"/>
      <c r="D291" s="20"/>
      <c r="E291" s="20">
        <v>1</v>
      </c>
      <c r="F291" s="20"/>
      <c r="G291" s="20"/>
      <c r="H291" s="20"/>
      <c r="I291" s="20"/>
      <c r="J291" s="20">
        <v>1</v>
      </c>
      <c r="K291" s="20"/>
      <c r="L291" s="20"/>
      <c r="M291" s="20"/>
      <c r="N291" s="20"/>
      <c r="O291" s="20"/>
      <c r="P291" s="20"/>
      <c r="Q291" s="20"/>
      <c r="R291" s="21"/>
      <c r="S291" s="21"/>
      <c r="T291" s="21">
        <v>3</v>
      </c>
      <c r="U291" s="21"/>
      <c r="V291" s="22"/>
      <c r="W291" s="22"/>
      <c r="X291" s="22">
        <v>3</v>
      </c>
      <c r="Y291" s="22"/>
      <c r="Z291" s="23"/>
      <c r="AA291" s="23"/>
      <c r="AB291" s="23"/>
      <c r="AC291" s="23">
        <v>4</v>
      </c>
      <c r="AD291" s="24"/>
      <c r="AE291" s="24"/>
      <c r="AF291" s="24">
        <v>3</v>
      </c>
      <c r="AG291" s="24"/>
      <c r="AH291" s="25"/>
      <c r="AI291" s="25"/>
      <c r="AJ291" s="25"/>
      <c r="AK291" s="25">
        <v>4</v>
      </c>
      <c r="AL291" s="26"/>
      <c r="AM291" s="26"/>
      <c r="AN291" s="26">
        <v>3</v>
      </c>
      <c r="AO291" s="26"/>
      <c r="AP291" s="22"/>
      <c r="AQ291" s="22"/>
      <c r="AR291" s="22">
        <v>3</v>
      </c>
      <c r="AS291" s="22"/>
      <c r="AT291" s="27"/>
      <c r="AU291" s="27"/>
      <c r="AV291" s="27"/>
      <c r="AW291" s="27">
        <v>4</v>
      </c>
      <c r="AX291" s="21"/>
      <c r="AY291" s="21"/>
      <c r="AZ291" s="21">
        <v>3</v>
      </c>
      <c r="BA291" s="21"/>
      <c r="BB291" s="22"/>
      <c r="BC291" s="22"/>
      <c r="BD291" s="22">
        <v>3</v>
      </c>
      <c r="BE291" s="22"/>
      <c r="BF291" s="23"/>
      <c r="BG291" s="23"/>
      <c r="BH291" s="23"/>
      <c r="BI291" s="23">
        <v>4</v>
      </c>
      <c r="BJ291" s="24"/>
      <c r="BK291" s="24"/>
      <c r="BL291" s="24"/>
      <c r="BM291" s="24">
        <v>4</v>
      </c>
      <c r="BN291" s="25"/>
      <c r="BO291" s="25"/>
      <c r="BP291" s="25">
        <v>3</v>
      </c>
      <c r="BQ291" s="25"/>
      <c r="BR291" s="26"/>
      <c r="BS291" s="26"/>
      <c r="BT291" s="26"/>
      <c r="BU291" s="26">
        <v>4</v>
      </c>
      <c r="CJ291" s="28"/>
      <c r="CO291" s="28"/>
    </row>
    <row r="292" spans="1:93">
      <c r="A292" s="17">
        <v>290</v>
      </c>
      <c r="B292" s="38">
        <v>61</v>
      </c>
      <c r="C292" s="620"/>
      <c r="D292" s="20">
        <v>1</v>
      </c>
      <c r="E292" s="20"/>
      <c r="F292" s="20"/>
      <c r="G292" s="20"/>
      <c r="H292" s="20"/>
      <c r="I292" s="20"/>
      <c r="J292" s="20">
        <v>1</v>
      </c>
      <c r="K292" s="20"/>
      <c r="L292" s="20"/>
      <c r="M292" s="20"/>
      <c r="N292" s="20"/>
      <c r="O292" s="20"/>
      <c r="P292" s="20"/>
      <c r="Q292" s="20"/>
      <c r="R292" s="21"/>
      <c r="S292" s="21"/>
      <c r="T292" s="21"/>
      <c r="U292" s="21">
        <v>4</v>
      </c>
      <c r="V292" s="22"/>
      <c r="W292" s="22"/>
      <c r="X292" s="22">
        <v>3</v>
      </c>
      <c r="Y292" s="22"/>
      <c r="Z292" s="23"/>
      <c r="AA292" s="23"/>
      <c r="AB292" s="23">
        <v>3</v>
      </c>
      <c r="AC292" s="23"/>
      <c r="AD292" s="24"/>
      <c r="AE292" s="24"/>
      <c r="AF292" s="24">
        <v>3</v>
      </c>
      <c r="AG292" s="24"/>
      <c r="AH292" s="25"/>
      <c r="AI292" s="25"/>
      <c r="AJ292" s="25">
        <v>3</v>
      </c>
      <c r="AK292" s="25"/>
      <c r="AL292" s="26"/>
      <c r="AM292" s="26"/>
      <c r="AN292" s="26">
        <v>3</v>
      </c>
      <c r="AO292" s="26"/>
      <c r="AP292" s="22"/>
      <c r="AQ292" s="22"/>
      <c r="AR292" s="22">
        <v>3</v>
      </c>
      <c r="AS292" s="22"/>
      <c r="AT292" s="27"/>
      <c r="AU292" s="27"/>
      <c r="AV292" s="27"/>
      <c r="AW292" s="27">
        <v>4</v>
      </c>
      <c r="AX292" s="21"/>
      <c r="AY292" s="21"/>
      <c r="AZ292" s="21"/>
      <c r="BA292" s="21">
        <v>4</v>
      </c>
      <c r="BB292" s="22"/>
      <c r="BC292" s="22"/>
      <c r="BD292" s="22">
        <v>3</v>
      </c>
      <c r="BE292" s="22"/>
      <c r="BF292" s="23"/>
      <c r="BG292" s="23"/>
      <c r="BH292" s="23"/>
      <c r="BI292" s="23">
        <v>4</v>
      </c>
      <c r="BJ292" s="24"/>
      <c r="BK292" s="24"/>
      <c r="BL292" s="24"/>
      <c r="BM292" s="24">
        <v>4</v>
      </c>
      <c r="BN292" s="25"/>
      <c r="BO292" s="25"/>
      <c r="BP292" s="25">
        <v>3</v>
      </c>
      <c r="BQ292" s="25"/>
      <c r="BR292" s="26"/>
      <c r="BS292" s="26"/>
      <c r="BT292" s="26"/>
      <c r="BU292" s="26">
        <v>4</v>
      </c>
      <c r="CJ292" s="28"/>
      <c r="CO292" s="28"/>
    </row>
    <row r="293" spans="1:93">
      <c r="A293" s="17">
        <v>291</v>
      </c>
      <c r="B293" s="38">
        <v>62</v>
      </c>
      <c r="C293" s="620"/>
      <c r="D293" s="20">
        <v>1</v>
      </c>
      <c r="E293" s="20"/>
      <c r="F293" s="20"/>
      <c r="G293" s="20"/>
      <c r="H293" s="20"/>
      <c r="I293" s="20"/>
      <c r="J293" s="20">
        <v>1</v>
      </c>
      <c r="K293" s="20"/>
      <c r="L293" s="20"/>
      <c r="M293" s="20"/>
      <c r="N293" s="20"/>
      <c r="O293" s="20"/>
      <c r="P293" s="20"/>
      <c r="Q293" s="20"/>
      <c r="R293" s="21"/>
      <c r="S293" s="21"/>
      <c r="T293" s="21"/>
      <c r="U293" s="21">
        <v>4</v>
      </c>
      <c r="V293" s="22"/>
      <c r="W293" s="22"/>
      <c r="X293" s="22"/>
      <c r="Y293" s="22">
        <v>4</v>
      </c>
      <c r="Z293" s="23"/>
      <c r="AA293" s="23"/>
      <c r="AB293" s="23">
        <v>3</v>
      </c>
      <c r="AC293" s="23"/>
      <c r="AD293" s="24"/>
      <c r="AE293" s="24"/>
      <c r="AF293" s="24">
        <v>3</v>
      </c>
      <c r="AG293" s="24"/>
      <c r="AH293" s="25"/>
      <c r="AI293" s="25"/>
      <c r="AJ293" s="25">
        <v>3</v>
      </c>
      <c r="AK293" s="25"/>
      <c r="AL293" s="26"/>
      <c r="AM293" s="26"/>
      <c r="AN293" s="26"/>
      <c r="AO293" s="26">
        <v>4</v>
      </c>
      <c r="AP293" s="22"/>
      <c r="AQ293" s="22"/>
      <c r="AR293" s="22">
        <v>3</v>
      </c>
      <c r="AS293" s="22"/>
      <c r="AT293" s="27"/>
      <c r="AU293" s="27"/>
      <c r="AV293" s="27">
        <v>3</v>
      </c>
      <c r="AW293" s="27"/>
      <c r="AX293" s="21"/>
      <c r="AY293" s="21"/>
      <c r="AZ293" s="21"/>
      <c r="BA293" s="21">
        <v>4</v>
      </c>
      <c r="BB293" s="22"/>
      <c r="BC293" s="22"/>
      <c r="BD293" s="22">
        <v>3</v>
      </c>
      <c r="BE293" s="22"/>
      <c r="BF293" s="23"/>
      <c r="BG293" s="23"/>
      <c r="BH293" s="23"/>
      <c r="BI293" s="23">
        <v>4</v>
      </c>
      <c r="BJ293" s="24"/>
      <c r="BK293" s="24"/>
      <c r="BL293" s="24"/>
      <c r="BM293" s="24">
        <v>4</v>
      </c>
      <c r="BN293" s="25"/>
      <c r="BO293" s="25"/>
      <c r="BP293" s="25">
        <v>3</v>
      </c>
      <c r="BQ293" s="25"/>
      <c r="BR293" s="26"/>
      <c r="BS293" s="26"/>
      <c r="BT293" s="26"/>
      <c r="BU293" s="26">
        <v>4</v>
      </c>
      <c r="CJ293" s="28"/>
      <c r="CO293" s="28"/>
    </row>
    <row r="294" spans="1:93">
      <c r="A294" s="17">
        <v>292</v>
      </c>
      <c r="B294" s="38">
        <v>63</v>
      </c>
      <c r="C294" s="620"/>
      <c r="D294" s="20"/>
      <c r="E294" s="20">
        <v>1</v>
      </c>
      <c r="F294" s="20"/>
      <c r="G294" s="20">
        <v>1</v>
      </c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1"/>
      <c r="S294" s="21"/>
      <c r="T294" s="21">
        <v>3</v>
      </c>
      <c r="U294" s="21"/>
      <c r="V294" s="22"/>
      <c r="W294" s="22"/>
      <c r="X294" s="22"/>
      <c r="Y294" s="22">
        <v>4</v>
      </c>
      <c r="Z294" s="23"/>
      <c r="AA294" s="23"/>
      <c r="AB294" s="23"/>
      <c r="AC294" s="23">
        <v>4</v>
      </c>
      <c r="AD294" s="24"/>
      <c r="AE294" s="24"/>
      <c r="AF294" s="24">
        <v>3</v>
      </c>
      <c r="AG294" s="24"/>
      <c r="AH294" s="25"/>
      <c r="AI294" s="25"/>
      <c r="AJ294" s="25"/>
      <c r="AK294" s="25">
        <v>4</v>
      </c>
      <c r="AL294" s="26"/>
      <c r="AM294" s="26"/>
      <c r="AN294" s="26">
        <v>3</v>
      </c>
      <c r="AO294" s="26"/>
      <c r="AP294" s="22"/>
      <c r="AQ294" s="22"/>
      <c r="AR294" s="22">
        <v>3</v>
      </c>
      <c r="AS294" s="22"/>
      <c r="AT294" s="27"/>
      <c r="AU294" s="27"/>
      <c r="AV294" s="27">
        <v>3</v>
      </c>
      <c r="AW294" s="27"/>
      <c r="AX294" s="21"/>
      <c r="AY294" s="21"/>
      <c r="AZ294" s="21"/>
      <c r="BA294" s="21">
        <v>4</v>
      </c>
      <c r="BB294" s="22"/>
      <c r="BC294" s="22"/>
      <c r="BD294" s="22"/>
      <c r="BE294" s="22">
        <v>4</v>
      </c>
      <c r="BF294" s="23"/>
      <c r="BG294" s="23"/>
      <c r="BH294" s="23"/>
      <c r="BI294" s="23">
        <v>4</v>
      </c>
      <c r="BJ294" s="24"/>
      <c r="BK294" s="24"/>
      <c r="BL294" s="24"/>
      <c r="BM294" s="24">
        <v>4</v>
      </c>
      <c r="BN294" s="25"/>
      <c r="BO294" s="25"/>
      <c r="BP294" s="25">
        <v>3</v>
      </c>
      <c r="BQ294" s="25"/>
      <c r="BR294" s="26"/>
      <c r="BS294" s="26"/>
      <c r="BT294" s="26"/>
      <c r="BU294" s="26">
        <v>4</v>
      </c>
      <c r="CJ294" s="28"/>
      <c r="CO294" s="28"/>
    </row>
    <row r="295" spans="1:93">
      <c r="A295" s="17">
        <v>293</v>
      </c>
      <c r="B295" s="38">
        <v>64</v>
      </c>
      <c r="C295" s="620"/>
      <c r="D295" s="20">
        <v>1</v>
      </c>
      <c r="E295" s="20"/>
      <c r="F295" s="20"/>
      <c r="G295" s="20"/>
      <c r="H295" s="20">
        <v>1</v>
      </c>
      <c r="I295" s="20"/>
      <c r="J295" s="20"/>
      <c r="K295" s="20"/>
      <c r="L295" s="20"/>
      <c r="M295" s="20"/>
      <c r="N295" s="20"/>
      <c r="O295" s="20"/>
      <c r="P295" s="20"/>
      <c r="Q295" s="20"/>
      <c r="R295" s="21"/>
      <c r="S295" s="21"/>
      <c r="T295" s="21"/>
      <c r="U295" s="21">
        <v>4</v>
      </c>
      <c r="V295" s="22"/>
      <c r="W295" s="22"/>
      <c r="X295" s="22"/>
      <c r="Y295" s="22">
        <v>4</v>
      </c>
      <c r="Z295" s="23"/>
      <c r="AA295" s="23"/>
      <c r="AB295" s="23"/>
      <c r="AC295" s="23">
        <v>4</v>
      </c>
      <c r="AD295" s="24"/>
      <c r="AE295" s="24"/>
      <c r="AF295" s="24"/>
      <c r="AG295" s="24">
        <v>4</v>
      </c>
      <c r="AH295" s="25"/>
      <c r="AI295" s="25"/>
      <c r="AJ295" s="25"/>
      <c r="AK295" s="25">
        <v>4</v>
      </c>
      <c r="AL295" s="26"/>
      <c r="AM295" s="26"/>
      <c r="AN295" s="26"/>
      <c r="AO295" s="26">
        <v>4</v>
      </c>
      <c r="AP295" s="22"/>
      <c r="AQ295" s="22"/>
      <c r="AR295" s="22">
        <v>3</v>
      </c>
      <c r="AS295" s="22"/>
      <c r="AT295" s="27"/>
      <c r="AU295" s="27"/>
      <c r="AV295" s="27"/>
      <c r="AW295" s="27">
        <v>4</v>
      </c>
      <c r="AX295" s="21"/>
      <c r="AY295" s="21"/>
      <c r="AZ295" s="21"/>
      <c r="BA295" s="21">
        <v>4</v>
      </c>
      <c r="BB295" s="22"/>
      <c r="BC295" s="22"/>
      <c r="BD295" s="22"/>
      <c r="BE295" s="22">
        <v>4</v>
      </c>
      <c r="BF295" s="23"/>
      <c r="BG295" s="23"/>
      <c r="BH295" s="23"/>
      <c r="BI295" s="23">
        <v>4</v>
      </c>
      <c r="BJ295" s="24"/>
      <c r="BK295" s="24"/>
      <c r="BL295" s="24"/>
      <c r="BM295" s="24">
        <v>4</v>
      </c>
      <c r="BN295" s="25"/>
      <c r="BO295" s="25"/>
      <c r="BP295" s="25"/>
      <c r="BQ295" s="25">
        <v>4</v>
      </c>
      <c r="BR295" s="26"/>
      <c r="BS295" s="26"/>
      <c r="BT295" s="26"/>
      <c r="BU295" s="26">
        <v>4</v>
      </c>
      <c r="CJ295" s="28"/>
      <c r="CO295" s="28"/>
    </row>
    <row r="296" spans="1:93">
      <c r="A296" s="17">
        <v>294</v>
      </c>
      <c r="B296" s="38">
        <v>65</v>
      </c>
      <c r="C296" s="620"/>
      <c r="D296" s="20">
        <v>1</v>
      </c>
      <c r="E296" s="20"/>
      <c r="F296" s="20">
        <v>1</v>
      </c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1"/>
      <c r="S296" s="21"/>
      <c r="T296" s="21">
        <v>3</v>
      </c>
      <c r="U296" s="21"/>
      <c r="V296" s="22"/>
      <c r="W296" s="22"/>
      <c r="X296" s="22">
        <v>3</v>
      </c>
      <c r="Y296" s="22"/>
      <c r="Z296" s="23"/>
      <c r="AA296" s="23"/>
      <c r="AB296" s="23">
        <v>3</v>
      </c>
      <c r="AC296" s="23"/>
      <c r="AD296" s="24"/>
      <c r="AE296" s="24"/>
      <c r="AF296" s="24">
        <v>3</v>
      </c>
      <c r="AG296" s="24"/>
      <c r="AH296" s="25"/>
      <c r="AI296" s="25"/>
      <c r="AJ296" s="25">
        <v>3</v>
      </c>
      <c r="AK296" s="25"/>
      <c r="AL296" s="26"/>
      <c r="AM296" s="26"/>
      <c r="AN296" s="26">
        <v>3</v>
      </c>
      <c r="AO296" s="26"/>
      <c r="AP296" s="22"/>
      <c r="AQ296" s="22"/>
      <c r="AR296" s="22">
        <v>3</v>
      </c>
      <c r="AS296" s="22"/>
      <c r="AT296" s="27"/>
      <c r="AU296" s="27"/>
      <c r="AV296" s="27">
        <v>3</v>
      </c>
      <c r="AW296" s="27"/>
      <c r="AX296" s="21"/>
      <c r="AY296" s="21"/>
      <c r="AZ296" s="21">
        <v>3</v>
      </c>
      <c r="BA296" s="21"/>
      <c r="BB296" s="22"/>
      <c r="BC296" s="22"/>
      <c r="BD296" s="22">
        <v>3</v>
      </c>
      <c r="BE296" s="22"/>
      <c r="BF296" s="23"/>
      <c r="BG296" s="23"/>
      <c r="BH296" s="23"/>
      <c r="BI296" s="23">
        <v>4</v>
      </c>
      <c r="BJ296" s="24"/>
      <c r="BK296" s="24"/>
      <c r="BL296" s="24"/>
      <c r="BM296" s="24">
        <v>4</v>
      </c>
      <c r="BN296" s="25"/>
      <c r="BO296" s="25"/>
      <c r="BP296" s="25">
        <v>3</v>
      </c>
      <c r="BQ296" s="25"/>
      <c r="BR296" s="26"/>
      <c r="BS296" s="26"/>
      <c r="BT296" s="26"/>
      <c r="BU296" s="26">
        <v>4</v>
      </c>
      <c r="CJ296" s="28"/>
      <c r="CO296" s="28"/>
    </row>
    <row r="297" spans="1:93">
      <c r="A297" s="17">
        <v>295</v>
      </c>
      <c r="B297" s="38">
        <v>66</v>
      </c>
      <c r="C297" s="620"/>
      <c r="D297" s="20"/>
      <c r="E297" s="20">
        <v>1</v>
      </c>
      <c r="F297" s="20"/>
      <c r="G297" s="20"/>
      <c r="H297" s="20"/>
      <c r="I297" s="20"/>
      <c r="J297" s="20">
        <v>1</v>
      </c>
      <c r="K297" s="20"/>
      <c r="L297" s="20"/>
      <c r="M297" s="20"/>
      <c r="N297" s="20"/>
      <c r="O297" s="20"/>
      <c r="P297" s="20"/>
      <c r="Q297" s="20"/>
      <c r="R297" s="21"/>
      <c r="S297" s="21"/>
      <c r="T297" s="21"/>
      <c r="U297" s="21">
        <v>4</v>
      </c>
      <c r="V297" s="22"/>
      <c r="W297" s="22"/>
      <c r="X297" s="22">
        <v>3</v>
      </c>
      <c r="Y297" s="22"/>
      <c r="Z297" s="23"/>
      <c r="AA297" s="23"/>
      <c r="AB297" s="23">
        <v>3</v>
      </c>
      <c r="AC297" s="23"/>
      <c r="AD297" s="24"/>
      <c r="AE297" s="24"/>
      <c r="AF297" s="24"/>
      <c r="AG297" s="24">
        <v>4</v>
      </c>
      <c r="AH297" s="25"/>
      <c r="AI297" s="25"/>
      <c r="AJ297" s="25"/>
      <c r="AK297" s="25">
        <v>4</v>
      </c>
      <c r="AL297" s="26"/>
      <c r="AM297" s="26"/>
      <c r="AN297" s="26">
        <v>3</v>
      </c>
      <c r="AO297" s="26"/>
      <c r="AP297" s="22"/>
      <c r="AQ297" s="22"/>
      <c r="AR297" s="22">
        <v>3</v>
      </c>
      <c r="AS297" s="22"/>
      <c r="AT297" s="27"/>
      <c r="AU297" s="27"/>
      <c r="AV297" s="27">
        <v>3</v>
      </c>
      <c r="AW297" s="27"/>
      <c r="AX297" s="21"/>
      <c r="AY297" s="21"/>
      <c r="AZ297" s="21">
        <v>3</v>
      </c>
      <c r="BA297" s="21"/>
      <c r="BB297" s="22"/>
      <c r="BC297" s="22"/>
      <c r="BD297" s="22">
        <v>3</v>
      </c>
      <c r="BE297" s="22"/>
      <c r="BF297" s="23"/>
      <c r="BG297" s="23"/>
      <c r="BH297" s="23"/>
      <c r="BI297" s="23">
        <v>4</v>
      </c>
      <c r="BJ297" s="24"/>
      <c r="BK297" s="24"/>
      <c r="BL297" s="24"/>
      <c r="BM297" s="24">
        <v>4</v>
      </c>
      <c r="BN297" s="25"/>
      <c r="BO297" s="25"/>
      <c r="BP297" s="25">
        <v>3</v>
      </c>
      <c r="BQ297" s="25"/>
      <c r="BR297" s="26"/>
      <c r="BS297" s="26"/>
      <c r="BT297" s="26"/>
      <c r="BU297" s="26">
        <v>4</v>
      </c>
      <c r="CJ297" s="28"/>
      <c r="CO297" s="28"/>
    </row>
    <row r="298" spans="1:93">
      <c r="A298" s="17">
        <v>296</v>
      </c>
      <c r="B298" s="38">
        <v>67</v>
      </c>
      <c r="C298" s="620"/>
      <c r="D298" s="20">
        <v>1</v>
      </c>
      <c r="E298" s="20"/>
      <c r="F298" s="20"/>
      <c r="G298" s="20"/>
      <c r="H298" s="20"/>
      <c r="I298" s="20"/>
      <c r="J298" s="20"/>
      <c r="K298" s="20">
        <v>1</v>
      </c>
      <c r="L298" s="20"/>
      <c r="M298" s="20"/>
      <c r="N298" s="20"/>
      <c r="O298" s="20"/>
      <c r="P298" s="20"/>
      <c r="Q298" s="20"/>
      <c r="R298" s="21"/>
      <c r="S298" s="21"/>
      <c r="T298" s="21">
        <v>3</v>
      </c>
      <c r="U298" s="21"/>
      <c r="V298" s="22"/>
      <c r="W298" s="22"/>
      <c r="X298" s="22">
        <v>3</v>
      </c>
      <c r="Y298" s="22"/>
      <c r="Z298" s="23"/>
      <c r="AA298" s="23"/>
      <c r="AB298" s="23">
        <v>3</v>
      </c>
      <c r="AC298" s="23"/>
      <c r="AD298" s="24"/>
      <c r="AE298" s="24"/>
      <c r="AF298" s="24">
        <v>3</v>
      </c>
      <c r="AG298" s="24"/>
      <c r="AH298" s="25"/>
      <c r="AI298" s="25"/>
      <c r="AJ298" s="25">
        <v>3</v>
      </c>
      <c r="AK298" s="25"/>
      <c r="AL298" s="26"/>
      <c r="AM298" s="26"/>
      <c r="AN298" s="26">
        <v>3</v>
      </c>
      <c r="AO298" s="26"/>
      <c r="AP298" s="22"/>
      <c r="AQ298" s="22"/>
      <c r="AR298" s="22">
        <v>3</v>
      </c>
      <c r="AS298" s="22"/>
      <c r="AT298" s="27"/>
      <c r="AU298" s="27"/>
      <c r="AV298" s="27">
        <v>3</v>
      </c>
      <c r="AW298" s="27"/>
      <c r="AX298" s="21"/>
      <c r="AY298" s="21"/>
      <c r="AZ298" s="21">
        <v>3</v>
      </c>
      <c r="BA298" s="21"/>
      <c r="BB298" s="22"/>
      <c r="BC298" s="22"/>
      <c r="BD298" s="22">
        <v>3</v>
      </c>
      <c r="BE298" s="22"/>
      <c r="BF298" s="23"/>
      <c r="BG298" s="23"/>
      <c r="BH298" s="23"/>
      <c r="BI298" s="23">
        <v>4</v>
      </c>
      <c r="BJ298" s="24"/>
      <c r="BK298" s="24"/>
      <c r="BL298" s="24"/>
      <c r="BM298" s="24">
        <v>4</v>
      </c>
      <c r="BN298" s="25"/>
      <c r="BO298" s="25"/>
      <c r="BP298" s="25">
        <v>3</v>
      </c>
      <c r="BQ298" s="25"/>
      <c r="BR298" s="26"/>
      <c r="BS298" s="26"/>
      <c r="BT298" s="26"/>
      <c r="BU298" s="26">
        <v>4</v>
      </c>
      <c r="CJ298" s="28"/>
      <c r="CO298" s="28"/>
    </row>
    <row r="299" spans="1:93">
      <c r="A299" s="17">
        <v>297</v>
      </c>
      <c r="B299" s="38">
        <v>68</v>
      </c>
      <c r="C299" s="620"/>
      <c r="D299" s="20">
        <v>1</v>
      </c>
      <c r="E299" s="20"/>
      <c r="F299" s="20"/>
      <c r="G299" s="20">
        <v>1</v>
      </c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1"/>
      <c r="S299" s="21"/>
      <c r="T299" s="21">
        <v>3</v>
      </c>
      <c r="U299" s="21"/>
      <c r="V299" s="22"/>
      <c r="W299" s="22"/>
      <c r="X299" s="22">
        <v>3</v>
      </c>
      <c r="Y299" s="22"/>
      <c r="Z299" s="23"/>
      <c r="AA299" s="23"/>
      <c r="AB299" s="23">
        <v>3</v>
      </c>
      <c r="AC299" s="23"/>
      <c r="AD299" s="24"/>
      <c r="AE299" s="24"/>
      <c r="AF299" s="24">
        <v>3</v>
      </c>
      <c r="AG299" s="24"/>
      <c r="AH299" s="25"/>
      <c r="AI299" s="25"/>
      <c r="AJ299" s="25">
        <v>3</v>
      </c>
      <c r="AK299" s="25"/>
      <c r="AL299" s="26"/>
      <c r="AM299" s="26"/>
      <c r="AN299" s="26">
        <v>3</v>
      </c>
      <c r="AO299" s="26"/>
      <c r="AP299" s="22"/>
      <c r="AQ299" s="22"/>
      <c r="AR299" s="22">
        <v>3</v>
      </c>
      <c r="AS299" s="22"/>
      <c r="AT299" s="27"/>
      <c r="AU299" s="27"/>
      <c r="AV299" s="27">
        <v>3</v>
      </c>
      <c r="AW299" s="27"/>
      <c r="AX299" s="21"/>
      <c r="AY299" s="21">
        <v>2</v>
      </c>
      <c r="AZ299" s="21"/>
      <c r="BA299" s="21"/>
      <c r="BB299" s="22"/>
      <c r="BC299" s="22"/>
      <c r="BD299" s="22">
        <v>3</v>
      </c>
      <c r="BE299" s="22"/>
      <c r="BF299" s="23"/>
      <c r="BG299" s="23"/>
      <c r="BH299" s="23"/>
      <c r="BI299" s="23">
        <v>4</v>
      </c>
      <c r="BJ299" s="24"/>
      <c r="BK299" s="24"/>
      <c r="BL299" s="24"/>
      <c r="BM299" s="24">
        <v>4</v>
      </c>
      <c r="BN299" s="25"/>
      <c r="BO299" s="25"/>
      <c r="BP299" s="25">
        <v>3</v>
      </c>
      <c r="BQ299" s="25"/>
      <c r="BR299" s="26"/>
      <c r="BS299" s="26"/>
      <c r="BT299" s="26"/>
      <c r="BU299" s="26">
        <v>4</v>
      </c>
      <c r="CJ299" s="28"/>
      <c r="CO299" s="28"/>
    </row>
    <row r="300" spans="1:93">
      <c r="A300" s="17">
        <v>298</v>
      </c>
      <c r="B300" s="38">
        <v>69</v>
      </c>
      <c r="C300" s="620"/>
      <c r="D300" s="20"/>
      <c r="E300" s="20">
        <v>1</v>
      </c>
      <c r="F300" s="20"/>
      <c r="G300" s="20"/>
      <c r="H300" s="20">
        <v>1</v>
      </c>
      <c r="I300" s="20"/>
      <c r="J300" s="20"/>
      <c r="K300" s="20"/>
      <c r="L300" s="20"/>
      <c r="M300" s="20"/>
      <c r="N300" s="20"/>
      <c r="O300" s="20"/>
      <c r="P300" s="20"/>
      <c r="Q300" s="20"/>
      <c r="R300" s="21"/>
      <c r="S300" s="21"/>
      <c r="T300" s="21"/>
      <c r="U300" s="21">
        <v>4</v>
      </c>
      <c r="V300" s="22"/>
      <c r="W300" s="22"/>
      <c r="X300" s="22">
        <v>3</v>
      </c>
      <c r="Y300" s="22"/>
      <c r="Z300" s="23"/>
      <c r="AA300" s="23"/>
      <c r="AB300" s="23">
        <v>3</v>
      </c>
      <c r="AC300" s="23"/>
      <c r="AD300" s="24"/>
      <c r="AE300" s="24"/>
      <c r="AF300" s="24">
        <v>3</v>
      </c>
      <c r="AG300" s="24"/>
      <c r="AH300" s="25"/>
      <c r="AI300" s="25"/>
      <c r="AJ300" s="25"/>
      <c r="AK300" s="25">
        <v>4</v>
      </c>
      <c r="AL300" s="26"/>
      <c r="AM300" s="26"/>
      <c r="AN300" s="26"/>
      <c r="AO300" s="26">
        <v>4</v>
      </c>
      <c r="AP300" s="22"/>
      <c r="AQ300" s="22"/>
      <c r="AR300" s="22">
        <v>3</v>
      </c>
      <c r="AS300" s="22"/>
      <c r="AT300" s="27"/>
      <c r="AU300" s="27"/>
      <c r="AV300" s="27">
        <v>3</v>
      </c>
      <c r="AW300" s="27"/>
      <c r="AX300" s="21"/>
      <c r="AY300" s="21"/>
      <c r="AZ300" s="21">
        <v>3</v>
      </c>
      <c r="BA300" s="21"/>
      <c r="BB300" s="22"/>
      <c r="BC300" s="22"/>
      <c r="BD300" s="22">
        <v>3</v>
      </c>
      <c r="BE300" s="22"/>
      <c r="BF300" s="23"/>
      <c r="BG300" s="23"/>
      <c r="BH300" s="23"/>
      <c r="BI300" s="23">
        <v>4</v>
      </c>
      <c r="BJ300" s="24"/>
      <c r="BK300" s="24"/>
      <c r="BL300" s="24">
        <v>3</v>
      </c>
      <c r="BM300" s="24"/>
      <c r="BN300" s="25"/>
      <c r="BO300" s="25"/>
      <c r="BP300" s="25">
        <v>3</v>
      </c>
      <c r="BQ300" s="25"/>
      <c r="BR300" s="26"/>
      <c r="BS300" s="26"/>
      <c r="BT300" s="26"/>
      <c r="BU300" s="26">
        <v>4</v>
      </c>
      <c r="CJ300" s="28"/>
      <c r="CO300" s="28"/>
    </row>
    <row r="301" spans="1:93">
      <c r="A301" s="17">
        <v>299</v>
      </c>
      <c r="B301" s="38">
        <v>70</v>
      </c>
      <c r="C301" s="620"/>
      <c r="D301" s="20">
        <v>1</v>
      </c>
      <c r="E301" s="20"/>
      <c r="F301" s="20"/>
      <c r="G301" s="20">
        <v>1</v>
      </c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1"/>
      <c r="S301" s="21"/>
      <c r="T301" s="21">
        <v>3</v>
      </c>
      <c r="U301" s="21"/>
      <c r="V301" s="22"/>
      <c r="W301" s="22"/>
      <c r="X301" s="22">
        <v>3</v>
      </c>
      <c r="Y301" s="22"/>
      <c r="Z301" s="23"/>
      <c r="AA301" s="23"/>
      <c r="AB301" s="23">
        <v>3</v>
      </c>
      <c r="AC301" s="23"/>
      <c r="AD301" s="24"/>
      <c r="AE301" s="24"/>
      <c r="AF301" s="24">
        <v>3</v>
      </c>
      <c r="AG301" s="24"/>
      <c r="AH301" s="25"/>
      <c r="AI301" s="25"/>
      <c r="AJ301" s="25">
        <v>3</v>
      </c>
      <c r="AK301" s="25"/>
      <c r="AL301" s="26"/>
      <c r="AM301" s="26"/>
      <c r="AN301" s="26">
        <v>3</v>
      </c>
      <c r="AO301" s="26"/>
      <c r="AP301" s="22"/>
      <c r="AQ301" s="22"/>
      <c r="AR301" s="22">
        <v>3</v>
      </c>
      <c r="AS301" s="22"/>
      <c r="AT301" s="27"/>
      <c r="AU301" s="27"/>
      <c r="AV301" s="27">
        <v>3</v>
      </c>
      <c r="AW301" s="27"/>
      <c r="AX301" s="21"/>
      <c r="AY301" s="21"/>
      <c r="AZ301" s="21">
        <v>3</v>
      </c>
      <c r="BA301" s="21"/>
      <c r="BB301" s="22"/>
      <c r="BC301" s="22"/>
      <c r="BD301" s="22">
        <v>3</v>
      </c>
      <c r="BE301" s="22"/>
      <c r="BF301" s="23"/>
      <c r="BG301" s="23"/>
      <c r="BH301" s="23"/>
      <c r="BI301" s="23">
        <v>4</v>
      </c>
      <c r="BJ301" s="24"/>
      <c r="BK301" s="24"/>
      <c r="BL301" s="24"/>
      <c r="BM301" s="24">
        <v>4</v>
      </c>
      <c r="BN301" s="25"/>
      <c r="BO301" s="25"/>
      <c r="BP301" s="25"/>
      <c r="BQ301" s="25">
        <v>4</v>
      </c>
      <c r="BR301" s="26"/>
      <c r="BS301" s="26"/>
      <c r="BT301" s="26"/>
      <c r="BU301" s="26">
        <v>4</v>
      </c>
      <c r="CJ301" s="28"/>
      <c r="CO301" s="28"/>
    </row>
    <row r="302" spans="1:93">
      <c r="A302" s="17">
        <v>300</v>
      </c>
      <c r="B302" s="38">
        <v>71</v>
      </c>
      <c r="C302" s="620"/>
      <c r="D302" s="20"/>
      <c r="E302" s="20">
        <v>1</v>
      </c>
      <c r="F302" s="20"/>
      <c r="G302" s="20"/>
      <c r="H302" s="20"/>
      <c r="I302" s="20"/>
      <c r="J302" s="20">
        <v>1</v>
      </c>
      <c r="K302" s="20"/>
      <c r="L302" s="20"/>
      <c r="M302" s="20"/>
      <c r="N302" s="20"/>
      <c r="O302" s="20"/>
      <c r="P302" s="20"/>
      <c r="Q302" s="20"/>
      <c r="R302" s="21"/>
      <c r="S302" s="21"/>
      <c r="T302" s="21">
        <v>3</v>
      </c>
      <c r="U302" s="21"/>
      <c r="V302" s="22"/>
      <c r="W302" s="22"/>
      <c r="X302" s="22">
        <v>3</v>
      </c>
      <c r="Y302" s="22"/>
      <c r="Z302" s="23"/>
      <c r="AA302" s="23"/>
      <c r="AB302" s="23">
        <v>3</v>
      </c>
      <c r="AC302" s="23"/>
      <c r="AD302" s="24"/>
      <c r="AE302" s="24"/>
      <c r="AF302" s="24">
        <v>3</v>
      </c>
      <c r="AG302" s="24"/>
      <c r="AH302" s="25"/>
      <c r="AI302" s="25"/>
      <c r="AJ302" s="25">
        <v>3</v>
      </c>
      <c r="AK302" s="25"/>
      <c r="AL302" s="26"/>
      <c r="AM302" s="26"/>
      <c r="AN302" s="26">
        <v>3</v>
      </c>
      <c r="AO302" s="26"/>
      <c r="AP302" s="22"/>
      <c r="AQ302" s="22"/>
      <c r="AR302" s="22">
        <v>3</v>
      </c>
      <c r="AS302" s="22"/>
      <c r="AT302" s="27"/>
      <c r="AU302" s="27"/>
      <c r="AV302" s="27">
        <v>3</v>
      </c>
      <c r="AW302" s="27"/>
      <c r="AX302" s="21"/>
      <c r="AY302" s="21"/>
      <c r="AZ302" s="21">
        <v>3</v>
      </c>
      <c r="BA302" s="21"/>
      <c r="BB302" s="22"/>
      <c r="BC302" s="22"/>
      <c r="BD302" s="22">
        <v>3</v>
      </c>
      <c r="BE302" s="22"/>
      <c r="BF302" s="23"/>
      <c r="BG302" s="23"/>
      <c r="BH302" s="23"/>
      <c r="BI302" s="23">
        <v>4</v>
      </c>
      <c r="BJ302" s="24"/>
      <c r="BK302" s="24"/>
      <c r="BL302" s="24"/>
      <c r="BM302" s="24">
        <v>4</v>
      </c>
      <c r="BN302" s="25"/>
      <c r="BO302" s="25"/>
      <c r="BP302" s="25"/>
      <c r="BQ302" s="25">
        <v>4</v>
      </c>
      <c r="BR302" s="26"/>
      <c r="BS302" s="26"/>
      <c r="BT302" s="26"/>
      <c r="BU302" s="26">
        <v>4</v>
      </c>
      <c r="CJ302" s="28"/>
      <c r="CO302" s="28"/>
    </row>
    <row r="303" spans="1:93">
      <c r="A303" s="17">
        <v>301</v>
      </c>
      <c r="B303" s="38">
        <v>72</v>
      </c>
      <c r="C303" s="620"/>
      <c r="D303" s="20"/>
      <c r="E303" s="20">
        <v>1</v>
      </c>
      <c r="F303" s="20"/>
      <c r="G303" s="20"/>
      <c r="H303" s="20">
        <v>1</v>
      </c>
      <c r="I303" s="20"/>
      <c r="J303" s="20"/>
      <c r="K303" s="20"/>
      <c r="L303" s="20"/>
      <c r="M303" s="20"/>
      <c r="N303" s="20"/>
      <c r="O303" s="20"/>
      <c r="P303" s="20"/>
      <c r="Q303" s="20"/>
      <c r="R303" s="21"/>
      <c r="S303" s="21"/>
      <c r="T303" s="21">
        <v>3</v>
      </c>
      <c r="U303" s="21"/>
      <c r="V303" s="22"/>
      <c r="W303" s="22"/>
      <c r="X303" s="22">
        <v>3</v>
      </c>
      <c r="Y303" s="22"/>
      <c r="Z303" s="23"/>
      <c r="AA303" s="23"/>
      <c r="AB303" s="23">
        <v>3</v>
      </c>
      <c r="AC303" s="23"/>
      <c r="AD303" s="24"/>
      <c r="AE303" s="24"/>
      <c r="AF303" s="24">
        <v>3</v>
      </c>
      <c r="AG303" s="24"/>
      <c r="AH303" s="25"/>
      <c r="AI303" s="25"/>
      <c r="AJ303" s="25">
        <v>3</v>
      </c>
      <c r="AK303" s="25"/>
      <c r="AL303" s="26"/>
      <c r="AM303" s="26"/>
      <c r="AN303" s="26">
        <v>3</v>
      </c>
      <c r="AO303" s="26"/>
      <c r="AP303" s="22"/>
      <c r="AQ303" s="22">
        <v>2</v>
      </c>
      <c r="AR303" s="22"/>
      <c r="AS303" s="22"/>
      <c r="AT303" s="27"/>
      <c r="AU303" s="27"/>
      <c r="AV303" s="27">
        <v>3</v>
      </c>
      <c r="AW303" s="27"/>
      <c r="AX303" s="21"/>
      <c r="AY303" s="21"/>
      <c r="AZ303" s="21">
        <v>3</v>
      </c>
      <c r="BA303" s="21"/>
      <c r="BB303" s="22"/>
      <c r="BC303" s="22"/>
      <c r="BD303" s="22">
        <v>3</v>
      </c>
      <c r="BE303" s="22"/>
      <c r="BF303" s="23"/>
      <c r="BG303" s="23"/>
      <c r="BH303" s="23">
        <v>3</v>
      </c>
      <c r="BI303" s="23"/>
      <c r="BJ303" s="24"/>
      <c r="BK303" s="24"/>
      <c r="BL303" s="24"/>
      <c r="BM303" s="24">
        <v>4</v>
      </c>
      <c r="BN303" s="25"/>
      <c r="BO303" s="25"/>
      <c r="BP303" s="25"/>
      <c r="BQ303" s="25">
        <v>4</v>
      </c>
      <c r="BR303" s="26"/>
      <c r="BS303" s="26"/>
      <c r="BT303" s="26"/>
      <c r="BU303" s="26">
        <v>4</v>
      </c>
      <c r="CJ303" s="28"/>
      <c r="CO303" s="28"/>
    </row>
    <row r="304" spans="1:93">
      <c r="A304" s="17">
        <v>302</v>
      </c>
      <c r="B304" s="38">
        <v>73</v>
      </c>
      <c r="C304" s="620"/>
      <c r="D304" s="20"/>
      <c r="E304" s="20">
        <v>1</v>
      </c>
      <c r="F304" s="20">
        <v>1</v>
      </c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1"/>
      <c r="S304" s="21"/>
      <c r="T304" s="21"/>
      <c r="U304" s="21">
        <v>4</v>
      </c>
      <c r="V304" s="22"/>
      <c r="W304" s="22"/>
      <c r="X304" s="22">
        <v>3</v>
      </c>
      <c r="Y304" s="22"/>
      <c r="Z304" s="23"/>
      <c r="AA304" s="23"/>
      <c r="AB304" s="23">
        <v>3</v>
      </c>
      <c r="AC304" s="23"/>
      <c r="AD304" s="24"/>
      <c r="AE304" s="24"/>
      <c r="AF304" s="24">
        <v>3</v>
      </c>
      <c r="AG304" s="24"/>
      <c r="AH304" s="25"/>
      <c r="AI304" s="25"/>
      <c r="AJ304" s="25">
        <v>3</v>
      </c>
      <c r="AK304" s="25"/>
      <c r="AL304" s="26"/>
      <c r="AM304" s="26"/>
      <c r="AN304" s="26">
        <v>3</v>
      </c>
      <c r="AO304" s="26"/>
      <c r="AP304" s="22"/>
      <c r="AQ304" s="22"/>
      <c r="AR304" s="22">
        <v>3</v>
      </c>
      <c r="AS304" s="22"/>
      <c r="AT304" s="27"/>
      <c r="AU304" s="27"/>
      <c r="AV304" s="27">
        <v>3</v>
      </c>
      <c r="AW304" s="27"/>
      <c r="AX304" s="21"/>
      <c r="AY304" s="21"/>
      <c r="AZ304" s="21">
        <v>3</v>
      </c>
      <c r="BA304" s="21"/>
      <c r="BB304" s="22"/>
      <c r="BC304" s="22"/>
      <c r="BD304" s="22"/>
      <c r="BE304" s="22">
        <v>4</v>
      </c>
      <c r="BF304" s="23"/>
      <c r="BG304" s="23"/>
      <c r="BH304" s="23"/>
      <c r="BI304" s="23">
        <v>4</v>
      </c>
      <c r="BJ304" s="24"/>
      <c r="BK304" s="24"/>
      <c r="BL304" s="24">
        <v>3</v>
      </c>
      <c r="BM304" s="24"/>
      <c r="BN304" s="25"/>
      <c r="BO304" s="25"/>
      <c r="BP304" s="25">
        <v>3</v>
      </c>
      <c r="BQ304" s="25"/>
      <c r="BR304" s="26"/>
      <c r="BS304" s="26"/>
      <c r="BT304" s="26"/>
      <c r="BU304" s="26">
        <v>4</v>
      </c>
      <c r="CJ304" s="28"/>
      <c r="CO304" s="28"/>
    </row>
    <row r="305" spans="1:93">
      <c r="A305" s="17">
        <v>303</v>
      </c>
      <c r="B305" s="38">
        <v>74</v>
      </c>
      <c r="C305" s="620"/>
      <c r="D305" s="20"/>
      <c r="E305" s="20">
        <v>1</v>
      </c>
      <c r="F305" s="20"/>
      <c r="G305" s="20"/>
      <c r="H305" s="20">
        <v>1</v>
      </c>
      <c r="I305" s="20"/>
      <c r="J305" s="20"/>
      <c r="K305" s="20"/>
      <c r="L305" s="20"/>
      <c r="M305" s="20"/>
      <c r="N305" s="20"/>
      <c r="O305" s="20"/>
      <c r="P305" s="20"/>
      <c r="Q305" s="20"/>
      <c r="R305" s="21"/>
      <c r="S305" s="21"/>
      <c r="T305" s="21"/>
      <c r="U305" s="21">
        <v>4</v>
      </c>
      <c r="V305" s="22"/>
      <c r="W305" s="22"/>
      <c r="X305" s="22"/>
      <c r="Y305" s="22">
        <v>4</v>
      </c>
      <c r="Z305" s="23">
        <v>1</v>
      </c>
      <c r="AA305" s="23"/>
      <c r="AB305" s="23"/>
      <c r="AC305" s="23"/>
      <c r="AD305" s="24"/>
      <c r="AE305" s="24"/>
      <c r="AF305" s="24">
        <v>3</v>
      </c>
      <c r="AG305" s="24"/>
      <c r="AH305" s="25"/>
      <c r="AI305" s="25"/>
      <c r="AJ305" s="25">
        <v>3</v>
      </c>
      <c r="AK305" s="25"/>
      <c r="AL305" s="26"/>
      <c r="AM305" s="26"/>
      <c r="AN305" s="26">
        <v>3</v>
      </c>
      <c r="AO305" s="26"/>
      <c r="AP305" s="22"/>
      <c r="AQ305" s="22"/>
      <c r="AR305" s="22"/>
      <c r="AS305" s="22">
        <v>4</v>
      </c>
      <c r="AT305" s="27"/>
      <c r="AU305" s="27"/>
      <c r="AV305" s="27">
        <v>3</v>
      </c>
      <c r="AW305" s="27"/>
      <c r="AX305" s="21"/>
      <c r="AY305" s="21"/>
      <c r="AZ305" s="21">
        <v>3</v>
      </c>
      <c r="BA305" s="21"/>
      <c r="BB305" s="22"/>
      <c r="BC305" s="22"/>
      <c r="BD305" s="22"/>
      <c r="BE305" s="22">
        <v>4</v>
      </c>
      <c r="BF305" s="23"/>
      <c r="BG305" s="23"/>
      <c r="BH305" s="23"/>
      <c r="BI305" s="23">
        <v>4</v>
      </c>
      <c r="BJ305" s="24"/>
      <c r="BK305" s="24"/>
      <c r="BL305" s="24"/>
      <c r="BM305" s="24">
        <v>4</v>
      </c>
      <c r="BN305" s="25"/>
      <c r="BO305" s="25"/>
      <c r="BP305" s="25">
        <v>3</v>
      </c>
      <c r="BQ305" s="25"/>
      <c r="BR305" s="26"/>
      <c r="BS305" s="26"/>
      <c r="BT305" s="26"/>
      <c r="BU305" s="26">
        <v>4</v>
      </c>
      <c r="CJ305" s="28"/>
      <c r="CO305" s="28"/>
    </row>
    <row r="306" spans="1:93">
      <c r="A306" s="17">
        <v>304</v>
      </c>
      <c r="B306" s="38">
        <v>75</v>
      </c>
      <c r="C306" s="620"/>
      <c r="D306" s="20">
        <v>1</v>
      </c>
      <c r="E306" s="20"/>
      <c r="F306" s="20"/>
      <c r="G306" s="20">
        <v>1</v>
      </c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1"/>
      <c r="S306" s="21"/>
      <c r="T306" s="21"/>
      <c r="U306" s="21">
        <v>4</v>
      </c>
      <c r="V306" s="22"/>
      <c r="W306" s="22"/>
      <c r="X306" s="22">
        <v>3</v>
      </c>
      <c r="Y306" s="22"/>
      <c r="Z306" s="23"/>
      <c r="AA306" s="23"/>
      <c r="AB306" s="23"/>
      <c r="AC306" s="23">
        <v>4</v>
      </c>
      <c r="AD306" s="24"/>
      <c r="AE306" s="24"/>
      <c r="AF306" s="24">
        <v>3</v>
      </c>
      <c r="AG306" s="24"/>
      <c r="AH306" s="25"/>
      <c r="AI306" s="25"/>
      <c r="AJ306" s="25"/>
      <c r="AK306" s="25">
        <v>4</v>
      </c>
      <c r="AL306" s="26"/>
      <c r="AM306" s="26"/>
      <c r="AN306" s="26"/>
      <c r="AO306" s="26">
        <v>4</v>
      </c>
      <c r="AP306" s="22"/>
      <c r="AQ306" s="22"/>
      <c r="AR306" s="22">
        <v>3</v>
      </c>
      <c r="AS306" s="22"/>
      <c r="AT306" s="27"/>
      <c r="AU306" s="27"/>
      <c r="AV306" s="27">
        <v>3</v>
      </c>
      <c r="AW306" s="27"/>
      <c r="AX306" s="21"/>
      <c r="AY306" s="21"/>
      <c r="AZ306" s="21">
        <v>3</v>
      </c>
      <c r="BA306" s="21"/>
      <c r="BB306" s="22"/>
      <c r="BC306" s="22"/>
      <c r="BD306" s="22">
        <v>3</v>
      </c>
      <c r="BE306" s="22"/>
      <c r="BF306" s="23"/>
      <c r="BG306" s="23"/>
      <c r="BH306" s="23"/>
      <c r="BI306" s="23">
        <v>4</v>
      </c>
      <c r="BJ306" s="24"/>
      <c r="BK306" s="24"/>
      <c r="BL306" s="24"/>
      <c r="BM306" s="24">
        <v>4</v>
      </c>
      <c r="BN306" s="25"/>
      <c r="BO306" s="25"/>
      <c r="BP306" s="25">
        <v>3</v>
      </c>
      <c r="BQ306" s="25"/>
      <c r="BR306" s="26"/>
      <c r="BS306" s="26"/>
      <c r="BT306" s="26"/>
      <c r="BU306" s="26">
        <v>4</v>
      </c>
      <c r="CJ306" s="28"/>
      <c r="CO306" s="28"/>
    </row>
    <row r="307" spans="1:93">
      <c r="A307" s="17">
        <v>305</v>
      </c>
      <c r="B307" s="38">
        <v>76</v>
      </c>
      <c r="C307" s="620"/>
      <c r="D307" s="20"/>
      <c r="E307" s="20">
        <v>1</v>
      </c>
      <c r="F307" s="20"/>
      <c r="G307" s="20"/>
      <c r="H307" s="20"/>
      <c r="I307" s="20"/>
      <c r="J307" s="20">
        <v>1</v>
      </c>
      <c r="K307" s="20"/>
      <c r="L307" s="20"/>
      <c r="M307" s="20"/>
      <c r="N307" s="20"/>
      <c r="O307" s="20"/>
      <c r="P307" s="20"/>
      <c r="Q307" s="20"/>
      <c r="R307" s="21"/>
      <c r="S307" s="21"/>
      <c r="T307" s="21"/>
      <c r="U307" s="21">
        <v>4</v>
      </c>
      <c r="V307" s="22"/>
      <c r="W307" s="22"/>
      <c r="X307" s="22"/>
      <c r="Y307" s="22">
        <v>4</v>
      </c>
      <c r="Z307" s="23"/>
      <c r="AA307" s="23"/>
      <c r="AB307" s="23"/>
      <c r="AC307" s="23">
        <v>4</v>
      </c>
      <c r="AD307" s="24"/>
      <c r="AE307" s="24"/>
      <c r="AF307" s="24">
        <v>3</v>
      </c>
      <c r="AG307" s="24"/>
      <c r="AH307" s="25"/>
      <c r="AI307" s="25"/>
      <c r="AJ307" s="25">
        <v>3</v>
      </c>
      <c r="AK307" s="25"/>
      <c r="AL307" s="26"/>
      <c r="AM307" s="26"/>
      <c r="AN307" s="26">
        <v>3</v>
      </c>
      <c r="AO307" s="26"/>
      <c r="AP307" s="22"/>
      <c r="AQ307" s="22"/>
      <c r="AR307" s="22">
        <v>3</v>
      </c>
      <c r="AS307" s="22"/>
      <c r="AT307" s="27"/>
      <c r="AU307" s="27"/>
      <c r="AV307" s="27">
        <v>3</v>
      </c>
      <c r="AW307" s="27"/>
      <c r="AX307" s="21"/>
      <c r="AY307" s="21"/>
      <c r="AZ307" s="21">
        <v>3</v>
      </c>
      <c r="BA307" s="21"/>
      <c r="BB307" s="22"/>
      <c r="BC307" s="22"/>
      <c r="BD307" s="22">
        <v>3</v>
      </c>
      <c r="BE307" s="22"/>
      <c r="BF307" s="23"/>
      <c r="BG307" s="23"/>
      <c r="BH307" s="23"/>
      <c r="BI307" s="23">
        <v>4</v>
      </c>
      <c r="BJ307" s="24"/>
      <c r="BK307" s="24"/>
      <c r="BL307" s="24"/>
      <c r="BM307" s="24">
        <v>4</v>
      </c>
      <c r="BN307" s="25"/>
      <c r="BO307" s="25"/>
      <c r="BP307" s="25">
        <v>3</v>
      </c>
      <c r="BQ307" s="25"/>
      <c r="BR307" s="26"/>
      <c r="BS307" s="26"/>
      <c r="BT307" s="26"/>
      <c r="BU307" s="26">
        <v>4</v>
      </c>
      <c r="CJ307" s="28"/>
      <c r="CO307" s="28"/>
    </row>
    <row r="308" spans="1:93">
      <c r="A308" s="17">
        <v>306</v>
      </c>
      <c r="B308" s="38">
        <v>77</v>
      </c>
      <c r="C308" s="620"/>
      <c r="D308" s="20"/>
      <c r="E308" s="20">
        <v>1</v>
      </c>
      <c r="F308" s="20"/>
      <c r="G308" s="20"/>
      <c r="H308" s="20">
        <v>1</v>
      </c>
      <c r="I308" s="20"/>
      <c r="J308" s="20"/>
      <c r="K308" s="20"/>
      <c r="L308" s="20"/>
      <c r="M308" s="20"/>
      <c r="N308" s="20"/>
      <c r="O308" s="20"/>
      <c r="P308" s="20"/>
      <c r="Q308" s="20"/>
      <c r="R308" s="21"/>
      <c r="S308" s="21"/>
      <c r="T308" s="21"/>
      <c r="U308" s="21">
        <v>4</v>
      </c>
      <c r="V308" s="22"/>
      <c r="W308" s="22"/>
      <c r="X308" s="22">
        <v>3</v>
      </c>
      <c r="Y308" s="22"/>
      <c r="Z308" s="23"/>
      <c r="AA308" s="23"/>
      <c r="AB308" s="23"/>
      <c r="AC308" s="23">
        <v>4</v>
      </c>
      <c r="AD308" s="24"/>
      <c r="AE308" s="24"/>
      <c r="AF308" s="24">
        <v>3</v>
      </c>
      <c r="AG308" s="24"/>
      <c r="AH308" s="25"/>
      <c r="AI308" s="25"/>
      <c r="AJ308" s="25">
        <v>3</v>
      </c>
      <c r="AK308" s="25"/>
      <c r="AL308" s="26"/>
      <c r="AM308" s="26"/>
      <c r="AN308" s="26">
        <v>3</v>
      </c>
      <c r="AO308" s="26"/>
      <c r="AP308" s="22"/>
      <c r="AQ308" s="22"/>
      <c r="AR308" s="22">
        <v>3</v>
      </c>
      <c r="AS308" s="22"/>
      <c r="AT308" s="27"/>
      <c r="AU308" s="27"/>
      <c r="AV308" s="27">
        <v>3</v>
      </c>
      <c r="AW308" s="27"/>
      <c r="AX308" s="21"/>
      <c r="AY308" s="21"/>
      <c r="AZ308" s="21">
        <v>3</v>
      </c>
      <c r="BA308" s="21"/>
      <c r="BB308" s="22"/>
      <c r="BC308" s="22"/>
      <c r="BD308" s="22">
        <v>3</v>
      </c>
      <c r="BE308" s="22"/>
      <c r="BF308" s="23"/>
      <c r="BG308" s="23"/>
      <c r="BH308" s="23"/>
      <c r="BI308" s="23">
        <v>4</v>
      </c>
      <c r="BJ308" s="24"/>
      <c r="BK308" s="24"/>
      <c r="BL308" s="24"/>
      <c r="BM308" s="24">
        <v>4</v>
      </c>
      <c r="BN308" s="25"/>
      <c r="BO308" s="25"/>
      <c r="BP308" s="25">
        <v>3</v>
      </c>
      <c r="BQ308" s="25"/>
      <c r="BR308" s="26"/>
      <c r="BS308" s="26"/>
      <c r="BT308" s="26"/>
      <c r="BU308" s="26">
        <v>4</v>
      </c>
      <c r="CJ308" s="28"/>
      <c r="CO308" s="28"/>
    </row>
    <row r="309" spans="1:93">
      <c r="A309" s="17">
        <v>307</v>
      </c>
      <c r="B309" s="38">
        <v>78</v>
      </c>
      <c r="C309" s="620"/>
      <c r="D309" s="20">
        <v>1</v>
      </c>
      <c r="E309" s="20"/>
      <c r="F309" s="20"/>
      <c r="G309" s="20"/>
      <c r="H309" s="20">
        <v>1</v>
      </c>
      <c r="I309" s="20"/>
      <c r="J309" s="20"/>
      <c r="K309" s="20"/>
      <c r="L309" s="20"/>
      <c r="M309" s="20"/>
      <c r="N309" s="20"/>
      <c r="O309" s="20"/>
      <c r="P309" s="20"/>
      <c r="Q309" s="20"/>
      <c r="R309" s="21"/>
      <c r="S309" s="21"/>
      <c r="T309" s="21">
        <v>3</v>
      </c>
      <c r="U309" s="21"/>
      <c r="V309" s="22"/>
      <c r="W309" s="22"/>
      <c r="X309" s="22">
        <v>3</v>
      </c>
      <c r="Y309" s="22"/>
      <c r="Z309" s="23"/>
      <c r="AA309" s="23"/>
      <c r="AB309" s="23">
        <v>3</v>
      </c>
      <c r="AC309" s="23"/>
      <c r="AD309" s="24"/>
      <c r="AE309" s="24"/>
      <c r="AF309" s="24">
        <v>3</v>
      </c>
      <c r="AG309" s="24"/>
      <c r="AH309" s="25"/>
      <c r="AI309" s="25"/>
      <c r="AJ309" s="25">
        <v>3</v>
      </c>
      <c r="AK309" s="25"/>
      <c r="AL309" s="26"/>
      <c r="AM309" s="26"/>
      <c r="AN309" s="26">
        <v>3</v>
      </c>
      <c r="AO309" s="26"/>
      <c r="AP309" s="22"/>
      <c r="AQ309" s="22"/>
      <c r="AR309" s="22">
        <v>3</v>
      </c>
      <c r="AS309" s="22"/>
      <c r="AT309" s="27"/>
      <c r="AU309" s="27"/>
      <c r="AV309" s="27">
        <v>3</v>
      </c>
      <c r="AW309" s="27"/>
      <c r="AX309" s="21"/>
      <c r="AY309" s="21"/>
      <c r="AZ309" s="21">
        <v>3</v>
      </c>
      <c r="BA309" s="21"/>
      <c r="BB309" s="22"/>
      <c r="BC309" s="22"/>
      <c r="BD309" s="22">
        <v>3</v>
      </c>
      <c r="BE309" s="22"/>
      <c r="BF309" s="23"/>
      <c r="BG309" s="23"/>
      <c r="BH309" s="23"/>
      <c r="BI309" s="23">
        <v>4</v>
      </c>
      <c r="BJ309" s="24"/>
      <c r="BK309" s="24"/>
      <c r="BL309" s="24"/>
      <c r="BM309" s="24">
        <v>4</v>
      </c>
      <c r="BN309" s="25">
        <v>1</v>
      </c>
      <c r="BO309" s="25"/>
      <c r="BP309" s="25"/>
      <c r="BQ309" s="25"/>
      <c r="BR309" s="26"/>
      <c r="BS309" s="26"/>
      <c r="BT309" s="26"/>
      <c r="BU309" s="26">
        <v>4</v>
      </c>
      <c r="CJ309" s="28"/>
      <c r="CO309" s="28"/>
    </row>
    <row r="310" spans="1:93">
      <c r="A310" s="17">
        <v>308</v>
      </c>
      <c r="B310" s="38">
        <v>79</v>
      </c>
      <c r="C310" s="620"/>
      <c r="D310" s="20"/>
      <c r="E310" s="20">
        <v>1</v>
      </c>
      <c r="F310" s="20"/>
      <c r="G310" s="20"/>
      <c r="H310" s="20">
        <v>1</v>
      </c>
      <c r="I310" s="20"/>
      <c r="J310" s="20"/>
      <c r="K310" s="20"/>
      <c r="L310" s="20"/>
      <c r="M310" s="20"/>
      <c r="N310" s="20"/>
      <c r="O310" s="20"/>
      <c r="P310" s="20"/>
      <c r="Q310" s="20"/>
      <c r="R310" s="21"/>
      <c r="S310" s="21"/>
      <c r="T310" s="21"/>
      <c r="U310" s="21">
        <v>4</v>
      </c>
      <c r="V310" s="22"/>
      <c r="W310" s="22"/>
      <c r="X310" s="22">
        <v>3</v>
      </c>
      <c r="Y310" s="22"/>
      <c r="Z310" s="23"/>
      <c r="AA310" s="23"/>
      <c r="AB310" s="23">
        <v>3</v>
      </c>
      <c r="AC310" s="23"/>
      <c r="AD310" s="24"/>
      <c r="AE310" s="24"/>
      <c r="AF310" s="24">
        <v>3</v>
      </c>
      <c r="AG310" s="24"/>
      <c r="AH310" s="25"/>
      <c r="AI310" s="25"/>
      <c r="AJ310" s="25"/>
      <c r="AK310" s="25">
        <v>4</v>
      </c>
      <c r="AL310" s="26"/>
      <c r="AM310" s="26"/>
      <c r="AN310" s="26">
        <v>3</v>
      </c>
      <c r="AO310" s="26"/>
      <c r="AP310" s="22"/>
      <c r="AQ310" s="22"/>
      <c r="AR310" s="22">
        <v>3</v>
      </c>
      <c r="AS310" s="22"/>
      <c r="AT310" s="27"/>
      <c r="AU310" s="27"/>
      <c r="AV310" s="27">
        <v>3</v>
      </c>
      <c r="AW310" s="27"/>
      <c r="AX310" s="21"/>
      <c r="AY310" s="21"/>
      <c r="AZ310" s="21">
        <v>3</v>
      </c>
      <c r="BA310" s="21"/>
      <c r="BB310" s="22"/>
      <c r="BC310" s="22"/>
      <c r="BD310" s="22">
        <v>3</v>
      </c>
      <c r="BE310" s="22"/>
      <c r="BF310" s="23"/>
      <c r="BG310" s="23"/>
      <c r="BH310" s="23">
        <v>3</v>
      </c>
      <c r="BI310" s="23"/>
      <c r="BJ310" s="24"/>
      <c r="BK310" s="24"/>
      <c r="BL310" s="24"/>
      <c r="BM310" s="24">
        <v>4</v>
      </c>
      <c r="BN310" s="25"/>
      <c r="BO310" s="25"/>
      <c r="BP310" s="25">
        <v>3</v>
      </c>
      <c r="BQ310" s="25"/>
      <c r="BR310" s="26"/>
      <c r="BS310" s="26"/>
      <c r="BT310" s="26"/>
      <c r="BU310" s="26">
        <v>4</v>
      </c>
      <c r="CJ310" s="28"/>
      <c r="CO310" s="28"/>
    </row>
    <row r="311" spans="1:93">
      <c r="A311" s="17">
        <v>309</v>
      </c>
      <c r="B311" s="38">
        <v>80</v>
      </c>
      <c r="C311" s="620"/>
      <c r="D311" s="20">
        <v>1</v>
      </c>
      <c r="E311" s="20"/>
      <c r="F311" s="20"/>
      <c r="G311" s="20">
        <v>1</v>
      </c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1"/>
      <c r="S311" s="21"/>
      <c r="T311" s="21"/>
      <c r="U311" s="21">
        <v>4</v>
      </c>
      <c r="V311" s="22"/>
      <c r="W311" s="22"/>
      <c r="X311" s="22">
        <v>3</v>
      </c>
      <c r="Y311" s="22"/>
      <c r="Z311" s="23"/>
      <c r="AA311" s="23"/>
      <c r="AB311" s="23">
        <v>3</v>
      </c>
      <c r="AC311" s="23"/>
      <c r="AD311" s="24"/>
      <c r="AE311" s="24"/>
      <c r="AF311" s="24">
        <v>3</v>
      </c>
      <c r="AG311" s="24"/>
      <c r="AH311" s="25"/>
      <c r="AI311" s="25"/>
      <c r="AJ311" s="25">
        <v>3</v>
      </c>
      <c r="AK311" s="25"/>
      <c r="AL311" s="26"/>
      <c r="AM311" s="26"/>
      <c r="AN311" s="26">
        <v>3</v>
      </c>
      <c r="AO311" s="26"/>
      <c r="AP311" s="22"/>
      <c r="AQ311" s="22"/>
      <c r="AR311" s="22"/>
      <c r="AS311" s="22">
        <v>4</v>
      </c>
      <c r="AT311" s="27"/>
      <c r="AU311" s="27"/>
      <c r="AV311" s="27">
        <v>3</v>
      </c>
      <c r="AW311" s="27"/>
      <c r="AX311" s="21"/>
      <c r="AY311" s="21"/>
      <c r="AZ311" s="21">
        <v>3</v>
      </c>
      <c r="BA311" s="21"/>
      <c r="BB311" s="22"/>
      <c r="BC311" s="22"/>
      <c r="BD311" s="22">
        <v>3</v>
      </c>
      <c r="BE311" s="22"/>
      <c r="BF311" s="23"/>
      <c r="BG311" s="23"/>
      <c r="BH311" s="23"/>
      <c r="BI311" s="23">
        <v>4</v>
      </c>
      <c r="BJ311" s="24"/>
      <c r="BK311" s="24"/>
      <c r="BL311" s="24"/>
      <c r="BM311" s="24">
        <v>4</v>
      </c>
      <c r="BN311" s="25"/>
      <c r="BO311" s="25"/>
      <c r="BP311" s="25">
        <v>3</v>
      </c>
      <c r="BQ311" s="25"/>
      <c r="BR311" s="26"/>
      <c r="BS311" s="26"/>
      <c r="BT311" s="26"/>
      <c r="BU311" s="26">
        <v>4</v>
      </c>
      <c r="CJ311" s="28"/>
      <c r="CO311" s="28"/>
    </row>
    <row r="312" spans="1:93">
      <c r="A312" s="17">
        <v>310</v>
      </c>
      <c r="B312" s="38">
        <v>81</v>
      </c>
      <c r="C312" s="620"/>
      <c r="D312" s="20"/>
      <c r="E312" s="20">
        <v>1</v>
      </c>
      <c r="F312" s="20"/>
      <c r="G312" s="20"/>
      <c r="H312" s="20"/>
      <c r="I312" s="20">
        <v>1</v>
      </c>
      <c r="J312" s="20"/>
      <c r="K312" s="20"/>
      <c r="L312" s="20"/>
      <c r="M312" s="20"/>
      <c r="N312" s="20"/>
      <c r="O312" s="20"/>
      <c r="P312" s="20"/>
      <c r="Q312" s="20"/>
      <c r="R312" s="21"/>
      <c r="S312" s="21"/>
      <c r="T312" s="21"/>
      <c r="U312" s="21">
        <v>4</v>
      </c>
      <c r="V312" s="22"/>
      <c r="W312" s="22"/>
      <c r="X312" s="22">
        <v>3</v>
      </c>
      <c r="Y312" s="22"/>
      <c r="Z312" s="23"/>
      <c r="AA312" s="23"/>
      <c r="AB312" s="23">
        <v>3</v>
      </c>
      <c r="AC312" s="23"/>
      <c r="AD312" s="24"/>
      <c r="AE312" s="24"/>
      <c r="AF312" s="24">
        <v>3</v>
      </c>
      <c r="AG312" s="24"/>
      <c r="AH312" s="25"/>
      <c r="AI312" s="25"/>
      <c r="AJ312" s="25">
        <v>3</v>
      </c>
      <c r="AK312" s="25"/>
      <c r="AL312" s="26"/>
      <c r="AM312" s="26"/>
      <c r="AN312" s="26">
        <v>3</v>
      </c>
      <c r="AO312" s="26"/>
      <c r="AP312" s="22"/>
      <c r="AQ312" s="22"/>
      <c r="AR312" s="22">
        <v>3</v>
      </c>
      <c r="AS312" s="22"/>
      <c r="AT312" s="27"/>
      <c r="AU312" s="27"/>
      <c r="AV312" s="27">
        <v>3</v>
      </c>
      <c r="AW312" s="27"/>
      <c r="AX312" s="21"/>
      <c r="AY312" s="21"/>
      <c r="AZ312" s="21">
        <v>3</v>
      </c>
      <c r="BA312" s="21"/>
      <c r="BB312" s="22"/>
      <c r="BC312" s="22"/>
      <c r="BD312" s="22">
        <v>3</v>
      </c>
      <c r="BE312" s="22"/>
      <c r="BF312" s="23"/>
      <c r="BG312" s="23"/>
      <c r="BH312" s="23"/>
      <c r="BI312" s="23">
        <v>4</v>
      </c>
      <c r="BJ312" s="24"/>
      <c r="BK312" s="24"/>
      <c r="BL312" s="24"/>
      <c r="BM312" s="24">
        <v>4</v>
      </c>
      <c r="BN312" s="25"/>
      <c r="BO312" s="25"/>
      <c r="BP312" s="25">
        <v>3</v>
      </c>
      <c r="BQ312" s="25"/>
      <c r="BR312" s="26"/>
      <c r="BS312" s="26"/>
      <c r="BT312" s="26"/>
      <c r="BU312" s="26">
        <v>4</v>
      </c>
      <c r="CJ312" s="28"/>
      <c r="CO312" s="28"/>
    </row>
    <row r="313" spans="1:93">
      <c r="A313" s="17">
        <v>311</v>
      </c>
      <c r="B313" s="38">
        <v>82</v>
      </c>
      <c r="C313" s="620"/>
      <c r="D313" s="20">
        <v>1</v>
      </c>
      <c r="E313" s="20"/>
      <c r="F313" s="20"/>
      <c r="G313" s="20"/>
      <c r="H313" s="20">
        <v>1</v>
      </c>
      <c r="I313" s="20"/>
      <c r="J313" s="20"/>
      <c r="K313" s="20"/>
      <c r="L313" s="20"/>
      <c r="M313" s="20"/>
      <c r="N313" s="20"/>
      <c r="O313" s="20"/>
      <c r="P313" s="20"/>
      <c r="Q313" s="20"/>
      <c r="R313" s="21"/>
      <c r="S313" s="21"/>
      <c r="T313" s="21"/>
      <c r="U313" s="21">
        <v>4</v>
      </c>
      <c r="V313" s="22"/>
      <c r="W313" s="22"/>
      <c r="X313" s="22">
        <v>3</v>
      </c>
      <c r="Y313" s="22"/>
      <c r="Z313" s="23"/>
      <c r="AA313" s="23"/>
      <c r="AB313" s="23">
        <v>3</v>
      </c>
      <c r="AC313" s="23"/>
      <c r="AD313" s="24"/>
      <c r="AE313" s="24"/>
      <c r="AF313" s="24">
        <v>3</v>
      </c>
      <c r="AG313" s="24"/>
      <c r="AH313" s="25"/>
      <c r="AI313" s="25"/>
      <c r="AJ313" s="25">
        <v>3</v>
      </c>
      <c r="AK313" s="25"/>
      <c r="AL313" s="26"/>
      <c r="AM313" s="26"/>
      <c r="AN313" s="26">
        <v>3</v>
      </c>
      <c r="AO313" s="26"/>
      <c r="AP313" s="22"/>
      <c r="AQ313" s="22"/>
      <c r="AR313" s="22">
        <v>3</v>
      </c>
      <c r="AS313" s="22"/>
      <c r="AT313" s="27"/>
      <c r="AU313" s="27"/>
      <c r="AV313" s="27">
        <v>3</v>
      </c>
      <c r="AW313" s="27"/>
      <c r="AX313" s="21"/>
      <c r="AY313" s="21"/>
      <c r="AZ313" s="21">
        <v>3</v>
      </c>
      <c r="BA313" s="21"/>
      <c r="BB313" s="22"/>
      <c r="BC313" s="22"/>
      <c r="BD313" s="22">
        <v>3</v>
      </c>
      <c r="BE313" s="22"/>
      <c r="BF313" s="23"/>
      <c r="BG313" s="23"/>
      <c r="BH313" s="23"/>
      <c r="BI313" s="23">
        <v>4</v>
      </c>
      <c r="BJ313" s="24"/>
      <c r="BK313" s="24"/>
      <c r="BL313" s="24"/>
      <c r="BM313" s="24">
        <v>4</v>
      </c>
      <c r="BN313" s="25"/>
      <c r="BO313" s="25"/>
      <c r="BP313" s="25">
        <v>3</v>
      </c>
      <c r="BQ313" s="25"/>
      <c r="BR313" s="26"/>
      <c r="BS313" s="26"/>
      <c r="BT313" s="26"/>
      <c r="BU313" s="26">
        <v>4</v>
      </c>
      <c r="CJ313" s="28"/>
      <c r="CO313" s="28"/>
    </row>
    <row r="314" spans="1:93">
      <c r="A314" s="17">
        <v>312</v>
      </c>
      <c r="B314" s="38">
        <v>83</v>
      </c>
      <c r="C314" s="620"/>
      <c r="D314" s="20">
        <v>1</v>
      </c>
      <c r="E314" s="20"/>
      <c r="F314" s="20"/>
      <c r="G314" s="20"/>
      <c r="H314" s="20"/>
      <c r="I314" s="20">
        <v>1</v>
      </c>
      <c r="J314" s="20"/>
      <c r="K314" s="20"/>
      <c r="L314" s="20"/>
      <c r="M314" s="20"/>
      <c r="N314" s="20"/>
      <c r="O314" s="20"/>
      <c r="P314" s="20"/>
      <c r="Q314" s="20"/>
      <c r="R314" s="21"/>
      <c r="S314" s="21"/>
      <c r="T314" s="21"/>
      <c r="U314" s="21">
        <v>4</v>
      </c>
      <c r="V314" s="22"/>
      <c r="W314" s="22"/>
      <c r="X314" s="22">
        <v>3</v>
      </c>
      <c r="Y314" s="22"/>
      <c r="Z314" s="23"/>
      <c r="AA314" s="23"/>
      <c r="AB314" s="23">
        <v>3</v>
      </c>
      <c r="AC314" s="23"/>
      <c r="AD314" s="24"/>
      <c r="AE314" s="24"/>
      <c r="AF314" s="24">
        <v>3</v>
      </c>
      <c r="AG314" s="24"/>
      <c r="AH314" s="25"/>
      <c r="AI314" s="25"/>
      <c r="AJ314" s="25">
        <v>3</v>
      </c>
      <c r="AK314" s="25"/>
      <c r="AL314" s="26"/>
      <c r="AM314" s="26"/>
      <c r="AN314" s="26">
        <v>3</v>
      </c>
      <c r="AO314" s="26"/>
      <c r="AP314" s="22"/>
      <c r="AQ314" s="22"/>
      <c r="AR314" s="22">
        <v>3</v>
      </c>
      <c r="AS314" s="22"/>
      <c r="AT314" s="27"/>
      <c r="AU314" s="27"/>
      <c r="AV314" s="27">
        <v>3</v>
      </c>
      <c r="AW314" s="27"/>
      <c r="AX314" s="21"/>
      <c r="AY314" s="21"/>
      <c r="AZ314" s="21">
        <v>3</v>
      </c>
      <c r="BA314" s="21"/>
      <c r="BB314" s="22"/>
      <c r="BC314" s="22"/>
      <c r="BD314" s="22">
        <v>3</v>
      </c>
      <c r="BE314" s="22"/>
      <c r="BF314" s="23"/>
      <c r="BG314" s="23"/>
      <c r="BH314" s="23">
        <v>3</v>
      </c>
      <c r="BI314" s="23"/>
      <c r="BJ314" s="24"/>
      <c r="BK314" s="24"/>
      <c r="BL314" s="24">
        <v>3</v>
      </c>
      <c r="BM314" s="24"/>
      <c r="BN314" s="25"/>
      <c r="BO314" s="25"/>
      <c r="BP314" s="25">
        <v>3</v>
      </c>
      <c r="BQ314" s="25"/>
      <c r="BR314" s="26"/>
      <c r="BS314" s="26"/>
      <c r="BT314" s="26"/>
      <c r="BU314" s="26">
        <v>4</v>
      </c>
      <c r="CJ314" s="28"/>
      <c r="CO314" s="28"/>
    </row>
    <row r="315" spans="1:93">
      <c r="A315" s="17">
        <v>313</v>
      </c>
      <c r="B315" s="38">
        <v>84</v>
      </c>
      <c r="C315" s="780"/>
      <c r="D315" s="20">
        <v>1</v>
      </c>
      <c r="E315" s="20"/>
      <c r="F315" s="20"/>
      <c r="G315" s="20"/>
      <c r="H315" s="20">
        <v>1</v>
      </c>
      <c r="I315" s="20"/>
      <c r="J315" s="20"/>
      <c r="K315" s="20"/>
      <c r="L315" s="20"/>
      <c r="M315" s="20"/>
      <c r="N315" s="20"/>
      <c r="O315" s="20"/>
      <c r="P315" s="20"/>
      <c r="Q315" s="20"/>
      <c r="R315" s="21"/>
      <c r="S315" s="21"/>
      <c r="T315" s="21"/>
      <c r="U315" s="21">
        <v>4</v>
      </c>
      <c r="V315" s="22"/>
      <c r="W315" s="22"/>
      <c r="X315" s="22">
        <v>3</v>
      </c>
      <c r="Y315" s="22"/>
      <c r="Z315" s="23"/>
      <c r="AA315" s="23"/>
      <c r="AB315" s="23"/>
      <c r="AC315" s="23">
        <v>4</v>
      </c>
      <c r="AD315" s="24"/>
      <c r="AE315" s="24"/>
      <c r="AF315" s="24">
        <v>3</v>
      </c>
      <c r="AG315" s="24"/>
      <c r="AH315" s="25"/>
      <c r="AI315" s="25"/>
      <c r="AJ315" s="25">
        <v>3</v>
      </c>
      <c r="AK315" s="25"/>
      <c r="AL315" s="26"/>
      <c r="AM315" s="26"/>
      <c r="AN315" s="26">
        <v>3</v>
      </c>
      <c r="AO315" s="26"/>
      <c r="AP315" s="22"/>
      <c r="AQ315" s="22"/>
      <c r="AR315" s="22">
        <v>3</v>
      </c>
      <c r="AS315" s="22"/>
      <c r="AT315" s="27"/>
      <c r="AU315" s="27"/>
      <c r="AV315" s="27">
        <v>3</v>
      </c>
      <c r="AW315" s="27"/>
      <c r="AX315" s="21"/>
      <c r="AY315" s="21"/>
      <c r="AZ315" s="21">
        <v>3</v>
      </c>
      <c r="BA315" s="21"/>
      <c r="BB315" s="22"/>
      <c r="BC315" s="22"/>
      <c r="BD315" s="22">
        <v>3</v>
      </c>
      <c r="BE315" s="22"/>
      <c r="BF315" s="23"/>
      <c r="BG315" s="23"/>
      <c r="BH315" s="23"/>
      <c r="BI315" s="23">
        <v>4</v>
      </c>
      <c r="BJ315" s="24"/>
      <c r="BK315" s="24"/>
      <c r="BL315" s="24"/>
      <c r="BM315" s="24">
        <v>4</v>
      </c>
      <c r="BN315" s="25"/>
      <c r="BO315" s="25"/>
      <c r="BP315" s="25">
        <v>3</v>
      </c>
      <c r="BQ315" s="25"/>
      <c r="BR315" s="26"/>
      <c r="BS315" s="26"/>
      <c r="BT315" s="26"/>
      <c r="BU315" s="26">
        <v>4</v>
      </c>
      <c r="CJ315" s="28"/>
      <c r="CO315" s="28"/>
    </row>
    <row r="316" spans="1:93">
      <c r="A316" s="17">
        <v>314</v>
      </c>
      <c r="B316" s="39">
        <v>1</v>
      </c>
      <c r="C316" s="766" t="s">
        <v>22</v>
      </c>
      <c r="D316" s="20">
        <v>1</v>
      </c>
      <c r="E316" s="20"/>
      <c r="F316" s="20"/>
      <c r="G316" s="20"/>
      <c r="H316" s="20"/>
      <c r="I316" s="20"/>
      <c r="J316" s="20">
        <v>1</v>
      </c>
      <c r="K316" s="20"/>
      <c r="L316" s="20"/>
      <c r="M316" s="20"/>
      <c r="N316" s="20"/>
      <c r="O316" s="20"/>
      <c r="P316" s="20"/>
      <c r="Q316" s="20"/>
      <c r="R316" s="21"/>
      <c r="S316" s="21"/>
      <c r="T316" s="21">
        <v>3</v>
      </c>
      <c r="U316" s="21"/>
      <c r="V316" s="22"/>
      <c r="W316" s="22"/>
      <c r="X316" s="22"/>
      <c r="Y316" s="22">
        <v>4</v>
      </c>
      <c r="Z316" s="23"/>
      <c r="AA316" s="23"/>
      <c r="AB316" s="23">
        <v>3</v>
      </c>
      <c r="AC316" s="23"/>
      <c r="AD316" s="24"/>
      <c r="AE316" s="24"/>
      <c r="AF316" s="24">
        <v>3</v>
      </c>
      <c r="AG316" s="24"/>
      <c r="AH316" s="25"/>
      <c r="AI316" s="25"/>
      <c r="AJ316" s="25"/>
      <c r="AK316" s="25">
        <v>4</v>
      </c>
      <c r="AL316" s="26"/>
      <c r="AM316" s="26"/>
      <c r="AN316" s="26"/>
      <c r="AO316" s="26">
        <v>4</v>
      </c>
      <c r="AP316" s="22"/>
      <c r="AQ316" s="22"/>
      <c r="AR316" s="22">
        <v>3</v>
      </c>
      <c r="AS316" s="22"/>
      <c r="AT316" s="27"/>
      <c r="AU316" s="27"/>
      <c r="AV316" s="27"/>
      <c r="AW316" s="27">
        <v>4</v>
      </c>
      <c r="AX316" s="21"/>
      <c r="AY316" s="21"/>
      <c r="AZ316" s="21">
        <v>3</v>
      </c>
      <c r="BA316" s="21"/>
      <c r="BB316" s="22"/>
      <c r="BC316" s="22"/>
      <c r="BD316" s="22">
        <v>3</v>
      </c>
      <c r="BE316" s="22"/>
      <c r="BF316" s="23"/>
      <c r="BG316" s="23"/>
      <c r="BH316" s="23"/>
      <c r="BI316" s="23">
        <v>4</v>
      </c>
      <c r="BJ316" s="24"/>
      <c r="BK316" s="24"/>
      <c r="BL316" s="24">
        <v>3</v>
      </c>
      <c r="BM316" s="24"/>
      <c r="BN316" s="25"/>
      <c r="BO316" s="25"/>
      <c r="BP316" s="25">
        <v>3</v>
      </c>
      <c r="BQ316" s="25"/>
      <c r="BR316" s="26"/>
      <c r="BS316" s="26"/>
      <c r="BT316" s="26">
        <v>3</v>
      </c>
      <c r="BU316" s="26"/>
    </row>
    <row r="317" spans="1:93">
      <c r="A317" s="17">
        <v>315</v>
      </c>
      <c r="B317" s="39">
        <v>2</v>
      </c>
      <c r="C317" s="766"/>
      <c r="D317" s="20"/>
      <c r="E317" s="20">
        <v>1</v>
      </c>
      <c r="F317" s="20">
        <v>1</v>
      </c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1"/>
      <c r="S317" s="21"/>
      <c r="T317" s="21">
        <v>3</v>
      </c>
      <c r="U317" s="21"/>
      <c r="V317" s="22"/>
      <c r="W317" s="22"/>
      <c r="X317" s="22">
        <v>3</v>
      </c>
      <c r="Y317" s="22"/>
      <c r="Z317" s="23"/>
      <c r="AA317" s="23"/>
      <c r="AB317" s="23">
        <v>3</v>
      </c>
      <c r="AC317" s="23"/>
      <c r="AD317" s="24"/>
      <c r="AE317" s="24"/>
      <c r="AF317" s="24">
        <v>3</v>
      </c>
      <c r="AG317" s="24"/>
      <c r="AH317" s="25"/>
      <c r="AI317" s="25"/>
      <c r="AJ317" s="25">
        <v>3</v>
      </c>
      <c r="AK317" s="25"/>
      <c r="AL317" s="26"/>
      <c r="AM317" s="26"/>
      <c r="AN317" s="26">
        <v>3</v>
      </c>
      <c r="AO317" s="26"/>
      <c r="AP317" s="22"/>
      <c r="AQ317" s="22"/>
      <c r="AR317" s="22">
        <v>3</v>
      </c>
      <c r="AS317" s="22"/>
      <c r="AT317" s="27"/>
      <c r="AU317" s="27"/>
      <c r="AV317" s="27">
        <v>3</v>
      </c>
      <c r="AW317" s="27"/>
      <c r="AX317" s="21"/>
      <c r="AY317" s="21"/>
      <c r="AZ317" s="21">
        <v>3</v>
      </c>
      <c r="BA317" s="21"/>
      <c r="BB317" s="22"/>
      <c r="BC317" s="22"/>
      <c r="BD317" s="22">
        <v>3</v>
      </c>
      <c r="BE317" s="22"/>
      <c r="BF317" s="23"/>
      <c r="BG317" s="23"/>
      <c r="BH317" s="23"/>
      <c r="BI317" s="23">
        <v>4</v>
      </c>
      <c r="BJ317" s="24"/>
      <c r="BK317" s="24"/>
      <c r="BL317" s="24"/>
      <c r="BM317" s="24">
        <v>4</v>
      </c>
      <c r="BN317" s="25"/>
      <c r="BO317" s="25"/>
      <c r="BP317" s="25">
        <v>3</v>
      </c>
      <c r="BQ317" s="25"/>
      <c r="BR317" s="26"/>
      <c r="BS317" s="26"/>
      <c r="BT317" s="26">
        <v>3</v>
      </c>
      <c r="BU317" s="26"/>
    </row>
    <row r="318" spans="1:93">
      <c r="A318" s="17">
        <v>316</v>
      </c>
      <c r="B318" s="39">
        <v>3</v>
      </c>
      <c r="C318" s="766"/>
      <c r="D318" s="20"/>
      <c r="E318" s="20">
        <v>1</v>
      </c>
      <c r="F318" s="20"/>
      <c r="G318" s="20"/>
      <c r="H318" s="20">
        <v>1</v>
      </c>
      <c r="I318" s="20"/>
      <c r="J318" s="20"/>
      <c r="K318" s="20"/>
      <c r="L318" s="20"/>
      <c r="M318" s="20"/>
      <c r="N318" s="20"/>
      <c r="O318" s="20"/>
      <c r="P318" s="20"/>
      <c r="Q318" s="20"/>
      <c r="R318" s="21"/>
      <c r="S318" s="21"/>
      <c r="T318" s="21"/>
      <c r="U318" s="21">
        <v>4</v>
      </c>
      <c r="V318" s="22"/>
      <c r="W318" s="22"/>
      <c r="X318" s="22"/>
      <c r="Y318" s="22">
        <v>4</v>
      </c>
      <c r="Z318" s="23"/>
      <c r="AA318" s="23"/>
      <c r="AB318" s="23"/>
      <c r="AC318" s="23">
        <v>4</v>
      </c>
      <c r="AD318" s="24"/>
      <c r="AE318" s="24"/>
      <c r="AF318" s="24">
        <v>3</v>
      </c>
      <c r="AG318" s="24"/>
      <c r="AH318" s="25"/>
      <c r="AI318" s="25"/>
      <c r="AJ318" s="25"/>
      <c r="AK318" s="25">
        <v>4</v>
      </c>
      <c r="AL318" s="26"/>
      <c r="AM318" s="26"/>
      <c r="AN318" s="26"/>
      <c r="AO318" s="26">
        <v>4</v>
      </c>
      <c r="AP318" s="22"/>
      <c r="AQ318" s="22"/>
      <c r="AR318" s="22">
        <v>3</v>
      </c>
      <c r="AS318" s="22"/>
      <c r="AT318" s="27"/>
      <c r="AU318" s="27"/>
      <c r="AV318" s="27"/>
      <c r="AW318" s="27">
        <v>4</v>
      </c>
      <c r="AX318" s="21"/>
      <c r="AY318" s="21"/>
      <c r="AZ318" s="21"/>
      <c r="BA318" s="21">
        <v>4</v>
      </c>
      <c r="BB318" s="22"/>
      <c r="BC318" s="22"/>
      <c r="BD318" s="22">
        <v>3</v>
      </c>
      <c r="BE318" s="22"/>
      <c r="BF318" s="23"/>
      <c r="BG318" s="23"/>
      <c r="BH318" s="23">
        <v>3</v>
      </c>
      <c r="BI318" s="23"/>
      <c r="BJ318" s="24"/>
      <c r="BK318" s="24"/>
      <c r="BL318" s="24">
        <v>3</v>
      </c>
      <c r="BM318" s="24"/>
      <c r="BN318" s="25"/>
      <c r="BO318" s="25"/>
      <c r="BP318" s="25"/>
      <c r="BQ318" s="25">
        <v>4</v>
      </c>
      <c r="BR318" s="26"/>
      <c r="BS318" s="26"/>
      <c r="BT318" s="26"/>
      <c r="BU318" s="26">
        <v>4</v>
      </c>
    </row>
    <row r="319" spans="1:93">
      <c r="A319" s="17">
        <v>317</v>
      </c>
      <c r="B319" s="39">
        <v>4</v>
      </c>
      <c r="C319" s="766"/>
      <c r="D319" s="20"/>
      <c r="E319" s="20">
        <v>1</v>
      </c>
      <c r="F319" s="20"/>
      <c r="G319" s="20">
        <v>1</v>
      </c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1"/>
      <c r="S319" s="21"/>
      <c r="T319" s="21"/>
      <c r="U319" s="21">
        <v>4</v>
      </c>
      <c r="V319" s="22"/>
      <c r="W319" s="22"/>
      <c r="X319" s="22"/>
      <c r="Y319" s="22">
        <v>4</v>
      </c>
      <c r="Z319" s="23"/>
      <c r="AA319" s="23"/>
      <c r="AB319" s="23"/>
      <c r="AC319" s="23">
        <v>4</v>
      </c>
      <c r="AD319" s="24"/>
      <c r="AE319" s="24"/>
      <c r="AF319" s="24">
        <v>3</v>
      </c>
      <c r="AG319" s="24"/>
      <c r="AH319" s="25"/>
      <c r="AI319" s="25"/>
      <c r="AJ319" s="25">
        <v>3</v>
      </c>
      <c r="AK319" s="25"/>
      <c r="AL319" s="26"/>
      <c r="AM319" s="26"/>
      <c r="AN319" s="26"/>
      <c r="AO319" s="26">
        <v>4</v>
      </c>
      <c r="AP319" s="22"/>
      <c r="AQ319" s="22"/>
      <c r="AR319" s="22"/>
      <c r="AS319" s="22">
        <v>4</v>
      </c>
      <c r="AT319" s="27"/>
      <c r="AU319" s="27">
        <v>2</v>
      </c>
      <c r="AV319" s="27"/>
      <c r="AW319" s="27"/>
      <c r="AX319" s="21"/>
      <c r="AY319" s="21"/>
      <c r="AZ319" s="21">
        <v>3</v>
      </c>
      <c r="BA319" s="21"/>
      <c r="BB319" s="22"/>
      <c r="BC319" s="22"/>
      <c r="BD319" s="22"/>
      <c r="BE319" s="22">
        <v>4</v>
      </c>
      <c r="BF319" s="23"/>
      <c r="BG319" s="23"/>
      <c r="BH319" s="23">
        <v>3</v>
      </c>
      <c r="BI319" s="23"/>
      <c r="BJ319" s="24"/>
      <c r="BK319" s="24"/>
      <c r="BL319" s="24"/>
      <c r="BM319" s="24">
        <v>4</v>
      </c>
      <c r="BN319" s="25"/>
      <c r="BO319" s="25"/>
      <c r="BP319" s="25"/>
      <c r="BQ319" s="25">
        <v>4</v>
      </c>
      <c r="BR319" s="26"/>
      <c r="BS319" s="26"/>
      <c r="BT319" s="26"/>
      <c r="BU319" s="26">
        <v>4</v>
      </c>
    </row>
    <row r="320" spans="1:93">
      <c r="A320" s="17">
        <v>318</v>
      </c>
      <c r="B320" s="39">
        <v>5</v>
      </c>
      <c r="C320" s="766"/>
      <c r="D320" s="20">
        <v>1</v>
      </c>
      <c r="E320" s="20"/>
      <c r="F320" s="20"/>
      <c r="G320" s="20"/>
      <c r="H320" s="20">
        <v>1</v>
      </c>
      <c r="I320" s="20"/>
      <c r="J320" s="20"/>
      <c r="K320" s="20"/>
      <c r="L320" s="20"/>
      <c r="M320" s="20"/>
      <c r="N320" s="20"/>
      <c r="O320" s="20"/>
      <c r="P320" s="20"/>
      <c r="Q320" s="20"/>
      <c r="R320" s="21"/>
      <c r="S320" s="21"/>
      <c r="T320" s="21">
        <v>3</v>
      </c>
      <c r="U320" s="21"/>
      <c r="V320" s="22"/>
      <c r="W320" s="22"/>
      <c r="X320" s="22"/>
      <c r="Y320" s="22">
        <v>4</v>
      </c>
      <c r="Z320" s="23"/>
      <c r="AA320" s="23"/>
      <c r="AB320" s="23">
        <v>3</v>
      </c>
      <c r="AC320" s="23"/>
      <c r="AD320" s="24"/>
      <c r="AE320" s="24"/>
      <c r="AF320" s="24"/>
      <c r="AG320" s="24">
        <v>4</v>
      </c>
      <c r="AH320" s="25"/>
      <c r="AI320" s="25"/>
      <c r="AJ320" s="25">
        <v>3</v>
      </c>
      <c r="AK320" s="25"/>
      <c r="AL320" s="26"/>
      <c r="AM320" s="26"/>
      <c r="AN320" s="26">
        <v>3</v>
      </c>
      <c r="AO320" s="26"/>
      <c r="AP320" s="22"/>
      <c r="AQ320" s="22"/>
      <c r="AR320" s="22"/>
      <c r="AS320" s="22">
        <v>4</v>
      </c>
      <c r="AT320" s="27"/>
      <c r="AU320" s="27"/>
      <c r="AV320" s="27">
        <v>3</v>
      </c>
      <c r="AW320" s="27"/>
      <c r="AX320" s="21"/>
      <c r="AY320" s="21"/>
      <c r="AZ320" s="21">
        <v>3</v>
      </c>
      <c r="BA320" s="21"/>
      <c r="BB320" s="22"/>
      <c r="BC320" s="22"/>
      <c r="BD320" s="22">
        <v>3</v>
      </c>
      <c r="BE320" s="22"/>
      <c r="BF320" s="23"/>
      <c r="BG320" s="23"/>
      <c r="BH320" s="23">
        <v>3</v>
      </c>
      <c r="BI320" s="23"/>
      <c r="BJ320" s="24"/>
      <c r="BK320" s="24"/>
      <c r="BL320" s="24">
        <v>3</v>
      </c>
      <c r="BM320" s="24"/>
      <c r="BN320" s="25"/>
      <c r="BO320" s="25"/>
      <c r="BP320" s="25">
        <v>3</v>
      </c>
      <c r="BQ320" s="25"/>
      <c r="BR320" s="26"/>
      <c r="BS320" s="26"/>
      <c r="BT320" s="26">
        <v>3</v>
      </c>
      <c r="BU320" s="26"/>
    </row>
    <row r="321" spans="1:73">
      <c r="A321" s="17">
        <v>319</v>
      </c>
      <c r="B321" s="39">
        <v>6</v>
      </c>
      <c r="C321" s="766"/>
      <c r="D321" s="20">
        <v>1</v>
      </c>
      <c r="E321" s="20"/>
      <c r="F321" s="20"/>
      <c r="G321" s="20"/>
      <c r="H321" s="20">
        <v>1</v>
      </c>
      <c r="I321" s="20"/>
      <c r="J321" s="20"/>
      <c r="K321" s="20"/>
      <c r="L321" s="20"/>
      <c r="M321" s="20"/>
      <c r="N321" s="20"/>
      <c r="O321" s="20"/>
      <c r="P321" s="20"/>
      <c r="Q321" s="20"/>
      <c r="R321" s="21"/>
      <c r="S321" s="21"/>
      <c r="T321" s="21">
        <v>3</v>
      </c>
      <c r="U321" s="21"/>
      <c r="V321" s="22"/>
      <c r="W321" s="22"/>
      <c r="X321" s="22"/>
      <c r="Y321" s="22">
        <v>4</v>
      </c>
      <c r="Z321" s="23"/>
      <c r="AA321" s="23"/>
      <c r="AB321" s="23">
        <v>3</v>
      </c>
      <c r="AC321" s="23"/>
      <c r="AD321" s="24"/>
      <c r="AE321" s="24"/>
      <c r="AF321" s="24"/>
      <c r="AG321" s="24">
        <v>4</v>
      </c>
      <c r="AH321" s="25"/>
      <c r="AI321" s="25"/>
      <c r="AJ321" s="25">
        <v>3</v>
      </c>
      <c r="AK321" s="25"/>
      <c r="AL321" s="26"/>
      <c r="AM321" s="26"/>
      <c r="AN321" s="26">
        <v>3</v>
      </c>
      <c r="AO321" s="26"/>
      <c r="AP321" s="22"/>
      <c r="AQ321" s="22"/>
      <c r="AR321" s="22"/>
      <c r="AS321" s="22">
        <v>4</v>
      </c>
      <c r="AT321" s="27">
        <v>1</v>
      </c>
      <c r="AU321" s="27"/>
      <c r="AV321" s="27"/>
      <c r="AW321" s="27"/>
      <c r="AX321" s="21"/>
      <c r="AY321" s="21"/>
      <c r="AZ321" s="21">
        <v>3</v>
      </c>
      <c r="BA321" s="21"/>
      <c r="BB321" s="22"/>
      <c r="BC321" s="22"/>
      <c r="BD321" s="22">
        <v>3</v>
      </c>
      <c r="BE321" s="22"/>
      <c r="BF321" s="23"/>
      <c r="BG321" s="23"/>
      <c r="BH321" s="23"/>
      <c r="BI321" s="23">
        <v>4</v>
      </c>
      <c r="BJ321" s="24"/>
      <c r="BK321" s="24"/>
      <c r="BL321" s="24"/>
      <c r="BM321" s="24">
        <v>4</v>
      </c>
      <c r="BN321" s="25"/>
      <c r="BO321" s="25"/>
      <c r="BP321" s="25"/>
      <c r="BQ321" s="25">
        <v>4</v>
      </c>
      <c r="BR321" s="26"/>
      <c r="BS321" s="26"/>
      <c r="BT321" s="26"/>
      <c r="BU321" s="26">
        <v>4</v>
      </c>
    </row>
    <row r="322" spans="1:73">
      <c r="A322" s="17">
        <v>320</v>
      </c>
      <c r="B322" s="39">
        <v>7</v>
      </c>
      <c r="C322" s="766"/>
      <c r="D322" s="20">
        <v>1</v>
      </c>
      <c r="E322" s="20"/>
      <c r="F322" s="20"/>
      <c r="G322" s="20"/>
      <c r="H322" s="20">
        <v>1</v>
      </c>
      <c r="I322" s="20"/>
      <c r="J322" s="20"/>
      <c r="K322" s="20"/>
      <c r="L322" s="20"/>
      <c r="M322" s="20"/>
      <c r="N322" s="20"/>
      <c r="O322" s="20"/>
      <c r="P322" s="20"/>
      <c r="Q322" s="20"/>
      <c r="R322" s="21"/>
      <c r="S322" s="21"/>
      <c r="T322" s="21">
        <v>3</v>
      </c>
      <c r="U322" s="21"/>
      <c r="V322" s="22"/>
      <c r="W322" s="22"/>
      <c r="X322" s="22">
        <v>3</v>
      </c>
      <c r="Y322" s="22"/>
      <c r="Z322" s="23"/>
      <c r="AA322" s="23"/>
      <c r="AB322" s="23">
        <v>3</v>
      </c>
      <c r="AC322" s="23"/>
      <c r="AD322" s="24"/>
      <c r="AE322" s="24"/>
      <c r="AF322" s="24">
        <v>3</v>
      </c>
      <c r="AG322" s="24"/>
      <c r="AH322" s="25"/>
      <c r="AI322" s="25"/>
      <c r="AJ322" s="25">
        <v>3</v>
      </c>
      <c r="AK322" s="25"/>
      <c r="AL322" s="26"/>
      <c r="AM322" s="26"/>
      <c r="AN322" s="26">
        <v>3</v>
      </c>
      <c r="AO322" s="26"/>
      <c r="AP322" s="22"/>
      <c r="AQ322" s="22">
        <v>2</v>
      </c>
      <c r="AR322" s="22"/>
      <c r="AS322" s="22"/>
      <c r="AT322" s="27"/>
      <c r="AU322" s="27"/>
      <c r="AV322" s="27">
        <v>3</v>
      </c>
      <c r="AW322" s="27"/>
      <c r="AX322" s="21"/>
      <c r="AY322" s="21"/>
      <c r="AZ322" s="21"/>
      <c r="BA322" s="21">
        <v>4</v>
      </c>
      <c r="BB322" s="22"/>
      <c r="BC322" s="22"/>
      <c r="BD322" s="22">
        <v>3</v>
      </c>
      <c r="BE322" s="22"/>
      <c r="BF322" s="23"/>
      <c r="BG322" s="23">
        <v>2</v>
      </c>
      <c r="BH322" s="23"/>
      <c r="BI322" s="23"/>
      <c r="BJ322" s="24"/>
      <c r="BK322" s="24"/>
      <c r="BL322" s="24">
        <v>3</v>
      </c>
      <c r="BM322" s="24"/>
      <c r="BN322" s="25"/>
      <c r="BO322" s="25"/>
      <c r="BP322" s="25"/>
      <c r="BQ322" s="25">
        <v>4</v>
      </c>
      <c r="BR322" s="26"/>
      <c r="BS322" s="26"/>
      <c r="BT322" s="26">
        <v>3</v>
      </c>
      <c r="BU322" s="26"/>
    </row>
    <row r="323" spans="1:73">
      <c r="A323" s="17">
        <v>321</v>
      </c>
      <c r="B323" s="39">
        <v>8</v>
      </c>
      <c r="C323" s="766"/>
      <c r="D323" s="20"/>
      <c r="E323" s="20">
        <v>1</v>
      </c>
      <c r="F323" s="20"/>
      <c r="G323" s="20"/>
      <c r="H323" s="20"/>
      <c r="I323" s="20"/>
      <c r="J323" s="20">
        <v>1</v>
      </c>
      <c r="K323" s="20"/>
      <c r="L323" s="20"/>
      <c r="M323" s="20"/>
      <c r="N323" s="20"/>
      <c r="O323" s="20"/>
      <c r="P323" s="20"/>
      <c r="Q323" s="20"/>
      <c r="R323" s="21"/>
      <c r="S323" s="21"/>
      <c r="T323" s="21">
        <v>3</v>
      </c>
      <c r="U323" s="21"/>
      <c r="V323" s="22"/>
      <c r="W323" s="22"/>
      <c r="X323" s="22">
        <v>3</v>
      </c>
      <c r="Y323" s="22"/>
      <c r="Z323" s="23"/>
      <c r="AA323" s="23"/>
      <c r="AB323" s="23"/>
      <c r="AC323" s="23">
        <v>4</v>
      </c>
      <c r="AD323" s="24"/>
      <c r="AE323" s="24"/>
      <c r="AF323" s="24">
        <v>3</v>
      </c>
      <c r="AG323" s="24"/>
      <c r="AH323" s="25"/>
      <c r="AI323" s="25"/>
      <c r="AJ323" s="25">
        <v>3</v>
      </c>
      <c r="AK323" s="25"/>
      <c r="AL323" s="26"/>
      <c r="AM323" s="26"/>
      <c r="AN323" s="26">
        <v>3</v>
      </c>
      <c r="AO323" s="26"/>
      <c r="AP323" s="22"/>
      <c r="AQ323" s="22"/>
      <c r="AR323" s="22">
        <v>3</v>
      </c>
      <c r="AS323" s="22"/>
      <c r="AT323" s="27"/>
      <c r="AU323" s="27"/>
      <c r="AV323" s="27">
        <v>3</v>
      </c>
      <c r="AW323" s="27"/>
      <c r="AX323" s="21"/>
      <c r="AY323" s="21"/>
      <c r="AZ323" s="21">
        <v>3</v>
      </c>
      <c r="BA323" s="21"/>
      <c r="BB323" s="22"/>
      <c r="BC323" s="22"/>
      <c r="BD323" s="22">
        <v>3</v>
      </c>
      <c r="BE323" s="22"/>
      <c r="BF323" s="23"/>
      <c r="BG323" s="23">
        <v>2</v>
      </c>
      <c r="BH323" s="23"/>
      <c r="BI323" s="23"/>
      <c r="BJ323" s="24"/>
      <c r="BK323" s="24"/>
      <c r="BL323" s="24"/>
      <c r="BM323" s="24">
        <v>4</v>
      </c>
      <c r="BN323" s="25"/>
      <c r="BO323" s="25"/>
      <c r="BP323" s="25">
        <v>3</v>
      </c>
      <c r="BQ323" s="25"/>
      <c r="BR323" s="26"/>
      <c r="BS323" s="26"/>
      <c r="BT323" s="26">
        <v>3</v>
      </c>
      <c r="BU323" s="26"/>
    </row>
    <row r="324" spans="1:73">
      <c r="A324" s="17">
        <v>322</v>
      </c>
      <c r="B324" s="39">
        <v>9</v>
      </c>
      <c r="C324" s="766"/>
      <c r="D324" s="20"/>
      <c r="E324" s="20">
        <v>1</v>
      </c>
      <c r="F324" s="20">
        <v>1</v>
      </c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1"/>
      <c r="S324" s="21"/>
      <c r="T324" s="21">
        <v>3</v>
      </c>
      <c r="U324" s="21"/>
      <c r="V324" s="22"/>
      <c r="W324" s="22"/>
      <c r="X324" s="22"/>
      <c r="Y324" s="22">
        <v>4</v>
      </c>
      <c r="Z324" s="23"/>
      <c r="AA324" s="23">
        <v>2</v>
      </c>
      <c r="AB324" s="23"/>
      <c r="AC324" s="23"/>
      <c r="AD324" s="24"/>
      <c r="AE324" s="24"/>
      <c r="AF324" s="24"/>
      <c r="AG324" s="24">
        <v>4</v>
      </c>
      <c r="AH324" s="25"/>
      <c r="AI324" s="25"/>
      <c r="AJ324" s="25">
        <v>3</v>
      </c>
      <c r="AK324" s="25"/>
      <c r="AL324" s="26"/>
      <c r="AM324" s="26"/>
      <c r="AN324" s="26">
        <v>3</v>
      </c>
      <c r="AO324" s="26"/>
      <c r="AP324" s="22"/>
      <c r="AQ324" s="22"/>
      <c r="AR324" s="22">
        <v>3</v>
      </c>
      <c r="AS324" s="22"/>
      <c r="AT324" s="27"/>
      <c r="AU324" s="27"/>
      <c r="AV324" s="27">
        <v>3</v>
      </c>
      <c r="AW324" s="27"/>
      <c r="AX324" s="21"/>
      <c r="AY324" s="21"/>
      <c r="AZ324" s="21">
        <v>3</v>
      </c>
      <c r="BA324" s="21"/>
      <c r="BB324" s="22"/>
      <c r="BC324" s="22"/>
      <c r="BD324" s="22">
        <v>3</v>
      </c>
      <c r="BE324" s="22"/>
      <c r="BF324" s="23"/>
      <c r="BG324" s="23"/>
      <c r="BH324" s="23">
        <v>3</v>
      </c>
      <c r="BI324" s="23"/>
      <c r="BJ324" s="24"/>
      <c r="BK324" s="24"/>
      <c r="BL324" s="24"/>
      <c r="BM324" s="24">
        <v>4</v>
      </c>
      <c r="BN324" s="25"/>
      <c r="BO324" s="25"/>
      <c r="BP324" s="25">
        <v>3</v>
      </c>
      <c r="BQ324" s="25"/>
      <c r="BR324" s="26"/>
      <c r="BS324" s="26"/>
      <c r="BT324" s="26">
        <v>3</v>
      </c>
      <c r="BU324" s="26"/>
    </row>
    <row r="325" spans="1:73">
      <c r="A325" s="17">
        <v>323</v>
      </c>
      <c r="B325" s="39">
        <v>10</v>
      </c>
      <c r="C325" s="766"/>
      <c r="D325" s="20">
        <v>1</v>
      </c>
      <c r="E325" s="20"/>
      <c r="F325" s="20"/>
      <c r="G325" s="20"/>
      <c r="H325" s="20">
        <v>1</v>
      </c>
      <c r="I325" s="20"/>
      <c r="J325" s="20"/>
      <c r="K325" s="20"/>
      <c r="L325" s="20"/>
      <c r="M325" s="20"/>
      <c r="N325" s="20"/>
      <c r="O325" s="20"/>
      <c r="P325" s="20"/>
      <c r="Q325" s="20"/>
      <c r="R325" s="21"/>
      <c r="S325" s="21"/>
      <c r="T325" s="21">
        <v>3</v>
      </c>
      <c r="U325" s="21"/>
      <c r="V325" s="22"/>
      <c r="W325" s="22"/>
      <c r="X325" s="22">
        <v>3</v>
      </c>
      <c r="Y325" s="22"/>
      <c r="Z325" s="23"/>
      <c r="AA325" s="23"/>
      <c r="AB325" s="23"/>
      <c r="AC325" s="23">
        <v>4</v>
      </c>
      <c r="AD325" s="24"/>
      <c r="AE325" s="24"/>
      <c r="AF325" s="24">
        <v>3</v>
      </c>
      <c r="AG325" s="24"/>
      <c r="AH325" s="25"/>
      <c r="AI325" s="25"/>
      <c r="AJ325" s="25">
        <v>3</v>
      </c>
      <c r="AK325" s="25"/>
      <c r="AL325" s="26"/>
      <c r="AM325" s="26"/>
      <c r="AN325" s="26">
        <v>3</v>
      </c>
      <c r="AO325" s="26"/>
      <c r="AP325" s="22"/>
      <c r="AQ325" s="22"/>
      <c r="AR325" s="22">
        <v>3</v>
      </c>
      <c r="AS325" s="22"/>
      <c r="AT325" s="27"/>
      <c r="AU325" s="27"/>
      <c r="AV325" s="27">
        <v>3</v>
      </c>
      <c r="AW325" s="27"/>
      <c r="AX325" s="21"/>
      <c r="AY325" s="21"/>
      <c r="AZ325" s="21">
        <v>3</v>
      </c>
      <c r="BA325" s="21"/>
      <c r="BB325" s="22"/>
      <c r="BC325" s="22"/>
      <c r="BD325" s="22">
        <v>3</v>
      </c>
      <c r="BE325" s="22"/>
      <c r="BF325" s="23"/>
      <c r="BG325" s="23"/>
      <c r="BH325" s="23">
        <v>3</v>
      </c>
      <c r="BI325" s="23"/>
      <c r="BJ325" s="24"/>
      <c r="BK325" s="24"/>
      <c r="BL325" s="24">
        <v>3</v>
      </c>
      <c r="BM325" s="24"/>
      <c r="BN325" s="25"/>
      <c r="BO325" s="25"/>
      <c r="BP325" s="25">
        <v>3</v>
      </c>
      <c r="BQ325" s="25"/>
      <c r="BR325" s="26"/>
      <c r="BS325" s="26"/>
      <c r="BT325" s="26">
        <v>3</v>
      </c>
      <c r="BU325" s="26"/>
    </row>
    <row r="326" spans="1:73">
      <c r="A326" s="17">
        <v>324</v>
      </c>
      <c r="B326" s="39">
        <v>11</v>
      </c>
      <c r="C326" s="766"/>
      <c r="D326" s="20">
        <v>1</v>
      </c>
      <c r="E326" s="20"/>
      <c r="F326" s="20">
        <v>1</v>
      </c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1"/>
      <c r="S326" s="21"/>
      <c r="T326" s="21"/>
      <c r="U326" s="21">
        <v>4</v>
      </c>
      <c r="V326" s="22"/>
      <c r="W326" s="22"/>
      <c r="X326" s="22">
        <v>3</v>
      </c>
      <c r="Y326" s="22"/>
      <c r="Z326" s="23"/>
      <c r="AA326" s="23"/>
      <c r="AB326" s="23"/>
      <c r="AC326" s="23">
        <v>4</v>
      </c>
      <c r="AD326" s="24"/>
      <c r="AE326" s="24"/>
      <c r="AF326" s="24"/>
      <c r="AG326" s="24">
        <v>4</v>
      </c>
      <c r="AH326" s="25"/>
      <c r="AI326" s="25"/>
      <c r="AJ326" s="25"/>
      <c r="AK326" s="25">
        <v>4</v>
      </c>
      <c r="AL326" s="26"/>
      <c r="AM326" s="26"/>
      <c r="AN326" s="26"/>
      <c r="AO326" s="26">
        <v>4</v>
      </c>
      <c r="AP326" s="22"/>
      <c r="AQ326" s="22"/>
      <c r="AR326" s="22">
        <v>3</v>
      </c>
      <c r="AS326" s="22"/>
      <c r="AT326" s="27"/>
      <c r="AU326" s="27"/>
      <c r="AV326" s="27">
        <v>3</v>
      </c>
      <c r="AW326" s="27"/>
      <c r="AX326" s="21"/>
      <c r="AY326" s="21"/>
      <c r="AZ326" s="21"/>
      <c r="BA326" s="21">
        <v>4</v>
      </c>
      <c r="BB326" s="22"/>
      <c r="BC326" s="22"/>
      <c r="BD326" s="22">
        <v>3</v>
      </c>
      <c r="BE326" s="22"/>
      <c r="BF326" s="23"/>
      <c r="BG326" s="23"/>
      <c r="BH326" s="23">
        <v>3</v>
      </c>
      <c r="BI326" s="23"/>
      <c r="BJ326" s="24"/>
      <c r="BK326" s="24"/>
      <c r="BL326" s="24">
        <v>3</v>
      </c>
      <c r="BM326" s="24"/>
      <c r="BN326" s="25"/>
      <c r="BO326" s="25"/>
      <c r="BP326" s="25">
        <v>3</v>
      </c>
      <c r="BQ326" s="25"/>
      <c r="BR326" s="26"/>
      <c r="BS326" s="26"/>
      <c r="BT326" s="26"/>
      <c r="BU326" s="26">
        <v>4</v>
      </c>
    </row>
    <row r="327" spans="1:73">
      <c r="A327" s="17">
        <v>325</v>
      </c>
      <c r="B327" s="39">
        <v>12</v>
      </c>
      <c r="C327" s="766"/>
      <c r="D327" s="20"/>
      <c r="E327" s="20">
        <v>1</v>
      </c>
      <c r="F327" s="20"/>
      <c r="G327" s="20"/>
      <c r="H327" s="20">
        <v>1</v>
      </c>
      <c r="I327" s="20"/>
      <c r="J327" s="20"/>
      <c r="K327" s="20"/>
      <c r="L327" s="20"/>
      <c r="M327" s="20"/>
      <c r="N327" s="20"/>
      <c r="O327" s="20"/>
      <c r="P327" s="20"/>
      <c r="Q327" s="20"/>
      <c r="R327" s="21"/>
      <c r="S327" s="21"/>
      <c r="T327" s="21">
        <v>3</v>
      </c>
      <c r="U327" s="21"/>
      <c r="V327" s="22"/>
      <c r="W327" s="22"/>
      <c r="X327" s="22">
        <v>3</v>
      </c>
      <c r="Y327" s="22"/>
      <c r="Z327" s="23"/>
      <c r="AA327" s="23"/>
      <c r="AB327" s="23">
        <v>3</v>
      </c>
      <c r="AC327" s="23"/>
      <c r="AD327" s="24"/>
      <c r="AE327" s="24"/>
      <c r="AF327" s="24"/>
      <c r="AG327" s="24">
        <v>4</v>
      </c>
      <c r="AH327" s="25"/>
      <c r="AI327" s="25"/>
      <c r="AJ327" s="25">
        <v>3</v>
      </c>
      <c r="AK327" s="25"/>
      <c r="AL327" s="26"/>
      <c r="AM327" s="26"/>
      <c r="AN327" s="26">
        <v>3</v>
      </c>
      <c r="AO327" s="26"/>
      <c r="AP327" s="22"/>
      <c r="AQ327" s="22"/>
      <c r="AR327" s="22"/>
      <c r="AS327" s="22">
        <v>4</v>
      </c>
      <c r="AT327" s="27"/>
      <c r="AU327" s="27"/>
      <c r="AV327" s="27">
        <v>3</v>
      </c>
      <c r="AW327" s="27"/>
      <c r="AX327" s="21"/>
      <c r="AY327" s="21"/>
      <c r="AZ327" s="21">
        <v>3</v>
      </c>
      <c r="BA327" s="21"/>
      <c r="BB327" s="22"/>
      <c r="BC327" s="22"/>
      <c r="BD327" s="22"/>
      <c r="BE327" s="22">
        <v>4</v>
      </c>
      <c r="BF327" s="23"/>
      <c r="BG327" s="23"/>
      <c r="BH327" s="23">
        <v>3</v>
      </c>
      <c r="BI327" s="23"/>
      <c r="BJ327" s="24"/>
      <c r="BK327" s="24"/>
      <c r="BL327" s="24">
        <v>3</v>
      </c>
      <c r="BM327" s="24"/>
      <c r="BN327" s="25"/>
      <c r="BO327" s="25"/>
      <c r="BP327" s="25">
        <v>3</v>
      </c>
      <c r="BQ327" s="25"/>
      <c r="BR327" s="26"/>
      <c r="BS327" s="26"/>
      <c r="BT327" s="26"/>
      <c r="BU327" s="26">
        <v>4</v>
      </c>
    </row>
    <row r="328" spans="1:73">
      <c r="A328" s="17">
        <v>326</v>
      </c>
      <c r="B328" s="39">
        <v>13</v>
      </c>
      <c r="C328" s="766"/>
      <c r="D328" s="20">
        <v>1</v>
      </c>
      <c r="E328" s="20"/>
      <c r="F328" s="20">
        <v>1</v>
      </c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1"/>
      <c r="S328" s="21"/>
      <c r="T328" s="21">
        <v>3</v>
      </c>
      <c r="U328" s="21"/>
      <c r="V328" s="22"/>
      <c r="W328" s="22"/>
      <c r="X328" s="22">
        <v>3</v>
      </c>
      <c r="Y328" s="22"/>
      <c r="Z328" s="23"/>
      <c r="AA328" s="23"/>
      <c r="AB328" s="23">
        <v>3</v>
      </c>
      <c r="AC328" s="23"/>
      <c r="AD328" s="24"/>
      <c r="AE328" s="24"/>
      <c r="AF328" s="24">
        <v>3</v>
      </c>
      <c r="AG328" s="24"/>
      <c r="AH328" s="25"/>
      <c r="AI328" s="25"/>
      <c r="AJ328" s="25">
        <v>3</v>
      </c>
      <c r="AK328" s="25"/>
      <c r="AL328" s="26"/>
      <c r="AM328" s="26"/>
      <c r="AN328" s="26">
        <v>3</v>
      </c>
      <c r="AO328" s="26"/>
      <c r="AP328" s="22"/>
      <c r="AQ328" s="22">
        <v>2</v>
      </c>
      <c r="AR328" s="22"/>
      <c r="AS328" s="22"/>
      <c r="AT328" s="27"/>
      <c r="AU328" s="27"/>
      <c r="AV328" s="27">
        <v>3</v>
      </c>
      <c r="AW328" s="27"/>
      <c r="AX328" s="21"/>
      <c r="AY328" s="21"/>
      <c r="AZ328" s="21">
        <v>3</v>
      </c>
      <c r="BA328" s="21"/>
      <c r="BB328" s="22"/>
      <c r="BC328" s="22"/>
      <c r="BD328" s="22">
        <v>3</v>
      </c>
      <c r="BE328" s="22"/>
      <c r="BF328" s="23"/>
      <c r="BG328" s="23"/>
      <c r="BH328" s="23">
        <v>3</v>
      </c>
      <c r="BI328" s="23"/>
      <c r="BJ328" s="24"/>
      <c r="BK328" s="24"/>
      <c r="BL328" s="24">
        <v>3</v>
      </c>
      <c r="BM328" s="24"/>
      <c r="BN328" s="25"/>
      <c r="BO328" s="25"/>
      <c r="BP328" s="25">
        <v>3</v>
      </c>
      <c r="BQ328" s="25"/>
      <c r="BR328" s="26"/>
      <c r="BS328" s="26"/>
      <c r="BT328" s="26"/>
      <c r="BU328" s="26">
        <v>4</v>
      </c>
    </row>
    <row r="329" spans="1:73">
      <c r="A329" s="17">
        <v>327</v>
      </c>
      <c r="B329" s="39">
        <v>14</v>
      </c>
      <c r="C329" s="766"/>
      <c r="D329" s="20">
        <v>1</v>
      </c>
      <c r="E329" s="20"/>
      <c r="F329" s="20"/>
      <c r="G329" s="20"/>
      <c r="H329" s="20">
        <v>1</v>
      </c>
      <c r="I329" s="20"/>
      <c r="J329" s="20"/>
      <c r="K329" s="20"/>
      <c r="L329" s="20"/>
      <c r="M329" s="20"/>
      <c r="N329" s="20"/>
      <c r="O329" s="20"/>
      <c r="P329" s="20"/>
      <c r="Q329" s="20"/>
      <c r="R329" s="21"/>
      <c r="S329" s="21"/>
      <c r="T329" s="21">
        <v>3</v>
      </c>
      <c r="U329" s="21"/>
      <c r="V329" s="22"/>
      <c r="W329" s="22"/>
      <c r="X329" s="22">
        <v>3</v>
      </c>
      <c r="Y329" s="22"/>
      <c r="Z329" s="23"/>
      <c r="AA329" s="23"/>
      <c r="AB329" s="23">
        <v>3</v>
      </c>
      <c r="AC329" s="23"/>
      <c r="AD329" s="24"/>
      <c r="AE329" s="24"/>
      <c r="AF329" s="24">
        <v>3</v>
      </c>
      <c r="AG329" s="24"/>
      <c r="AH329" s="25"/>
      <c r="AI329" s="25"/>
      <c r="AJ329" s="25">
        <v>3</v>
      </c>
      <c r="AK329" s="25"/>
      <c r="AL329" s="26"/>
      <c r="AM329" s="26"/>
      <c r="AN329" s="26">
        <v>3</v>
      </c>
      <c r="AO329" s="26"/>
      <c r="AP329" s="22"/>
      <c r="AQ329" s="22"/>
      <c r="AR329" s="22">
        <v>3</v>
      </c>
      <c r="AS329" s="22"/>
      <c r="AT329" s="27"/>
      <c r="AU329" s="27"/>
      <c r="AV329" s="27">
        <v>3</v>
      </c>
      <c r="AW329" s="27"/>
      <c r="AX329" s="21"/>
      <c r="AY329" s="21"/>
      <c r="AZ329" s="21">
        <v>3</v>
      </c>
      <c r="BA329" s="21"/>
      <c r="BB329" s="22"/>
      <c r="BC329" s="22"/>
      <c r="BD329" s="22">
        <v>3</v>
      </c>
      <c r="BE329" s="22"/>
      <c r="BF329" s="23"/>
      <c r="BG329" s="23"/>
      <c r="BH329" s="23">
        <v>3</v>
      </c>
      <c r="BI329" s="23"/>
      <c r="BJ329" s="24"/>
      <c r="BK329" s="24"/>
      <c r="BL329" s="24">
        <v>3</v>
      </c>
      <c r="BM329" s="24"/>
      <c r="BN329" s="25"/>
      <c r="BO329" s="25">
        <v>2</v>
      </c>
      <c r="BP329" s="25"/>
      <c r="BQ329" s="25"/>
      <c r="BR329" s="26"/>
      <c r="BS329" s="26"/>
      <c r="BT329" s="26">
        <v>3</v>
      </c>
      <c r="BU329" s="26"/>
    </row>
    <row r="330" spans="1:73">
      <c r="A330" s="17">
        <v>328</v>
      </c>
      <c r="B330" s="39">
        <v>15</v>
      </c>
      <c r="C330" s="766"/>
      <c r="D330" s="20">
        <v>1</v>
      </c>
      <c r="E330" s="20"/>
      <c r="F330" s="20"/>
      <c r="G330" s="20"/>
      <c r="H330" s="20">
        <v>1</v>
      </c>
      <c r="I330" s="20"/>
      <c r="J330" s="20"/>
      <c r="K330" s="20"/>
      <c r="L330" s="20"/>
      <c r="M330" s="20"/>
      <c r="N330" s="20"/>
      <c r="O330" s="20"/>
      <c r="P330" s="20"/>
      <c r="Q330" s="20"/>
      <c r="R330" s="21"/>
      <c r="S330" s="21"/>
      <c r="T330" s="21">
        <v>3</v>
      </c>
      <c r="U330" s="21"/>
      <c r="V330" s="22"/>
      <c r="W330" s="22"/>
      <c r="X330" s="22">
        <v>3</v>
      </c>
      <c r="Y330" s="22"/>
      <c r="Z330" s="23"/>
      <c r="AA330" s="23"/>
      <c r="AB330" s="23">
        <v>3</v>
      </c>
      <c r="AC330" s="23"/>
      <c r="AD330" s="24"/>
      <c r="AE330" s="24">
        <v>2</v>
      </c>
      <c r="AF330" s="24"/>
      <c r="AG330" s="24"/>
      <c r="AH330" s="25"/>
      <c r="AI330" s="25"/>
      <c r="AJ330" s="25">
        <v>3</v>
      </c>
      <c r="AK330" s="25"/>
      <c r="AL330" s="26"/>
      <c r="AM330" s="26"/>
      <c r="AN330" s="26">
        <v>3</v>
      </c>
      <c r="AO330" s="26"/>
      <c r="AP330" s="22"/>
      <c r="AQ330" s="22">
        <v>2</v>
      </c>
      <c r="AR330" s="22"/>
      <c r="AS330" s="22"/>
      <c r="AT330" s="27"/>
      <c r="AU330" s="27"/>
      <c r="AV330" s="27">
        <v>3</v>
      </c>
      <c r="AW330" s="27"/>
      <c r="AX330" s="21"/>
      <c r="AY330" s="21"/>
      <c r="AZ330" s="21">
        <v>3</v>
      </c>
      <c r="BA330" s="21"/>
      <c r="BB330" s="22"/>
      <c r="BC330" s="22"/>
      <c r="BD330" s="22">
        <v>3</v>
      </c>
      <c r="BE330" s="22"/>
      <c r="BF330" s="23"/>
      <c r="BG330" s="23"/>
      <c r="BH330" s="23">
        <v>3</v>
      </c>
      <c r="BI330" s="23"/>
      <c r="BJ330" s="24"/>
      <c r="BK330" s="24"/>
      <c r="BL330" s="24">
        <v>3</v>
      </c>
      <c r="BM330" s="24"/>
      <c r="BN330" s="25"/>
      <c r="BO330" s="25"/>
      <c r="BP330" s="25">
        <v>3</v>
      </c>
      <c r="BQ330" s="25"/>
      <c r="BR330" s="26"/>
      <c r="BS330" s="26"/>
      <c r="BT330" s="26">
        <v>3</v>
      </c>
      <c r="BU330" s="26"/>
    </row>
    <row r="331" spans="1:73">
      <c r="A331" s="17">
        <v>329</v>
      </c>
      <c r="B331" s="39">
        <v>16</v>
      </c>
      <c r="C331" s="766"/>
      <c r="D331" s="20"/>
      <c r="E331" s="20">
        <v>1</v>
      </c>
      <c r="F331" s="20"/>
      <c r="G331" s="20">
        <v>1</v>
      </c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1"/>
      <c r="S331" s="21"/>
      <c r="T331" s="21">
        <v>3</v>
      </c>
      <c r="U331" s="21"/>
      <c r="V331" s="22"/>
      <c r="W331" s="22"/>
      <c r="X331" s="22"/>
      <c r="Y331" s="22">
        <v>4</v>
      </c>
      <c r="Z331" s="23"/>
      <c r="AA331" s="23"/>
      <c r="AB331" s="23"/>
      <c r="AC331" s="23">
        <v>4</v>
      </c>
      <c r="AD331" s="24"/>
      <c r="AE331" s="24"/>
      <c r="AF331" s="24">
        <v>3</v>
      </c>
      <c r="AG331" s="24"/>
      <c r="AH331" s="25"/>
      <c r="AI331" s="25"/>
      <c r="AJ331" s="25"/>
      <c r="AK331" s="25">
        <v>4</v>
      </c>
      <c r="AL331" s="26"/>
      <c r="AM331" s="26"/>
      <c r="AN331" s="26"/>
      <c r="AO331" s="26">
        <v>4</v>
      </c>
      <c r="AP331" s="22"/>
      <c r="AQ331" s="22"/>
      <c r="AR331" s="22"/>
      <c r="AS331" s="22">
        <v>4</v>
      </c>
      <c r="AT331" s="27"/>
      <c r="AU331" s="27"/>
      <c r="AV331" s="27">
        <v>3</v>
      </c>
      <c r="AW331" s="27"/>
      <c r="AX331" s="21"/>
      <c r="AY331" s="21"/>
      <c r="AZ331" s="21"/>
      <c r="BA331" s="21">
        <v>4</v>
      </c>
      <c r="BB331" s="22"/>
      <c r="BC331" s="22">
        <v>2</v>
      </c>
      <c r="BD331" s="22"/>
      <c r="BE331" s="22"/>
      <c r="BF331" s="23"/>
      <c r="BG331" s="23">
        <v>2</v>
      </c>
      <c r="BH331" s="23"/>
      <c r="BI331" s="23"/>
      <c r="BJ331" s="24"/>
      <c r="BK331" s="24">
        <v>2</v>
      </c>
      <c r="BL331" s="24"/>
      <c r="BM331" s="24"/>
      <c r="BN331" s="25"/>
      <c r="BO331" s="25"/>
      <c r="BP331" s="25">
        <v>3</v>
      </c>
      <c r="BQ331" s="25"/>
      <c r="BR331" s="26"/>
      <c r="BS331" s="26"/>
      <c r="BT331" s="26"/>
      <c r="BU331" s="26">
        <v>4</v>
      </c>
    </row>
    <row r="332" spans="1:73">
      <c r="A332" s="17">
        <v>330</v>
      </c>
      <c r="B332" s="39">
        <v>17</v>
      </c>
      <c r="C332" s="766"/>
      <c r="D332" s="20"/>
      <c r="E332" s="20">
        <v>1</v>
      </c>
      <c r="F332" s="20"/>
      <c r="G332" s="20"/>
      <c r="H332" s="20">
        <v>1</v>
      </c>
      <c r="I332" s="20"/>
      <c r="J332" s="20"/>
      <c r="K332" s="20"/>
      <c r="L332" s="20"/>
      <c r="M332" s="20"/>
      <c r="N332" s="20"/>
      <c r="O332" s="20"/>
      <c r="P332" s="20"/>
      <c r="Q332" s="20"/>
      <c r="R332" s="21"/>
      <c r="S332" s="21"/>
      <c r="T332" s="21">
        <v>3</v>
      </c>
      <c r="U332" s="21"/>
      <c r="V332" s="22"/>
      <c r="W332" s="22"/>
      <c r="X332" s="22">
        <v>3</v>
      </c>
      <c r="Y332" s="22"/>
      <c r="Z332" s="23"/>
      <c r="AA332" s="23"/>
      <c r="AB332" s="23">
        <v>3</v>
      </c>
      <c r="AC332" s="23"/>
      <c r="AD332" s="24"/>
      <c r="AE332" s="24"/>
      <c r="AF332" s="24">
        <v>3</v>
      </c>
      <c r="AG332" s="24"/>
      <c r="AH332" s="25"/>
      <c r="AI332" s="25"/>
      <c r="AJ332" s="25">
        <v>3</v>
      </c>
      <c r="AK332" s="25"/>
      <c r="AL332" s="26"/>
      <c r="AM332" s="26"/>
      <c r="AN332" s="26">
        <v>3</v>
      </c>
      <c r="AO332" s="26"/>
      <c r="AP332" s="22"/>
      <c r="AQ332" s="22"/>
      <c r="AR332" s="22">
        <v>3</v>
      </c>
      <c r="AS332" s="22"/>
      <c r="AT332" s="27"/>
      <c r="AU332" s="27"/>
      <c r="AV332" s="27">
        <v>3</v>
      </c>
      <c r="AW332" s="27"/>
      <c r="AX332" s="21"/>
      <c r="AY332" s="21"/>
      <c r="AZ332" s="21">
        <v>3</v>
      </c>
      <c r="BA332" s="21"/>
      <c r="BB332" s="22"/>
      <c r="BC332" s="22"/>
      <c r="BD332" s="22">
        <v>3</v>
      </c>
      <c r="BE332" s="22"/>
      <c r="BF332" s="23"/>
      <c r="BG332" s="23"/>
      <c r="BH332" s="23">
        <v>3</v>
      </c>
      <c r="BI332" s="23"/>
      <c r="BJ332" s="24"/>
      <c r="BK332" s="24"/>
      <c r="BL332" s="24">
        <v>3</v>
      </c>
      <c r="BM332" s="24"/>
      <c r="BN332" s="25"/>
      <c r="BO332" s="25">
        <v>2</v>
      </c>
      <c r="BP332" s="25"/>
      <c r="BQ332" s="25"/>
      <c r="BR332" s="26"/>
      <c r="BS332" s="26"/>
      <c r="BT332" s="26">
        <v>3</v>
      </c>
      <c r="BU332" s="26"/>
    </row>
    <row r="333" spans="1:73">
      <c r="A333" s="17">
        <v>331</v>
      </c>
      <c r="B333" s="39">
        <v>18</v>
      </c>
      <c r="C333" s="766"/>
      <c r="D333" s="20">
        <v>1</v>
      </c>
      <c r="E333" s="20"/>
      <c r="F333" s="20"/>
      <c r="G333" s="20"/>
      <c r="H333" s="20"/>
      <c r="I333" s="20">
        <v>1</v>
      </c>
      <c r="J333" s="20"/>
      <c r="K333" s="20"/>
      <c r="L333" s="20"/>
      <c r="M333" s="20"/>
      <c r="N333" s="20"/>
      <c r="O333" s="20"/>
      <c r="P333" s="20"/>
      <c r="Q333" s="20"/>
      <c r="R333" s="21"/>
      <c r="S333" s="21"/>
      <c r="T333" s="21">
        <v>3</v>
      </c>
      <c r="U333" s="21"/>
      <c r="V333" s="22"/>
      <c r="W333" s="22"/>
      <c r="X333" s="22"/>
      <c r="Y333" s="22">
        <v>4</v>
      </c>
      <c r="Z333" s="23"/>
      <c r="AA333" s="23"/>
      <c r="AB333" s="23">
        <v>3</v>
      </c>
      <c r="AC333" s="23"/>
      <c r="AD333" s="24"/>
      <c r="AE333" s="24"/>
      <c r="AF333" s="24"/>
      <c r="AG333" s="24">
        <v>4</v>
      </c>
      <c r="AH333" s="25"/>
      <c r="AI333" s="25"/>
      <c r="AJ333" s="25">
        <v>3</v>
      </c>
      <c r="AK333" s="25"/>
      <c r="AL333" s="26"/>
      <c r="AM333" s="26"/>
      <c r="AN333" s="26">
        <v>3</v>
      </c>
      <c r="AO333" s="26"/>
      <c r="AP333" s="22"/>
      <c r="AQ333" s="22"/>
      <c r="AR333" s="22"/>
      <c r="AS333" s="22">
        <v>4</v>
      </c>
      <c r="AT333" s="27"/>
      <c r="AU333" s="27"/>
      <c r="AV333" s="27">
        <v>3</v>
      </c>
      <c r="AW333" s="27"/>
      <c r="AX333" s="21"/>
      <c r="AY333" s="21"/>
      <c r="AZ333" s="21"/>
      <c r="BA333" s="21">
        <v>4</v>
      </c>
      <c r="BB333" s="22"/>
      <c r="BC333" s="22"/>
      <c r="BD333" s="22">
        <v>3</v>
      </c>
      <c r="BE333" s="22"/>
      <c r="BF333" s="23"/>
      <c r="BG333" s="23"/>
      <c r="BH333" s="23"/>
      <c r="BI333" s="23">
        <v>4</v>
      </c>
      <c r="BJ333" s="24"/>
      <c r="BK333" s="24"/>
      <c r="BL333" s="24">
        <v>3</v>
      </c>
      <c r="BM333" s="24"/>
      <c r="BN333" s="25"/>
      <c r="BO333" s="25"/>
      <c r="BP333" s="25"/>
      <c r="BQ333" s="25">
        <v>4</v>
      </c>
      <c r="BR333" s="26"/>
      <c r="BS333" s="26"/>
      <c r="BT333" s="26"/>
      <c r="BU333" s="26">
        <v>4</v>
      </c>
    </row>
    <row r="334" spans="1:73">
      <c r="A334" s="17">
        <v>332</v>
      </c>
      <c r="B334" s="39">
        <v>19</v>
      </c>
      <c r="C334" s="766"/>
      <c r="D334" s="20">
        <v>1</v>
      </c>
      <c r="E334" s="20"/>
      <c r="F334" s="20"/>
      <c r="G334" s="20">
        <v>1</v>
      </c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1"/>
      <c r="S334" s="21"/>
      <c r="T334" s="21">
        <v>3</v>
      </c>
      <c r="U334" s="21"/>
      <c r="V334" s="22"/>
      <c r="W334" s="22"/>
      <c r="X334" s="22">
        <v>3</v>
      </c>
      <c r="Y334" s="22"/>
      <c r="Z334" s="23"/>
      <c r="AA334" s="23"/>
      <c r="AB334" s="23"/>
      <c r="AC334" s="23">
        <v>4</v>
      </c>
      <c r="AD334" s="24"/>
      <c r="AE334" s="24"/>
      <c r="AF334" s="24">
        <v>3</v>
      </c>
      <c r="AG334" s="24"/>
      <c r="AH334" s="25"/>
      <c r="AI334" s="25"/>
      <c r="AJ334" s="25"/>
      <c r="AK334" s="25">
        <v>4</v>
      </c>
      <c r="AL334" s="26"/>
      <c r="AM334" s="26"/>
      <c r="AN334" s="26"/>
      <c r="AO334" s="26">
        <v>4</v>
      </c>
      <c r="AP334" s="22"/>
      <c r="AQ334" s="22"/>
      <c r="AR334" s="22">
        <v>3</v>
      </c>
      <c r="AS334" s="22"/>
      <c r="AT334" s="27"/>
      <c r="AU334" s="27"/>
      <c r="AV334" s="27">
        <v>3</v>
      </c>
      <c r="AW334" s="27"/>
      <c r="AX334" s="21"/>
      <c r="AY334" s="21"/>
      <c r="AZ334" s="21">
        <v>3</v>
      </c>
      <c r="BA334" s="21"/>
      <c r="BB334" s="22"/>
      <c r="BC334" s="22"/>
      <c r="BD334" s="22"/>
      <c r="BE334" s="22">
        <v>4</v>
      </c>
      <c r="BF334" s="23"/>
      <c r="BG334" s="23"/>
      <c r="BH334" s="23"/>
      <c r="BI334" s="23">
        <v>4</v>
      </c>
      <c r="BJ334" s="24"/>
      <c r="BK334" s="24"/>
      <c r="BL334" s="24">
        <v>3</v>
      </c>
      <c r="BM334" s="24"/>
      <c r="BN334" s="25"/>
      <c r="BO334" s="25"/>
      <c r="BP334" s="25">
        <v>3</v>
      </c>
      <c r="BQ334" s="25"/>
      <c r="BR334" s="26"/>
      <c r="BS334" s="26"/>
      <c r="BT334" s="26">
        <v>3</v>
      </c>
      <c r="BU334" s="26"/>
    </row>
    <row r="335" spans="1:73">
      <c r="A335" s="17">
        <v>333</v>
      </c>
      <c r="B335" s="39">
        <v>20</v>
      </c>
      <c r="C335" s="766"/>
      <c r="D335" s="20">
        <v>1</v>
      </c>
      <c r="E335" s="20"/>
      <c r="F335" s="20"/>
      <c r="G335" s="20"/>
      <c r="H335" s="20"/>
      <c r="I335" s="20">
        <v>1</v>
      </c>
      <c r="J335" s="20"/>
      <c r="K335" s="20"/>
      <c r="L335" s="20"/>
      <c r="M335" s="20"/>
      <c r="N335" s="20"/>
      <c r="O335" s="20"/>
      <c r="P335" s="20"/>
      <c r="Q335" s="20"/>
      <c r="R335" s="21"/>
      <c r="S335" s="21"/>
      <c r="T335" s="21">
        <v>3</v>
      </c>
      <c r="U335" s="21"/>
      <c r="V335" s="22"/>
      <c r="W335" s="22"/>
      <c r="X335" s="22">
        <v>3</v>
      </c>
      <c r="Y335" s="22"/>
      <c r="Z335" s="23"/>
      <c r="AA335" s="23"/>
      <c r="AB335" s="23">
        <v>3</v>
      </c>
      <c r="AC335" s="23"/>
      <c r="AD335" s="24"/>
      <c r="AE335" s="24"/>
      <c r="AF335" s="24">
        <v>3</v>
      </c>
      <c r="AG335" s="24"/>
      <c r="AH335" s="25"/>
      <c r="AI335" s="25"/>
      <c r="AJ335" s="25">
        <v>3</v>
      </c>
      <c r="AK335" s="25"/>
      <c r="AL335" s="26"/>
      <c r="AM335" s="26"/>
      <c r="AN335" s="26">
        <v>3</v>
      </c>
      <c r="AO335" s="26"/>
      <c r="AP335" s="22"/>
      <c r="AQ335" s="22"/>
      <c r="AR335" s="22"/>
      <c r="AS335" s="22">
        <v>4</v>
      </c>
      <c r="AT335" s="27"/>
      <c r="AU335" s="27"/>
      <c r="AV335" s="27">
        <v>3</v>
      </c>
      <c r="AW335" s="27"/>
      <c r="AX335" s="21"/>
      <c r="AY335" s="21"/>
      <c r="AZ335" s="21">
        <v>3</v>
      </c>
      <c r="BA335" s="21"/>
      <c r="BB335" s="22"/>
      <c r="BC335" s="22"/>
      <c r="BD335" s="22">
        <v>3</v>
      </c>
      <c r="BE335" s="22"/>
      <c r="BF335" s="23"/>
      <c r="BG335" s="23"/>
      <c r="BH335" s="23">
        <v>3</v>
      </c>
      <c r="BI335" s="23"/>
      <c r="BJ335" s="24"/>
      <c r="BK335" s="24"/>
      <c r="BL335" s="24">
        <v>3</v>
      </c>
      <c r="BM335" s="24"/>
      <c r="BN335" s="25"/>
      <c r="BO335" s="25"/>
      <c r="BP335" s="25">
        <v>3</v>
      </c>
      <c r="BQ335" s="25"/>
      <c r="BR335" s="26"/>
      <c r="BS335" s="26"/>
      <c r="BT335" s="26">
        <v>3</v>
      </c>
      <c r="BU335" s="26"/>
    </row>
    <row r="336" spans="1:73">
      <c r="A336" s="17">
        <v>334</v>
      </c>
      <c r="B336" s="39">
        <v>21</v>
      </c>
      <c r="C336" s="766"/>
      <c r="D336" s="20">
        <v>1</v>
      </c>
      <c r="E336" s="20"/>
      <c r="F336" s="20"/>
      <c r="G336" s="20"/>
      <c r="H336" s="20">
        <v>1</v>
      </c>
      <c r="I336" s="20"/>
      <c r="J336" s="20"/>
      <c r="K336" s="20"/>
      <c r="L336" s="20"/>
      <c r="M336" s="20"/>
      <c r="N336" s="20"/>
      <c r="O336" s="20"/>
      <c r="P336" s="20"/>
      <c r="Q336" s="20"/>
      <c r="R336" s="21"/>
      <c r="S336" s="21"/>
      <c r="T336" s="21">
        <v>3</v>
      </c>
      <c r="U336" s="21"/>
      <c r="V336" s="22"/>
      <c r="W336" s="22"/>
      <c r="X336" s="22">
        <v>3</v>
      </c>
      <c r="Y336" s="22"/>
      <c r="Z336" s="23"/>
      <c r="AA336" s="23"/>
      <c r="AB336" s="23">
        <v>3</v>
      </c>
      <c r="AC336" s="23"/>
      <c r="AD336" s="24"/>
      <c r="AE336" s="24"/>
      <c r="AF336" s="24">
        <v>3</v>
      </c>
      <c r="AG336" s="24"/>
      <c r="AH336" s="25"/>
      <c r="AI336" s="25"/>
      <c r="AJ336" s="25">
        <v>3</v>
      </c>
      <c r="AK336" s="25"/>
      <c r="AL336" s="26"/>
      <c r="AM336" s="26"/>
      <c r="AN336" s="26">
        <v>3</v>
      </c>
      <c r="AO336" s="26"/>
      <c r="AP336" s="22"/>
      <c r="AQ336" s="22"/>
      <c r="AR336" s="22">
        <v>3</v>
      </c>
      <c r="AS336" s="22"/>
      <c r="AT336" s="27"/>
      <c r="AU336" s="27"/>
      <c r="AV336" s="27">
        <v>3</v>
      </c>
      <c r="AW336" s="27"/>
      <c r="AX336" s="21"/>
      <c r="AY336" s="21"/>
      <c r="AZ336" s="21">
        <v>3</v>
      </c>
      <c r="BA336" s="21"/>
      <c r="BB336" s="22"/>
      <c r="BC336" s="22"/>
      <c r="BD336" s="22">
        <v>3</v>
      </c>
      <c r="BE336" s="22"/>
      <c r="BF336" s="23"/>
      <c r="BG336" s="23"/>
      <c r="BH336" s="23">
        <v>3</v>
      </c>
      <c r="BI336" s="23"/>
      <c r="BJ336" s="24"/>
      <c r="BK336" s="24"/>
      <c r="BL336" s="24">
        <v>3</v>
      </c>
      <c r="BM336" s="24"/>
      <c r="BN336" s="25"/>
      <c r="BO336" s="25">
        <v>2</v>
      </c>
      <c r="BP336" s="25"/>
      <c r="BQ336" s="25"/>
      <c r="BR336" s="26"/>
      <c r="BS336" s="26"/>
      <c r="BT336" s="26">
        <v>3</v>
      </c>
      <c r="BU336" s="26"/>
    </row>
    <row r="337" spans="1:73">
      <c r="A337" s="17">
        <v>335</v>
      </c>
      <c r="B337" s="39">
        <v>22</v>
      </c>
      <c r="C337" s="766"/>
      <c r="D337" s="20"/>
      <c r="E337" s="20">
        <v>1</v>
      </c>
      <c r="F337" s="20"/>
      <c r="G337" s="20">
        <v>1</v>
      </c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1"/>
      <c r="S337" s="21"/>
      <c r="T337" s="21">
        <v>3</v>
      </c>
      <c r="U337" s="21"/>
      <c r="V337" s="22"/>
      <c r="W337" s="22"/>
      <c r="X337" s="22">
        <v>3</v>
      </c>
      <c r="Y337" s="22"/>
      <c r="Z337" s="23"/>
      <c r="AA337" s="23"/>
      <c r="AB337" s="23">
        <v>3</v>
      </c>
      <c r="AC337" s="23"/>
      <c r="AD337" s="24"/>
      <c r="AE337" s="24"/>
      <c r="AF337" s="24">
        <v>3</v>
      </c>
      <c r="AG337" s="24"/>
      <c r="AH337" s="25"/>
      <c r="AI337" s="25"/>
      <c r="AJ337" s="25">
        <v>3</v>
      </c>
      <c r="AK337" s="25"/>
      <c r="AL337" s="26"/>
      <c r="AM337" s="26"/>
      <c r="AN337" s="26"/>
      <c r="AO337" s="26">
        <v>4</v>
      </c>
      <c r="AP337" s="22"/>
      <c r="AQ337" s="22"/>
      <c r="AR337" s="22">
        <v>3</v>
      </c>
      <c r="AS337" s="22"/>
      <c r="AT337" s="27"/>
      <c r="AU337" s="27"/>
      <c r="AV337" s="27"/>
      <c r="AW337" s="27">
        <v>4</v>
      </c>
      <c r="AX337" s="21"/>
      <c r="AY337" s="21"/>
      <c r="AZ337" s="21"/>
      <c r="BA337" s="21">
        <v>4</v>
      </c>
      <c r="BB337" s="22"/>
      <c r="BC337" s="22"/>
      <c r="BD337" s="22">
        <v>3</v>
      </c>
      <c r="BE337" s="22"/>
      <c r="BF337" s="23"/>
      <c r="BG337" s="23"/>
      <c r="BH337" s="23">
        <v>3</v>
      </c>
      <c r="BI337" s="23"/>
      <c r="BJ337" s="24"/>
      <c r="BK337" s="24"/>
      <c r="BL337" s="24"/>
      <c r="BM337" s="24">
        <v>4</v>
      </c>
      <c r="BN337" s="25"/>
      <c r="BO337" s="25"/>
      <c r="BP337" s="25">
        <v>3</v>
      </c>
      <c r="BQ337" s="25"/>
      <c r="BR337" s="26"/>
      <c r="BS337" s="26"/>
      <c r="BT337" s="26">
        <v>3</v>
      </c>
      <c r="BU337" s="26"/>
    </row>
    <row r="338" spans="1:73">
      <c r="A338" s="17">
        <v>336</v>
      </c>
      <c r="B338" s="39">
        <v>23</v>
      </c>
      <c r="C338" s="766"/>
      <c r="D338" s="20">
        <v>1</v>
      </c>
      <c r="E338" s="20"/>
      <c r="F338" s="20"/>
      <c r="G338" s="20"/>
      <c r="H338" s="20"/>
      <c r="I338" s="20"/>
      <c r="J338" s="20"/>
      <c r="K338" s="20">
        <v>1</v>
      </c>
      <c r="L338" s="20"/>
      <c r="M338" s="20"/>
      <c r="N338" s="20"/>
      <c r="O338" s="20"/>
      <c r="P338" s="20"/>
      <c r="Q338" s="20"/>
      <c r="R338" s="21"/>
      <c r="S338" s="21"/>
      <c r="T338" s="21">
        <v>3</v>
      </c>
      <c r="U338" s="21"/>
      <c r="V338" s="22"/>
      <c r="W338" s="22"/>
      <c r="X338" s="22">
        <v>3</v>
      </c>
      <c r="Y338" s="22"/>
      <c r="Z338" s="23"/>
      <c r="AA338" s="23"/>
      <c r="AB338" s="23">
        <v>3</v>
      </c>
      <c r="AC338" s="23"/>
      <c r="AD338" s="24"/>
      <c r="AE338" s="24"/>
      <c r="AF338" s="24">
        <v>3</v>
      </c>
      <c r="AG338" s="24"/>
      <c r="AH338" s="25"/>
      <c r="AI338" s="25"/>
      <c r="AJ338" s="25">
        <v>3</v>
      </c>
      <c r="AK338" s="25"/>
      <c r="AL338" s="26"/>
      <c r="AM338" s="26"/>
      <c r="AN338" s="26">
        <v>3</v>
      </c>
      <c r="AO338" s="26"/>
      <c r="AP338" s="22"/>
      <c r="AQ338" s="22"/>
      <c r="AR338" s="22">
        <v>3</v>
      </c>
      <c r="AS338" s="22"/>
      <c r="AT338" s="27"/>
      <c r="AU338" s="27"/>
      <c r="AV338" s="27">
        <v>3</v>
      </c>
      <c r="AW338" s="27"/>
      <c r="AX338" s="21"/>
      <c r="AY338" s="21"/>
      <c r="AZ338" s="21">
        <v>3</v>
      </c>
      <c r="BA338" s="21"/>
      <c r="BB338" s="22"/>
      <c r="BC338" s="22"/>
      <c r="BD338" s="22">
        <v>3</v>
      </c>
      <c r="BE338" s="22"/>
      <c r="BF338" s="23"/>
      <c r="BG338" s="23"/>
      <c r="BH338" s="23">
        <v>3</v>
      </c>
      <c r="BI338" s="23"/>
      <c r="BJ338" s="24"/>
      <c r="BK338" s="24">
        <v>2</v>
      </c>
      <c r="BL338" s="24"/>
      <c r="BM338" s="24"/>
      <c r="BN338" s="25"/>
      <c r="BO338" s="25"/>
      <c r="BP338" s="25">
        <v>3</v>
      </c>
      <c r="BQ338" s="25"/>
      <c r="BR338" s="26"/>
      <c r="BS338" s="26"/>
      <c r="BT338" s="26">
        <v>3</v>
      </c>
      <c r="BU338" s="26"/>
    </row>
    <row r="339" spans="1:73">
      <c r="A339" s="17">
        <v>337</v>
      </c>
      <c r="B339" s="39">
        <v>24</v>
      </c>
      <c r="C339" s="766"/>
      <c r="D339" s="20">
        <v>1</v>
      </c>
      <c r="E339" s="20"/>
      <c r="F339" s="20"/>
      <c r="G339" s="20"/>
      <c r="H339" s="20"/>
      <c r="I339" s="20"/>
      <c r="J339" s="20">
        <v>1</v>
      </c>
      <c r="K339" s="20"/>
      <c r="L339" s="20"/>
      <c r="M339" s="20"/>
      <c r="N339" s="20"/>
      <c r="O339" s="20"/>
      <c r="P339" s="20"/>
      <c r="Q339" s="20"/>
      <c r="R339" s="21"/>
      <c r="S339" s="21"/>
      <c r="T339" s="21">
        <v>3</v>
      </c>
      <c r="U339" s="21"/>
      <c r="V339" s="22"/>
      <c r="W339" s="22"/>
      <c r="X339" s="22">
        <v>3</v>
      </c>
      <c r="Y339" s="22"/>
      <c r="Z339" s="23"/>
      <c r="AA339" s="23"/>
      <c r="AB339" s="23">
        <v>3</v>
      </c>
      <c r="AC339" s="23"/>
      <c r="AD339" s="24"/>
      <c r="AE339" s="24"/>
      <c r="AF339" s="24">
        <v>3</v>
      </c>
      <c r="AG339" s="24"/>
      <c r="AH339" s="25"/>
      <c r="AI339" s="25"/>
      <c r="AJ339" s="25">
        <v>3</v>
      </c>
      <c r="AK339" s="25"/>
      <c r="AL339" s="26"/>
      <c r="AM339" s="26"/>
      <c r="AN339" s="26">
        <v>3</v>
      </c>
      <c r="AO339" s="26"/>
      <c r="AP339" s="22"/>
      <c r="AQ339" s="22"/>
      <c r="AR339" s="22">
        <v>3</v>
      </c>
      <c r="AS339" s="22"/>
      <c r="AT339" s="27"/>
      <c r="AU339" s="27"/>
      <c r="AV339" s="27">
        <v>3</v>
      </c>
      <c r="AW339" s="27"/>
      <c r="AX339" s="21"/>
      <c r="AY339" s="21"/>
      <c r="AZ339" s="21">
        <v>3</v>
      </c>
      <c r="BA339" s="21"/>
      <c r="BB339" s="22"/>
      <c r="BC339" s="22"/>
      <c r="BD339" s="22">
        <v>3</v>
      </c>
      <c r="BE339" s="22"/>
      <c r="BF339" s="23"/>
      <c r="BG339" s="23"/>
      <c r="BH339" s="23">
        <v>3</v>
      </c>
      <c r="BI339" s="23"/>
      <c r="BJ339" s="24"/>
      <c r="BK339" s="24"/>
      <c r="BL339" s="24">
        <v>3</v>
      </c>
      <c r="BM339" s="24"/>
      <c r="BN339" s="25"/>
      <c r="BO339" s="25"/>
      <c r="BP339" s="25">
        <v>3</v>
      </c>
      <c r="BQ339" s="25"/>
      <c r="BR339" s="26"/>
      <c r="BS339" s="26"/>
      <c r="BT339" s="26">
        <v>3</v>
      </c>
      <c r="BU339" s="26"/>
    </row>
    <row r="340" spans="1:73">
      <c r="A340" s="17">
        <v>338</v>
      </c>
      <c r="B340" s="39">
        <v>25</v>
      </c>
      <c r="C340" s="766"/>
      <c r="D340" s="20">
        <v>1</v>
      </c>
      <c r="E340" s="20"/>
      <c r="F340" s="20"/>
      <c r="G340" s="20">
        <v>1</v>
      </c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1"/>
      <c r="S340" s="21"/>
      <c r="T340" s="21"/>
      <c r="U340" s="21">
        <v>4</v>
      </c>
      <c r="V340" s="22"/>
      <c r="W340" s="22"/>
      <c r="X340" s="22"/>
      <c r="Y340" s="22">
        <v>4</v>
      </c>
      <c r="Z340" s="23"/>
      <c r="AA340" s="23"/>
      <c r="AB340" s="23"/>
      <c r="AC340" s="23">
        <v>4</v>
      </c>
      <c r="AD340" s="24"/>
      <c r="AE340" s="24"/>
      <c r="AF340" s="24">
        <v>3</v>
      </c>
      <c r="AG340" s="24"/>
      <c r="AH340" s="25"/>
      <c r="AI340" s="25"/>
      <c r="AJ340" s="25"/>
      <c r="AK340" s="25">
        <v>4</v>
      </c>
      <c r="AL340" s="26"/>
      <c r="AM340" s="26"/>
      <c r="AN340" s="26"/>
      <c r="AO340" s="26">
        <v>4</v>
      </c>
      <c r="AP340" s="22"/>
      <c r="AQ340" s="22"/>
      <c r="AR340" s="22">
        <v>3</v>
      </c>
      <c r="AS340" s="22"/>
      <c r="AT340" s="27"/>
      <c r="AU340" s="27"/>
      <c r="AV340" s="27">
        <v>3</v>
      </c>
      <c r="AW340" s="27"/>
      <c r="AX340" s="21"/>
      <c r="AY340" s="21"/>
      <c r="AZ340" s="21"/>
      <c r="BA340" s="21">
        <v>4</v>
      </c>
      <c r="BB340" s="22"/>
      <c r="BC340" s="22"/>
      <c r="BD340" s="22">
        <v>3</v>
      </c>
      <c r="BE340" s="22"/>
      <c r="BF340" s="23"/>
      <c r="BG340" s="23"/>
      <c r="BH340" s="23"/>
      <c r="BI340" s="23">
        <v>4</v>
      </c>
      <c r="BJ340" s="24"/>
      <c r="BK340" s="24"/>
      <c r="BL340" s="24"/>
      <c r="BM340" s="24">
        <v>4</v>
      </c>
      <c r="BN340" s="25"/>
      <c r="BO340" s="25"/>
      <c r="BP340" s="25"/>
      <c r="BQ340" s="25">
        <v>4</v>
      </c>
      <c r="BR340" s="26"/>
      <c r="BS340" s="26"/>
      <c r="BT340" s="26"/>
      <c r="BU340" s="26">
        <v>4</v>
      </c>
    </row>
    <row r="341" spans="1:73">
      <c r="A341" s="17">
        <v>339</v>
      </c>
      <c r="B341" s="39">
        <v>26</v>
      </c>
      <c r="C341" s="766"/>
      <c r="D341" s="20">
        <v>1</v>
      </c>
      <c r="E341" s="20"/>
      <c r="F341" s="20">
        <v>1</v>
      </c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1"/>
      <c r="S341" s="21"/>
      <c r="T341" s="21">
        <v>3</v>
      </c>
      <c r="U341" s="21"/>
      <c r="V341" s="22"/>
      <c r="W341" s="22"/>
      <c r="X341" s="22">
        <v>3</v>
      </c>
      <c r="Y341" s="22"/>
      <c r="Z341" s="23"/>
      <c r="AA341" s="23"/>
      <c r="AB341" s="23">
        <v>3</v>
      </c>
      <c r="AC341" s="23"/>
      <c r="AD341" s="24"/>
      <c r="AE341" s="24"/>
      <c r="AF341" s="24">
        <v>3</v>
      </c>
      <c r="AG341" s="24"/>
      <c r="AH341" s="25"/>
      <c r="AI341" s="25"/>
      <c r="AJ341" s="25">
        <v>3</v>
      </c>
      <c r="AK341" s="25"/>
      <c r="AL341" s="26"/>
      <c r="AM341" s="26"/>
      <c r="AN341" s="26">
        <v>3</v>
      </c>
      <c r="AO341" s="26"/>
      <c r="AP341" s="22"/>
      <c r="AQ341" s="22"/>
      <c r="AR341" s="22">
        <v>3</v>
      </c>
      <c r="AS341" s="22"/>
      <c r="AT341" s="27"/>
      <c r="AU341" s="27"/>
      <c r="AV341" s="27">
        <v>3</v>
      </c>
      <c r="AW341" s="27"/>
      <c r="AX341" s="21"/>
      <c r="AY341" s="21"/>
      <c r="AZ341" s="21">
        <v>3</v>
      </c>
      <c r="BA341" s="21"/>
      <c r="BB341" s="22"/>
      <c r="BC341" s="22"/>
      <c r="BD341" s="22">
        <v>3</v>
      </c>
      <c r="BE341" s="22"/>
      <c r="BF341" s="23"/>
      <c r="BG341" s="23"/>
      <c r="BH341" s="23">
        <v>3</v>
      </c>
      <c r="BI341" s="23"/>
      <c r="BJ341" s="24"/>
      <c r="BK341" s="24"/>
      <c r="BL341" s="24">
        <v>3</v>
      </c>
      <c r="BM341" s="24"/>
      <c r="BN341" s="25"/>
      <c r="BO341" s="25"/>
      <c r="BP341" s="25">
        <v>3</v>
      </c>
      <c r="BQ341" s="25"/>
      <c r="BR341" s="26"/>
      <c r="BS341" s="26"/>
      <c r="BT341" s="26">
        <v>3</v>
      </c>
      <c r="BU341" s="26"/>
    </row>
    <row r="342" spans="1:73">
      <c r="A342" s="17">
        <v>340</v>
      </c>
      <c r="B342" s="39">
        <v>27</v>
      </c>
      <c r="C342" s="766"/>
      <c r="D342" s="20"/>
      <c r="E342" s="20">
        <v>1</v>
      </c>
      <c r="F342" s="20"/>
      <c r="G342" s="20"/>
      <c r="H342" s="20">
        <v>1</v>
      </c>
      <c r="I342" s="20"/>
      <c r="J342" s="20"/>
      <c r="K342" s="20"/>
      <c r="L342" s="20"/>
      <c r="M342" s="20"/>
      <c r="N342" s="20"/>
      <c r="O342" s="20"/>
      <c r="P342" s="20"/>
      <c r="Q342" s="20"/>
      <c r="R342" s="21"/>
      <c r="S342" s="21"/>
      <c r="T342" s="21">
        <v>3</v>
      </c>
      <c r="U342" s="21"/>
      <c r="V342" s="22"/>
      <c r="W342" s="22"/>
      <c r="X342" s="22">
        <v>3</v>
      </c>
      <c r="Y342" s="22"/>
      <c r="Z342" s="23"/>
      <c r="AA342" s="23"/>
      <c r="AB342" s="23">
        <v>3</v>
      </c>
      <c r="AC342" s="23"/>
      <c r="AD342" s="24"/>
      <c r="AE342" s="24"/>
      <c r="AF342" s="24">
        <v>3</v>
      </c>
      <c r="AG342" s="24"/>
      <c r="AH342" s="25"/>
      <c r="AI342" s="25"/>
      <c r="AJ342" s="25">
        <v>3</v>
      </c>
      <c r="AK342" s="25"/>
      <c r="AL342" s="26"/>
      <c r="AM342" s="26"/>
      <c r="AN342" s="26">
        <v>3</v>
      </c>
      <c r="AO342" s="26"/>
      <c r="AP342" s="22"/>
      <c r="AQ342" s="22"/>
      <c r="AR342" s="22">
        <v>3</v>
      </c>
      <c r="AS342" s="22"/>
      <c r="AT342" s="27"/>
      <c r="AU342" s="27"/>
      <c r="AV342" s="27">
        <v>3</v>
      </c>
      <c r="AW342" s="27"/>
      <c r="AX342" s="21"/>
      <c r="AY342" s="21"/>
      <c r="AZ342" s="21">
        <v>3</v>
      </c>
      <c r="BA342" s="21"/>
      <c r="BB342" s="22"/>
      <c r="BC342" s="22"/>
      <c r="BD342" s="22">
        <v>3</v>
      </c>
      <c r="BE342" s="22"/>
      <c r="BF342" s="23"/>
      <c r="BG342" s="23"/>
      <c r="BH342" s="23">
        <v>3</v>
      </c>
      <c r="BI342" s="23"/>
      <c r="BJ342" s="24"/>
      <c r="BK342" s="24">
        <v>2</v>
      </c>
      <c r="BL342" s="24"/>
      <c r="BM342" s="24"/>
      <c r="BN342" s="25"/>
      <c r="BO342" s="25"/>
      <c r="BP342" s="25">
        <v>3</v>
      </c>
      <c r="BQ342" s="25"/>
      <c r="BR342" s="26"/>
      <c r="BS342" s="26"/>
      <c r="BT342" s="26">
        <v>3</v>
      </c>
      <c r="BU342" s="26"/>
    </row>
    <row r="343" spans="1:73">
      <c r="A343" s="17">
        <v>341</v>
      </c>
      <c r="B343" s="39">
        <v>28</v>
      </c>
      <c r="C343" s="766"/>
      <c r="D343" s="20">
        <v>1</v>
      </c>
      <c r="E343" s="20"/>
      <c r="F343" s="20"/>
      <c r="G343" s="20"/>
      <c r="H343" s="20">
        <v>1</v>
      </c>
      <c r="I343" s="20"/>
      <c r="J343" s="20"/>
      <c r="K343" s="20"/>
      <c r="L343" s="20"/>
      <c r="M343" s="20"/>
      <c r="N343" s="20"/>
      <c r="O343" s="20"/>
      <c r="P343" s="20"/>
      <c r="Q343" s="20"/>
      <c r="R343" s="21"/>
      <c r="S343" s="21"/>
      <c r="T343" s="21">
        <v>3</v>
      </c>
      <c r="U343" s="21"/>
      <c r="V343" s="22"/>
      <c r="W343" s="22"/>
      <c r="X343" s="22"/>
      <c r="Y343" s="22">
        <v>4</v>
      </c>
      <c r="Z343" s="23"/>
      <c r="AA343" s="23"/>
      <c r="AB343" s="23">
        <v>3</v>
      </c>
      <c r="AC343" s="23"/>
      <c r="AD343" s="24"/>
      <c r="AE343" s="24"/>
      <c r="AF343" s="24"/>
      <c r="AG343" s="24">
        <v>4</v>
      </c>
      <c r="AH343" s="25"/>
      <c r="AI343" s="25"/>
      <c r="AJ343" s="25"/>
      <c r="AK343" s="25">
        <v>4</v>
      </c>
      <c r="AL343" s="26"/>
      <c r="AM343" s="26"/>
      <c r="AN343" s="26">
        <v>3</v>
      </c>
      <c r="AO343" s="26"/>
      <c r="AP343" s="22"/>
      <c r="AQ343" s="22"/>
      <c r="AR343" s="22"/>
      <c r="AS343" s="22">
        <v>4</v>
      </c>
      <c r="AT343" s="27"/>
      <c r="AU343" s="27"/>
      <c r="AV343" s="27">
        <v>3</v>
      </c>
      <c r="AW343" s="27"/>
      <c r="AX343" s="21"/>
      <c r="AY343" s="21"/>
      <c r="AZ343" s="21"/>
      <c r="BA343" s="21">
        <v>4</v>
      </c>
      <c r="BB343" s="22"/>
      <c r="BC343" s="22"/>
      <c r="BD343" s="22">
        <v>3</v>
      </c>
      <c r="BE343" s="22"/>
      <c r="BF343" s="23"/>
      <c r="BG343" s="23"/>
      <c r="BH343" s="23"/>
      <c r="BI343" s="23">
        <v>4</v>
      </c>
      <c r="BJ343" s="24"/>
      <c r="BK343" s="24"/>
      <c r="BL343" s="24">
        <v>3</v>
      </c>
      <c r="BM343" s="24"/>
      <c r="BN343" s="25"/>
      <c r="BO343" s="25"/>
      <c r="BP343" s="25"/>
      <c r="BQ343" s="25">
        <v>4</v>
      </c>
      <c r="BR343" s="26"/>
      <c r="BS343" s="26"/>
      <c r="BT343" s="26"/>
      <c r="BU343" s="26">
        <v>4</v>
      </c>
    </row>
    <row r="344" spans="1:73">
      <c r="A344" s="17">
        <v>342</v>
      </c>
      <c r="B344" s="39">
        <v>29</v>
      </c>
      <c r="C344" s="766"/>
      <c r="D344" s="20">
        <v>1</v>
      </c>
      <c r="E344" s="20"/>
      <c r="F344" s="20"/>
      <c r="G344" s="20"/>
      <c r="H344" s="20"/>
      <c r="I344" s="20"/>
      <c r="J344" s="20">
        <v>1</v>
      </c>
      <c r="K344" s="20"/>
      <c r="L344" s="20"/>
      <c r="M344" s="20"/>
      <c r="N344" s="20"/>
      <c r="O344" s="20"/>
      <c r="P344" s="20"/>
      <c r="Q344" s="20"/>
      <c r="R344" s="21"/>
      <c r="S344" s="21"/>
      <c r="T344" s="21"/>
      <c r="U344" s="21">
        <v>4</v>
      </c>
      <c r="V344" s="22"/>
      <c r="W344" s="22"/>
      <c r="X344" s="22">
        <v>3</v>
      </c>
      <c r="Y344" s="22"/>
      <c r="Z344" s="23"/>
      <c r="AA344" s="23"/>
      <c r="AB344" s="23"/>
      <c r="AC344" s="23">
        <v>4</v>
      </c>
      <c r="AD344" s="24"/>
      <c r="AE344" s="24"/>
      <c r="AF344" s="24"/>
      <c r="AG344" s="24">
        <v>4</v>
      </c>
      <c r="AH344" s="25"/>
      <c r="AI344" s="25"/>
      <c r="AJ344" s="25"/>
      <c r="AK344" s="25">
        <v>4</v>
      </c>
      <c r="AL344" s="26"/>
      <c r="AM344" s="26"/>
      <c r="AN344" s="26">
        <v>3</v>
      </c>
      <c r="AO344" s="26"/>
      <c r="AP344" s="22"/>
      <c r="AQ344" s="22"/>
      <c r="AR344" s="22">
        <v>3</v>
      </c>
      <c r="AS344" s="22"/>
      <c r="AT344" s="27"/>
      <c r="AU344" s="27"/>
      <c r="AV344" s="27">
        <v>3</v>
      </c>
      <c r="AW344" s="27"/>
      <c r="AX344" s="21"/>
      <c r="AY344" s="21"/>
      <c r="AZ344" s="21"/>
      <c r="BA344" s="21">
        <v>4</v>
      </c>
      <c r="BB344" s="22"/>
      <c r="BC344" s="22"/>
      <c r="BD344" s="22"/>
      <c r="BE344" s="22">
        <v>4</v>
      </c>
      <c r="BF344" s="23"/>
      <c r="BG344" s="23"/>
      <c r="BH344" s="23">
        <v>3</v>
      </c>
      <c r="BI344" s="23"/>
      <c r="BJ344" s="24"/>
      <c r="BK344" s="24"/>
      <c r="BL344" s="24">
        <v>3</v>
      </c>
      <c r="BM344" s="24"/>
      <c r="BN344" s="25"/>
      <c r="BO344" s="25"/>
      <c r="BP344" s="25">
        <v>3</v>
      </c>
      <c r="BQ344" s="25"/>
      <c r="BR344" s="26"/>
      <c r="BS344" s="26"/>
      <c r="BT344" s="26"/>
      <c r="BU344" s="26">
        <v>4</v>
      </c>
    </row>
    <row r="345" spans="1:73">
      <c r="A345" s="17">
        <v>343</v>
      </c>
      <c r="B345" s="39">
        <v>30</v>
      </c>
      <c r="C345" s="766"/>
      <c r="D345" s="20"/>
      <c r="E345" s="20">
        <v>1</v>
      </c>
      <c r="F345" s="20"/>
      <c r="G345" s="20">
        <v>1</v>
      </c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1"/>
      <c r="S345" s="21"/>
      <c r="T345" s="21">
        <v>3</v>
      </c>
      <c r="U345" s="21"/>
      <c r="V345" s="22"/>
      <c r="W345" s="22"/>
      <c r="X345" s="22">
        <v>3</v>
      </c>
      <c r="Y345" s="22"/>
      <c r="Z345" s="23"/>
      <c r="AA345" s="23"/>
      <c r="AB345" s="23">
        <v>3</v>
      </c>
      <c r="AC345" s="23"/>
      <c r="AD345" s="24"/>
      <c r="AE345" s="24"/>
      <c r="AF345" s="24">
        <v>3</v>
      </c>
      <c r="AG345" s="24"/>
      <c r="AH345" s="25"/>
      <c r="AI345" s="25"/>
      <c r="AJ345" s="25">
        <v>3</v>
      </c>
      <c r="AK345" s="25"/>
      <c r="AL345" s="26"/>
      <c r="AM345" s="26"/>
      <c r="AN345" s="26">
        <v>3</v>
      </c>
      <c r="AO345" s="26"/>
      <c r="AP345" s="22"/>
      <c r="AQ345" s="22"/>
      <c r="AR345" s="22">
        <v>3</v>
      </c>
      <c r="AS345" s="22"/>
      <c r="AT345" s="27"/>
      <c r="AU345" s="27"/>
      <c r="AV345" s="27">
        <v>3</v>
      </c>
      <c r="AW345" s="27"/>
      <c r="AX345" s="21"/>
      <c r="AY345" s="21"/>
      <c r="AZ345" s="21">
        <v>3</v>
      </c>
      <c r="BA345" s="21"/>
      <c r="BB345" s="22"/>
      <c r="BC345" s="22"/>
      <c r="BD345" s="22">
        <v>3</v>
      </c>
      <c r="BE345" s="22"/>
      <c r="BF345" s="23"/>
      <c r="BG345" s="23"/>
      <c r="BH345" s="23">
        <v>3</v>
      </c>
      <c r="BI345" s="23"/>
      <c r="BJ345" s="24"/>
      <c r="BK345" s="24"/>
      <c r="BL345" s="24">
        <v>3</v>
      </c>
      <c r="BM345" s="24"/>
      <c r="BN345" s="25"/>
      <c r="BO345" s="25"/>
      <c r="BP345" s="25">
        <v>3</v>
      </c>
      <c r="BQ345" s="25"/>
      <c r="BR345" s="26"/>
      <c r="BS345" s="26"/>
      <c r="BT345" s="26">
        <v>3</v>
      </c>
      <c r="BU345" s="26"/>
    </row>
    <row r="346" spans="1:73">
      <c r="A346" s="17">
        <v>344</v>
      </c>
      <c r="B346" s="39">
        <v>31</v>
      </c>
      <c r="C346" s="766"/>
      <c r="D346" s="20"/>
      <c r="E346" s="20">
        <v>1</v>
      </c>
      <c r="F346" s="20"/>
      <c r="G346" s="20">
        <v>1</v>
      </c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1"/>
      <c r="S346" s="21"/>
      <c r="T346" s="21">
        <v>3</v>
      </c>
      <c r="U346" s="21"/>
      <c r="V346" s="22"/>
      <c r="W346" s="22"/>
      <c r="X346" s="22"/>
      <c r="Y346" s="22">
        <v>4</v>
      </c>
      <c r="Z346" s="23"/>
      <c r="AA346" s="23"/>
      <c r="AB346" s="23">
        <v>3</v>
      </c>
      <c r="AC346" s="23"/>
      <c r="AD346" s="24"/>
      <c r="AE346" s="24"/>
      <c r="AF346" s="24"/>
      <c r="AG346" s="24">
        <v>4</v>
      </c>
      <c r="AH346" s="25"/>
      <c r="AI346" s="25"/>
      <c r="AJ346" s="25">
        <v>3</v>
      </c>
      <c r="AK346" s="25"/>
      <c r="AL346" s="26"/>
      <c r="AM346" s="26"/>
      <c r="AN346" s="26"/>
      <c r="AO346" s="26">
        <v>4</v>
      </c>
      <c r="AP346" s="22"/>
      <c r="AQ346" s="22"/>
      <c r="AR346" s="22">
        <v>3</v>
      </c>
      <c r="AS346" s="22"/>
      <c r="AT346" s="27"/>
      <c r="AU346" s="27"/>
      <c r="AV346" s="27">
        <v>3</v>
      </c>
      <c r="AW346" s="27"/>
      <c r="AX346" s="21"/>
      <c r="AY346" s="21"/>
      <c r="AZ346" s="21">
        <v>3</v>
      </c>
      <c r="BA346" s="21"/>
      <c r="BB346" s="22"/>
      <c r="BC346" s="22"/>
      <c r="BD346" s="22"/>
      <c r="BE346" s="22">
        <v>4</v>
      </c>
      <c r="BF346" s="23"/>
      <c r="BG346" s="23"/>
      <c r="BH346" s="23">
        <v>3</v>
      </c>
      <c r="BI346" s="23"/>
      <c r="BJ346" s="24"/>
      <c r="BK346" s="24"/>
      <c r="BL346" s="24">
        <v>3</v>
      </c>
      <c r="BM346" s="24"/>
      <c r="BN346" s="25"/>
      <c r="BO346" s="25"/>
      <c r="BP346" s="25">
        <v>3</v>
      </c>
      <c r="BQ346" s="25"/>
      <c r="BR346" s="26"/>
      <c r="BS346" s="26"/>
      <c r="BT346" s="26"/>
      <c r="BU346" s="26">
        <v>4</v>
      </c>
    </row>
    <row r="347" spans="1:73" s="30" customFormat="1">
      <c r="A347" s="40"/>
      <c r="B347" s="40"/>
      <c r="C347" s="40"/>
      <c r="D347" s="41">
        <f>SUM(D3:D346)</f>
        <v>185</v>
      </c>
      <c r="E347" s="41">
        <f>SUM(E3:E346)</f>
        <v>159</v>
      </c>
      <c r="F347" s="41">
        <f>SUM(F3:F346)</f>
        <v>39</v>
      </c>
      <c r="G347" s="41">
        <f t="shared" ref="G347:Q347" si="0">SUM(G3:G346)</f>
        <v>57</v>
      </c>
      <c r="H347" s="41">
        <f t="shared" si="0"/>
        <v>115</v>
      </c>
      <c r="I347" s="41">
        <f t="shared" si="0"/>
        <v>30</v>
      </c>
      <c r="J347" s="41">
        <f t="shared" si="0"/>
        <v>78</v>
      </c>
      <c r="K347" s="41">
        <f t="shared" si="0"/>
        <v>3</v>
      </c>
      <c r="L347" s="41">
        <f t="shared" si="0"/>
        <v>0</v>
      </c>
      <c r="M347" s="41">
        <f t="shared" si="0"/>
        <v>0</v>
      </c>
      <c r="N347" s="41">
        <f t="shared" si="0"/>
        <v>0</v>
      </c>
      <c r="O347" s="41">
        <f t="shared" si="0"/>
        <v>0</v>
      </c>
      <c r="P347" s="41">
        <f t="shared" si="0"/>
        <v>0</v>
      </c>
      <c r="Q347" s="41">
        <f t="shared" si="0"/>
        <v>22</v>
      </c>
      <c r="R347" s="41">
        <f t="shared" ref="R347" si="1">SUM(R3:R346)</f>
        <v>6</v>
      </c>
      <c r="S347" s="41">
        <f t="shared" ref="S347" si="2">SUM(S3:S346)</f>
        <v>8</v>
      </c>
      <c r="T347" s="41">
        <f t="shared" ref="T347" si="3">SUM(T3:T346)</f>
        <v>642</v>
      </c>
      <c r="U347" s="41">
        <f t="shared" ref="U347" si="4">SUM(U3:U346)</f>
        <v>480</v>
      </c>
      <c r="V347" s="41">
        <f t="shared" ref="V347" si="5">SUM(V3:V346)</f>
        <v>0</v>
      </c>
      <c r="W347" s="41">
        <f t="shared" ref="W347" si="6">SUM(W3:W346)</f>
        <v>2</v>
      </c>
      <c r="X347" s="41">
        <f t="shared" ref="X347" si="7">SUM(X3:X346)</f>
        <v>747</v>
      </c>
      <c r="Y347" s="41">
        <f t="shared" ref="Y347" si="8">SUM(Y3:Y346)</f>
        <v>376</v>
      </c>
      <c r="Z347" s="41">
        <f t="shared" ref="Z347" si="9">SUM(Z3:Z346)</f>
        <v>1</v>
      </c>
      <c r="AA347" s="41">
        <f t="shared" ref="AA347" si="10">SUM(AA3:AA346)</f>
        <v>4</v>
      </c>
      <c r="AB347" s="41">
        <f t="shared" ref="AB347" si="11">SUM(AB3:AB346)</f>
        <v>669</v>
      </c>
      <c r="AC347" s="41">
        <f t="shared" ref="AC347" si="12">SUM(AC3:AC346)</f>
        <v>472</v>
      </c>
      <c r="AD347" s="41">
        <f t="shared" ref="AD347" si="13">SUM(AD3:AD346)</f>
        <v>0</v>
      </c>
      <c r="AE347" s="41">
        <f t="shared" ref="AE347" si="14">SUM(AE3:AE346)</f>
        <v>4</v>
      </c>
      <c r="AF347" s="41">
        <f t="shared" ref="AF347" si="15">SUM(AF3:AF346)</f>
        <v>759</v>
      </c>
      <c r="AG347" s="41">
        <f t="shared" ref="AG347" si="16">SUM(AG3:AG346)</f>
        <v>356</v>
      </c>
      <c r="AH347" s="41">
        <f t="shared" ref="AH347" si="17">SUM(AH3:AH346)</f>
        <v>0</v>
      </c>
      <c r="AI347" s="41">
        <f t="shared" ref="AI347" si="18">SUM(AI3:AI346)</f>
        <v>0</v>
      </c>
      <c r="AJ347" s="41">
        <f t="shared" ref="AJ347" si="19">SUM(AJ3:AJ346)</f>
        <v>687</v>
      </c>
      <c r="AK347" s="41">
        <f t="shared" ref="AK347" si="20">SUM(AK3:AK346)</f>
        <v>460</v>
      </c>
      <c r="AL347" s="41">
        <f t="shared" ref="AL347" si="21">SUM(AL3:AL346)</f>
        <v>1</v>
      </c>
      <c r="AM347" s="41">
        <f t="shared" ref="AM347" si="22">SUM(AM3:AM346)</f>
        <v>2</v>
      </c>
      <c r="AN347" s="41">
        <f t="shared" ref="AN347" si="23">SUM(AN3:AN346)</f>
        <v>579</v>
      </c>
      <c r="AO347" s="41">
        <f t="shared" ref="AO347" si="24">SUM(AO3:AO346)</f>
        <v>596</v>
      </c>
      <c r="AP347" s="41">
        <f t="shared" ref="AP347" si="25">SUM(AP3:AP346)</f>
        <v>0</v>
      </c>
      <c r="AQ347" s="41">
        <f t="shared" ref="AQ347" si="26">SUM(AQ3:AQ346)</f>
        <v>30</v>
      </c>
      <c r="AR347" s="41">
        <f t="shared" ref="AR347" si="27">SUM(AR3:AR346)</f>
        <v>600</v>
      </c>
      <c r="AS347" s="41">
        <f t="shared" ref="AS347" si="28">SUM(AS3:AS346)</f>
        <v>516</v>
      </c>
      <c r="AT347" s="41">
        <f t="shared" ref="AT347" si="29">SUM(AT3:AT346)</f>
        <v>1</v>
      </c>
      <c r="AU347" s="41">
        <f t="shared" ref="AU347" si="30">SUM(AU3:AU346)</f>
        <v>6</v>
      </c>
      <c r="AV347" s="41">
        <f t="shared" ref="AV347" si="31">SUM(AV3:AV346)</f>
        <v>786</v>
      </c>
      <c r="AW347" s="41">
        <f t="shared" ref="AW347" si="32">SUM(AW3:AW346)</f>
        <v>312</v>
      </c>
      <c r="AX347" s="41">
        <f t="shared" ref="AX347" si="33">SUM(AX3:AX346)</f>
        <v>0</v>
      </c>
      <c r="AY347" s="41">
        <f t="shared" ref="AY347" si="34">SUM(AY3:AY346)</f>
        <v>6</v>
      </c>
      <c r="AZ347" s="41">
        <f t="shared" ref="AZ347" si="35">SUM(AZ3:AZ346)</f>
        <v>672</v>
      </c>
      <c r="BA347" s="41">
        <f t="shared" ref="BA347" si="36">SUM(BA3:BA346)</f>
        <v>468</v>
      </c>
      <c r="BB347" s="41">
        <f t="shared" ref="BB347" si="37">SUM(BB3:BB346)</f>
        <v>1</v>
      </c>
      <c r="BC347" s="41">
        <f t="shared" ref="BC347" si="38">SUM(BC3:BC346)</f>
        <v>2</v>
      </c>
      <c r="BD347" s="41">
        <f t="shared" ref="BD347" si="39">SUM(BD3:BD346)</f>
        <v>771</v>
      </c>
      <c r="BE347" s="41">
        <f t="shared" ref="BE347" si="40">SUM(BE3:BE346)</f>
        <v>340</v>
      </c>
      <c r="BF347" s="41">
        <f t="shared" ref="BF347" si="41">SUM(BF3:BF346)</f>
        <v>0</v>
      </c>
      <c r="BG347" s="41">
        <f t="shared" ref="BG347" si="42">SUM(BG3:BG346)</f>
        <v>12</v>
      </c>
      <c r="BH347" s="41">
        <f t="shared" ref="BH347" si="43">SUM(BH3:BH346)</f>
        <v>480</v>
      </c>
      <c r="BI347" s="41">
        <f t="shared" ref="BI347" si="44">SUM(BI3:BI346)</f>
        <v>712</v>
      </c>
      <c r="BJ347" s="41">
        <f t="shared" ref="BJ347" si="45">SUM(BJ3:BJ346)</f>
        <v>0</v>
      </c>
      <c r="BK347" s="41">
        <f t="shared" ref="BK347" si="46">SUM(BK3:BK346)</f>
        <v>22</v>
      </c>
      <c r="BL347" s="41">
        <f t="shared" ref="BL347" si="47">SUM(BL3:BL346)</f>
        <v>420</v>
      </c>
      <c r="BM347" s="41">
        <f t="shared" ref="BM347" si="48">SUM(BM3:BM346)</f>
        <v>772</v>
      </c>
      <c r="BN347" s="41">
        <f t="shared" ref="BN347" si="49">SUM(BN3:BN346)</f>
        <v>2</v>
      </c>
      <c r="BO347" s="41">
        <f t="shared" ref="BO347" si="50">SUM(BO3:BO346)</f>
        <v>6</v>
      </c>
      <c r="BP347" s="41">
        <f t="shared" ref="BP347" si="51">SUM(BP3:BP346)</f>
        <v>624</v>
      </c>
      <c r="BQ347" s="41">
        <f t="shared" ref="BQ347" si="52">SUM(BQ3:BQ346)</f>
        <v>524</v>
      </c>
      <c r="BR347" s="41">
        <f t="shared" ref="BR347" si="53">SUM(BR3:BR346)</f>
        <v>1</v>
      </c>
      <c r="BS347" s="41">
        <f t="shared" ref="BS347" si="54">SUM(BS3:BS346)</f>
        <v>0</v>
      </c>
      <c r="BT347" s="41">
        <f t="shared" ref="BT347" si="55">SUM(BT3:BT346)</f>
        <v>528</v>
      </c>
      <c r="BU347" s="41">
        <f t="shared" ref="BU347" si="56">SUM(BU3:BU346)</f>
        <v>668</v>
      </c>
    </row>
    <row r="348" spans="1:73" s="30" customFormat="1">
      <c r="A348" s="42"/>
      <c r="B348" s="42"/>
      <c r="C348" s="42"/>
      <c r="D348" s="43"/>
      <c r="E348" s="43"/>
      <c r="F348" s="43"/>
      <c r="G348" s="43"/>
      <c r="H348" s="43"/>
      <c r="I348" s="43"/>
      <c r="J348" s="43"/>
      <c r="K348" s="43"/>
      <c r="L348" s="43">
        <f t="shared" ref="L348:Q348" si="57">SUM(L3:L347)</f>
        <v>0</v>
      </c>
      <c r="M348" s="43">
        <f t="shared" si="57"/>
        <v>0</v>
      </c>
      <c r="N348" s="43">
        <f t="shared" si="57"/>
        <v>0</v>
      </c>
      <c r="O348" s="43">
        <f t="shared" si="57"/>
        <v>0</v>
      </c>
      <c r="P348" s="43">
        <f t="shared" si="57"/>
        <v>0</v>
      </c>
      <c r="Q348" s="43">
        <f t="shared" si="57"/>
        <v>44</v>
      </c>
      <c r="R348" s="43">
        <f>R347/1</f>
        <v>6</v>
      </c>
      <c r="S348" s="43">
        <f>S347/2</f>
        <v>4</v>
      </c>
      <c r="T348" s="43">
        <f>T347/3</f>
        <v>214</v>
      </c>
      <c r="U348" s="43">
        <f>U347/4</f>
        <v>120</v>
      </c>
      <c r="V348" s="43">
        <f>V347/1</f>
        <v>0</v>
      </c>
      <c r="W348" s="43">
        <f>W347/2</f>
        <v>1</v>
      </c>
      <c r="X348" s="43">
        <f>X347/3</f>
        <v>249</v>
      </c>
      <c r="Y348" s="43">
        <f>Y347/4</f>
        <v>94</v>
      </c>
      <c r="Z348" s="43">
        <f>Z347/1</f>
        <v>1</v>
      </c>
      <c r="AA348" s="43">
        <f>AA347/2</f>
        <v>2</v>
      </c>
      <c r="AB348" s="43">
        <f>AB347/3</f>
        <v>223</v>
      </c>
      <c r="AC348" s="43">
        <f>AC347/4</f>
        <v>118</v>
      </c>
      <c r="AD348" s="43">
        <f>AD347/1</f>
        <v>0</v>
      </c>
      <c r="AE348" s="43">
        <f>AE347/2</f>
        <v>2</v>
      </c>
      <c r="AF348" s="43">
        <f>AF347/3</f>
        <v>253</v>
      </c>
      <c r="AG348" s="43">
        <f>AG347/4</f>
        <v>89</v>
      </c>
      <c r="AH348" s="43">
        <f>AH347/1</f>
        <v>0</v>
      </c>
      <c r="AI348" s="43">
        <f>AI347/2</f>
        <v>0</v>
      </c>
      <c r="AJ348" s="43">
        <f>AJ347/3</f>
        <v>229</v>
      </c>
      <c r="AK348" s="43">
        <f>AK347/4</f>
        <v>115</v>
      </c>
      <c r="AL348" s="43">
        <f>AL347/1</f>
        <v>1</v>
      </c>
      <c r="AM348" s="43">
        <f>AM347/2</f>
        <v>1</v>
      </c>
      <c r="AN348" s="43">
        <f>AN347/3</f>
        <v>193</v>
      </c>
      <c r="AO348" s="43">
        <f>AO347/4</f>
        <v>149</v>
      </c>
      <c r="AP348" s="43">
        <f>AP347/1</f>
        <v>0</v>
      </c>
      <c r="AQ348" s="43">
        <f>AQ347/2</f>
        <v>15</v>
      </c>
      <c r="AR348" s="43">
        <f>AR347/3</f>
        <v>200</v>
      </c>
      <c r="AS348" s="43">
        <f>AS347/4</f>
        <v>129</v>
      </c>
      <c r="AT348" s="43">
        <f>AT347/1</f>
        <v>1</v>
      </c>
      <c r="AU348" s="43">
        <f>AU347/2</f>
        <v>3</v>
      </c>
      <c r="AV348" s="43">
        <f>AV347/3</f>
        <v>262</v>
      </c>
      <c r="AW348" s="43">
        <f>AW347/4</f>
        <v>78</v>
      </c>
      <c r="AX348" s="43">
        <f>AX347/1</f>
        <v>0</v>
      </c>
      <c r="AY348" s="43">
        <f>AY347/2</f>
        <v>3</v>
      </c>
      <c r="AZ348" s="43">
        <f>AZ347/3</f>
        <v>224</v>
      </c>
      <c r="BA348" s="43">
        <f>BA347/4</f>
        <v>117</v>
      </c>
      <c r="BB348" s="43">
        <f>BB347/1</f>
        <v>1</v>
      </c>
      <c r="BC348" s="43">
        <f>BC347/2</f>
        <v>1</v>
      </c>
      <c r="BD348" s="43">
        <f>BD347/3</f>
        <v>257</v>
      </c>
      <c r="BE348" s="43">
        <f>BE347/4</f>
        <v>85</v>
      </c>
      <c r="BF348" s="43">
        <f>BF347/1</f>
        <v>0</v>
      </c>
      <c r="BG348" s="43">
        <f>BG347/2</f>
        <v>6</v>
      </c>
      <c r="BH348" s="43">
        <f>BH347/3</f>
        <v>160</v>
      </c>
      <c r="BI348" s="43">
        <f>BI347/4</f>
        <v>178</v>
      </c>
      <c r="BJ348" s="43">
        <f>BJ347/1</f>
        <v>0</v>
      </c>
      <c r="BK348" s="43">
        <f>BK347/2</f>
        <v>11</v>
      </c>
      <c r="BL348" s="43">
        <f>BL347/3</f>
        <v>140</v>
      </c>
      <c r="BM348" s="43">
        <f>BM347/4</f>
        <v>193</v>
      </c>
      <c r="BN348" s="43">
        <f>BN347/1</f>
        <v>2</v>
      </c>
      <c r="BO348" s="43">
        <f>BO347/2</f>
        <v>3</v>
      </c>
      <c r="BP348" s="43">
        <f>BP347/3</f>
        <v>208</v>
      </c>
      <c r="BQ348" s="43">
        <f>BQ347/4</f>
        <v>131</v>
      </c>
      <c r="BR348" s="43">
        <f>BR347/1</f>
        <v>1</v>
      </c>
      <c r="BS348" s="43">
        <f>BS347/2</f>
        <v>0</v>
      </c>
      <c r="BT348" s="43">
        <f>BT347/3</f>
        <v>176</v>
      </c>
      <c r="BU348" s="43">
        <f>BU347/4</f>
        <v>167</v>
      </c>
    </row>
    <row r="349" spans="1:73" s="30" customFormat="1">
      <c r="A349" s="44"/>
      <c r="B349" s="44"/>
      <c r="C349" s="44"/>
      <c r="D349" s="44">
        <f>D347+E347</f>
        <v>344</v>
      </c>
      <c r="E349" s="44"/>
      <c r="F349" s="44">
        <f>SUM(F347:Q347)</f>
        <v>344</v>
      </c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>
        <f>SUM(R347:U347)</f>
        <v>1136</v>
      </c>
      <c r="S349" s="44"/>
      <c r="T349" s="44"/>
      <c r="U349" s="44"/>
      <c r="V349" s="44">
        <f>SUM(V347:Y347)</f>
        <v>1125</v>
      </c>
      <c r="W349" s="44"/>
      <c r="X349" s="44"/>
      <c r="Y349" s="44"/>
      <c r="Z349" s="44">
        <f>SUM(Z347:AC347)</f>
        <v>1146</v>
      </c>
      <c r="AA349" s="44"/>
      <c r="AB349" s="44"/>
      <c r="AC349" s="44"/>
      <c r="AD349" s="44">
        <f>SUM(AD347:AG347)</f>
        <v>1119</v>
      </c>
      <c r="AE349" s="44"/>
      <c r="AF349" s="44"/>
      <c r="AG349" s="44"/>
      <c r="AH349" s="44">
        <f>SUM(AH347:AK347)</f>
        <v>1147</v>
      </c>
      <c r="AI349" s="44"/>
      <c r="AJ349" s="44"/>
      <c r="AK349" s="44"/>
      <c r="AL349" s="44">
        <f>SUM(AL347:AO347)</f>
        <v>1178</v>
      </c>
      <c r="AM349" s="44"/>
      <c r="AN349" s="44"/>
      <c r="AO349" s="44"/>
      <c r="AP349" s="44">
        <f>SUM(AP347:AS347)</f>
        <v>1146</v>
      </c>
      <c r="AQ349" s="44"/>
      <c r="AR349" s="44"/>
      <c r="AS349" s="44"/>
      <c r="AT349" s="44">
        <f>SUM(AT347:AW347)</f>
        <v>1105</v>
      </c>
      <c r="AU349" s="44"/>
      <c r="AV349" s="44"/>
      <c r="AW349" s="44"/>
      <c r="AX349" s="44">
        <f>SUM(AX347:BA347)</f>
        <v>1146</v>
      </c>
      <c r="AY349" s="44"/>
      <c r="AZ349" s="44"/>
      <c r="BA349" s="44"/>
      <c r="BB349" s="44">
        <f>SUM(BB347:BE347)</f>
        <v>1114</v>
      </c>
      <c r="BC349" s="44"/>
      <c r="BD349" s="44"/>
      <c r="BE349" s="44"/>
      <c r="BF349" s="44">
        <f>SUM(BF347:BI347)</f>
        <v>1204</v>
      </c>
      <c r="BG349" s="44"/>
      <c r="BH349" s="44"/>
      <c r="BI349" s="44"/>
      <c r="BJ349" s="44">
        <f>SUM(BJ347:BM347)</f>
        <v>1214</v>
      </c>
      <c r="BK349" s="44"/>
      <c r="BL349" s="44"/>
      <c r="BM349" s="44"/>
      <c r="BN349" s="44">
        <f>SUM(BN347:BQ347)</f>
        <v>1156</v>
      </c>
      <c r="BO349" s="44"/>
      <c r="BP349" s="44"/>
      <c r="BQ349" s="44"/>
      <c r="BR349" s="44">
        <f>SUM(BR347:BU347)</f>
        <v>1197</v>
      </c>
      <c r="BS349" s="44"/>
      <c r="BT349" s="44"/>
      <c r="BU349" s="44"/>
    </row>
    <row r="350" spans="1:73" s="30" customForma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>
        <f>SUM(R348:U348)</f>
        <v>344</v>
      </c>
      <c r="S350" s="44"/>
      <c r="T350" s="44"/>
      <c r="U350" s="44"/>
      <c r="V350" s="44">
        <f>SUM(V348:Y348)</f>
        <v>344</v>
      </c>
      <c r="W350" s="44"/>
      <c r="X350" s="44"/>
      <c r="Y350" s="44"/>
      <c r="Z350" s="44">
        <f>SUM(Z348:AC348)</f>
        <v>344</v>
      </c>
      <c r="AA350" s="44"/>
      <c r="AB350" s="44"/>
      <c r="AC350" s="44"/>
      <c r="AD350" s="44">
        <f>SUM(AD348:AG348)</f>
        <v>344</v>
      </c>
      <c r="AE350" s="44"/>
      <c r="AF350" s="44"/>
      <c r="AG350" s="44"/>
      <c r="AH350" s="44">
        <f>SUM(AH348:AK348)</f>
        <v>344</v>
      </c>
      <c r="AI350" s="44"/>
      <c r="AJ350" s="44"/>
      <c r="AK350" s="44"/>
      <c r="AL350" s="44">
        <f>SUM(AL348:AO348)</f>
        <v>344</v>
      </c>
      <c r="AM350" s="44"/>
      <c r="AN350" s="44"/>
      <c r="AO350" s="44"/>
      <c r="AP350" s="44">
        <f>SUM(AP348:AS348)</f>
        <v>344</v>
      </c>
      <c r="AQ350" s="44"/>
      <c r="AR350" s="44"/>
      <c r="AS350" s="44"/>
      <c r="AT350" s="44">
        <f>SUM(AT348:AW348)</f>
        <v>344</v>
      </c>
      <c r="AU350" s="44"/>
      <c r="AV350" s="44"/>
      <c r="AW350" s="44"/>
      <c r="AX350" s="44">
        <f>SUM(AX348:BA348)</f>
        <v>344</v>
      </c>
      <c r="AY350" s="44"/>
      <c r="AZ350" s="44"/>
      <c r="BA350" s="44"/>
      <c r="BB350" s="44">
        <f>SUM(BB348:BE348)</f>
        <v>344</v>
      </c>
      <c r="BC350" s="44"/>
      <c r="BD350" s="44"/>
      <c r="BE350" s="44"/>
      <c r="BF350" s="44">
        <f>SUM(BF348:BI348)</f>
        <v>344</v>
      </c>
      <c r="BG350" s="44"/>
      <c r="BH350" s="44"/>
      <c r="BI350" s="44"/>
      <c r="BJ350" s="44">
        <f>SUM(BJ348:BM348)</f>
        <v>344</v>
      </c>
      <c r="BK350" s="44"/>
      <c r="BL350" s="44"/>
      <c r="BM350" s="44"/>
      <c r="BN350" s="44">
        <f>SUM(BN348:BQ348)</f>
        <v>344</v>
      </c>
      <c r="BO350" s="44"/>
      <c r="BP350" s="44"/>
      <c r="BQ350" s="44"/>
      <c r="BR350" s="44">
        <f>SUM(BR348:BU348)</f>
        <v>344</v>
      </c>
      <c r="BS350" s="44"/>
      <c r="BT350" s="44"/>
      <c r="BU350" s="44"/>
    </row>
    <row r="351" spans="1:73" s="30" customFormat="1">
      <c r="A351" s="44" t="s">
        <v>52</v>
      </c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>
        <v>344</v>
      </c>
      <c r="S351" s="44">
        <v>344</v>
      </c>
      <c r="T351" s="44">
        <v>344</v>
      </c>
      <c r="U351" s="44">
        <v>344</v>
      </c>
      <c r="V351" s="44">
        <v>344</v>
      </c>
      <c r="W351" s="44">
        <v>344</v>
      </c>
      <c r="X351" s="44">
        <v>344</v>
      </c>
      <c r="Y351" s="44">
        <v>344</v>
      </c>
      <c r="Z351" s="44">
        <v>344</v>
      </c>
      <c r="AA351" s="44">
        <v>344</v>
      </c>
      <c r="AB351" s="44">
        <v>344</v>
      </c>
      <c r="AC351" s="44">
        <v>344</v>
      </c>
      <c r="AD351" s="44">
        <v>344</v>
      </c>
      <c r="AE351" s="44">
        <v>344</v>
      </c>
      <c r="AF351" s="44">
        <v>344</v>
      </c>
      <c r="AG351" s="44">
        <v>344</v>
      </c>
      <c r="AH351" s="44">
        <v>344</v>
      </c>
      <c r="AI351" s="44">
        <v>344</v>
      </c>
      <c r="AJ351" s="44">
        <v>344</v>
      </c>
      <c r="AK351" s="44">
        <v>344</v>
      </c>
      <c r="AL351" s="44">
        <v>344</v>
      </c>
      <c r="AM351" s="44">
        <v>344</v>
      </c>
      <c r="AN351" s="44">
        <v>344</v>
      </c>
      <c r="AO351" s="44">
        <v>344</v>
      </c>
      <c r="AP351" s="44">
        <v>344</v>
      </c>
      <c r="AQ351" s="44">
        <v>344</v>
      </c>
      <c r="AR351" s="44">
        <v>344</v>
      </c>
      <c r="AS351" s="44">
        <v>344</v>
      </c>
      <c r="AT351" s="44">
        <v>344</v>
      </c>
      <c r="AU351" s="44">
        <v>344</v>
      </c>
      <c r="AV351" s="44">
        <v>344</v>
      </c>
      <c r="AW351" s="44">
        <v>344</v>
      </c>
      <c r="AX351" s="44">
        <v>344</v>
      </c>
      <c r="AY351" s="44">
        <v>344</v>
      </c>
      <c r="AZ351" s="44">
        <v>344</v>
      </c>
      <c r="BA351" s="44">
        <v>344</v>
      </c>
      <c r="BB351" s="44">
        <v>344</v>
      </c>
      <c r="BC351" s="44">
        <v>344</v>
      </c>
      <c r="BD351" s="44">
        <v>344</v>
      </c>
      <c r="BE351" s="44">
        <v>344</v>
      </c>
      <c r="BF351" s="44">
        <v>344</v>
      </c>
      <c r="BG351" s="44">
        <v>344</v>
      </c>
      <c r="BH351" s="44">
        <v>344</v>
      </c>
      <c r="BI351" s="44">
        <v>344</v>
      </c>
      <c r="BJ351" s="44">
        <v>344</v>
      </c>
      <c r="BK351" s="44">
        <v>344</v>
      </c>
      <c r="BL351" s="44">
        <v>344</v>
      </c>
      <c r="BM351" s="44">
        <v>344</v>
      </c>
      <c r="BN351" s="44">
        <v>344</v>
      </c>
      <c r="BO351" s="44">
        <v>344</v>
      </c>
      <c r="BP351" s="44">
        <v>344</v>
      </c>
      <c r="BQ351" s="44">
        <v>344</v>
      </c>
      <c r="BR351" s="44">
        <v>344</v>
      </c>
      <c r="BS351" s="44">
        <v>344</v>
      </c>
      <c r="BT351" s="44">
        <v>344</v>
      </c>
      <c r="BU351" s="44">
        <v>344</v>
      </c>
    </row>
    <row r="352" spans="1:73" s="30" customFormat="1">
      <c r="A352" s="45"/>
      <c r="B352" s="45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197">
        <f>R348/R351*100%</f>
        <v>1.7441860465116279E-2</v>
      </c>
      <c r="S352" s="197">
        <f>S348/S351*100%</f>
        <v>1.1627906976744186E-2</v>
      </c>
      <c r="T352" s="197">
        <f t="shared" ref="T352:BU352" si="58">T348/T351*100%</f>
        <v>0.62209302325581395</v>
      </c>
      <c r="U352" s="197">
        <f t="shared" si="58"/>
        <v>0.34883720930232559</v>
      </c>
      <c r="V352" s="197">
        <f t="shared" si="58"/>
        <v>0</v>
      </c>
      <c r="W352" s="197">
        <f t="shared" si="58"/>
        <v>2.9069767441860465E-3</v>
      </c>
      <c r="X352" s="197">
        <f t="shared" si="58"/>
        <v>0.72383720930232553</v>
      </c>
      <c r="Y352" s="197">
        <f t="shared" si="58"/>
        <v>0.27325581395348836</v>
      </c>
      <c r="Z352" s="197">
        <f t="shared" si="58"/>
        <v>2.9069767441860465E-3</v>
      </c>
      <c r="AA352" s="197">
        <f t="shared" si="58"/>
        <v>5.8139534883720929E-3</v>
      </c>
      <c r="AB352" s="197">
        <f t="shared" si="58"/>
        <v>0.64825581395348841</v>
      </c>
      <c r="AC352" s="197">
        <f t="shared" si="58"/>
        <v>0.34302325581395349</v>
      </c>
      <c r="AD352" s="197">
        <f t="shared" si="58"/>
        <v>0</v>
      </c>
      <c r="AE352" s="197">
        <f t="shared" si="58"/>
        <v>5.8139534883720929E-3</v>
      </c>
      <c r="AF352" s="197">
        <f t="shared" si="58"/>
        <v>0.73546511627906974</v>
      </c>
      <c r="AG352" s="197">
        <f t="shared" si="58"/>
        <v>0.25872093023255816</v>
      </c>
      <c r="AH352" s="197">
        <f t="shared" si="58"/>
        <v>0</v>
      </c>
      <c r="AI352" s="197">
        <f t="shared" si="58"/>
        <v>0</v>
      </c>
      <c r="AJ352" s="197">
        <f t="shared" si="58"/>
        <v>0.66569767441860461</v>
      </c>
      <c r="AK352" s="197">
        <f t="shared" si="58"/>
        <v>0.33430232558139533</v>
      </c>
      <c r="AL352" s="197">
        <f t="shared" si="58"/>
        <v>2.9069767441860465E-3</v>
      </c>
      <c r="AM352" s="197">
        <f t="shared" si="58"/>
        <v>2.9069767441860465E-3</v>
      </c>
      <c r="AN352" s="197">
        <f t="shared" si="58"/>
        <v>0.56104651162790697</v>
      </c>
      <c r="AO352" s="197">
        <f t="shared" si="58"/>
        <v>0.43313953488372092</v>
      </c>
      <c r="AP352" s="197">
        <f t="shared" si="58"/>
        <v>0</v>
      </c>
      <c r="AQ352" s="197">
        <f t="shared" si="58"/>
        <v>4.3604651162790699E-2</v>
      </c>
      <c r="AR352" s="197">
        <f t="shared" si="58"/>
        <v>0.58139534883720934</v>
      </c>
      <c r="AS352" s="197">
        <f t="shared" si="58"/>
        <v>0.375</v>
      </c>
      <c r="AT352" s="197">
        <f t="shared" si="58"/>
        <v>2.9069767441860465E-3</v>
      </c>
      <c r="AU352" s="197">
        <f t="shared" si="58"/>
        <v>8.7209302325581394E-3</v>
      </c>
      <c r="AV352" s="197">
        <f t="shared" si="58"/>
        <v>0.76162790697674421</v>
      </c>
      <c r="AW352" s="197">
        <f t="shared" si="58"/>
        <v>0.22674418604651161</v>
      </c>
      <c r="AX352" s="197">
        <f t="shared" si="58"/>
        <v>0</v>
      </c>
      <c r="AY352" s="197">
        <f t="shared" si="58"/>
        <v>8.7209302325581394E-3</v>
      </c>
      <c r="AZ352" s="197">
        <f t="shared" si="58"/>
        <v>0.65116279069767447</v>
      </c>
      <c r="BA352" s="197">
        <f t="shared" si="58"/>
        <v>0.34011627906976744</v>
      </c>
      <c r="BB352" s="197">
        <f t="shared" si="58"/>
        <v>2.9069767441860465E-3</v>
      </c>
      <c r="BC352" s="197">
        <f t="shared" si="58"/>
        <v>2.9069767441860465E-3</v>
      </c>
      <c r="BD352" s="197">
        <f t="shared" si="58"/>
        <v>0.74709302325581395</v>
      </c>
      <c r="BE352" s="197">
        <f t="shared" si="58"/>
        <v>0.24709302325581395</v>
      </c>
      <c r="BF352" s="197">
        <f t="shared" si="58"/>
        <v>0</v>
      </c>
      <c r="BG352" s="197">
        <f t="shared" si="58"/>
        <v>1.7441860465116279E-2</v>
      </c>
      <c r="BH352" s="197">
        <f t="shared" si="58"/>
        <v>0.46511627906976744</v>
      </c>
      <c r="BI352" s="197">
        <f t="shared" si="58"/>
        <v>0.51744186046511631</v>
      </c>
      <c r="BJ352" s="197">
        <f t="shared" si="58"/>
        <v>0</v>
      </c>
      <c r="BK352" s="197">
        <f t="shared" si="58"/>
        <v>3.1976744186046513E-2</v>
      </c>
      <c r="BL352" s="197">
        <f t="shared" si="58"/>
        <v>0.40697674418604651</v>
      </c>
      <c r="BM352" s="197">
        <f t="shared" si="58"/>
        <v>0.56104651162790697</v>
      </c>
      <c r="BN352" s="197">
        <f t="shared" si="58"/>
        <v>5.8139534883720929E-3</v>
      </c>
      <c r="BO352" s="197">
        <f t="shared" si="58"/>
        <v>8.7209302325581394E-3</v>
      </c>
      <c r="BP352" s="197">
        <f t="shared" si="58"/>
        <v>0.60465116279069764</v>
      </c>
      <c r="BQ352" s="197">
        <f t="shared" si="58"/>
        <v>0.3808139534883721</v>
      </c>
      <c r="BR352" s="197">
        <f t="shared" si="58"/>
        <v>2.9069767441860465E-3</v>
      </c>
      <c r="BS352" s="197">
        <f t="shared" si="58"/>
        <v>0</v>
      </c>
      <c r="BT352" s="197">
        <f t="shared" si="58"/>
        <v>0.51162790697674421</v>
      </c>
      <c r="BU352" s="197">
        <f t="shared" si="58"/>
        <v>0.48546511627906974</v>
      </c>
    </row>
    <row r="353" spans="1:73" s="30" customFormat="1">
      <c r="A353" s="45"/>
      <c r="B353" s="45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197">
        <f>SUM(R352:U352)</f>
        <v>1</v>
      </c>
      <c r="S353" s="197"/>
      <c r="T353" s="197"/>
      <c r="U353" s="197"/>
      <c r="V353" s="197">
        <f>SUM(V352:Y352)</f>
        <v>1</v>
      </c>
      <c r="W353" s="197"/>
      <c r="X353" s="197"/>
      <c r="Y353" s="197"/>
      <c r="Z353" s="197">
        <f>SUM(Z352:AC352)</f>
        <v>1</v>
      </c>
      <c r="AA353" s="197"/>
      <c r="AB353" s="197"/>
      <c r="AC353" s="197"/>
      <c r="AD353" s="197">
        <f>SUM(AD352:AG352)</f>
        <v>1</v>
      </c>
      <c r="AE353" s="197"/>
      <c r="AF353" s="197"/>
      <c r="AG353" s="197"/>
      <c r="AH353" s="197">
        <f>SUM(AH352:AK352)</f>
        <v>1</v>
      </c>
      <c r="AI353" s="197"/>
      <c r="AJ353" s="197"/>
      <c r="AK353" s="197"/>
      <c r="AL353" s="197">
        <f>SUM(AL352:AO352)</f>
        <v>1</v>
      </c>
      <c r="AM353" s="197"/>
      <c r="AN353" s="197"/>
      <c r="AO353" s="197"/>
      <c r="AP353" s="197">
        <f>SUM(AP352:AS352)</f>
        <v>1</v>
      </c>
      <c r="AQ353" s="197"/>
      <c r="AR353" s="197"/>
      <c r="AS353" s="197"/>
      <c r="AT353" s="197">
        <f>SUM(AT352:AW352)</f>
        <v>1</v>
      </c>
      <c r="AU353" s="197"/>
      <c r="AV353" s="197"/>
      <c r="AW353" s="197"/>
      <c r="AX353" s="197">
        <f>SUM(AX352:BA352)</f>
        <v>1</v>
      </c>
      <c r="AY353" s="197"/>
      <c r="AZ353" s="197"/>
      <c r="BA353" s="197"/>
      <c r="BB353" s="197">
        <f>SUM(BB352:BE352)</f>
        <v>1</v>
      </c>
      <c r="BC353" s="197"/>
      <c r="BD353" s="197"/>
      <c r="BE353" s="197"/>
      <c r="BF353" s="197">
        <f>SUM(BF352:BI352)</f>
        <v>1</v>
      </c>
      <c r="BG353" s="197"/>
      <c r="BH353" s="197"/>
      <c r="BI353" s="197"/>
      <c r="BJ353" s="197">
        <f>SUM(BJ352:BM352)</f>
        <v>1</v>
      </c>
      <c r="BK353" s="197"/>
      <c r="BL353" s="197"/>
      <c r="BM353" s="197"/>
      <c r="BN353" s="197">
        <f>SUM(BN352:BQ352)</f>
        <v>1</v>
      </c>
      <c r="BO353" s="197"/>
      <c r="BP353" s="197"/>
      <c r="BQ353" s="197"/>
      <c r="BR353" s="197">
        <f>SUM(BR352:BU352)</f>
        <v>1</v>
      </c>
      <c r="BS353" s="197"/>
      <c r="BT353" s="197"/>
      <c r="BU353" s="197"/>
    </row>
    <row r="354" spans="1:73" s="30" customFormat="1">
      <c r="A354" s="45"/>
      <c r="B354" s="45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7"/>
      <c r="AK354" s="197"/>
      <c r="AL354" s="197"/>
      <c r="AM354" s="197"/>
      <c r="AN354" s="197"/>
      <c r="AO354" s="197"/>
      <c r="AP354" s="197"/>
      <c r="AQ354" s="197"/>
      <c r="AR354" s="197"/>
      <c r="AS354" s="197"/>
      <c r="AT354" s="197"/>
      <c r="AU354" s="197"/>
      <c r="AV354" s="197"/>
      <c r="AW354" s="197"/>
      <c r="AX354" s="197"/>
      <c r="AY354" s="197"/>
      <c r="AZ354" s="197"/>
      <c r="BA354" s="197"/>
      <c r="BB354" s="197"/>
      <c r="BC354" s="197"/>
      <c r="BD354" s="197"/>
      <c r="BE354" s="197"/>
      <c r="BF354" s="197"/>
      <c r="BG354" s="197"/>
      <c r="BH354" s="197"/>
      <c r="BI354" s="197"/>
      <c r="BJ354" s="197"/>
      <c r="BK354" s="197"/>
      <c r="BL354" s="197"/>
      <c r="BM354" s="197"/>
      <c r="BN354" s="197"/>
      <c r="BO354" s="197"/>
      <c r="BP354" s="197"/>
      <c r="BQ354" s="197"/>
      <c r="BR354" s="197"/>
      <c r="BS354" s="197"/>
      <c r="BT354" s="197"/>
      <c r="BU354" s="197"/>
    </row>
    <row r="355" spans="1:73" s="30" customFormat="1">
      <c r="A355" s="45"/>
      <c r="B355" s="45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344">
        <f>SUM(R352:S352)</f>
        <v>2.9069767441860465E-2</v>
      </c>
      <c r="S355" s="45"/>
      <c r="T355" s="45"/>
      <c r="U355" s="45"/>
      <c r="V355" s="344">
        <f>SUM(V352:W352)</f>
        <v>2.9069767441860465E-3</v>
      </c>
      <c r="W355" s="45"/>
      <c r="X355" s="45"/>
      <c r="Y355" s="45"/>
      <c r="Z355" s="344">
        <f>SUM(Z352:AA352)</f>
        <v>8.7209302325581394E-3</v>
      </c>
      <c r="AA355" s="45"/>
      <c r="AB355" s="45"/>
      <c r="AC355" s="45"/>
      <c r="AD355" s="344">
        <f>SUM(AD352:AE352)</f>
        <v>5.8139534883720929E-3</v>
      </c>
      <c r="AE355" s="45"/>
      <c r="AF355" s="45"/>
      <c r="AG355" s="45"/>
      <c r="AH355" s="344">
        <f>SUM(AH352:AI352)</f>
        <v>0</v>
      </c>
      <c r="AI355" s="45"/>
      <c r="AJ355" s="45"/>
      <c r="AK355" s="45"/>
      <c r="AL355" s="344">
        <f>SUM(AL352:AM352)</f>
        <v>5.8139534883720929E-3</v>
      </c>
      <c r="AM355" s="45"/>
      <c r="AN355" s="45"/>
      <c r="AO355" s="45"/>
      <c r="AP355" s="344">
        <f>SUM(AP352:AQ352)</f>
        <v>4.3604651162790699E-2</v>
      </c>
      <c r="AQ355" s="45"/>
      <c r="AR355" s="45"/>
      <c r="AS355" s="45"/>
      <c r="AT355" s="344">
        <f>SUM(AT352:AU352)</f>
        <v>1.1627906976744186E-2</v>
      </c>
      <c r="AU355" s="45"/>
      <c r="AV355" s="45"/>
      <c r="AW355" s="45"/>
      <c r="AX355" s="344">
        <f>SUM(AX352:AY352)</f>
        <v>8.7209302325581394E-3</v>
      </c>
      <c r="AY355" s="45"/>
      <c r="AZ355" s="45"/>
      <c r="BA355" s="45"/>
      <c r="BB355" s="344">
        <f>SUM(BB352:BC352)</f>
        <v>5.8139534883720929E-3</v>
      </c>
      <c r="BC355" s="45"/>
      <c r="BD355" s="45"/>
      <c r="BE355" s="45"/>
      <c r="BF355" s="344">
        <f>SUM(BF352:BG352)</f>
        <v>1.7441860465116279E-2</v>
      </c>
      <c r="BG355" s="45"/>
      <c r="BH355" s="45"/>
      <c r="BI355" s="45"/>
      <c r="BJ355" s="344">
        <f>SUM(BJ352:BK352)</f>
        <v>3.1976744186046513E-2</v>
      </c>
      <c r="BK355" s="45"/>
      <c r="BL355" s="45"/>
      <c r="BM355" s="45"/>
      <c r="BN355" s="344">
        <f>SUM(BN352:BO352)</f>
        <v>1.4534883720930232E-2</v>
      </c>
      <c r="BO355" s="45"/>
      <c r="BP355" s="45"/>
      <c r="BQ355" s="45"/>
      <c r="BR355" s="344">
        <f>SUM(BR352:BS352)</f>
        <v>2.9069767441860465E-3</v>
      </c>
      <c r="BS355" s="45"/>
      <c r="BT355" s="45"/>
      <c r="BU355" s="45"/>
    </row>
    <row r="356" spans="1:73" s="30" customFormat="1">
      <c r="A356" s="45"/>
      <c r="B356" s="45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</row>
    <row r="357" spans="1:73" s="30" customFormat="1">
      <c r="A357" s="45"/>
      <c r="B357" s="45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</row>
    <row r="358" spans="1:73" s="30" customFormat="1" ht="75">
      <c r="A358" s="153" t="s">
        <v>125</v>
      </c>
      <c r="B358"/>
      <c r="C358"/>
      <c r="D358"/>
      <c r="E358"/>
      <c r="F358"/>
      <c r="G358"/>
      <c r="H358" s="45"/>
      <c r="I358" s="165"/>
      <c r="J358" s="407" t="s">
        <v>0</v>
      </c>
      <c r="K358" s="624" t="s">
        <v>162</v>
      </c>
      <c r="L358" s="624"/>
      <c r="M358" s="624"/>
      <c r="N358" s="624"/>
      <c r="O358" s="624"/>
      <c r="P358" s="624"/>
      <c r="Q358" s="624"/>
      <c r="R358" s="624"/>
      <c r="S358" s="624"/>
      <c r="T358" s="624"/>
      <c r="U358" s="407" t="s">
        <v>52</v>
      </c>
      <c r="V358" s="407" t="s">
        <v>163</v>
      </c>
      <c r="W358" s="407" t="s">
        <v>164</v>
      </c>
      <c r="X358" s="407" t="s">
        <v>55</v>
      </c>
      <c r="Y358" s="407" t="s">
        <v>56</v>
      </c>
      <c r="Z358" s="165"/>
      <c r="AA358" s="165"/>
      <c r="AB358" s="165"/>
      <c r="AC358" s="165"/>
      <c r="AD358" s="165"/>
      <c r="AE358" s="165"/>
      <c r="AF358" s="165"/>
      <c r="AG358" s="45"/>
      <c r="AH358" s="45"/>
      <c r="AI358" s="45"/>
      <c r="AJ358" s="45"/>
      <c r="AK358" s="320"/>
      <c r="AL358" s="320"/>
      <c r="AM358" s="320"/>
      <c r="AN358" s="320"/>
      <c r="AO358" s="45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</row>
    <row r="359" spans="1:73" s="30" customFormat="1">
      <c r="A359" s="154" t="s">
        <v>126</v>
      </c>
      <c r="B359"/>
      <c r="C359" s="154"/>
      <c r="D359" s="154" t="s">
        <v>127</v>
      </c>
      <c r="E359"/>
      <c r="F359"/>
      <c r="G359"/>
      <c r="H359" s="45"/>
      <c r="I359" s="45"/>
      <c r="J359" s="166" t="s">
        <v>128</v>
      </c>
      <c r="K359" s="625" t="s">
        <v>58</v>
      </c>
      <c r="L359" s="625"/>
      <c r="M359" s="625"/>
      <c r="N359" s="625"/>
      <c r="O359" s="625"/>
      <c r="P359" s="625"/>
      <c r="Q359" s="625"/>
      <c r="R359" s="625"/>
      <c r="S359" s="625"/>
      <c r="T359" s="625"/>
      <c r="U359" s="194">
        <v>344</v>
      </c>
      <c r="V359" s="168">
        <f>R349</f>
        <v>1136</v>
      </c>
      <c r="W359" s="195">
        <f>V359/U359</f>
        <v>3.3023255813953489</v>
      </c>
      <c r="X359" s="195">
        <f>W359*0.071</f>
        <v>0.23446511627906974</v>
      </c>
      <c r="Y359" s="195">
        <f>X359*25</f>
        <v>5.8616279069767439</v>
      </c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320"/>
      <c r="AL359" s="320"/>
      <c r="AM359" s="320"/>
      <c r="AN359" s="320"/>
      <c r="AO359" s="45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</row>
    <row r="360" spans="1:73" s="30" customFormat="1">
      <c r="A360" s="154" t="s">
        <v>129</v>
      </c>
      <c r="B360"/>
      <c r="C360" s="154"/>
      <c r="D360" s="154" t="s">
        <v>130</v>
      </c>
      <c r="E360"/>
      <c r="F360"/>
      <c r="G360"/>
      <c r="H360" s="45"/>
      <c r="I360" s="45"/>
      <c r="J360" s="166" t="s">
        <v>131</v>
      </c>
      <c r="K360" s="625" t="s">
        <v>60</v>
      </c>
      <c r="L360" s="625"/>
      <c r="M360" s="625"/>
      <c r="N360" s="625"/>
      <c r="O360" s="625"/>
      <c r="P360" s="625"/>
      <c r="Q360" s="625"/>
      <c r="R360" s="625"/>
      <c r="S360" s="625"/>
      <c r="T360" s="625"/>
      <c r="U360" s="194">
        <v>344</v>
      </c>
      <c r="V360" s="168">
        <f>V349</f>
        <v>1125</v>
      </c>
      <c r="W360" s="195">
        <f t="shared" ref="W360:W372" si="59">V360/U360</f>
        <v>3.2703488372093021</v>
      </c>
      <c r="X360" s="195">
        <f>W360*0.071</f>
        <v>0.23219476744186043</v>
      </c>
      <c r="Y360" s="195">
        <f t="shared" ref="Y360:Y372" si="60">X360*25</f>
        <v>5.8048691860465107</v>
      </c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320"/>
      <c r="AL360" s="320"/>
      <c r="AM360" s="320"/>
      <c r="AN360" s="320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</row>
    <row r="361" spans="1:73" s="30" customFormat="1">
      <c r="A361" s="154" t="s">
        <v>132</v>
      </c>
      <c r="B361"/>
      <c r="C361" s="154"/>
      <c r="D361" s="154" t="s">
        <v>133</v>
      </c>
      <c r="E361"/>
      <c r="F361"/>
      <c r="G361"/>
      <c r="H361" s="45"/>
      <c r="I361" s="45"/>
      <c r="J361" s="166" t="s">
        <v>134</v>
      </c>
      <c r="K361" s="625" t="s">
        <v>62</v>
      </c>
      <c r="L361" s="625"/>
      <c r="M361" s="625"/>
      <c r="N361" s="625"/>
      <c r="O361" s="625"/>
      <c r="P361" s="625"/>
      <c r="Q361" s="625"/>
      <c r="R361" s="625"/>
      <c r="S361" s="625"/>
      <c r="T361" s="625"/>
      <c r="U361" s="194">
        <v>344</v>
      </c>
      <c r="V361" s="168">
        <f>Z349</f>
        <v>1146</v>
      </c>
      <c r="W361" s="195">
        <f t="shared" si="59"/>
        <v>3.3313953488372094</v>
      </c>
      <c r="X361" s="195">
        <f>W361*0.071</f>
        <v>0.23652906976744184</v>
      </c>
      <c r="Y361" s="195">
        <f t="shared" si="60"/>
        <v>5.913226744186046</v>
      </c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320"/>
      <c r="AL361" s="320"/>
      <c r="AM361" s="320"/>
      <c r="AN361" s="320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</row>
    <row r="362" spans="1:73" s="30" customFormat="1">
      <c r="A362" s="154" t="s">
        <v>135</v>
      </c>
      <c r="B362"/>
      <c r="C362" s="154"/>
      <c r="D362" s="154" t="s">
        <v>136</v>
      </c>
      <c r="E362"/>
      <c r="F362"/>
      <c r="G362"/>
      <c r="H362" s="45"/>
      <c r="I362" s="45"/>
      <c r="J362" s="166" t="s">
        <v>137</v>
      </c>
      <c r="K362" s="625" t="s">
        <v>64</v>
      </c>
      <c r="L362" s="625"/>
      <c r="M362" s="625"/>
      <c r="N362" s="625"/>
      <c r="O362" s="625"/>
      <c r="P362" s="625"/>
      <c r="Q362" s="625"/>
      <c r="R362" s="625"/>
      <c r="S362" s="625"/>
      <c r="T362" s="625"/>
      <c r="U362" s="194">
        <v>344</v>
      </c>
      <c r="V362" s="168">
        <f>AD349</f>
        <v>1119</v>
      </c>
      <c r="W362" s="195">
        <f t="shared" si="59"/>
        <v>3.2529069767441858</v>
      </c>
      <c r="X362" s="195">
        <f t="shared" ref="X362:X372" si="61">W362*0.071</f>
        <v>0.23095639534883716</v>
      </c>
      <c r="Y362" s="195">
        <f t="shared" si="60"/>
        <v>5.7739098837209291</v>
      </c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320"/>
      <c r="AL362" s="320"/>
      <c r="AM362" s="320"/>
      <c r="AN362" s="320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</row>
    <row r="363" spans="1:73">
      <c r="A363" s="154" t="s">
        <v>138</v>
      </c>
      <c r="C363" s="154"/>
      <c r="D363" s="154" t="s">
        <v>139</v>
      </c>
      <c r="H363" s="45"/>
      <c r="I363" s="45"/>
      <c r="J363" s="166" t="s">
        <v>140</v>
      </c>
      <c r="K363" s="625" t="s">
        <v>66</v>
      </c>
      <c r="L363" s="625"/>
      <c r="M363" s="625"/>
      <c r="N363" s="625"/>
      <c r="O363" s="625"/>
      <c r="P363" s="625"/>
      <c r="Q363" s="625"/>
      <c r="R363" s="625"/>
      <c r="S363" s="625"/>
      <c r="T363" s="625"/>
      <c r="U363" s="194">
        <v>344</v>
      </c>
      <c r="V363" s="168">
        <f>AH349</f>
        <v>1147</v>
      </c>
      <c r="W363" s="195">
        <f t="shared" si="59"/>
        <v>3.3343023255813953</v>
      </c>
      <c r="X363" s="195">
        <f t="shared" si="61"/>
        <v>0.23673546511627905</v>
      </c>
      <c r="Y363" s="195">
        <f t="shared" si="60"/>
        <v>5.9183866279069761</v>
      </c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</row>
    <row r="364" spans="1:73">
      <c r="A364" s="155" t="s">
        <v>141</v>
      </c>
      <c r="B364" s="155"/>
      <c r="C364" s="156"/>
      <c r="D364" s="156" t="s">
        <v>142</v>
      </c>
      <c r="E364" s="157"/>
      <c r="H364" s="45"/>
      <c r="I364" s="45"/>
      <c r="J364" s="166" t="s">
        <v>143</v>
      </c>
      <c r="K364" s="625" t="s">
        <v>68</v>
      </c>
      <c r="L364" s="625"/>
      <c r="M364" s="625"/>
      <c r="N364" s="625"/>
      <c r="O364" s="625"/>
      <c r="P364" s="625"/>
      <c r="Q364" s="625"/>
      <c r="R364" s="625"/>
      <c r="S364" s="625"/>
      <c r="T364" s="625"/>
      <c r="U364" s="194">
        <v>344</v>
      </c>
      <c r="V364" s="168">
        <f>AL349</f>
        <v>1178</v>
      </c>
      <c r="W364" s="195">
        <f t="shared" si="59"/>
        <v>3.4244186046511627</v>
      </c>
      <c r="X364" s="195">
        <f t="shared" si="61"/>
        <v>0.24313372093023253</v>
      </c>
      <c r="Y364" s="195">
        <f t="shared" si="60"/>
        <v>6.0783430232558135</v>
      </c>
      <c r="Z364" s="45"/>
      <c r="AA364" s="45"/>
      <c r="AB364" s="45"/>
      <c r="AC364" s="45"/>
      <c r="AD364" s="320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</row>
    <row r="365" spans="1:73">
      <c r="A365" s="157"/>
      <c r="B365" s="157"/>
      <c r="C365" s="155"/>
      <c r="D365" s="155" t="s">
        <v>144</v>
      </c>
      <c r="E365" s="157"/>
      <c r="H365" s="45"/>
      <c r="I365" s="45"/>
      <c r="J365" s="166" t="s">
        <v>145</v>
      </c>
      <c r="K365" s="625" t="s">
        <v>70</v>
      </c>
      <c r="L365" s="625"/>
      <c r="M365" s="625"/>
      <c r="N365" s="625"/>
      <c r="O365" s="625"/>
      <c r="P365" s="625"/>
      <c r="Q365" s="625"/>
      <c r="R365" s="625"/>
      <c r="S365" s="625"/>
      <c r="T365" s="625"/>
      <c r="U365" s="194">
        <v>344</v>
      </c>
      <c r="V365" s="168">
        <f>AP349</f>
        <v>1146</v>
      </c>
      <c r="W365" s="195">
        <f t="shared" si="59"/>
        <v>3.3313953488372094</v>
      </c>
      <c r="X365" s="195">
        <f t="shared" si="61"/>
        <v>0.23652906976744184</v>
      </c>
      <c r="Y365" s="195">
        <f t="shared" si="60"/>
        <v>5.913226744186046</v>
      </c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</row>
    <row r="366" spans="1:73">
      <c r="A366" s="155" t="s">
        <v>146</v>
      </c>
      <c r="B366" s="44"/>
      <c r="C366" s="154"/>
      <c r="D366" s="154" t="s">
        <v>147</v>
      </c>
      <c r="H366" s="45"/>
      <c r="I366" s="45"/>
      <c r="J366" s="166" t="s">
        <v>148</v>
      </c>
      <c r="K366" s="625" t="s">
        <v>72</v>
      </c>
      <c r="L366" s="625"/>
      <c r="M366" s="625"/>
      <c r="N366" s="625"/>
      <c r="O366" s="625"/>
      <c r="P366" s="625"/>
      <c r="Q366" s="625"/>
      <c r="R366" s="625"/>
      <c r="S366" s="625"/>
      <c r="T366" s="625"/>
      <c r="U366" s="194">
        <v>344</v>
      </c>
      <c r="V366" s="168">
        <f>AT349</f>
        <v>1105</v>
      </c>
      <c r="W366" s="195">
        <f t="shared" si="59"/>
        <v>3.2122093023255816</v>
      </c>
      <c r="X366" s="195">
        <f t="shared" si="61"/>
        <v>0.22806686046511626</v>
      </c>
      <c r="Y366" s="195">
        <f t="shared" si="60"/>
        <v>5.7016715116279064</v>
      </c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</row>
    <row r="367" spans="1:73">
      <c r="A367" s="158" t="s">
        <v>149</v>
      </c>
      <c r="B367" s="44"/>
      <c r="H367" s="45"/>
      <c r="I367" s="45"/>
      <c r="J367" s="166" t="s">
        <v>150</v>
      </c>
      <c r="K367" s="625" t="s">
        <v>74</v>
      </c>
      <c r="L367" s="625"/>
      <c r="M367" s="625"/>
      <c r="N367" s="625"/>
      <c r="O367" s="625"/>
      <c r="P367" s="625"/>
      <c r="Q367" s="625"/>
      <c r="R367" s="625"/>
      <c r="S367" s="625"/>
      <c r="T367" s="625"/>
      <c r="U367" s="194">
        <v>344</v>
      </c>
      <c r="V367" s="168">
        <f>AX349</f>
        <v>1146</v>
      </c>
      <c r="W367" s="195">
        <f t="shared" si="59"/>
        <v>3.3313953488372094</v>
      </c>
      <c r="X367" s="195">
        <f t="shared" si="61"/>
        <v>0.23652906976744184</v>
      </c>
      <c r="Y367" s="195">
        <f t="shared" si="60"/>
        <v>5.913226744186046</v>
      </c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</row>
    <row r="368" spans="1:73" ht="20.25">
      <c r="A368" s="626" t="s">
        <v>207</v>
      </c>
      <c r="B368" s="627"/>
      <c r="C368" s="627"/>
      <c r="D368" s="627"/>
      <c r="E368" s="627"/>
      <c r="F368" s="764">
        <f>Y373</f>
        <v>83.244404069767441</v>
      </c>
      <c r="G368" s="765"/>
      <c r="H368" s="45"/>
      <c r="I368" s="45"/>
      <c r="J368" s="166" t="s">
        <v>151</v>
      </c>
      <c r="K368" s="625" t="s">
        <v>76</v>
      </c>
      <c r="L368" s="625"/>
      <c r="M368" s="625"/>
      <c r="N368" s="625"/>
      <c r="O368" s="625"/>
      <c r="P368" s="625"/>
      <c r="Q368" s="625"/>
      <c r="R368" s="625"/>
      <c r="S368" s="625"/>
      <c r="T368" s="625"/>
      <c r="U368" s="194">
        <v>344</v>
      </c>
      <c r="V368" s="168">
        <f>BB349</f>
        <v>1114</v>
      </c>
      <c r="W368" s="195">
        <f t="shared" si="59"/>
        <v>3.2383720930232558</v>
      </c>
      <c r="X368" s="195">
        <f t="shared" si="61"/>
        <v>0.22992441860465115</v>
      </c>
      <c r="Y368" s="195">
        <f t="shared" si="60"/>
        <v>5.7481104651162784</v>
      </c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</row>
    <row r="369" spans="1:73">
      <c r="A369" s="159" t="s">
        <v>152</v>
      </c>
      <c r="B369" s="160"/>
      <c r="C369" s="160"/>
      <c r="D369" s="160"/>
      <c r="E369" s="160"/>
      <c r="F369" s="160"/>
      <c r="G369" s="157"/>
      <c r="H369" s="45"/>
      <c r="I369" s="45"/>
      <c r="J369" s="166" t="s">
        <v>165</v>
      </c>
      <c r="K369" s="625" t="s">
        <v>78</v>
      </c>
      <c r="L369" s="625"/>
      <c r="M369" s="625"/>
      <c r="N369" s="625"/>
      <c r="O369" s="625"/>
      <c r="P369" s="625"/>
      <c r="Q369" s="625"/>
      <c r="R369" s="625"/>
      <c r="S369" s="625"/>
      <c r="T369" s="625"/>
      <c r="U369" s="194">
        <v>344</v>
      </c>
      <c r="V369" s="168">
        <f>BF349</f>
        <v>1204</v>
      </c>
      <c r="W369" s="195">
        <f t="shared" si="59"/>
        <v>3.5</v>
      </c>
      <c r="X369" s="195">
        <f t="shared" si="61"/>
        <v>0.24849999999999997</v>
      </c>
      <c r="Y369" s="195">
        <f t="shared" si="60"/>
        <v>6.2124999999999995</v>
      </c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</row>
    <row r="370" spans="1:73">
      <c r="A370" s="161" t="s">
        <v>153</v>
      </c>
      <c r="B370" s="160"/>
      <c r="C370" s="160"/>
      <c r="D370" s="162" t="s">
        <v>154</v>
      </c>
      <c r="E370" s="160"/>
      <c r="F370" s="162"/>
      <c r="G370" s="162"/>
      <c r="H370" s="45"/>
      <c r="I370" s="45"/>
      <c r="J370" s="166" t="s">
        <v>166</v>
      </c>
      <c r="K370" s="625" t="s">
        <v>80</v>
      </c>
      <c r="L370" s="625"/>
      <c r="M370" s="625"/>
      <c r="N370" s="625"/>
      <c r="O370" s="625"/>
      <c r="P370" s="625"/>
      <c r="Q370" s="625"/>
      <c r="R370" s="625"/>
      <c r="S370" s="625"/>
      <c r="T370" s="625"/>
      <c r="U370" s="194">
        <v>344</v>
      </c>
      <c r="V370" s="168">
        <f>BJ349</f>
        <v>1214</v>
      </c>
      <c r="W370" s="195">
        <f t="shared" si="59"/>
        <v>3.5290697674418605</v>
      </c>
      <c r="X370" s="195">
        <f t="shared" si="61"/>
        <v>0.25056395348837207</v>
      </c>
      <c r="Y370" s="195">
        <f t="shared" si="60"/>
        <v>6.2640988372093016</v>
      </c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</row>
    <row r="371" spans="1:73">
      <c r="A371" s="161" t="s">
        <v>155</v>
      </c>
      <c r="B371" s="162"/>
      <c r="C371" s="163"/>
      <c r="D371" s="162" t="s">
        <v>156</v>
      </c>
      <c r="E371" s="162"/>
      <c r="F371" s="157"/>
      <c r="G371" s="157"/>
      <c r="H371" s="45"/>
      <c r="I371" s="45"/>
      <c r="J371" s="166" t="s">
        <v>167</v>
      </c>
      <c r="K371" s="625" t="s">
        <v>82</v>
      </c>
      <c r="L371" s="625"/>
      <c r="M371" s="625"/>
      <c r="N371" s="625"/>
      <c r="O371" s="625"/>
      <c r="P371" s="625"/>
      <c r="Q371" s="625"/>
      <c r="R371" s="625"/>
      <c r="S371" s="625"/>
      <c r="T371" s="625"/>
      <c r="U371" s="194">
        <v>344</v>
      </c>
      <c r="V371" s="168">
        <f>BN349</f>
        <v>1156</v>
      </c>
      <c r="W371" s="195">
        <f t="shared" si="59"/>
        <v>3.36046511627907</v>
      </c>
      <c r="X371" s="195">
        <f t="shared" si="61"/>
        <v>0.23859302325581394</v>
      </c>
      <c r="Y371" s="195">
        <f t="shared" si="60"/>
        <v>5.9648255813953481</v>
      </c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</row>
    <row r="372" spans="1:73">
      <c r="A372" s="161" t="s">
        <v>157</v>
      </c>
      <c r="B372" s="157"/>
      <c r="C372" s="163"/>
      <c r="D372" s="162" t="s">
        <v>158</v>
      </c>
      <c r="E372" s="157"/>
      <c r="F372" s="157"/>
      <c r="G372" s="157"/>
      <c r="H372" s="45"/>
      <c r="I372" s="45"/>
      <c r="J372" s="166" t="s">
        <v>168</v>
      </c>
      <c r="K372" s="625" t="s">
        <v>161</v>
      </c>
      <c r="L372" s="625"/>
      <c r="M372" s="625"/>
      <c r="N372" s="625"/>
      <c r="O372" s="625"/>
      <c r="P372" s="625"/>
      <c r="Q372" s="625"/>
      <c r="R372" s="625"/>
      <c r="S372" s="625"/>
      <c r="T372" s="625"/>
      <c r="U372" s="194">
        <v>344</v>
      </c>
      <c r="V372" s="168">
        <f>BR349</f>
        <v>1197</v>
      </c>
      <c r="W372" s="195">
        <f t="shared" si="59"/>
        <v>3.4796511627906979</v>
      </c>
      <c r="X372" s="195">
        <f t="shared" si="61"/>
        <v>0.24705523255813952</v>
      </c>
      <c r="Y372" s="195">
        <f t="shared" si="60"/>
        <v>6.1763808139534877</v>
      </c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</row>
    <row r="373" spans="1:73" ht="15.75">
      <c r="A373" s="161" t="s">
        <v>159</v>
      </c>
      <c r="B373" s="157"/>
      <c r="C373" s="163"/>
      <c r="D373" s="162" t="s">
        <v>160</v>
      </c>
      <c r="E373" s="157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196">
        <f>SUM(Y359:Y372)</f>
        <v>83.244404069767441</v>
      </c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5"/>
      <c r="AU373" s="45"/>
      <c r="AV373" s="45"/>
      <c r="AW373" s="45"/>
      <c r="AX373" s="45"/>
      <c r="AY373" s="45"/>
      <c r="AZ373" s="45"/>
      <c r="BA373" s="45"/>
      <c r="BB373" s="45"/>
      <c r="BC373" s="45"/>
      <c r="BD373" s="45"/>
      <c r="BE373" s="45"/>
      <c r="BF373" s="45"/>
      <c r="BG373" s="45"/>
      <c r="BH373" s="45"/>
      <c r="BI373" s="45"/>
      <c r="BJ373" s="45"/>
      <c r="BK373" s="45"/>
      <c r="BL373" s="45"/>
      <c r="BM373" s="45"/>
      <c r="BN373" s="45"/>
      <c r="BO373" s="45"/>
      <c r="BP373" s="45"/>
      <c r="BQ373" s="45"/>
      <c r="BR373" s="45"/>
      <c r="BS373" s="45"/>
      <c r="BT373" s="45"/>
      <c r="BU373" s="45"/>
    </row>
    <row r="374" spans="1:73">
      <c r="A374" s="161"/>
      <c r="B374" s="157"/>
      <c r="C374" s="163"/>
      <c r="D374" s="162"/>
      <c r="E374" s="157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</row>
    <row r="375" spans="1:73"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5"/>
      <c r="AU375" s="45"/>
      <c r="AV375" s="45"/>
      <c r="AW375" s="45"/>
      <c r="AX375" s="45"/>
      <c r="AY375" s="45"/>
      <c r="AZ375" s="45"/>
      <c r="BA375" s="45"/>
      <c r="BB375" s="45"/>
      <c r="BC375" s="45"/>
      <c r="BD375" s="45"/>
      <c r="BE375" s="45"/>
      <c r="BF375" s="45"/>
      <c r="BG375" s="45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</row>
    <row r="376" spans="1:73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</row>
    <row r="379" spans="1:73">
      <c r="J379" s="169"/>
      <c r="K379" s="164"/>
      <c r="L379" s="164"/>
      <c r="M379" s="164"/>
      <c r="N379" s="164"/>
      <c r="O379" s="164"/>
      <c r="P379" s="164"/>
      <c r="V379" s="120"/>
      <c r="W379" s="121" t="s">
        <v>201</v>
      </c>
    </row>
    <row r="380" spans="1:73">
      <c r="J380" s="164"/>
      <c r="K380" s="164"/>
      <c r="L380" s="164"/>
      <c r="M380" s="164"/>
      <c r="N380" s="164"/>
      <c r="O380" s="164"/>
      <c r="P380" s="164"/>
      <c r="V380" s="120"/>
      <c r="W380" s="123" t="s">
        <v>120</v>
      </c>
    </row>
    <row r="381" spans="1:73">
      <c r="J381" s="164"/>
      <c r="K381" s="164"/>
      <c r="L381" s="164"/>
      <c r="M381" s="164"/>
      <c r="N381" s="164"/>
      <c r="O381" s="164"/>
      <c r="P381" s="164"/>
      <c r="V381" s="120"/>
      <c r="W381" s="123" t="s">
        <v>121</v>
      </c>
    </row>
    <row r="382" spans="1:73">
      <c r="J382" s="164"/>
      <c r="K382" s="164"/>
      <c r="L382" s="164"/>
      <c r="M382" s="164"/>
      <c r="N382" s="164"/>
      <c r="O382" s="164"/>
      <c r="P382" s="164"/>
      <c r="W382" s="124"/>
    </row>
    <row r="383" spans="1:73">
      <c r="J383" s="164"/>
      <c r="K383" s="164"/>
      <c r="L383" s="164"/>
      <c r="M383" s="164"/>
      <c r="N383" s="164"/>
      <c r="O383" s="164"/>
      <c r="P383" s="164"/>
      <c r="W383" s="124"/>
    </row>
    <row r="384" spans="1:73">
      <c r="W384" s="123"/>
    </row>
    <row r="385" spans="2:26">
      <c r="K385" s="164"/>
      <c r="L385" s="164"/>
      <c r="M385" s="164"/>
      <c r="N385" s="164"/>
      <c r="O385" s="164"/>
      <c r="P385" s="164"/>
      <c r="W385" s="125" t="s">
        <v>122</v>
      </c>
    </row>
    <row r="386" spans="2:26">
      <c r="K386" s="618"/>
      <c r="L386" s="619"/>
      <c r="M386" s="619"/>
      <c r="N386" s="619"/>
      <c r="O386" s="619"/>
      <c r="P386" s="619"/>
      <c r="W386" s="125" t="s">
        <v>123</v>
      </c>
    </row>
    <row r="387" spans="2:26">
      <c r="K387" s="619"/>
      <c r="L387" s="619"/>
      <c r="M387" s="619"/>
      <c r="N387" s="619"/>
      <c r="O387" s="619"/>
      <c r="P387" s="619"/>
    </row>
    <row r="388" spans="2:26">
      <c r="K388" s="619"/>
      <c r="L388" s="619"/>
      <c r="M388" s="619"/>
      <c r="N388" s="619"/>
      <c r="O388" s="619"/>
      <c r="P388" s="619"/>
    </row>
    <row r="389" spans="2:26">
      <c r="K389" s="619"/>
      <c r="L389" s="619"/>
      <c r="M389" s="619"/>
      <c r="N389" s="619"/>
      <c r="O389" s="619"/>
      <c r="P389" s="619"/>
    </row>
    <row r="390" spans="2:26" ht="18.75">
      <c r="B390" s="596" t="s">
        <v>277</v>
      </c>
      <c r="C390" s="596"/>
      <c r="D390" s="596"/>
      <c r="E390" s="596"/>
      <c r="F390" s="596"/>
      <c r="G390" s="596"/>
      <c r="H390" s="596"/>
      <c r="I390" s="596"/>
      <c r="J390" s="596"/>
      <c r="K390" s="596"/>
    </row>
    <row r="391" spans="2:26" ht="18.75">
      <c r="B391" s="596" t="s">
        <v>278</v>
      </c>
      <c r="C391" s="596"/>
      <c r="D391" s="596"/>
      <c r="E391" s="596"/>
      <c r="F391" s="596"/>
      <c r="G391" s="596"/>
      <c r="H391" s="596"/>
      <c r="I391" s="596"/>
      <c r="J391" s="596"/>
      <c r="K391" s="596"/>
    </row>
    <row r="392" spans="2:26" ht="18.75">
      <c r="B392" s="596" t="s">
        <v>279</v>
      </c>
      <c r="C392" s="596"/>
      <c r="D392" s="596"/>
      <c r="E392" s="596"/>
      <c r="F392" s="596"/>
      <c r="G392" s="596"/>
      <c r="H392" s="596"/>
      <c r="I392" s="596"/>
      <c r="J392" s="596"/>
      <c r="K392" s="596"/>
    </row>
    <row r="393" spans="2:26" ht="18.75">
      <c r="B393" s="596" t="s">
        <v>424</v>
      </c>
      <c r="C393" s="596"/>
      <c r="D393" s="596"/>
      <c r="E393" s="596"/>
      <c r="F393" s="596"/>
      <c r="G393" s="596"/>
      <c r="H393" s="596"/>
      <c r="I393" s="596"/>
      <c r="J393" s="596"/>
      <c r="K393" s="596"/>
    </row>
    <row r="394" spans="2:26" ht="18.75">
      <c r="B394" s="596" t="s">
        <v>248</v>
      </c>
      <c r="C394" s="596"/>
      <c r="D394" s="596"/>
      <c r="E394" s="596"/>
      <c r="F394" s="596"/>
      <c r="G394" s="596"/>
      <c r="H394" s="596"/>
      <c r="I394" s="596"/>
      <c r="J394" s="596"/>
      <c r="K394" s="596"/>
    </row>
    <row r="395" spans="2:26" ht="18.75">
      <c r="B395" s="406"/>
      <c r="C395" s="406"/>
      <c r="D395" s="406"/>
      <c r="E395" s="406"/>
      <c r="F395" s="406"/>
      <c r="G395" s="406"/>
      <c r="H395" s="406"/>
      <c r="I395" s="406"/>
      <c r="J395" s="406"/>
      <c r="K395" s="406"/>
    </row>
    <row r="397" spans="2:26" ht="15.75">
      <c r="B397" s="290" t="s">
        <v>252</v>
      </c>
      <c r="C397" s="290" t="s">
        <v>253</v>
      </c>
      <c r="D397" s="290" t="s">
        <v>255</v>
      </c>
      <c r="E397" s="291" t="s">
        <v>268</v>
      </c>
      <c r="F397" s="290" t="s">
        <v>257</v>
      </c>
      <c r="G397" s="290" t="s">
        <v>258</v>
      </c>
      <c r="H397" s="291" t="s">
        <v>259</v>
      </c>
      <c r="I397" s="292" t="s">
        <v>256</v>
      </c>
      <c r="J397" s="290"/>
      <c r="K397" s="290"/>
      <c r="Z397" s="398">
        <f>81.85/100*100%</f>
        <v>0.81849999999999989</v>
      </c>
    </row>
    <row r="398" spans="2:26" ht="15.75">
      <c r="B398" s="290"/>
      <c r="C398" s="290"/>
      <c r="D398" s="290"/>
      <c r="E398" s="293" t="s">
        <v>269</v>
      </c>
      <c r="F398" s="290"/>
      <c r="G398" s="290"/>
      <c r="H398" s="294" t="s">
        <v>260</v>
      </c>
      <c r="I398" s="290"/>
      <c r="J398" s="290"/>
      <c r="K398" s="290"/>
    </row>
    <row r="399" spans="2:26" ht="15.75">
      <c r="B399" s="290"/>
      <c r="C399" s="290"/>
      <c r="D399" s="290"/>
      <c r="E399" s="290"/>
      <c r="F399" s="290"/>
      <c r="G399" s="290"/>
      <c r="H399" s="290"/>
      <c r="I399" s="290"/>
      <c r="J399" s="290"/>
      <c r="K399" s="290"/>
    </row>
    <row r="400" spans="2:26" ht="15.75">
      <c r="B400" s="290" t="s">
        <v>261</v>
      </c>
      <c r="C400" s="290" t="s">
        <v>253</v>
      </c>
      <c r="D400" s="290" t="s">
        <v>254</v>
      </c>
      <c r="E400" s="290" t="s">
        <v>263</v>
      </c>
      <c r="F400" s="290"/>
      <c r="G400" s="290"/>
      <c r="H400" s="290"/>
      <c r="I400" s="290"/>
      <c r="J400" s="290"/>
      <c r="K400" s="290" t="s">
        <v>275</v>
      </c>
      <c r="T400" s="29"/>
    </row>
    <row r="401" spans="2:20" ht="15.75">
      <c r="B401" s="290"/>
      <c r="C401" s="290"/>
      <c r="D401" s="290" t="s">
        <v>260</v>
      </c>
      <c r="E401" s="290" t="s">
        <v>264</v>
      </c>
      <c r="F401" s="290"/>
      <c r="G401" s="290"/>
      <c r="H401" s="290"/>
      <c r="I401" s="290"/>
      <c r="J401" s="290"/>
      <c r="K401" s="290" t="s">
        <v>275</v>
      </c>
      <c r="T401" s="29" t="s">
        <v>281</v>
      </c>
    </row>
    <row r="402" spans="2:20" ht="15.75">
      <c r="B402" s="290"/>
      <c r="C402" s="290"/>
      <c r="D402" s="290" t="s">
        <v>262</v>
      </c>
      <c r="E402" s="290" t="s">
        <v>265</v>
      </c>
      <c r="F402" s="290"/>
      <c r="G402" s="290"/>
      <c r="H402" s="290"/>
      <c r="I402" s="290"/>
      <c r="J402" s="290"/>
      <c r="K402" s="290" t="s">
        <v>420</v>
      </c>
      <c r="T402" s="30"/>
    </row>
    <row r="403" spans="2:20" ht="15.75">
      <c r="B403" s="290"/>
      <c r="C403" s="290"/>
      <c r="D403" s="290"/>
      <c r="E403" s="290" t="s">
        <v>419</v>
      </c>
      <c r="F403" s="290"/>
      <c r="G403" s="290"/>
      <c r="H403" s="290"/>
      <c r="I403" s="290"/>
      <c r="J403" s="290"/>
      <c r="K403" s="290"/>
    </row>
    <row r="404" spans="2:20" ht="15.75">
      <c r="B404" s="290"/>
      <c r="C404" s="290"/>
      <c r="D404" s="290"/>
      <c r="E404" s="290"/>
      <c r="F404" s="290"/>
      <c r="G404" s="290"/>
      <c r="H404" s="290"/>
      <c r="I404" s="290"/>
      <c r="J404" s="290"/>
      <c r="K404" s="290"/>
    </row>
    <row r="405" spans="2:20" ht="15.75">
      <c r="B405" s="290" t="s">
        <v>252</v>
      </c>
      <c r="C405" s="290" t="s">
        <v>253</v>
      </c>
      <c r="D405" s="290" t="s">
        <v>255</v>
      </c>
      <c r="E405" s="291" t="s">
        <v>267</v>
      </c>
      <c r="F405" s="290" t="s">
        <v>257</v>
      </c>
      <c r="G405" s="290" t="s">
        <v>258</v>
      </c>
      <c r="H405" s="291" t="s">
        <v>259</v>
      </c>
      <c r="I405" s="292" t="s">
        <v>256</v>
      </c>
      <c r="J405" s="290"/>
      <c r="K405" s="290"/>
    </row>
    <row r="406" spans="2:20" ht="15.75">
      <c r="B406" s="290"/>
      <c r="C406" s="290"/>
      <c r="D406" s="290"/>
      <c r="E406" s="293" t="s">
        <v>270</v>
      </c>
      <c r="F406" s="290"/>
      <c r="G406" s="290"/>
      <c r="H406" s="294" t="s">
        <v>260</v>
      </c>
      <c r="I406" s="290"/>
      <c r="J406" s="290"/>
      <c r="K406" s="290"/>
    </row>
    <row r="407" spans="2:20" ht="15.75">
      <c r="B407" s="290"/>
      <c r="C407" s="290"/>
      <c r="D407" s="290"/>
      <c r="E407" s="290"/>
      <c r="F407" s="290"/>
      <c r="G407" s="290"/>
      <c r="H407" s="290"/>
      <c r="I407" s="290"/>
      <c r="J407" s="290"/>
      <c r="K407" s="290"/>
    </row>
    <row r="408" spans="2:20" ht="15.75">
      <c r="B408" s="290"/>
      <c r="C408" s="290" t="s">
        <v>253</v>
      </c>
      <c r="D408" s="290" t="s">
        <v>255</v>
      </c>
      <c r="E408" s="291" t="s">
        <v>266</v>
      </c>
      <c r="F408" s="292" t="s">
        <v>256</v>
      </c>
      <c r="G408" s="290" t="s">
        <v>257</v>
      </c>
      <c r="H408" s="290" t="s">
        <v>258</v>
      </c>
      <c r="I408" s="291" t="s">
        <v>421</v>
      </c>
      <c r="J408" s="295" t="s">
        <v>256</v>
      </c>
      <c r="K408" s="290"/>
    </row>
    <row r="409" spans="2:20" ht="15.75">
      <c r="B409" s="290"/>
      <c r="C409" s="290"/>
      <c r="D409" s="290"/>
      <c r="E409" s="296">
        <v>0.85</v>
      </c>
      <c r="F409" s="290"/>
      <c r="G409" s="290"/>
      <c r="H409" s="290"/>
      <c r="I409" s="296">
        <v>0.85</v>
      </c>
      <c r="J409" s="290"/>
      <c r="K409" s="290"/>
    </row>
    <row r="410" spans="2:20" ht="15.75">
      <c r="B410" s="290"/>
      <c r="C410" s="290"/>
      <c r="D410" s="290"/>
      <c r="E410" s="290"/>
      <c r="F410" s="290"/>
      <c r="G410" s="290"/>
      <c r="H410" s="290"/>
      <c r="I410" s="290"/>
      <c r="J410" s="290"/>
      <c r="K410" s="290"/>
    </row>
    <row r="411" spans="2:20" ht="15.75">
      <c r="B411" s="290"/>
      <c r="C411" s="290" t="s">
        <v>253</v>
      </c>
      <c r="D411" s="290" t="s">
        <v>272</v>
      </c>
      <c r="E411" s="290"/>
      <c r="F411" s="290" t="s">
        <v>257</v>
      </c>
      <c r="G411" s="290" t="s">
        <v>422</v>
      </c>
      <c r="H411" s="290"/>
      <c r="I411" s="290"/>
      <c r="J411" s="290"/>
      <c r="K411" s="290"/>
    </row>
    <row r="412" spans="2:20" ht="15.75">
      <c r="B412" s="290"/>
      <c r="C412" s="290"/>
      <c r="D412" s="290"/>
      <c r="E412" s="290"/>
      <c r="F412" s="290"/>
      <c r="G412" s="290"/>
      <c r="H412" s="290"/>
      <c r="I412" s="290"/>
      <c r="J412" s="290"/>
      <c r="K412" s="290"/>
    </row>
    <row r="413" spans="2:20" ht="15.75">
      <c r="B413" s="290"/>
      <c r="C413" s="290" t="s">
        <v>253</v>
      </c>
      <c r="D413" s="297">
        <v>0.4</v>
      </c>
      <c r="E413" s="290"/>
      <c r="F413" s="290" t="s">
        <v>257</v>
      </c>
      <c r="G413" s="290" t="s">
        <v>423</v>
      </c>
      <c r="H413" s="290"/>
      <c r="I413" s="290"/>
      <c r="J413" s="290"/>
      <c r="K413" s="290"/>
    </row>
    <row r="414" spans="2:20" ht="15.75">
      <c r="B414" s="290"/>
      <c r="C414" s="290"/>
      <c r="D414" s="290"/>
      <c r="E414" s="290"/>
      <c r="F414" s="290"/>
      <c r="G414" s="290"/>
      <c r="H414" s="290"/>
      <c r="I414" s="290"/>
      <c r="J414" s="290"/>
      <c r="K414" s="290"/>
    </row>
    <row r="415" spans="2:20" ht="15.75">
      <c r="B415" s="290"/>
      <c r="C415" s="290" t="s">
        <v>253</v>
      </c>
      <c r="D415" s="297">
        <v>0.4</v>
      </c>
      <c r="E415" s="290"/>
      <c r="F415" s="290" t="s">
        <v>257</v>
      </c>
      <c r="G415" s="297">
        <v>0.56999999999999995</v>
      </c>
      <c r="H415" s="290"/>
      <c r="I415" s="290"/>
      <c r="J415" s="290"/>
      <c r="K415" s="290"/>
    </row>
    <row r="416" spans="2:20" ht="15.75">
      <c r="B416" s="290"/>
      <c r="C416" s="290"/>
      <c r="D416" s="290"/>
      <c r="E416" s="290"/>
      <c r="F416" s="290"/>
      <c r="G416" s="290"/>
      <c r="H416" s="290"/>
      <c r="I416" s="290"/>
      <c r="J416" s="290"/>
      <c r="K416" s="290"/>
    </row>
    <row r="417" spans="2:27" ht="21">
      <c r="B417" s="290"/>
      <c r="C417" s="290" t="s">
        <v>253</v>
      </c>
      <c r="D417" s="399">
        <v>0.97</v>
      </c>
      <c r="E417" s="290"/>
      <c r="F417" s="290"/>
      <c r="G417" s="290"/>
      <c r="H417" s="290"/>
      <c r="I417" s="290"/>
      <c r="J417" s="290"/>
      <c r="K417" s="290"/>
    </row>
    <row r="422" spans="2:27" ht="18.75">
      <c r="B422" s="596" t="s">
        <v>277</v>
      </c>
      <c r="C422" s="596"/>
      <c r="D422" s="596"/>
      <c r="E422" s="596"/>
      <c r="F422" s="596"/>
      <c r="G422" s="596"/>
      <c r="H422" s="596"/>
      <c r="I422" s="596"/>
      <c r="J422" s="596"/>
      <c r="K422" s="596"/>
    </row>
    <row r="423" spans="2:27" ht="18.75">
      <c r="B423" s="596" t="s">
        <v>278</v>
      </c>
      <c r="C423" s="596"/>
      <c r="D423" s="596"/>
      <c r="E423" s="596"/>
      <c r="F423" s="596"/>
      <c r="G423" s="596"/>
      <c r="H423" s="596"/>
      <c r="I423" s="596"/>
      <c r="J423" s="596"/>
      <c r="K423" s="596"/>
    </row>
    <row r="424" spans="2:27" ht="18.75">
      <c r="B424" s="596" t="s">
        <v>279</v>
      </c>
      <c r="C424" s="596"/>
      <c r="D424" s="596"/>
      <c r="E424" s="596"/>
      <c r="F424" s="596"/>
      <c r="G424" s="596"/>
      <c r="H424" s="596"/>
      <c r="I424" s="596"/>
      <c r="J424" s="596"/>
      <c r="K424" s="596"/>
    </row>
    <row r="425" spans="2:27" ht="18.75">
      <c r="B425" s="596" t="s">
        <v>248</v>
      </c>
      <c r="C425" s="596"/>
      <c r="D425" s="596"/>
      <c r="E425" s="596"/>
      <c r="F425" s="596"/>
      <c r="G425" s="596"/>
      <c r="H425" s="596"/>
      <c r="I425" s="596"/>
      <c r="J425" s="596"/>
      <c r="K425" s="596"/>
    </row>
    <row r="426" spans="2:27" ht="18.75">
      <c r="B426" s="596" t="s">
        <v>429</v>
      </c>
      <c r="C426" s="596"/>
      <c r="D426" s="596"/>
      <c r="E426" s="596"/>
      <c r="F426" s="596"/>
      <c r="G426" s="596"/>
      <c r="H426" s="596"/>
      <c r="I426" s="596"/>
      <c r="J426" s="596"/>
      <c r="K426" s="596"/>
    </row>
    <row r="428" spans="2:27" ht="15.75">
      <c r="B428" s="290" t="s">
        <v>252</v>
      </c>
      <c r="C428" s="290" t="s">
        <v>253</v>
      </c>
      <c r="D428" s="290" t="s">
        <v>255</v>
      </c>
      <c r="E428" s="291" t="s">
        <v>268</v>
      </c>
      <c r="F428" s="290" t="s">
        <v>257</v>
      </c>
      <c r="G428" s="290" t="s">
        <v>258</v>
      </c>
      <c r="H428" s="291" t="s">
        <v>259</v>
      </c>
      <c r="I428" s="292" t="s">
        <v>256</v>
      </c>
      <c r="J428" s="290"/>
      <c r="K428" s="290"/>
    </row>
    <row r="429" spans="2:27" ht="15.75">
      <c r="B429" s="290"/>
      <c r="C429" s="290"/>
      <c r="D429" s="290"/>
      <c r="E429" s="293" t="s">
        <v>269</v>
      </c>
      <c r="F429" s="290"/>
      <c r="G429" s="290"/>
      <c r="H429" s="294" t="s">
        <v>260</v>
      </c>
      <c r="I429" s="290"/>
      <c r="J429" s="290"/>
      <c r="K429" s="290"/>
    </row>
    <row r="430" spans="2:27" ht="15.75">
      <c r="B430" s="290"/>
      <c r="C430" s="290"/>
      <c r="D430" s="290"/>
      <c r="E430" s="290"/>
      <c r="F430" s="290"/>
      <c r="G430" s="290"/>
      <c r="H430" s="290"/>
      <c r="I430" s="290"/>
      <c r="J430" s="290"/>
      <c r="K430" s="290"/>
      <c r="Z430" s="30"/>
      <c r="AA430" s="30"/>
    </row>
    <row r="431" spans="2:27" ht="15.75">
      <c r="B431" s="290" t="s">
        <v>261</v>
      </c>
      <c r="C431" s="290" t="s">
        <v>253</v>
      </c>
      <c r="D431" s="290" t="s">
        <v>432</v>
      </c>
      <c r="E431" s="290" t="s">
        <v>263</v>
      </c>
      <c r="F431" s="290"/>
      <c r="G431" s="290"/>
      <c r="H431" s="290"/>
      <c r="I431" s="290"/>
      <c r="J431" s="290"/>
      <c r="K431" s="290" t="s">
        <v>275</v>
      </c>
      <c r="Z431" s="29"/>
    </row>
    <row r="432" spans="2:27" ht="15.75">
      <c r="B432" s="290"/>
      <c r="C432" s="290"/>
      <c r="D432" s="290" t="s">
        <v>433</v>
      </c>
      <c r="E432" s="290" t="s">
        <v>264</v>
      </c>
      <c r="F432" s="290"/>
      <c r="G432" s="290"/>
      <c r="H432" s="290"/>
      <c r="I432" s="290"/>
      <c r="J432" s="290"/>
      <c r="K432" s="290" t="s">
        <v>420</v>
      </c>
      <c r="Z432" s="400"/>
      <c r="AA432" s="30"/>
    </row>
    <row r="433" spans="2:29" ht="15.75">
      <c r="B433" s="290"/>
      <c r="C433" s="290"/>
      <c r="D433" s="404" t="s">
        <v>434</v>
      </c>
      <c r="E433" s="597" t="s">
        <v>431</v>
      </c>
      <c r="F433" s="597"/>
      <c r="G433" s="597"/>
      <c r="H433" s="597"/>
      <c r="I433" s="597"/>
      <c r="J433" s="290"/>
      <c r="K433" s="290" t="s">
        <v>420</v>
      </c>
      <c r="Z433" s="29"/>
    </row>
    <row r="434" spans="2:29" ht="15.75">
      <c r="B434" s="290"/>
      <c r="C434" s="290"/>
      <c r="D434" s="290"/>
      <c r="E434" s="290" t="s">
        <v>419</v>
      </c>
      <c r="F434" s="290"/>
      <c r="G434" s="290"/>
      <c r="H434" s="290"/>
      <c r="I434" s="290"/>
      <c r="J434" s="290"/>
      <c r="K434" s="290"/>
    </row>
    <row r="435" spans="2:29" ht="15.75">
      <c r="B435" s="290"/>
      <c r="C435" s="290"/>
      <c r="D435" s="290"/>
      <c r="E435" s="290"/>
      <c r="F435" s="290"/>
      <c r="G435" s="290"/>
      <c r="H435" s="290"/>
      <c r="I435" s="290"/>
      <c r="J435" s="290"/>
      <c r="K435" s="290"/>
    </row>
    <row r="436" spans="2:29" ht="15.75">
      <c r="B436" s="290" t="s">
        <v>252</v>
      </c>
      <c r="C436" s="290" t="s">
        <v>253</v>
      </c>
      <c r="D436" s="290" t="s">
        <v>255</v>
      </c>
      <c r="E436" s="291" t="s">
        <v>267</v>
      </c>
      <c r="F436" s="290" t="s">
        <v>257</v>
      </c>
      <c r="G436" s="290" t="s">
        <v>258</v>
      </c>
      <c r="H436" s="291" t="s">
        <v>259</v>
      </c>
      <c r="I436" s="292" t="s">
        <v>256</v>
      </c>
      <c r="J436" s="290"/>
      <c r="K436" s="290"/>
    </row>
    <row r="437" spans="2:29" ht="15.75">
      <c r="B437" s="290"/>
      <c r="C437" s="290"/>
      <c r="D437" s="290"/>
      <c r="E437" s="293" t="s">
        <v>270</v>
      </c>
      <c r="F437" s="290"/>
      <c r="G437" s="290"/>
      <c r="H437" s="294" t="s">
        <v>260</v>
      </c>
      <c r="I437" s="290"/>
      <c r="J437" s="290"/>
      <c r="K437" s="290"/>
    </row>
    <row r="438" spans="2:29" ht="15.75">
      <c r="B438" s="290"/>
      <c r="C438" s="290"/>
      <c r="D438" s="290"/>
      <c r="E438" s="290"/>
      <c r="F438" s="290"/>
      <c r="G438" s="290"/>
      <c r="H438" s="290"/>
      <c r="I438" s="290"/>
      <c r="J438" s="290"/>
      <c r="K438" s="290"/>
    </row>
    <row r="439" spans="2:29" ht="15.75">
      <c r="B439" s="290"/>
      <c r="C439" s="290" t="s">
        <v>253</v>
      </c>
      <c r="D439" s="290" t="s">
        <v>255</v>
      </c>
      <c r="E439" s="291" t="s">
        <v>425</v>
      </c>
      <c r="F439" s="292" t="s">
        <v>256</v>
      </c>
      <c r="G439" s="290" t="s">
        <v>257</v>
      </c>
      <c r="H439" s="290" t="s">
        <v>258</v>
      </c>
      <c r="I439" s="291" t="s">
        <v>426</v>
      </c>
      <c r="J439" s="295" t="s">
        <v>256</v>
      </c>
      <c r="K439" s="290"/>
    </row>
    <row r="440" spans="2:29" ht="15.75">
      <c r="B440" s="290"/>
      <c r="C440" s="290"/>
      <c r="D440" s="290"/>
      <c r="E440" s="296">
        <v>0.85</v>
      </c>
      <c r="F440" s="290"/>
      <c r="G440" s="290"/>
      <c r="H440" s="290"/>
      <c r="I440" s="296">
        <v>0.82</v>
      </c>
      <c r="J440" s="290"/>
      <c r="K440" s="290"/>
    </row>
    <row r="441" spans="2:29" ht="15.75">
      <c r="B441" s="290"/>
      <c r="C441" s="290"/>
      <c r="D441" s="290"/>
      <c r="E441" s="290"/>
      <c r="F441" s="290"/>
      <c r="G441" s="290"/>
      <c r="H441" s="290"/>
      <c r="I441" s="290"/>
      <c r="J441" s="290"/>
      <c r="K441" s="290"/>
      <c r="T441" s="29">
        <v>0.4</v>
      </c>
      <c r="U441">
        <f>85+(82-85)/85</f>
        <v>84.964705882352945</v>
      </c>
      <c r="W441">
        <f>T441*U441</f>
        <v>33.985882352941182</v>
      </c>
      <c r="Y441" s="29">
        <v>0.6</v>
      </c>
      <c r="Z441">
        <f>82+(82-82)/82</f>
        <v>82</v>
      </c>
      <c r="AA441">
        <f>Y441*Z441</f>
        <v>49.199999999999996</v>
      </c>
      <c r="AC441">
        <f>W441+AA441</f>
        <v>83.185882352941178</v>
      </c>
    </row>
    <row r="442" spans="2:29" ht="15.75">
      <c r="B442" s="290"/>
      <c r="C442" s="290" t="s">
        <v>253</v>
      </c>
      <c r="D442" s="290" t="s">
        <v>427</v>
      </c>
      <c r="E442" s="290"/>
      <c r="F442" s="290" t="s">
        <v>257</v>
      </c>
      <c r="G442" s="290" t="s">
        <v>428</v>
      </c>
      <c r="H442" s="290"/>
      <c r="I442" s="290"/>
      <c r="J442" s="290"/>
      <c r="K442" s="290"/>
      <c r="U442" s="192">
        <f>85+(82-85)/85</f>
        <v>84.964705882352945</v>
      </c>
      <c r="W442" s="192">
        <f>U442*40%</f>
        <v>33.985882352941182</v>
      </c>
      <c r="Z442">
        <f>82+(82-82)/82</f>
        <v>82</v>
      </c>
      <c r="AA442" s="403">
        <f>Z442*60%</f>
        <v>49.199999999999996</v>
      </c>
      <c r="AC442">
        <f>W442+AA442</f>
        <v>83.185882352941178</v>
      </c>
    </row>
    <row r="443" spans="2:29" ht="15.75">
      <c r="B443" s="290"/>
      <c r="C443" s="290"/>
      <c r="D443" s="290"/>
      <c r="E443" s="290"/>
      <c r="F443" s="290"/>
      <c r="G443" s="290"/>
      <c r="H443" s="290"/>
      <c r="I443" s="290"/>
      <c r="J443" s="290"/>
      <c r="K443" s="290"/>
    </row>
    <row r="444" spans="2:29" ht="15.75">
      <c r="B444" s="290"/>
      <c r="C444" s="290" t="s">
        <v>253</v>
      </c>
      <c r="D444" s="401">
        <v>33.99</v>
      </c>
      <c r="E444" s="290"/>
      <c r="F444" s="290" t="s">
        <v>257</v>
      </c>
      <c r="G444" s="290">
        <v>49.2</v>
      </c>
      <c r="H444" s="290"/>
      <c r="I444" s="290"/>
      <c r="J444" s="290"/>
      <c r="K444" s="290"/>
    </row>
    <row r="445" spans="2:29" ht="15.75">
      <c r="B445" s="290"/>
      <c r="C445" s="290"/>
      <c r="D445" s="290"/>
      <c r="E445" s="290"/>
      <c r="F445" s="290"/>
      <c r="G445" s="290"/>
      <c r="H445" s="290"/>
      <c r="I445" s="290"/>
      <c r="J445" s="290"/>
      <c r="K445" s="290"/>
    </row>
    <row r="446" spans="2:29" ht="21">
      <c r="B446" s="290"/>
      <c r="C446" s="290" t="s">
        <v>253</v>
      </c>
      <c r="D446" s="402">
        <f>D444+G444</f>
        <v>83.19</v>
      </c>
      <c r="E446" s="290"/>
      <c r="F446" s="290"/>
      <c r="G446" s="290"/>
      <c r="H446" s="290"/>
      <c r="I446" s="290"/>
      <c r="J446" s="290"/>
      <c r="K446" s="290"/>
    </row>
    <row r="453" spans="2:23" ht="18.75">
      <c r="B453" s="596" t="s">
        <v>277</v>
      </c>
      <c r="C453" s="596"/>
      <c r="D453" s="596"/>
      <c r="E453" s="596"/>
      <c r="F453" s="596"/>
      <c r="G453" s="596"/>
      <c r="H453" s="596"/>
      <c r="I453" s="596"/>
      <c r="J453" s="596"/>
      <c r="K453" s="596"/>
    </row>
    <row r="454" spans="2:23" ht="18.75">
      <c r="B454" s="596" t="s">
        <v>278</v>
      </c>
      <c r="C454" s="596"/>
      <c r="D454" s="596"/>
      <c r="E454" s="596"/>
      <c r="F454" s="596"/>
      <c r="G454" s="596"/>
      <c r="H454" s="596"/>
      <c r="I454" s="596"/>
      <c r="J454" s="596"/>
      <c r="K454" s="596"/>
    </row>
    <row r="455" spans="2:23" ht="18.75">
      <c r="B455" s="596" t="s">
        <v>279</v>
      </c>
      <c r="C455" s="596"/>
      <c r="D455" s="596"/>
      <c r="E455" s="596"/>
      <c r="F455" s="596"/>
      <c r="G455" s="596"/>
      <c r="H455" s="596"/>
      <c r="I455" s="596"/>
      <c r="J455" s="596"/>
      <c r="K455" s="596"/>
    </row>
    <row r="456" spans="2:23" ht="18.75">
      <c r="B456" s="596" t="s">
        <v>248</v>
      </c>
      <c r="C456" s="596"/>
      <c r="D456" s="596"/>
      <c r="E456" s="596"/>
      <c r="F456" s="596"/>
      <c r="G456" s="596"/>
      <c r="H456" s="596"/>
      <c r="I456" s="596"/>
      <c r="J456" s="596"/>
      <c r="K456" s="596"/>
    </row>
    <row r="457" spans="2:23" ht="18.75">
      <c r="B457" s="596" t="s">
        <v>439</v>
      </c>
      <c r="C457" s="596"/>
      <c r="D457" s="596"/>
      <c r="E457" s="596"/>
      <c r="F457" s="596"/>
      <c r="G457" s="596"/>
      <c r="H457" s="596"/>
      <c r="I457" s="596"/>
      <c r="J457" s="596"/>
      <c r="K457" s="596"/>
    </row>
    <row r="459" spans="2:23" ht="15.75">
      <c r="B459" s="290" t="s">
        <v>252</v>
      </c>
      <c r="C459" s="290" t="s">
        <v>253</v>
      </c>
      <c r="D459" s="290" t="s">
        <v>255</v>
      </c>
      <c r="E459" s="291" t="s">
        <v>268</v>
      </c>
      <c r="F459" s="290" t="s">
        <v>257</v>
      </c>
      <c r="G459" s="290" t="s">
        <v>258</v>
      </c>
      <c r="H459" s="291" t="s">
        <v>259</v>
      </c>
      <c r="I459" s="292" t="s">
        <v>256</v>
      </c>
      <c r="J459" s="290"/>
      <c r="K459" s="290"/>
    </row>
    <row r="460" spans="2:23" ht="15.75">
      <c r="B460" s="290"/>
      <c r="C460" s="290"/>
      <c r="D460" s="290"/>
      <c r="E460" s="293" t="s">
        <v>269</v>
      </c>
      <c r="F460" s="290"/>
      <c r="G460" s="290"/>
      <c r="H460" s="294" t="s">
        <v>260</v>
      </c>
      <c r="I460" s="290"/>
      <c r="J460" s="290"/>
      <c r="K460" s="290"/>
    </row>
    <row r="461" spans="2:23" ht="15.75">
      <c r="B461" s="290"/>
      <c r="C461" s="290"/>
      <c r="D461" s="290"/>
      <c r="E461" s="290"/>
      <c r="F461" s="290"/>
      <c r="G461" s="290"/>
      <c r="H461" s="290"/>
      <c r="I461" s="290"/>
      <c r="J461" s="290"/>
      <c r="K461" s="290"/>
    </row>
    <row r="462" spans="2:23" ht="15.75">
      <c r="B462" s="290" t="s">
        <v>261</v>
      </c>
      <c r="C462" s="290" t="s">
        <v>253</v>
      </c>
      <c r="D462" s="290" t="s">
        <v>432</v>
      </c>
      <c r="E462" s="290" t="s">
        <v>263</v>
      </c>
      <c r="F462" s="290"/>
      <c r="G462" s="290"/>
      <c r="H462" s="290"/>
      <c r="I462" s="290"/>
      <c r="J462" s="290"/>
      <c r="K462" s="290" t="s">
        <v>275</v>
      </c>
      <c r="W462">
        <v>81.849999999999994</v>
      </c>
    </row>
    <row r="463" spans="2:23" ht="15.75">
      <c r="B463" s="290"/>
      <c r="C463" s="290"/>
      <c r="D463" s="290" t="s">
        <v>433</v>
      </c>
      <c r="E463" s="290" t="s">
        <v>264</v>
      </c>
      <c r="F463" s="290"/>
      <c r="G463" s="290"/>
      <c r="H463" s="290"/>
      <c r="I463" s="290"/>
      <c r="J463" s="290"/>
      <c r="K463" s="290" t="s">
        <v>420</v>
      </c>
      <c r="W463">
        <v>80.349999999999994</v>
      </c>
    </row>
    <row r="464" spans="2:23" ht="15.75">
      <c r="B464" s="290"/>
      <c r="C464" s="290"/>
      <c r="D464" s="404" t="s">
        <v>434</v>
      </c>
      <c r="E464" s="597" t="s">
        <v>431</v>
      </c>
      <c r="F464" s="597"/>
      <c r="G464" s="597"/>
      <c r="H464" s="597"/>
      <c r="I464" s="597"/>
      <c r="J464" s="290"/>
      <c r="K464" s="290" t="s">
        <v>441</v>
      </c>
      <c r="W464">
        <f>SUM(W462:W463)</f>
        <v>162.19999999999999</v>
      </c>
    </row>
    <row r="465" spans="2:29" ht="15.75">
      <c r="B465" s="290"/>
      <c r="C465" s="290"/>
      <c r="D465" s="290"/>
      <c r="E465" s="290" t="s">
        <v>440</v>
      </c>
      <c r="F465" s="290"/>
      <c r="G465" s="290"/>
      <c r="H465" s="290"/>
      <c r="I465" s="290"/>
      <c r="J465" s="290"/>
      <c r="K465" s="290"/>
      <c r="W465" s="29">
        <f>W464/2*100%</f>
        <v>81.099999999999994</v>
      </c>
    </row>
    <row r="466" spans="2:29" ht="15.75">
      <c r="B466" s="290"/>
      <c r="C466" s="290"/>
      <c r="D466" s="290"/>
      <c r="E466" s="290"/>
      <c r="F466" s="290"/>
      <c r="G466" s="290"/>
      <c r="H466" s="290"/>
      <c r="I466" s="290"/>
      <c r="J466" s="290"/>
      <c r="K466" s="290"/>
    </row>
    <row r="467" spans="2:29" ht="15.75">
      <c r="B467" s="290" t="s">
        <v>252</v>
      </c>
      <c r="C467" s="290" t="s">
        <v>253</v>
      </c>
      <c r="D467" s="290" t="s">
        <v>255</v>
      </c>
      <c r="E467" s="291" t="s">
        <v>267</v>
      </c>
      <c r="F467" s="290" t="s">
        <v>257</v>
      </c>
      <c r="G467" s="290" t="s">
        <v>258</v>
      </c>
      <c r="H467" s="291" t="s">
        <v>259</v>
      </c>
      <c r="I467" s="292" t="s">
        <v>256</v>
      </c>
      <c r="J467" s="290"/>
      <c r="K467" s="290"/>
    </row>
    <row r="468" spans="2:29" ht="15.75">
      <c r="B468" s="290"/>
      <c r="C468" s="290"/>
      <c r="D468" s="290"/>
      <c r="E468" s="293" t="s">
        <v>270</v>
      </c>
      <c r="F468" s="290"/>
      <c r="G468" s="290"/>
      <c r="H468" s="294" t="s">
        <v>260</v>
      </c>
      <c r="I468" s="290"/>
      <c r="J468" s="290"/>
      <c r="K468" s="290"/>
    </row>
    <row r="469" spans="2:29" ht="15.75">
      <c r="B469" s="290"/>
      <c r="C469" s="290"/>
      <c r="D469" s="290"/>
      <c r="E469" s="290"/>
      <c r="F469" s="290"/>
      <c r="G469" s="290"/>
      <c r="H469" s="290"/>
      <c r="I469" s="290"/>
      <c r="J469" s="290"/>
      <c r="K469" s="290"/>
      <c r="W469" s="29">
        <v>0.4</v>
      </c>
      <c r="Y469">
        <f>85+(82-85)/85</f>
        <v>84.964705882352945</v>
      </c>
      <c r="AA469" s="29">
        <v>0.6</v>
      </c>
      <c r="AC469">
        <f>82+(81.1-82)/82</f>
        <v>81.989024390243898</v>
      </c>
    </row>
    <row r="470" spans="2:29" ht="15.75">
      <c r="B470" s="290"/>
      <c r="C470" s="290" t="s">
        <v>253</v>
      </c>
      <c r="D470" s="290" t="s">
        <v>255</v>
      </c>
      <c r="E470" s="291" t="s">
        <v>425</v>
      </c>
      <c r="F470" s="292" t="s">
        <v>256</v>
      </c>
      <c r="G470" s="290" t="s">
        <v>257</v>
      </c>
      <c r="H470" s="290" t="s">
        <v>258</v>
      </c>
      <c r="I470" s="291" t="s">
        <v>442</v>
      </c>
      <c r="J470" s="295" t="s">
        <v>256</v>
      </c>
      <c r="K470" s="290"/>
      <c r="X470">
        <f>W469*Y469</f>
        <v>33.985882352941182</v>
      </c>
      <c r="AB470">
        <f>AA469*AC469</f>
        <v>49.193414634146336</v>
      </c>
    </row>
    <row r="471" spans="2:29" ht="15.75">
      <c r="B471" s="290"/>
      <c r="C471" s="290"/>
      <c r="D471" s="290"/>
      <c r="E471" s="296">
        <v>0.85</v>
      </c>
      <c r="F471" s="290"/>
      <c r="G471" s="290"/>
      <c r="H471" s="290"/>
      <c r="I471" s="296">
        <v>0.82</v>
      </c>
      <c r="J471" s="290"/>
      <c r="K471" s="290"/>
    </row>
    <row r="472" spans="2:29" ht="15.75">
      <c r="B472" s="290"/>
      <c r="C472" s="290"/>
      <c r="D472" s="290"/>
      <c r="E472" s="290"/>
      <c r="F472" s="290"/>
      <c r="G472" s="290"/>
      <c r="H472" s="290"/>
      <c r="I472" s="290"/>
      <c r="J472" s="290"/>
      <c r="K472" s="290"/>
      <c r="Z472">
        <f>X470+AB470</f>
        <v>83.179296987087525</v>
      </c>
    </row>
    <row r="473" spans="2:29" ht="15.75">
      <c r="B473" s="290"/>
      <c r="C473" s="290" t="s">
        <v>253</v>
      </c>
      <c r="D473" s="290" t="s">
        <v>443</v>
      </c>
      <c r="E473" s="290"/>
      <c r="F473" s="290" t="s">
        <v>257</v>
      </c>
      <c r="G473" s="290" t="s">
        <v>444</v>
      </c>
      <c r="H473" s="290"/>
      <c r="I473" s="290"/>
      <c r="J473" s="290"/>
      <c r="K473" s="290"/>
    </row>
    <row r="474" spans="2:29" ht="15.75">
      <c r="B474" s="290"/>
      <c r="C474" s="290"/>
      <c r="D474" s="290"/>
      <c r="E474" s="290"/>
      <c r="F474" s="290"/>
      <c r="G474" s="290"/>
      <c r="H474" s="290"/>
      <c r="I474" s="290"/>
      <c r="J474" s="290"/>
      <c r="K474" s="290"/>
    </row>
    <row r="475" spans="2:29" ht="15.75">
      <c r="B475" s="290"/>
      <c r="C475" s="290" t="s">
        <v>253</v>
      </c>
      <c r="D475" s="401">
        <v>33.99</v>
      </c>
      <c r="E475" s="290"/>
      <c r="F475" s="290" t="s">
        <v>257</v>
      </c>
      <c r="G475" s="290">
        <v>49.19</v>
      </c>
      <c r="H475" s="290"/>
      <c r="I475" s="290"/>
      <c r="J475" s="290"/>
      <c r="K475" s="290"/>
    </row>
    <row r="476" spans="2:29" ht="15.75">
      <c r="B476" s="290"/>
      <c r="C476" s="290"/>
      <c r="D476" s="290"/>
      <c r="E476" s="290"/>
      <c r="F476" s="290"/>
      <c r="G476" s="290"/>
      <c r="H476" s="290"/>
      <c r="I476" s="290"/>
      <c r="J476" s="290"/>
      <c r="K476" s="290"/>
    </row>
    <row r="477" spans="2:29" ht="21">
      <c r="B477" s="290"/>
      <c r="C477" s="290" t="s">
        <v>253</v>
      </c>
      <c r="D477" s="402">
        <f>D475+G475</f>
        <v>83.18</v>
      </c>
      <c r="E477" s="290"/>
      <c r="F477" s="290"/>
      <c r="G477" s="290"/>
      <c r="H477" s="290"/>
      <c r="I477" s="290"/>
      <c r="J477" s="290"/>
      <c r="K477" s="290"/>
    </row>
  </sheetData>
  <mergeCells count="70">
    <mergeCell ref="A1:C2"/>
    <mergeCell ref="D1:E1"/>
    <mergeCell ref="R1:U1"/>
    <mergeCell ref="V1:Y1"/>
    <mergeCell ref="BR1:BU1"/>
    <mergeCell ref="Z1:AC1"/>
    <mergeCell ref="AD1:AG1"/>
    <mergeCell ref="AH1:AK1"/>
    <mergeCell ref="AL1:AO1"/>
    <mergeCell ref="AP1:AS1"/>
    <mergeCell ref="AT1:AW1"/>
    <mergeCell ref="AX1:BA1"/>
    <mergeCell ref="BB1:BE1"/>
    <mergeCell ref="BF1:BI1"/>
    <mergeCell ref="BJ1:BM1"/>
    <mergeCell ref="BN1:BQ1"/>
    <mergeCell ref="C129:C132"/>
    <mergeCell ref="C179:C183"/>
    <mergeCell ref="C184:C189"/>
    <mergeCell ref="C133:C149"/>
    <mergeCell ref="C150:C154"/>
    <mergeCell ref="C155:C172"/>
    <mergeCell ref="C3:C39"/>
    <mergeCell ref="CD4:CE4"/>
    <mergeCell ref="BZ7:BZ9"/>
    <mergeCell ref="CD9:CE9"/>
    <mergeCell ref="C40:C128"/>
    <mergeCell ref="C232:C315"/>
    <mergeCell ref="C204:C230"/>
    <mergeCell ref="C190:C192"/>
    <mergeCell ref="C193:C197"/>
    <mergeCell ref="C198:C200"/>
    <mergeCell ref="C201:C203"/>
    <mergeCell ref="K365:T365"/>
    <mergeCell ref="C316:C346"/>
    <mergeCell ref="K358:T358"/>
    <mergeCell ref="K359:T359"/>
    <mergeCell ref="K360:T360"/>
    <mergeCell ref="K361:T361"/>
    <mergeCell ref="K362:T362"/>
    <mergeCell ref="K363:T363"/>
    <mergeCell ref="K364:T364"/>
    <mergeCell ref="B391:K391"/>
    <mergeCell ref="K366:T366"/>
    <mergeCell ref="K367:T367"/>
    <mergeCell ref="A368:E368"/>
    <mergeCell ref="F368:G368"/>
    <mergeCell ref="K368:T368"/>
    <mergeCell ref="K369:T369"/>
    <mergeCell ref="K370:T370"/>
    <mergeCell ref="K371:T371"/>
    <mergeCell ref="K372:T372"/>
    <mergeCell ref="K386:P389"/>
    <mergeCell ref="B390:K390"/>
    <mergeCell ref="B456:K456"/>
    <mergeCell ref="B457:K457"/>
    <mergeCell ref="E464:I464"/>
    <mergeCell ref="F1:Q1"/>
    <mergeCell ref="B425:K425"/>
    <mergeCell ref="B426:K426"/>
    <mergeCell ref="E433:I433"/>
    <mergeCell ref="B453:K453"/>
    <mergeCell ref="B454:K454"/>
    <mergeCell ref="B455:K455"/>
    <mergeCell ref="B392:K392"/>
    <mergeCell ref="B393:K393"/>
    <mergeCell ref="B394:K394"/>
    <mergeCell ref="B422:K422"/>
    <mergeCell ref="B423:K423"/>
    <mergeCell ref="B424:K42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DR609"/>
  <sheetViews>
    <sheetView topLeftCell="A208" workbookViewId="0">
      <selection activeCell="F136" sqref="F136:Q136"/>
    </sheetView>
  </sheetViews>
  <sheetFormatPr defaultRowHeight="15"/>
  <cols>
    <col min="1" max="3" width="3.7109375" customWidth="1"/>
    <col min="4" max="4" width="6.7109375" customWidth="1"/>
    <col min="5" max="5" width="5.140625" customWidth="1"/>
    <col min="6" max="11" width="4.42578125" customWidth="1"/>
    <col min="12" max="16" width="0" hidden="1" customWidth="1"/>
    <col min="17" max="17" width="3.5703125" customWidth="1"/>
    <col min="18" max="18" width="8" customWidth="1"/>
    <col min="19" max="19" width="4.42578125" customWidth="1"/>
    <col min="20" max="20" width="5.28515625" customWidth="1"/>
    <col min="21" max="21" width="5.7109375" customWidth="1"/>
    <col min="22" max="22" width="6" customWidth="1"/>
    <col min="23" max="23" width="4.42578125" customWidth="1"/>
    <col min="24" max="24" width="5.42578125" customWidth="1"/>
    <col min="25" max="25" width="8.42578125" customWidth="1"/>
    <col min="26" max="26" width="5.85546875" customWidth="1"/>
    <col min="27" max="29" width="4.42578125" customWidth="1"/>
    <col min="30" max="30" width="5.7109375" customWidth="1"/>
    <col min="31" max="33" width="4.42578125" customWidth="1"/>
    <col min="34" max="34" width="6.140625" customWidth="1"/>
    <col min="35" max="35" width="4.42578125" customWidth="1"/>
    <col min="36" max="36" width="4.5703125" customWidth="1"/>
    <col min="37" max="37" width="4.42578125" customWidth="1"/>
    <col min="38" max="38" width="6" customWidth="1"/>
    <col min="39" max="41" width="4.42578125" customWidth="1"/>
    <col min="42" max="42" width="5.85546875" customWidth="1"/>
    <col min="43" max="45" width="4.42578125" customWidth="1"/>
    <col min="46" max="46" width="5.28515625" customWidth="1"/>
    <col min="47" max="49" width="4.42578125" customWidth="1"/>
    <col min="50" max="50" width="6.140625" customWidth="1"/>
    <col min="51" max="53" width="4.42578125" customWidth="1"/>
    <col min="54" max="54" width="6" customWidth="1"/>
    <col min="55" max="57" width="4.42578125" customWidth="1"/>
    <col min="58" max="58" width="5.42578125" customWidth="1"/>
    <col min="59" max="61" width="4.42578125" customWidth="1"/>
    <col min="62" max="62" width="5.42578125" customWidth="1"/>
    <col min="63" max="65" width="4.42578125" customWidth="1"/>
    <col min="66" max="66" width="5.28515625" customWidth="1"/>
    <col min="67" max="67" width="4.42578125" customWidth="1"/>
    <col min="68" max="68" width="6.7109375" customWidth="1"/>
    <col min="69" max="69" width="4.42578125" customWidth="1"/>
    <col min="70" max="70" width="5.28515625" customWidth="1"/>
    <col min="71" max="73" width="4.42578125" customWidth="1"/>
    <col min="75" max="75" width="15" customWidth="1"/>
    <col min="76" max="77" width="14.7109375" customWidth="1"/>
    <col min="79" max="79" width="11.42578125" customWidth="1"/>
    <col min="82" max="82" width="7.28515625" customWidth="1"/>
    <col min="83" max="83" width="6.5703125" customWidth="1"/>
    <col min="85" max="85" width="3.5703125" customWidth="1"/>
    <col min="86" max="86" width="4.140625" customWidth="1"/>
    <col min="87" max="87" width="6" customWidth="1"/>
    <col min="88" max="88" width="6.42578125" customWidth="1"/>
    <col min="90" max="91" width="4" customWidth="1"/>
    <col min="92" max="92" width="5.42578125" customWidth="1"/>
    <col min="93" max="93" width="7" customWidth="1"/>
    <col min="95" max="95" width="23.42578125" customWidth="1"/>
  </cols>
  <sheetData>
    <row r="1" spans="1:122">
      <c r="A1" s="601" t="s">
        <v>0</v>
      </c>
      <c r="B1" s="602"/>
      <c r="C1" s="603"/>
      <c r="D1" s="607" t="s">
        <v>1</v>
      </c>
      <c r="E1" s="608"/>
      <c r="F1" s="609" t="s">
        <v>2</v>
      </c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794"/>
      <c r="R1" s="615">
        <v>1</v>
      </c>
      <c r="S1" s="616"/>
      <c r="T1" s="616"/>
      <c r="U1" s="617"/>
      <c r="V1" s="598">
        <v>2</v>
      </c>
      <c r="W1" s="599"/>
      <c r="X1" s="599"/>
      <c r="Y1" s="600"/>
      <c r="Z1" s="637">
        <v>3</v>
      </c>
      <c r="AA1" s="638"/>
      <c r="AB1" s="638"/>
      <c r="AC1" s="639"/>
      <c r="AD1" s="640">
        <v>4</v>
      </c>
      <c r="AE1" s="641"/>
      <c r="AF1" s="641"/>
      <c r="AG1" s="642"/>
      <c r="AH1" s="643">
        <v>5</v>
      </c>
      <c r="AI1" s="644"/>
      <c r="AJ1" s="644"/>
      <c r="AK1" s="645"/>
      <c r="AL1" s="634">
        <v>6</v>
      </c>
      <c r="AM1" s="635"/>
      <c r="AN1" s="635"/>
      <c r="AO1" s="636"/>
      <c r="AP1" s="646">
        <v>7</v>
      </c>
      <c r="AQ1" s="647"/>
      <c r="AR1" s="647"/>
      <c r="AS1" s="648"/>
      <c r="AT1" s="649">
        <v>8</v>
      </c>
      <c r="AU1" s="650"/>
      <c r="AV1" s="650"/>
      <c r="AW1" s="651"/>
      <c r="AX1" s="615">
        <v>9</v>
      </c>
      <c r="AY1" s="616"/>
      <c r="AZ1" s="616"/>
      <c r="BA1" s="617"/>
      <c r="BB1" s="598">
        <v>10</v>
      </c>
      <c r="BC1" s="599"/>
      <c r="BD1" s="599"/>
      <c r="BE1" s="600"/>
      <c r="BF1" s="637">
        <v>11</v>
      </c>
      <c r="BG1" s="638"/>
      <c r="BH1" s="638"/>
      <c r="BI1" s="639"/>
      <c r="BJ1" s="640">
        <v>12</v>
      </c>
      <c r="BK1" s="641"/>
      <c r="BL1" s="641"/>
      <c r="BM1" s="642"/>
      <c r="BN1" s="643">
        <v>13</v>
      </c>
      <c r="BO1" s="644"/>
      <c r="BP1" s="644"/>
      <c r="BQ1" s="645"/>
      <c r="BR1" s="634">
        <v>14</v>
      </c>
      <c r="BS1" s="635"/>
      <c r="BT1" s="635"/>
      <c r="BU1" s="636"/>
    </row>
    <row r="2" spans="1:122">
      <c r="A2" s="604"/>
      <c r="B2" s="605"/>
      <c r="C2" s="606"/>
      <c r="D2" s="1" t="s">
        <v>4</v>
      </c>
      <c r="E2" s="2" t="s">
        <v>5</v>
      </c>
      <c r="F2" s="3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3" t="s">
        <v>12</v>
      </c>
      <c r="M2" s="4" t="s">
        <v>13</v>
      </c>
      <c r="N2" s="4" t="s">
        <v>14</v>
      </c>
      <c r="O2" s="4" t="s">
        <v>15</v>
      </c>
      <c r="P2" s="5" t="s">
        <v>16</v>
      </c>
      <c r="Q2" s="5" t="s">
        <v>17</v>
      </c>
      <c r="R2" s="9" t="s">
        <v>18</v>
      </c>
      <c r="S2" s="9" t="s">
        <v>19</v>
      </c>
      <c r="T2" s="9" t="s">
        <v>20</v>
      </c>
      <c r="U2" s="9" t="s">
        <v>21</v>
      </c>
      <c r="V2" s="10" t="s">
        <v>18</v>
      </c>
      <c r="W2" s="10" t="s">
        <v>19</v>
      </c>
      <c r="X2" s="10" t="s">
        <v>20</v>
      </c>
      <c r="Y2" s="10" t="s">
        <v>21</v>
      </c>
      <c r="Z2" s="11" t="s">
        <v>18</v>
      </c>
      <c r="AA2" s="11" t="s">
        <v>19</v>
      </c>
      <c r="AB2" s="11" t="s">
        <v>20</v>
      </c>
      <c r="AC2" s="11" t="s">
        <v>21</v>
      </c>
      <c r="AD2" s="12" t="s">
        <v>18</v>
      </c>
      <c r="AE2" s="12" t="s">
        <v>19</v>
      </c>
      <c r="AF2" s="12" t="s">
        <v>20</v>
      </c>
      <c r="AG2" s="12" t="s">
        <v>21</v>
      </c>
      <c r="AH2" s="13" t="s">
        <v>18</v>
      </c>
      <c r="AI2" s="13" t="s">
        <v>19</v>
      </c>
      <c r="AJ2" s="13" t="s">
        <v>20</v>
      </c>
      <c r="AK2" s="13" t="s">
        <v>21</v>
      </c>
      <c r="AL2" s="14" t="s">
        <v>18</v>
      </c>
      <c r="AM2" s="14" t="s">
        <v>19</v>
      </c>
      <c r="AN2" s="14" t="s">
        <v>20</v>
      </c>
      <c r="AO2" s="14" t="s">
        <v>21</v>
      </c>
      <c r="AP2" s="15" t="s">
        <v>18</v>
      </c>
      <c r="AQ2" s="15" t="s">
        <v>19</v>
      </c>
      <c r="AR2" s="15" t="s">
        <v>20</v>
      </c>
      <c r="AS2" s="15" t="s">
        <v>21</v>
      </c>
      <c r="AT2" s="16" t="s">
        <v>18</v>
      </c>
      <c r="AU2" s="16" t="s">
        <v>19</v>
      </c>
      <c r="AV2" s="16" t="s">
        <v>20</v>
      </c>
      <c r="AW2" s="16" t="s">
        <v>21</v>
      </c>
      <c r="AX2" s="9" t="s">
        <v>18</v>
      </c>
      <c r="AY2" s="9" t="s">
        <v>19</v>
      </c>
      <c r="AZ2" s="9" t="s">
        <v>20</v>
      </c>
      <c r="BA2" s="9" t="s">
        <v>21</v>
      </c>
      <c r="BB2" s="10" t="s">
        <v>18</v>
      </c>
      <c r="BC2" s="10" t="s">
        <v>19</v>
      </c>
      <c r="BD2" s="10" t="s">
        <v>20</v>
      </c>
      <c r="BE2" s="10" t="s">
        <v>21</v>
      </c>
      <c r="BF2" s="11" t="s">
        <v>18</v>
      </c>
      <c r="BG2" s="11" t="s">
        <v>19</v>
      </c>
      <c r="BH2" s="11" t="s">
        <v>20</v>
      </c>
      <c r="BI2" s="11" t="s">
        <v>21</v>
      </c>
      <c r="BJ2" s="12" t="s">
        <v>18</v>
      </c>
      <c r="BK2" s="12" t="s">
        <v>19</v>
      </c>
      <c r="BL2" s="12" t="s">
        <v>20</v>
      </c>
      <c r="BM2" s="12" t="s">
        <v>21</v>
      </c>
      <c r="BN2" s="13" t="s">
        <v>18</v>
      </c>
      <c r="BO2" s="13" t="s">
        <v>19</v>
      </c>
      <c r="BP2" s="13" t="s">
        <v>20</v>
      </c>
      <c r="BQ2" s="13" t="s">
        <v>21</v>
      </c>
      <c r="BR2" s="14" t="s">
        <v>18</v>
      </c>
      <c r="BS2" s="14" t="s">
        <v>19</v>
      </c>
      <c r="BT2" s="14" t="s">
        <v>20</v>
      </c>
      <c r="BU2" s="14" t="s">
        <v>21</v>
      </c>
    </row>
    <row r="3" spans="1:122" ht="15" customHeight="1">
      <c r="A3" s="17">
        <v>1</v>
      </c>
      <c r="B3" s="17">
        <v>1</v>
      </c>
      <c r="C3" s="663" t="s">
        <v>200</v>
      </c>
      <c r="D3" s="18"/>
      <c r="E3" s="19">
        <v>1</v>
      </c>
      <c r="F3" s="20"/>
      <c r="G3" s="20"/>
      <c r="H3" s="20"/>
      <c r="I3" s="20"/>
      <c r="J3" s="20">
        <v>1</v>
      </c>
      <c r="K3" s="20"/>
      <c r="L3" s="20"/>
      <c r="M3" s="20"/>
      <c r="N3" s="20"/>
      <c r="O3" s="20"/>
      <c r="P3" s="19"/>
      <c r="Q3" s="19"/>
      <c r="R3" s="21"/>
      <c r="S3" s="21"/>
      <c r="T3" s="21">
        <v>3</v>
      </c>
      <c r="U3" s="21"/>
      <c r="V3" s="22"/>
      <c r="W3" s="22"/>
      <c r="X3" s="22">
        <v>3</v>
      </c>
      <c r="Y3" s="22"/>
      <c r="Z3" s="23"/>
      <c r="AA3" s="23"/>
      <c r="AB3" s="23">
        <v>3</v>
      </c>
      <c r="AC3" s="23"/>
      <c r="AD3" s="24"/>
      <c r="AE3" s="24"/>
      <c r="AF3" s="24">
        <v>3</v>
      </c>
      <c r="AG3" s="24"/>
      <c r="AH3" s="25"/>
      <c r="AI3" s="25"/>
      <c r="AJ3" s="25">
        <v>3</v>
      </c>
      <c r="AK3" s="25"/>
      <c r="AL3" s="26"/>
      <c r="AM3" s="26"/>
      <c r="AN3" s="26">
        <v>3</v>
      </c>
      <c r="AO3" s="26"/>
      <c r="AP3" s="22"/>
      <c r="AQ3" s="22"/>
      <c r="AR3" s="22">
        <v>3</v>
      </c>
      <c r="AS3" s="22"/>
      <c r="AT3" s="27"/>
      <c r="AU3" s="27"/>
      <c r="AV3" s="27">
        <v>3</v>
      </c>
      <c r="AW3" s="27"/>
      <c r="AX3" s="21"/>
      <c r="AY3" s="21"/>
      <c r="AZ3" s="21">
        <v>3</v>
      </c>
      <c r="BA3" s="21"/>
      <c r="BB3" s="22"/>
      <c r="BC3" s="22"/>
      <c r="BD3" s="22">
        <v>3</v>
      </c>
      <c r="BE3" s="22"/>
      <c r="BF3" s="23"/>
      <c r="BG3" s="23"/>
      <c r="BH3" s="23">
        <v>3</v>
      </c>
      <c r="BI3" s="23"/>
      <c r="BJ3" s="24"/>
      <c r="BK3" s="24"/>
      <c r="BL3" s="24">
        <v>3</v>
      </c>
      <c r="BM3" s="24"/>
      <c r="BN3" s="25"/>
      <c r="BO3" s="25"/>
      <c r="BP3" s="25">
        <v>3</v>
      </c>
      <c r="BQ3" s="25"/>
      <c r="BR3" s="26"/>
      <c r="BS3" s="26"/>
      <c r="BT3" s="26"/>
      <c r="BU3" s="26">
        <v>4</v>
      </c>
    </row>
    <row r="4" spans="1:122">
      <c r="A4" s="17">
        <v>2</v>
      </c>
      <c r="B4" s="17">
        <v>2</v>
      </c>
      <c r="C4" s="664"/>
      <c r="D4" s="18"/>
      <c r="E4" s="19">
        <v>1</v>
      </c>
      <c r="F4" s="20"/>
      <c r="G4" s="20"/>
      <c r="H4" s="20">
        <v>1</v>
      </c>
      <c r="I4" s="20"/>
      <c r="J4" s="20"/>
      <c r="K4" s="20"/>
      <c r="L4" s="20"/>
      <c r="M4" s="20"/>
      <c r="N4" s="20"/>
      <c r="O4" s="20"/>
      <c r="P4" s="19"/>
      <c r="Q4" s="19"/>
      <c r="R4" s="21"/>
      <c r="S4" s="21"/>
      <c r="T4" s="21">
        <v>3</v>
      </c>
      <c r="U4" s="21"/>
      <c r="V4" s="22"/>
      <c r="W4" s="22"/>
      <c r="X4" s="22">
        <v>3</v>
      </c>
      <c r="Y4" s="22"/>
      <c r="Z4" s="23"/>
      <c r="AA4" s="23"/>
      <c r="AB4" s="23">
        <v>3</v>
      </c>
      <c r="AC4" s="23"/>
      <c r="AD4" s="24"/>
      <c r="AE4" s="24"/>
      <c r="AF4" s="24">
        <v>3</v>
      </c>
      <c r="AG4" s="24"/>
      <c r="AH4" s="25"/>
      <c r="AI4" s="25"/>
      <c r="AJ4" s="25">
        <v>3</v>
      </c>
      <c r="AK4" s="25"/>
      <c r="AL4" s="26"/>
      <c r="AM4" s="26"/>
      <c r="AN4" s="26">
        <v>3</v>
      </c>
      <c r="AO4" s="26"/>
      <c r="AP4" s="22"/>
      <c r="AQ4" s="22"/>
      <c r="AR4" s="22">
        <v>3</v>
      </c>
      <c r="AS4" s="22"/>
      <c r="AT4" s="27"/>
      <c r="AU4" s="27"/>
      <c r="AV4" s="27">
        <v>3</v>
      </c>
      <c r="AW4" s="27"/>
      <c r="AX4" s="21"/>
      <c r="AY4" s="21"/>
      <c r="AZ4" s="21">
        <v>3</v>
      </c>
      <c r="BA4" s="21"/>
      <c r="BB4" s="22"/>
      <c r="BC4" s="22"/>
      <c r="BD4" s="22">
        <v>3</v>
      </c>
      <c r="BE4" s="22"/>
      <c r="BF4" s="23"/>
      <c r="BG4" s="23"/>
      <c r="BH4" s="23">
        <v>3</v>
      </c>
      <c r="BI4" s="23"/>
      <c r="BJ4" s="24"/>
      <c r="BK4" s="24"/>
      <c r="BL4" s="24">
        <v>3</v>
      </c>
      <c r="BM4" s="24"/>
      <c r="BN4" s="25"/>
      <c r="BO4" s="25"/>
      <c r="BP4" s="25">
        <v>3</v>
      </c>
      <c r="BQ4" s="25"/>
      <c r="BR4" s="26"/>
      <c r="BS4" s="26"/>
      <c r="BT4" s="26">
        <v>3</v>
      </c>
      <c r="BU4" s="26"/>
      <c r="CD4" s="652" t="s">
        <v>23</v>
      </c>
      <c r="CE4" s="652"/>
      <c r="CG4">
        <v>1</v>
      </c>
      <c r="CI4" t="s">
        <v>18</v>
      </c>
      <c r="CJ4" s="28">
        <v>2</v>
      </c>
      <c r="CL4">
        <v>8</v>
      </c>
      <c r="CN4" t="s">
        <v>18</v>
      </c>
      <c r="CO4" s="28">
        <v>0</v>
      </c>
      <c r="CQ4" t="s">
        <v>24</v>
      </c>
      <c r="CR4" s="29">
        <v>7.0000000000000007E-2</v>
      </c>
      <c r="CS4" s="30">
        <f>CR4/CR8*100%</f>
        <v>7.0000000000000007E-2</v>
      </c>
    </row>
    <row r="5" spans="1:122" ht="15.75" thickBot="1">
      <c r="A5" s="17">
        <v>3</v>
      </c>
      <c r="B5" s="17">
        <v>3</v>
      </c>
      <c r="C5" s="664"/>
      <c r="D5" s="18"/>
      <c r="E5" s="19">
        <v>1</v>
      </c>
      <c r="F5" s="20"/>
      <c r="G5" s="20"/>
      <c r="H5" s="20"/>
      <c r="I5" s="20">
        <v>1</v>
      </c>
      <c r="J5" s="20"/>
      <c r="K5" s="20"/>
      <c r="L5" s="20"/>
      <c r="M5" s="20"/>
      <c r="N5" s="20"/>
      <c r="O5" s="20"/>
      <c r="P5" s="19"/>
      <c r="Q5" s="19"/>
      <c r="R5" s="21"/>
      <c r="S5" s="21"/>
      <c r="T5" s="21">
        <v>3</v>
      </c>
      <c r="U5" s="21"/>
      <c r="V5" s="22"/>
      <c r="W5" s="22"/>
      <c r="X5" s="22">
        <v>3</v>
      </c>
      <c r="Y5" s="22"/>
      <c r="Z5" s="23"/>
      <c r="AA5" s="23"/>
      <c r="AB5" s="23">
        <v>3</v>
      </c>
      <c r="AC5" s="23"/>
      <c r="AD5" s="24"/>
      <c r="AE5" s="24"/>
      <c r="AF5" s="24">
        <v>3</v>
      </c>
      <c r="AG5" s="24"/>
      <c r="AH5" s="25"/>
      <c r="AI5" s="25"/>
      <c r="AJ5" s="25">
        <v>3</v>
      </c>
      <c r="AK5" s="25"/>
      <c r="AL5" s="26"/>
      <c r="AM5" s="26"/>
      <c r="AN5" s="26">
        <v>3</v>
      </c>
      <c r="AO5" s="26"/>
      <c r="AP5" s="22"/>
      <c r="AQ5" s="22"/>
      <c r="AR5" s="22">
        <v>3</v>
      </c>
      <c r="AS5" s="22"/>
      <c r="AT5" s="27"/>
      <c r="AU5" s="27"/>
      <c r="AV5" s="27">
        <v>3</v>
      </c>
      <c r="AW5" s="27"/>
      <c r="AX5" s="21"/>
      <c r="AY5" s="21"/>
      <c r="AZ5" s="21">
        <v>3</v>
      </c>
      <c r="BA5" s="21"/>
      <c r="BB5" s="22"/>
      <c r="BC5" s="22"/>
      <c r="BD5" s="22">
        <v>3</v>
      </c>
      <c r="BE5" s="22"/>
      <c r="BF5" s="23"/>
      <c r="BG5" s="23"/>
      <c r="BH5" s="23">
        <v>3</v>
      </c>
      <c r="BI5" s="23"/>
      <c r="BJ5" s="24"/>
      <c r="BK5" s="24"/>
      <c r="BL5" s="24">
        <v>3</v>
      </c>
      <c r="BM5" s="24"/>
      <c r="BN5" s="25"/>
      <c r="BO5" s="25"/>
      <c r="BP5" s="25">
        <v>3</v>
      </c>
      <c r="BQ5" s="25"/>
      <c r="BR5" s="26"/>
      <c r="BS5" s="26"/>
      <c r="BT5" s="26">
        <v>3</v>
      </c>
      <c r="BU5" s="26"/>
      <c r="CD5" t="s">
        <v>25</v>
      </c>
      <c r="CE5">
        <v>76</v>
      </c>
      <c r="CI5" t="s">
        <v>19</v>
      </c>
      <c r="CJ5" s="28">
        <v>11</v>
      </c>
      <c r="CN5" t="s">
        <v>19</v>
      </c>
      <c r="CO5" s="28">
        <v>7</v>
      </c>
      <c r="CQ5" t="s">
        <v>26</v>
      </c>
      <c r="CR5" s="29">
        <v>0.19</v>
      </c>
      <c r="CS5" s="30">
        <f>CR5/CR8*100%</f>
        <v>0.19</v>
      </c>
      <c r="DO5">
        <v>148</v>
      </c>
      <c r="DP5" s="30">
        <f>DO5/DO9*100%</f>
        <v>6.6907775768535266E-2</v>
      </c>
      <c r="DR5">
        <v>7</v>
      </c>
    </row>
    <row r="6" spans="1:122" ht="15.75" thickTop="1">
      <c r="A6" s="17">
        <v>4</v>
      </c>
      <c r="B6" s="17">
        <v>4</v>
      </c>
      <c r="C6" s="664"/>
      <c r="D6" s="18"/>
      <c r="E6" s="19">
        <v>1</v>
      </c>
      <c r="F6" s="20"/>
      <c r="G6" s="20"/>
      <c r="H6" s="20"/>
      <c r="I6" s="20">
        <v>1</v>
      </c>
      <c r="J6" s="20"/>
      <c r="K6" s="20"/>
      <c r="L6" s="20"/>
      <c r="M6" s="20"/>
      <c r="N6" s="20"/>
      <c r="O6" s="20"/>
      <c r="P6" s="19"/>
      <c r="Q6" s="19"/>
      <c r="R6" s="21"/>
      <c r="S6" s="21"/>
      <c r="T6" s="21">
        <v>3</v>
      </c>
      <c r="U6" s="21"/>
      <c r="V6" s="22"/>
      <c r="W6" s="22"/>
      <c r="X6" s="22">
        <v>3</v>
      </c>
      <c r="Y6" s="22"/>
      <c r="Z6" s="23"/>
      <c r="AA6" s="23"/>
      <c r="AB6" s="23">
        <v>3</v>
      </c>
      <c r="AC6" s="23"/>
      <c r="AD6" s="24"/>
      <c r="AE6" s="24"/>
      <c r="AF6" s="24">
        <v>3</v>
      </c>
      <c r="AG6" s="24"/>
      <c r="AH6" s="25"/>
      <c r="AI6" s="25"/>
      <c r="AJ6" s="25">
        <v>3</v>
      </c>
      <c r="AK6" s="25"/>
      <c r="AL6" s="26"/>
      <c r="AM6" s="26"/>
      <c r="AN6" s="26">
        <v>3</v>
      </c>
      <c r="AO6" s="26"/>
      <c r="AP6" s="22"/>
      <c r="AQ6" s="22"/>
      <c r="AR6" s="22">
        <v>3</v>
      </c>
      <c r="AS6" s="22"/>
      <c r="AT6" s="27"/>
      <c r="AU6" s="27"/>
      <c r="AV6" s="27">
        <v>3</v>
      </c>
      <c r="AW6" s="27"/>
      <c r="AX6" s="21"/>
      <c r="AY6" s="21"/>
      <c r="AZ6" s="21">
        <v>3</v>
      </c>
      <c r="BA6" s="21"/>
      <c r="BB6" s="22"/>
      <c r="BC6" s="22"/>
      <c r="BD6" s="22">
        <v>3</v>
      </c>
      <c r="BE6" s="22"/>
      <c r="BF6" s="23"/>
      <c r="BG6" s="23"/>
      <c r="BH6" s="23">
        <v>3</v>
      </c>
      <c r="BI6" s="23"/>
      <c r="BJ6" s="24"/>
      <c r="BK6" s="24"/>
      <c r="BL6" s="24">
        <v>3</v>
      </c>
      <c r="BM6" s="24"/>
      <c r="BN6" s="25"/>
      <c r="BO6" s="25"/>
      <c r="BP6" s="25">
        <v>3</v>
      </c>
      <c r="BQ6" s="25"/>
      <c r="BR6" s="26"/>
      <c r="BS6" s="26"/>
      <c r="BT6" s="26">
        <v>3</v>
      </c>
      <c r="BU6" s="26"/>
      <c r="BZ6" s="31"/>
      <c r="CA6" s="32" t="s">
        <v>23</v>
      </c>
      <c r="CB6" s="32"/>
      <c r="CD6" t="s">
        <v>27</v>
      </c>
      <c r="CE6">
        <v>74</v>
      </c>
      <c r="CI6" t="s">
        <v>20</v>
      </c>
      <c r="CJ6" s="28">
        <v>122</v>
      </c>
      <c r="CN6" t="s">
        <v>20</v>
      </c>
      <c r="CO6" s="28">
        <v>131</v>
      </c>
      <c r="CQ6" t="s">
        <v>28</v>
      </c>
      <c r="CR6" s="29">
        <v>0.59</v>
      </c>
      <c r="CS6" s="30">
        <f>CR6/CR8*100%</f>
        <v>0.59</v>
      </c>
      <c r="DO6">
        <v>431</v>
      </c>
      <c r="DP6" s="30">
        <f>DO6/DO9*100%</f>
        <v>0.19484629294755876</v>
      </c>
      <c r="DR6">
        <v>19</v>
      </c>
    </row>
    <row r="7" spans="1:122">
      <c r="A7" s="17">
        <v>5</v>
      </c>
      <c r="B7" s="17">
        <v>5</v>
      </c>
      <c r="C7" s="664"/>
      <c r="D7" s="18">
        <v>1</v>
      </c>
      <c r="E7" s="19"/>
      <c r="F7" s="20"/>
      <c r="G7" s="20"/>
      <c r="H7" s="20">
        <v>1</v>
      </c>
      <c r="I7" s="20"/>
      <c r="J7" s="20"/>
      <c r="K7" s="20"/>
      <c r="L7" s="20"/>
      <c r="M7" s="20"/>
      <c r="N7" s="20"/>
      <c r="O7" s="20"/>
      <c r="P7" s="19"/>
      <c r="Q7" s="19"/>
      <c r="R7" s="21"/>
      <c r="S7" s="21"/>
      <c r="T7" s="21">
        <v>3</v>
      </c>
      <c r="U7" s="21"/>
      <c r="V7" s="22"/>
      <c r="W7" s="22"/>
      <c r="X7" s="22">
        <v>3</v>
      </c>
      <c r="Y7" s="22"/>
      <c r="Z7" s="23"/>
      <c r="AA7" s="23"/>
      <c r="AB7" s="23">
        <v>3</v>
      </c>
      <c r="AC7" s="23"/>
      <c r="AD7" s="24"/>
      <c r="AE7" s="24"/>
      <c r="AF7" s="24">
        <v>3</v>
      </c>
      <c r="AG7" s="24"/>
      <c r="AH7" s="25"/>
      <c r="AI7" s="25"/>
      <c r="AJ7" s="25">
        <v>3</v>
      </c>
      <c r="AK7" s="25"/>
      <c r="AL7" s="26"/>
      <c r="AM7" s="26"/>
      <c r="AN7" s="26">
        <v>3</v>
      </c>
      <c r="AO7" s="26"/>
      <c r="AP7" s="22"/>
      <c r="AQ7" s="22"/>
      <c r="AR7" s="22">
        <v>3</v>
      </c>
      <c r="AS7" s="22"/>
      <c r="AT7" s="27"/>
      <c r="AU7" s="27"/>
      <c r="AV7" s="27">
        <v>3</v>
      </c>
      <c r="AW7" s="27"/>
      <c r="AX7" s="21"/>
      <c r="AY7" s="21"/>
      <c r="AZ7" s="21">
        <v>3</v>
      </c>
      <c r="BA7" s="21"/>
      <c r="BB7" s="22"/>
      <c r="BC7" s="22"/>
      <c r="BD7" s="22">
        <v>3</v>
      </c>
      <c r="BE7" s="22"/>
      <c r="BF7" s="23"/>
      <c r="BG7" s="23"/>
      <c r="BH7" s="23">
        <v>3</v>
      </c>
      <c r="BI7" s="23"/>
      <c r="BJ7" s="24"/>
      <c r="BK7" s="24"/>
      <c r="BL7" s="24">
        <v>3</v>
      </c>
      <c r="BM7" s="24"/>
      <c r="BN7" s="25"/>
      <c r="BO7" s="25"/>
      <c r="BP7" s="25">
        <v>3</v>
      </c>
      <c r="BQ7" s="25"/>
      <c r="BR7" s="26"/>
      <c r="BS7" s="26"/>
      <c r="BT7" s="26">
        <v>3</v>
      </c>
      <c r="BU7" s="26"/>
      <c r="BZ7" s="653"/>
      <c r="CA7" s="20" t="s">
        <v>29</v>
      </c>
      <c r="CB7" s="440"/>
      <c r="CD7" t="s">
        <v>30</v>
      </c>
      <c r="CE7" s="34">
        <f>SUM(CE5:CE6)</f>
        <v>150</v>
      </c>
      <c r="CI7" t="s">
        <v>21</v>
      </c>
      <c r="CJ7" s="28">
        <v>15</v>
      </c>
      <c r="CN7" t="s">
        <v>21</v>
      </c>
      <c r="CO7" s="28">
        <v>12</v>
      </c>
      <c r="CQ7" t="s">
        <v>31</v>
      </c>
      <c r="CR7" s="29">
        <v>0.15</v>
      </c>
      <c r="CS7" s="30">
        <f>CR7/CR8*100%</f>
        <v>0.15</v>
      </c>
      <c r="DO7">
        <v>1312</v>
      </c>
      <c r="DP7" s="30">
        <f>DO7/DO9*100%</f>
        <v>0.59312839059674505</v>
      </c>
      <c r="DR7">
        <v>59</v>
      </c>
    </row>
    <row r="8" spans="1:122">
      <c r="A8" s="17">
        <v>6</v>
      </c>
      <c r="B8" s="17">
        <v>6</v>
      </c>
      <c r="C8" s="664"/>
      <c r="D8" s="18">
        <v>1</v>
      </c>
      <c r="E8" s="19"/>
      <c r="F8" s="20"/>
      <c r="G8" s="20"/>
      <c r="H8" s="20"/>
      <c r="I8" s="20"/>
      <c r="J8" s="20">
        <v>1</v>
      </c>
      <c r="K8" s="20"/>
      <c r="L8" s="20"/>
      <c r="M8" s="20"/>
      <c r="N8" s="20"/>
      <c r="O8" s="20"/>
      <c r="P8" s="19"/>
      <c r="Q8" s="19"/>
      <c r="R8" s="21"/>
      <c r="S8" s="21"/>
      <c r="T8" s="21">
        <v>3</v>
      </c>
      <c r="U8" s="21"/>
      <c r="V8" s="22"/>
      <c r="W8" s="22"/>
      <c r="X8" s="22">
        <v>3</v>
      </c>
      <c r="Y8" s="22"/>
      <c r="Z8" s="23"/>
      <c r="AA8" s="23"/>
      <c r="AB8" s="23">
        <v>3</v>
      </c>
      <c r="AC8" s="23"/>
      <c r="AD8" s="24"/>
      <c r="AE8" s="24"/>
      <c r="AF8" s="24">
        <v>3</v>
      </c>
      <c r="AG8" s="24"/>
      <c r="AH8" s="25"/>
      <c r="AI8" s="25"/>
      <c r="AJ8" s="25">
        <v>3</v>
      </c>
      <c r="AK8" s="25"/>
      <c r="AL8" s="26"/>
      <c r="AM8" s="26"/>
      <c r="AN8" s="26">
        <v>3</v>
      </c>
      <c r="AO8" s="26"/>
      <c r="AP8" s="22"/>
      <c r="AQ8" s="22"/>
      <c r="AR8" s="22">
        <v>3</v>
      </c>
      <c r="AS8" s="22"/>
      <c r="AT8" s="27"/>
      <c r="AU8" s="27"/>
      <c r="AV8" s="27">
        <v>3</v>
      </c>
      <c r="AW8" s="27"/>
      <c r="AX8" s="21"/>
      <c r="AY8" s="21"/>
      <c r="AZ8" s="21">
        <v>3</v>
      </c>
      <c r="BA8" s="21"/>
      <c r="BB8" s="22"/>
      <c r="BC8" s="22"/>
      <c r="BD8" s="22">
        <v>3</v>
      </c>
      <c r="BE8" s="22"/>
      <c r="BF8" s="23"/>
      <c r="BG8" s="23"/>
      <c r="BH8" s="23">
        <v>3</v>
      </c>
      <c r="BI8" s="23"/>
      <c r="BJ8" s="24"/>
      <c r="BK8" s="24"/>
      <c r="BL8" s="24">
        <v>3</v>
      </c>
      <c r="BM8" s="24"/>
      <c r="BN8" s="25"/>
      <c r="BO8" s="25"/>
      <c r="BP8" s="25"/>
      <c r="BQ8" s="25">
        <v>4</v>
      </c>
      <c r="BR8" s="26"/>
      <c r="BS8" s="26"/>
      <c r="BT8" s="26"/>
      <c r="BU8" s="26">
        <v>4</v>
      </c>
      <c r="BZ8" s="654"/>
      <c r="CA8" s="20" t="s">
        <v>32</v>
      </c>
      <c r="CB8" s="440"/>
      <c r="CJ8" s="35">
        <f>SUM(CJ4:CJ7)</f>
        <v>150</v>
      </c>
      <c r="CO8" s="35">
        <f>SUM(CO4:CO7)</f>
        <v>150</v>
      </c>
      <c r="CQ8" t="s">
        <v>30</v>
      </c>
      <c r="CR8" s="29">
        <v>1</v>
      </c>
      <c r="CS8" s="29">
        <f>SUM(CS4:CS7)</f>
        <v>1</v>
      </c>
      <c r="DO8">
        <v>321</v>
      </c>
      <c r="DP8" s="30">
        <f>DO8/DO9*100%</f>
        <v>0.14511754068716093</v>
      </c>
      <c r="DR8">
        <v>15</v>
      </c>
    </row>
    <row r="9" spans="1:122">
      <c r="A9" s="17">
        <v>7</v>
      </c>
      <c r="B9" s="17">
        <v>7</v>
      </c>
      <c r="C9" s="664"/>
      <c r="D9" s="18">
        <v>1</v>
      </c>
      <c r="E9" s="19"/>
      <c r="F9" s="20"/>
      <c r="G9" s="20"/>
      <c r="H9" s="20">
        <v>1</v>
      </c>
      <c r="I9" s="20"/>
      <c r="J9" s="20"/>
      <c r="K9" s="20"/>
      <c r="L9" s="20"/>
      <c r="M9" s="20"/>
      <c r="N9" s="20"/>
      <c r="O9" s="20"/>
      <c r="P9" s="19"/>
      <c r="Q9" s="19"/>
      <c r="R9" s="21"/>
      <c r="S9" s="21"/>
      <c r="T9" s="21">
        <v>3</v>
      </c>
      <c r="U9" s="21"/>
      <c r="V9" s="22"/>
      <c r="W9" s="22"/>
      <c r="X9" s="22">
        <v>3</v>
      </c>
      <c r="Y9" s="22"/>
      <c r="Z9" s="23"/>
      <c r="AA9" s="23"/>
      <c r="AB9" s="23">
        <v>3</v>
      </c>
      <c r="AC9" s="23"/>
      <c r="AD9" s="24"/>
      <c r="AE9" s="24"/>
      <c r="AF9" s="24">
        <v>3</v>
      </c>
      <c r="AG9" s="24"/>
      <c r="AH9" s="25"/>
      <c r="AI9" s="25"/>
      <c r="AJ9" s="25">
        <v>3</v>
      </c>
      <c r="AK9" s="25"/>
      <c r="AL9" s="26"/>
      <c r="AM9" s="26"/>
      <c r="AN9" s="26">
        <v>3</v>
      </c>
      <c r="AO9" s="26"/>
      <c r="AP9" s="22"/>
      <c r="AQ9" s="22"/>
      <c r="AR9" s="22">
        <v>3</v>
      </c>
      <c r="AS9" s="22"/>
      <c r="AT9" s="27"/>
      <c r="AU9" s="27"/>
      <c r="AV9" s="27">
        <v>3</v>
      </c>
      <c r="AW9" s="27"/>
      <c r="AX9" s="21"/>
      <c r="AY9" s="21"/>
      <c r="AZ9" s="21">
        <v>3</v>
      </c>
      <c r="BA9" s="21"/>
      <c r="BB9" s="22"/>
      <c r="BC9" s="22"/>
      <c r="BD9" s="22">
        <v>3</v>
      </c>
      <c r="BE9" s="22"/>
      <c r="BF9" s="23"/>
      <c r="BG9" s="23"/>
      <c r="BH9" s="23">
        <v>3</v>
      </c>
      <c r="BI9" s="23"/>
      <c r="BJ9" s="24"/>
      <c r="BK9" s="24"/>
      <c r="BL9" s="24">
        <v>3</v>
      </c>
      <c r="BM9" s="24"/>
      <c r="BN9" s="25"/>
      <c r="BO9" s="25"/>
      <c r="BP9" s="25">
        <v>3</v>
      </c>
      <c r="BQ9" s="25"/>
      <c r="BR9" s="26"/>
      <c r="BS9" s="26"/>
      <c r="BT9" s="26">
        <v>3</v>
      </c>
      <c r="BU9" s="26"/>
      <c r="BZ9" s="655"/>
      <c r="CA9" s="20" t="s">
        <v>33</v>
      </c>
      <c r="CB9" s="440"/>
      <c r="CD9" s="652" t="s">
        <v>34</v>
      </c>
      <c r="CE9" s="652"/>
      <c r="CG9">
        <v>2</v>
      </c>
      <c r="CI9" t="s">
        <v>18</v>
      </c>
      <c r="CJ9" s="28">
        <v>1</v>
      </c>
      <c r="CL9">
        <v>9</v>
      </c>
      <c r="CN9" t="s">
        <v>18</v>
      </c>
      <c r="CO9" s="28">
        <v>2</v>
      </c>
      <c r="DO9">
        <f>SUM(DO5:DO8)</f>
        <v>2212</v>
      </c>
      <c r="DP9" s="29">
        <f>SUM(DP5:DP8)</f>
        <v>1</v>
      </c>
      <c r="DR9">
        <v>100</v>
      </c>
    </row>
    <row r="10" spans="1:122">
      <c r="A10" s="17">
        <v>8</v>
      </c>
      <c r="B10" s="17">
        <v>8</v>
      </c>
      <c r="C10" s="664"/>
      <c r="D10" s="18">
        <v>1</v>
      </c>
      <c r="E10" s="19"/>
      <c r="F10" s="20"/>
      <c r="G10" s="20"/>
      <c r="H10" s="20"/>
      <c r="I10" s="20">
        <v>1</v>
      </c>
      <c r="J10" s="20"/>
      <c r="K10" s="20"/>
      <c r="L10" s="20"/>
      <c r="M10" s="20"/>
      <c r="N10" s="20"/>
      <c r="O10" s="20"/>
      <c r="P10" s="19"/>
      <c r="Q10" s="19"/>
      <c r="R10" s="21"/>
      <c r="S10" s="21"/>
      <c r="T10" s="21">
        <v>3</v>
      </c>
      <c r="U10" s="21"/>
      <c r="V10" s="22"/>
      <c r="W10" s="22"/>
      <c r="X10" s="22">
        <v>3</v>
      </c>
      <c r="Y10" s="22"/>
      <c r="Z10" s="23"/>
      <c r="AA10" s="23"/>
      <c r="AB10" s="23">
        <v>3</v>
      </c>
      <c r="AC10" s="23"/>
      <c r="AD10" s="24"/>
      <c r="AE10" s="24"/>
      <c r="AF10" s="24">
        <v>3</v>
      </c>
      <c r="AG10" s="24"/>
      <c r="AH10" s="25"/>
      <c r="AI10" s="25"/>
      <c r="AJ10" s="25">
        <v>3</v>
      </c>
      <c r="AK10" s="25"/>
      <c r="AL10" s="26"/>
      <c r="AM10" s="26"/>
      <c r="AN10" s="26">
        <v>3</v>
      </c>
      <c r="AO10" s="26"/>
      <c r="AP10" s="22"/>
      <c r="AQ10" s="22"/>
      <c r="AR10" s="22">
        <v>3</v>
      </c>
      <c r="AS10" s="22"/>
      <c r="AT10" s="27"/>
      <c r="AU10" s="27"/>
      <c r="AV10" s="27">
        <v>3</v>
      </c>
      <c r="AW10" s="27"/>
      <c r="AX10" s="21"/>
      <c r="AY10" s="21"/>
      <c r="AZ10" s="21">
        <v>3</v>
      </c>
      <c r="BA10" s="21"/>
      <c r="BB10" s="22"/>
      <c r="BC10" s="22"/>
      <c r="BD10" s="22">
        <v>3</v>
      </c>
      <c r="BE10" s="22"/>
      <c r="BF10" s="23"/>
      <c r="BG10" s="23"/>
      <c r="BH10" s="23">
        <v>3</v>
      </c>
      <c r="BI10" s="23"/>
      <c r="BJ10" s="24"/>
      <c r="BK10" s="24"/>
      <c r="BL10" s="24">
        <v>3</v>
      </c>
      <c r="BM10" s="24"/>
      <c r="BN10" s="25"/>
      <c r="BO10" s="25"/>
      <c r="BP10" s="25">
        <v>3</v>
      </c>
      <c r="BQ10" s="25"/>
      <c r="BR10" s="26"/>
      <c r="BS10" s="26"/>
      <c r="BT10" s="26">
        <v>3</v>
      </c>
      <c r="BU10" s="26"/>
      <c r="BZ10" s="438"/>
      <c r="CA10" s="20"/>
      <c r="CB10" s="440"/>
      <c r="CD10" s="437"/>
      <c r="CE10" s="437"/>
      <c r="CJ10" s="28"/>
      <c r="CO10" s="28"/>
      <c r="DP10" s="29"/>
    </row>
    <row r="11" spans="1:122">
      <c r="A11" s="17">
        <v>9</v>
      </c>
      <c r="B11" s="17">
        <v>9</v>
      </c>
      <c r="C11" s="664"/>
      <c r="D11" s="18"/>
      <c r="E11" s="19">
        <v>1</v>
      </c>
      <c r="F11" s="20"/>
      <c r="G11" s="20"/>
      <c r="H11" s="20"/>
      <c r="I11" s="20"/>
      <c r="J11" s="20">
        <v>1</v>
      </c>
      <c r="K11" s="20"/>
      <c r="L11" s="20"/>
      <c r="M11" s="20"/>
      <c r="N11" s="20"/>
      <c r="O11" s="20"/>
      <c r="P11" s="19"/>
      <c r="Q11" s="19"/>
      <c r="R11" s="21"/>
      <c r="S11" s="21"/>
      <c r="T11" s="21">
        <v>3</v>
      </c>
      <c r="U11" s="21"/>
      <c r="V11" s="22"/>
      <c r="W11" s="22"/>
      <c r="X11" s="22">
        <v>3</v>
      </c>
      <c r="Y11" s="22"/>
      <c r="Z11" s="23"/>
      <c r="AA11" s="23"/>
      <c r="AB11" s="23">
        <v>3</v>
      </c>
      <c r="AC11" s="23"/>
      <c r="AD11" s="24"/>
      <c r="AE11" s="24"/>
      <c r="AF11" s="24">
        <v>3</v>
      </c>
      <c r="AG11" s="24"/>
      <c r="AH11" s="25"/>
      <c r="AI11" s="25"/>
      <c r="AJ11" s="25">
        <v>3</v>
      </c>
      <c r="AK11" s="25"/>
      <c r="AL11" s="26"/>
      <c r="AM11" s="26"/>
      <c r="AN11" s="26">
        <v>3</v>
      </c>
      <c r="AO11" s="26"/>
      <c r="AP11" s="22"/>
      <c r="AQ11" s="22"/>
      <c r="AR11" s="22">
        <v>3</v>
      </c>
      <c r="AS11" s="22"/>
      <c r="AT11" s="27"/>
      <c r="AU11" s="27"/>
      <c r="AV11" s="27">
        <v>3</v>
      </c>
      <c r="AW11" s="27"/>
      <c r="AX11" s="21"/>
      <c r="AY11" s="21"/>
      <c r="AZ11" s="21">
        <v>3</v>
      </c>
      <c r="BA11" s="21"/>
      <c r="BB11" s="22"/>
      <c r="BC11" s="22"/>
      <c r="BD11" s="22">
        <v>3</v>
      </c>
      <c r="BE11" s="22"/>
      <c r="BF11" s="23"/>
      <c r="BG11" s="23"/>
      <c r="BH11" s="23">
        <v>3</v>
      </c>
      <c r="BI11" s="23"/>
      <c r="BJ11" s="24"/>
      <c r="BK11" s="24"/>
      <c r="BL11" s="24">
        <v>3</v>
      </c>
      <c r="BM11" s="24"/>
      <c r="BN11" s="25"/>
      <c r="BO11" s="25"/>
      <c r="BP11" s="25"/>
      <c r="BQ11" s="25">
        <v>4</v>
      </c>
      <c r="BR11" s="26"/>
      <c r="BS11" s="26"/>
      <c r="BT11" s="26"/>
      <c r="BU11" s="26">
        <v>4</v>
      </c>
      <c r="BZ11" s="438"/>
      <c r="CA11" s="20"/>
      <c r="CB11" s="440"/>
      <c r="CD11" s="437"/>
      <c r="CE11" s="437"/>
      <c r="CJ11" s="28"/>
      <c r="CO11" s="28"/>
      <c r="DP11" s="29"/>
    </row>
    <row r="12" spans="1:122">
      <c r="A12" s="17">
        <v>10</v>
      </c>
      <c r="B12" s="17">
        <v>10</v>
      </c>
      <c r="C12" s="664"/>
      <c r="D12" s="18"/>
      <c r="E12" s="19">
        <v>1</v>
      </c>
      <c r="F12" s="20"/>
      <c r="G12" s="20"/>
      <c r="H12" s="20">
        <v>1</v>
      </c>
      <c r="I12" s="20"/>
      <c r="J12" s="20"/>
      <c r="K12" s="20"/>
      <c r="L12" s="20"/>
      <c r="M12" s="20"/>
      <c r="N12" s="20"/>
      <c r="O12" s="20"/>
      <c r="P12" s="19"/>
      <c r="Q12" s="19"/>
      <c r="R12" s="21"/>
      <c r="S12" s="21"/>
      <c r="T12" s="21">
        <v>3</v>
      </c>
      <c r="U12" s="21"/>
      <c r="V12" s="22"/>
      <c r="W12" s="22"/>
      <c r="X12" s="22">
        <v>3</v>
      </c>
      <c r="Y12" s="22"/>
      <c r="Z12" s="23"/>
      <c r="AA12" s="23"/>
      <c r="AB12" s="23"/>
      <c r="AC12" s="23">
        <v>4</v>
      </c>
      <c r="AD12" s="24"/>
      <c r="AE12" s="24"/>
      <c r="AF12" s="24">
        <v>3</v>
      </c>
      <c r="AG12" s="24"/>
      <c r="AH12" s="25"/>
      <c r="AI12" s="25"/>
      <c r="AJ12" s="25">
        <v>3</v>
      </c>
      <c r="AK12" s="25"/>
      <c r="AL12" s="26"/>
      <c r="AM12" s="26"/>
      <c r="AN12" s="26">
        <v>3</v>
      </c>
      <c r="AO12" s="26"/>
      <c r="AP12" s="22"/>
      <c r="AQ12" s="22"/>
      <c r="AR12" s="22"/>
      <c r="AS12" s="22">
        <v>4</v>
      </c>
      <c r="AT12" s="27"/>
      <c r="AU12" s="27"/>
      <c r="AV12" s="27">
        <v>3</v>
      </c>
      <c r="AW12" s="27"/>
      <c r="AX12" s="21"/>
      <c r="AY12" s="21"/>
      <c r="AZ12" s="21">
        <v>3</v>
      </c>
      <c r="BA12" s="21"/>
      <c r="BB12" s="22"/>
      <c r="BC12" s="22"/>
      <c r="BD12" s="22">
        <v>3</v>
      </c>
      <c r="BE12" s="22"/>
      <c r="BF12" s="23"/>
      <c r="BG12" s="23"/>
      <c r="BH12" s="23">
        <v>3</v>
      </c>
      <c r="BI12" s="23"/>
      <c r="BJ12" s="24"/>
      <c r="BK12" s="24"/>
      <c r="BL12" s="24">
        <v>3</v>
      </c>
      <c r="BM12" s="24"/>
      <c r="BN12" s="25"/>
      <c r="BO12" s="25"/>
      <c r="BP12" s="25">
        <v>3</v>
      </c>
      <c r="BQ12" s="25"/>
      <c r="BR12" s="26"/>
      <c r="BS12" s="26"/>
      <c r="BT12" s="26"/>
      <c r="BU12" s="26">
        <v>4</v>
      </c>
      <c r="BZ12" s="438"/>
      <c r="CA12" s="20"/>
      <c r="CB12" s="440"/>
      <c r="CD12" s="437"/>
      <c r="CE12" s="437"/>
      <c r="CJ12" s="28"/>
      <c r="CO12" s="28"/>
      <c r="DP12" s="29"/>
    </row>
    <row r="13" spans="1:122">
      <c r="A13" s="17">
        <v>11</v>
      </c>
      <c r="B13" s="17">
        <v>11</v>
      </c>
      <c r="C13" s="664"/>
      <c r="D13" s="18"/>
      <c r="E13" s="19">
        <v>1</v>
      </c>
      <c r="F13" s="20"/>
      <c r="G13" s="20">
        <v>1</v>
      </c>
      <c r="H13" s="20"/>
      <c r="I13" s="20"/>
      <c r="J13" s="20"/>
      <c r="K13" s="20"/>
      <c r="L13" s="20"/>
      <c r="M13" s="20"/>
      <c r="N13" s="20"/>
      <c r="O13" s="20"/>
      <c r="P13" s="19"/>
      <c r="Q13" s="19"/>
      <c r="R13" s="21"/>
      <c r="S13" s="21"/>
      <c r="T13" s="21">
        <v>3</v>
      </c>
      <c r="U13" s="21"/>
      <c r="V13" s="22"/>
      <c r="W13" s="22"/>
      <c r="X13" s="22">
        <v>3</v>
      </c>
      <c r="Y13" s="22"/>
      <c r="Z13" s="23"/>
      <c r="AA13" s="23"/>
      <c r="AB13" s="23">
        <v>3</v>
      </c>
      <c r="AC13" s="23"/>
      <c r="AD13" s="24"/>
      <c r="AE13" s="24"/>
      <c r="AF13" s="24">
        <v>3</v>
      </c>
      <c r="AG13" s="24"/>
      <c r="AH13" s="25"/>
      <c r="AI13" s="25"/>
      <c r="AJ13" s="25">
        <v>3</v>
      </c>
      <c r="AK13" s="25"/>
      <c r="AL13" s="26"/>
      <c r="AM13" s="26"/>
      <c r="AN13" s="26">
        <v>3</v>
      </c>
      <c r="AO13" s="26"/>
      <c r="AP13" s="22"/>
      <c r="AQ13" s="22"/>
      <c r="AR13" s="22">
        <v>3</v>
      </c>
      <c r="AS13" s="22"/>
      <c r="AT13" s="27"/>
      <c r="AU13" s="27"/>
      <c r="AV13" s="27">
        <v>3</v>
      </c>
      <c r="AW13" s="27"/>
      <c r="AX13" s="21"/>
      <c r="AY13" s="21"/>
      <c r="AZ13" s="21">
        <v>3</v>
      </c>
      <c r="BA13" s="21"/>
      <c r="BB13" s="22"/>
      <c r="BC13" s="22"/>
      <c r="BD13" s="22">
        <v>3</v>
      </c>
      <c r="BE13" s="22"/>
      <c r="BF13" s="23"/>
      <c r="BG13" s="23"/>
      <c r="BH13" s="23">
        <v>3</v>
      </c>
      <c r="BI13" s="23"/>
      <c r="BJ13" s="24"/>
      <c r="BK13" s="24"/>
      <c r="BL13" s="24"/>
      <c r="BM13" s="24">
        <v>4</v>
      </c>
      <c r="BN13" s="25"/>
      <c r="BO13" s="25"/>
      <c r="BP13" s="25"/>
      <c r="BQ13" s="25">
        <v>4</v>
      </c>
      <c r="BR13" s="26"/>
      <c r="BS13" s="26"/>
      <c r="BT13" s="26"/>
      <c r="BU13" s="26">
        <v>4</v>
      </c>
      <c r="BZ13" s="438"/>
      <c r="CA13" s="20"/>
      <c r="CB13" s="440"/>
      <c r="CD13" s="437"/>
      <c r="CE13" s="437"/>
      <c r="CJ13" s="28"/>
      <c r="CO13" s="28"/>
      <c r="DP13" s="29"/>
    </row>
    <row r="14" spans="1:122">
      <c r="A14" s="17">
        <v>12</v>
      </c>
      <c r="B14" s="17">
        <v>12</v>
      </c>
      <c r="C14" s="664"/>
      <c r="D14" s="18"/>
      <c r="E14" s="19">
        <v>1</v>
      </c>
      <c r="F14" s="20"/>
      <c r="G14" s="20"/>
      <c r="H14" s="20"/>
      <c r="I14" s="20">
        <v>1</v>
      </c>
      <c r="J14" s="20"/>
      <c r="K14" s="20"/>
      <c r="L14" s="20"/>
      <c r="M14" s="20"/>
      <c r="N14" s="20"/>
      <c r="O14" s="20"/>
      <c r="P14" s="19"/>
      <c r="Q14" s="19"/>
      <c r="R14" s="21"/>
      <c r="S14" s="21"/>
      <c r="T14" s="21">
        <v>3</v>
      </c>
      <c r="U14" s="21"/>
      <c r="V14" s="22"/>
      <c r="W14" s="22"/>
      <c r="X14" s="22">
        <v>3</v>
      </c>
      <c r="Y14" s="22"/>
      <c r="Z14" s="23"/>
      <c r="AA14" s="23"/>
      <c r="AB14" s="23">
        <v>3</v>
      </c>
      <c r="AC14" s="23"/>
      <c r="AD14" s="24"/>
      <c r="AE14" s="24"/>
      <c r="AF14" s="24">
        <v>3</v>
      </c>
      <c r="AG14" s="24"/>
      <c r="AH14" s="25"/>
      <c r="AI14" s="25"/>
      <c r="AJ14" s="25">
        <v>3</v>
      </c>
      <c r="AK14" s="25"/>
      <c r="AL14" s="26"/>
      <c r="AM14" s="26"/>
      <c r="AN14" s="26">
        <v>3</v>
      </c>
      <c r="AO14" s="26"/>
      <c r="AP14" s="22"/>
      <c r="AQ14" s="22"/>
      <c r="AR14" s="22"/>
      <c r="AS14" s="22">
        <v>4</v>
      </c>
      <c r="AT14" s="27"/>
      <c r="AU14" s="27"/>
      <c r="AV14" s="27">
        <v>3</v>
      </c>
      <c r="AW14" s="27"/>
      <c r="AX14" s="21"/>
      <c r="AY14" s="21"/>
      <c r="AZ14" s="21">
        <v>3</v>
      </c>
      <c r="BA14" s="21"/>
      <c r="BB14" s="22"/>
      <c r="BC14" s="22"/>
      <c r="BD14" s="22">
        <v>3</v>
      </c>
      <c r="BE14" s="22"/>
      <c r="BF14" s="23"/>
      <c r="BG14" s="23"/>
      <c r="BH14" s="23">
        <v>3</v>
      </c>
      <c r="BI14" s="23"/>
      <c r="BJ14" s="24"/>
      <c r="BK14" s="24"/>
      <c r="BL14" s="24">
        <v>3</v>
      </c>
      <c r="BM14" s="24"/>
      <c r="BN14" s="25"/>
      <c r="BO14" s="25"/>
      <c r="BP14" s="25"/>
      <c r="BQ14" s="25">
        <v>4</v>
      </c>
      <c r="BR14" s="26"/>
      <c r="BS14" s="26"/>
      <c r="BT14" s="26"/>
      <c r="BU14" s="26">
        <v>4</v>
      </c>
      <c r="BZ14" s="438"/>
      <c r="CA14" s="20"/>
      <c r="CB14" s="440"/>
      <c r="CD14" s="437"/>
      <c r="CE14" s="437"/>
      <c r="CJ14" s="28"/>
      <c r="CO14" s="28"/>
      <c r="DP14" s="29"/>
    </row>
    <row r="15" spans="1:122">
      <c r="A15" s="17">
        <v>13</v>
      </c>
      <c r="B15" s="17">
        <v>13</v>
      </c>
      <c r="C15" s="664"/>
      <c r="D15" s="18"/>
      <c r="E15" s="19">
        <v>1</v>
      </c>
      <c r="F15" s="20"/>
      <c r="G15" s="20"/>
      <c r="H15" s="20">
        <v>1</v>
      </c>
      <c r="I15" s="20"/>
      <c r="J15" s="20"/>
      <c r="K15" s="20"/>
      <c r="L15" s="20"/>
      <c r="M15" s="20"/>
      <c r="N15" s="20"/>
      <c r="O15" s="20"/>
      <c r="P15" s="19"/>
      <c r="Q15" s="19"/>
      <c r="R15" s="21"/>
      <c r="S15" s="21"/>
      <c r="T15" s="21">
        <v>3</v>
      </c>
      <c r="U15" s="21"/>
      <c r="V15" s="22"/>
      <c r="W15" s="22"/>
      <c r="X15" s="22">
        <v>3</v>
      </c>
      <c r="Y15" s="22"/>
      <c r="Z15" s="23"/>
      <c r="AA15" s="23"/>
      <c r="AB15" s="23">
        <v>3</v>
      </c>
      <c r="AC15" s="23"/>
      <c r="AD15" s="24"/>
      <c r="AE15" s="24"/>
      <c r="AF15" s="24">
        <v>3</v>
      </c>
      <c r="AG15" s="24"/>
      <c r="AH15" s="25"/>
      <c r="AI15" s="25"/>
      <c r="AJ15" s="25">
        <v>3</v>
      </c>
      <c r="AK15" s="25"/>
      <c r="AL15" s="26"/>
      <c r="AM15" s="26"/>
      <c r="AN15" s="26">
        <v>3</v>
      </c>
      <c r="AO15" s="26"/>
      <c r="AP15" s="22"/>
      <c r="AQ15" s="22"/>
      <c r="AR15" s="22">
        <v>3</v>
      </c>
      <c r="AS15" s="22"/>
      <c r="AT15" s="27"/>
      <c r="AU15" s="27"/>
      <c r="AV15" s="27">
        <v>3</v>
      </c>
      <c r="AW15" s="27"/>
      <c r="AX15" s="21"/>
      <c r="AY15" s="21"/>
      <c r="AZ15" s="21">
        <v>3</v>
      </c>
      <c r="BA15" s="21"/>
      <c r="BB15" s="22"/>
      <c r="BC15" s="22"/>
      <c r="BD15" s="22">
        <v>3</v>
      </c>
      <c r="BE15" s="22"/>
      <c r="BF15" s="23"/>
      <c r="BG15" s="23"/>
      <c r="BH15" s="23">
        <v>3</v>
      </c>
      <c r="BI15" s="23"/>
      <c r="BJ15" s="24"/>
      <c r="BK15" s="24"/>
      <c r="BL15" s="24">
        <v>3</v>
      </c>
      <c r="BM15" s="24"/>
      <c r="BN15" s="25"/>
      <c r="BO15" s="25"/>
      <c r="BP15" s="25">
        <v>3</v>
      </c>
      <c r="BQ15" s="25"/>
      <c r="BR15" s="26"/>
      <c r="BS15" s="26"/>
      <c r="BT15" s="26">
        <v>3</v>
      </c>
      <c r="BU15" s="26"/>
      <c r="BZ15" s="438"/>
      <c r="CA15" s="20"/>
      <c r="CB15" s="440"/>
      <c r="CD15" s="437"/>
      <c r="CE15" s="437"/>
      <c r="CJ15" s="28"/>
      <c r="CO15" s="28"/>
      <c r="DP15" s="29"/>
    </row>
    <row r="16" spans="1:122">
      <c r="A16" s="17">
        <v>14</v>
      </c>
      <c r="B16" s="17">
        <v>14</v>
      </c>
      <c r="C16" s="664"/>
      <c r="D16" s="18"/>
      <c r="E16" s="19">
        <v>1</v>
      </c>
      <c r="F16" s="20"/>
      <c r="G16" s="20"/>
      <c r="H16" s="20">
        <v>1</v>
      </c>
      <c r="I16" s="20"/>
      <c r="J16" s="20"/>
      <c r="K16" s="20"/>
      <c r="L16" s="20"/>
      <c r="M16" s="20"/>
      <c r="N16" s="20"/>
      <c r="O16" s="20"/>
      <c r="P16" s="19"/>
      <c r="Q16" s="19"/>
      <c r="R16" s="21"/>
      <c r="S16" s="21"/>
      <c r="T16" s="21">
        <v>3</v>
      </c>
      <c r="U16" s="21"/>
      <c r="V16" s="22"/>
      <c r="W16" s="22"/>
      <c r="X16" s="22">
        <v>3</v>
      </c>
      <c r="Y16" s="22"/>
      <c r="Z16" s="23"/>
      <c r="AA16" s="23"/>
      <c r="AB16" s="23">
        <v>3</v>
      </c>
      <c r="AC16" s="23"/>
      <c r="AD16" s="24"/>
      <c r="AE16" s="24"/>
      <c r="AF16" s="24">
        <v>3</v>
      </c>
      <c r="AG16" s="24"/>
      <c r="AH16" s="25"/>
      <c r="AI16" s="25"/>
      <c r="AJ16" s="25">
        <v>3</v>
      </c>
      <c r="AK16" s="25"/>
      <c r="AL16" s="26"/>
      <c r="AM16" s="26"/>
      <c r="AN16" s="26">
        <v>3</v>
      </c>
      <c r="AO16" s="26"/>
      <c r="AP16" s="22"/>
      <c r="AQ16" s="22"/>
      <c r="AR16" s="22">
        <v>3</v>
      </c>
      <c r="AS16" s="22"/>
      <c r="AT16" s="27"/>
      <c r="AU16" s="27"/>
      <c r="AV16" s="27">
        <v>3</v>
      </c>
      <c r="AW16" s="27"/>
      <c r="AX16" s="21"/>
      <c r="AY16" s="21"/>
      <c r="AZ16" s="21">
        <v>3</v>
      </c>
      <c r="BA16" s="21"/>
      <c r="BB16" s="22"/>
      <c r="BC16" s="22"/>
      <c r="BD16" s="22">
        <v>3</v>
      </c>
      <c r="BE16" s="22"/>
      <c r="BF16" s="23"/>
      <c r="BG16" s="23"/>
      <c r="BH16" s="23">
        <v>3</v>
      </c>
      <c r="BI16" s="23"/>
      <c r="BJ16" s="24"/>
      <c r="BK16" s="24"/>
      <c r="BL16" s="24"/>
      <c r="BM16" s="24">
        <v>4</v>
      </c>
      <c r="BN16" s="25"/>
      <c r="BO16" s="25"/>
      <c r="BP16" s="25"/>
      <c r="BQ16" s="25">
        <v>4</v>
      </c>
      <c r="BR16" s="26"/>
      <c r="BS16" s="26"/>
      <c r="BT16" s="26"/>
      <c r="BU16" s="26">
        <v>4</v>
      </c>
      <c r="BZ16" s="438"/>
      <c r="CA16" s="20"/>
      <c r="CB16" s="440"/>
      <c r="CD16" s="437"/>
      <c r="CE16" s="437"/>
      <c r="CJ16" s="28"/>
      <c r="CO16" s="28"/>
      <c r="DP16" s="29"/>
    </row>
    <row r="17" spans="1:120">
      <c r="A17" s="17">
        <v>15</v>
      </c>
      <c r="B17" s="17">
        <v>15</v>
      </c>
      <c r="C17" s="664"/>
      <c r="D17" s="18">
        <v>1</v>
      </c>
      <c r="E17" s="19"/>
      <c r="F17" s="20"/>
      <c r="G17" s="20"/>
      <c r="H17" s="20"/>
      <c r="I17" s="20">
        <v>1</v>
      </c>
      <c r="J17" s="20"/>
      <c r="K17" s="20"/>
      <c r="L17" s="20"/>
      <c r="M17" s="20"/>
      <c r="N17" s="20"/>
      <c r="O17" s="20"/>
      <c r="P17" s="19"/>
      <c r="Q17" s="19"/>
      <c r="R17" s="21"/>
      <c r="S17" s="21"/>
      <c r="T17" s="21">
        <v>3</v>
      </c>
      <c r="U17" s="21"/>
      <c r="V17" s="22"/>
      <c r="W17" s="22"/>
      <c r="X17" s="22">
        <v>3</v>
      </c>
      <c r="Y17" s="22"/>
      <c r="Z17" s="23"/>
      <c r="AA17" s="23"/>
      <c r="AB17" s="23">
        <v>3</v>
      </c>
      <c r="AC17" s="23"/>
      <c r="AD17" s="24"/>
      <c r="AE17" s="24"/>
      <c r="AF17" s="24">
        <v>3</v>
      </c>
      <c r="AG17" s="24"/>
      <c r="AH17" s="25"/>
      <c r="AI17" s="25"/>
      <c r="AJ17" s="25">
        <v>3</v>
      </c>
      <c r="AK17" s="25"/>
      <c r="AL17" s="26"/>
      <c r="AM17" s="26"/>
      <c r="AN17" s="26">
        <v>3</v>
      </c>
      <c r="AO17" s="26"/>
      <c r="AP17" s="22"/>
      <c r="AQ17" s="22"/>
      <c r="AR17" s="22">
        <v>3</v>
      </c>
      <c r="AS17" s="22"/>
      <c r="AT17" s="27"/>
      <c r="AU17" s="27"/>
      <c r="AV17" s="27">
        <v>3</v>
      </c>
      <c r="AW17" s="27"/>
      <c r="AX17" s="21"/>
      <c r="AY17" s="21"/>
      <c r="AZ17" s="21">
        <v>3</v>
      </c>
      <c r="BA17" s="21"/>
      <c r="BB17" s="22"/>
      <c r="BC17" s="22"/>
      <c r="BD17" s="22">
        <v>3</v>
      </c>
      <c r="BE17" s="22"/>
      <c r="BF17" s="23"/>
      <c r="BG17" s="23"/>
      <c r="BH17" s="23">
        <v>3</v>
      </c>
      <c r="BI17" s="23"/>
      <c r="BJ17" s="24"/>
      <c r="BK17" s="24"/>
      <c r="BL17" s="24">
        <v>3</v>
      </c>
      <c r="BM17" s="24"/>
      <c r="BN17" s="25"/>
      <c r="BO17" s="25"/>
      <c r="BP17" s="25">
        <v>3</v>
      </c>
      <c r="BQ17" s="25"/>
      <c r="BR17" s="26"/>
      <c r="BS17" s="26"/>
      <c r="BT17" s="26">
        <v>3</v>
      </c>
      <c r="BU17" s="26"/>
      <c r="BZ17" s="438"/>
      <c r="CA17" s="20"/>
      <c r="CB17" s="440"/>
      <c r="CD17" s="437"/>
      <c r="CE17" s="437"/>
      <c r="CJ17" s="28"/>
      <c r="CO17" s="28"/>
      <c r="DP17" s="29"/>
    </row>
    <row r="18" spans="1:120">
      <c r="A18" s="17">
        <v>16</v>
      </c>
      <c r="B18" s="17">
        <v>16</v>
      </c>
      <c r="C18" s="664"/>
      <c r="D18" s="18"/>
      <c r="E18" s="19">
        <v>1</v>
      </c>
      <c r="F18" s="20"/>
      <c r="G18" s="20"/>
      <c r="H18" s="20"/>
      <c r="I18" s="20">
        <v>1</v>
      </c>
      <c r="J18" s="20"/>
      <c r="K18" s="20"/>
      <c r="L18" s="20"/>
      <c r="M18" s="20"/>
      <c r="N18" s="20"/>
      <c r="O18" s="20"/>
      <c r="P18" s="19"/>
      <c r="Q18" s="19"/>
      <c r="R18" s="21"/>
      <c r="S18" s="21"/>
      <c r="T18" s="21">
        <v>3</v>
      </c>
      <c r="U18" s="21"/>
      <c r="V18" s="22"/>
      <c r="W18" s="22"/>
      <c r="X18" s="22">
        <v>3</v>
      </c>
      <c r="Y18" s="22"/>
      <c r="Z18" s="23"/>
      <c r="AA18" s="23"/>
      <c r="AB18" s="23">
        <v>3</v>
      </c>
      <c r="AC18" s="23"/>
      <c r="AD18" s="24"/>
      <c r="AE18" s="24"/>
      <c r="AF18" s="24">
        <v>3</v>
      </c>
      <c r="AG18" s="24"/>
      <c r="AH18" s="25"/>
      <c r="AI18" s="25"/>
      <c r="AJ18" s="25">
        <v>3</v>
      </c>
      <c r="AK18" s="25"/>
      <c r="AL18" s="26"/>
      <c r="AM18" s="26"/>
      <c r="AN18" s="26">
        <v>3</v>
      </c>
      <c r="AO18" s="26"/>
      <c r="AP18" s="22"/>
      <c r="AQ18" s="22"/>
      <c r="AR18" s="22">
        <v>3</v>
      </c>
      <c r="AS18" s="22"/>
      <c r="AT18" s="27"/>
      <c r="AU18" s="27"/>
      <c r="AV18" s="27">
        <v>3</v>
      </c>
      <c r="AW18" s="27"/>
      <c r="AX18" s="21"/>
      <c r="AY18" s="21"/>
      <c r="AZ18" s="21">
        <v>3</v>
      </c>
      <c r="BA18" s="21"/>
      <c r="BB18" s="22"/>
      <c r="BC18" s="22"/>
      <c r="BD18" s="22">
        <v>3</v>
      </c>
      <c r="BE18" s="22"/>
      <c r="BF18" s="23"/>
      <c r="BG18" s="23"/>
      <c r="BH18" s="23">
        <v>3</v>
      </c>
      <c r="BI18" s="23"/>
      <c r="BJ18" s="24"/>
      <c r="BK18" s="24"/>
      <c r="BL18" s="24"/>
      <c r="BM18" s="24">
        <v>4</v>
      </c>
      <c r="BN18" s="25"/>
      <c r="BO18" s="25"/>
      <c r="BP18" s="25"/>
      <c r="BQ18" s="25">
        <v>4</v>
      </c>
      <c r="BR18" s="26"/>
      <c r="BS18" s="26"/>
      <c r="BT18" s="26"/>
      <c r="BU18" s="26">
        <v>4</v>
      </c>
      <c r="BZ18" s="438"/>
      <c r="CA18" s="20"/>
      <c r="CB18" s="440"/>
      <c r="CD18" s="437"/>
      <c r="CE18" s="437"/>
      <c r="CJ18" s="28"/>
      <c r="CO18" s="28"/>
      <c r="DP18" s="29"/>
    </row>
    <row r="19" spans="1:120">
      <c r="A19" s="17">
        <v>17</v>
      </c>
      <c r="B19" s="17">
        <v>17</v>
      </c>
      <c r="C19" s="664"/>
      <c r="D19" s="18">
        <v>1</v>
      </c>
      <c r="E19" s="19"/>
      <c r="F19" s="20"/>
      <c r="G19" s="20"/>
      <c r="H19" s="20"/>
      <c r="I19" s="20">
        <v>1</v>
      </c>
      <c r="J19" s="20"/>
      <c r="K19" s="20"/>
      <c r="L19" s="20"/>
      <c r="M19" s="20"/>
      <c r="N19" s="20"/>
      <c r="O19" s="20"/>
      <c r="P19" s="19"/>
      <c r="Q19" s="19"/>
      <c r="R19" s="21"/>
      <c r="S19" s="21"/>
      <c r="T19" s="21">
        <v>3</v>
      </c>
      <c r="U19" s="21"/>
      <c r="V19" s="22"/>
      <c r="W19" s="22"/>
      <c r="X19" s="22">
        <v>3</v>
      </c>
      <c r="Y19" s="22"/>
      <c r="Z19" s="23"/>
      <c r="AA19" s="23"/>
      <c r="AB19" s="23">
        <v>3</v>
      </c>
      <c r="AC19" s="23"/>
      <c r="AD19" s="24"/>
      <c r="AE19" s="24"/>
      <c r="AF19" s="24">
        <v>3</v>
      </c>
      <c r="AG19" s="24"/>
      <c r="AH19" s="25"/>
      <c r="AI19" s="25"/>
      <c r="AJ19" s="25">
        <v>3</v>
      </c>
      <c r="AK19" s="25"/>
      <c r="AL19" s="26"/>
      <c r="AM19" s="26"/>
      <c r="AN19" s="26">
        <v>3</v>
      </c>
      <c r="AO19" s="26"/>
      <c r="AP19" s="22"/>
      <c r="AQ19" s="22"/>
      <c r="AR19" s="22">
        <v>3</v>
      </c>
      <c r="AS19" s="22"/>
      <c r="AT19" s="27"/>
      <c r="AU19" s="27"/>
      <c r="AV19" s="27">
        <v>3</v>
      </c>
      <c r="AW19" s="27"/>
      <c r="AX19" s="21"/>
      <c r="AY19" s="21"/>
      <c r="AZ19" s="21">
        <v>3</v>
      </c>
      <c r="BA19" s="21"/>
      <c r="BB19" s="22"/>
      <c r="BC19" s="22"/>
      <c r="BD19" s="22">
        <v>3</v>
      </c>
      <c r="BE19" s="22"/>
      <c r="BF19" s="23"/>
      <c r="BG19" s="23"/>
      <c r="BH19" s="23">
        <v>3</v>
      </c>
      <c r="BI19" s="23"/>
      <c r="BJ19" s="24"/>
      <c r="BK19" s="24"/>
      <c r="BL19" s="24"/>
      <c r="BM19" s="24">
        <v>4</v>
      </c>
      <c r="BN19" s="25"/>
      <c r="BO19" s="25"/>
      <c r="BP19" s="25"/>
      <c r="BQ19" s="25">
        <v>4</v>
      </c>
      <c r="BR19" s="26"/>
      <c r="BS19" s="26"/>
      <c r="BT19" s="26"/>
      <c r="BU19" s="26">
        <v>4</v>
      </c>
      <c r="BZ19" s="438"/>
      <c r="CA19" s="20"/>
      <c r="CB19" s="440"/>
      <c r="CD19" s="437"/>
      <c r="CE19" s="437"/>
      <c r="CJ19" s="28"/>
      <c r="CO19" s="28"/>
      <c r="DP19" s="29"/>
    </row>
    <row r="20" spans="1:120">
      <c r="A20" s="17">
        <v>18</v>
      </c>
      <c r="B20" s="17">
        <v>18</v>
      </c>
      <c r="C20" s="664"/>
      <c r="D20" s="18"/>
      <c r="E20" s="19">
        <v>1</v>
      </c>
      <c r="F20" s="20"/>
      <c r="G20" s="20">
        <v>1</v>
      </c>
      <c r="H20" s="20"/>
      <c r="I20" s="20"/>
      <c r="J20" s="20"/>
      <c r="K20" s="20"/>
      <c r="L20" s="20"/>
      <c r="M20" s="20"/>
      <c r="N20" s="20"/>
      <c r="O20" s="20"/>
      <c r="P20" s="19"/>
      <c r="Q20" s="19"/>
      <c r="R20" s="21"/>
      <c r="S20" s="21"/>
      <c r="T20" s="21">
        <v>3</v>
      </c>
      <c r="U20" s="21"/>
      <c r="V20" s="22"/>
      <c r="W20" s="22"/>
      <c r="X20" s="22">
        <v>3</v>
      </c>
      <c r="Y20" s="22"/>
      <c r="Z20" s="23"/>
      <c r="AA20" s="23"/>
      <c r="AB20" s="23">
        <v>3</v>
      </c>
      <c r="AC20" s="23"/>
      <c r="AD20" s="24"/>
      <c r="AE20" s="24"/>
      <c r="AF20" s="24">
        <v>3</v>
      </c>
      <c r="AG20" s="24"/>
      <c r="AH20" s="25"/>
      <c r="AI20" s="25"/>
      <c r="AJ20" s="25">
        <v>3</v>
      </c>
      <c r="AK20" s="25"/>
      <c r="AL20" s="26"/>
      <c r="AM20" s="26"/>
      <c r="AN20" s="26">
        <v>3</v>
      </c>
      <c r="AO20" s="26"/>
      <c r="AP20" s="22"/>
      <c r="AQ20" s="22"/>
      <c r="AR20" s="22">
        <v>3</v>
      </c>
      <c r="AS20" s="22"/>
      <c r="AT20" s="27"/>
      <c r="AU20" s="27"/>
      <c r="AV20" s="27">
        <v>3</v>
      </c>
      <c r="AW20" s="27"/>
      <c r="AX20" s="21"/>
      <c r="AY20" s="21"/>
      <c r="AZ20" s="21">
        <v>3</v>
      </c>
      <c r="BA20" s="21"/>
      <c r="BB20" s="22"/>
      <c r="BC20" s="22"/>
      <c r="BD20" s="22">
        <v>3</v>
      </c>
      <c r="BE20" s="22"/>
      <c r="BF20" s="23"/>
      <c r="BG20" s="23"/>
      <c r="BH20" s="23">
        <v>3</v>
      </c>
      <c r="BI20" s="23"/>
      <c r="BJ20" s="24"/>
      <c r="BK20" s="24"/>
      <c r="BL20" s="24">
        <v>3</v>
      </c>
      <c r="BM20" s="24"/>
      <c r="BN20" s="25"/>
      <c r="BO20" s="25"/>
      <c r="BP20" s="25">
        <v>3</v>
      </c>
      <c r="BQ20" s="25"/>
      <c r="BR20" s="26"/>
      <c r="BS20" s="26"/>
      <c r="BT20" s="26"/>
      <c r="BU20" s="26">
        <v>4</v>
      </c>
      <c r="BZ20" s="438"/>
      <c r="CA20" s="20"/>
      <c r="CB20" s="440"/>
      <c r="CD20" s="437"/>
      <c r="CE20" s="437"/>
      <c r="CJ20" s="28"/>
      <c r="CO20" s="28"/>
      <c r="DP20" s="29"/>
    </row>
    <row r="21" spans="1:120">
      <c r="A21" s="17">
        <v>19</v>
      </c>
      <c r="B21" s="17">
        <v>19</v>
      </c>
      <c r="C21" s="664"/>
      <c r="D21" s="18"/>
      <c r="E21" s="19">
        <v>1</v>
      </c>
      <c r="F21" s="20"/>
      <c r="G21" s="20"/>
      <c r="H21" s="20"/>
      <c r="I21" s="20"/>
      <c r="J21" s="20">
        <v>1</v>
      </c>
      <c r="K21" s="20"/>
      <c r="L21" s="20"/>
      <c r="M21" s="20"/>
      <c r="N21" s="20"/>
      <c r="O21" s="20"/>
      <c r="P21" s="19"/>
      <c r="Q21" s="19"/>
      <c r="R21" s="21"/>
      <c r="S21" s="21"/>
      <c r="T21" s="21">
        <v>3</v>
      </c>
      <c r="U21" s="21"/>
      <c r="V21" s="22"/>
      <c r="W21" s="22"/>
      <c r="X21" s="22">
        <v>3</v>
      </c>
      <c r="Y21" s="22"/>
      <c r="Z21" s="23"/>
      <c r="AA21" s="23"/>
      <c r="AB21" s="23">
        <v>3</v>
      </c>
      <c r="AC21" s="23"/>
      <c r="AD21" s="24"/>
      <c r="AE21" s="24"/>
      <c r="AF21" s="24">
        <v>3</v>
      </c>
      <c r="AG21" s="24"/>
      <c r="AH21" s="25"/>
      <c r="AI21" s="25"/>
      <c r="AJ21" s="25">
        <v>3</v>
      </c>
      <c r="AK21" s="25"/>
      <c r="AL21" s="26"/>
      <c r="AM21" s="26"/>
      <c r="AN21" s="26">
        <v>3</v>
      </c>
      <c r="AO21" s="26"/>
      <c r="AP21" s="22"/>
      <c r="AQ21" s="22"/>
      <c r="AR21" s="22">
        <v>3</v>
      </c>
      <c r="AS21" s="22"/>
      <c r="AT21" s="27"/>
      <c r="AU21" s="27"/>
      <c r="AV21" s="27">
        <v>3</v>
      </c>
      <c r="AW21" s="27"/>
      <c r="AX21" s="21"/>
      <c r="AY21" s="21"/>
      <c r="AZ21" s="21">
        <v>3</v>
      </c>
      <c r="BA21" s="21"/>
      <c r="BB21" s="22"/>
      <c r="BC21" s="22"/>
      <c r="BD21" s="22">
        <v>3</v>
      </c>
      <c r="BE21" s="22"/>
      <c r="BF21" s="23"/>
      <c r="BG21" s="23"/>
      <c r="BH21" s="23">
        <v>3</v>
      </c>
      <c r="BI21" s="23"/>
      <c r="BJ21" s="24"/>
      <c r="BK21" s="24"/>
      <c r="BL21" s="24">
        <v>3</v>
      </c>
      <c r="BM21" s="24"/>
      <c r="BN21" s="25"/>
      <c r="BO21" s="25"/>
      <c r="BP21" s="25">
        <v>3</v>
      </c>
      <c r="BQ21" s="25"/>
      <c r="BR21" s="26"/>
      <c r="BS21" s="26"/>
      <c r="BT21" s="26"/>
      <c r="BU21" s="26">
        <v>4</v>
      </c>
      <c r="BZ21" s="438"/>
      <c r="CA21" s="20"/>
      <c r="CB21" s="440"/>
      <c r="CD21" s="437"/>
      <c r="CE21" s="437"/>
      <c r="CJ21" s="28"/>
      <c r="CO21" s="28"/>
      <c r="DP21" s="29"/>
    </row>
    <row r="22" spans="1:120">
      <c r="A22" s="17">
        <v>20</v>
      </c>
      <c r="B22" s="17">
        <v>20</v>
      </c>
      <c r="C22" s="664"/>
      <c r="D22" s="18"/>
      <c r="E22" s="19">
        <v>1</v>
      </c>
      <c r="F22" s="20"/>
      <c r="G22" s="20">
        <v>1</v>
      </c>
      <c r="H22" s="20"/>
      <c r="I22" s="20"/>
      <c r="J22" s="20"/>
      <c r="K22" s="20"/>
      <c r="L22" s="20"/>
      <c r="M22" s="20"/>
      <c r="N22" s="20"/>
      <c r="O22" s="20"/>
      <c r="P22" s="19"/>
      <c r="Q22" s="19"/>
      <c r="R22" s="21"/>
      <c r="S22" s="21"/>
      <c r="T22" s="21">
        <v>3</v>
      </c>
      <c r="U22" s="21"/>
      <c r="V22" s="22"/>
      <c r="W22" s="22"/>
      <c r="X22" s="22">
        <v>3</v>
      </c>
      <c r="Y22" s="22"/>
      <c r="Z22" s="23"/>
      <c r="AA22" s="23"/>
      <c r="AB22" s="23">
        <v>3</v>
      </c>
      <c r="AC22" s="23"/>
      <c r="AD22" s="24"/>
      <c r="AE22" s="24"/>
      <c r="AF22" s="24">
        <v>3</v>
      </c>
      <c r="AG22" s="24"/>
      <c r="AH22" s="25"/>
      <c r="AI22" s="25"/>
      <c r="AJ22" s="25">
        <v>3</v>
      </c>
      <c r="AK22" s="25"/>
      <c r="AL22" s="26"/>
      <c r="AM22" s="26"/>
      <c r="AN22" s="26">
        <v>3</v>
      </c>
      <c r="AO22" s="26"/>
      <c r="AP22" s="22"/>
      <c r="AQ22" s="22"/>
      <c r="AR22" s="22">
        <v>3</v>
      </c>
      <c r="AS22" s="22"/>
      <c r="AT22" s="27"/>
      <c r="AU22" s="27"/>
      <c r="AV22" s="27">
        <v>3</v>
      </c>
      <c r="AW22" s="27"/>
      <c r="AX22" s="21"/>
      <c r="AY22" s="21"/>
      <c r="AZ22" s="21">
        <v>3</v>
      </c>
      <c r="BA22" s="21"/>
      <c r="BB22" s="22"/>
      <c r="BC22" s="22"/>
      <c r="BD22" s="22">
        <v>3</v>
      </c>
      <c r="BE22" s="22"/>
      <c r="BF22" s="23"/>
      <c r="BG22" s="23"/>
      <c r="BH22" s="23">
        <v>3</v>
      </c>
      <c r="BI22" s="23"/>
      <c r="BJ22" s="24"/>
      <c r="BK22" s="24"/>
      <c r="BL22" s="24">
        <v>3</v>
      </c>
      <c r="BM22" s="24"/>
      <c r="BN22" s="25"/>
      <c r="BO22" s="25"/>
      <c r="BP22" s="25">
        <v>3</v>
      </c>
      <c r="BQ22" s="25"/>
      <c r="BR22" s="26"/>
      <c r="BS22" s="26"/>
      <c r="BT22" s="26">
        <v>3</v>
      </c>
      <c r="BU22" s="26"/>
      <c r="BZ22" s="438"/>
      <c r="CA22" s="20"/>
      <c r="CB22" s="440"/>
      <c r="CD22" s="437"/>
      <c r="CE22" s="437"/>
      <c r="CJ22" s="28"/>
      <c r="CO22" s="28"/>
      <c r="DP22" s="29"/>
    </row>
    <row r="23" spans="1:120">
      <c r="A23" s="17">
        <v>21</v>
      </c>
      <c r="B23" s="17">
        <v>21</v>
      </c>
      <c r="C23" s="664"/>
      <c r="D23" s="18">
        <v>1</v>
      </c>
      <c r="E23" s="19"/>
      <c r="F23" s="20"/>
      <c r="G23" s="20"/>
      <c r="H23" s="20">
        <v>1</v>
      </c>
      <c r="I23" s="20"/>
      <c r="J23" s="20"/>
      <c r="K23" s="20"/>
      <c r="L23" s="20"/>
      <c r="M23" s="20"/>
      <c r="N23" s="20"/>
      <c r="O23" s="20"/>
      <c r="P23" s="19"/>
      <c r="Q23" s="19"/>
      <c r="R23" s="21"/>
      <c r="S23" s="21"/>
      <c r="T23" s="21">
        <v>3</v>
      </c>
      <c r="U23" s="21"/>
      <c r="V23" s="22"/>
      <c r="W23" s="22"/>
      <c r="X23" s="22">
        <v>3</v>
      </c>
      <c r="Y23" s="22"/>
      <c r="Z23" s="23"/>
      <c r="AA23" s="23"/>
      <c r="AB23" s="23">
        <v>3</v>
      </c>
      <c r="AC23" s="23"/>
      <c r="AD23" s="24"/>
      <c r="AE23" s="24"/>
      <c r="AF23" s="24">
        <v>3</v>
      </c>
      <c r="AG23" s="24"/>
      <c r="AH23" s="25"/>
      <c r="AI23" s="25"/>
      <c r="AJ23" s="25">
        <v>3</v>
      </c>
      <c r="AK23" s="25"/>
      <c r="AL23" s="26"/>
      <c r="AM23" s="26"/>
      <c r="AN23" s="26">
        <v>3</v>
      </c>
      <c r="AO23" s="26"/>
      <c r="AP23" s="22"/>
      <c r="AQ23" s="22"/>
      <c r="AR23" s="22">
        <v>3</v>
      </c>
      <c r="AS23" s="22"/>
      <c r="AT23" s="27"/>
      <c r="AU23" s="27"/>
      <c r="AV23" s="27">
        <v>3</v>
      </c>
      <c r="AW23" s="27"/>
      <c r="AX23" s="21"/>
      <c r="AY23" s="21"/>
      <c r="AZ23" s="21">
        <v>3</v>
      </c>
      <c r="BA23" s="21"/>
      <c r="BB23" s="22"/>
      <c r="BC23" s="22"/>
      <c r="BD23" s="22">
        <v>3</v>
      </c>
      <c r="BE23" s="22"/>
      <c r="BF23" s="23"/>
      <c r="BG23" s="23"/>
      <c r="BH23" s="23">
        <v>3</v>
      </c>
      <c r="BI23" s="23"/>
      <c r="BJ23" s="24"/>
      <c r="BK23" s="24"/>
      <c r="BL23" s="24"/>
      <c r="BM23" s="24">
        <v>4</v>
      </c>
      <c r="BN23" s="25"/>
      <c r="BO23" s="25"/>
      <c r="BP23" s="25"/>
      <c r="BQ23" s="25">
        <v>4</v>
      </c>
      <c r="BR23" s="26"/>
      <c r="BS23" s="26"/>
      <c r="BT23" s="26"/>
      <c r="BU23" s="26">
        <v>4</v>
      </c>
      <c r="BZ23" s="438"/>
      <c r="CA23" s="20"/>
      <c r="CB23" s="440"/>
      <c r="CD23" s="437"/>
      <c r="CE23" s="437"/>
      <c r="CJ23" s="28"/>
      <c r="CO23" s="28"/>
      <c r="DP23" s="29"/>
    </row>
    <row r="24" spans="1:120">
      <c r="A24" s="17">
        <v>22</v>
      </c>
      <c r="B24" s="17">
        <v>22</v>
      </c>
      <c r="C24" s="664"/>
      <c r="D24" s="18"/>
      <c r="E24" s="19">
        <v>1</v>
      </c>
      <c r="F24" s="20"/>
      <c r="G24" s="20"/>
      <c r="H24" s="20"/>
      <c r="I24" s="20">
        <v>1</v>
      </c>
      <c r="J24" s="20"/>
      <c r="K24" s="20"/>
      <c r="L24" s="20"/>
      <c r="M24" s="20"/>
      <c r="N24" s="20"/>
      <c r="O24" s="20"/>
      <c r="P24" s="19"/>
      <c r="Q24" s="19"/>
      <c r="R24" s="21"/>
      <c r="S24" s="21"/>
      <c r="T24" s="21">
        <v>3</v>
      </c>
      <c r="U24" s="21"/>
      <c r="V24" s="22"/>
      <c r="W24" s="22"/>
      <c r="X24" s="22">
        <v>3</v>
      </c>
      <c r="Y24" s="22"/>
      <c r="Z24" s="23"/>
      <c r="AA24" s="23"/>
      <c r="AB24" s="23">
        <v>3</v>
      </c>
      <c r="AC24" s="23"/>
      <c r="AD24" s="24"/>
      <c r="AE24" s="24"/>
      <c r="AF24" s="24">
        <v>3</v>
      </c>
      <c r="AG24" s="24"/>
      <c r="AH24" s="25"/>
      <c r="AI24" s="25"/>
      <c r="AJ24" s="25">
        <v>3</v>
      </c>
      <c r="AK24" s="25"/>
      <c r="AL24" s="26"/>
      <c r="AM24" s="26"/>
      <c r="AN24" s="26">
        <v>3</v>
      </c>
      <c r="AO24" s="26"/>
      <c r="AP24" s="22"/>
      <c r="AQ24" s="22"/>
      <c r="AR24" s="22">
        <v>3</v>
      </c>
      <c r="AS24" s="22"/>
      <c r="AT24" s="27"/>
      <c r="AU24" s="27"/>
      <c r="AV24" s="27">
        <v>3</v>
      </c>
      <c r="AW24" s="27"/>
      <c r="AX24" s="21"/>
      <c r="AY24" s="21"/>
      <c r="AZ24" s="21">
        <v>3</v>
      </c>
      <c r="BA24" s="21"/>
      <c r="BB24" s="22"/>
      <c r="BC24" s="22"/>
      <c r="BD24" s="22">
        <v>3</v>
      </c>
      <c r="BE24" s="22"/>
      <c r="BF24" s="23"/>
      <c r="BG24" s="23"/>
      <c r="BH24" s="23">
        <v>3</v>
      </c>
      <c r="BI24" s="23"/>
      <c r="BJ24" s="24"/>
      <c r="BK24" s="24"/>
      <c r="BL24" s="24">
        <v>3</v>
      </c>
      <c r="BM24" s="24"/>
      <c r="BN24" s="25"/>
      <c r="BO24" s="25"/>
      <c r="BP24" s="25">
        <v>3</v>
      </c>
      <c r="BQ24" s="25"/>
      <c r="BR24" s="26"/>
      <c r="BS24" s="26"/>
      <c r="BT24" s="26">
        <v>3</v>
      </c>
      <c r="BU24" s="26"/>
      <c r="BZ24" s="438"/>
      <c r="CA24" s="20"/>
      <c r="CB24" s="440"/>
      <c r="CD24" s="437"/>
      <c r="CE24" s="437"/>
      <c r="CJ24" s="28"/>
      <c r="CO24" s="28"/>
      <c r="DP24" s="29"/>
    </row>
    <row r="25" spans="1:120">
      <c r="A25" s="17">
        <v>23</v>
      </c>
      <c r="B25" s="17">
        <v>23</v>
      </c>
      <c r="C25" s="664"/>
      <c r="D25" s="18">
        <v>1</v>
      </c>
      <c r="E25" s="19"/>
      <c r="F25" s="20"/>
      <c r="G25" s="20"/>
      <c r="H25" s="20">
        <v>1</v>
      </c>
      <c r="I25" s="20"/>
      <c r="J25" s="20"/>
      <c r="K25" s="20"/>
      <c r="L25" s="20"/>
      <c r="M25" s="20"/>
      <c r="N25" s="20"/>
      <c r="O25" s="20"/>
      <c r="P25" s="19"/>
      <c r="Q25" s="19"/>
      <c r="R25" s="21"/>
      <c r="S25" s="21"/>
      <c r="T25" s="21">
        <v>3</v>
      </c>
      <c r="U25" s="21"/>
      <c r="V25" s="22"/>
      <c r="W25" s="22"/>
      <c r="X25" s="22">
        <v>3</v>
      </c>
      <c r="Y25" s="22"/>
      <c r="Z25" s="23"/>
      <c r="AA25" s="23"/>
      <c r="AB25" s="23">
        <v>3</v>
      </c>
      <c r="AC25" s="23"/>
      <c r="AD25" s="24"/>
      <c r="AE25" s="24"/>
      <c r="AF25" s="24">
        <v>3</v>
      </c>
      <c r="AG25" s="24"/>
      <c r="AH25" s="25"/>
      <c r="AI25" s="25"/>
      <c r="AJ25" s="25">
        <v>3</v>
      </c>
      <c r="AK25" s="25"/>
      <c r="AL25" s="26"/>
      <c r="AM25" s="26"/>
      <c r="AN25" s="26">
        <v>3</v>
      </c>
      <c r="AO25" s="26"/>
      <c r="AP25" s="22" t="s">
        <v>451</v>
      </c>
      <c r="AQ25" s="22"/>
      <c r="AR25" s="22">
        <v>3</v>
      </c>
      <c r="AS25" s="22"/>
      <c r="AT25" s="27"/>
      <c r="AU25" s="27"/>
      <c r="AV25" s="27">
        <v>3</v>
      </c>
      <c r="AW25" s="27"/>
      <c r="AX25" s="21"/>
      <c r="AY25" s="21"/>
      <c r="AZ25" s="21">
        <v>3</v>
      </c>
      <c r="BA25" s="21"/>
      <c r="BB25" s="22"/>
      <c r="BC25" s="22"/>
      <c r="BD25" s="22">
        <v>3</v>
      </c>
      <c r="BE25" s="22"/>
      <c r="BF25" s="23"/>
      <c r="BG25" s="23"/>
      <c r="BH25" s="23">
        <v>3</v>
      </c>
      <c r="BI25" s="23"/>
      <c r="BJ25" s="24"/>
      <c r="BK25" s="24"/>
      <c r="BL25" s="24"/>
      <c r="BM25" s="24">
        <v>4</v>
      </c>
      <c r="BN25" s="25"/>
      <c r="BO25" s="25"/>
      <c r="BP25" s="25"/>
      <c r="BQ25" s="25">
        <v>4</v>
      </c>
      <c r="BR25" s="26"/>
      <c r="BS25" s="26"/>
      <c r="BT25" s="26"/>
      <c r="BU25" s="26">
        <v>4</v>
      </c>
      <c r="BZ25" s="438"/>
      <c r="CA25" s="20"/>
      <c r="CB25" s="440"/>
      <c r="CD25" s="437"/>
      <c r="CE25" s="437"/>
      <c r="CJ25" s="28"/>
      <c r="CO25" s="28"/>
      <c r="DP25" s="29"/>
    </row>
    <row r="26" spans="1:120">
      <c r="A26" s="17">
        <v>24</v>
      </c>
      <c r="B26" s="17">
        <v>24</v>
      </c>
      <c r="C26" s="664"/>
      <c r="D26" s="18"/>
      <c r="E26" s="19">
        <v>1</v>
      </c>
      <c r="F26" s="20"/>
      <c r="G26" s="20"/>
      <c r="H26" s="20"/>
      <c r="I26" s="20">
        <v>1</v>
      </c>
      <c r="J26" s="20"/>
      <c r="K26" s="20"/>
      <c r="L26" s="20"/>
      <c r="M26" s="20"/>
      <c r="N26" s="20"/>
      <c r="O26" s="20"/>
      <c r="P26" s="19"/>
      <c r="Q26" s="19"/>
      <c r="R26" s="21"/>
      <c r="S26" s="21"/>
      <c r="T26" s="21">
        <v>3</v>
      </c>
      <c r="U26" s="21"/>
      <c r="V26" s="22"/>
      <c r="W26" s="22"/>
      <c r="X26" s="22">
        <v>3</v>
      </c>
      <c r="Y26" s="22"/>
      <c r="Z26" s="23"/>
      <c r="AA26" s="23"/>
      <c r="AB26" s="23">
        <v>3</v>
      </c>
      <c r="AC26" s="23"/>
      <c r="AD26" s="24"/>
      <c r="AE26" s="24"/>
      <c r="AF26" s="24">
        <v>3</v>
      </c>
      <c r="AG26" s="24"/>
      <c r="AH26" s="25"/>
      <c r="AI26" s="25"/>
      <c r="AJ26" s="25">
        <v>3</v>
      </c>
      <c r="AK26" s="25"/>
      <c r="AL26" s="26"/>
      <c r="AM26" s="26"/>
      <c r="AN26" s="26">
        <v>3</v>
      </c>
      <c r="AO26" s="26"/>
      <c r="AP26" s="22"/>
      <c r="AQ26" s="22"/>
      <c r="AR26" s="22">
        <v>3</v>
      </c>
      <c r="AS26" s="22"/>
      <c r="AT26" s="27"/>
      <c r="AU26" s="27"/>
      <c r="AV26" s="27">
        <v>3</v>
      </c>
      <c r="AW26" s="27"/>
      <c r="AX26" s="21"/>
      <c r="AY26" s="21"/>
      <c r="AZ26" s="21">
        <v>3</v>
      </c>
      <c r="BA26" s="21"/>
      <c r="BB26" s="22"/>
      <c r="BC26" s="22"/>
      <c r="BD26" s="22">
        <v>3</v>
      </c>
      <c r="BE26" s="22"/>
      <c r="BF26" s="23"/>
      <c r="BG26" s="23"/>
      <c r="BH26" s="23">
        <v>3</v>
      </c>
      <c r="BI26" s="23"/>
      <c r="BJ26" s="24"/>
      <c r="BK26" s="24"/>
      <c r="BL26" s="24">
        <v>3</v>
      </c>
      <c r="BM26" s="24"/>
      <c r="BN26" s="25"/>
      <c r="BO26" s="25"/>
      <c r="BP26" s="25">
        <v>3</v>
      </c>
      <c r="BQ26" s="25"/>
      <c r="BR26" s="26"/>
      <c r="BS26" s="26"/>
      <c r="BT26" s="26">
        <v>3</v>
      </c>
      <c r="BU26" s="26"/>
      <c r="BZ26" s="438"/>
      <c r="CA26" s="20"/>
      <c r="CB26" s="440"/>
      <c r="CD26" s="437"/>
      <c r="CE26" s="437"/>
      <c r="CJ26" s="28"/>
      <c r="CO26" s="28"/>
      <c r="DP26" s="29"/>
    </row>
    <row r="27" spans="1:120">
      <c r="A27" s="17">
        <v>25</v>
      </c>
      <c r="B27" s="17">
        <v>25</v>
      </c>
      <c r="C27" s="664"/>
      <c r="D27" s="18">
        <v>1</v>
      </c>
      <c r="E27" s="19"/>
      <c r="F27" s="20"/>
      <c r="G27" s="20"/>
      <c r="H27" s="20"/>
      <c r="I27" s="20"/>
      <c r="J27" s="20">
        <v>1</v>
      </c>
      <c r="K27" s="20"/>
      <c r="L27" s="20"/>
      <c r="M27" s="20"/>
      <c r="N27" s="20"/>
      <c r="O27" s="20"/>
      <c r="P27" s="19"/>
      <c r="Q27" s="19" t="s">
        <v>446</v>
      </c>
      <c r="R27" s="21"/>
      <c r="S27" s="21"/>
      <c r="T27" s="21">
        <v>3</v>
      </c>
      <c r="U27" s="21"/>
      <c r="V27" s="22"/>
      <c r="W27" s="22"/>
      <c r="X27" s="22">
        <v>3</v>
      </c>
      <c r="Y27" s="22"/>
      <c r="Z27" s="23"/>
      <c r="AA27" s="23"/>
      <c r="AB27" s="23">
        <v>3</v>
      </c>
      <c r="AC27" s="23"/>
      <c r="AD27" s="24"/>
      <c r="AE27" s="24"/>
      <c r="AF27" s="24">
        <v>3</v>
      </c>
      <c r="AG27" s="24"/>
      <c r="AH27" s="25"/>
      <c r="AI27" s="25"/>
      <c r="AJ27" s="25">
        <v>3</v>
      </c>
      <c r="AK27" s="25"/>
      <c r="AL27" s="26"/>
      <c r="AM27" s="26"/>
      <c r="AN27" s="26">
        <v>3</v>
      </c>
      <c r="AO27" s="26"/>
      <c r="AP27" s="22"/>
      <c r="AQ27" s="22"/>
      <c r="AR27" s="22">
        <v>3</v>
      </c>
      <c r="AS27" s="22"/>
      <c r="AT27" s="27"/>
      <c r="AU27" s="27"/>
      <c r="AV27" s="27">
        <v>3</v>
      </c>
      <c r="AW27" s="27"/>
      <c r="AX27" s="21"/>
      <c r="AY27" s="21"/>
      <c r="AZ27" s="21">
        <v>3</v>
      </c>
      <c r="BA27" s="21"/>
      <c r="BB27" s="22"/>
      <c r="BC27" s="22"/>
      <c r="BD27" s="22">
        <v>3</v>
      </c>
      <c r="BE27" s="22"/>
      <c r="BF27" s="23"/>
      <c r="BG27" s="23"/>
      <c r="BH27" s="23">
        <v>3</v>
      </c>
      <c r="BI27" s="23"/>
      <c r="BJ27" s="24"/>
      <c r="BK27" s="24"/>
      <c r="BL27" s="24">
        <v>3</v>
      </c>
      <c r="BM27" s="24"/>
      <c r="BN27" s="25"/>
      <c r="BO27" s="25"/>
      <c r="BP27" s="25">
        <v>3</v>
      </c>
      <c r="BQ27" s="25"/>
      <c r="BR27" s="26"/>
      <c r="BS27" s="26"/>
      <c r="BT27" s="26">
        <v>3</v>
      </c>
      <c r="BU27" s="26"/>
      <c r="BZ27" s="438"/>
      <c r="CA27" s="20"/>
      <c r="CB27" s="440"/>
      <c r="CD27" s="437"/>
      <c r="CE27" s="437"/>
      <c r="CJ27" s="28"/>
      <c r="CO27" s="28"/>
      <c r="DP27" s="29"/>
    </row>
    <row r="28" spans="1:120">
      <c r="A28" s="17">
        <v>26</v>
      </c>
      <c r="B28" s="17">
        <v>26</v>
      </c>
      <c r="C28" s="664"/>
      <c r="D28" s="18"/>
      <c r="E28" s="19">
        <v>1</v>
      </c>
      <c r="F28" s="20"/>
      <c r="G28" s="20">
        <v>1</v>
      </c>
      <c r="H28" s="20"/>
      <c r="I28" s="20"/>
      <c r="J28" s="20"/>
      <c r="K28" s="20"/>
      <c r="L28" s="20"/>
      <c r="M28" s="20"/>
      <c r="N28" s="20"/>
      <c r="O28" s="20"/>
      <c r="P28" s="19"/>
      <c r="Q28" s="19"/>
      <c r="R28" s="21"/>
      <c r="S28" s="21"/>
      <c r="T28" s="21">
        <v>3</v>
      </c>
      <c r="U28" s="21"/>
      <c r="V28" s="22"/>
      <c r="W28" s="22"/>
      <c r="X28" s="22">
        <v>3</v>
      </c>
      <c r="Y28" s="22"/>
      <c r="Z28" s="23"/>
      <c r="AA28" s="23"/>
      <c r="AB28" s="23">
        <v>3</v>
      </c>
      <c r="AC28" s="23"/>
      <c r="AD28" s="24"/>
      <c r="AE28" s="24"/>
      <c r="AF28" s="24">
        <v>3</v>
      </c>
      <c r="AG28" s="24"/>
      <c r="AH28" s="25"/>
      <c r="AI28" s="25"/>
      <c r="AJ28" s="25">
        <v>3</v>
      </c>
      <c r="AK28" s="25"/>
      <c r="AL28" s="26"/>
      <c r="AM28" s="26"/>
      <c r="AN28" s="26">
        <v>3</v>
      </c>
      <c r="AO28" s="26"/>
      <c r="AP28" s="22"/>
      <c r="AQ28" s="22"/>
      <c r="AR28" s="22">
        <v>3</v>
      </c>
      <c r="AS28" s="22"/>
      <c r="AT28" s="27"/>
      <c r="AU28" s="27"/>
      <c r="AV28" s="27">
        <v>3</v>
      </c>
      <c r="AW28" s="27"/>
      <c r="AX28" s="21"/>
      <c r="AY28" s="21"/>
      <c r="AZ28" s="21">
        <v>3</v>
      </c>
      <c r="BA28" s="21"/>
      <c r="BB28" s="22"/>
      <c r="BC28" s="22"/>
      <c r="BD28" s="22">
        <v>3</v>
      </c>
      <c r="BE28" s="22"/>
      <c r="BF28" s="23"/>
      <c r="BG28" s="23"/>
      <c r="BH28" s="23">
        <v>3</v>
      </c>
      <c r="BI28" s="23"/>
      <c r="BJ28" s="24"/>
      <c r="BK28" s="24"/>
      <c r="BL28" s="24">
        <v>3</v>
      </c>
      <c r="BM28" s="24"/>
      <c r="BN28" s="25"/>
      <c r="BO28" s="25"/>
      <c r="BP28" s="25">
        <v>3</v>
      </c>
      <c r="BQ28" s="25"/>
      <c r="BR28" s="26"/>
      <c r="BS28" s="26"/>
      <c r="BT28" s="26">
        <v>3</v>
      </c>
      <c r="BU28" s="26"/>
      <c r="BZ28" s="438"/>
      <c r="CA28" s="20"/>
      <c r="CB28" s="440"/>
      <c r="CD28" s="437"/>
      <c r="CE28" s="437"/>
      <c r="CJ28" s="28"/>
      <c r="CO28" s="28"/>
      <c r="DP28" s="29"/>
    </row>
    <row r="29" spans="1:120">
      <c r="A29" s="17">
        <v>27</v>
      </c>
      <c r="B29" s="17">
        <v>27</v>
      </c>
      <c r="C29" s="664"/>
      <c r="D29" s="18">
        <v>1</v>
      </c>
      <c r="E29" s="19"/>
      <c r="F29" s="20"/>
      <c r="G29" s="20"/>
      <c r="H29" s="20"/>
      <c r="I29" s="20">
        <v>1</v>
      </c>
      <c r="J29" s="20"/>
      <c r="K29" s="20"/>
      <c r="L29" s="20"/>
      <c r="M29" s="20"/>
      <c r="N29" s="20"/>
      <c r="O29" s="20"/>
      <c r="P29" s="19"/>
      <c r="Q29" s="19"/>
      <c r="R29" s="21"/>
      <c r="S29" s="21"/>
      <c r="T29" s="21">
        <v>3</v>
      </c>
      <c r="U29" s="21"/>
      <c r="V29" s="22"/>
      <c r="W29" s="22"/>
      <c r="X29" s="22">
        <v>3</v>
      </c>
      <c r="Y29" s="22"/>
      <c r="Z29" s="23"/>
      <c r="AA29" s="23"/>
      <c r="AB29" s="23">
        <v>3</v>
      </c>
      <c r="AC29" s="23"/>
      <c r="AD29" s="24"/>
      <c r="AE29" s="24"/>
      <c r="AF29" s="24">
        <v>3</v>
      </c>
      <c r="AG29" s="24"/>
      <c r="AH29" s="25"/>
      <c r="AI29" s="25"/>
      <c r="AJ29" s="25"/>
      <c r="AK29" s="25">
        <v>4</v>
      </c>
      <c r="AL29" s="26"/>
      <c r="AM29" s="26"/>
      <c r="AN29" s="26"/>
      <c r="AO29" s="26">
        <v>4</v>
      </c>
      <c r="AP29" s="22"/>
      <c r="AQ29" s="22"/>
      <c r="AR29" s="22">
        <v>3</v>
      </c>
      <c r="AS29" s="22"/>
      <c r="AT29" s="27"/>
      <c r="AU29" s="27"/>
      <c r="AV29" s="27">
        <v>3</v>
      </c>
      <c r="AW29" s="27"/>
      <c r="AX29" s="21"/>
      <c r="AY29" s="21"/>
      <c r="AZ29" s="21">
        <v>3</v>
      </c>
      <c r="BA29" s="21"/>
      <c r="BB29" s="22"/>
      <c r="BC29" s="22"/>
      <c r="BD29" s="22">
        <v>3</v>
      </c>
      <c r="BE29" s="22"/>
      <c r="BF29" s="23"/>
      <c r="BG29" s="23"/>
      <c r="BH29" s="23">
        <v>3</v>
      </c>
      <c r="BI29" s="23"/>
      <c r="BJ29" s="24"/>
      <c r="BK29" s="24"/>
      <c r="BL29" s="24">
        <v>3</v>
      </c>
      <c r="BM29" s="24"/>
      <c r="BN29" s="25"/>
      <c r="BO29" s="25"/>
      <c r="BP29" s="25">
        <v>3</v>
      </c>
      <c r="BQ29" s="25"/>
      <c r="BR29" s="26"/>
      <c r="BS29" s="26"/>
      <c r="BT29" s="26">
        <v>3</v>
      </c>
      <c r="BU29" s="26"/>
      <c r="BZ29" s="438"/>
      <c r="CA29" s="20"/>
      <c r="CB29" s="440"/>
      <c r="CD29" s="437"/>
      <c r="CE29" s="437"/>
      <c r="CJ29" s="28"/>
      <c r="CO29" s="28"/>
      <c r="DP29" s="29"/>
    </row>
    <row r="30" spans="1:120">
      <c r="A30" s="17">
        <v>28</v>
      </c>
      <c r="B30" s="17">
        <v>28</v>
      </c>
      <c r="C30" s="664"/>
      <c r="D30" s="18">
        <v>1</v>
      </c>
      <c r="E30" s="19"/>
      <c r="F30" s="20"/>
      <c r="G30" s="20"/>
      <c r="H30" s="20"/>
      <c r="I30" s="20"/>
      <c r="J30" s="20">
        <v>1</v>
      </c>
      <c r="K30" s="20"/>
      <c r="L30" s="20"/>
      <c r="M30" s="20"/>
      <c r="N30" s="20"/>
      <c r="O30" s="20"/>
      <c r="P30" s="19"/>
      <c r="Q30" s="19"/>
      <c r="R30" s="21"/>
      <c r="S30" s="21"/>
      <c r="T30" s="21">
        <v>3</v>
      </c>
      <c r="U30" s="21"/>
      <c r="V30" s="22"/>
      <c r="W30" s="22"/>
      <c r="X30" s="22">
        <v>3</v>
      </c>
      <c r="Y30" s="22"/>
      <c r="Z30" s="23"/>
      <c r="AA30" s="23"/>
      <c r="AB30" s="23">
        <v>3</v>
      </c>
      <c r="AC30" s="23"/>
      <c r="AD30" s="24"/>
      <c r="AE30" s="24"/>
      <c r="AF30" s="24">
        <v>3</v>
      </c>
      <c r="AG30" s="24"/>
      <c r="AH30" s="25"/>
      <c r="AI30" s="25"/>
      <c r="AJ30" s="25">
        <v>3</v>
      </c>
      <c r="AK30" s="25"/>
      <c r="AL30" s="26"/>
      <c r="AM30" s="26"/>
      <c r="AN30" s="26">
        <v>3</v>
      </c>
      <c r="AO30" s="26"/>
      <c r="AP30" s="22"/>
      <c r="AQ30" s="22"/>
      <c r="AR30" s="22">
        <v>3</v>
      </c>
      <c r="AS30" s="22"/>
      <c r="AT30" s="27"/>
      <c r="AU30" s="27"/>
      <c r="AV30" s="27">
        <v>3</v>
      </c>
      <c r="AW30" s="27"/>
      <c r="AX30" s="21"/>
      <c r="AY30" s="21"/>
      <c r="AZ30" s="21">
        <v>3</v>
      </c>
      <c r="BA30" s="21"/>
      <c r="BB30" s="22"/>
      <c r="BC30" s="22"/>
      <c r="BD30" s="22">
        <v>3</v>
      </c>
      <c r="BE30" s="22"/>
      <c r="BF30" s="23"/>
      <c r="BG30" s="23"/>
      <c r="BH30" s="23"/>
      <c r="BI30" s="23">
        <v>4</v>
      </c>
      <c r="BJ30" s="24"/>
      <c r="BK30" s="24"/>
      <c r="BL30" s="24"/>
      <c r="BM30" s="24">
        <v>4</v>
      </c>
      <c r="BN30" s="25"/>
      <c r="BO30" s="25"/>
      <c r="BP30" s="25">
        <v>3</v>
      </c>
      <c r="BQ30" s="25"/>
      <c r="BR30" s="26"/>
      <c r="BS30" s="26"/>
      <c r="BT30" s="26">
        <v>3</v>
      </c>
      <c r="BU30" s="26"/>
      <c r="BZ30" s="438"/>
      <c r="CA30" s="20"/>
      <c r="CB30" s="440"/>
      <c r="CD30" s="437"/>
      <c r="CE30" s="437"/>
      <c r="CJ30" s="28"/>
      <c r="CO30" s="28"/>
      <c r="DP30" s="29"/>
    </row>
    <row r="31" spans="1:120">
      <c r="A31" s="17">
        <v>29</v>
      </c>
      <c r="B31" s="17">
        <v>29</v>
      </c>
      <c r="C31" s="664"/>
      <c r="D31" s="18"/>
      <c r="E31" s="19">
        <v>1</v>
      </c>
      <c r="F31" s="20"/>
      <c r="G31" s="20"/>
      <c r="H31" s="20"/>
      <c r="I31" s="20"/>
      <c r="J31" s="20">
        <v>1</v>
      </c>
      <c r="K31" s="20"/>
      <c r="L31" s="20"/>
      <c r="M31" s="20"/>
      <c r="N31" s="20"/>
      <c r="O31" s="20"/>
      <c r="P31" s="19"/>
      <c r="Q31" s="19"/>
      <c r="R31" s="21"/>
      <c r="S31" s="21"/>
      <c r="T31" s="21">
        <v>3</v>
      </c>
      <c r="U31" s="21"/>
      <c r="V31" s="22"/>
      <c r="W31" s="22"/>
      <c r="X31" s="22">
        <v>3</v>
      </c>
      <c r="Y31" s="22"/>
      <c r="Z31" s="23"/>
      <c r="AA31" s="23"/>
      <c r="AB31" s="23">
        <v>3</v>
      </c>
      <c r="AC31" s="23"/>
      <c r="AD31" s="24"/>
      <c r="AE31" s="24"/>
      <c r="AF31" s="24">
        <v>3</v>
      </c>
      <c r="AG31" s="24"/>
      <c r="AH31" s="25"/>
      <c r="AI31" s="25"/>
      <c r="AJ31" s="25">
        <v>3</v>
      </c>
      <c r="AK31" s="25"/>
      <c r="AL31" s="26"/>
      <c r="AM31" s="26"/>
      <c r="AN31" s="26"/>
      <c r="AO31" s="26">
        <v>4</v>
      </c>
      <c r="AP31" s="22"/>
      <c r="AQ31" s="22"/>
      <c r="AR31" s="22"/>
      <c r="AS31" s="22">
        <v>4</v>
      </c>
      <c r="AT31" s="27"/>
      <c r="AU31" s="27"/>
      <c r="AV31" s="27">
        <v>3</v>
      </c>
      <c r="AW31" s="27"/>
      <c r="AX31" s="21"/>
      <c r="AY31" s="21"/>
      <c r="AZ31" s="21"/>
      <c r="BA31" s="21">
        <v>4</v>
      </c>
      <c r="BB31" s="22"/>
      <c r="BC31" s="22"/>
      <c r="BD31" s="22">
        <v>3</v>
      </c>
      <c r="BE31" s="22"/>
      <c r="BF31" s="23"/>
      <c r="BG31" s="23"/>
      <c r="BH31" s="23">
        <v>3</v>
      </c>
      <c r="BI31" s="23"/>
      <c r="BJ31" s="24"/>
      <c r="BK31" s="24"/>
      <c r="BL31" s="24">
        <v>3</v>
      </c>
      <c r="BM31" s="24"/>
      <c r="BN31" s="25"/>
      <c r="BO31" s="25"/>
      <c r="BP31" s="25"/>
      <c r="BQ31" s="25">
        <v>4</v>
      </c>
      <c r="BR31" s="26"/>
      <c r="BS31" s="26"/>
      <c r="BT31" s="26"/>
      <c r="BU31" s="26">
        <v>4</v>
      </c>
      <c r="BZ31" s="438"/>
      <c r="CA31" s="20"/>
      <c r="CB31" s="440"/>
      <c r="CD31" s="437"/>
      <c r="CE31" s="437"/>
      <c r="CJ31" s="28"/>
      <c r="CO31" s="28"/>
      <c r="DP31" s="29"/>
    </row>
    <row r="32" spans="1:120">
      <c r="A32" s="17">
        <v>30</v>
      </c>
      <c r="B32" s="17">
        <v>30</v>
      </c>
      <c r="C32" s="664"/>
      <c r="D32" s="18"/>
      <c r="E32" s="19">
        <v>1</v>
      </c>
      <c r="F32" s="20"/>
      <c r="G32" s="20"/>
      <c r="H32" s="20"/>
      <c r="I32" s="20"/>
      <c r="J32" s="20">
        <v>1</v>
      </c>
      <c r="K32" s="20"/>
      <c r="L32" s="20"/>
      <c r="M32" s="20"/>
      <c r="N32" s="20"/>
      <c r="O32" s="20"/>
      <c r="P32" s="19"/>
      <c r="Q32" s="19"/>
      <c r="R32" s="21"/>
      <c r="S32" s="21"/>
      <c r="T32" s="21"/>
      <c r="U32" s="21">
        <v>4</v>
      </c>
      <c r="V32" s="22"/>
      <c r="W32" s="22"/>
      <c r="X32" s="22">
        <v>3</v>
      </c>
      <c r="Y32" s="22"/>
      <c r="Z32" s="23"/>
      <c r="AA32" s="23"/>
      <c r="AB32" s="23">
        <v>3</v>
      </c>
      <c r="AC32" s="23"/>
      <c r="AD32" s="24"/>
      <c r="AE32" s="24"/>
      <c r="AF32" s="24">
        <v>3</v>
      </c>
      <c r="AG32" s="24"/>
      <c r="AH32" s="25"/>
      <c r="AI32" s="25"/>
      <c r="AJ32" s="25">
        <v>3</v>
      </c>
      <c r="AK32" s="25"/>
      <c r="AL32" s="26"/>
      <c r="AM32" s="26"/>
      <c r="AN32" s="26">
        <v>3</v>
      </c>
      <c r="AO32" s="26"/>
      <c r="AP32" s="22"/>
      <c r="AQ32" s="22"/>
      <c r="AR32" s="22">
        <v>3</v>
      </c>
      <c r="AS32" s="22"/>
      <c r="AT32" s="27"/>
      <c r="AU32" s="27"/>
      <c r="AV32" s="27">
        <v>3</v>
      </c>
      <c r="AW32" s="27"/>
      <c r="AX32" s="21"/>
      <c r="AY32" s="21"/>
      <c r="AZ32" s="21">
        <v>3</v>
      </c>
      <c r="BA32" s="21"/>
      <c r="BB32" s="22"/>
      <c r="BC32" s="22"/>
      <c r="BD32" s="22">
        <v>3</v>
      </c>
      <c r="BE32" s="22"/>
      <c r="BF32" s="23"/>
      <c r="BG32" s="23"/>
      <c r="BH32" s="23">
        <v>3</v>
      </c>
      <c r="BI32" s="23"/>
      <c r="BJ32" s="24"/>
      <c r="BK32" s="24"/>
      <c r="BL32" s="24">
        <v>3</v>
      </c>
      <c r="BM32" s="24"/>
      <c r="BN32" s="25"/>
      <c r="BO32" s="25"/>
      <c r="BP32" s="25">
        <v>3</v>
      </c>
      <c r="BQ32" s="25"/>
      <c r="BR32" s="26"/>
      <c r="BS32" s="26"/>
      <c r="BT32" s="26">
        <v>3</v>
      </c>
      <c r="BU32" s="26"/>
      <c r="BZ32" s="438"/>
      <c r="CA32" s="20"/>
      <c r="CB32" s="440"/>
      <c r="CD32" s="437"/>
      <c r="CE32" s="437"/>
      <c r="CJ32" s="28"/>
      <c r="CO32" s="28"/>
      <c r="DP32" s="29"/>
    </row>
    <row r="33" spans="1:120">
      <c r="A33" s="17">
        <v>31</v>
      </c>
      <c r="B33" s="17">
        <v>31</v>
      </c>
      <c r="C33" s="664"/>
      <c r="D33" s="18">
        <v>1</v>
      </c>
      <c r="E33" s="19"/>
      <c r="F33" s="20"/>
      <c r="G33" s="20"/>
      <c r="H33" s="20">
        <v>1</v>
      </c>
      <c r="I33" s="20"/>
      <c r="J33" s="20"/>
      <c r="K33" s="20"/>
      <c r="L33" s="20"/>
      <c r="M33" s="20"/>
      <c r="N33" s="20"/>
      <c r="O33" s="20"/>
      <c r="P33" s="19"/>
      <c r="Q33" s="19"/>
      <c r="R33" s="21"/>
      <c r="S33" s="21"/>
      <c r="T33" s="21">
        <v>3</v>
      </c>
      <c r="U33" s="21"/>
      <c r="V33" s="22"/>
      <c r="W33" s="22"/>
      <c r="X33" s="22">
        <v>3</v>
      </c>
      <c r="Y33" s="22"/>
      <c r="Z33" s="23"/>
      <c r="AA33" s="23"/>
      <c r="AB33" s="23">
        <v>3</v>
      </c>
      <c r="AC33" s="23"/>
      <c r="AD33" s="24"/>
      <c r="AE33" s="24"/>
      <c r="AF33" s="24">
        <v>3</v>
      </c>
      <c r="AG33" s="24"/>
      <c r="AH33" s="25"/>
      <c r="AI33" s="25"/>
      <c r="AJ33" s="25">
        <v>3</v>
      </c>
      <c r="AK33" s="25"/>
      <c r="AL33" s="26"/>
      <c r="AM33" s="26"/>
      <c r="AN33" s="26">
        <v>3</v>
      </c>
      <c r="AO33" s="26"/>
      <c r="AP33" s="22"/>
      <c r="AQ33" s="22"/>
      <c r="AR33" s="22">
        <v>3</v>
      </c>
      <c r="AS33" s="22"/>
      <c r="AT33" s="27"/>
      <c r="AU33" s="27"/>
      <c r="AV33" s="27">
        <v>3</v>
      </c>
      <c r="AW33" s="27"/>
      <c r="AX33" s="21"/>
      <c r="AY33" s="21"/>
      <c r="AZ33" s="21">
        <v>3</v>
      </c>
      <c r="BA33" s="21"/>
      <c r="BB33" s="22"/>
      <c r="BC33" s="22"/>
      <c r="BD33" s="22">
        <v>3</v>
      </c>
      <c r="BE33" s="22"/>
      <c r="BF33" s="23"/>
      <c r="BG33" s="23"/>
      <c r="BH33" s="23">
        <v>3</v>
      </c>
      <c r="BI33" s="23"/>
      <c r="BJ33" s="24"/>
      <c r="BK33" s="24"/>
      <c r="BL33" s="24"/>
      <c r="BM33" s="24">
        <v>4</v>
      </c>
      <c r="BN33" s="25"/>
      <c r="BO33" s="25"/>
      <c r="BP33" s="25"/>
      <c r="BQ33" s="25">
        <v>4</v>
      </c>
      <c r="BR33" s="26"/>
      <c r="BS33" s="26"/>
      <c r="BT33" s="26">
        <v>3</v>
      </c>
      <c r="BU33" s="26"/>
      <c r="BZ33" s="438"/>
      <c r="CA33" s="20"/>
      <c r="CB33" s="440"/>
      <c r="CD33" s="437"/>
      <c r="CE33" s="437"/>
      <c r="CJ33" s="28"/>
      <c r="CO33" s="28"/>
      <c r="DP33" s="29"/>
    </row>
    <row r="34" spans="1:120">
      <c r="A34" s="17">
        <v>32</v>
      </c>
      <c r="B34" s="17">
        <v>32</v>
      </c>
      <c r="C34" s="664"/>
      <c r="D34" s="18"/>
      <c r="E34" s="19">
        <v>1</v>
      </c>
      <c r="F34" s="20"/>
      <c r="G34" s="20"/>
      <c r="H34" s="20"/>
      <c r="I34" s="20"/>
      <c r="J34" s="20">
        <v>1</v>
      </c>
      <c r="K34" s="20"/>
      <c r="L34" s="20"/>
      <c r="M34" s="20"/>
      <c r="N34" s="20"/>
      <c r="O34" s="20"/>
      <c r="P34" s="19"/>
      <c r="Q34" s="19"/>
      <c r="R34" s="21"/>
      <c r="S34" s="21"/>
      <c r="T34" s="21">
        <v>3</v>
      </c>
      <c r="U34" s="21"/>
      <c r="V34" s="22"/>
      <c r="W34" s="22"/>
      <c r="X34" s="22">
        <v>3</v>
      </c>
      <c r="Y34" s="22"/>
      <c r="Z34" s="23"/>
      <c r="AA34" s="23"/>
      <c r="AB34" s="23"/>
      <c r="AC34" s="23">
        <v>4</v>
      </c>
      <c r="AD34" s="24"/>
      <c r="AE34" s="24"/>
      <c r="AF34" s="24">
        <v>3</v>
      </c>
      <c r="AG34" s="24"/>
      <c r="AH34" s="25"/>
      <c r="AI34" s="25"/>
      <c r="AJ34" s="25">
        <v>3</v>
      </c>
      <c r="AK34" s="25"/>
      <c r="AL34" s="26"/>
      <c r="AM34" s="26"/>
      <c r="AN34" s="26">
        <v>3</v>
      </c>
      <c r="AO34" s="26"/>
      <c r="AP34" s="22"/>
      <c r="AQ34" s="22"/>
      <c r="AR34" s="22"/>
      <c r="AS34" s="22">
        <v>4</v>
      </c>
      <c r="AT34" s="27"/>
      <c r="AU34" s="27"/>
      <c r="AV34" s="27">
        <v>3</v>
      </c>
      <c r="AW34" s="27"/>
      <c r="AX34" s="21"/>
      <c r="AY34" s="21"/>
      <c r="AZ34" s="21">
        <v>3</v>
      </c>
      <c r="BA34" s="21"/>
      <c r="BB34" s="22"/>
      <c r="BC34" s="22"/>
      <c r="BD34" s="22">
        <v>3</v>
      </c>
      <c r="BE34" s="22"/>
      <c r="BF34" s="23"/>
      <c r="BG34" s="23"/>
      <c r="BH34" s="23">
        <v>3</v>
      </c>
      <c r="BI34" s="23"/>
      <c r="BJ34" s="24"/>
      <c r="BK34" s="24"/>
      <c r="BL34" s="24"/>
      <c r="BM34" s="24">
        <v>4</v>
      </c>
      <c r="BN34" s="25"/>
      <c r="BO34" s="25"/>
      <c r="BP34" s="25"/>
      <c r="BQ34" s="25">
        <v>4</v>
      </c>
      <c r="BR34" s="26"/>
      <c r="BS34" s="26"/>
      <c r="BT34" s="26"/>
      <c r="BU34" s="26">
        <v>4</v>
      </c>
      <c r="BZ34" s="438"/>
      <c r="CA34" s="20"/>
      <c r="CB34" s="440"/>
      <c r="CD34" s="437"/>
      <c r="CE34" s="437"/>
      <c r="CJ34" s="28"/>
      <c r="CO34" s="28"/>
      <c r="DP34" s="29"/>
    </row>
    <row r="35" spans="1:120">
      <c r="A35" s="17">
        <v>33</v>
      </c>
      <c r="B35" s="17">
        <v>33</v>
      </c>
      <c r="C35" s="664"/>
      <c r="D35" s="18"/>
      <c r="E35" s="19">
        <v>1</v>
      </c>
      <c r="F35" s="20"/>
      <c r="G35" s="20"/>
      <c r="H35" s="20"/>
      <c r="I35" s="20"/>
      <c r="J35" s="20">
        <v>1</v>
      </c>
      <c r="K35" s="20"/>
      <c r="L35" s="20"/>
      <c r="M35" s="20"/>
      <c r="N35" s="20"/>
      <c r="O35" s="20"/>
      <c r="P35" s="19"/>
      <c r="Q35" s="19"/>
      <c r="R35" s="21"/>
      <c r="S35" s="21"/>
      <c r="T35" s="21">
        <v>3</v>
      </c>
      <c r="U35" s="21"/>
      <c r="V35" s="22"/>
      <c r="W35" s="22"/>
      <c r="X35" s="22">
        <v>3</v>
      </c>
      <c r="Y35" s="22"/>
      <c r="Z35" s="23"/>
      <c r="AA35" s="23"/>
      <c r="AB35" s="23"/>
      <c r="AC35" s="23">
        <v>4</v>
      </c>
      <c r="AD35" s="24"/>
      <c r="AE35" s="24"/>
      <c r="AF35" s="24">
        <v>3</v>
      </c>
      <c r="AG35" s="24"/>
      <c r="AH35" s="25"/>
      <c r="AI35" s="25"/>
      <c r="AJ35" s="25">
        <v>3</v>
      </c>
      <c r="AK35" s="25"/>
      <c r="AL35" s="26"/>
      <c r="AM35" s="26"/>
      <c r="AN35" s="26">
        <v>3</v>
      </c>
      <c r="AO35" s="26"/>
      <c r="AP35" s="22"/>
      <c r="AQ35" s="22"/>
      <c r="AR35" s="22"/>
      <c r="AS35" s="22">
        <v>4</v>
      </c>
      <c r="AT35" s="27"/>
      <c r="AU35" s="27"/>
      <c r="AV35" s="27">
        <v>3</v>
      </c>
      <c r="AW35" s="27"/>
      <c r="AX35" s="21"/>
      <c r="AY35" s="21"/>
      <c r="AZ35" s="21">
        <v>3</v>
      </c>
      <c r="BA35" s="21"/>
      <c r="BB35" s="22"/>
      <c r="BC35" s="22"/>
      <c r="BD35" s="22">
        <v>3</v>
      </c>
      <c r="BE35" s="22"/>
      <c r="BF35" s="23"/>
      <c r="BG35" s="23"/>
      <c r="BH35" s="23">
        <v>3</v>
      </c>
      <c r="BI35" s="23"/>
      <c r="BJ35" s="24"/>
      <c r="BK35" s="24"/>
      <c r="BL35" s="24"/>
      <c r="BM35" s="24">
        <v>4</v>
      </c>
      <c r="BN35" s="25"/>
      <c r="BO35" s="25"/>
      <c r="BP35" s="25"/>
      <c r="BQ35" s="25">
        <v>4</v>
      </c>
      <c r="BR35" s="26"/>
      <c r="BS35" s="26"/>
      <c r="BT35" s="26"/>
      <c r="BU35" s="26">
        <v>4</v>
      </c>
      <c r="BZ35" s="438"/>
      <c r="CA35" s="20"/>
      <c r="CB35" s="440"/>
      <c r="CD35" s="437"/>
      <c r="CE35" s="437"/>
      <c r="CJ35" s="28"/>
      <c r="CO35" s="28"/>
      <c r="DP35" s="29"/>
    </row>
    <row r="36" spans="1:120">
      <c r="A36" s="17">
        <v>34</v>
      </c>
      <c r="B36" s="17">
        <v>34</v>
      </c>
      <c r="C36" s="664"/>
      <c r="D36" s="18"/>
      <c r="E36" s="19">
        <v>1</v>
      </c>
      <c r="F36" s="20"/>
      <c r="G36" s="20">
        <v>1</v>
      </c>
      <c r="H36" s="20"/>
      <c r="I36" s="20"/>
      <c r="J36" s="20"/>
      <c r="K36" s="20"/>
      <c r="L36" s="20"/>
      <c r="M36" s="20"/>
      <c r="N36" s="20"/>
      <c r="O36" s="20"/>
      <c r="P36" s="19"/>
      <c r="Q36" s="19"/>
      <c r="R36" s="21"/>
      <c r="S36" s="21"/>
      <c r="T36" s="21">
        <v>3</v>
      </c>
      <c r="U36" s="21"/>
      <c r="V36" s="22"/>
      <c r="W36" s="22"/>
      <c r="X36" s="22">
        <v>3</v>
      </c>
      <c r="Y36" s="22"/>
      <c r="Z36" s="23"/>
      <c r="AA36" s="23"/>
      <c r="AB36" s="23"/>
      <c r="AC36" s="23">
        <v>4</v>
      </c>
      <c r="AD36" s="24"/>
      <c r="AE36" s="24"/>
      <c r="AF36" s="24">
        <v>3</v>
      </c>
      <c r="AG36" s="24"/>
      <c r="AH36" s="25"/>
      <c r="AI36" s="25"/>
      <c r="AJ36" s="25">
        <v>3</v>
      </c>
      <c r="AK36" s="25"/>
      <c r="AL36" s="26"/>
      <c r="AM36" s="26"/>
      <c r="AN36" s="26"/>
      <c r="AO36" s="26">
        <v>4</v>
      </c>
      <c r="AP36" s="22"/>
      <c r="AQ36" s="22"/>
      <c r="AR36" s="22"/>
      <c r="AS36" s="22">
        <v>4</v>
      </c>
      <c r="AT36" s="27"/>
      <c r="AU36" s="27"/>
      <c r="AV36" s="27">
        <v>3</v>
      </c>
      <c r="AW36" s="27"/>
      <c r="AX36" s="21"/>
      <c r="AY36" s="21"/>
      <c r="AZ36" s="21"/>
      <c r="BA36" s="21">
        <v>4</v>
      </c>
      <c r="BB36" s="22"/>
      <c r="BC36" s="22"/>
      <c r="BD36" s="22">
        <v>3</v>
      </c>
      <c r="BE36" s="22"/>
      <c r="BF36" s="23"/>
      <c r="BG36" s="23"/>
      <c r="BH36" s="23">
        <v>3</v>
      </c>
      <c r="BI36" s="23"/>
      <c r="BJ36" s="24"/>
      <c r="BK36" s="24"/>
      <c r="BL36" s="24">
        <v>3</v>
      </c>
      <c r="BM36" s="24"/>
      <c r="BN36" s="25"/>
      <c r="BO36" s="25"/>
      <c r="BP36" s="25"/>
      <c r="BQ36" s="25">
        <v>4</v>
      </c>
      <c r="BR36" s="26"/>
      <c r="BS36" s="26"/>
      <c r="BT36" s="26">
        <v>3</v>
      </c>
      <c r="BU36" s="26"/>
      <c r="BZ36" s="438"/>
      <c r="CA36" s="20"/>
      <c r="CB36" s="440"/>
      <c r="CD36" s="437"/>
      <c r="CE36" s="437"/>
      <c r="CJ36" s="28"/>
      <c r="CO36" s="28"/>
      <c r="DP36" s="29"/>
    </row>
    <row r="37" spans="1:120">
      <c r="A37" s="17">
        <v>35</v>
      </c>
      <c r="B37" s="17">
        <v>35</v>
      </c>
      <c r="C37" s="664"/>
      <c r="D37" s="18"/>
      <c r="E37" s="19">
        <v>1</v>
      </c>
      <c r="F37" s="20"/>
      <c r="G37" s="20"/>
      <c r="H37" s="20">
        <v>1</v>
      </c>
      <c r="I37" s="20"/>
      <c r="J37" s="20"/>
      <c r="K37" s="20"/>
      <c r="L37" s="20"/>
      <c r="M37" s="20"/>
      <c r="N37" s="20"/>
      <c r="O37" s="20"/>
      <c r="P37" s="19"/>
      <c r="Q37" s="19"/>
      <c r="R37" s="21"/>
      <c r="S37" s="21"/>
      <c r="T37" s="21">
        <v>3</v>
      </c>
      <c r="U37" s="21"/>
      <c r="V37" s="22"/>
      <c r="W37" s="22"/>
      <c r="X37" s="22">
        <v>3</v>
      </c>
      <c r="Y37" s="22"/>
      <c r="Z37" s="23"/>
      <c r="AA37" s="23"/>
      <c r="AB37" s="23"/>
      <c r="AC37" s="23">
        <v>4</v>
      </c>
      <c r="AD37" s="24"/>
      <c r="AE37" s="24"/>
      <c r="AF37" s="24">
        <v>3</v>
      </c>
      <c r="AG37" s="24"/>
      <c r="AH37" s="25"/>
      <c r="AI37" s="25"/>
      <c r="AJ37" s="25">
        <v>3</v>
      </c>
      <c r="AK37" s="25"/>
      <c r="AL37" s="26"/>
      <c r="AM37" s="26"/>
      <c r="AN37" s="26"/>
      <c r="AO37" s="26">
        <v>4</v>
      </c>
      <c r="AP37" s="22"/>
      <c r="AQ37" s="22"/>
      <c r="AR37" s="22"/>
      <c r="AS37" s="22">
        <v>4</v>
      </c>
      <c r="AT37" s="27"/>
      <c r="AU37" s="27"/>
      <c r="AV37" s="27">
        <v>3</v>
      </c>
      <c r="AW37" s="27"/>
      <c r="AX37" s="21"/>
      <c r="AY37" s="21"/>
      <c r="AZ37" s="21"/>
      <c r="BA37" s="21">
        <v>4</v>
      </c>
      <c r="BB37" s="22"/>
      <c r="BC37" s="22"/>
      <c r="BD37" s="22">
        <v>3</v>
      </c>
      <c r="BE37" s="22"/>
      <c r="BF37" s="23"/>
      <c r="BG37" s="23"/>
      <c r="BH37" s="23">
        <v>3</v>
      </c>
      <c r="BI37" s="23"/>
      <c r="BJ37" s="24"/>
      <c r="BK37" s="24"/>
      <c r="BL37" s="24">
        <v>3</v>
      </c>
      <c r="BM37" s="24"/>
      <c r="BN37" s="25"/>
      <c r="BO37" s="25"/>
      <c r="BP37" s="25"/>
      <c r="BQ37" s="25">
        <v>4</v>
      </c>
      <c r="BR37" s="26"/>
      <c r="BS37" s="26"/>
      <c r="BT37" s="26">
        <v>3</v>
      </c>
      <c r="BU37" s="26"/>
      <c r="BZ37" s="438"/>
      <c r="CA37" s="20"/>
      <c r="CB37" s="440"/>
      <c r="CD37" s="437"/>
      <c r="CE37" s="437"/>
      <c r="CJ37" s="28"/>
      <c r="CO37" s="28"/>
      <c r="DP37" s="29"/>
    </row>
    <row r="38" spans="1:120">
      <c r="A38" s="17">
        <v>36</v>
      </c>
      <c r="B38" s="17">
        <v>36</v>
      </c>
      <c r="C38" s="664"/>
      <c r="D38" s="18"/>
      <c r="E38" s="19">
        <v>1</v>
      </c>
      <c r="F38" s="20"/>
      <c r="G38" s="20"/>
      <c r="H38" s="20">
        <v>1</v>
      </c>
      <c r="I38" s="20"/>
      <c r="J38" s="20"/>
      <c r="K38" s="20"/>
      <c r="L38" s="20"/>
      <c r="M38" s="20"/>
      <c r="N38" s="20"/>
      <c r="O38" s="20"/>
      <c r="P38" s="19"/>
      <c r="Q38" s="19"/>
      <c r="R38" s="21"/>
      <c r="S38" s="21"/>
      <c r="T38" s="21"/>
      <c r="U38" s="21">
        <v>4</v>
      </c>
      <c r="V38" s="22"/>
      <c r="W38" s="22"/>
      <c r="X38" s="22"/>
      <c r="Y38" s="22">
        <v>4</v>
      </c>
      <c r="Z38" s="23"/>
      <c r="AA38" s="23"/>
      <c r="AB38" s="23">
        <v>3</v>
      </c>
      <c r="AC38" s="23"/>
      <c r="AD38" s="24"/>
      <c r="AE38" s="24"/>
      <c r="AF38" s="24">
        <v>3</v>
      </c>
      <c r="AG38" s="24"/>
      <c r="AH38" s="25"/>
      <c r="AI38" s="25"/>
      <c r="AJ38" s="25">
        <v>3</v>
      </c>
      <c r="AK38" s="25"/>
      <c r="AL38" s="26"/>
      <c r="AM38" s="26"/>
      <c r="AN38" s="26">
        <v>3</v>
      </c>
      <c r="AO38" s="26"/>
      <c r="AP38" s="22"/>
      <c r="AQ38" s="22"/>
      <c r="AR38" s="22">
        <v>3</v>
      </c>
      <c r="AS38" s="22"/>
      <c r="AT38" s="27"/>
      <c r="AU38" s="27"/>
      <c r="AV38" s="27">
        <v>3</v>
      </c>
      <c r="AW38" s="27"/>
      <c r="AX38" s="21"/>
      <c r="AY38" s="21"/>
      <c r="AZ38" s="21">
        <v>3</v>
      </c>
      <c r="BA38" s="21"/>
      <c r="BB38" s="22"/>
      <c r="BC38" s="22"/>
      <c r="BD38" s="22">
        <v>3</v>
      </c>
      <c r="BE38" s="22"/>
      <c r="BF38" s="23"/>
      <c r="BG38" s="23"/>
      <c r="BH38" s="23">
        <v>3</v>
      </c>
      <c r="BI38" s="23"/>
      <c r="BJ38" s="24"/>
      <c r="BK38" s="24"/>
      <c r="BL38" s="24"/>
      <c r="BM38" s="24">
        <v>4</v>
      </c>
      <c r="BN38" s="25"/>
      <c r="BO38" s="25"/>
      <c r="BP38" s="25"/>
      <c r="BQ38" s="25">
        <v>4</v>
      </c>
      <c r="BR38" s="26"/>
      <c r="BS38" s="26"/>
      <c r="BT38" s="26"/>
      <c r="BU38" s="26">
        <v>4</v>
      </c>
      <c r="BZ38" s="438"/>
      <c r="CA38" s="20"/>
      <c r="CB38" s="440"/>
      <c r="CD38" s="437"/>
      <c r="CE38" s="437"/>
      <c r="CJ38" s="28"/>
      <c r="CO38" s="28"/>
      <c r="DP38" s="29"/>
    </row>
    <row r="39" spans="1:120">
      <c r="A39" s="17">
        <v>37</v>
      </c>
      <c r="B39" s="17">
        <v>37</v>
      </c>
      <c r="C39" s="664"/>
      <c r="D39" s="18">
        <v>1</v>
      </c>
      <c r="E39" s="19"/>
      <c r="F39" s="20"/>
      <c r="G39" s="20"/>
      <c r="H39" s="20">
        <v>1</v>
      </c>
      <c r="I39" s="20"/>
      <c r="J39" s="20"/>
      <c r="K39" s="20"/>
      <c r="L39" s="20"/>
      <c r="M39" s="20"/>
      <c r="N39" s="20"/>
      <c r="O39" s="20"/>
      <c r="P39" s="19"/>
      <c r="Q39" s="19"/>
      <c r="R39" s="21"/>
      <c r="S39" s="21"/>
      <c r="T39" s="21">
        <v>3</v>
      </c>
      <c r="U39" s="21"/>
      <c r="V39" s="22"/>
      <c r="W39" s="22"/>
      <c r="X39" s="22">
        <v>3</v>
      </c>
      <c r="Y39" s="22"/>
      <c r="Z39" s="23"/>
      <c r="AA39" s="23"/>
      <c r="AB39" s="23">
        <v>3</v>
      </c>
      <c r="AC39" s="23"/>
      <c r="AD39" s="24"/>
      <c r="AE39" s="24"/>
      <c r="AF39" s="24">
        <v>3</v>
      </c>
      <c r="AG39" s="24"/>
      <c r="AH39" s="25"/>
      <c r="AI39" s="25"/>
      <c r="AJ39" s="25">
        <v>3</v>
      </c>
      <c r="AK39" s="25"/>
      <c r="AL39" s="26"/>
      <c r="AM39" s="26"/>
      <c r="AN39" s="26">
        <v>3</v>
      </c>
      <c r="AO39" s="26"/>
      <c r="AP39" s="22"/>
      <c r="AQ39" s="22"/>
      <c r="AR39" s="22">
        <v>3</v>
      </c>
      <c r="AS39" s="22"/>
      <c r="AT39" s="27"/>
      <c r="AU39" s="27"/>
      <c r="AV39" s="27">
        <v>3</v>
      </c>
      <c r="AW39" s="27"/>
      <c r="AX39" s="21"/>
      <c r="AY39" s="21"/>
      <c r="AZ39" s="21">
        <v>3</v>
      </c>
      <c r="BA39" s="21"/>
      <c r="BB39" s="22"/>
      <c r="BC39" s="22"/>
      <c r="BD39" s="22">
        <v>3</v>
      </c>
      <c r="BE39" s="22"/>
      <c r="BF39" s="23"/>
      <c r="BG39" s="23"/>
      <c r="BH39" s="23">
        <v>3</v>
      </c>
      <c r="BI39" s="23"/>
      <c r="BJ39" s="24"/>
      <c r="BK39" s="24"/>
      <c r="BL39" s="24">
        <v>3</v>
      </c>
      <c r="BM39" s="24"/>
      <c r="BN39" s="25"/>
      <c r="BO39" s="25"/>
      <c r="BP39" s="25"/>
      <c r="BQ39" s="25">
        <v>4</v>
      </c>
      <c r="BR39" s="26"/>
      <c r="BS39" s="26"/>
      <c r="BT39" s="26"/>
      <c r="BU39" s="26">
        <v>4</v>
      </c>
      <c r="BZ39" s="438"/>
      <c r="CA39" s="20"/>
      <c r="CB39" s="440"/>
      <c r="CD39" s="437"/>
      <c r="CE39" s="437"/>
      <c r="CJ39" s="28"/>
      <c r="CO39" s="28"/>
      <c r="DP39" s="29"/>
    </row>
    <row r="40" spans="1:120" s="217" customFormat="1">
      <c r="A40" s="38"/>
      <c r="B40" s="38"/>
      <c r="C40" s="442"/>
      <c r="D40" s="215">
        <f>SUM(D3:D39)</f>
        <v>13</v>
      </c>
      <c r="E40" s="215">
        <f t="shared" ref="E40:BP40" si="0">SUM(E3:E39)</f>
        <v>24</v>
      </c>
      <c r="F40" s="215">
        <f t="shared" si="0"/>
        <v>0</v>
      </c>
      <c r="G40" s="215">
        <f t="shared" si="0"/>
        <v>5</v>
      </c>
      <c r="H40" s="215">
        <f t="shared" si="0"/>
        <v>12</v>
      </c>
      <c r="I40" s="215">
        <f t="shared" si="0"/>
        <v>10</v>
      </c>
      <c r="J40" s="215">
        <f t="shared" si="0"/>
        <v>10</v>
      </c>
      <c r="K40" s="215">
        <f t="shared" si="0"/>
        <v>0</v>
      </c>
      <c r="L40" s="215">
        <f t="shared" si="0"/>
        <v>0</v>
      </c>
      <c r="M40" s="215">
        <f t="shared" si="0"/>
        <v>0</v>
      </c>
      <c r="N40" s="215">
        <f t="shared" si="0"/>
        <v>0</v>
      </c>
      <c r="O40" s="215">
        <f t="shared" si="0"/>
        <v>0</v>
      </c>
      <c r="P40" s="215">
        <f t="shared" si="0"/>
        <v>0</v>
      </c>
      <c r="Q40" s="215">
        <f t="shared" si="0"/>
        <v>0</v>
      </c>
      <c r="R40" s="215">
        <f t="shared" si="0"/>
        <v>0</v>
      </c>
      <c r="S40" s="215">
        <f t="shared" si="0"/>
        <v>0</v>
      </c>
      <c r="T40" s="215">
        <f t="shared" si="0"/>
        <v>105</v>
      </c>
      <c r="U40" s="215">
        <f t="shared" si="0"/>
        <v>8</v>
      </c>
      <c r="V40" s="215">
        <f t="shared" si="0"/>
        <v>0</v>
      </c>
      <c r="W40" s="215">
        <f t="shared" si="0"/>
        <v>0</v>
      </c>
      <c r="X40" s="215">
        <f t="shared" si="0"/>
        <v>108</v>
      </c>
      <c r="Y40" s="215">
        <f t="shared" si="0"/>
        <v>4</v>
      </c>
      <c r="Z40" s="215">
        <f t="shared" si="0"/>
        <v>0</v>
      </c>
      <c r="AA40" s="215">
        <f t="shared" si="0"/>
        <v>0</v>
      </c>
      <c r="AB40" s="215">
        <f t="shared" si="0"/>
        <v>96</v>
      </c>
      <c r="AC40" s="215">
        <f t="shared" si="0"/>
        <v>20</v>
      </c>
      <c r="AD40" s="215">
        <f t="shared" si="0"/>
        <v>0</v>
      </c>
      <c r="AE40" s="215">
        <f t="shared" si="0"/>
        <v>0</v>
      </c>
      <c r="AF40" s="215">
        <f t="shared" si="0"/>
        <v>111</v>
      </c>
      <c r="AG40" s="215">
        <f t="shared" si="0"/>
        <v>0</v>
      </c>
      <c r="AH40" s="215">
        <f t="shared" si="0"/>
        <v>0</v>
      </c>
      <c r="AI40" s="215">
        <f t="shared" si="0"/>
        <v>0</v>
      </c>
      <c r="AJ40" s="215">
        <f t="shared" si="0"/>
        <v>108</v>
      </c>
      <c r="AK40" s="215">
        <f t="shared" si="0"/>
        <v>4</v>
      </c>
      <c r="AL40" s="215">
        <f t="shared" si="0"/>
        <v>0</v>
      </c>
      <c r="AM40" s="215">
        <f t="shared" si="0"/>
        <v>0</v>
      </c>
      <c r="AN40" s="215">
        <f t="shared" si="0"/>
        <v>99</v>
      </c>
      <c r="AO40" s="215">
        <f t="shared" si="0"/>
        <v>16</v>
      </c>
      <c r="AP40" s="215">
        <f t="shared" si="0"/>
        <v>0</v>
      </c>
      <c r="AQ40" s="215">
        <f t="shared" si="0"/>
        <v>0</v>
      </c>
      <c r="AR40" s="215">
        <f t="shared" si="0"/>
        <v>90</v>
      </c>
      <c r="AS40" s="215">
        <f t="shared" si="0"/>
        <v>28</v>
      </c>
      <c r="AT40" s="215">
        <f t="shared" si="0"/>
        <v>0</v>
      </c>
      <c r="AU40" s="215">
        <f t="shared" si="0"/>
        <v>0</v>
      </c>
      <c r="AV40" s="215">
        <f t="shared" si="0"/>
        <v>111</v>
      </c>
      <c r="AW40" s="215">
        <f t="shared" si="0"/>
        <v>0</v>
      </c>
      <c r="AX40" s="215">
        <f t="shared" si="0"/>
        <v>0</v>
      </c>
      <c r="AY40" s="215">
        <f t="shared" si="0"/>
        <v>0</v>
      </c>
      <c r="AZ40" s="215">
        <f t="shared" si="0"/>
        <v>102</v>
      </c>
      <c r="BA40" s="215">
        <f t="shared" si="0"/>
        <v>12</v>
      </c>
      <c r="BB40" s="215">
        <f t="shared" si="0"/>
        <v>0</v>
      </c>
      <c r="BC40" s="215">
        <f t="shared" si="0"/>
        <v>0</v>
      </c>
      <c r="BD40" s="215">
        <f t="shared" si="0"/>
        <v>111</v>
      </c>
      <c r="BE40" s="215">
        <f t="shared" si="0"/>
        <v>0</v>
      </c>
      <c r="BF40" s="215">
        <f t="shared" si="0"/>
        <v>0</v>
      </c>
      <c r="BG40" s="215">
        <f t="shared" si="0"/>
        <v>0</v>
      </c>
      <c r="BH40" s="215">
        <f t="shared" si="0"/>
        <v>108</v>
      </c>
      <c r="BI40" s="215">
        <f t="shared" si="0"/>
        <v>4</v>
      </c>
      <c r="BJ40" s="215">
        <f t="shared" si="0"/>
        <v>0</v>
      </c>
      <c r="BK40" s="215">
        <f t="shared" si="0"/>
        <v>0</v>
      </c>
      <c r="BL40" s="215">
        <f t="shared" si="0"/>
        <v>78</v>
      </c>
      <c r="BM40" s="215">
        <f t="shared" si="0"/>
        <v>44</v>
      </c>
      <c r="BN40" s="215">
        <f t="shared" si="0"/>
        <v>0</v>
      </c>
      <c r="BO40" s="215">
        <f t="shared" si="0"/>
        <v>0</v>
      </c>
      <c r="BP40" s="215">
        <f t="shared" si="0"/>
        <v>60</v>
      </c>
      <c r="BQ40" s="215">
        <f t="shared" ref="BQ40:BU40" si="1">SUM(BQ3:BQ39)</f>
        <v>68</v>
      </c>
      <c r="BR40" s="215">
        <f t="shared" si="1"/>
        <v>0</v>
      </c>
      <c r="BS40" s="215">
        <f t="shared" si="1"/>
        <v>0</v>
      </c>
      <c r="BT40" s="215">
        <f t="shared" si="1"/>
        <v>57</v>
      </c>
      <c r="BU40" s="215">
        <f t="shared" si="1"/>
        <v>72</v>
      </c>
      <c r="BZ40" s="218"/>
      <c r="CA40" s="219"/>
      <c r="CB40" s="220"/>
      <c r="CD40" s="221"/>
      <c r="CE40" s="221"/>
      <c r="DP40" s="222"/>
    </row>
    <row r="41" spans="1:120" s="217" customFormat="1">
      <c r="A41" s="38"/>
      <c r="B41" s="38"/>
      <c r="C41" s="442"/>
      <c r="D41" s="215"/>
      <c r="E41" s="216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216"/>
      <c r="Q41" s="216"/>
      <c r="R41" s="38">
        <f>R40/1</f>
        <v>0</v>
      </c>
      <c r="S41" s="38">
        <f>S40/2</f>
        <v>0</v>
      </c>
      <c r="T41" s="38">
        <f>T40/3</f>
        <v>35</v>
      </c>
      <c r="U41" s="38">
        <f>U40/4</f>
        <v>2</v>
      </c>
      <c r="V41" s="38">
        <f t="shared" ref="V41" si="2">V40/1</f>
        <v>0</v>
      </c>
      <c r="W41" s="38">
        <f t="shared" ref="W41" si="3">W40/2</f>
        <v>0</v>
      </c>
      <c r="X41" s="38">
        <f t="shared" ref="X41" si="4">X40/3</f>
        <v>36</v>
      </c>
      <c r="Y41" s="38">
        <f t="shared" ref="Y41" si="5">Y40/4</f>
        <v>1</v>
      </c>
      <c r="Z41" s="38">
        <f t="shared" ref="Z41" si="6">Z40/1</f>
        <v>0</v>
      </c>
      <c r="AA41" s="38">
        <f t="shared" ref="AA41" si="7">AA40/2</f>
        <v>0</v>
      </c>
      <c r="AB41" s="38">
        <f t="shared" ref="AB41" si="8">AB40/3</f>
        <v>32</v>
      </c>
      <c r="AC41" s="38">
        <f t="shared" ref="AC41" si="9">AC40/4</f>
        <v>5</v>
      </c>
      <c r="AD41" s="38">
        <f t="shared" ref="AD41" si="10">AD40/1</f>
        <v>0</v>
      </c>
      <c r="AE41" s="38">
        <f t="shared" ref="AE41" si="11">AE40/2</f>
        <v>0</v>
      </c>
      <c r="AF41" s="38">
        <f t="shared" ref="AF41" si="12">AF40/3</f>
        <v>37</v>
      </c>
      <c r="AG41" s="38">
        <f t="shared" ref="AG41" si="13">AG40/4</f>
        <v>0</v>
      </c>
      <c r="AH41" s="38">
        <f t="shared" ref="AH41" si="14">AH40/1</f>
        <v>0</v>
      </c>
      <c r="AI41" s="38">
        <f t="shared" ref="AI41" si="15">AI40/2</f>
        <v>0</v>
      </c>
      <c r="AJ41" s="38">
        <f t="shared" ref="AJ41" si="16">AJ40/3</f>
        <v>36</v>
      </c>
      <c r="AK41" s="38">
        <f t="shared" ref="AK41" si="17">AK40/4</f>
        <v>1</v>
      </c>
      <c r="AL41" s="38">
        <f t="shared" ref="AL41" si="18">AL40/1</f>
        <v>0</v>
      </c>
      <c r="AM41" s="38">
        <f t="shared" ref="AM41" si="19">AM40/2</f>
        <v>0</v>
      </c>
      <c r="AN41" s="38">
        <f t="shared" ref="AN41" si="20">AN40/3</f>
        <v>33</v>
      </c>
      <c r="AO41" s="38">
        <f t="shared" ref="AO41" si="21">AO40/4</f>
        <v>4</v>
      </c>
      <c r="AP41" s="38">
        <f t="shared" ref="AP41" si="22">AP40/1</f>
        <v>0</v>
      </c>
      <c r="AQ41" s="38">
        <f t="shared" ref="AQ41" si="23">AQ40/2</f>
        <v>0</v>
      </c>
      <c r="AR41" s="38">
        <f t="shared" ref="AR41" si="24">AR40/3</f>
        <v>30</v>
      </c>
      <c r="AS41" s="38">
        <f t="shared" ref="AS41" si="25">AS40/4</f>
        <v>7</v>
      </c>
      <c r="AT41" s="38">
        <f t="shared" ref="AT41" si="26">AT40/1</f>
        <v>0</v>
      </c>
      <c r="AU41" s="38">
        <f t="shared" ref="AU41" si="27">AU40/2</f>
        <v>0</v>
      </c>
      <c r="AV41" s="38">
        <f t="shared" ref="AV41" si="28">AV40/3</f>
        <v>37</v>
      </c>
      <c r="AW41" s="38">
        <f t="shared" ref="AW41" si="29">AW40/4</f>
        <v>0</v>
      </c>
      <c r="AX41" s="38">
        <f t="shared" ref="AX41" si="30">AX40/1</f>
        <v>0</v>
      </c>
      <c r="AY41" s="38">
        <f t="shared" ref="AY41" si="31">AY40/2</f>
        <v>0</v>
      </c>
      <c r="AZ41" s="38">
        <f t="shared" ref="AZ41" si="32">AZ40/3</f>
        <v>34</v>
      </c>
      <c r="BA41" s="38">
        <f t="shared" ref="BA41" si="33">BA40/4</f>
        <v>3</v>
      </c>
      <c r="BB41" s="38">
        <f t="shared" ref="BB41" si="34">BB40/1</f>
        <v>0</v>
      </c>
      <c r="BC41" s="38">
        <f t="shared" ref="BC41" si="35">BC40/2</f>
        <v>0</v>
      </c>
      <c r="BD41" s="38">
        <f t="shared" ref="BD41" si="36">BD40/3</f>
        <v>37</v>
      </c>
      <c r="BE41" s="38">
        <f t="shared" ref="BE41" si="37">BE40/4</f>
        <v>0</v>
      </c>
      <c r="BF41" s="38">
        <f t="shared" ref="BF41" si="38">BF40/1</f>
        <v>0</v>
      </c>
      <c r="BG41" s="38">
        <f t="shared" ref="BG41" si="39">BG40/2</f>
        <v>0</v>
      </c>
      <c r="BH41" s="38">
        <f t="shared" ref="BH41" si="40">BH40/3</f>
        <v>36</v>
      </c>
      <c r="BI41" s="38">
        <f t="shared" ref="BI41" si="41">BI40/4</f>
        <v>1</v>
      </c>
      <c r="BJ41" s="38">
        <f t="shared" ref="BJ41" si="42">BJ40/1</f>
        <v>0</v>
      </c>
      <c r="BK41" s="38">
        <f t="shared" ref="BK41" si="43">BK40/2</f>
        <v>0</v>
      </c>
      <c r="BL41" s="38">
        <f t="shared" ref="BL41" si="44">BL40/3</f>
        <v>26</v>
      </c>
      <c r="BM41" s="38">
        <f t="shared" ref="BM41" si="45">BM40/4</f>
        <v>11</v>
      </c>
      <c r="BN41" s="38">
        <f t="shared" ref="BN41" si="46">BN40/1</f>
        <v>0</v>
      </c>
      <c r="BO41" s="38">
        <f t="shared" ref="BO41" si="47">BO40/2</f>
        <v>0</v>
      </c>
      <c r="BP41" s="38">
        <f t="shared" ref="BP41" si="48">BP40/3</f>
        <v>20</v>
      </c>
      <c r="BQ41" s="38">
        <f t="shared" ref="BQ41" si="49">BQ40/4</f>
        <v>17</v>
      </c>
      <c r="BR41" s="38">
        <f t="shared" ref="BR41" si="50">BR40/1</f>
        <v>0</v>
      </c>
      <c r="BS41" s="38">
        <f t="shared" ref="BS41" si="51">BS40/2</f>
        <v>0</v>
      </c>
      <c r="BT41" s="38">
        <f t="shared" ref="BT41" si="52">BT40/3</f>
        <v>19</v>
      </c>
      <c r="BU41" s="38">
        <f t="shared" ref="BU41" si="53">BU40/4</f>
        <v>18</v>
      </c>
      <c r="BZ41" s="218"/>
      <c r="CA41" s="219"/>
      <c r="CB41" s="220"/>
      <c r="CD41" s="221"/>
      <c r="CE41" s="221"/>
      <c r="DP41" s="222"/>
    </row>
    <row r="42" spans="1:120" s="263" customFormat="1">
      <c r="A42" s="114"/>
      <c r="B42" s="114"/>
      <c r="C42" s="456"/>
      <c r="D42" s="455">
        <f>SUM(D40:E40)</f>
        <v>37</v>
      </c>
      <c r="E42" s="450"/>
      <c r="F42" s="114">
        <f>SUM(F40:Q40)</f>
        <v>37</v>
      </c>
      <c r="G42" s="114"/>
      <c r="H42" s="114"/>
      <c r="I42" s="114"/>
      <c r="J42" s="114"/>
      <c r="K42" s="114"/>
      <c r="L42" s="114"/>
      <c r="M42" s="114"/>
      <c r="N42" s="114"/>
      <c r="O42" s="114"/>
      <c r="P42" s="450"/>
      <c r="Q42" s="450"/>
      <c r="R42" s="114">
        <f>SUM(R40:U40)</f>
        <v>113</v>
      </c>
      <c r="S42" s="114"/>
      <c r="T42" s="114"/>
      <c r="U42" s="114"/>
      <c r="V42" s="114">
        <f>SUM(V40:Y40)</f>
        <v>112</v>
      </c>
      <c r="W42" s="114"/>
      <c r="X42" s="114"/>
      <c r="Y42" s="114"/>
      <c r="Z42" s="114">
        <f>SUM(Z40:AC40)</f>
        <v>116</v>
      </c>
      <c r="AA42" s="114"/>
      <c r="AB42" s="114"/>
      <c r="AC42" s="114"/>
      <c r="AD42" s="114">
        <f>SUM(AD40:AG40)</f>
        <v>111</v>
      </c>
      <c r="AE42" s="114"/>
      <c r="AF42" s="114"/>
      <c r="AG42" s="114"/>
      <c r="AH42" s="114">
        <f>SUM(AH40:AK40)</f>
        <v>112</v>
      </c>
      <c r="AI42" s="114"/>
      <c r="AJ42" s="114"/>
      <c r="AK42" s="114"/>
      <c r="AL42" s="114">
        <f>SUM(AL40:AO40)</f>
        <v>115</v>
      </c>
      <c r="AM42" s="114"/>
      <c r="AN42" s="114"/>
      <c r="AO42" s="114"/>
      <c r="AP42" s="114">
        <f>SUM(AP40:AS40)</f>
        <v>118</v>
      </c>
      <c r="AQ42" s="114"/>
      <c r="AR42" s="114"/>
      <c r="AS42" s="114"/>
      <c r="AT42" s="114">
        <f>SUM(AT40:AW40)</f>
        <v>111</v>
      </c>
      <c r="AU42" s="114"/>
      <c r="AV42" s="114"/>
      <c r="AW42" s="114"/>
      <c r="AX42" s="114">
        <f>SUM(AX40:BA40)</f>
        <v>114</v>
      </c>
      <c r="AY42" s="114"/>
      <c r="AZ42" s="114"/>
      <c r="BA42" s="114"/>
      <c r="BB42" s="114">
        <f>SUM(BB40:BE40)</f>
        <v>111</v>
      </c>
      <c r="BC42" s="114"/>
      <c r="BD42" s="114"/>
      <c r="BE42" s="114"/>
      <c r="BF42" s="114">
        <f>SUM(BF40:BI40)</f>
        <v>112</v>
      </c>
      <c r="BG42" s="114"/>
      <c r="BH42" s="114"/>
      <c r="BI42" s="114"/>
      <c r="BJ42" s="114">
        <f>SUM(BJ40:BM40)</f>
        <v>122</v>
      </c>
      <c r="BK42" s="114"/>
      <c r="BL42" s="114"/>
      <c r="BM42" s="114"/>
      <c r="BN42" s="114">
        <f>SUM(BN40:BQ40)</f>
        <v>128</v>
      </c>
      <c r="BO42" s="114"/>
      <c r="BP42" s="114"/>
      <c r="BQ42" s="114"/>
      <c r="BR42" s="114">
        <f>SUM(BR40:BU40)</f>
        <v>129</v>
      </c>
      <c r="BS42" s="114"/>
      <c r="BT42" s="114"/>
      <c r="BU42" s="114"/>
      <c r="BZ42" s="459"/>
      <c r="CA42" s="261"/>
      <c r="CB42" s="274"/>
      <c r="CD42" s="461"/>
      <c r="CE42" s="461"/>
      <c r="DP42" s="266"/>
    </row>
    <row r="43" spans="1:120" s="263" customFormat="1">
      <c r="A43" s="114"/>
      <c r="B43" s="114"/>
      <c r="C43" s="456"/>
      <c r="D43" s="455"/>
      <c r="E43" s="450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450"/>
      <c r="Q43" s="450"/>
      <c r="R43" s="114">
        <v>37</v>
      </c>
      <c r="S43" s="114">
        <v>37</v>
      </c>
      <c r="T43" s="114">
        <v>37</v>
      </c>
      <c r="U43" s="114">
        <v>37</v>
      </c>
      <c r="V43" s="114">
        <v>37</v>
      </c>
      <c r="W43" s="114">
        <v>37</v>
      </c>
      <c r="X43" s="114">
        <v>37</v>
      </c>
      <c r="Y43" s="114">
        <v>37</v>
      </c>
      <c r="Z43" s="114">
        <v>37</v>
      </c>
      <c r="AA43" s="114">
        <v>37</v>
      </c>
      <c r="AB43" s="114">
        <v>37</v>
      </c>
      <c r="AC43" s="114">
        <v>37</v>
      </c>
      <c r="AD43" s="114">
        <v>37</v>
      </c>
      <c r="AE43" s="114">
        <v>37</v>
      </c>
      <c r="AF43" s="114">
        <v>37</v>
      </c>
      <c r="AG43" s="114">
        <v>37</v>
      </c>
      <c r="AH43" s="114">
        <v>37</v>
      </c>
      <c r="AI43" s="114">
        <v>37</v>
      </c>
      <c r="AJ43" s="114">
        <v>37</v>
      </c>
      <c r="AK43" s="114">
        <v>37</v>
      </c>
      <c r="AL43" s="114">
        <v>37</v>
      </c>
      <c r="AM43" s="114">
        <v>37</v>
      </c>
      <c r="AN43" s="114">
        <v>37</v>
      </c>
      <c r="AO43" s="114">
        <v>37</v>
      </c>
      <c r="AP43" s="114">
        <v>37</v>
      </c>
      <c r="AQ43" s="114">
        <v>37</v>
      </c>
      <c r="AR43" s="114">
        <v>37</v>
      </c>
      <c r="AS43" s="114">
        <v>37</v>
      </c>
      <c r="AT43" s="114">
        <v>37</v>
      </c>
      <c r="AU43" s="114">
        <v>37</v>
      </c>
      <c r="AV43" s="114">
        <v>37</v>
      </c>
      <c r="AW43" s="114">
        <v>37</v>
      </c>
      <c r="AX43" s="114">
        <v>37</v>
      </c>
      <c r="AY43" s="114">
        <v>37</v>
      </c>
      <c r="AZ43" s="114">
        <v>37</v>
      </c>
      <c r="BA43" s="114">
        <v>37</v>
      </c>
      <c r="BB43" s="114">
        <v>37</v>
      </c>
      <c r="BC43" s="114">
        <v>37</v>
      </c>
      <c r="BD43" s="114">
        <v>37</v>
      </c>
      <c r="BE43" s="114">
        <v>37</v>
      </c>
      <c r="BF43" s="114">
        <v>37</v>
      </c>
      <c r="BG43" s="114">
        <v>37</v>
      </c>
      <c r="BH43" s="114">
        <v>37</v>
      </c>
      <c r="BI43" s="114">
        <v>37</v>
      </c>
      <c r="BJ43" s="114">
        <v>37</v>
      </c>
      <c r="BK43" s="114">
        <v>37</v>
      </c>
      <c r="BL43" s="114">
        <v>37</v>
      </c>
      <c r="BM43" s="114">
        <v>37</v>
      </c>
      <c r="BN43" s="114">
        <v>37</v>
      </c>
      <c r="BO43" s="114">
        <v>37</v>
      </c>
      <c r="BP43" s="114">
        <v>37</v>
      </c>
      <c r="BQ43" s="114">
        <v>37</v>
      </c>
      <c r="BR43" s="114">
        <v>37</v>
      </c>
      <c r="BS43" s="114">
        <v>37</v>
      </c>
      <c r="BT43" s="114">
        <v>37</v>
      </c>
      <c r="BU43" s="114">
        <v>37</v>
      </c>
      <c r="BZ43" s="459"/>
      <c r="CA43" s="261"/>
      <c r="CB43" s="274"/>
      <c r="CD43" s="461"/>
      <c r="CE43" s="461"/>
      <c r="DP43" s="266"/>
    </row>
    <row r="44" spans="1:120" s="263" customFormat="1">
      <c r="A44" s="114"/>
      <c r="B44" s="114"/>
      <c r="C44" s="456"/>
      <c r="D44" s="455"/>
      <c r="E44" s="450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450"/>
      <c r="Q44" s="450"/>
      <c r="R44" s="464">
        <f>R41/R43*100%</f>
        <v>0</v>
      </c>
      <c r="S44" s="464">
        <f t="shared" ref="S44:V44" si="54">S41/S43*100%</f>
        <v>0</v>
      </c>
      <c r="T44" s="464">
        <f t="shared" si="54"/>
        <v>0.94594594594594594</v>
      </c>
      <c r="U44" s="464">
        <f t="shared" si="54"/>
        <v>5.4054054054054057E-2</v>
      </c>
      <c r="V44" s="464">
        <f t="shared" si="54"/>
        <v>0</v>
      </c>
      <c r="W44" s="464">
        <f t="shared" ref="W44" si="55">W41/W43*100%</f>
        <v>0</v>
      </c>
      <c r="X44" s="464">
        <f t="shared" ref="X44" si="56">X41/X43*100%</f>
        <v>0.97297297297297303</v>
      </c>
      <c r="Y44" s="464">
        <f t="shared" ref="Y44" si="57">Y41/Y43*100%</f>
        <v>2.7027027027027029E-2</v>
      </c>
      <c r="Z44" s="464">
        <f>Z41/Z43*100%</f>
        <v>0</v>
      </c>
      <c r="AA44" s="464">
        <f t="shared" ref="AA44" si="58">AA41/AA43*100%</f>
        <v>0</v>
      </c>
      <c r="AB44" s="464">
        <f t="shared" ref="AB44" si="59">AB41/AB43*100%</f>
        <v>0.86486486486486491</v>
      </c>
      <c r="AC44" s="464">
        <f t="shared" ref="AC44:AD44" si="60">AC41/AC43*100%</f>
        <v>0.13513513513513514</v>
      </c>
      <c r="AD44" s="464">
        <f t="shared" si="60"/>
        <v>0</v>
      </c>
      <c r="AE44" s="464">
        <f t="shared" ref="AE44" si="61">AE41/AE43*100%</f>
        <v>0</v>
      </c>
      <c r="AF44" s="464">
        <f t="shared" ref="AF44" si="62">AF41/AF43*100%</f>
        <v>1</v>
      </c>
      <c r="AG44" s="464">
        <f t="shared" ref="AG44:AH44" si="63">AG41/AG43*100%</f>
        <v>0</v>
      </c>
      <c r="AH44" s="464">
        <f t="shared" si="63"/>
        <v>0</v>
      </c>
      <c r="AI44" s="464">
        <f t="shared" ref="AI44" si="64">AI41/AI43*100%</f>
        <v>0</v>
      </c>
      <c r="AJ44" s="464">
        <f t="shared" ref="AJ44" si="65">AJ41/AJ43*100%</f>
        <v>0.97297297297297303</v>
      </c>
      <c r="AK44" s="464">
        <f t="shared" ref="AK44:AL44" si="66">AK41/AK43*100%</f>
        <v>2.7027027027027029E-2</v>
      </c>
      <c r="AL44" s="464">
        <f t="shared" si="66"/>
        <v>0</v>
      </c>
      <c r="AM44" s="464">
        <f t="shared" ref="AM44" si="67">AM41/AM43*100%</f>
        <v>0</v>
      </c>
      <c r="AN44" s="464">
        <f t="shared" ref="AN44" si="68">AN41/AN43*100%</f>
        <v>0.89189189189189189</v>
      </c>
      <c r="AO44" s="464">
        <f t="shared" ref="AO44:AP44" si="69">AO41/AO43*100%</f>
        <v>0.10810810810810811</v>
      </c>
      <c r="AP44" s="464">
        <f t="shared" si="69"/>
        <v>0</v>
      </c>
      <c r="AQ44" s="464">
        <f t="shared" ref="AQ44" si="70">AQ41/AQ43*100%</f>
        <v>0</v>
      </c>
      <c r="AR44" s="464">
        <f t="shared" ref="AR44" si="71">AR41/AR43*100%</f>
        <v>0.81081081081081086</v>
      </c>
      <c r="AS44" s="464">
        <f t="shared" ref="AS44:AT44" si="72">AS41/AS43*100%</f>
        <v>0.1891891891891892</v>
      </c>
      <c r="AT44" s="464">
        <f t="shared" si="72"/>
        <v>0</v>
      </c>
      <c r="AU44" s="464">
        <f t="shared" ref="AU44" si="73">AU41/AU43*100%</f>
        <v>0</v>
      </c>
      <c r="AV44" s="464">
        <f t="shared" ref="AV44" si="74">AV41/AV43*100%</f>
        <v>1</v>
      </c>
      <c r="AW44" s="464">
        <f t="shared" ref="AW44:AX44" si="75">AW41/AW43*100%</f>
        <v>0</v>
      </c>
      <c r="AX44" s="464">
        <f t="shared" si="75"/>
        <v>0</v>
      </c>
      <c r="AY44" s="464">
        <f t="shared" ref="AY44" si="76">AY41/AY43*100%</f>
        <v>0</v>
      </c>
      <c r="AZ44" s="464">
        <f t="shared" ref="AZ44" si="77">AZ41/AZ43*100%</f>
        <v>0.91891891891891897</v>
      </c>
      <c r="BA44" s="464">
        <f t="shared" ref="BA44:BB44" si="78">BA41/BA43*100%</f>
        <v>8.1081081081081086E-2</v>
      </c>
      <c r="BB44" s="464">
        <f t="shared" si="78"/>
        <v>0</v>
      </c>
      <c r="BC44" s="464">
        <f t="shared" ref="BC44" si="79">BC41/BC43*100%</f>
        <v>0</v>
      </c>
      <c r="BD44" s="464">
        <f t="shared" ref="BD44" si="80">BD41/BD43*100%</f>
        <v>1</v>
      </c>
      <c r="BE44" s="464">
        <f t="shared" ref="BE44:BF44" si="81">BE41/BE43*100%</f>
        <v>0</v>
      </c>
      <c r="BF44" s="464">
        <f t="shared" si="81"/>
        <v>0</v>
      </c>
      <c r="BG44" s="464">
        <f t="shared" ref="BG44" si="82">BG41/BG43*100%</f>
        <v>0</v>
      </c>
      <c r="BH44" s="464">
        <f t="shared" ref="BH44" si="83">BH41/BH43*100%</f>
        <v>0.97297297297297303</v>
      </c>
      <c r="BI44" s="464">
        <f t="shared" ref="BI44:BJ44" si="84">BI41/BI43*100%</f>
        <v>2.7027027027027029E-2</v>
      </c>
      <c r="BJ44" s="464">
        <f t="shared" si="84"/>
        <v>0</v>
      </c>
      <c r="BK44" s="464">
        <f t="shared" ref="BK44" si="85">BK41/BK43*100%</f>
        <v>0</v>
      </c>
      <c r="BL44" s="464">
        <f t="shared" ref="BL44" si="86">BL41/BL43*100%</f>
        <v>0.70270270270270274</v>
      </c>
      <c r="BM44" s="464">
        <f t="shared" ref="BM44:BN44" si="87">BM41/BM43*100%</f>
        <v>0.29729729729729731</v>
      </c>
      <c r="BN44" s="464">
        <f t="shared" si="87"/>
        <v>0</v>
      </c>
      <c r="BO44" s="464">
        <f t="shared" ref="BO44" si="88">BO41/BO43*100%</f>
        <v>0</v>
      </c>
      <c r="BP44" s="464">
        <f t="shared" ref="BP44" si="89">BP41/BP43*100%</f>
        <v>0.54054054054054057</v>
      </c>
      <c r="BQ44" s="464">
        <f t="shared" ref="BQ44:BR44" si="90">BQ41/BQ43*100%</f>
        <v>0.45945945945945948</v>
      </c>
      <c r="BR44" s="464">
        <f t="shared" si="90"/>
        <v>0</v>
      </c>
      <c r="BS44" s="464">
        <f t="shared" ref="BS44" si="91">BS41/BS43*100%</f>
        <v>0</v>
      </c>
      <c r="BT44" s="464">
        <f t="shared" ref="BT44" si="92">BT41/BT43*100%</f>
        <v>0.51351351351351349</v>
      </c>
      <c r="BU44" s="464">
        <f t="shared" ref="BU44" si="93">BU41/BU43*100%</f>
        <v>0.48648648648648651</v>
      </c>
      <c r="BZ44" s="459"/>
      <c r="CA44" s="261"/>
      <c r="CB44" s="274"/>
      <c r="CD44" s="461"/>
      <c r="CE44" s="461"/>
      <c r="DP44" s="266"/>
    </row>
    <row r="45" spans="1:120" s="263" customFormat="1">
      <c r="A45" s="114"/>
      <c r="B45" s="114"/>
      <c r="C45" s="456"/>
      <c r="D45" s="455"/>
      <c r="E45" s="450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450"/>
      <c r="Q45" s="450"/>
      <c r="R45" s="464">
        <f>SUM(R44:S44)</f>
        <v>0</v>
      </c>
      <c r="S45" s="464"/>
      <c r="T45" s="464"/>
      <c r="U45" s="464"/>
      <c r="V45" s="464">
        <f>SUM(V44:W44)</f>
        <v>0</v>
      </c>
      <c r="W45" s="464"/>
      <c r="X45" s="464"/>
      <c r="Y45" s="464"/>
      <c r="Z45" s="464">
        <f>SUM(Z44:AA44)</f>
        <v>0</v>
      </c>
      <c r="AA45" s="464"/>
      <c r="AB45" s="464"/>
      <c r="AC45" s="464"/>
      <c r="AD45" s="464">
        <f>SUM(AD44:AE44)</f>
        <v>0</v>
      </c>
      <c r="AE45" s="464"/>
      <c r="AF45" s="464"/>
      <c r="AG45" s="464"/>
      <c r="AH45" s="464">
        <f>SUM(AH44:AI44)</f>
        <v>0</v>
      </c>
      <c r="AI45" s="464"/>
      <c r="AJ45" s="464"/>
      <c r="AK45" s="464"/>
      <c r="AL45" s="464">
        <f>SUM(AL44:AM44)</f>
        <v>0</v>
      </c>
      <c r="AM45" s="464"/>
      <c r="AN45" s="464"/>
      <c r="AO45" s="464"/>
      <c r="AP45" s="464">
        <f>SUM(AP44:AQ44)</f>
        <v>0</v>
      </c>
      <c r="AQ45" s="464"/>
      <c r="AR45" s="464"/>
      <c r="AS45" s="464"/>
      <c r="AT45" s="464">
        <f>SUM(AT44:AU44)</f>
        <v>0</v>
      </c>
      <c r="AU45" s="464"/>
      <c r="AV45" s="464"/>
      <c r="AW45" s="464"/>
      <c r="AX45" s="464">
        <f>SUM(AX44:AY44)</f>
        <v>0</v>
      </c>
      <c r="AY45" s="464"/>
      <c r="AZ45" s="464"/>
      <c r="BA45" s="464"/>
      <c r="BB45" s="464">
        <f>SUM(BB44:BC44)</f>
        <v>0</v>
      </c>
      <c r="BC45" s="464"/>
      <c r="BD45" s="464"/>
      <c r="BE45" s="464"/>
      <c r="BF45" s="464">
        <f>SUM(BF44:BG44)</f>
        <v>0</v>
      </c>
      <c r="BG45" s="464"/>
      <c r="BH45" s="464"/>
      <c r="BI45" s="464"/>
      <c r="BJ45" s="464">
        <f>SUM(BJ44:BK44)</f>
        <v>0</v>
      </c>
      <c r="BK45" s="464"/>
      <c r="BL45" s="464"/>
      <c r="BM45" s="464"/>
      <c r="BN45" s="464">
        <f>SUM(BN44:BO44)</f>
        <v>0</v>
      </c>
      <c r="BO45" s="464"/>
      <c r="BP45" s="464"/>
      <c r="BQ45" s="464"/>
      <c r="BR45" s="464">
        <f>SUM(BR44:BS44)</f>
        <v>0</v>
      </c>
      <c r="BS45" s="464"/>
      <c r="BT45" s="464"/>
      <c r="BU45" s="464"/>
      <c r="BZ45" s="459"/>
      <c r="CA45" s="261"/>
      <c r="CB45" s="274"/>
      <c r="CD45" s="461"/>
      <c r="CE45" s="461"/>
      <c r="DP45" s="266"/>
    </row>
    <row r="46" spans="1:120" s="263" customFormat="1">
      <c r="A46" s="114"/>
      <c r="B46" s="114"/>
      <c r="C46" s="456"/>
      <c r="D46" s="455"/>
      <c r="E46" s="450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450"/>
      <c r="Q46" s="450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Z46" s="459"/>
      <c r="CA46" s="261"/>
      <c r="CB46" s="274"/>
      <c r="CD46" s="461"/>
      <c r="CE46" s="461"/>
      <c r="DP46" s="266"/>
    </row>
    <row r="47" spans="1:120">
      <c r="A47" s="17">
        <v>38</v>
      </c>
      <c r="B47" s="184">
        <v>1</v>
      </c>
      <c r="C47" s="630" t="s">
        <v>40</v>
      </c>
      <c r="D47" s="18">
        <v>1</v>
      </c>
      <c r="E47" s="19"/>
      <c r="F47" s="20"/>
      <c r="G47" s="20"/>
      <c r="H47" s="20">
        <v>1</v>
      </c>
      <c r="I47" s="20"/>
      <c r="J47" s="20"/>
      <c r="K47" s="20"/>
      <c r="L47" s="20"/>
      <c r="M47" s="20"/>
      <c r="N47" s="20"/>
      <c r="O47" s="20"/>
      <c r="P47" s="19"/>
      <c r="Q47" s="19"/>
      <c r="R47" s="21"/>
      <c r="S47" s="21"/>
      <c r="T47" s="21">
        <v>3</v>
      </c>
      <c r="U47" s="21"/>
      <c r="V47" s="22"/>
      <c r="W47" s="22"/>
      <c r="X47" s="22">
        <v>3</v>
      </c>
      <c r="Y47" s="22"/>
      <c r="Z47" s="23"/>
      <c r="AA47" s="23"/>
      <c r="AB47" s="23">
        <v>3</v>
      </c>
      <c r="AC47" s="23"/>
      <c r="AD47" s="24"/>
      <c r="AE47" s="24"/>
      <c r="AF47" s="24">
        <v>3</v>
      </c>
      <c r="AG47" s="24"/>
      <c r="AH47" s="25"/>
      <c r="AI47" s="25"/>
      <c r="AJ47" s="25">
        <v>3</v>
      </c>
      <c r="AK47" s="25"/>
      <c r="AL47" s="26"/>
      <c r="AM47" s="26"/>
      <c r="AN47" s="26"/>
      <c r="AO47" s="26">
        <v>4</v>
      </c>
      <c r="AP47" s="22"/>
      <c r="AQ47" s="22"/>
      <c r="AR47" s="22"/>
      <c r="AS47" s="22">
        <v>4</v>
      </c>
      <c r="AT47" s="27"/>
      <c r="AU47" s="27"/>
      <c r="AV47" s="27">
        <v>3</v>
      </c>
      <c r="AW47" s="27"/>
      <c r="AX47" s="21"/>
      <c r="AY47" s="21"/>
      <c r="AZ47" s="21"/>
      <c r="BA47" s="21">
        <v>4</v>
      </c>
      <c r="BB47" s="22"/>
      <c r="BC47" s="22"/>
      <c r="BD47" s="22"/>
      <c r="BE47" s="22">
        <v>4</v>
      </c>
      <c r="BF47" s="23"/>
      <c r="BG47" s="23"/>
      <c r="BH47" s="23">
        <v>3</v>
      </c>
      <c r="BI47" s="23"/>
      <c r="BJ47" s="24"/>
      <c r="BK47" s="24"/>
      <c r="BL47" s="24">
        <v>3</v>
      </c>
      <c r="BM47" s="24"/>
      <c r="BN47" s="25"/>
      <c r="BO47" s="25"/>
      <c r="BP47" s="25"/>
      <c r="BQ47" s="25">
        <v>4</v>
      </c>
      <c r="BR47" s="26"/>
      <c r="BS47" s="26"/>
      <c r="BT47" s="26"/>
      <c r="BU47" s="26">
        <v>4</v>
      </c>
      <c r="BZ47" s="170"/>
      <c r="CA47" s="44"/>
      <c r="CB47" s="171"/>
      <c r="CJ47" s="28"/>
      <c r="CO47" s="28"/>
    </row>
    <row r="48" spans="1:120">
      <c r="A48" s="17">
        <v>39</v>
      </c>
      <c r="B48" s="184">
        <v>2</v>
      </c>
      <c r="C48" s="631"/>
      <c r="D48" s="18"/>
      <c r="E48" s="19">
        <v>1</v>
      </c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19"/>
      <c r="Q48" s="19">
        <v>1</v>
      </c>
      <c r="R48" s="21"/>
      <c r="S48" s="21"/>
      <c r="T48" s="21">
        <v>3</v>
      </c>
      <c r="U48" s="21"/>
      <c r="V48" s="22"/>
      <c r="W48" s="22"/>
      <c r="X48" s="22">
        <v>3</v>
      </c>
      <c r="Y48" s="22"/>
      <c r="Z48" s="23"/>
      <c r="AA48" s="23">
        <v>2</v>
      </c>
      <c r="AB48" s="23"/>
      <c r="AC48" s="23"/>
      <c r="AD48" s="24"/>
      <c r="AE48" s="24"/>
      <c r="AF48" s="24">
        <v>3</v>
      </c>
      <c r="AG48" s="24"/>
      <c r="AH48" s="25"/>
      <c r="AI48" s="25"/>
      <c r="AJ48" s="25">
        <v>3</v>
      </c>
      <c r="AK48" s="25"/>
      <c r="AL48" s="26"/>
      <c r="AM48" s="26"/>
      <c r="AN48" s="26">
        <v>3</v>
      </c>
      <c r="AO48" s="26"/>
      <c r="AP48" s="22"/>
      <c r="AQ48" s="22">
        <v>2</v>
      </c>
      <c r="AR48" s="22"/>
      <c r="AS48" s="22"/>
      <c r="AT48" s="27"/>
      <c r="AU48" s="27">
        <v>2</v>
      </c>
      <c r="AV48" s="27"/>
      <c r="AW48" s="27"/>
      <c r="AX48" s="21"/>
      <c r="AY48" s="21"/>
      <c r="AZ48" s="21">
        <v>3</v>
      </c>
      <c r="BA48" s="21"/>
      <c r="BB48" s="22"/>
      <c r="BC48" s="22"/>
      <c r="BD48" s="22">
        <v>3</v>
      </c>
      <c r="BE48" s="22"/>
      <c r="BF48" s="23"/>
      <c r="BG48" s="23">
        <v>2</v>
      </c>
      <c r="BH48" s="23"/>
      <c r="BI48" s="23"/>
      <c r="BJ48" s="24"/>
      <c r="BK48" s="24">
        <v>2</v>
      </c>
      <c r="BL48" s="24"/>
      <c r="BM48" s="24"/>
      <c r="BN48" s="25"/>
      <c r="BO48" s="25"/>
      <c r="BP48" s="25">
        <v>3</v>
      </c>
      <c r="BQ48" s="25"/>
      <c r="BR48" s="26"/>
      <c r="BS48" s="26"/>
      <c r="BT48" s="26">
        <v>3</v>
      </c>
      <c r="BU48" s="26"/>
      <c r="BZ48" s="170"/>
      <c r="CA48" s="44"/>
      <c r="CB48" s="171"/>
      <c r="CJ48" s="28"/>
      <c r="CO48" s="28"/>
    </row>
    <row r="49" spans="1:93">
      <c r="A49" s="17">
        <v>40</v>
      </c>
      <c r="B49" s="184">
        <v>3</v>
      </c>
      <c r="C49" s="631"/>
      <c r="D49" s="18">
        <v>1</v>
      </c>
      <c r="E49" s="19"/>
      <c r="F49" s="20"/>
      <c r="G49" s="20"/>
      <c r="H49" s="20"/>
      <c r="I49" s="20">
        <v>1</v>
      </c>
      <c r="J49" s="20"/>
      <c r="K49" s="20"/>
      <c r="L49" s="20"/>
      <c r="M49" s="20"/>
      <c r="N49" s="20"/>
      <c r="O49" s="20"/>
      <c r="P49" s="19"/>
      <c r="Q49" s="19"/>
      <c r="R49" s="21"/>
      <c r="S49" s="21"/>
      <c r="T49" s="21">
        <v>3</v>
      </c>
      <c r="U49" s="21"/>
      <c r="V49" s="22"/>
      <c r="W49" s="22"/>
      <c r="X49" s="22">
        <v>3</v>
      </c>
      <c r="Y49" s="22"/>
      <c r="Z49" s="23"/>
      <c r="AA49" s="23"/>
      <c r="AB49" s="23"/>
      <c r="AC49" s="23">
        <v>4</v>
      </c>
      <c r="AD49" s="24"/>
      <c r="AE49" s="24"/>
      <c r="AF49" s="24"/>
      <c r="AG49" s="24">
        <v>4</v>
      </c>
      <c r="AH49" s="25"/>
      <c r="AI49" s="25"/>
      <c r="AJ49" s="25"/>
      <c r="AK49" s="25">
        <v>4</v>
      </c>
      <c r="AL49" s="26"/>
      <c r="AM49" s="26"/>
      <c r="AN49" s="26">
        <v>3</v>
      </c>
      <c r="AO49" s="26"/>
      <c r="AP49" s="22"/>
      <c r="AQ49" s="22"/>
      <c r="AR49" s="22">
        <v>3</v>
      </c>
      <c r="AS49" s="22"/>
      <c r="AT49" s="27"/>
      <c r="AU49" s="27"/>
      <c r="AV49" s="27">
        <v>3</v>
      </c>
      <c r="AW49" s="27"/>
      <c r="AX49" s="21"/>
      <c r="AY49" s="21"/>
      <c r="AZ49" s="21">
        <v>3</v>
      </c>
      <c r="BA49" s="21"/>
      <c r="BB49" s="22"/>
      <c r="BC49" s="22"/>
      <c r="BD49" s="22">
        <v>3</v>
      </c>
      <c r="BE49" s="22"/>
      <c r="BF49" s="23"/>
      <c r="BG49" s="23"/>
      <c r="BH49" s="23"/>
      <c r="BI49" s="23">
        <v>4</v>
      </c>
      <c r="BJ49" s="24"/>
      <c r="BK49" s="24"/>
      <c r="BL49" s="24">
        <v>3</v>
      </c>
      <c r="BM49" s="24"/>
      <c r="BN49" s="25"/>
      <c r="BO49" s="25"/>
      <c r="BP49" s="25">
        <v>3</v>
      </c>
      <c r="BQ49" s="25"/>
      <c r="BR49" s="26"/>
      <c r="BS49" s="26"/>
      <c r="BT49" s="26"/>
      <c r="BU49" s="26">
        <v>4</v>
      </c>
      <c r="BZ49" s="170"/>
      <c r="CA49" s="44"/>
      <c r="CB49" s="171"/>
      <c r="CJ49" s="28"/>
      <c r="CO49" s="28"/>
    </row>
    <row r="50" spans="1:93">
      <c r="A50" s="17">
        <v>41</v>
      </c>
      <c r="B50" s="184">
        <v>4</v>
      </c>
      <c r="C50" s="631"/>
      <c r="D50" s="18"/>
      <c r="E50" s="19">
        <v>1</v>
      </c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19"/>
      <c r="Q50" s="19">
        <v>1</v>
      </c>
      <c r="R50" s="21"/>
      <c r="S50" s="21"/>
      <c r="T50" s="21"/>
      <c r="U50" s="21">
        <v>4</v>
      </c>
      <c r="V50" s="22"/>
      <c r="W50" s="22"/>
      <c r="X50" s="22">
        <v>3</v>
      </c>
      <c r="Y50" s="22"/>
      <c r="Z50" s="23"/>
      <c r="AA50" s="23"/>
      <c r="AB50" s="23">
        <v>3</v>
      </c>
      <c r="AC50" s="23"/>
      <c r="AD50" s="24"/>
      <c r="AE50" s="24"/>
      <c r="AF50" s="24">
        <v>3</v>
      </c>
      <c r="AG50" s="24"/>
      <c r="AH50" s="25"/>
      <c r="AI50" s="25"/>
      <c r="AJ50" s="25">
        <v>3</v>
      </c>
      <c r="AK50" s="25"/>
      <c r="AL50" s="26"/>
      <c r="AM50" s="26"/>
      <c r="AN50" s="26">
        <v>3</v>
      </c>
      <c r="AO50" s="26"/>
      <c r="AP50" s="22"/>
      <c r="AQ50" s="22"/>
      <c r="AR50" s="22">
        <v>3</v>
      </c>
      <c r="AS50" s="22"/>
      <c r="AT50" s="27"/>
      <c r="AU50" s="27"/>
      <c r="AV50" s="27">
        <v>3</v>
      </c>
      <c r="AW50" s="27"/>
      <c r="AX50" s="21"/>
      <c r="AY50" s="21"/>
      <c r="AZ50" s="21">
        <v>3</v>
      </c>
      <c r="BA50" s="21"/>
      <c r="BB50" s="22"/>
      <c r="BC50" s="22"/>
      <c r="BD50" s="22">
        <v>3</v>
      </c>
      <c r="BE50" s="22"/>
      <c r="BF50" s="23"/>
      <c r="BG50" s="23"/>
      <c r="BH50" s="23">
        <v>3</v>
      </c>
      <c r="BI50" s="23"/>
      <c r="BJ50" s="24"/>
      <c r="BK50" s="24"/>
      <c r="BL50" s="24"/>
      <c r="BM50" s="24">
        <v>4</v>
      </c>
      <c r="BN50" s="25"/>
      <c r="BO50" s="25"/>
      <c r="BP50" s="25">
        <v>3</v>
      </c>
      <c r="BQ50" s="25"/>
      <c r="BR50" s="26"/>
      <c r="BS50" s="26"/>
      <c r="BT50" s="26">
        <v>3</v>
      </c>
      <c r="BU50" s="26"/>
      <c r="BZ50" s="170"/>
      <c r="CA50" s="44"/>
      <c r="CB50" s="171"/>
      <c r="CJ50" s="28"/>
      <c r="CO50" s="28"/>
    </row>
    <row r="51" spans="1:93">
      <c r="A51" s="17">
        <v>42</v>
      </c>
      <c r="B51" s="184">
        <v>5</v>
      </c>
      <c r="C51" s="631"/>
      <c r="D51" s="18">
        <v>1</v>
      </c>
      <c r="E51" s="19"/>
      <c r="F51" s="20">
        <v>1</v>
      </c>
      <c r="G51" s="20"/>
      <c r="H51" s="20"/>
      <c r="I51" s="20"/>
      <c r="J51" s="20"/>
      <c r="K51" s="20"/>
      <c r="L51" s="20"/>
      <c r="M51" s="20"/>
      <c r="N51" s="20"/>
      <c r="O51" s="20"/>
      <c r="P51" s="19"/>
      <c r="Q51" s="19"/>
      <c r="R51" s="21"/>
      <c r="S51" s="21"/>
      <c r="T51" s="21"/>
      <c r="U51" s="21">
        <v>4</v>
      </c>
      <c r="V51" s="22"/>
      <c r="W51" s="22"/>
      <c r="X51" s="22"/>
      <c r="Y51" s="22">
        <v>4</v>
      </c>
      <c r="Z51" s="23"/>
      <c r="AA51" s="23"/>
      <c r="AB51" s="23"/>
      <c r="AC51" s="23">
        <v>4</v>
      </c>
      <c r="AD51" s="24"/>
      <c r="AE51" s="24"/>
      <c r="AF51" s="24"/>
      <c r="AG51" s="24">
        <v>4</v>
      </c>
      <c r="AH51" s="25"/>
      <c r="AI51" s="25"/>
      <c r="AJ51" s="25"/>
      <c r="AK51" s="25">
        <v>4</v>
      </c>
      <c r="AL51" s="26"/>
      <c r="AM51" s="26"/>
      <c r="AN51" s="26"/>
      <c r="AO51" s="26">
        <v>4</v>
      </c>
      <c r="AP51" s="22"/>
      <c r="AQ51" s="22"/>
      <c r="AR51" s="22"/>
      <c r="AS51" s="22">
        <v>4</v>
      </c>
      <c r="AT51" s="27"/>
      <c r="AU51" s="27"/>
      <c r="AV51" s="27"/>
      <c r="AW51" s="27">
        <v>4</v>
      </c>
      <c r="AX51" s="21"/>
      <c r="AY51" s="21"/>
      <c r="AZ51" s="21"/>
      <c r="BA51" s="21">
        <v>4</v>
      </c>
      <c r="BB51" s="22"/>
      <c r="BC51" s="22"/>
      <c r="BD51" s="22"/>
      <c r="BE51" s="22">
        <v>4</v>
      </c>
      <c r="BF51" s="23"/>
      <c r="BG51" s="23"/>
      <c r="BH51" s="23"/>
      <c r="BI51" s="23">
        <v>4</v>
      </c>
      <c r="BJ51" s="24"/>
      <c r="BK51" s="24"/>
      <c r="BL51" s="24"/>
      <c r="BM51" s="24">
        <v>4</v>
      </c>
      <c r="BN51" s="25"/>
      <c r="BO51" s="25"/>
      <c r="BP51" s="25"/>
      <c r="BQ51" s="25">
        <v>4</v>
      </c>
      <c r="BR51" s="26"/>
      <c r="BS51" s="26"/>
      <c r="BT51" s="26"/>
      <c r="BU51" s="26">
        <v>4</v>
      </c>
      <c r="BZ51" s="170"/>
      <c r="CA51" s="44"/>
      <c r="CB51" s="171"/>
      <c r="CJ51" s="28"/>
      <c r="CO51" s="28"/>
    </row>
    <row r="52" spans="1:93">
      <c r="A52" s="17">
        <v>43</v>
      </c>
      <c r="B52" s="184">
        <v>6</v>
      </c>
      <c r="C52" s="631"/>
      <c r="D52" s="18"/>
      <c r="E52" s="19">
        <v>1</v>
      </c>
      <c r="F52" s="20"/>
      <c r="G52" s="20"/>
      <c r="H52" s="20"/>
      <c r="I52" s="20"/>
      <c r="J52" s="20">
        <v>1</v>
      </c>
      <c r="K52" s="20"/>
      <c r="L52" s="20"/>
      <c r="M52" s="20"/>
      <c r="N52" s="20"/>
      <c r="O52" s="20"/>
      <c r="P52" s="19"/>
      <c r="Q52" s="19"/>
      <c r="R52" s="21"/>
      <c r="S52" s="21"/>
      <c r="T52" s="21">
        <v>3</v>
      </c>
      <c r="U52" s="21"/>
      <c r="V52" s="22"/>
      <c r="W52" s="22"/>
      <c r="X52" s="22">
        <v>3</v>
      </c>
      <c r="Y52" s="22"/>
      <c r="Z52" s="23"/>
      <c r="AA52" s="23"/>
      <c r="AB52" s="23"/>
      <c r="AC52" s="23">
        <v>4</v>
      </c>
      <c r="AD52" s="24"/>
      <c r="AE52" s="24"/>
      <c r="AF52" s="24">
        <v>3</v>
      </c>
      <c r="AG52" s="24"/>
      <c r="AH52" s="25"/>
      <c r="AI52" s="25"/>
      <c r="AJ52" s="25">
        <v>3</v>
      </c>
      <c r="AK52" s="25"/>
      <c r="AL52" s="26"/>
      <c r="AM52" s="26"/>
      <c r="AN52" s="26">
        <v>3</v>
      </c>
      <c r="AO52" s="26"/>
      <c r="AP52" s="22"/>
      <c r="AQ52" s="22"/>
      <c r="AR52" s="22">
        <v>3</v>
      </c>
      <c r="AS52" s="22"/>
      <c r="AT52" s="27"/>
      <c r="AU52" s="27"/>
      <c r="AV52" s="27">
        <v>3</v>
      </c>
      <c r="AW52" s="27"/>
      <c r="AX52" s="21"/>
      <c r="AY52" s="21"/>
      <c r="AZ52" s="21">
        <v>3</v>
      </c>
      <c r="BA52" s="21"/>
      <c r="BB52" s="22"/>
      <c r="BC52" s="22"/>
      <c r="BD52" s="22">
        <v>3</v>
      </c>
      <c r="BE52" s="22"/>
      <c r="BF52" s="23"/>
      <c r="BG52" s="23"/>
      <c r="BH52" s="23">
        <v>3</v>
      </c>
      <c r="BI52" s="23"/>
      <c r="BJ52" s="24"/>
      <c r="BK52" s="24"/>
      <c r="BL52" s="24">
        <v>3</v>
      </c>
      <c r="BM52" s="24"/>
      <c r="BN52" s="25"/>
      <c r="BO52" s="25"/>
      <c r="BP52" s="25">
        <v>3</v>
      </c>
      <c r="BQ52" s="25"/>
      <c r="BR52" s="26"/>
      <c r="BS52" s="26"/>
      <c r="BT52" s="26">
        <v>3</v>
      </c>
      <c r="BU52" s="26"/>
      <c r="BZ52" s="170"/>
      <c r="CA52" s="44"/>
      <c r="CB52" s="171"/>
      <c r="CJ52" s="28"/>
      <c r="CO52" s="28"/>
    </row>
    <row r="53" spans="1:93">
      <c r="A53" s="17">
        <v>44</v>
      </c>
      <c r="B53" s="184">
        <v>7</v>
      </c>
      <c r="C53" s="631"/>
      <c r="D53" s="18">
        <v>1</v>
      </c>
      <c r="E53" s="19"/>
      <c r="F53" s="20"/>
      <c r="G53" s="20"/>
      <c r="H53" s="20">
        <v>1</v>
      </c>
      <c r="I53" s="20"/>
      <c r="J53" s="20"/>
      <c r="K53" s="20"/>
      <c r="L53" s="20"/>
      <c r="M53" s="20"/>
      <c r="N53" s="20"/>
      <c r="O53" s="20"/>
      <c r="P53" s="19"/>
      <c r="Q53" s="19"/>
      <c r="R53" s="21"/>
      <c r="S53" s="21"/>
      <c r="T53" s="21"/>
      <c r="U53" s="21">
        <v>4</v>
      </c>
      <c r="V53" s="22"/>
      <c r="W53" s="22"/>
      <c r="X53" s="22"/>
      <c r="Y53" s="22">
        <v>4</v>
      </c>
      <c r="Z53" s="23"/>
      <c r="AA53" s="23"/>
      <c r="AB53" s="23"/>
      <c r="AC53" s="23">
        <v>4</v>
      </c>
      <c r="AD53" s="24"/>
      <c r="AE53" s="24"/>
      <c r="AF53" s="24"/>
      <c r="AG53" s="24">
        <v>4</v>
      </c>
      <c r="AH53" s="25"/>
      <c r="AI53" s="25"/>
      <c r="AJ53" s="25"/>
      <c r="AK53" s="25">
        <v>4</v>
      </c>
      <c r="AL53" s="26"/>
      <c r="AM53" s="26"/>
      <c r="AN53" s="26"/>
      <c r="AO53" s="26">
        <v>4</v>
      </c>
      <c r="AP53" s="22"/>
      <c r="AQ53" s="22"/>
      <c r="AR53" s="22"/>
      <c r="AS53" s="22">
        <v>4</v>
      </c>
      <c r="AT53" s="27"/>
      <c r="AU53" s="27"/>
      <c r="AV53" s="27"/>
      <c r="AW53" s="27">
        <v>4</v>
      </c>
      <c r="AX53" s="21"/>
      <c r="AY53" s="21"/>
      <c r="AZ53" s="21"/>
      <c r="BA53" s="21">
        <v>4</v>
      </c>
      <c r="BB53" s="22"/>
      <c r="BC53" s="22"/>
      <c r="BD53" s="22"/>
      <c r="BE53" s="22">
        <v>4</v>
      </c>
      <c r="BF53" s="23"/>
      <c r="BG53" s="23"/>
      <c r="BH53" s="23">
        <v>3</v>
      </c>
      <c r="BI53" s="23"/>
      <c r="BJ53" s="24"/>
      <c r="BK53" s="24"/>
      <c r="BL53" s="24"/>
      <c r="BM53" s="24">
        <v>4</v>
      </c>
      <c r="BN53" s="25"/>
      <c r="BO53" s="25"/>
      <c r="BP53" s="25"/>
      <c r="BQ53" s="25">
        <v>4</v>
      </c>
      <c r="BR53" s="26"/>
      <c r="BS53" s="26"/>
      <c r="BT53" s="26"/>
      <c r="BU53" s="26">
        <v>4</v>
      </c>
      <c r="BZ53" s="170"/>
      <c r="CA53" s="44"/>
      <c r="CB53" s="171"/>
      <c r="CJ53" s="28"/>
      <c r="CO53" s="28"/>
    </row>
    <row r="54" spans="1:93">
      <c r="A54" s="17">
        <v>45</v>
      </c>
      <c r="B54" s="184">
        <v>8</v>
      </c>
      <c r="C54" s="631"/>
      <c r="D54" s="18">
        <v>1</v>
      </c>
      <c r="E54" s="19"/>
      <c r="F54" s="20"/>
      <c r="G54" s="20"/>
      <c r="H54" s="20"/>
      <c r="I54" s="20"/>
      <c r="J54" s="20">
        <v>1</v>
      </c>
      <c r="K54" s="20"/>
      <c r="L54" s="20"/>
      <c r="M54" s="20"/>
      <c r="N54" s="20"/>
      <c r="O54" s="20"/>
      <c r="P54" s="19"/>
      <c r="Q54" s="19"/>
      <c r="R54" s="21"/>
      <c r="S54" s="21"/>
      <c r="T54" s="21"/>
      <c r="U54" s="21">
        <v>4</v>
      </c>
      <c r="V54" s="22"/>
      <c r="W54" s="22"/>
      <c r="X54" s="22">
        <v>3</v>
      </c>
      <c r="Y54" s="22"/>
      <c r="Z54" s="23"/>
      <c r="AA54" s="23"/>
      <c r="AB54" s="23"/>
      <c r="AC54" s="23">
        <v>4</v>
      </c>
      <c r="AD54" s="24"/>
      <c r="AE54" s="24"/>
      <c r="AF54" s="24"/>
      <c r="AG54" s="24">
        <v>4</v>
      </c>
      <c r="AH54" s="25"/>
      <c r="AI54" s="25"/>
      <c r="AJ54" s="25"/>
      <c r="AK54" s="25">
        <v>4</v>
      </c>
      <c r="AL54" s="26"/>
      <c r="AM54" s="26"/>
      <c r="AN54" s="26">
        <v>3</v>
      </c>
      <c r="AO54" s="26"/>
      <c r="AP54" s="22"/>
      <c r="AQ54" s="22"/>
      <c r="AR54" s="22"/>
      <c r="AS54" s="22">
        <v>4</v>
      </c>
      <c r="AT54" s="27"/>
      <c r="AU54" s="27"/>
      <c r="AV54" s="27"/>
      <c r="AW54" s="27">
        <v>4</v>
      </c>
      <c r="AX54" s="21"/>
      <c r="AY54" s="21"/>
      <c r="AZ54" s="21"/>
      <c r="BA54" s="21">
        <v>4</v>
      </c>
      <c r="BB54" s="22"/>
      <c r="BC54" s="22"/>
      <c r="BD54" s="22"/>
      <c r="BE54" s="22">
        <v>4</v>
      </c>
      <c r="BF54" s="23"/>
      <c r="BG54" s="23"/>
      <c r="BH54" s="23"/>
      <c r="BI54" s="23">
        <v>4</v>
      </c>
      <c r="BJ54" s="24"/>
      <c r="BK54" s="24"/>
      <c r="BL54" s="24">
        <v>3</v>
      </c>
      <c r="BM54" s="24"/>
      <c r="BN54" s="25"/>
      <c r="BO54" s="25"/>
      <c r="BP54" s="25"/>
      <c r="BQ54" s="25">
        <v>4</v>
      </c>
      <c r="BR54" s="26"/>
      <c r="BS54" s="26"/>
      <c r="BT54" s="26"/>
      <c r="BU54" s="26">
        <v>4</v>
      </c>
      <c r="BZ54" s="170"/>
      <c r="CA54" s="44"/>
      <c r="CB54" s="171"/>
      <c r="CJ54" s="28"/>
      <c r="CO54" s="28"/>
    </row>
    <row r="55" spans="1:93">
      <c r="A55" s="17">
        <v>46</v>
      </c>
      <c r="B55" s="184">
        <v>9</v>
      </c>
      <c r="C55" s="631"/>
      <c r="D55" s="18"/>
      <c r="E55" s="19">
        <v>1</v>
      </c>
      <c r="F55" s="20"/>
      <c r="G55" s="20"/>
      <c r="H55" s="20"/>
      <c r="I55" s="20"/>
      <c r="J55" s="20">
        <v>1</v>
      </c>
      <c r="K55" s="20"/>
      <c r="L55" s="20"/>
      <c r="M55" s="20"/>
      <c r="N55" s="20"/>
      <c r="O55" s="20"/>
      <c r="P55" s="19"/>
      <c r="Q55" s="19"/>
      <c r="R55" s="21"/>
      <c r="S55" s="21"/>
      <c r="T55" s="21">
        <v>3</v>
      </c>
      <c r="U55" s="21"/>
      <c r="V55" s="22"/>
      <c r="W55" s="22"/>
      <c r="X55" s="22">
        <v>3</v>
      </c>
      <c r="Y55" s="22"/>
      <c r="Z55" s="23"/>
      <c r="AA55" s="23"/>
      <c r="AB55" s="23">
        <v>3</v>
      </c>
      <c r="AC55" s="23"/>
      <c r="AD55" s="24"/>
      <c r="AE55" s="24"/>
      <c r="AF55" s="24">
        <v>3</v>
      </c>
      <c r="AG55" s="24"/>
      <c r="AH55" s="25"/>
      <c r="AI55" s="25"/>
      <c r="AJ55" s="25">
        <v>3</v>
      </c>
      <c r="AK55" s="25"/>
      <c r="AL55" s="26"/>
      <c r="AM55" s="26"/>
      <c r="AN55" s="26">
        <v>3</v>
      </c>
      <c r="AO55" s="26"/>
      <c r="AP55" s="22"/>
      <c r="AQ55" s="22"/>
      <c r="AR55" s="22">
        <v>3</v>
      </c>
      <c r="AS55" s="22"/>
      <c r="AT55" s="27"/>
      <c r="AU55" s="27"/>
      <c r="AV55" s="27">
        <v>3</v>
      </c>
      <c r="AW55" s="27"/>
      <c r="AX55" s="21"/>
      <c r="AY55" s="21"/>
      <c r="AZ55" s="21">
        <v>3</v>
      </c>
      <c r="BA55" s="21"/>
      <c r="BB55" s="22"/>
      <c r="BC55" s="22"/>
      <c r="BD55" s="22">
        <v>3</v>
      </c>
      <c r="BE55" s="22"/>
      <c r="BF55" s="23"/>
      <c r="BG55" s="23"/>
      <c r="BH55" s="23">
        <v>3</v>
      </c>
      <c r="BI55" s="23"/>
      <c r="BJ55" s="24"/>
      <c r="BK55" s="24"/>
      <c r="BL55" s="24">
        <v>3</v>
      </c>
      <c r="BM55" s="24"/>
      <c r="BN55" s="25"/>
      <c r="BO55" s="25"/>
      <c r="BP55" s="25">
        <v>3</v>
      </c>
      <c r="BQ55" s="25"/>
      <c r="BR55" s="26"/>
      <c r="BS55" s="26"/>
      <c r="BT55" s="26">
        <v>3</v>
      </c>
      <c r="BU55" s="26"/>
      <c r="BZ55" s="170"/>
      <c r="CA55" s="44"/>
      <c r="CB55" s="171"/>
      <c r="CJ55" s="28"/>
      <c r="CO55" s="28"/>
    </row>
    <row r="56" spans="1:93">
      <c r="A56" s="17">
        <v>47</v>
      </c>
      <c r="B56" s="184">
        <v>10</v>
      </c>
      <c r="C56" s="631"/>
      <c r="D56" s="18">
        <v>1</v>
      </c>
      <c r="E56" s="19"/>
      <c r="F56" s="20"/>
      <c r="G56" s="20"/>
      <c r="H56" s="20">
        <v>1</v>
      </c>
      <c r="I56" s="20"/>
      <c r="J56" s="20"/>
      <c r="K56" s="20"/>
      <c r="L56" s="20"/>
      <c r="M56" s="20"/>
      <c r="N56" s="20"/>
      <c r="O56" s="20"/>
      <c r="P56" s="19"/>
      <c r="Q56" s="19"/>
      <c r="R56" s="21"/>
      <c r="S56" s="21"/>
      <c r="T56" s="21">
        <v>3</v>
      </c>
      <c r="U56" s="21"/>
      <c r="V56" s="22"/>
      <c r="W56" s="22"/>
      <c r="X56" s="22">
        <v>3</v>
      </c>
      <c r="Y56" s="22"/>
      <c r="Z56" s="23"/>
      <c r="AA56" s="23"/>
      <c r="AB56" s="23">
        <v>3</v>
      </c>
      <c r="AC56" s="23"/>
      <c r="AD56" s="24"/>
      <c r="AE56" s="24"/>
      <c r="AF56" s="24">
        <v>3</v>
      </c>
      <c r="AG56" s="24"/>
      <c r="AH56" s="25"/>
      <c r="AI56" s="25"/>
      <c r="AJ56" s="25">
        <v>3</v>
      </c>
      <c r="AK56" s="25"/>
      <c r="AL56" s="26"/>
      <c r="AM56" s="26"/>
      <c r="AN56" s="26"/>
      <c r="AO56" s="26">
        <v>4</v>
      </c>
      <c r="AP56" s="22"/>
      <c r="AQ56" s="22"/>
      <c r="AR56" s="22">
        <v>3</v>
      </c>
      <c r="AS56" s="22"/>
      <c r="AT56" s="27"/>
      <c r="AU56" s="27"/>
      <c r="AV56" s="27">
        <v>3</v>
      </c>
      <c r="AW56" s="27"/>
      <c r="AX56" s="21"/>
      <c r="AY56" s="21"/>
      <c r="AZ56" s="21">
        <v>3</v>
      </c>
      <c r="BA56" s="21"/>
      <c r="BB56" s="22"/>
      <c r="BC56" s="22"/>
      <c r="BD56" s="22">
        <v>3</v>
      </c>
      <c r="BE56" s="22"/>
      <c r="BF56" s="23"/>
      <c r="BG56" s="23"/>
      <c r="BH56" s="23">
        <v>3</v>
      </c>
      <c r="BI56" s="23"/>
      <c r="BJ56" s="24"/>
      <c r="BK56" s="24"/>
      <c r="BL56" s="24">
        <v>3</v>
      </c>
      <c r="BM56" s="24"/>
      <c r="BN56" s="25"/>
      <c r="BO56" s="25"/>
      <c r="BP56" s="25">
        <v>3</v>
      </c>
      <c r="BQ56" s="25"/>
      <c r="BR56" s="26"/>
      <c r="BS56" s="26"/>
      <c r="BT56" s="26">
        <v>3</v>
      </c>
      <c r="BU56" s="26"/>
      <c r="BZ56" s="170"/>
      <c r="CA56" s="44"/>
      <c r="CB56" s="171"/>
      <c r="CJ56" s="28"/>
      <c r="CO56" s="28"/>
    </row>
    <row r="57" spans="1:93">
      <c r="A57" s="17">
        <v>48</v>
      </c>
      <c r="B57" s="184">
        <v>11</v>
      </c>
      <c r="C57" s="631"/>
      <c r="D57" s="18">
        <v>1</v>
      </c>
      <c r="E57" s="19"/>
      <c r="F57" s="20"/>
      <c r="G57" s="20">
        <v>1</v>
      </c>
      <c r="H57" s="20"/>
      <c r="I57" s="20"/>
      <c r="J57" s="20"/>
      <c r="K57" s="20"/>
      <c r="L57" s="20"/>
      <c r="M57" s="20"/>
      <c r="N57" s="20"/>
      <c r="O57" s="20"/>
      <c r="P57" s="19"/>
      <c r="Q57" s="19"/>
      <c r="R57" s="21"/>
      <c r="S57" s="21"/>
      <c r="T57" s="21">
        <v>3</v>
      </c>
      <c r="U57" s="21"/>
      <c r="V57" s="22"/>
      <c r="W57" s="22"/>
      <c r="X57" s="22"/>
      <c r="Y57" s="22">
        <v>4</v>
      </c>
      <c r="Z57" s="23"/>
      <c r="AA57" s="23"/>
      <c r="AB57" s="23">
        <v>3</v>
      </c>
      <c r="AC57" s="23"/>
      <c r="AD57" s="24"/>
      <c r="AE57" s="24"/>
      <c r="AF57" s="24">
        <v>3</v>
      </c>
      <c r="AG57" s="24"/>
      <c r="AH57" s="25"/>
      <c r="AI57" s="25"/>
      <c r="AJ57" s="25"/>
      <c r="AK57" s="25">
        <v>4</v>
      </c>
      <c r="AL57" s="26"/>
      <c r="AM57" s="26"/>
      <c r="AN57" s="26">
        <v>3</v>
      </c>
      <c r="AO57" s="26"/>
      <c r="AP57" s="22"/>
      <c r="AQ57" s="22"/>
      <c r="AR57" s="22"/>
      <c r="AS57" s="22">
        <v>4</v>
      </c>
      <c r="AT57" s="27"/>
      <c r="AU57" s="27"/>
      <c r="AV57" s="27">
        <v>3</v>
      </c>
      <c r="AW57" s="27"/>
      <c r="AX57" s="21"/>
      <c r="AY57" s="21"/>
      <c r="AZ57" s="21"/>
      <c r="BA57" s="21">
        <v>4</v>
      </c>
      <c r="BB57" s="22"/>
      <c r="BC57" s="22"/>
      <c r="BD57" s="22">
        <v>3</v>
      </c>
      <c r="BE57" s="22"/>
      <c r="BF57" s="23"/>
      <c r="BG57" s="23"/>
      <c r="BH57" s="23"/>
      <c r="BI57" s="23">
        <v>4</v>
      </c>
      <c r="BJ57" s="24"/>
      <c r="BK57" s="24"/>
      <c r="BL57" s="24"/>
      <c r="BM57" s="24">
        <v>4</v>
      </c>
      <c r="BN57" s="25"/>
      <c r="BO57" s="25"/>
      <c r="BP57" s="25">
        <v>3</v>
      </c>
      <c r="BQ57" s="25"/>
      <c r="BR57" s="26"/>
      <c r="BS57" s="26"/>
      <c r="BT57" s="26">
        <v>3</v>
      </c>
      <c r="BU57" s="26"/>
      <c r="BZ57" s="170"/>
      <c r="CA57" s="44"/>
      <c r="CB57" s="171"/>
      <c r="CJ57" s="28"/>
      <c r="CO57" s="28"/>
    </row>
    <row r="58" spans="1:93">
      <c r="A58" s="17">
        <v>49</v>
      </c>
      <c r="B58" s="184">
        <v>12</v>
      </c>
      <c r="C58" s="631"/>
      <c r="D58" s="18"/>
      <c r="E58" s="19">
        <v>1</v>
      </c>
      <c r="F58" s="20"/>
      <c r="G58" s="20"/>
      <c r="H58" s="20"/>
      <c r="I58" s="20"/>
      <c r="J58" s="20">
        <v>1</v>
      </c>
      <c r="K58" s="20"/>
      <c r="L58" s="20"/>
      <c r="M58" s="20"/>
      <c r="N58" s="20"/>
      <c r="O58" s="20"/>
      <c r="P58" s="19"/>
      <c r="Q58" s="19"/>
      <c r="R58" s="21"/>
      <c r="S58" s="21"/>
      <c r="T58" s="21">
        <v>3</v>
      </c>
      <c r="U58" s="21"/>
      <c r="V58" s="22"/>
      <c r="W58" s="22"/>
      <c r="X58" s="22">
        <v>3</v>
      </c>
      <c r="Y58" s="22"/>
      <c r="Z58" s="23"/>
      <c r="AA58" s="23"/>
      <c r="AB58" s="23"/>
      <c r="AC58" s="23">
        <v>4</v>
      </c>
      <c r="AD58" s="24"/>
      <c r="AE58" s="24"/>
      <c r="AF58" s="24"/>
      <c r="AG58" s="24">
        <v>4</v>
      </c>
      <c r="AH58" s="25"/>
      <c r="AI58" s="25"/>
      <c r="AJ58" s="25"/>
      <c r="AK58" s="25">
        <v>4</v>
      </c>
      <c r="AL58" s="26"/>
      <c r="AM58" s="26"/>
      <c r="AN58" s="26"/>
      <c r="AO58" s="26">
        <v>4</v>
      </c>
      <c r="AP58" s="22"/>
      <c r="AQ58" s="22"/>
      <c r="AR58" s="22"/>
      <c r="AS58" s="22">
        <v>4</v>
      </c>
      <c r="AT58" s="27"/>
      <c r="AU58" s="27"/>
      <c r="AV58" s="27"/>
      <c r="AW58" s="27">
        <v>4</v>
      </c>
      <c r="AX58" s="21"/>
      <c r="AY58" s="21"/>
      <c r="AZ58" s="21"/>
      <c r="BA58" s="21">
        <v>4</v>
      </c>
      <c r="BB58" s="22"/>
      <c r="BC58" s="22"/>
      <c r="BD58" s="22">
        <v>3</v>
      </c>
      <c r="BE58" s="22"/>
      <c r="BF58" s="23"/>
      <c r="BG58" s="23"/>
      <c r="BH58" s="23"/>
      <c r="BI58" s="23">
        <v>4</v>
      </c>
      <c r="BJ58" s="24"/>
      <c r="BK58" s="24"/>
      <c r="BL58" s="24"/>
      <c r="BM58" s="24">
        <v>4</v>
      </c>
      <c r="BN58" s="25"/>
      <c r="BO58" s="25"/>
      <c r="BP58" s="25"/>
      <c r="BQ58" s="25">
        <v>4</v>
      </c>
      <c r="BR58" s="26"/>
      <c r="BS58" s="26"/>
      <c r="BT58" s="26"/>
      <c r="BU58" s="26">
        <v>4</v>
      </c>
      <c r="BZ58" s="170"/>
      <c r="CA58" s="44"/>
      <c r="CB58" s="171"/>
      <c r="CJ58" s="28"/>
      <c r="CO58" s="28"/>
    </row>
    <row r="59" spans="1:93">
      <c r="A59" s="17">
        <v>50</v>
      </c>
      <c r="B59" s="184">
        <v>13</v>
      </c>
      <c r="C59" s="631"/>
      <c r="D59" s="18"/>
      <c r="E59" s="19">
        <v>1</v>
      </c>
      <c r="F59" s="20">
        <v>1</v>
      </c>
      <c r="G59" s="20"/>
      <c r="H59" s="20"/>
      <c r="I59" s="20"/>
      <c r="J59" s="20"/>
      <c r="K59" s="20"/>
      <c r="L59" s="20"/>
      <c r="M59" s="20"/>
      <c r="N59" s="20"/>
      <c r="O59" s="20"/>
      <c r="P59" s="19"/>
      <c r="Q59" s="19"/>
      <c r="R59" s="21"/>
      <c r="S59" s="21"/>
      <c r="T59" s="21"/>
      <c r="U59" s="21">
        <v>4</v>
      </c>
      <c r="V59" s="22"/>
      <c r="W59" s="22"/>
      <c r="X59" s="22"/>
      <c r="Y59" s="22">
        <v>4</v>
      </c>
      <c r="Z59" s="23"/>
      <c r="AA59" s="23"/>
      <c r="AB59" s="23"/>
      <c r="AC59" s="23">
        <v>4</v>
      </c>
      <c r="AD59" s="24"/>
      <c r="AE59" s="24"/>
      <c r="AF59" s="24"/>
      <c r="AG59" s="24">
        <v>4</v>
      </c>
      <c r="AH59" s="25"/>
      <c r="AI59" s="25"/>
      <c r="AJ59" s="25"/>
      <c r="AK59" s="25">
        <v>4</v>
      </c>
      <c r="AL59" s="26"/>
      <c r="AM59" s="26"/>
      <c r="AN59" s="26"/>
      <c r="AO59" s="26">
        <v>4</v>
      </c>
      <c r="AP59" s="22"/>
      <c r="AQ59" s="22"/>
      <c r="AR59" s="22"/>
      <c r="AS59" s="22">
        <v>4</v>
      </c>
      <c r="AT59" s="27"/>
      <c r="AU59" s="27"/>
      <c r="AV59" s="27"/>
      <c r="AW59" s="27">
        <v>4</v>
      </c>
      <c r="AX59" s="21"/>
      <c r="AY59" s="21"/>
      <c r="AZ59" s="21"/>
      <c r="BA59" s="21">
        <v>4</v>
      </c>
      <c r="BB59" s="22"/>
      <c r="BC59" s="22"/>
      <c r="BD59" s="22"/>
      <c r="BE59" s="22">
        <v>4</v>
      </c>
      <c r="BF59" s="23"/>
      <c r="BG59" s="23"/>
      <c r="BH59" s="23"/>
      <c r="BI59" s="23">
        <v>4</v>
      </c>
      <c r="BJ59" s="24"/>
      <c r="BK59" s="24"/>
      <c r="BL59" s="24"/>
      <c r="BM59" s="24">
        <v>4</v>
      </c>
      <c r="BN59" s="25"/>
      <c r="BO59" s="25"/>
      <c r="BP59" s="25"/>
      <c r="BQ59" s="25">
        <v>4</v>
      </c>
      <c r="BR59" s="26"/>
      <c r="BS59" s="26"/>
      <c r="BT59" s="26">
        <v>3</v>
      </c>
      <c r="BU59" s="26"/>
      <c r="BZ59" s="170"/>
      <c r="CA59" s="44"/>
      <c r="CB59" s="171"/>
      <c r="CJ59" s="28"/>
      <c r="CO59" s="28"/>
    </row>
    <row r="60" spans="1:93">
      <c r="A60" s="17">
        <v>51</v>
      </c>
      <c r="B60" s="184">
        <v>14</v>
      </c>
      <c r="C60" s="631"/>
      <c r="D60" s="18">
        <v>1</v>
      </c>
      <c r="E60" s="19"/>
      <c r="F60" s="20"/>
      <c r="G60" s="20">
        <v>1</v>
      </c>
      <c r="H60" s="20"/>
      <c r="I60" s="20"/>
      <c r="J60" s="20"/>
      <c r="K60" s="20"/>
      <c r="L60" s="20"/>
      <c r="M60" s="20"/>
      <c r="N60" s="20"/>
      <c r="O60" s="20"/>
      <c r="P60" s="19"/>
      <c r="Q60" s="19"/>
      <c r="R60" s="21"/>
      <c r="S60" s="21"/>
      <c r="T60" s="21"/>
      <c r="U60" s="21">
        <v>4</v>
      </c>
      <c r="V60" s="22"/>
      <c r="W60" s="22"/>
      <c r="X60" s="22">
        <v>3</v>
      </c>
      <c r="Y60" s="22"/>
      <c r="Z60" s="23"/>
      <c r="AA60" s="23"/>
      <c r="AB60" s="23">
        <v>3</v>
      </c>
      <c r="AC60" s="23"/>
      <c r="AD60" s="24"/>
      <c r="AE60" s="24"/>
      <c r="AF60" s="24"/>
      <c r="AG60" s="24">
        <v>4</v>
      </c>
      <c r="AH60" s="25"/>
      <c r="AI60" s="25"/>
      <c r="AJ60" s="25">
        <v>3</v>
      </c>
      <c r="AK60" s="25"/>
      <c r="AL60" s="26"/>
      <c r="AM60" s="26"/>
      <c r="AN60" s="26">
        <v>3</v>
      </c>
      <c r="AO60" s="26"/>
      <c r="AP60" s="22"/>
      <c r="AQ60" s="22"/>
      <c r="AR60" s="22">
        <v>3</v>
      </c>
      <c r="AS60" s="22"/>
      <c r="AT60" s="27"/>
      <c r="AU60" s="27"/>
      <c r="AV60" s="27">
        <v>3</v>
      </c>
      <c r="AW60" s="27"/>
      <c r="AX60" s="21"/>
      <c r="AY60" s="21"/>
      <c r="AZ60" s="21">
        <v>3</v>
      </c>
      <c r="BA60" s="21"/>
      <c r="BB60" s="22"/>
      <c r="BC60" s="22"/>
      <c r="BD60" s="22">
        <v>3</v>
      </c>
      <c r="BE60" s="22"/>
      <c r="BF60" s="23"/>
      <c r="BG60" s="23"/>
      <c r="BH60" s="23">
        <v>3</v>
      </c>
      <c r="BI60" s="23"/>
      <c r="BJ60" s="24"/>
      <c r="BK60" s="24"/>
      <c r="BL60" s="24">
        <v>3</v>
      </c>
      <c r="BM60" s="24"/>
      <c r="BN60" s="25"/>
      <c r="BO60" s="25"/>
      <c r="BP60" s="25">
        <v>3</v>
      </c>
      <c r="BQ60" s="25"/>
      <c r="BR60" s="26"/>
      <c r="BS60" s="26"/>
      <c r="BT60" s="26">
        <v>3</v>
      </c>
      <c r="BU60" s="26"/>
      <c r="BZ60" s="170"/>
      <c r="CA60" s="44"/>
      <c r="CB60" s="171"/>
      <c r="CJ60" s="28"/>
      <c r="CO60" s="28"/>
    </row>
    <row r="61" spans="1:93">
      <c r="A61" s="17">
        <v>52</v>
      </c>
      <c r="B61" s="184">
        <v>15</v>
      </c>
      <c r="C61" s="631"/>
      <c r="D61" s="18"/>
      <c r="E61" s="19">
        <v>1</v>
      </c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19"/>
      <c r="Q61" s="19">
        <v>1</v>
      </c>
      <c r="R61" s="21"/>
      <c r="S61" s="21"/>
      <c r="T61" s="21"/>
      <c r="U61" s="21">
        <v>4</v>
      </c>
      <c r="V61" s="22"/>
      <c r="W61" s="22"/>
      <c r="X61" s="22"/>
      <c r="Y61" s="22">
        <v>4</v>
      </c>
      <c r="Z61" s="23"/>
      <c r="AA61" s="23"/>
      <c r="AB61" s="23"/>
      <c r="AC61" s="23">
        <v>4</v>
      </c>
      <c r="AD61" s="24"/>
      <c r="AE61" s="24"/>
      <c r="AF61" s="24">
        <v>3</v>
      </c>
      <c r="AG61" s="24"/>
      <c r="AH61" s="25"/>
      <c r="AI61" s="25"/>
      <c r="AJ61" s="25">
        <v>3</v>
      </c>
      <c r="AK61" s="25"/>
      <c r="AL61" s="26"/>
      <c r="AM61" s="26"/>
      <c r="AN61" s="26"/>
      <c r="AO61" s="26">
        <v>4</v>
      </c>
      <c r="AP61" s="22"/>
      <c r="AQ61" s="22"/>
      <c r="AR61" s="22"/>
      <c r="AS61" s="22">
        <v>4</v>
      </c>
      <c r="AT61" s="27"/>
      <c r="AU61" s="27"/>
      <c r="AV61" s="27"/>
      <c r="AW61" s="27">
        <v>4</v>
      </c>
      <c r="AX61" s="21"/>
      <c r="AY61" s="21"/>
      <c r="AZ61" s="21"/>
      <c r="BA61" s="21">
        <v>4</v>
      </c>
      <c r="BB61" s="22"/>
      <c r="BC61" s="22"/>
      <c r="BD61" s="22"/>
      <c r="BE61" s="22">
        <v>4</v>
      </c>
      <c r="BF61" s="23"/>
      <c r="BG61" s="23"/>
      <c r="BH61" s="23"/>
      <c r="BI61" s="23">
        <v>4</v>
      </c>
      <c r="BJ61" s="24"/>
      <c r="BK61" s="24"/>
      <c r="BL61" s="24"/>
      <c r="BM61" s="24">
        <v>4</v>
      </c>
      <c r="BN61" s="25"/>
      <c r="BO61" s="25"/>
      <c r="BP61" s="25"/>
      <c r="BQ61" s="25">
        <v>4</v>
      </c>
      <c r="BR61" s="26"/>
      <c r="BS61" s="26"/>
      <c r="BT61" s="26"/>
      <c r="BU61" s="26">
        <v>4</v>
      </c>
      <c r="BZ61" s="170"/>
      <c r="CA61" s="44"/>
      <c r="CB61" s="171"/>
      <c r="CJ61" s="28"/>
      <c r="CO61" s="28"/>
    </row>
    <row r="62" spans="1:93">
      <c r="A62" s="17">
        <v>53</v>
      </c>
      <c r="B62" s="184">
        <v>16</v>
      </c>
      <c r="C62" s="631"/>
      <c r="D62" s="18">
        <v>1</v>
      </c>
      <c r="E62" s="19"/>
      <c r="F62" s="20"/>
      <c r="G62" s="20"/>
      <c r="H62" s="20"/>
      <c r="I62" s="20"/>
      <c r="J62" s="20">
        <v>1</v>
      </c>
      <c r="K62" s="20"/>
      <c r="L62" s="20"/>
      <c r="M62" s="20"/>
      <c r="N62" s="20"/>
      <c r="O62" s="20"/>
      <c r="P62" s="19"/>
      <c r="Q62" s="19"/>
      <c r="R62" s="21"/>
      <c r="S62" s="21"/>
      <c r="T62" s="21">
        <v>3</v>
      </c>
      <c r="U62" s="21"/>
      <c r="V62" s="22"/>
      <c r="W62" s="22"/>
      <c r="X62" s="22">
        <v>3</v>
      </c>
      <c r="Y62" s="22"/>
      <c r="Z62" s="23"/>
      <c r="AA62" s="23"/>
      <c r="AB62" s="23">
        <v>3</v>
      </c>
      <c r="AC62" s="23"/>
      <c r="AD62" s="24"/>
      <c r="AE62" s="24"/>
      <c r="AF62" s="24">
        <v>3</v>
      </c>
      <c r="AG62" s="24"/>
      <c r="AH62" s="25"/>
      <c r="AI62" s="25"/>
      <c r="AJ62" s="25">
        <v>3</v>
      </c>
      <c r="AK62" s="25"/>
      <c r="AL62" s="26"/>
      <c r="AM62" s="26"/>
      <c r="AN62" s="26">
        <v>3</v>
      </c>
      <c r="AO62" s="26"/>
      <c r="AP62" s="22"/>
      <c r="AQ62" s="22"/>
      <c r="AR62" s="22">
        <v>3</v>
      </c>
      <c r="AS62" s="22"/>
      <c r="AT62" s="27"/>
      <c r="AU62" s="27"/>
      <c r="AV62" s="27">
        <v>3</v>
      </c>
      <c r="AW62" s="27"/>
      <c r="AX62" s="21"/>
      <c r="AY62" s="21"/>
      <c r="AZ62" s="21">
        <v>3</v>
      </c>
      <c r="BA62" s="21"/>
      <c r="BB62" s="22"/>
      <c r="BC62" s="22"/>
      <c r="BD62" s="22">
        <v>3</v>
      </c>
      <c r="BE62" s="22"/>
      <c r="BF62" s="23"/>
      <c r="BG62" s="23"/>
      <c r="BH62" s="23">
        <v>3</v>
      </c>
      <c r="BI62" s="23"/>
      <c r="BJ62" s="24"/>
      <c r="BK62" s="24"/>
      <c r="BL62" s="24">
        <v>3</v>
      </c>
      <c r="BM62" s="24"/>
      <c r="BN62" s="25"/>
      <c r="BO62" s="25"/>
      <c r="BP62" s="25">
        <v>3</v>
      </c>
      <c r="BQ62" s="25"/>
      <c r="BR62" s="26"/>
      <c r="BS62" s="26"/>
      <c r="BT62" s="26">
        <v>3</v>
      </c>
      <c r="BU62" s="26"/>
      <c r="BZ62" s="170"/>
      <c r="CA62" s="44"/>
      <c r="CB62" s="171"/>
      <c r="CJ62" s="28"/>
      <c r="CO62" s="28"/>
    </row>
    <row r="63" spans="1:93">
      <c r="A63" s="17">
        <v>54</v>
      </c>
      <c r="B63" s="184">
        <v>17</v>
      </c>
      <c r="C63" s="631"/>
      <c r="D63" s="18">
        <v>1</v>
      </c>
      <c r="E63" s="19"/>
      <c r="F63" s="20"/>
      <c r="G63" s="20"/>
      <c r="H63" s="20">
        <v>1</v>
      </c>
      <c r="I63" s="20"/>
      <c r="J63" s="20"/>
      <c r="K63" s="20"/>
      <c r="L63" s="20"/>
      <c r="M63" s="20"/>
      <c r="N63" s="20"/>
      <c r="O63" s="20"/>
      <c r="P63" s="19"/>
      <c r="Q63" s="19"/>
      <c r="R63" s="21"/>
      <c r="S63" s="21"/>
      <c r="T63" s="21">
        <v>3</v>
      </c>
      <c r="U63" s="21"/>
      <c r="V63" s="22"/>
      <c r="W63" s="22"/>
      <c r="X63" s="22">
        <v>3</v>
      </c>
      <c r="Y63" s="22"/>
      <c r="Z63" s="23"/>
      <c r="AA63" s="23"/>
      <c r="AB63" s="23">
        <v>3</v>
      </c>
      <c r="AC63" s="23"/>
      <c r="AD63" s="24"/>
      <c r="AE63" s="24"/>
      <c r="AF63" s="24">
        <v>3</v>
      </c>
      <c r="AG63" s="24"/>
      <c r="AH63" s="25"/>
      <c r="AI63" s="25"/>
      <c r="AJ63" s="25">
        <v>3</v>
      </c>
      <c r="AK63" s="25"/>
      <c r="AL63" s="26"/>
      <c r="AM63" s="26"/>
      <c r="AN63" s="26">
        <v>3</v>
      </c>
      <c r="AO63" s="26"/>
      <c r="AP63" s="22"/>
      <c r="AQ63" s="22"/>
      <c r="AR63" s="22">
        <v>3</v>
      </c>
      <c r="AS63" s="22"/>
      <c r="AT63" s="27"/>
      <c r="AU63" s="27"/>
      <c r="AV63" s="27">
        <v>3</v>
      </c>
      <c r="AW63" s="27"/>
      <c r="AX63" s="21"/>
      <c r="AY63" s="21"/>
      <c r="AZ63" s="21">
        <v>3</v>
      </c>
      <c r="BA63" s="21"/>
      <c r="BB63" s="22"/>
      <c r="BC63" s="22"/>
      <c r="BD63" s="22">
        <v>3</v>
      </c>
      <c r="BE63" s="22"/>
      <c r="BF63" s="23"/>
      <c r="BG63" s="23"/>
      <c r="BH63" s="23">
        <v>3</v>
      </c>
      <c r="BI63" s="23"/>
      <c r="BJ63" s="24"/>
      <c r="BK63" s="24"/>
      <c r="BL63" s="24"/>
      <c r="BM63" s="24">
        <v>4</v>
      </c>
      <c r="BN63" s="25"/>
      <c r="BO63" s="25"/>
      <c r="BP63" s="25">
        <v>3</v>
      </c>
      <c r="BQ63" s="25"/>
      <c r="BR63" s="26"/>
      <c r="BS63" s="26"/>
      <c r="BT63" s="26">
        <v>3</v>
      </c>
      <c r="BU63" s="26"/>
      <c r="BZ63" s="170"/>
      <c r="CA63" s="44"/>
      <c r="CB63" s="171"/>
      <c r="CJ63" s="28"/>
      <c r="CO63" s="28"/>
    </row>
    <row r="64" spans="1:93">
      <c r="A64" s="17">
        <v>55</v>
      </c>
      <c r="B64" s="184">
        <v>18</v>
      </c>
      <c r="C64" s="631"/>
      <c r="D64" s="18"/>
      <c r="E64" s="19">
        <v>1</v>
      </c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19"/>
      <c r="Q64" s="19">
        <v>1</v>
      </c>
      <c r="R64" s="21"/>
      <c r="S64" s="21"/>
      <c r="T64" s="21"/>
      <c r="U64" s="21">
        <v>4</v>
      </c>
      <c r="V64" s="22"/>
      <c r="W64" s="22"/>
      <c r="X64" s="22"/>
      <c r="Y64" s="22">
        <v>4</v>
      </c>
      <c r="Z64" s="23"/>
      <c r="AA64" s="23"/>
      <c r="AB64" s="23"/>
      <c r="AC64" s="23">
        <v>4</v>
      </c>
      <c r="AD64" s="24"/>
      <c r="AE64" s="24"/>
      <c r="AF64" s="24"/>
      <c r="AG64" s="24">
        <v>4</v>
      </c>
      <c r="AH64" s="25"/>
      <c r="AI64" s="25"/>
      <c r="AJ64" s="25"/>
      <c r="AK64" s="25">
        <v>4</v>
      </c>
      <c r="AL64" s="26"/>
      <c r="AM64" s="26"/>
      <c r="AN64" s="26">
        <v>3</v>
      </c>
      <c r="AO64" s="26"/>
      <c r="AP64" s="22"/>
      <c r="AQ64" s="22"/>
      <c r="AR64" s="22"/>
      <c r="AS64" s="22">
        <v>4</v>
      </c>
      <c r="AT64" s="27"/>
      <c r="AU64" s="27"/>
      <c r="AV64" s="27"/>
      <c r="AW64" s="27">
        <v>4</v>
      </c>
      <c r="AX64" s="21"/>
      <c r="AY64" s="21"/>
      <c r="AZ64" s="21"/>
      <c r="BA64" s="21">
        <v>4</v>
      </c>
      <c r="BB64" s="22"/>
      <c r="BC64" s="22"/>
      <c r="BD64" s="22"/>
      <c r="BE64" s="22">
        <v>4</v>
      </c>
      <c r="BF64" s="23"/>
      <c r="BG64" s="23"/>
      <c r="BH64" s="23"/>
      <c r="BI64" s="23">
        <v>4</v>
      </c>
      <c r="BJ64" s="24"/>
      <c r="BK64" s="24"/>
      <c r="BL64" s="24"/>
      <c r="BM64" s="24">
        <v>4</v>
      </c>
      <c r="BN64" s="25"/>
      <c r="BO64" s="25"/>
      <c r="BP64" s="25"/>
      <c r="BQ64" s="25">
        <v>4</v>
      </c>
      <c r="BR64" s="26"/>
      <c r="BS64" s="26"/>
      <c r="BT64" s="26"/>
      <c r="BU64" s="26">
        <v>4</v>
      </c>
      <c r="BZ64" s="170"/>
      <c r="CA64" s="44"/>
      <c r="CB64" s="171"/>
      <c r="CJ64" s="28"/>
      <c r="CO64" s="28"/>
    </row>
    <row r="65" spans="1:93">
      <c r="A65" s="17">
        <v>56</v>
      </c>
      <c r="B65" s="184">
        <v>19</v>
      </c>
      <c r="C65" s="631"/>
      <c r="D65" s="18"/>
      <c r="E65" s="19">
        <v>1</v>
      </c>
      <c r="F65" s="20"/>
      <c r="G65" s="20"/>
      <c r="H65" s="20">
        <v>1</v>
      </c>
      <c r="I65" s="20"/>
      <c r="J65" s="20"/>
      <c r="K65" s="20"/>
      <c r="L65" s="20"/>
      <c r="M65" s="20"/>
      <c r="N65" s="20"/>
      <c r="O65" s="20"/>
      <c r="P65" s="19"/>
      <c r="Q65" s="19"/>
      <c r="R65" s="21"/>
      <c r="S65" s="21"/>
      <c r="T65" s="21"/>
      <c r="U65" s="21">
        <v>4</v>
      </c>
      <c r="V65" s="22"/>
      <c r="W65" s="22"/>
      <c r="X65" s="22"/>
      <c r="Y65" s="22">
        <v>4</v>
      </c>
      <c r="Z65" s="23"/>
      <c r="AA65" s="23"/>
      <c r="AB65" s="23"/>
      <c r="AC65" s="23">
        <v>4</v>
      </c>
      <c r="AD65" s="24"/>
      <c r="AE65" s="24"/>
      <c r="AF65" s="24"/>
      <c r="AG65" s="24">
        <v>4</v>
      </c>
      <c r="AH65" s="25"/>
      <c r="AI65" s="25"/>
      <c r="AJ65" s="25">
        <v>3</v>
      </c>
      <c r="AK65" s="25"/>
      <c r="AL65" s="26"/>
      <c r="AM65" s="26"/>
      <c r="AN65" s="26"/>
      <c r="AO65" s="26">
        <v>4</v>
      </c>
      <c r="AP65" s="22"/>
      <c r="AQ65" s="22"/>
      <c r="AR65" s="22">
        <v>3</v>
      </c>
      <c r="AS65" s="22"/>
      <c r="AT65" s="27"/>
      <c r="AU65" s="27"/>
      <c r="AV65" s="27">
        <v>3</v>
      </c>
      <c r="AW65" s="27"/>
      <c r="AX65" s="21"/>
      <c r="AY65" s="21"/>
      <c r="AZ65" s="21"/>
      <c r="BA65" s="21">
        <v>4</v>
      </c>
      <c r="BB65" s="22"/>
      <c r="BC65" s="22"/>
      <c r="BD65" s="22"/>
      <c r="BE65" s="22">
        <v>4</v>
      </c>
      <c r="BF65" s="23"/>
      <c r="BG65" s="23"/>
      <c r="BH65" s="23">
        <v>3</v>
      </c>
      <c r="BI65" s="23"/>
      <c r="BJ65" s="24"/>
      <c r="BK65" s="24"/>
      <c r="BL65" s="24"/>
      <c r="BM65" s="24">
        <v>4</v>
      </c>
      <c r="BN65" s="25"/>
      <c r="BO65" s="25"/>
      <c r="BP65" s="25"/>
      <c r="BQ65" s="25">
        <v>4</v>
      </c>
      <c r="BR65" s="26"/>
      <c r="BS65" s="26"/>
      <c r="BT65" s="26"/>
      <c r="BU65" s="26">
        <v>4</v>
      </c>
      <c r="BZ65" s="170"/>
      <c r="CA65" s="44"/>
      <c r="CB65" s="171"/>
      <c r="CJ65" s="28"/>
      <c r="CO65" s="28"/>
    </row>
    <row r="66" spans="1:93">
      <c r="A66" s="17">
        <v>57</v>
      </c>
      <c r="B66" s="184">
        <v>20</v>
      </c>
      <c r="C66" s="631"/>
      <c r="D66" s="18">
        <v>1</v>
      </c>
      <c r="E66" s="19"/>
      <c r="F66" s="20">
        <v>1</v>
      </c>
      <c r="G66" s="20"/>
      <c r="H66" s="20"/>
      <c r="I66" s="20"/>
      <c r="J66" s="20"/>
      <c r="K66" s="20"/>
      <c r="L66" s="20"/>
      <c r="M66" s="20"/>
      <c r="N66" s="20"/>
      <c r="O66" s="20"/>
      <c r="P66" s="19"/>
      <c r="Q66" s="19"/>
      <c r="R66" s="21"/>
      <c r="S66" s="21"/>
      <c r="T66" s="21">
        <v>3</v>
      </c>
      <c r="U66" s="21"/>
      <c r="V66" s="22"/>
      <c r="W66" s="22"/>
      <c r="X66" s="22"/>
      <c r="Y66" s="22">
        <v>4</v>
      </c>
      <c r="Z66" s="23"/>
      <c r="AA66" s="23"/>
      <c r="AB66" s="23"/>
      <c r="AC66" s="23">
        <v>4</v>
      </c>
      <c r="AD66" s="24"/>
      <c r="AE66" s="24"/>
      <c r="AF66" s="24"/>
      <c r="AG66" s="24">
        <v>4</v>
      </c>
      <c r="AH66" s="25"/>
      <c r="AI66" s="25"/>
      <c r="AJ66" s="25"/>
      <c r="AK66" s="25">
        <v>4</v>
      </c>
      <c r="AL66" s="26"/>
      <c r="AM66" s="26"/>
      <c r="AN66" s="26"/>
      <c r="AO66" s="26">
        <v>4</v>
      </c>
      <c r="AP66" s="22"/>
      <c r="AQ66" s="22"/>
      <c r="AR66" s="22">
        <v>3</v>
      </c>
      <c r="AS66" s="22"/>
      <c r="AT66" s="27"/>
      <c r="AU66" s="27"/>
      <c r="AV66" s="27">
        <v>3</v>
      </c>
      <c r="AW66" s="27"/>
      <c r="AX66" s="21"/>
      <c r="AY66" s="21"/>
      <c r="AZ66" s="21">
        <v>3</v>
      </c>
      <c r="BA66" s="21"/>
      <c r="BB66" s="22"/>
      <c r="BC66" s="22"/>
      <c r="BD66" s="22"/>
      <c r="BE66" s="22">
        <v>4</v>
      </c>
      <c r="BF66" s="23"/>
      <c r="BG66" s="23"/>
      <c r="BH66" s="23"/>
      <c r="BI66" s="23">
        <v>4</v>
      </c>
      <c r="BJ66" s="24"/>
      <c r="BK66" s="24"/>
      <c r="BL66" s="24"/>
      <c r="BM66" s="24">
        <v>4</v>
      </c>
      <c r="BN66" s="25"/>
      <c r="BO66" s="25"/>
      <c r="BP66" s="25">
        <v>3</v>
      </c>
      <c r="BQ66" s="25"/>
      <c r="BR66" s="26"/>
      <c r="BS66" s="26"/>
      <c r="BT66" s="26">
        <v>3</v>
      </c>
      <c r="BU66" s="26"/>
      <c r="BZ66" s="170"/>
      <c r="CA66" s="44"/>
      <c r="CB66" s="171"/>
      <c r="CJ66" s="28"/>
      <c r="CO66" s="28"/>
    </row>
    <row r="67" spans="1:93">
      <c r="A67" s="17">
        <v>58</v>
      </c>
      <c r="B67" s="184">
        <v>21</v>
      </c>
      <c r="C67" s="631"/>
      <c r="D67" s="18">
        <v>1</v>
      </c>
      <c r="E67" s="19"/>
      <c r="F67" s="20"/>
      <c r="G67" s="20"/>
      <c r="H67" s="20">
        <v>1</v>
      </c>
      <c r="I67" s="20"/>
      <c r="J67" s="20"/>
      <c r="K67" s="20"/>
      <c r="L67" s="20"/>
      <c r="M67" s="20"/>
      <c r="N67" s="20"/>
      <c r="O67" s="20"/>
      <c r="P67" s="19"/>
      <c r="Q67" s="19"/>
      <c r="R67" s="21"/>
      <c r="S67" s="21"/>
      <c r="T67" s="21"/>
      <c r="U67" s="21">
        <v>4</v>
      </c>
      <c r="V67" s="22"/>
      <c r="W67" s="22"/>
      <c r="X67" s="22"/>
      <c r="Y67" s="22">
        <v>4</v>
      </c>
      <c r="Z67" s="23"/>
      <c r="AA67" s="23"/>
      <c r="AB67" s="23">
        <v>3</v>
      </c>
      <c r="AC67" s="23"/>
      <c r="AD67" s="24"/>
      <c r="AE67" s="24"/>
      <c r="AF67" s="24">
        <v>3</v>
      </c>
      <c r="AG67" s="24"/>
      <c r="AH67" s="25"/>
      <c r="AI67" s="25"/>
      <c r="AJ67" s="25">
        <v>3</v>
      </c>
      <c r="AK67" s="25"/>
      <c r="AL67" s="26"/>
      <c r="AM67" s="26"/>
      <c r="AN67" s="26"/>
      <c r="AO67" s="26">
        <v>4</v>
      </c>
      <c r="AP67" s="22"/>
      <c r="AQ67" s="22"/>
      <c r="AR67" s="22">
        <v>3</v>
      </c>
      <c r="AS67" s="22"/>
      <c r="AT67" s="27"/>
      <c r="AU67" s="27"/>
      <c r="AV67" s="27">
        <v>3</v>
      </c>
      <c r="AW67" s="27"/>
      <c r="AX67" s="21"/>
      <c r="AY67" s="21"/>
      <c r="AZ67" s="21">
        <v>3</v>
      </c>
      <c r="BA67" s="21"/>
      <c r="BB67" s="22"/>
      <c r="BC67" s="22"/>
      <c r="BD67" s="22">
        <v>3</v>
      </c>
      <c r="BE67" s="22"/>
      <c r="BF67" s="23"/>
      <c r="BG67" s="23"/>
      <c r="BH67" s="23"/>
      <c r="BI67" s="23">
        <v>4</v>
      </c>
      <c r="BJ67" s="24"/>
      <c r="BK67" s="24"/>
      <c r="BL67" s="24"/>
      <c r="BM67" s="24">
        <v>4</v>
      </c>
      <c r="BN67" s="25"/>
      <c r="BO67" s="25"/>
      <c r="BP67" s="25">
        <v>3</v>
      </c>
      <c r="BQ67" s="25"/>
      <c r="BR67" s="26"/>
      <c r="BS67" s="26"/>
      <c r="BT67" s="26">
        <v>3</v>
      </c>
      <c r="BU67" s="26"/>
      <c r="BZ67" s="170"/>
      <c r="CA67" s="44"/>
      <c r="CB67" s="171"/>
      <c r="CJ67" s="28"/>
      <c r="CO67" s="28"/>
    </row>
    <row r="68" spans="1:93">
      <c r="A68" s="17">
        <v>59</v>
      </c>
      <c r="B68" s="184">
        <v>22</v>
      </c>
      <c r="C68" s="631"/>
      <c r="D68" s="18"/>
      <c r="E68" s="19">
        <v>1</v>
      </c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19"/>
      <c r="Q68" s="19">
        <v>1</v>
      </c>
      <c r="R68" s="21"/>
      <c r="S68" s="21"/>
      <c r="T68" s="21">
        <v>3</v>
      </c>
      <c r="U68" s="21"/>
      <c r="V68" s="22"/>
      <c r="W68" s="22"/>
      <c r="X68" s="22">
        <v>3</v>
      </c>
      <c r="Y68" s="22"/>
      <c r="Z68" s="23"/>
      <c r="AA68" s="23"/>
      <c r="AB68" s="23">
        <v>3</v>
      </c>
      <c r="AC68" s="23"/>
      <c r="AD68" s="24"/>
      <c r="AE68" s="24"/>
      <c r="AF68" s="24">
        <v>3</v>
      </c>
      <c r="AG68" s="24"/>
      <c r="AH68" s="25"/>
      <c r="AI68" s="25"/>
      <c r="AJ68" s="25"/>
      <c r="AK68" s="25">
        <v>4</v>
      </c>
      <c r="AL68" s="26"/>
      <c r="AM68" s="26"/>
      <c r="AN68" s="26"/>
      <c r="AO68" s="26">
        <v>4</v>
      </c>
      <c r="AP68" s="22"/>
      <c r="AQ68" s="22"/>
      <c r="AR68" s="22"/>
      <c r="AS68" s="22">
        <v>4</v>
      </c>
      <c r="AT68" s="27"/>
      <c r="AU68" s="27"/>
      <c r="AV68" s="27">
        <v>3</v>
      </c>
      <c r="AW68" s="27"/>
      <c r="AX68" s="21"/>
      <c r="AY68" s="21"/>
      <c r="AZ68" s="21">
        <v>3</v>
      </c>
      <c r="BA68" s="21"/>
      <c r="BB68" s="22"/>
      <c r="BC68" s="22"/>
      <c r="BD68" s="22">
        <v>3</v>
      </c>
      <c r="BE68" s="22"/>
      <c r="BF68" s="23"/>
      <c r="BG68" s="23"/>
      <c r="BH68" s="23"/>
      <c r="BI68" s="23">
        <v>4</v>
      </c>
      <c r="BJ68" s="24"/>
      <c r="BK68" s="24"/>
      <c r="BL68" s="24"/>
      <c r="BM68" s="24">
        <v>4</v>
      </c>
      <c r="BN68" s="25"/>
      <c r="BO68" s="25"/>
      <c r="BP68" s="25">
        <v>3</v>
      </c>
      <c r="BQ68" s="25"/>
      <c r="BR68" s="26"/>
      <c r="BS68" s="26"/>
      <c r="BT68" s="26">
        <v>3</v>
      </c>
      <c r="BU68" s="26"/>
      <c r="BZ68" s="170"/>
      <c r="CA68" s="44"/>
      <c r="CB68" s="171"/>
      <c r="CJ68" s="28"/>
      <c r="CO68" s="28"/>
    </row>
    <row r="69" spans="1:93">
      <c r="A69" s="17">
        <v>60</v>
      </c>
      <c r="B69" s="184">
        <v>23</v>
      </c>
      <c r="C69" s="631"/>
      <c r="D69" s="18"/>
      <c r="E69" s="19">
        <v>1</v>
      </c>
      <c r="F69" s="20"/>
      <c r="G69" s="20"/>
      <c r="H69" s="20">
        <v>1</v>
      </c>
      <c r="I69" s="20"/>
      <c r="J69" s="20"/>
      <c r="K69" s="20"/>
      <c r="L69" s="20"/>
      <c r="M69" s="20"/>
      <c r="N69" s="20"/>
      <c r="O69" s="20"/>
      <c r="P69" s="19"/>
      <c r="Q69" s="19"/>
      <c r="R69" s="21"/>
      <c r="S69" s="21"/>
      <c r="T69" s="21">
        <v>3</v>
      </c>
      <c r="U69" s="21"/>
      <c r="V69" s="22"/>
      <c r="W69" s="22"/>
      <c r="X69" s="22">
        <v>3</v>
      </c>
      <c r="Y69" s="22"/>
      <c r="Z69" s="23"/>
      <c r="AA69" s="23"/>
      <c r="AB69" s="23">
        <v>3</v>
      </c>
      <c r="AC69" s="23"/>
      <c r="AD69" s="24"/>
      <c r="AE69" s="24"/>
      <c r="AF69" s="24">
        <v>3</v>
      </c>
      <c r="AG69" s="24"/>
      <c r="AH69" s="25"/>
      <c r="AI69" s="25"/>
      <c r="AJ69" s="25">
        <v>3</v>
      </c>
      <c r="AK69" s="25"/>
      <c r="AL69" s="26"/>
      <c r="AM69" s="26"/>
      <c r="AN69" s="26">
        <v>3</v>
      </c>
      <c r="AO69" s="26"/>
      <c r="AP69" s="22"/>
      <c r="AQ69" s="22"/>
      <c r="AR69" s="22">
        <v>3</v>
      </c>
      <c r="AS69" s="22"/>
      <c r="AT69" s="27"/>
      <c r="AU69" s="27"/>
      <c r="AV69" s="27">
        <v>3</v>
      </c>
      <c r="AW69" s="27"/>
      <c r="AX69" s="21"/>
      <c r="AY69" s="21"/>
      <c r="AZ69" s="21">
        <v>3</v>
      </c>
      <c r="BA69" s="21"/>
      <c r="BB69" s="22"/>
      <c r="BC69" s="22"/>
      <c r="BD69" s="22">
        <v>3</v>
      </c>
      <c r="BE69" s="22"/>
      <c r="BF69" s="23"/>
      <c r="BG69" s="23"/>
      <c r="BH69" s="23">
        <v>3</v>
      </c>
      <c r="BI69" s="23"/>
      <c r="BJ69" s="24"/>
      <c r="BK69" s="24"/>
      <c r="BL69" s="24">
        <v>3</v>
      </c>
      <c r="BM69" s="24"/>
      <c r="BN69" s="25"/>
      <c r="BO69" s="25"/>
      <c r="BP69" s="25">
        <v>3</v>
      </c>
      <c r="BQ69" s="25"/>
      <c r="BR69" s="26"/>
      <c r="BS69" s="26"/>
      <c r="BT69" s="26">
        <v>3</v>
      </c>
      <c r="BU69" s="26"/>
      <c r="BZ69" s="170"/>
      <c r="CA69" s="44"/>
      <c r="CB69" s="171"/>
      <c r="CJ69" s="28"/>
      <c r="CO69" s="28"/>
    </row>
    <row r="70" spans="1:93">
      <c r="A70" s="17">
        <v>61</v>
      </c>
      <c r="B70" s="184">
        <v>24</v>
      </c>
      <c r="C70" s="631"/>
      <c r="D70" s="18">
        <v>1</v>
      </c>
      <c r="E70" s="19"/>
      <c r="F70" s="20"/>
      <c r="G70" s="20"/>
      <c r="H70" s="20">
        <v>1</v>
      </c>
      <c r="I70" s="20"/>
      <c r="J70" s="20"/>
      <c r="K70" s="20"/>
      <c r="L70" s="20"/>
      <c r="M70" s="20"/>
      <c r="N70" s="20"/>
      <c r="O70" s="20"/>
      <c r="P70" s="19"/>
      <c r="Q70" s="19"/>
      <c r="R70" s="21"/>
      <c r="S70" s="21">
        <v>2</v>
      </c>
      <c r="T70" s="21"/>
      <c r="U70" s="21"/>
      <c r="V70" s="22"/>
      <c r="W70" s="22"/>
      <c r="X70" s="22">
        <v>3</v>
      </c>
      <c r="Y70" s="22"/>
      <c r="Z70" s="23"/>
      <c r="AA70" s="23"/>
      <c r="AB70" s="23">
        <v>3</v>
      </c>
      <c r="AC70" s="23"/>
      <c r="AD70" s="24"/>
      <c r="AE70" s="24"/>
      <c r="AF70" s="24">
        <v>3</v>
      </c>
      <c r="AG70" s="24"/>
      <c r="AH70" s="25"/>
      <c r="AI70" s="25"/>
      <c r="AJ70" s="25">
        <v>3</v>
      </c>
      <c r="AK70" s="25"/>
      <c r="AL70" s="26"/>
      <c r="AM70" s="26"/>
      <c r="AN70" s="26">
        <v>3</v>
      </c>
      <c r="AO70" s="26"/>
      <c r="AP70" s="22"/>
      <c r="AQ70" s="22">
        <v>2</v>
      </c>
      <c r="AR70" s="22"/>
      <c r="AS70" s="22"/>
      <c r="AT70" s="27"/>
      <c r="AU70" s="27"/>
      <c r="AV70" s="27">
        <v>3</v>
      </c>
      <c r="AW70" s="27"/>
      <c r="AX70" s="21"/>
      <c r="AY70" s="21"/>
      <c r="AZ70" s="21">
        <v>3</v>
      </c>
      <c r="BA70" s="21"/>
      <c r="BB70" s="22"/>
      <c r="BC70" s="22"/>
      <c r="BD70" s="22">
        <v>3</v>
      </c>
      <c r="BE70" s="22"/>
      <c r="BF70" s="23"/>
      <c r="BG70" s="23"/>
      <c r="BH70" s="23">
        <v>3</v>
      </c>
      <c r="BI70" s="23"/>
      <c r="BJ70" s="24"/>
      <c r="BK70" s="24"/>
      <c r="BL70" s="24">
        <v>3</v>
      </c>
      <c r="BM70" s="24"/>
      <c r="BN70" s="25"/>
      <c r="BO70" s="25"/>
      <c r="BP70" s="25">
        <v>3</v>
      </c>
      <c r="BQ70" s="25"/>
      <c r="BR70" s="26"/>
      <c r="BS70" s="26"/>
      <c r="BT70" s="26">
        <v>3</v>
      </c>
      <c r="BU70" s="26"/>
      <c r="BZ70" s="170"/>
      <c r="CA70" s="44"/>
      <c r="CB70" s="171"/>
      <c r="CJ70" s="28"/>
      <c r="CO70" s="28"/>
    </row>
    <row r="71" spans="1:93">
      <c r="A71" s="17">
        <v>62</v>
      </c>
      <c r="B71" s="184">
        <v>25</v>
      </c>
      <c r="C71" s="631"/>
      <c r="D71" s="18"/>
      <c r="E71" s="19">
        <v>1</v>
      </c>
      <c r="F71" s="20"/>
      <c r="G71" s="20"/>
      <c r="H71" s="20"/>
      <c r="I71" s="20"/>
      <c r="J71" s="20">
        <v>1</v>
      </c>
      <c r="K71" s="20"/>
      <c r="L71" s="20"/>
      <c r="M71" s="20"/>
      <c r="N71" s="20"/>
      <c r="O71" s="20"/>
      <c r="P71" s="19"/>
      <c r="Q71" s="19"/>
      <c r="R71" s="21"/>
      <c r="S71" s="21"/>
      <c r="T71" s="21">
        <v>3</v>
      </c>
      <c r="U71" s="21"/>
      <c r="V71" s="22"/>
      <c r="W71" s="22"/>
      <c r="X71" s="22">
        <v>3</v>
      </c>
      <c r="Y71" s="22"/>
      <c r="Z71" s="23"/>
      <c r="AA71" s="23"/>
      <c r="AB71" s="23">
        <v>3</v>
      </c>
      <c r="AC71" s="23"/>
      <c r="AD71" s="24"/>
      <c r="AE71" s="24"/>
      <c r="AF71" s="24">
        <v>3</v>
      </c>
      <c r="AG71" s="24"/>
      <c r="AH71" s="25"/>
      <c r="AI71" s="25"/>
      <c r="AJ71" s="25">
        <v>3</v>
      </c>
      <c r="AK71" s="25"/>
      <c r="AL71" s="26"/>
      <c r="AM71" s="26"/>
      <c r="AN71" s="26">
        <v>3</v>
      </c>
      <c r="AO71" s="26"/>
      <c r="AP71" s="22"/>
      <c r="AQ71" s="22"/>
      <c r="AR71" s="22">
        <v>3</v>
      </c>
      <c r="AS71" s="22"/>
      <c r="AT71" s="27"/>
      <c r="AU71" s="27"/>
      <c r="AV71" s="27">
        <v>3</v>
      </c>
      <c r="AW71" s="27"/>
      <c r="AX71" s="21"/>
      <c r="AY71" s="21"/>
      <c r="AZ71" s="21">
        <v>3</v>
      </c>
      <c r="BA71" s="21"/>
      <c r="BB71" s="22"/>
      <c r="BC71" s="22"/>
      <c r="BD71" s="22">
        <v>3</v>
      </c>
      <c r="BE71" s="22"/>
      <c r="BF71" s="23"/>
      <c r="BG71" s="23"/>
      <c r="BH71" s="23"/>
      <c r="BI71" s="23">
        <v>4</v>
      </c>
      <c r="BJ71" s="24"/>
      <c r="BK71" s="24"/>
      <c r="BL71" s="24"/>
      <c r="BM71" s="24">
        <v>4</v>
      </c>
      <c r="BN71" s="25"/>
      <c r="BO71" s="25"/>
      <c r="BP71" s="25"/>
      <c r="BQ71" s="25">
        <v>4</v>
      </c>
      <c r="BR71" s="26"/>
      <c r="BS71" s="26"/>
      <c r="BT71" s="26">
        <v>3</v>
      </c>
      <c r="BU71" s="26"/>
      <c r="BZ71" s="170"/>
      <c r="CA71" s="44"/>
      <c r="CB71" s="171"/>
      <c r="CJ71" s="28"/>
      <c r="CO71" s="28"/>
    </row>
    <row r="72" spans="1:93">
      <c r="A72" s="17">
        <v>63</v>
      </c>
      <c r="B72" s="184">
        <v>26</v>
      </c>
      <c r="C72" s="631"/>
      <c r="D72" s="18">
        <v>1</v>
      </c>
      <c r="E72" s="19"/>
      <c r="F72" s="20"/>
      <c r="G72" s="20"/>
      <c r="H72" s="20"/>
      <c r="I72" s="20"/>
      <c r="J72" s="20">
        <v>1</v>
      </c>
      <c r="K72" s="20"/>
      <c r="L72" s="20"/>
      <c r="M72" s="20"/>
      <c r="N72" s="20"/>
      <c r="O72" s="20"/>
      <c r="P72" s="19"/>
      <c r="Q72" s="19"/>
      <c r="R72" s="21"/>
      <c r="S72" s="21"/>
      <c r="T72" s="21">
        <v>3</v>
      </c>
      <c r="U72" s="21"/>
      <c r="V72" s="22"/>
      <c r="W72" s="22"/>
      <c r="X72" s="22">
        <v>3</v>
      </c>
      <c r="Y72" s="22"/>
      <c r="Z72" s="23"/>
      <c r="AA72" s="23"/>
      <c r="AB72" s="23"/>
      <c r="AC72" s="23">
        <v>4</v>
      </c>
      <c r="AD72" s="24"/>
      <c r="AE72" s="24"/>
      <c r="AF72" s="24">
        <v>3</v>
      </c>
      <c r="AG72" s="24"/>
      <c r="AH72" s="25"/>
      <c r="AI72" s="25"/>
      <c r="AJ72" s="25">
        <v>3</v>
      </c>
      <c r="AK72" s="25"/>
      <c r="AL72" s="26"/>
      <c r="AM72" s="26"/>
      <c r="AN72" s="26"/>
      <c r="AO72" s="26">
        <v>4</v>
      </c>
      <c r="AP72" s="22"/>
      <c r="AQ72" s="22"/>
      <c r="AR72" s="22">
        <v>3</v>
      </c>
      <c r="AS72" s="22"/>
      <c r="AT72" s="27"/>
      <c r="AU72" s="27"/>
      <c r="AV72" s="27">
        <v>3</v>
      </c>
      <c r="AW72" s="27"/>
      <c r="AX72" s="21"/>
      <c r="AY72" s="21"/>
      <c r="AZ72" s="21"/>
      <c r="BA72" s="21">
        <v>4</v>
      </c>
      <c r="BB72" s="22"/>
      <c r="BC72" s="22"/>
      <c r="BD72" s="22">
        <v>3</v>
      </c>
      <c r="BE72" s="22"/>
      <c r="BF72" s="23"/>
      <c r="BG72" s="23"/>
      <c r="BH72" s="23">
        <v>3</v>
      </c>
      <c r="BI72" s="23"/>
      <c r="BJ72" s="24"/>
      <c r="BK72" s="24"/>
      <c r="BL72" s="24">
        <v>3</v>
      </c>
      <c r="BM72" s="24"/>
      <c r="BN72" s="25"/>
      <c r="BO72" s="25"/>
      <c r="BP72" s="25"/>
      <c r="BQ72" s="25">
        <v>4</v>
      </c>
      <c r="BR72" s="26"/>
      <c r="BS72" s="26"/>
      <c r="BT72" s="26">
        <v>3</v>
      </c>
      <c r="BU72" s="26"/>
      <c r="BZ72" s="170"/>
      <c r="CA72" s="44"/>
      <c r="CB72" s="171"/>
      <c r="CJ72" s="28"/>
      <c r="CO72" s="28"/>
    </row>
    <row r="73" spans="1:93">
      <c r="A73" s="17">
        <v>64</v>
      </c>
      <c r="B73" s="184">
        <v>27</v>
      </c>
      <c r="C73" s="631"/>
      <c r="D73" s="18"/>
      <c r="E73" s="19">
        <v>1</v>
      </c>
      <c r="F73" s="20"/>
      <c r="G73" s="20"/>
      <c r="H73" s="20"/>
      <c r="I73" s="20"/>
      <c r="J73" s="20">
        <v>1</v>
      </c>
      <c r="K73" s="20"/>
      <c r="L73" s="20"/>
      <c r="M73" s="20"/>
      <c r="N73" s="20"/>
      <c r="O73" s="20"/>
      <c r="P73" s="19"/>
      <c r="Q73" s="19"/>
      <c r="R73" s="21"/>
      <c r="S73" s="21"/>
      <c r="T73" s="21"/>
      <c r="U73" s="21">
        <v>4</v>
      </c>
      <c r="V73" s="22"/>
      <c r="W73" s="22"/>
      <c r="X73" s="22"/>
      <c r="Y73" s="22">
        <v>4</v>
      </c>
      <c r="Z73" s="23"/>
      <c r="AA73" s="23"/>
      <c r="AB73" s="23"/>
      <c r="AC73" s="23">
        <v>4</v>
      </c>
      <c r="AD73" s="24"/>
      <c r="AE73" s="24"/>
      <c r="AF73" s="24"/>
      <c r="AG73" s="24">
        <v>4</v>
      </c>
      <c r="AH73" s="25"/>
      <c r="AI73" s="25"/>
      <c r="AJ73" s="25"/>
      <c r="AK73" s="25">
        <v>4</v>
      </c>
      <c r="AL73" s="26"/>
      <c r="AM73" s="26"/>
      <c r="AN73" s="26"/>
      <c r="AO73" s="26">
        <v>4</v>
      </c>
      <c r="AP73" s="22"/>
      <c r="AQ73" s="22"/>
      <c r="AR73" s="22"/>
      <c r="AS73" s="22">
        <v>4</v>
      </c>
      <c r="AT73" s="27"/>
      <c r="AU73" s="27"/>
      <c r="AV73" s="27"/>
      <c r="AW73" s="27">
        <v>4</v>
      </c>
      <c r="AX73" s="21"/>
      <c r="AY73" s="21"/>
      <c r="AZ73" s="21"/>
      <c r="BA73" s="21">
        <v>4</v>
      </c>
      <c r="BB73" s="22"/>
      <c r="BC73" s="22"/>
      <c r="BD73" s="22"/>
      <c r="BE73" s="22">
        <v>4</v>
      </c>
      <c r="BF73" s="23"/>
      <c r="BG73" s="23"/>
      <c r="BH73" s="23"/>
      <c r="BI73" s="23">
        <v>4</v>
      </c>
      <c r="BJ73" s="24"/>
      <c r="BK73" s="24"/>
      <c r="BL73" s="24"/>
      <c r="BM73" s="24">
        <v>4</v>
      </c>
      <c r="BN73" s="25"/>
      <c r="BO73" s="25"/>
      <c r="BP73" s="25"/>
      <c r="BQ73" s="25">
        <v>4</v>
      </c>
      <c r="BR73" s="26"/>
      <c r="BS73" s="26"/>
      <c r="BT73" s="26"/>
      <c r="BU73" s="26">
        <v>4</v>
      </c>
      <c r="BZ73" s="170"/>
      <c r="CA73" s="44"/>
      <c r="CB73" s="171"/>
      <c r="CJ73" s="28"/>
      <c r="CO73" s="28"/>
    </row>
    <row r="74" spans="1:93">
      <c r="A74" s="17">
        <v>65</v>
      </c>
      <c r="B74" s="184">
        <v>28</v>
      </c>
      <c r="C74" s="631"/>
      <c r="D74" s="18"/>
      <c r="E74" s="19">
        <v>1</v>
      </c>
      <c r="F74" s="20"/>
      <c r="G74" s="20">
        <v>1</v>
      </c>
      <c r="H74" s="20"/>
      <c r="I74" s="20"/>
      <c r="J74" s="20"/>
      <c r="K74" s="20"/>
      <c r="L74" s="20"/>
      <c r="M74" s="20"/>
      <c r="N74" s="20"/>
      <c r="O74" s="20"/>
      <c r="P74" s="19"/>
      <c r="Q74" s="19"/>
      <c r="R74" s="21"/>
      <c r="S74" s="21"/>
      <c r="T74" s="21"/>
      <c r="U74" s="21">
        <v>4</v>
      </c>
      <c r="V74" s="22"/>
      <c r="W74" s="22"/>
      <c r="X74" s="22"/>
      <c r="Y74" s="22">
        <v>4</v>
      </c>
      <c r="Z74" s="23"/>
      <c r="AA74" s="23"/>
      <c r="AB74" s="23"/>
      <c r="AC74" s="23">
        <v>4</v>
      </c>
      <c r="AD74" s="24"/>
      <c r="AE74" s="24"/>
      <c r="AF74" s="24"/>
      <c r="AG74" s="24">
        <v>4</v>
      </c>
      <c r="AH74" s="25"/>
      <c r="AI74" s="25"/>
      <c r="AJ74" s="25"/>
      <c r="AK74" s="25">
        <v>4</v>
      </c>
      <c r="AL74" s="26"/>
      <c r="AM74" s="26"/>
      <c r="AN74" s="26"/>
      <c r="AO74" s="26">
        <v>4</v>
      </c>
      <c r="AP74" s="22"/>
      <c r="AQ74" s="22"/>
      <c r="AR74" s="22"/>
      <c r="AS74" s="22">
        <v>4</v>
      </c>
      <c r="AT74" s="27"/>
      <c r="AU74" s="27"/>
      <c r="AV74" s="27"/>
      <c r="AW74" s="27">
        <v>4</v>
      </c>
      <c r="AX74" s="21"/>
      <c r="AY74" s="21"/>
      <c r="AZ74" s="21"/>
      <c r="BA74" s="21">
        <v>4</v>
      </c>
      <c r="BB74" s="22"/>
      <c r="BC74" s="22"/>
      <c r="BD74" s="22"/>
      <c r="BE74" s="22">
        <v>4</v>
      </c>
      <c r="BF74" s="23"/>
      <c r="BG74" s="23"/>
      <c r="BH74" s="23"/>
      <c r="BI74" s="23">
        <v>4</v>
      </c>
      <c r="BJ74" s="24"/>
      <c r="BK74" s="24"/>
      <c r="BL74" s="24"/>
      <c r="BM74" s="24">
        <v>4</v>
      </c>
      <c r="BN74" s="25"/>
      <c r="BO74" s="25"/>
      <c r="BP74" s="25"/>
      <c r="BQ74" s="25">
        <v>4</v>
      </c>
      <c r="BR74" s="26"/>
      <c r="BS74" s="26"/>
      <c r="BT74" s="26"/>
      <c r="BU74" s="26">
        <v>4</v>
      </c>
      <c r="BZ74" s="170"/>
      <c r="CA74" s="44"/>
      <c r="CB74" s="171"/>
      <c r="CJ74" s="28"/>
      <c r="CO74" s="28"/>
    </row>
    <row r="75" spans="1:93">
      <c r="A75" s="17">
        <v>66</v>
      </c>
      <c r="B75" s="184">
        <v>29</v>
      </c>
      <c r="C75" s="631"/>
      <c r="D75" s="18">
        <v>1</v>
      </c>
      <c r="E75" s="19"/>
      <c r="F75" s="20"/>
      <c r="G75" s="20"/>
      <c r="H75" s="20"/>
      <c r="I75" s="20"/>
      <c r="J75" s="20">
        <v>1</v>
      </c>
      <c r="K75" s="20"/>
      <c r="L75" s="20"/>
      <c r="M75" s="20"/>
      <c r="N75" s="20"/>
      <c r="O75" s="20"/>
      <c r="P75" s="19"/>
      <c r="Q75" s="19"/>
      <c r="R75" s="21"/>
      <c r="S75" s="21"/>
      <c r="T75" s="21"/>
      <c r="U75" s="21">
        <v>4</v>
      </c>
      <c r="V75" s="22"/>
      <c r="W75" s="22"/>
      <c r="X75" s="22"/>
      <c r="Y75" s="22">
        <v>4</v>
      </c>
      <c r="Z75" s="23"/>
      <c r="AA75" s="23"/>
      <c r="AB75" s="23">
        <v>3</v>
      </c>
      <c r="AC75" s="23"/>
      <c r="AD75" s="24"/>
      <c r="AE75" s="24"/>
      <c r="AF75" s="24">
        <v>3</v>
      </c>
      <c r="AG75" s="24"/>
      <c r="AH75" s="25"/>
      <c r="AI75" s="25"/>
      <c r="AJ75" s="25"/>
      <c r="AK75" s="25">
        <v>4</v>
      </c>
      <c r="AL75" s="26"/>
      <c r="AM75" s="26"/>
      <c r="AN75" s="26">
        <v>3</v>
      </c>
      <c r="AO75" s="26"/>
      <c r="AP75" s="22"/>
      <c r="AQ75" s="22"/>
      <c r="AR75" s="22">
        <v>3</v>
      </c>
      <c r="AS75" s="22"/>
      <c r="AT75" s="27"/>
      <c r="AU75" s="27"/>
      <c r="AV75" s="27">
        <v>3</v>
      </c>
      <c r="AW75" s="27"/>
      <c r="AX75" s="21"/>
      <c r="AY75" s="21"/>
      <c r="AZ75" s="21">
        <v>3</v>
      </c>
      <c r="BA75" s="21"/>
      <c r="BB75" s="22"/>
      <c r="BC75" s="22"/>
      <c r="BD75" s="22">
        <v>3</v>
      </c>
      <c r="BE75" s="22"/>
      <c r="BF75" s="23"/>
      <c r="BG75" s="23"/>
      <c r="BH75" s="23">
        <v>3</v>
      </c>
      <c r="BI75" s="23"/>
      <c r="BJ75" s="24"/>
      <c r="BK75" s="24"/>
      <c r="BL75" s="24">
        <v>3</v>
      </c>
      <c r="BM75" s="24"/>
      <c r="BN75" s="25"/>
      <c r="BO75" s="25"/>
      <c r="BP75" s="25">
        <v>3</v>
      </c>
      <c r="BQ75" s="25"/>
      <c r="BR75" s="26"/>
      <c r="BS75" s="26"/>
      <c r="BT75" s="26"/>
      <c r="BU75" s="26">
        <v>4</v>
      </c>
      <c r="BZ75" s="170"/>
      <c r="CA75" s="44"/>
      <c r="CB75" s="171"/>
      <c r="CJ75" s="28"/>
      <c r="CO75" s="28"/>
    </row>
    <row r="76" spans="1:93">
      <c r="A76" s="17">
        <v>67</v>
      </c>
      <c r="B76" s="184">
        <v>30</v>
      </c>
      <c r="C76" s="631"/>
      <c r="D76" s="18">
        <v>1</v>
      </c>
      <c r="E76" s="19"/>
      <c r="F76" s="20"/>
      <c r="G76" s="20"/>
      <c r="H76" s="20"/>
      <c r="I76" s="20"/>
      <c r="J76" s="20">
        <v>1</v>
      </c>
      <c r="K76" s="20"/>
      <c r="L76" s="20"/>
      <c r="M76" s="20"/>
      <c r="N76" s="20"/>
      <c r="O76" s="20"/>
      <c r="P76" s="19"/>
      <c r="Q76" s="19"/>
      <c r="R76" s="21"/>
      <c r="S76" s="21"/>
      <c r="T76" s="21">
        <v>3</v>
      </c>
      <c r="U76" s="21"/>
      <c r="V76" s="22"/>
      <c r="W76" s="22"/>
      <c r="X76" s="22">
        <v>3</v>
      </c>
      <c r="Y76" s="22"/>
      <c r="Z76" s="23"/>
      <c r="AA76" s="23"/>
      <c r="AB76" s="23">
        <v>3</v>
      </c>
      <c r="AC76" s="23"/>
      <c r="AD76" s="24"/>
      <c r="AE76" s="24">
        <v>2</v>
      </c>
      <c r="AF76" s="24"/>
      <c r="AG76" s="24"/>
      <c r="AH76" s="25"/>
      <c r="AI76" s="25"/>
      <c r="AJ76" s="25">
        <v>3</v>
      </c>
      <c r="AK76" s="25"/>
      <c r="AL76" s="26"/>
      <c r="AM76" s="26"/>
      <c r="AN76" s="26">
        <v>3</v>
      </c>
      <c r="AO76" s="26"/>
      <c r="AP76" s="22"/>
      <c r="AQ76" s="22">
        <v>2</v>
      </c>
      <c r="AR76" s="22"/>
      <c r="AS76" s="22"/>
      <c r="AT76" s="27"/>
      <c r="AU76" s="27"/>
      <c r="AV76" s="27">
        <v>3</v>
      </c>
      <c r="AW76" s="27"/>
      <c r="AX76" s="21"/>
      <c r="AY76" s="21"/>
      <c r="AZ76" s="21">
        <v>3</v>
      </c>
      <c r="BA76" s="21"/>
      <c r="BB76" s="22"/>
      <c r="BC76" s="22"/>
      <c r="BD76" s="22">
        <v>3</v>
      </c>
      <c r="BE76" s="22"/>
      <c r="BF76" s="23"/>
      <c r="BG76" s="23"/>
      <c r="BH76" s="23"/>
      <c r="BI76" s="23">
        <v>4</v>
      </c>
      <c r="BJ76" s="24"/>
      <c r="BK76" s="24">
        <v>2</v>
      </c>
      <c r="BL76" s="24"/>
      <c r="BM76" s="24"/>
      <c r="BN76" s="25"/>
      <c r="BO76" s="25"/>
      <c r="BP76" s="25">
        <v>3</v>
      </c>
      <c r="BQ76" s="25"/>
      <c r="BR76" s="26"/>
      <c r="BS76" s="26"/>
      <c r="BT76" s="26">
        <v>3</v>
      </c>
      <c r="BU76" s="26"/>
      <c r="BZ76" s="170"/>
      <c r="CA76" s="44"/>
      <c r="CB76" s="171"/>
      <c r="CJ76" s="28"/>
      <c r="CO76" s="28"/>
    </row>
    <row r="77" spans="1:93">
      <c r="A77" s="17">
        <v>68</v>
      </c>
      <c r="B77" s="184">
        <v>31</v>
      </c>
      <c r="C77" s="631"/>
      <c r="D77" s="18"/>
      <c r="E77" s="19">
        <v>1</v>
      </c>
      <c r="F77" s="20"/>
      <c r="G77" s="20"/>
      <c r="H77" s="20"/>
      <c r="I77" s="20"/>
      <c r="J77" s="20">
        <v>1</v>
      </c>
      <c r="K77" s="20"/>
      <c r="L77" s="20"/>
      <c r="M77" s="20"/>
      <c r="N77" s="20"/>
      <c r="O77" s="20"/>
      <c r="P77" s="19"/>
      <c r="Q77" s="19"/>
      <c r="R77" s="21"/>
      <c r="S77" s="21"/>
      <c r="T77" s="21"/>
      <c r="U77" s="21">
        <v>4</v>
      </c>
      <c r="V77" s="22"/>
      <c r="W77" s="22"/>
      <c r="X77" s="22"/>
      <c r="Y77" s="22">
        <v>4</v>
      </c>
      <c r="Z77" s="23"/>
      <c r="AA77" s="23"/>
      <c r="AB77" s="23"/>
      <c r="AC77" s="23">
        <v>4</v>
      </c>
      <c r="AD77" s="24"/>
      <c r="AE77" s="24"/>
      <c r="AF77" s="24"/>
      <c r="AG77" s="24">
        <v>4</v>
      </c>
      <c r="AH77" s="25"/>
      <c r="AI77" s="25"/>
      <c r="AJ77" s="25"/>
      <c r="AK77" s="25">
        <v>4</v>
      </c>
      <c r="AL77" s="26"/>
      <c r="AM77" s="26"/>
      <c r="AN77" s="26"/>
      <c r="AO77" s="26">
        <v>4</v>
      </c>
      <c r="AP77" s="22"/>
      <c r="AQ77" s="22"/>
      <c r="AR77" s="22"/>
      <c r="AS77" s="22">
        <v>4</v>
      </c>
      <c r="AT77" s="27"/>
      <c r="AU77" s="27"/>
      <c r="AV77" s="27"/>
      <c r="AW77" s="27">
        <v>4</v>
      </c>
      <c r="AX77" s="21"/>
      <c r="AY77" s="21"/>
      <c r="AZ77" s="21"/>
      <c r="BA77" s="21">
        <v>4</v>
      </c>
      <c r="BB77" s="22"/>
      <c r="BC77" s="22"/>
      <c r="BD77" s="22"/>
      <c r="BE77" s="22">
        <v>4</v>
      </c>
      <c r="BF77" s="23"/>
      <c r="BG77" s="23"/>
      <c r="BH77" s="23"/>
      <c r="BI77" s="23">
        <v>4</v>
      </c>
      <c r="BJ77" s="24"/>
      <c r="BK77" s="24"/>
      <c r="BL77" s="24"/>
      <c r="BM77" s="24">
        <v>4</v>
      </c>
      <c r="BN77" s="25"/>
      <c r="BO77" s="25"/>
      <c r="BP77" s="25"/>
      <c r="BQ77" s="25">
        <v>4</v>
      </c>
      <c r="BR77" s="26"/>
      <c r="BS77" s="26"/>
      <c r="BT77" s="26"/>
      <c r="BU77" s="26">
        <v>4</v>
      </c>
      <c r="BZ77" s="170"/>
      <c r="CA77" s="44"/>
      <c r="CB77" s="171"/>
      <c r="CJ77" s="28"/>
      <c r="CO77" s="28"/>
    </row>
    <row r="78" spans="1:93">
      <c r="A78" s="17">
        <v>69</v>
      </c>
      <c r="B78" s="184">
        <v>32</v>
      </c>
      <c r="C78" s="631"/>
      <c r="D78" s="18"/>
      <c r="E78" s="19">
        <v>1</v>
      </c>
      <c r="F78" s="20"/>
      <c r="G78" s="20"/>
      <c r="H78" s="20"/>
      <c r="I78" s="20">
        <v>1</v>
      </c>
      <c r="J78" s="20"/>
      <c r="K78" s="20"/>
      <c r="L78" s="20"/>
      <c r="M78" s="20"/>
      <c r="N78" s="20"/>
      <c r="O78" s="20"/>
      <c r="P78" s="19"/>
      <c r="Q78" s="19"/>
      <c r="R78" s="21"/>
      <c r="S78" s="21"/>
      <c r="T78" s="21"/>
      <c r="U78" s="21">
        <v>4</v>
      </c>
      <c r="V78" s="22"/>
      <c r="W78" s="22"/>
      <c r="X78" s="22">
        <v>3</v>
      </c>
      <c r="Y78" s="22"/>
      <c r="Z78" s="23"/>
      <c r="AA78" s="23"/>
      <c r="AB78" s="23"/>
      <c r="AC78" s="23">
        <v>4</v>
      </c>
      <c r="AD78" s="24"/>
      <c r="AE78" s="24"/>
      <c r="AF78" s="24">
        <v>3</v>
      </c>
      <c r="AG78" s="24"/>
      <c r="AH78" s="25"/>
      <c r="AI78" s="25"/>
      <c r="AJ78" s="25">
        <v>3</v>
      </c>
      <c r="AK78" s="25"/>
      <c r="AL78" s="26"/>
      <c r="AM78" s="26"/>
      <c r="AN78" s="26">
        <v>3</v>
      </c>
      <c r="AO78" s="26"/>
      <c r="AP78" s="22"/>
      <c r="AQ78" s="22"/>
      <c r="AR78" s="22">
        <v>3</v>
      </c>
      <c r="AS78" s="22"/>
      <c r="AT78" s="27"/>
      <c r="AU78" s="27"/>
      <c r="AV78" s="27">
        <v>3</v>
      </c>
      <c r="AW78" s="27"/>
      <c r="AX78" s="21"/>
      <c r="AY78" s="21"/>
      <c r="AZ78" s="21">
        <v>3</v>
      </c>
      <c r="BA78" s="21"/>
      <c r="BB78" s="22"/>
      <c r="BC78" s="22"/>
      <c r="BD78" s="22">
        <v>3</v>
      </c>
      <c r="BE78" s="22"/>
      <c r="BF78" s="23"/>
      <c r="BG78" s="23"/>
      <c r="BH78" s="23">
        <v>3</v>
      </c>
      <c r="BI78" s="23"/>
      <c r="BJ78" s="24"/>
      <c r="BK78" s="24"/>
      <c r="BL78" s="24">
        <v>3</v>
      </c>
      <c r="BM78" s="24"/>
      <c r="BN78" s="25"/>
      <c r="BO78" s="25"/>
      <c r="BP78" s="25">
        <v>3</v>
      </c>
      <c r="BQ78" s="25"/>
      <c r="BR78" s="26"/>
      <c r="BS78" s="26"/>
      <c r="BT78" s="26"/>
      <c r="BU78" s="26">
        <v>4</v>
      </c>
      <c r="BZ78" s="170"/>
      <c r="CA78" s="44"/>
      <c r="CB78" s="171"/>
      <c r="CJ78" s="28"/>
      <c r="CO78" s="28"/>
    </row>
    <row r="79" spans="1:93">
      <c r="A79" s="17">
        <v>70</v>
      </c>
      <c r="B79" s="184">
        <v>33</v>
      </c>
      <c r="C79" s="631"/>
      <c r="D79" s="18"/>
      <c r="E79" s="19">
        <v>1</v>
      </c>
      <c r="F79" s="20"/>
      <c r="G79" s="20"/>
      <c r="H79" s="20">
        <v>1</v>
      </c>
      <c r="I79" s="20"/>
      <c r="J79" s="20"/>
      <c r="K79" s="20"/>
      <c r="L79" s="20"/>
      <c r="M79" s="20"/>
      <c r="N79" s="20"/>
      <c r="O79" s="20"/>
      <c r="P79" s="19"/>
      <c r="Q79" s="19"/>
      <c r="R79" s="21"/>
      <c r="S79" s="21"/>
      <c r="T79" s="21"/>
      <c r="U79" s="21">
        <v>4</v>
      </c>
      <c r="V79" s="22"/>
      <c r="W79" s="22"/>
      <c r="X79" s="22">
        <v>3</v>
      </c>
      <c r="Y79" s="22"/>
      <c r="Z79" s="23"/>
      <c r="AA79" s="23"/>
      <c r="AB79" s="23"/>
      <c r="AC79" s="23">
        <v>4</v>
      </c>
      <c r="AD79" s="24"/>
      <c r="AE79" s="24"/>
      <c r="AF79" s="24">
        <v>3</v>
      </c>
      <c r="AG79" s="24"/>
      <c r="AH79" s="25"/>
      <c r="AI79" s="25"/>
      <c r="AJ79" s="25"/>
      <c r="AK79" s="25">
        <v>4</v>
      </c>
      <c r="AL79" s="26"/>
      <c r="AM79" s="26"/>
      <c r="AN79" s="26">
        <v>3</v>
      </c>
      <c r="AO79" s="26"/>
      <c r="AP79" s="22"/>
      <c r="AQ79" s="22"/>
      <c r="AR79" s="22"/>
      <c r="AS79" s="22">
        <v>4</v>
      </c>
      <c r="AT79" s="27"/>
      <c r="AU79" s="27"/>
      <c r="AV79" s="27"/>
      <c r="AW79" s="27">
        <v>4</v>
      </c>
      <c r="AX79" s="21"/>
      <c r="AY79" s="21"/>
      <c r="AZ79" s="21"/>
      <c r="BA79" s="21">
        <v>4</v>
      </c>
      <c r="BB79" s="22"/>
      <c r="BC79" s="22"/>
      <c r="BD79" s="22"/>
      <c r="BE79" s="22">
        <v>4</v>
      </c>
      <c r="BF79" s="23"/>
      <c r="BG79" s="23"/>
      <c r="BH79" s="23"/>
      <c r="BI79" s="23">
        <v>4</v>
      </c>
      <c r="BJ79" s="24"/>
      <c r="BK79" s="24"/>
      <c r="BL79" s="24"/>
      <c r="BM79" s="24">
        <v>4</v>
      </c>
      <c r="BN79" s="25"/>
      <c r="BO79" s="25"/>
      <c r="BP79" s="25"/>
      <c r="BQ79" s="25">
        <v>4</v>
      </c>
      <c r="BR79" s="26"/>
      <c r="BS79" s="26"/>
      <c r="BT79" s="26"/>
      <c r="BU79" s="26">
        <v>4</v>
      </c>
      <c r="BZ79" s="170"/>
      <c r="CA79" s="44"/>
      <c r="CB79" s="171"/>
      <c r="CJ79" s="28"/>
      <c r="CO79" s="28"/>
    </row>
    <row r="80" spans="1:93">
      <c r="A80" s="17">
        <v>71</v>
      </c>
      <c r="B80" s="184">
        <v>34</v>
      </c>
      <c r="C80" s="631"/>
      <c r="D80" s="18">
        <v>1</v>
      </c>
      <c r="E80" s="19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19"/>
      <c r="Q80" s="19">
        <v>1</v>
      </c>
      <c r="R80" s="21"/>
      <c r="S80" s="21"/>
      <c r="T80" s="21"/>
      <c r="U80" s="21">
        <v>4</v>
      </c>
      <c r="V80" s="22"/>
      <c r="W80" s="22"/>
      <c r="X80" s="22">
        <v>3</v>
      </c>
      <c r="Y80" s="22"/>
      <c r="Z80" s="23"/>
      <c r="AA80" s="23"/>
      <c r="AB80" s="23"/>
      <c r="AC80" s="23">
        <v>4</v>
      </c>
      <c r="AD80" s="24"/>
      <c r="AE80" s="24"/>
      <c r="AF80" s="24">
        <v>3</v>
      </c>
      <c r="AG80" s="24"/>
      <c r="AH80" s="25"/>
      <c r="AI80" s="25"/>
      <c r="AJ80" s="25">
        <v>3</v>
      </c>
      <c r="AK80" s="25"/>
      <c r="AL80" s="26"/>
      <c r="AM80" s="26"/>
      <c r="AN80" s="26"/>
      <c r="AO80" s="26">
        <v>4</v>
      </c>
      <c r="AP80" s="22"/>
      <c r="AQ80" s="22"/>
      <c r="AR80" s="22"/>
      <c r="AS80" s="22">
        <v>4</v>
      </c>
      <c r="AT80" s="27"/>
      <c r="AU80" s="27"/>
      <c r="AV80" s="27"/>
      <c r="AW80" s="27">
        <v>4</v>
      </c>
      <c r="AX80" s="21"/>
      <c r="AY80" s="21"/>
      <c r="AZ80" s="21"/>
      <c r="BA80" s="21">
        <v>4</v>
      </c>
      <c r="BB80" s="22"/>
      <c r="BC80" s="22"/>
      <c r="BD80" s="22"/>
      <c r="BE80" s="22">
        <v>4</v>
      </c>
      <c r="BF80" s="23"/>
      <c r="BG80" s="23"/>
      <c r="BH80" s="23"/>
      <c r="BI80" s="23">
        <v>4</v>
      </c>
      <c r="BJ80" s="24"/>
      <c r="BK80" s="24"/>
      <c r="BL80" s="24"/>
      <c r="BM80" s="24">
        <v>4</v>
      </c>
      <c r="BN80" s="25"/>
      <c r="BO80" s="25"/>
      <c r="BP80" s="25"/>
      <c r="BQ80" s="25">
        <v>4</v>
      </c>
      <c r="BR80" s="26"/>
      <c r="BS80" s="26"/>
      <c r="BT80" s="26"/>
      <c r="BU80" s="26">
        <v>4</v>
      </c>
      <c r="BZ80" s="170"/>
      <c r="CA80" s="44"/>
      <c r="CB80" s="171"/>
      <c r="CJ80" s="28"/>
      <c r="CO80" s="28"/>
    </row>
    <row r="81" spans="1:93">
      <c r="A81" s="17">
        <v>72</v>
      </c>
      <c r="B81" s="184">
        <v>35</v>
      </c>
      <c r="C81" s="631"/>
      <c r="D81" s="18"/>
      <c r="E81" s="19">
        <v>1</v>
      </c>
      <c r="F81" s="20"/>
      <c r="G81" s="20"/>
      <c r="H81" s="20">
        <v>1</v>
      </c>
      <c r="I81" s="20"/>
      <c r="J81" s="20"/>
      <c r="K81" s="20"/>
      <c r="L81" s="20"/>
      <c r="M81" s="20"/>
      <c r="N81" s="20"/>
      <c r="O81" s="20"/>
      <c r="P81" s="19"/>
      <c r="Q81" s="19"/>
      <c r="R81" s="21"/>
      <c r="S81" s="21"/>
      <c r="T81" s="21">
        <v>3</v>
      </c>
      <c r="U81" s="21"/>
      <c r="V81" s="22"/>
      <c r="W81" s="22"/>
      <c r="X81" s="22">
        <v>3</v>
      </c>
      <c r="Y81" s="22"/>
      <c r="Z81" s="23"/>
      <c r="AA81" s="23"/>
      <c r="AB81" s="23">
        <v>3</v>
      </c>
      <c r="AC81" s="23"/>
      <c r="AD81" s="24"/>
      <c r="AE81" s="24"/>
      <c r="AF81" s="24">
        <v>3</v>
      </c>
      <c r="AG81" s="24"/>
      <c r="AH81" s="25"/>
      <c r="AI81" s="25"/>
      <c r="AJ81" s="25"/>
      <c r="AK81" s="25">
        <v>4</v>
      </c>
      <c r="AL81" s="26"/>
      <c r="AM81" s="26"/>
      <c r="AN81" s="26">
        <v>3</v>
      </c>
      <c r="AO81" s="26"/>
      <c r="AP81" s="22"/>
      <c r="AQ81" s="22"/>
      <c r="AR81" s="22">
        <v>3</v>
      </c>
      <c r="AS81" s="22"/>
      <c r="AT81" s="27"/>
      <c r="AU81" s="27"/>
      <c r="AV81" s="27">
        <v>3</v>
      </c>
      <c r="AW81" s="27"/>
      <c r="AX81" s="21"/>
      <c r="AY81" s="21"/>
      <c r="AZ81" s="21"/>
      <c r="BA81" s="21">
        <v>4</v>
      </c>
      <c r="BB81" s="22"/>
      <c r="BC81" s="22"/>
      <c r="BD81" s="22">
        <v>3</v>
      </c>
      <c r="BE81" s="22"/>
      <c r="BF81" s="23"/>
      <c r="BG81" s="23"/>
      <c r="BH81" s="23"/>
      <c r="BI81" s="23">
        <v>4</v>
      </c>
      <c r="BJ81" s="24"/>
      <c r="BK81" s="24"/>
      <c r="BL81" s="24"/>
      <c r="BM81" s="24">
        <v>4</v>
      </c>
      <c r="BN81" s="25"/>
      <c r="BO81" s="25"/>
      <c r="BP81" s="25">
        <v>3</v>
      </c>
      <c r="BQ81" s="25"/>
      <c r="BR81" s="26"/>
      <c r="BS81" s="26"/>
      <c r="BT81" s="26">
        <v>3</v>
      </c>
      <c r="BU81" s="26"/>
      <c r="BZ81" s="170"/>
      <c r="CA81" s="44"/>
      <c r="CB81" s="171"/>
      <c r="CJ81" s="28"/>
      <c r="CO81" s="28"/>
    </row>
    <row r="82" spans="1:93">
      <c r="A82" s="17">
        <v>73</v>
      </c>
      <c r="B82" s="184">
        <v>36</v>
      </c>
      <c r="C82" s="631"/>
      <c r="D82" s="18">
        <v>1</v>
      </c>
      <c r="E82" s="19"/>
      <c r="F82" s="20"/>
      <c r="G82" s="20"/>
      <c r="H82" s="20"/>
      <c r="I82" s="20"/>
      <c r="J82" s="20">
        <v>1</v>
      </c>
      <c r="K82" s="20"/>
      <c r="L82" s="20"/>
      <c r="M82" s="20"/>
      <c r="N82" s="20"/>
      <c r="O82" s="20"/>
      <c r="P82" s="19"/>
      <c r="Q82" s="19"/>
      <c r="R82" s="21"/>
      <c r="S82" s="21"/>
      <c r="T82" s="21">
        <v>3</v>
      </c>
      <c r="U82" s="21"/>
      <c r="V82" s="22"/>
      <c r="W82" s="22"/>
      <c r="X82" s="22">
        <v>3</v>
      </c>
      <c r="Y82" s="22"/>
      <c r="Z82" s="23"/>
      <c r="AA82" s="23"/>
      <c r="AB82" s="23"/>
      <c r="AC82" s="23">
        <v>4</v>
      </c>
      <c r="AD82" s="24"/>
      <c r="AE82" s="24"/>
      <c r="AF82" s="24">
        <v>3</v>
      </c>
      <c r="AG82" s="24"/>
      <c r="AH82" s="25"/>
      <c r="AI82" s="25"/>
      <c r="AJ82" s="25"/>
      <c r="AK82" s="25">
        <v>4</v>
      </c>
      <c r="AL82" s="26"/>
      <c r="AM82" s="26"/>
      <c r="AN82" s="26">
        <v>3</v>
      </c>
      <c r="AO82" s="26"/>
      <c r="AP82" s="22"/>
      <c r="AQ82" s="22"/>
      <c r="AR82" s="22">
        <v>3</v>
      </c>
      <c r="AS82" s="22"/>
      <c r="AT82" s="27"/>
      <c r="AU82" s="27"/>
      <c r="AV82" s="27">
        <v>3</v>
      </c>
      <c r="AW82" s="27"/>
      <c r="AX82" s="21"/>
      <c r="AY82" s="21"/>
      <c r="AZ82" s="21">
        <v>3</v>
      </c>
      <c r="BA82" s="21"/>
      <c r="BB82" s="22"/>
      <c r="BC82" s="22"/>
      <c r="BD82" s="22">
        <v>3</v>
      </c>
      <c r="BE82" s="22"/>
      <c r="BF82" s="23"/>
      <c r="BG82" s="23"/>
      <c r="BH82" s="23">
        <v>3</v>
      </c>
      <c r="BI82" s="23"/>
      <c r="BJ82" s="24"/>
      <c r="BK82" s="24"/>
      <c r="BL82" s="24"/>
      <c r="BM82" s="24">
        <v>4</v>
      </c>
      <c r="BN82" s="25"/>
      <c r="BO82" s="25"/>
      <c r="BP82" s="25">
        <v>3</v>
      </c>
      <c r="BQ82" s="25"/>
      <c r="BR82" s="26"/>
      <c r="BS82" s="26"/>
      <c r="BT82" s="26">
        <v>3</v>
      </c>
      <c r="BU82" s="26"/>
      <c r="BZ82" s="170"/>
      <c r="CA82" s="44"/>
      <c r="CB82" s="171"/>
      <c r="CJ82" s="28"/>
      <c r="CO82" s="28"/>
    </row>
    <row r="83" spans="1:93">
      <c r="A83" s="17">
        <v>74</v>
      </c>
      <c r="B83" s="184">
        <v>37</v>
      </c>
      <c r="C83" s="631"/>
      <c r="D83" s="18"/>
      <c r="E83" s="19">
        <v>1</v>
      </c>
      <c r="F83" s="20"/>
      <c r="G83" s="20"/>
      <c r="H83" s="20">
        <v>1</v>
      </c>
      <c r="I83" s="20"/>
      <c r="J83" s="20"/>
      <c r="K83" s="20"/>
      <c r="L83" s="20"/>
      <c r="M83" s="20"/>
      <c r="N83" s="20"/>
      <c r="O83" s="20"/>
      <c r="P83" s="19"/>
      <c r="Q83" s="19"/>
      <c r="R83" s="21"/>
      <c r="S83" s="21"/>
      <c r="T83" s="21">
        <v>3</v>
      </c>
      <c r="U83" s="21"/>
      <c r="V83" s="22"/>
      <c r="W83" s="22"/>
      <c r="X83" s="22">
        <v>3</v>
      </c>
      <c r="Y83" s="22"/>
      <c r="Z83" s="23"/>
      <c r="AA83" s="23"/>
      <c r="AB83" s="23">
        <v>3</v>
      </c>
      <c r="AC83" s="23"/>
      <c r="AD83" s="24"/>
      <c r="AE83" s="24"/>
      <c r="AF83" s="24">
        <v>3</v>
      </c>
      <c r="AG83" s="24"/>
      <c r="AH83" s="25"/>
      <c r="AI83" s="25"/>
      <c r="AJ83" s="25">
        <v>3</v>
      </c>
      <c r="AK83" s="25"/>
      <c r="AL83" s="26"/>
      <c r="AM83" s="26"/>
      <c r="AN83" s="26">
        <v>3</v>
      </c>
      <c r="AO83" s="26"/>
      <c r="AP83" s="22"/>
      <c r="AQ83" s="22"/>
      <c r="AR83" s="22">
        <v>3</v>
      </c>
      <c r="AS83" s="22"/>
      <c r="AT83" s="27"/>
      <c r="AU83" s="27"/>
      <c r="AV83" s="27">
        <v>3</v>
      </c>
      <c r="AW83" s="27"/>
      <c r="AX83" s="21"/>
      <c r="AY83" s="21"/>
      <c r="AZ83" s="21">
        <v>3</v>
      </c>
      <c r="BA83" s="21"/>
      <c r="BB83" s="22"/>
      <c r="BC83" s="22"/>
      <c r="BD83" s="22">
        <v>3</v>
      </c>
      <c r="BE83" s="22"/>
      <c r="BF83" s="23"/>
      <c r="BG83" s="23"/>
      <c r="BH83" s="23">
        <v>3</v>
      </c>
      <c r="BI83" s="23"/>
      <c r="BJ83" s="24"/>
      <c r="BK83" s="24"/>
      <c r="BL83" s="24">
        <v>3</v>
      </c>
      <c r="BM83" s="24"/>
      <c r="BN83" s="25"/>
      <c r="BO83" s="25"/>
      <c r="BP83" s="25">
        <v>3</v>
      </c>
      <c r="BQ83" s="25"/>
      <c r="BR83" s="26"/>
      <c r="BS83" s="26"/>
      <c r="BT83" s="26">
        <v>3</v>
      </c>
      <c r="BU83" s="26"/>
      <c r="BZ83" s="170"/>
      <c r="CA83" s="44"/>
      <c r="CB83" s="171"/>
      <c r="CJ83" s="28"/>
      <c r="CO83" s="28"/>
    </row>
    <row r="84" spans="1:93">
      <c r="A84" s="17">
        <v>75</v>
      </c>
      <c r="B84" s="184">
        <v>38</v>
      </c>
      <c r="C84" s="631"/>
      <c r="D84" s="18">
        <v>1</v>
      </c>
      <c r="E84" s="19"/>
      <c r="F84" s="20"/>
      <c r="G84" s="20"/>
      <c r="H84" s="20">
        <v>1</v>
      </c>
      <c r="I84" s="20"/>
      <c r="J84" s="20"/>
      <c r="K84" s="20"/>
      <c r="L84" s="20"/>
      <c r="M84" s="20"/>
      <c r="N84" s="20"/>
      <c r="O84" s="20"/>
      <c r="P84" s="19"/>
      <c r="Q84" s="19"/>
      <c r="R84" s="21"/>
      <c r="S84" s="21"/>
      <c r="T84" s="21"/>
      <c r="U84" s="21">
        <v>4</v>
      </c>
      <c r="V84" s="22"/>
      <c r="W84" s="22"/>
      <c r="X84" s="22"/>
      <c r="Y84" s="22">
        <v>4</v>
      </c>
      <c r="Z84" s="23"/>
      <c r="AA84" s="23"/>
      <c r="AB84" s="23"/>
      <c r="AC84" s="23">
        <v>4</v>
      </c>
      <c r="AD84" s="24"/>
      <c r="AE84" s="24"/>
      <c r="AF84" s="24"/>
      <c r="AG84" s="24">
        <v>4</v>
      </c>
      <c r="AH84" s="25"/>
      <c r="AI84" s="25"/>
      <c r="AJ84" s="25"/>
      <c r="AK84" s="25">
        <v>4</v>
      </c>
      <c r="AL84" s="26"/>
      <c r="AM84" s="26"/>
      <c r="AN84" s="26"/>
      <c r="AO84" s="26">
        <v>4</v>
      </c>
      <c r="AP84" s="22"/>
      <c r="AQ84" s="22"/>
      <c r="AR84" s="22"/>
      <c r="AS84" s="22">
        <v>4</v>
      </c>
      <c r="AT84" s="27"/>
      <c r="AU84" s="27"/>
      <c r="AV84" s="27"/>
      <c r="AW84" s="27">
        <v>4</v>
      </c>
      <c r="AX84" s="21"/>
      <c r="AY84" s="21"/>
      <c r="AZ84" s="21"/>
      <c r="BA84" s="21">
        <v>4</v>
      </c>
      <c r="BB84" s="22"/>
      <c r="BC84" s="22"/>
      <c r="BD84" s="22">
        <v>3</v>
      </c>
      <c r="BE84" s="22"/>
      <c r="BF84" s="23"/>
      <c r="BG84" s="23"/>
      <c r="BH84" s="23"/>
      <c r="BI84" s="23">
        <v>4</v>
      </c>
      <c r="BJ84" s="24"/>
      <c r="BK84" s="24"/>
      <c r="BL84" s="24"/>
      <c r="BM84" s="24">
        <v>4</v>
      </c>
      <c r="BN84" s="25"/>
      <c r="BO84" s="25"/>
      <c r="BP84" s="25"/>
      <c r="BQ84" s="25">
        <v>4</v>
      </c>
      <c r="BR84" s="26"/>
      <c r="BS84" s="26"/>
      <c r="BT84" s="26"/>
      <c r="BU84" s="26">
        <v>4</v>
      </c>
      <c r="BZ84" s="170"/>
      <c r="CA84" s="44"/>
      <c r="CB84" s="171"/>
      <c r="CJ84" s="28"/>
      <c r="CO84" s="28"/>
    </row>
    <row r="85" spans="1:93">
      <c r="A85" s="17">
        <v>76</v>
      </c>
      <c r="B85" s="184">
        <v>39</v>
      </c>
      <c r="C85" s="631"/>
      <c r="D85" s="18">
        <v>1</v>
      </c>
      <c r="E85" s="19"/>
      <c r="F85" s="20"/>
      <c r="G85" s="20"/>
      <c r="H85" s="20"/>
      <c r="I85" s="20"/>
      <c r="J85" s="20">
        <v>1</v>
      </c>
      <c r="K85" s="20"/>
      <c r="L85" s="20"/>
      <c r="M85" s="20"/>
      <c r="N85" s="20"/>
      <c r="O85" s="20"/>
      <c r="P85" s="19"/>
      <c r="Q85" s="19"/>
      <c r="R85" s="21"/>
      <c r="S85" s="21"/>
      <c r="T85" s="21">
        <v>3</v>
      </c>
      <c r="U85" s="21"/>
      <c r="V85" s="22"/>
      <c r="W85" s="22"/>
      <c r="X85" s="22">
        <v>3</v>
      </c>
      <c r="Y85" s="22"/>
      <c r="Z85" s="23"/>
      <c r="AA85" s="23"/>
      <c r="AB85" s="23"/>
      <c r="AC85" s="23">
        <v>4</v>
      </c>
      <c r="AD85" s="24"/>
      <c r="AE85" s="24"/>
      <c r="AF85" s="24"/>
      <c r="AG85" s="24">
        <v>4</v>
      </c>
      <c r="AH85" s="25"/>
      <c r="AI85" s="25"/>
      <c r="AJ85" s="25"/>
      <c r="AK85" s="25">
        <v>4</v>
      </c>
      <c r="AL85" s="26"/>
      <c r="AM85" s="26"/>
      <c r="AN85" s="26"/>
      <c r="AO85" s="26">
        <v>4</v>
      </c>
      <c r="AP85" s="22"/>
      <c r="AQ85" s="22"/>
      <c r="AR85" s="22">
        <v>3</v>
      </c>
      <c r="AS85" s="22"/>
      <c r="AT85" s="27"/>
      <c r="AU85" s="27"/>
      <c r="AV85" s="27">
        <v>3</v>
      </c>
      <c r="AW85" s="27"/>
      <c r="AX85" s="21"/>
      <c r="AY85" s="21"/>
      <c r="AZ85" s="21"/>
      <c r="BA85" s="21">
        <v>4</v>
      </c>
      <c r="BB85" s="22"/>
      <c r="BC85" s="22"/>
      <c r="BD85" s="22">
        <v>3</v>
      </c>
      <c r="BE85" s="22"/>
      <c r="BF85" s="23"/>
      <c r="BG85" s="23"/>
      <c r="BH85" s="23">
        <v>3</v>
      </c>
      <c r="BI85" s="23"/>
      <c r="BJ85" s="24"/>
      <c r="BK85" s="24"/>
      <c r="BL85" s="24"/>
      <c r="BM85" s="24">
        <v>4</v>
      </c>
      <c r="BN85" s="25"/>
      <c r="BO85" s="25"/>
      <c r="BP85" s="25"/>
      <c r="BQ85" s="25">
        <v>4</v>
      </c>
      <c r="BR85" s="26"/>
      <c r="BS85" s="26"/>
      <c r="BT85" s="26"/>
      <c r="BU85" s="26">
        <v>4</v>
      </c>
      <c r="BZ85" s="170"/>
      <c r="CA85" s="44"/>
      <c r="CB85" s="171"/>
      <c r="CJ85" s="28"/>
      <c r="CO85" s="28"/>
    </row>
    <row r="86" spans="1:93">
      <c r="A86" s="17">
        <v>77</v>
      </c>
      <c r="B86" s="184">
        <v>40</v>
      </c>
      <c r="C86" s="631"/>
      <c r="D86" s="18">
        <v>1</v>
      </c>
      <c r="E86" s="19"/>
      <c r="F86" s="20"/>
      <c r="G86" s="20"/>
      <c r="H86" s="20"/>
      <c r="I86" s="20"/>
      <c r="J86" s="20">
        <v>1</v>
      </c>
      <c r="K86" s="20"/>
      <c r="L86" s="20"/>
      <c r="M86" s="20"/>
      <c r="N86" s="20"/>
      <c r="O86" s="20"/>
      <c r="P86" s="19"/>
      <c r="Q86" s="19"/>
      <c r="R86" s="21"/>
      <c r="S86" s="21"/>
      <c r="T86" s="21">
        <v>3</v>
      </c>
      <c r="U86" s="21"/>
      <c r="V86" s="22"/>
      <c r="W86" s="22"/>
      <c r="X86" s="22"/>
      <c r="Y86" s="22">
        <v>4</v>
      </c>
      <c r="Z86" s="23"/>
      <c r="AA86" s="23"/>
      <c r="AB86" s="23">
        <v>3</v>
      </c>
      <c r="AC86" s="23"/>
      <c r="AD86" s="24"/>
      <c r="AE86" s="24"/>
      <c r="AF86" s="24">
        <v>3</v>
      </c>
      <c r="AG86" s="24"/>
      <c r="AH86" s="25"/>
      <c r="AI86" s="25"/>
      <c r="AJ86" s="25">
        <v>3</v>
      </c>
      <c r="AK86" s="25"/>
      <c r="AL86" s="26"/>
      <c r="AM86" s="26"/>
      <c r="AN86" s="26"/>
      <c r="AO86" s="26">
        <v>4</v>
      </c>
      <c r="AP86" s="22"/>
      <c r="AQ86" s="22"/>
      <c r="AR86" s="22">
        <v>3</v>
      </c>
      <c r="AS86" s="22"/>
      <c r="AT86" s="27"/>
      <c r="AU86" s="27"/>
      <c r="AV86" s="27">
        <v>3</v>
      </c>
      <c r="AW86" s="27"/>
      <c r="AX86" s="21"/>
      <c r="AY86" s="21"/>
      <c r="AZ86" s="21">
        <v>3</v>
      </c>
      <c r="BA86" s="21"/>
      <c r="BB86" s="22"/>
      <c r="BC86" s="22"/>
      <c r="BD86" s="22">
        <v>3</v>
      </c>
      <c r="BE86" s="22"/>
      <c r="BF86" s="23"/>
      <c r="BG86" s="23"/>
      <c r="BH86" s="23">
        <v>3</v>
      </c>
      <c r="BI86" s="23"/>
      <c r="BJ86" s="24"/>
      <c r="BK86" s="24"/>
      <c r="BL86" s="24">
        <v>3</v>
      </c>
      <c r="BM86" s="24"/>
      <c r="BN86" s="25"/>
      <c r="BO86" s="25"/>
      <c r="BP86" s="25">
        <v>3</v>
      </c>
      <c r="BQ86" s="25"/>
      <c r="BR86" s="26"/>
      <c r="BS86" s="26"/>
      <c r="BT86" s="26">
        <v>3</v>
      </c>
      <c r="BU86" s="26"/>
      <c r="BZ86" s="170"/>
      <c r="CA86" s="44"/>
      <c r="CB86" s="171"/>
      <c r="CJ86" s="28"/>
      <c r="CO86" s="28"/>
    </row>
    <row r="87" spans="1:93">
      <c r="A87" s="17">
        <v>78</v>
      </c>
      <c r="B87" s="184">
        <v>41</v>
      </c>
      <c r="C87" s="631"/>
      <c r="D87" s="18">
        <v>1</v>
      </c>
      <c r="E87" s="19"/>
      <c r="F87" s="20">
        <v>1</v>
      </c>
      <c r="G87" s="20"/>
      <c r="H87" s="20"/>
      <c r="I87" s="20"/>
      <c r="J87" s="20"/>
      <c r="K87" s="20"/>
      <c r="L87" s="20"/>
      <c r="M87" s="20"/>
      <c r="N87" s="20"/>
      <c r="O87" s="20"/>
      <c r="P87" s="19"/>
      <c r="Q87" s="19"/>
      <c r="R87" s="21"/>
      <c r="S87" s="21"/>
      <c r="T87" s="21">
        <v>3</v>
      </c>
      <c r="U87" s="21"/>
      <c r="V87" s="22"/>
      <c r="W87" s="22"/>
      <c r="X87" s="22">
        <v>3</v>
      </c>
      <c r="Y87" s="22"/>
      <c r="Z87" s="23"/>
      <c r="AA87" s="23"/>
      <c r="AB87" s="23">
        <v>3</v>
      </c>
      <c r="AC87" s="23"/>
      <c r="AD87" s="24"/>
      <c r="AE87" s="24"/>
      <c r="AF87" s="24">
        <v>3</v>
      </c>
      <c r="AG87" s="24"/>
      <c r="AH87" s="25"/>
      <c r="AI87" s="25"/>
      <c r="AJ87" s="25">
        <v>3</v>
      </c>
      <c r="AK87" s="25"/>
      <c r="AL87" s="26"/>
      <c r="AM87" s="26"/>
      <c r="AN87" s="26">
        <v>3</v>
      </c>
      <c r="AO87" s="26"/>
      <c r="AP87" s="22"/>
      <c r="AQ87" s="22"/>
      <c r="AR87" s="22"/>
      <c r="AS87" s="22">
        <v>4</v>
      </c>
      <c r="AT87" s="27"/>
      <c r="AU87" s="27"/>
      <c r="AV87" s="27">
        <v>3</v>
      </c>
      <c r="AW87" s="27"/>
      <c r="AX87" s="21"/>
      <c r="AY87" s="21"/>
      <c r="AZ87" s="21"/>
      <c r="BA87" s="21">
        <v>4</v>
      </c>
      <c r="BB87" s="22"/>
      <c r="BC87" s="22"/>
      <c r="BD87" s="22">
        <v>3</v>
      </c>
      <c r="BE87" s="22"/>
      <c r="BF87" s="23"/>
      <c r="BG87" s="23"/>
      <c r="BH87" s="23"/>
      <c r="BI87" s="23">
        <v>4</v>
      </c>
      <c r="BJ87" s="24"/>
      <c r="BK87" s="24"/>
      <c r="BL87" s="24"/>
      <c r="BM87" s="24">
        <v>4</v>
      </c>
      <c r="BN87" s="25"/>
      <c r="BO87" s="25"/>
      <c r="BP87" s="25"/>
      <c r="BQ87" s="25">
        <v>4</v>
      </c>
      <c r="BR87" s="26"/>
      <c r="BS87" s="26"/>
      <c r="BT87" s="26">
        <v>3</v>
      </c>
      <c r="BU87" s="26"/>
      <c r="BZ87" s="170"/>
      <c r="CA87" s="44"/>
      <c r="CB87" s="171"/>
      <c r="CJ87" s="28"/>
      <c r="CO87" s="28"/>
    </row>
    <row r="88" spans="1:93">
      <c r="A88" s="17">
        <v>79</v>
      </c>
      <c r="B88" s="184">
        <v>42</v>
      </c>
      <c r="C88" s="631"/>
      <c r="D88" s="18"/>
      <c r="E88" s="19">
        <v>1</v>
      </c>
      <c r="F88" s="20"/>
      <c r="G88" s="20"/>
      <c r="H88" s="20"/>
      <c r="I88" s="20">
        <v>1</v>
      </c>
      <c r="J88" s="20"/>
      <c r="K88" s="20"/>
      <c r="L88" s="20"/>
      <c r="M88" s="20"/>
      <c r="N88" s="20"/>
      <c r="O88" s="20"/>
      <c r="P88" s="19"/>
      <c r="Q88" s="19"/>
      <c r="R88" s="21"/>
      <c r="S88" s="21"/>
      <c r="T88" s="21"/>
      <c r="U88" s="21">
        <v>4</v>
      </c>
      <c r="V88" s="22"/>
      <c r="W88" s="22"/>
      <c r="X88" s="22"/>
      <c r="Y88" s="22">
        <v>4</v>
      </c>
      <c r="Z88" s="23"/>
      <c r="AA88" s="23"/>
      <c r="AB88" s="23">
        <v>3</v>
      </c>
      <c r="AC88" s="23"/>
      <c r="AD88" s="24"/>
      <c r="AE88" s="24"/>
      <c r="AF88" s="24"/>
      <c r="AG88" s="24">
        <v>4</v>
      </c>
      <c r="AH88" s="25"/>
      <c r="AI88" s="25"/>
      <c r="AJ88" s="25"/>
      <c r="AK88" s="25">
        <v>4</v>
      </c>
      <c r="AL88" s="26"/>
      <c r="AM88" s="26"/>
      <c r="AN88" s="26">
        <v>3</v>
      </c>
      <c r="AO88" s="26"/>
      <c r="AP88" s="22"/>
      <c r="AQ88" s="22"/>
      <c r="AR88" s="22"/>
      <c r="AS88" s="22">
        <v>4</v>
      </c>
      <c r="AT88" s="27"/>
      <c r="AU88" s="27"/>
      <c r="AV88" s="27"/>
      <c r="AW88" s="27">
        <v>4</v>
      </c>
      <c r="AX88" s="21"/>
      <c r="AY88" s="21"/>
      <c r="AZ88" s="21"/>
      <c r="BA88" s="21">
        <v>4</v>
      </c>
      <c r="BB88" s="22"/>
      <c r="BC88" s="22"/>
      <c r="BD88" s="22">
        <v>3</v>
      </c>
      <c r="BE88" s="22"/>
      <c r="BF88" s="23"/>
      <c r="BG88" s="23"/>
      <c r="BH88" s="23">
        <v>3</v>
      </c>
      <c r="BI88" s="23"/>
      <c r="BJ88" s="24"/>
      <c r="BK88" s="24"/>
      <c r="BL88" s="24">
        <v>3</v>
      </c>
      <c r="BM88" s="24"/>
      <c r="BN88" s="25"/>
      <c r="BO88" s="25"/>
      <c r="BP88" s="25">
        <v>3</v>
      </c>
      <c r="BQ88" s="25"/>
      <c r="BR88" s="26"/>
      <c r="BS88" s="26"/>
      <c r="BT88" s="26">
        <v>3</v>
      </c>
      <c r="BU88" s="26"/>
      <c r="BZ88" s="170"/>
      <c r="CA88" s="44"/>
      <c r="CB88" s="171"/>
      <c r="CJ88" s="28"/>
      <c r="CO88" s="28"/>
    </row>
    <row r="89" spans="1:93">
      <c r="A89" s="17">
        <v>80</v>
      </c>
      <c r="B89" s="184">
        <v>43</v>
      </c>
      <c r="C89" s="631"/>
      <c r="D89" s="18"/>
      <c r="E89" s="19">
        <v>1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19"/>
      <c r="Q89" s="19">
        <v>1</v>
      </c>
      <c r="R89" s="21"/>
      <c r="S89" s="21"/>
      <c r="T89" s="21"/>
      <c r="U89" s="21">
        <v>4</v>
      </c>
      <c r="V89" s="22"/>
      <c r="W89" s="22"/>
      <c r="X89" s="22">
        <v>3</v>
      </c>
      <c r="Y89" s="22"/>
      <c r="Z89" s="23"/>
      <c r="AA89" s="23"/>
      <c r="AB89" s="23"/>
      <c r="AC89" s="23">
        <v>4</v>
      </c>
      <c r="AD89" s="24"/>
      <c r="AE89" s="24"/>
      <c r="AF89" s="24"/>
      <c r="AG89" s="24">
        <v>4</v>
      </c>
      <c r="AH89" s="25"/>
      <c r="AI89" s="25"/>
      <c r="AJ89" s="25"/>
      <c r="AK89" s="25">
        <v>4</v>
      </c>
      <c r="AL89" s="26"/>
      <c r="AM89" s="26"/>
      <c r="AN89" s="26">
        <v>3</v>
      </c>
      <c r="AO89" s="26"/>
      <c r="AP89" s="22"/>
      <c r="AQ89" s="22"/>
      <c r="AR89" s="22"/>
      <c r="AS89" s="22">
        <v>4</v>
      </c>
      <c r="AT89" s="27"/>
      <c r="AU89" s="27"/>
      <c r="AV89" s="27">
        <v>3</v>
      </c>
      <c r="AW89" s="27"/>
      <c r="AX89" s="21"/>
      <c r="AY89" s="21"/>
      <c r="AZ89" s="21"/>
      <c r="BA89" s="21">
        <v>4</v>
      </c>
      <c r="BB89" s="22"/>
      <c r="BC89" s="22"/>
      <c r="BD89" s="22">
        <v>3</v>
      </c>
      <c r="BE89" s="22"/>
      <c r="BF89" s="23"/>
      <c r="BG89" s="23"/>
      <c r="BH89" s="23">
        <v>3</v>
      </c>
      <c r="BI89" s="23"/>
      <c r="BJ89" s="24"/>
      <c r="BK89" s="24"/>
      <c r="BL89" s="24"/>
      <c r="BM89" s="24">
        <v>4</v>
      </c>
      <c r="BN89" s="25"/>
      <c r="BO89" s="25"/>
      <c r="BP89" s="25"/>
      <c r="BQ89" s="25">
        <v>4</v>
      </c>
      <c r="BR89" s="26"/>
      <c r="BS89" s="26"/>
      <c r="BT89" s="26">
        <v>3</v>
      </c>
      <c r="BU89" s="26"/>
      <c r="BZ89" s="170"/>
      <c r="CA89" s="44"/>
      <c r="CB89" s="171"/>
      <c r="CJ89" s="28"/>
      <c r="CO89" s="28"/>
    </row>
    <row r="90" spans="1:93">
      <c r="A90" s="17">
        <v>81</v>
      </c>
      <c r="B90" s="184">
        <v>44</v>
      </c>
      <c r="C90" s="631"/>
      <c r="D90" s="18"/>
      <c r="E90" s="19">
        <v>1</v>
      </c>
      <c r="F90" s="20"/>
      <c r="G90" s="20"/>
      <c r="H90" s="20">
        <v>1</v>
      </c>
      <c r="I90" s="20"/>
      <c r="J90" s="20"/>
      <c r="K90" s="20"/>
      <c r="L90" s="20"/>
      <c r="M90" s="20"/>
      <c r="N90" s="20"/>
      <c r="O90" s="20"/>
      <c r="P90" s="19"/>
      <c r="Q90" s="19"/>
      <c r="R90" s="21"/>
      <c r="S90" s="21"/>
      <c r="T90" s="21"/>
      <c r="U90" s="21">
        <v>4</v>
      </c>
      <c r="V90" s="22"/>
      <c r="W90" s="22"/>
      <c r="X90" s="22"/>
      <c r="Y90" s="22">
        <v>4</v>
      </c>
      <c r="Z90" s="23"/>
      <c r="AA90" s="23"/>
      <c r="AB90" s="23"/>
      <c r="AC90" s="23">
        <v>4</v>
      </c>
      <c r="AD90" s="24"/>
      <c r="AE90" s="24"/>
      <c r="AF90" s="24">
        <v>3</v>
      </c>
      <c r="AG90" s="24"/>
      <c r="AH90" s="25"/>
      <c r="AI90" s="25"/>
      <c r="AJ90" s="25">
        <v>3</v>
      </c>
      <c r="AK90" s="25"/>
      <c r="AL90" s="26"/>
      <c r="AM90" s="26"/>
      <c r="AN90" s="26">
        <v>3</v>
      </c>
      <c r="AO90" s="26"/>
      <c r="AP90" s="22"/>
      <c r="AQ90" s="22"/>
      <c r="AR90" s="22">
        <v>3</v>
      </c>
      <c r="AS90" s="22"/>
      <c r="AT90" s="27"/>
      <c r="AU90" s="27"/>
      <c r="AV90" s="27">
        <v>3</v>
      </c>
      <c r="AW90" s="27"/>
      <c r="AX90" s="21"/>
      <c r="AY90" s="21"/>
      <c r="AZ90" s="21">
        <v>3</v>
      </c>
      <c r="BA90" s="21"/>
      <c r="BB90" s="22"/>
      <c r="BC90" s="22"/>
      <c r="BD90" s="22">
        <v>3</v>
      </c>
      <c r="BE90" s="22"/>
      <c r="BF90" s="23"/>
      <c r="BG90" s="23"/>
      <c r="BH90" s="23"/>
      <c r="BI90" s="23">
        <v>4</v>
      </c>
      <c r="BJ90" s="24"/>
      <c r="BK90" s="24"/>
      <c r="BL90" s="24"/>
      <c r="BM90" s="24">
        <v>4</v>
      </c>
      <c r="BN90" s="25"/>
      <c r="BO90" s="25"/>
      <c r="BP90" s="25"/>
      <c r="BQ90" s="25">
        <v>4</v>
      </c>
      <c r="BR90" s="26"/>
      <c r="BS90" s="26"/>
      <c r="BT90" s="26"/>
      <c r="BU90" s="26">
        <v>4</v>
      </c>
      <c r="BZ90" s="170"/>
      <c r="CA90" s="44"/>
      <c r="CB90" s="171"/>
      <c r="CJ90" s="28"/>
      <c r="CO90" s="28"/>
    </row>
    <row r="91" spans="1:93">
      <c r="A91" s="17">
        <v>82</v>
      </c>
      <c r="B91" s="184">
        <v>45</v>
      </c>
      <c r="C91" s="631"/>
      <c r="D91" s="18">
        <v>1</v>
      </c>
      <c r="E91" s="19"/>
      <c r="F91" s="20"/>
      <c r="G91" s="20"/>
      <c r="H91" s="20"/>
      <c r="I91" s="20"/>
      <c r="J91" s="20">
        <v>1</v>
      </c>
      <c r="K91" s="20"/>
      <c r="L91" s="20"/>
      <c r="M91" s="20"/>
      <c r="N91" s="20"/>
      <c r="O91" s="20"/>
      <c r="P91" s="19"/>
      <c r="Q91" s="19"/>
      <c r="R91" s="21"/>
      <c r="S91" s="21"/>
      <c r="T91" s="21"/>
      <c r="U91" s="21">
        <v>4</v>
      </c>
      <c r="V91" s="22"/>
      <c r="W91" s="22"/>
      <c r="X91" s="22">
        <v>3</v>
      </c>
      <c r="Y91" s="22"/>
      <c r="Z91" s="23"/>
      <c r="AA91" s="23"/>
      <c r="AB91" s="23"/>
      <c r="AC91" s="23">
        <v>4</v>
      </c>
      <c r="AD91" s="24"/>
      <c r="AE91" s="24"/>
      <c r="AF91" s="24"/>
      <c r="AG91" s="24">
        <v>4</v>
      </c>
      <c r="AH91" s="25"/>
      <c r="AI91" s="25"/>
      <c r="AJ91" s="25"/>
      <c r="AK91" s="25">
        <v>4</v>
      </c>
      <c r="AL91" s="26"/>
      <c r="AM91" s="26"/>
      <c r="AN91" s="26"/>
      <c r="AO91" s="26">
        <v>4</v>
      </c>
      <c r="AP91" s="22"/>
      <c r="AQ91" s="22"/>
      <c r="AR91" s="22">
        <v>3</v>
      </c>
      <c r="AS91" s="22"/>
      <c r="AT91" s="27"/>
      <c r="AU91" s="27"/>
      <c r="AV91" s="27"/>
      <c r="AW91" s="27">
        <v>4</v>
      </c>
      <c r="AX91" s="21"/>
      <c r="AY91" s="21"/>
      <c r="AZ91" s="21"/>
      <c r="BA91" s="21">
        <v>4</v>
      </c>
      <c r="BB91" s="22"/>
      <c r="BC91" s="22"/>
      <c r="BD91" s="22">
        <v>3</v>
      </c>
      <c r="BE91" s="22"/>
      <c r="BF91" s="23"/>
      <c r="BG91" s="23"/>
      <c r="BH91" s="23">
        <v>3</v>
      </c>
      <c r="BI91" s="23"/>
      <c r="BJ91" s="24"/>
      <c r="BK91" s="24"/>
      <c r="BL91" s="24"/>
      <c r="BM91" s="24">
        <v>4</v>
      </c>
      <c r="BN91" s="25"/>
      <c r="BO91" s="25"/>
      <c r="BP91" s="25">
        <v>3</v>
      </c>
      <c r="BQ91" s="25"/>
      <c r="BR91" s="26"/>
      <c r="BS91" s="26"/>
      <c r="BT91" s="26"/>
      <c r="BU91" s="26">
        <v>4</v>
      </c>
      <c r="BZ91" s="170"/>
      <c r="CA91" s="44"/>
      <c r="CB91" s="171"/>
      <c r="CJ91" s="28"/>
      <c r="CO91" s="28"/>
    </row>
    <row r="92" spans="1:93">
      <c r="A92" s="17">
        <v>83</v>
      </c>
      <c r="B92" s="184">
        <v>46</v>
      </c>
      <c r="C92" s="631"/>
      <c r="D92" s="18"/>
      <c r="E92" s="19">
        <v>1</v>
      </c>
      <c r="F92" s="20">
        <v>1</v>
      </c>
      <c r="G92" s="20"/>
      <c r="H92" s="20"/>
      <c r="I92" s="20"/>
      <c r="J92" s="20"/>
      <c r="K92" s="20"/>
      <c r="L92" s="20"/>
      <c r="M92" s="20"/>
      <c r="N92" s="20"/>
      <c r="O92" s="20"/>
      <c r="P92" s="19"/>
      <c r="Q92" s="19"/>
      <c r="R92" s="21"/>
      <c r="S92" s="21"/>
      <c r="T92" s="21">
        <v>3</v>
      </c>
      <c r="U92" s="21"/>
      <c r="V92" s="22"/>
      <c r="W92" s="22">
        <v>2</v>
      </c>
      <c r="X92" s="22"/>
      <c r="Y92" s="22"/>
      <c r="Z92" s="23"/>
      <c r="AA92" s="23"/>
      <c r="AB92" s="23">
        <v>3</v>
      </c>
      <c r="AC92" s="23"/>
      <c r="AD92" s="24"/>
      <c r="AE92" s="24"/>
      <c r="AF92" s="24">
        <v>3</v>
      </c>
      <c r="AG92" s="24"/>
      <c r="AH92" s="25"/>
      <c r="AI92" s="25"/>
      <c r="AJ92" s="25">
        <v>3</v>
      </c>
      <c r="AK92" s="25"/>
      <c r="AL92" s="26"/>
      <c r="AM92" s="26"/>
      <c r="AN92" s="26">
        <v>3</v>
      </c>
      <c r="AO92" s="26"/>
      <c r="AP92" s="22"/>
      <c r="AQ92" s="22"/>
      <c r="AR92" s="22">
        <v>3</v>
      </c>
      <c r="AS92" s="22"/>
      <c r="AT92" s="27"/>
      <c r="AU92" s="27"/>
      <c r="AV92" s="27">
        <v>3</v>
      </c>
      <c r="AW92" s="27"/>
      <c r="AX92" s="21"/>
      <c r="AY92" s="21"/>
      <c r="AZ92" s="21">
        <v>3</v>
      </c>
      <c r="BA92" s="21"/>
      <c r="BB92" s="22"/>
      <c r="BC92" s="22"/>
      <c r="BD92" s="22">
        <v>3</v>
      </c>
      <c r="BE92" s="22"/>
      <c r="BF92" s="23"/>
      <c r="BG92" s="23">
        <v>2</v>
      </c>
      <c r="BH92" s="23"/>
      <c r="BI92" s="23"/>
      <c r="BJ92" s="24"/>
      <c r="BK92" s="24">
        <v>2</v>
      </c>
      <c r="BL92" s="24"/>
      <c r="BM92" s="24"/>
      <c r="BN92" s="25"/>
      <c r="BO92" s="25"/>
      <c r="BP92" s="25">
        <v>3</v>
      </c>
      <c r="BQ92" s="25"/>
      <c r="BR92" s="26"/>
      <c r="BS92" s="26"/>
      <c r="BT92" s="26">
        <v>3</v>
      </c>
      <c r="BU92" s="26"/>
      <c r="BZ92" s="170"/>
      <c r="CA92" s="44"/>
      <c r="CB92" s="171"/>
      <c r="CJ92" s="28"/>
      <c r="CO92" s="28"/>
    </row>
    <row r="93" spans="1:93">
      <c r="A93" s="17">
        <v>84</v>
      </c>
      <c r="B93" s="184">
        <v>47</v>
      </c>
      <c r="C93" s="631"/>
      <c r="D93" s="18">
        <v>1</v>
      </c>
      <c r="E93" s="19"/>
      <c r="F93" s="20"/>
      <c r="G93" s="20"/>
      <c r="H93" s="20"/>
      <c r="I93" s="20">
        <v>1</v>
      </c>
      <c r="J93" s="20"/>
      <c r="K93" s="20"/>
      <c r="L93" s="20"/>
      <c r="M93" s="20"/>
      <c r="N93" s="20"/>
      <c r="O93" s="20"/>
      <c r="P93" s="19"/>
      <c r="Q93" s="19"/>
      <c r="R93" s="21"/>
      <c r="S93" s="21"/>
      <c r="T93" s="21"/>
      <c r="U93" s="21">
        <v>4</v>
      </c>
      <c r="V93" s="22"/>
      <c r="W93" s="22"/>
      <c r="X93" s="22"/>
      <c r="Y93" s="22">
        <v>4</v>
      </c>
      <c r="Z93" s="23"/>
      <c r="AA93" s="23"/>
      <c r="AB93" s="23"/>
      <c r="AC93" s="23">
        <v>4</v>
      </c>
      <c r="AD93" s="24"/>
      <c r="AE93" s="24"/>
      <c r="AF93" s="24"/>
      <c r="AG93" s="24">
        <v>4</v>
      </c>
      <c r="AH93" s="25"/>
      <c r="AI93" s="25"/>
      <c r="AJ93" s="25"/>
      <c r="AK93" s="25">
        <v>4</v>
      </c>
      <c r="AL93" s="26"/>
      <c r="AM93" s="26"/>
      <c r="AN93" s="26"/>
      <c r="AO93" s="26">
        <v>4</v>
      </c>
      <c r="AP93" s="22"/>
      <c r="AQ93" s="22"/>
      <c r="AR93" s="22"/>
      <c r="AS93" s="22">
        <v>4</v>
      </c>
      <c r="AT93" s="27"/>
      <c r="AU93" s="27"/>
      <c r="AV93" s="27"/>
      <c r="AW93" s="27">
        <v>4</v>
      </c>
      <c r="AX93" s="21"/>
      <c r="AY93" s="21"/>
      <c r="AZ93" s="21"/>
      <c r="BA93" s="21">
        <v>4</v>
      </c>
      <c r="BB93" s="22"/>
      <c r="BC93" s="22"/>
      <c r="BD93" s="22"/>
      <c r="BE93" s="22">
        <v>4</v>
      </c>
      <c r="BF93" s="23"/>
      <c r="BG93" s="23"/>
      <c r="BH93" s="23">
        <v>3</v>
      </c>
      <c r="BI93" s="23"/>
      <c r="BJ93" s="24"/>
      <c r="BK93" s="24"/>
      <c r="BL93" s="24"/>
      <c r="BM93" s="24">
        <v>4</v>
      </c>
      <c r="BN93" s="25"/>
      <c r="BO93" s="25"/>
      <c r="BP93" s="25">
        <v>3</v>
      </c>
      <c r="BQ93" s="25"/>
      <c r="BR93" s="26"/>
      <c r="BS93" s="26"/>
      <c r="BT93" s="26">
        <v>3</v>
      </c>
      <c r="BU93" s="26"/>
      <c r="BZ93" s="170"/>
      <c r="CA93" s="44"/>
      <c r="CB93" s="171"/>
      <c r="CJ93" s="28"/>
      <c r="CO93" s="28"/>
    </row>
    <row r="94" spans="1:93">
      <c r="A94" s="17">
        <v>85</v>
      </c>
      <c r="B94" s="184">
        <v>48</v>
      </c>
      <c r="C94" s="631"/>
      <c r="D94" s="18"/>
      <c r="E94" s="19">
        <v>1</v>
      </c>
      <c r="F94" s="20"/>
      <c r="G94" s="20"/>
      <c r="H94" s="20">
        <v>1</v>
      </c>
      <c r="I94" s="20"/>
      <c r="J94" s="20"/>
      <c r="K94" s="20"/>
      <c r="L94" s="20"/>
      <c r="M94" s="20"/>
      <c r="N94" s="20"/>
      <c r="O94" s="20"/>
      <c r="P94" s="19"/>
      <c r="Q94" s="19"/>
      <c r="R94" s="21"/>
      <c r="S94" s="21"/>
      <c r="T94" s="21"/>
      <c r="U94" s="21">
        <v>4</v>
      </c>
      <c r="V94" s="22"/>
      <c r="W94" s="22"/>
      <c r="X94" s="22">
        <v>3</v>
      </c>
      <c r="Y94" s="22"/>
      <c r="Z94" s="23"/>
      <c r="AA94" s="23"/>
      <c r="AB94" s="23"/>
      <c r="AC94" s="23">
        <v>4</v>
      </c>
      <c r="AD94" s="24"/>
      <c r="AE94" s="24"/>
      <c r="AF94" s="24"/>
      <c r="AG94" s="24">
        <v>4</v>
      </c>
      <c r="AH94" s="25"/>
      <c r="AI94" s="25"/>
      <c r="AJ94" s="25"/>
      <c r="AK94" s="25">
        <v>4</v>
      </c>
      <c r="AL94" s="26"/>
      <c r="AM94" s="26"/>
      <c r="AN94" s="26">
        <v>3</v>
      </c>
      <c r="AO94" s="26"/>
      <c r="AP94" s="22"/>
      <c r="AQ94" s="22"/>
      <c r="AR94" s="22">
        <v>3</v>
      </c>
      <c r="AS94" s="22"/>
      <c r="AT94" s="27"/>
      <c r="AU94" s="27"/>
      <c r="AV94" s="27">
        <v>3</v>
      </c>
      <c r="AW94" s="27"/>
      <c r="AX94" s="21"/>
      <c r="AY94" s="21"/>
      <c r="AZ94" s="21">
        <v>3</v>
      </c>
      <c r="BA94" s="21"/>
      <c r="BB94" s="22"/>
      <c r="BC94" s="22"/>
      <c r="BD94" s="22">
        <v>3</v>
      </c>
      <c r="BE94" s="22"/>
      <c r="BF94" s="23"/>
      <c r="BG94" s="23"/>
      <c r="BH94" s="23">
        <v>3</v>
      </c>
      <c r="BI94" s="23"/>
      <c r="BJ94" s="24"/>
      <c r="BK94" s="24"/>
      <c r="BL94" s="24">
        <v>3</v>
      </c>
      <c r="BM94" s="24"/>
      <c r="BN94" s="25"/>
      <c r="BO94" s="25"/>
      <c r="BP94" s="25"/>
      <c r="BQ94" s="25">
        <v>4</v>
      </c>
      <c r="BR94" s="26"/>
      <c r="BS94" s="26"/>
      <c r="BT94" s="26"/>
      <c r="BU94" s="26">
        <v>4</v>
      </c>
      <c r="BZ94" s="170"/>
      <c r="CA94" s="44"/>
      <c r="CB94" s="171"/>
      <c r="CJ94" s="28"/>
      <c r="CO94" s="28"/>
    </row>
    <row r="95" spans="1:93">
      <c r="A95" s="17">
        <v>86</v>
      </c>
      <c r="B95" s="184">
        <v>49</v>
      </c>
      <c r="C95" s="631"/>
      <c r="D95" s="18"/>
      <c r="E95" s="19">
        <v>1</v>
      </c>
      <c r="F95" s="20">
        <v>1</v>
      </c>
      <c r="G95" s="20"/>
      <c r="H95" s="20"/>
      <c r="I95" s="20"/>
      <c r="J95" s="20"/>
      <c r="K95" s="20"/>
      <c r="L95" s="20"/>
      <c r="M95" s="20"/>
      <c r="N95" s="20"/>
      <c r="O95" s="20"/>
      <c r="P95" s="19"/>
      <c r="Q95" s="19"/>
      <c r="R95" s="21"/>
      <c r="S95" s="21"/>
      <c r="T95" s="21"/>
      <c r="U95" s="21">
        <v>4</v>
      </c>
      <c r="V95" s="22"/>
      <c r="W95" s="22"/>
      <c r="X95" s="22"/>
      <c r="Y95" s="22">
        <v>4</v>
      </c>
      <c r="Z95" s="23"/>
      <c r="AA95" s="23"/>
      <c r="AB95" s="23">
        <v>3</v>
      </c>
      <c r="AC95" s="23"/>
      <c r="AD95" s="24"/>
      <c r="AE95" s="24"/>
      <c r="AF95" s="24"/>
      <c r="AG95" s="24">
        <v>4</v>
      </c>
      <c r="AH95" s="25"/>
      <c r="AI95" s="25"/>
      <c r="AJ95" s="25"/>
      <c r="AK95" s="25">
        <v>4</v>
      </c>
      <c r="AL95" s="26"/>
      <c r="AM95" s="26"/>
      <c r="AN95" s="26"/>
      <c r="AO95" s="26">
        <v>4</v>
      </c>
      <c r="AP95" s="22"/>
      <c r="AQ95" s="22"/>
      <c r="AR95" s="22"/>
      <c r="AS95" s="22">
        <v>4</v>
      </c>
      <c r="AT95" s="27"/>
      <c r="AU95" s="27"/>
      <c r="AV95" s="27"/>
      <c r="AW95" s="27">
        <v>4</v>
      </c>
      <c r="AX95" s="21"/>
      <c r="AY95" s="21"/>
      <c r="AZ95" s="21"/>
      <c r="BA95" s="21">
        <v>4</v>
      </c>
      <c r="BB95" s="22"/>
      <c r="BC95" s="22"/>
      <c r="BD95" s="22"/>
      <c r="BE95" s="22">
        <v>4</v>
      </c>
      <c r="BF95" s="23"/>
      <c r="BG95" s="23"/>
      <c r="BH95" s="23">
        <v>3</v>
      </c>
      <c r="BI95" s="23"/>
      <c r="BJ95" s="24"/>
      <c r="BK95" s="24"/>
      <c r="BL95" s="24"/>
      <c r="BM95" s="24">
        <v>4</v>
      </c>
      <c r="BN95" s="25"/>
      <c r="BO95" s="25"/>
      <c r="BP95" s="25"/>
      <c r="BQ95" s="25">
        <v>4</v>
      </c>
      <c r="BR95" s="26"/>
      <c r="BS95" s="26"/>
      <c r="BT95" s="26"/>
      <c r="BU95" s="26">
        <v>4</v>
      </c>
      <c r="BZ95" s="170"/>
      <c r="CA95" s="44"/>
      <c r="CB95" s="171"/>
      <c r="CJ95" s="28"/>
      <c r="CO95" s="28"/>
    </row>
    <row r="96" spans="1:93">
      <c r="A96" s="17">
        <v>87</v>
      </c>
      <c r="B96" s="184">
        <v>50</v>
      </c>
      <c r="C96" s="631"/>
      <c r="D96" s="18">
        <v>1</v>
      </c>
      <c r="E96" s="19"/>
      <c r="F96" s="20"/>
      <c r="G96" s="20"/>
      <c r="H96" s="20"/>
      <c r="I96" s="20"/>
      <c r="J96" s="20">
        <v>1</v>
      </c>
      <c r="K96" s="20"/>
      <c r="L96" s="20"/>
      <c r="M96" s="20"/>
      <c r="N96" s="20"/>
      <c r="O96" s="20"/>
      <c r="P96" s="19"/>
      <c r="Q96" s="19"/>
      <c r="R96" s="21"/>
      <c r="S96" s="21"/>
      <c r="T96" s="21"/>
      <c r="U96" s="21">
        <v>4</v>
      </c>
      <c r="V96" s="22"/>
      <c r="W96" s="22"/>
      <c r="X96" s="22">
        <v>3</v>
      </c>
      <c r="Y96" s="22"/>
      <c r="Z96" s="23"/>
      <c r="AA96" s="23"/>
      <c r="AB96" s="23">
        <v>3</v>
      </c>
      <c r="AC96" s="23"/>
      <c r="AD96" s="24"/>
      <c r="AE96" s="24"/>
      <c r="AF96" s="24">
        <v>3</v>
      </c>
      <c r="AG96" s="24"/>
      <c r="AH96" s="25"/>
      <c r="AI96" s="25"/>
      <c r="AJ96" s="25">
        <v>3</v>
      </c>
      <c r="AK96" s="25"/>
      <c r="AL96" s="26"/>
      <c r="AM96" s="26"/>
      <c r="AN96" s="26"/>
      <c r="AO96" s="26">
        <v>4</v>
      </c>
      <c r="AP96" s="22"/>
      <c r="AQ96" s="22"/>
      <c r="AR96" s="22">
        <v>3</v>
      </c>
      <c r="AS96" s="22"/>
      <c r="AT96" s="27"/>
      <c r="AU96" s="27"/>
      <c r="AV96" s="27">
        <v>3</v>
      </c>
      <c r="AW96" s="27"/>
      <c r="AX96" s="21"/>
      <c r="AY96" s="21"/>
      <c r="AZ96" s="21">
        <v>3</v>
      </c>
      <c r="BA96" s="21"/>
      <c r="BB96" s="22"/>
      <c r="BC96" s="22"/>
      <c r="BD96" s="22">
        <v>3</v>
      </c>
      <c r="BE96" s="22"/>
      <c r="BF96" s="23"/>
      <c r="BG96" s="23"/>
      <c r="BH96" s="23">
        <v>3</v>
      </c>
      <c r="BI96" s="23"/>
      <c r="BJ96" s="24"/>
      <c r="BK96" s="24"/>
      <c r="BL96" s="24">
        <v>3</v>
      </c>
      <c r="BM96" s="24"/>
      <c r="BN96" s="25"/>
      <c r="BO96" s="25"/>
      <c r="BP96" s="25">
        <v>3</v>
      </c>
      <c r="BQ96" s="25"/>
      <c r="BR96" s="26"/>
      <c r="BS96" s="26"/>
      <c r="BT96" s="26">
        <v>3</v>
      </c>
      <c r="BU96" s="26"/>
      <c r="BZ96" s="170"/>
      <c r="CA96" s="44"/>
      <c r="CB96" s="171"/>
      <c r="CJ96" s="28"/>
      <c r="CO96" s="28"/>
    </row>
    <row r="97" spans="1:93">
      <c r="A97" s="17">
        <v>88</v>
      </c>
      <c r="B97" s="184">
        <v>51</v>
      </c>
      <c r="C97" s="631"/>
      <c r="D97" s="18">
        <v>1</v>
      </c>
      <c r="E97" s="19"/>
      <c r="F97" s="20"/>
      <c r="G97" s="20"/>
      <c r="H97" s="20">
        <v>1</v>
      </c>
      <c r="I97" s="20"/>
      <c r="J97" s="20"/>
      <c r="K97" s="20"/>
      <c r="L97" s="20"/>
      <c r="M97" s="20"/>
      <c r="N97" s="20"/>
      <c r="O97" s="20"/>
      <c r="P97" s="19"/>
      <c r="Q97" s="19"/>
      <c r="R97" s="21"/>
      <c r="S97" s="21"/>
      <c r="T97" s="21">
        <v>3</v>
      </c>
      <c r="U97" s="21"/>
      <c r="V97" s="22"/>
      <c r="W97" s="22"/>
      <c r="X97" s="22">
        <v>3</v>
      </c>
      <c r="Y97" s="22"/>
      <c r="Z97" s="23"/>
      <c r="AA97" s="23"/>
      <c r="AB97" s="23">
        <v>3</v>
      </c>
      <c r="AC97" s="23"/>
      <c r="AD97" s="24"/>
      <c r="AE97" s="24"/>
      <c r="AF97" s="24"/>
      <c r="AG97" s="24">
        <v>4</v>
      </c>
      <c r="AH97" s="25"/>
      <c r="AI97" s="25"/>
      <c r="AJ97" s="25">
        <v>3</v>
      </c>
      <c r="AK97" s="25"/>
      <c r="AL97" s="26"/>
      <c r="AM97" s="26"/>
      <c r="AN97" s="26">
        <v>3</v>
      </c>
      <c r="AO97" s="26"/>
      <c r="AP97" s="22"/>
      <c r="AQ97" s="22"/>
      <c r="AR97" s="22">
        <v>3</v>
      </c>
      <c r="AS97" s="22"/>
      <c r="AT97" s="27"/>
      <c r="AU97" s="27"/>
      <c r="AV97" s="27"/>
      <c r="AW97" s="27">
        <v>4</v>
      </c>
      <c r="AX97" s="21"/>
      <c r="AY97" s="21"/>
      <c r="AZ97" s="21">
        <v>3</v>
      </c>
      <c r="BA97" s="21"/>
      <c r="BB97" s="22"/>
      <c r="BC97" s="22"/>
      <c r="BD97" s="22"/>
      <c r="BE97" s="22">
        <v>4</v>
      </c>
      <c r="BF97" s="23"/>
      <c r="BG97" s="23"/>
      <c r="BH97" s="23"/>
      <c r="BI97" s="23">
        <v>4</v>
      </c>
      <c r="BJ97" s="24"/>
      <c r="BK97" s="24"/>
      <c r="BL97" s="24">
        <v>3</v>
      </c>
      <c r="BM97" s="24"/>
      <c r="BN97" s="25"/>
      <c r="BO97" s="25"/>
      <c r="BP97" s="25"/>
      <c r="BQ97" s="25">
        <v>4</v>
      </c>
      <c r="BR97" s="26"/>
      <c r="BS97" s="26"/>
      <c r="BT97" s="26">
        <v>3</v>
      </c>
      <c r="BU97" s="26"/>
      <c r="BZ97" s="170"/>
      <c r="CA97" s="44"/>
      <c r="CB97" s="171"/>
      <c r="CJ97" s="28"/>
      <c r="CO97" s="28"/>
    </row>
    <row r="98" spans="1:93">
      <c r="A98" s="17">
        <v>89</v>
      </c>
      <c r="B98" s="184">
        <v>52</v>
      </c>
      <c r="C98" s="631"/>
      <c r="D98" s="18"/>
      <c r="E98" s="19">
        <v>1</v>
      </c>
      <c r="F98" s="20"/>
      <c r="G98" s="20"/>
      <c r="H98" s="20"/>
      <c r="I98" s="20"/>
      <c r="J98" s="20">
        <v>1</v>
      </c>
      <c r="K98" s="20"/>
      <c r="L98" s="20"/>
      <c r="M98" s="20"/>
      <c r="N98" s="20"/>
      <c r="O98" s="20"/>
      <c r="P98" s="19"/>
      <c r="Q98" s="19"/>
      <c r="R98" s="21"/>
      <c r="S98" s="21"/>
      <c r="T98" s="21"/>
      <c r="U98" s="21">
        <v>4</v>
      </c>
      <c r="V98" s="22"/>
      <c r="W98" s="22"/>
      <c r="X98" s="22">
        <v>3</v>
      </c>
      <c r="Y98" s="22"/>
      <c r="Z98" s="23"/>
      <c r="AA98" s="23"/>
      <c r="AB98" s="23"/>
      <c r="AC98" s="23">
        <v>4</v>
      </c>
      <c r="AD98" s="24"/>
      <c r="AE98" s="24"/>
      <c r="AF98" s="24"/>
      <c r="AG98" s="24">
        <v>4</v>
      </c>
      <c r="AH98" s="25"/>
      <c r="AI98" s="25"/>
      <c r="AJ98" s="25"/>
      <c r="AK98" s="25">
        <v>4</v>
      </c>
      <c r="AL98" s="26"/>
      <c r="AM98" s="26"/>
      <c r="AN98" s="26">
        <v>3</v>
      </c>
      <c r="AO98" s="26"/>
      <c r="AP98" s="22"/>
      <c r="AQ98" s="22"/>
      <c r="AR98" s="22"/>
      <c r="AS98" s="22">
        <v>4</v>
      </c>
      <c r="AT98" s="27"/>
      <c r="AU98" s="27"/>
      <c r="AV98" s="27">
        <v>3</v>
      </c>
      <c r="AW98" s="27"/>
      <c r="AX98" s="21"/>
      <c r="AY98" s="21"/>
      <c r="AZ98" s="21"/>
      <c r="BA98" s="21">
        <v>4</v>
      </c>
      <c r="BB98" s="22"/>
      <c r="BC98" s="22"/>
      <c r="BD98" s="22">
        <v>3</v>
      </c>
      <c r="BE98" s="22"/>
      <c r="BF98" s="23"/>
      <c r="BG98" s="23"/>
      <c r="BH98" s="23">
        <v>3</v>
      </c>
      <c r="BI98" s="23"/>
      <c r="BJ98" s="24"/>
      <c r="BK98" s="24"/>
      <c r="BL98" s="24">
        <v>3</v>
      </c>
      <c r="BM98" s="24"/>
      <c r="BN98" s="25"/>
      <c r="BO98" s="25"/>
      <c r="BP98" s="25">
        <v>3</v>
      </c>
      <c r="BQ98" s="25"/>
      <c r="BR98" s="26"/>
      <c r="BS98" s="26"/>
      <c r="BT98" s="26">
        <v>3</v>
      </c>
      <c r="BU98" s="26"/>
      <c r="BZ98" s="170"/>
      <c r="CA98" s="44"/>
      <c r="CB98" s="171"/>
      <c r="CJ98" s="28"/>
      <c r="CO98" s="28"/>
    </row>
    <row r="99" spans="1:93">
      <c r="A99" s="17">
        <v>90</v>
      </c>
      <c r="B99" s="184">
        <v>53</v>
      </c>
      <c r="C99" s="631"/>
      <c r="D99" s="18"/>
      <c r="E99" s="19">
        <v>1</v>
      </c>
      <c r="F99" s="20">
        <v>1</v>
      </c>
      <c r="G99" s="20"/>
      <c r="H99" s="20"/>
      <c r="I99" s="20"/>
      <c r="J99" s="20"/>
      <c r="K99" s="20"/>
      <c r="L99" s="20"/>
      <c r="M99" s="20"/>
      <c r="N99" s="20"/>
      <c r="O99" s="20"/>
      <c r="P99" s="19"/>
      <c r="Q99" s="19"/>
      <c r="R99" s="21"/>
      <c r="S99" s="21"/>
      <c r="T99" s="21"/>
      <c r="U99" s="21">
        <v>4</v>
      </c>
      <c r="V99" s="22"/>
      <c r="W99" s="22"/>
      <c r="X99" s="22">
        <v>3</v>
      </c>
      <c r="Y99" s="22"/>
      <c r="Z99" s="23"/>
      <c r="AA99" s="23"/>
      <c r="AB99" s="23"/>
      <c r="AC99" s="23">
        <v>4</v>
      </c>
      <c r="AD99" s="24"/>
      <c r="AE99" s="24"/>
      <c r="AF99" s="24">
        <v>3</v>
      </c>
      <c r="AG99" s="24"/>
      <c r="AH99" s="25"/>
      <c r="AI99" s="25"/>
      <c r="AJ99" s="25"/>
      <c r="AK99" s="25">
        <v>4</v>
      </c>
      <c r="AL99" s="26"/>
      <c r="AM99" s="26"/>
      <c r="AN99" s="26"/>
      <c r="AO99" s="26">
        <v>4</v>
      </c>
      <c r="AP99" s="22"/>
      <c r="AQ99" s="22"/>
      <c r="AR99" s="22"/>
      <c r="AS99" s="22">
        <v>4</v>
      </c>
      <c r="AT99" s="27"/>
      <c r="AU99" s="27"/>
      <c r="AV99" s="27"/>
      <c r="AW99" s="27">
        <v>4</v>
      </c>
      <c r="AX99" s="21"/>
      <c r="AY99" s="21"/>
      <c r="AZ99" s="21"/>
      <c r="BA99" s="21">
        <v>4</v>
      </c>
      <c r="BB99" s="22"/>
      <c r="BC99" s="22"/>
      <c r="BD99" s="22"/>
      <c r="BE99" s="22">
        <v>4</v>
      </c>
      <c r="BF99" s="23"/>
      <c r="BG99" s="23"/>
      <c r="BH99" s="23"/>
      <c r="BI99" s="23">
        <v>4</v>
      </c>
      <c r="BJ99" s="24"/>
      <c r="BK99" s="24"/>
      <c r="BL99" s="24"/>
      <c r="BM99" s="24">
        <v>4</v>
      </c>
      <c r="BN99" s="25"/>
      <c r="BO99" s="25"/>
      <c r="BP99" s="25"/>
      <c r="BQ99" s="25">
        <v>4</v>
      </c>
      <c r="BR99" s="26"/>
      <c r="BS99" s="26"/>
      <c r="BT99" s="26"/>
      <c r="BU99" s="26">
        <v>4</v>
      </c>
      <c r="BZ99" s="170"/>
      <c r="CA99" s="44"/>
      <c r="CB99" s="171"/>
      <c r="CJ99" s="28"/>
      <c r="CO99" s="28"/>
    </row>
    <row r="100" spans="1:93">
      <c r="A100" s="17">
        <v>91</v>
      </c>
      <c r="B100" s="184">
        <v>54</v>
      </c>
      <c r="C100" s="631"/>
      <c r="D100" s="18"/>
      <c r="E100" s="19">
        <v>1</v>
      </c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19"/>
      <c r="Q100" s="19">
        <v>1</v>
      </c>
      <c r="R100" s="21"/>
      <c r="S100" s="21"/>
      <c r="T100" s="21"/>
      <c r="U100" s="21">
        <v>4</v>
      </c>
      <c r="V100" s="22"/>
      <c r="W100" s="22"/>
      <c r="X100" s="22"/>
      <c r="Y100" s="22">
        <v>4</v>
      </c>
      <c r="Z100" s="23"/>
      <c r="AA100" s="23"/>
      <c r="AB100" s="23"/>
      <c r="AC100" s="23">
        <v>4</v>
      </c>
      <c r="AD100" s="24"/>
      <c r="AE100" s="24"/>
      <c r="AF100" s="24"/>
      <c r="AG100" s="24">
        <v>4</v>
      </c>
      <c r="AH100" s="25"/>
      <c r="AI100" s="25"/>
      <c r="AJ100" s="25"/>
      <c r="AK100" s="25">
        <v>4</v>
      </c>
      <c r="AL100" s="26"/>
      <c r="AM100" s="26"/>
      <c r="AN100" s="26"/>
      <c r="AO100" s="26">
        <v>4</v>
      </c>
      <c r="AP100" s="22"/>
      <c r="AQ100" s="22"/>
      <c r="AR100" s="22"/>
      <c r="AS100" s="22">
        <v>4</v>
      </c>
      <c r="AT100" s="27"/>
      <c r="AU100" s="27"/>
      <c r="AV100" s="27"/>
      <c r="AW100" s="27">
        <v>4</v>
      </c>
      <c r="AX100" s="21"/>
      <c r="AY100" s="21"/>
      <c r="AZ100" s="21"/>
      <c r="BA100" s="21">
        <v>4</v>
      </c>
      <c r="BB100" s="22"/>
      <c r="BC100" s="22"/>
      <c r="BD100" s="22"/>
      <c r="BE100" s="22">
        <v>4</v>
      </c>
      <c r="BF100" s="23"/>
      <c r="BG100" s="23"/>
      <c r="BH100" s="23"/>
      <c r="BI100" s="23">
        <v>4</v>
      </c>
      <c r="BJ100" s="24"/>
      <c r="BK100" s="24"/>
      <c r="BL100" s="24"/>
      <c r="BM100" s="24">
        <v>4</v>
      </c>
      <c r="BN100" s="25"/>
      <c r="BO100" s="25"/>
      <c r="BP100" s="25"/>
      <c r="BQ100" s="25">
        <v>4</v>
      </c>
      <c r="BR100" s="26"/>
      <c r="BS100" s="26"/>
      <c r="BT100" s="26"/>
      <c r="BU100" s="26">
        <v>4</v>
      </c>
      <c r="BZ100" s="170"/>
      <c r="CA100" s="44"/>
      <c r="CB100" s="171"/>
      <c r="CJ100" s="28"/>
      <c r="CO100" s="28"/>
    </row>
    <row r="101" spans="1:93">
      <c r="A101" s="17">
        <v>92</v>
      </c>
      <c r="B101" s="184">
        <v>55</v>
      </c>
      <c r="C101" s="631"/>
      <c r="D101" s="18"/>
      <c r="E101" s="19">
        <v>1</v>
      </c>
      <c r="F101" s="20"/>
      <c r="G101" s="20"/>
      <c r="H101" s="20"/>
      <c r="I101" s="20"/>
      <c r="J101" s="20">
        <v>1</v>
      </c>
      <c r="K101" s="20"/>
      <c r="L101" s="20"/>
      <c r="M101" s="20"/>
      <c r="N101" s="20"/>
      <c r="O101" s="20"/>
      <c r="P101" s="19"/>
      <c r="Q101" s="19"/>
      <c r="R101" s="21"/>
      <c r="S101" s="21"/>
      <c r="T101" s="21"/>
      <c r="U101" s="21">
        <v>4</v>
      </c>
      <c r="V101" s="22"/>
      <c r="W101" s="22"/>
      <c r="X101" s="22"/>
      <c r="Y101" s="22">
        <v>4</v>
      </c>
      <c r="Z101" s="23"/>
      <c r="AA101" s="23"/>
      <c r="AB101" s="23"/>
      <c r="AC101" s="23">
        <v>4</v>
      </c>
      <c r="AD101" s="24"/>
      <c r="AE101" s="24"/>
      <c r="AF101" s="24"/>
      <c r="AG101" s="24">
        <v>4</v>
      </c>
      <c r="AH101" s="25"/>
      <c r="AI101" s="25"/>
      <c r="AJ101" s="25"/>
      <c r="AK101" s="25">
        <v>4</v>
      </c>
      <c r="AL101" s="26"/>
      <c r="AM101" s="26"/>
      <c r="AN101" s="26"/>
      <c r="AO101" s="26">
        <v>4</v>
      </c>
      <c r="AP101" s="22"/>
      <c r="AQ101" s="22"/>
      <c r="AR101" s="22"/>
      <c r="AS101" s="22">
        <v>4</v>
      </c>
      <c r="AT101" s="27"/>
      <c r="AU101" s="27"/>
      <c r="AV101" s="27"/>
      <c r="AW101" s="27">
        <v>4</v>
      </c>
      <c r="AX101" s="21"/>
      <c r="AY101" s="21"/>
      <c r="AZ101" s="21"/>
      <c r="BA101" s="21">
        <v>4</v>
      </c>
      <c r="BB101" s="22"/>
      <c r="BC101" s="22"/>
      <c r="BD101" s="22">
        <v>3</v>
      </c>
      <c r="BE101" s="22"/>
      <c r="BF101" s="23"/>
      <c r="BG101" s="23"/>
      <c r="BH101" s="23">
        <v>3</v>
      </c>
      <c r="BI101" s="23"/>
      <c r="BJ101" s="24"/>
      <c r="BK101" s="24"/>
      <c r="BL101" s="24">
        <v>3</v>
      </c>
      <c r="BM101" s="24"/>
      <c r="BN101" s="25"/>
      <c r="BO101" s="25"/>
      <c r="BP101" s="25">
        <v>3</v>
      </c>
      <c r="BQ101" s="25"/>
      <c r="BR101" s="26"/>
      <c r="BS101" s="26"/>
      <c r="BT101" s="26"/>
      <c r="BU101" s="26">
        <v>4</v>
      </c>
      <c r="BZ101" s="170"/>
      <c r="CA101" s="44"/>
      <c r="CB101" s="171"/>
      <c r="CJ101" s="28"/>
      <c r="CO101" s="28"/>
    </row>
    <row r="102" spans="1:93">
      <c r="A102" s="17">
        <v>93</v>
      </c>
      <c r="B102" s="184">
        <v>56</v>
      </c>
      <c r="C102" s="631"/>
      <c r="D102" s="18">
        <v>1</v>
      </c>
      <c r="E102" s="19"/>
      <c r="F102" s="20"/>
      <c r="G102" s="20"/>
      <c r="H102" s="20">
        <v>1</v>
      </c>
      <c r="I102" s="20"/>
      <c r="J102" s="20"/>
      <c r="K102" s="20"/>
      <c r="L102" s="20"/>
      <c r="M102" s="20"/>
      <c r="N102" s="20"/>
      <c r="O102" s="20"/>
      <c r="P102" s="19"/>
      <c r="Q102" s="19"/>
      <c r="R102" s="21"/>
      <c r="S102" s="21"/>
      <c r="T102" s="21">
        <v>3</v>
      </c>
      <c r="U102" s="21"/>
      <c r="V102" s="22"/>
      <c r="W102" s="22"/>
      <c r="X102" s="22"/>
      <c r="Y102" s="22">
        <v>4</v>
      </c>
      <c r="Z102" s="23"/>
      <c r="AA102" s="23"/>
      <c r="AB102" s="23"/>
      <c r="AC102" s="23">
        <v>4</v>
      </c>
      <c r="AD102" s="24"/>
      <c r="AE102" s="24"/>
      <c r="AF102" s="24"/>
      <c r="AG102" s="24">
        <v>4</v>
      </c>
      <c r="AH102" s="25"/>
      <c r="AI102" s="25"/>
      <c r="AJ102" s="25">
        <v>3</v>
      </c>
      <c r="AK102" s="25"/>
      <c r="AL102" s="26"/>
      <c r="AM102" s="26"/>
      <c r="AN102" s="26"/>
      <c r="AO102" s="26">
        <v>4</v>
      </c>
      <c r="AP102" s="22"/>
      <c r="AQ102" s="22"/>
      <c r="AR102" s="22"/>
      <c r="AS102" s="22">
        <v>4</v>
      </c>
      <c r="AT102" s="27"/>
      <c r="AU102" s="27"/>
      <c r="AV102" s="27"/>
      <c r="AW102" s="27">
        <v>4</v>
      </c>
      <c r="AX102" s="21"/>
      <c r="AY102" s="21"/>
      <c r="AZ102" s="21"/>
      <c r="BA102" s="21">
        <v>4</v>
      </c>
      <c r="BB102" s="22"/>
      <c r="BC102" s="22"/>
      <c r="BD102" s="22"/>
      <c r="BE102" s="22">
        <v>4</v>
      </c>
      <c r="BF102" s="23"/>
      <c r="BG102" s="23"/>
      <c r="BH102" s="23"/>
      <c r="BI102" s="23">
        <v>4</v>
      </c>
      <c r="BJ102" s="24"/>
      <c r="BK102" s="24"/>
      <c r="BL102" s="24"/>
      <c r="BM102" s="24">
        <v>4</v>
      </c>
      <c r="BN102" s="25"/>
      <c r="BO102" s="25"/>
      <c r="BP102" s="25"/>
      <c r="BQ102" s="25">
        <v>4</v>
      </c>
      <c r="BR102" s="26"/>
      <c r="BS102" s="26"/>
      <c r="BT102" s="26">
        <v>3</v>
      </c>
      <c r="BU102" s="26"/>
      <c r="BZ102" s="170"/>
      <c r="CA102" s="44"/>
      <c r="CB102" s="171"/>
      <c r="CJ102" s="28"/>
      <c r="CO102" s="28"/>
    </row>
    <row r="103" spans="1:93">
      <c r="A103" s="17">
        <v>94</v>
      </c>
      <c r="B103" s="184">
        <v>57</v>
      </c>
      <c r="C103" s="631"/>
      <c r="D103" s="18"/>
      <c r="E103" s="19">
        <v>1</v>
      </c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19"/>
      <c r="Q103" s="19">
        <v>1</v>
      </c>
      <c r="R103" s="21"/>
      <c r="S103" s="21"/>
      <c r="T103" s="21"/>
      <c r="U103" s="21">
        <v>4</v>
      </c>
      <c r="V103" s="22"/>
      <c r="W103" s="22"/>
      <c r="X103" s="22">
        <v>3</v>
      </c>
      <c r="Y103" s="22"/>
      <c r="Z103" s="23"/>
      <c r="AA103" s="23"/>
      <c r="AB103" s="23"/>
      <c r="AC103" s="23">
        <v>4</v>
      </c>
      <c r="AD103" s="24"/>
      <c r="AE103" s="24"/>
      <c r="AF103" s="24"/>
      <c r="AG103" s="24">
        <v>4</v>
      </c>
      <c r="AH103" s="25"/>
      <c r="AI103" s="25"/>
      <c r="AJ103" s="25"/>
      <c r="AK103" s="25">
        <v>4</v>
      </c>
      <c r="AL103" s="26"/>
      <c r="AM103" s="26"/>
      <c r="AN103" s="26"/>
      <c r="AO103" s="26">
        <v>4</v>
      </c>
      <c r="AP103" s="22"/>
      <c r="AQ103" s="22"/>
      <c r="AR103" s="22"/>
      <c r="AS103" s="22">
        <v>4</v>
      </c>
      <c r="AT103" s="27"/>
      <c r="AU103" s="27"/>
      <c r="AV103" s="27"/>
      <c r="AW103" s="27">
        <v>4</v>
      </c>
      <c r="AX103" s="21"/>
      <c r="AY103" s="21"/>
      <c r="AZ103" s="21"/>
      <c r="BA103" s="21">
        <v>4</v>
      </c>
      <c r="BB103" s="22"/>
      <c r="BC103" s="22"/>
      <c r="BD103" s="22">
        <v>3</v>
      </c>
      <c r="BE103" s="22"/>
      <c r="BF103" s="23"/>
      <c r="BG103" s="23"/>
      <c r="BH103" s="23"/>
      <c r="BI103" s="23">
        <v>4</v>
      </c>
      <c r="BJ103" s="24"/>
      <c r="BK103" s="24"/>
      <c r="BL103" s="24">
        <v>3</v>
      </c>
      <c r="BM103" s="24"/>
      <c r="BN103" s="25"/>
      <c r="BO103" s="25"/>
      <c r="BP103" s="25"/>
      <c r="BQ103" s="25">
        <v>4</v>
      </c>
      <c r="BR103" s="26"/>
      <c r="BS103" s="26"/>
      <c r="BT103" s="26">
        <v>3</v>
      </c>
      <c r="BU103" s="26"/>
      <c r="BZ103" s="170"/>
      <c r="CA103" s="44"/>
      <c r="CB103" s="171"/>
      <c r="CJ103" s="28"/>
      <c r="CO103" s="28"/>
    </row>
    <row r="104" spans="1:93">
      <c r="A104" s="17">
        <v>95</v>
      </c>
      <c r="B104" s="184">
        <v>58</v>
      </c>
      <c r="C104" s="631"/>
      <c r="D104" s="18">
        <v>1</v>
      </c>
      <c r="E104" s="19"/>
      <c r="F104" s="20">
        <v>1</v>
      </c>
      <c r="G104" s="20"/>
      <c r="H104" s="20"/>
      <c r="I104" s="20"/>
      <c r="J104" s="20"/>
      <c r="K104" s="20"/>
      <c r="L104" s="20"/>
      <c r="M104" s="20"/>
      <c r="N104" s="20"/>
      <c r="O104" s="20"/>
      <c r="P104" s="19"/>
      <c r="Q104" s="19"/>
      <c r="R104" s="21"/>
      <c r="S104" s="21"/>
      <c r="T104" s="21">
        <v>3</v>
      </c>
      <c r="U104" s="21"/>
      <c r="V104" s="22"/>
      <c r="W104" s="22"/>
      <c r="X104" s="22">
        <v>3</v>
      </c>
      <c r="Y104" s="22"/>
      <c r="Z104" s="23"/>
      <c r="AA104" s="23"/>
      <c r="AB104" s="23">
        <v>3</v>
      </c>
      <c r="AC104" s="23"/>
      <c r="AD104" s="24"/>
      <c r="AE104" s="24"/>
      <c r="AF104" s="24"/>
      <c r="AG104" s="24">
        <v>4</v>
      </c>
      <c r="AH104" s="25"/>
      <c r="AI104" s="25"/>
      <c r="AJ104" s="25"/>
      <c r="AK104" s="25">
        <v>4</v>
      </c>
      <c r="AL104" s="26"/>
      <c r="AM104" s="26"/>
      <c r="AN104" s="26">
        <v>3</v>
      </c>
      <c r="AO104" s="26"/>
      <c r="AP104" s="22"/>
      <c r="AQ104" s="22"/>
      <c r="AR104" s="22">
        <v>3</v>
      </c>
      <c r="AS104" s="22"/>
      <c r="AT104" s="27"/>
      <c r="AU104" s="27"/>
      <c r="AV104" s="27">
        <v>3</v>
      </c>
      <c r="AW104" s="27"/>
      <c r="AX104" s="21"/>
      <c r="AY104" s="21"/>
      <c r="AZ104" s="21"/>
      <c r="BA104" s="21">
        <v>4</v>
      </c>
      <c r="BB104" s="22"/>
      <c r="BC104" s="22"/>
      <c r="BD104" s="22"/>
      <c r="BE104" s="22">
        <v>4</v>
      </c>
      <c r="BF104" s="23"/>
      <c r="BG104" s="23"/>
      <c r="BH104" s="23"/>
      <c r="BI104" s="23">
        <v>4</v>
      </c>
      <c r="BJ104" s="24"/>
      <c r="BK104" s="24"/>
      <c r="BL104" s="24"/>
      <c r="BM104" s="24">
        <v>4</v>
      </c>
      <c r="BN104" s="25"/>
      <c r="BO104" s="25"/>
      <c r="BP104" s="25">
        <v>3</v>
      </c>
      <c r="BQ104" s="25"/>
      <c r="BR104" s="26"/>
      <c r="BS104" s="26"/>
      <c r="BT104" s="26">
        <v>3</v>
      </c>
      <c r="BU104" s="26"/>
      <c r="BZ104" s="170"/>
      <c r="CA104" s="44"/>
      <c r="CB104" s="171"/>
      <c r="CJ104" s="28"/>
      <c r="CO104" s="28"/>
    </row>
    <row r="105" spans="1:93">
      <c r="A105" s="17">
        <v>96</v>
      </c>
      <c r="B105" s="184">
        <v>59</v>
      </c>
      <c r="C105" s="631"/>
      <c r="D105" s="18"/>
      <c r="E105" s="19">
        <v>1</v>
      </c>
      <c r="F105" s="20"/>
      <c r="G105" s="20">
        <v>1</v>
      </c>
      <c r="H105" s="20"/>
      <c r="I105" s="20"/>
      <c r="J105" s="20"/>
      <c r="K105" s="20"/>
      <c r="L105" s="20"/>
      <c r="M105" s="20"/>
      <c r="N105" s="20"/>
      <c r="O105" s="20"/>
      <c r="P105" s="19"/>
      <c r="Q105" s="19"/>
      <c r="R105" s="21"/>
      <c r="S105" s="21"/>
      <c r="T105" s="21"/>
      <c r="U105" s="21">
        <v>4</v>
      </c>
      <c r="V105" s="22"/>
      <c r="W105" s="22"/>
      <c r="X105" s="22">
        <v>3</v>
      </c>
      <c r="Y105" s="22"/>
      <c r="Z105" s="23"/>
      <c r="AA105" s="23"/>
      <c r="AB105" s="23"/>
      <c r="AC105" s="23">
        <v>4</v>
      </c>
      <c r="AD105" s="24"/>
      <c r="AE105" s="24"/>
      <c r="AF105" s="24">
        <v>3</v>
      </c>
      <c r="AG105" s="24"/>
      <c r="AH105" s="25"/>
      <c r="AI105" s="25"/>
      <c r="AJ105" s="25"/>
      <c r="AK105" s="25">
        <v>4</v>
      </c>
      <c r="AL105" s="26"/>
      <c r="AM105" s="26"/>
      <c r="AN105" s="26"/>
      <c r="AO105" s="26">
        <v>4</v>
      </c>
      <c r="AP105" s="22"/>
      <c r="AQ105" s="22"/>
      <c r="AR105" s="22"/>
      <c r="AS105" s="22">
        <v>4</v>
      </c>
      <c r="AT105" s="27"/>
      <c r="AU105" s="27"/>
      <c r="AV105" s="27"/>
      <c r="AW105" s="27">
        <v>4</v>
      </c>
      <c r="AX105" s="21"/>
      <c r="AY105" s="21"/>
      <c r="AZ105" s="21">
        <v>3</v>
      </c>
      <c r="BA105" s="21"/>
      <c r="BB105" s="22"/>
      <c r="BC105" s="22"/>
      <c r="BD105" s="22">
        <v>3</v>
      </c>
      <c r="BE105" s="22"/>
      <c r="BF105" s="23"/>
      <c r="BG105" s="23"/>
      <c r="BH105" s="23"/>
      <c r="BI105" s="23">
        <v>4</v>
      </c>
      <c r="BJ105" s="24"/>
      <c r="BK105" s="24"/>
      <c r="BL105" s="24"/>
      <c r="BM105" s="24">
        <v>4</v>
      </c>
      <c r="BN105" s="25"/>
      <c r="BO105" s="25"/>
      <c r="BP105" s="25"/>
      <c r="BQ105" s="25">
        <v>4</v>
      </c>
      <c r="BR105" s="26"/>
      <c r="BS105" s="26"/>
      <c r="BT105" s="26"/>
      <c r="BU105" s="26">
        <v>4</v>
      </c>
      <c r="BZ105" s="170"/>
      <c r="CA105" s="44"/>
      <c r="CB105" s="171"/>
      <c r="CJ105" s="28"/>
      <c r="CO105" s="28"/>
    </row>
    <row r="106" spans="1:93">
      <c r="A106" s="17">
        <v>97</v>
      </c>
      <c r="B106" s="184">
        <v>60</v>
      </c>
      <c r="C106" s="631"/>
      <c r="D106" s="18"/>
      <c r="E106" s="19">
        <v>1</v>
      </c>
      <c r="F106" s="20"/>
      <c r="G106" s="20"/>
      <c r="H106" s="20"/>
      <c r="I106" s="20">
        <v>1</v>
      </c>
      <c r="J106" s="20"/>
      <c r="K106" s="20"/>
      <c r="L106" s="20"/>
      <c r="M106" s="20"/>
      <c r="N106" s="20"/>
      <c r="O106" s="20"/>
      <c r="P106" s="19"/>
      <c r="Q106" s="19"/>
      <c r="R106" s="21"/>
      <c r="S106" s="21"/>
      <c r="T106" s="21">
        <v>3</v>
      </c>
      <c r="U106" s="21"/>
      <c r="V106" s="22"/>
      <c r="W106" s="22"/>
      <c r="X106" s="22">
        <v>3</v>
      </c>
      <c r="Y106" s="22"/>
      <c r="Z106" s="23"/>
      <c r="AA106" s="23"/>
      <c r="AB106" s="23"/>
      <c r="AC106" s="23">
        <v>4</v>
      </c>
      <c r="AD106" s="24"/>
      <c r="AE106" s="24"/>
      <c r="AF106" s="24"/>
      <c r="AG106" s="24">
        <v>4</v>
      </c>
      <c r="AH106" s="25"/>
      <c r="AI106" s="25"/>
      <c r="AJ106" s="25"/>
      <c r="AK106" s="25">
        <v>4</v>
      </c>
      <c r="AL106" s="26"/>
      <c r="AM106" s="26"/>
      <c r="AN106" s="26"/>
      <c r="AO106" s="26">
        <v>4</v>
      </c>
      <c r="AP106" s="22"/>
      <c r="AQ106" s="22"/>
      <c r="AR106" s="22">
        <v>3</v>
      </c>
      <c r="AS106" s="22"/>
      <c r="AT106" s="27"/>
      <c r="AU106" s="27"/>
      <c r="AV106" s="27"/>
      <c r="AW106" s="27">
        <v>4</v>
      </c>
      <c r="AX106" s="21"/>
      <c r="AY106" s="21"/>
      <c r="AZ106" s="21"/>
      <c r="BA106" s="21">
        <v>4</v>
      </c>
      <c r="BB106" s="22"/>
      <c r="BC106" s="22"/>
      <c r="BD106" s="22"/>
      <c r="BE106" s="22">
        <v>4</v>
      </c>
      <c r="BF106" s="23"/>
      <c r="BG106" s="23"/>
      <c r="BH106" s="23"/>
      <c r="BI106" s="23">
        <v>4</v>
      </c>
      <c r="BJ106" s="24"/>
      <c r="BK106" s="24"/>
      <c r="BL106" s="24"/>
      <c r="BM106" s="24">
        <v>4</v>
      </c>
      <c r="BN106" s="25"/>
      <c r="BO106" s="25"/>
      <c r="BP106" s="25">
        <v>3</v>
      </c>
      <c r="BQ106" s="25"/>
      <c r="BR106" s="26"/>
      <c r="BS106" s="26"/>
      <c r="BT106" s="26"/>
      <c r="BU106" s="26">
        <v>4</v>
      </c>
      <c r="BZ106" s="170"/>
      <c r="CA106" s="44"/>
      <c r="CB106" s="171"/>
      <c r="CJ106" s="28"/>
      <c r="CO106" s="28"/>
    </row>
    <row r="107" spans="1:93">
      <c r="A107" s="17">
        <v>98</v>
      </c>
      <c r="B107" s="184">
        <v>61</v>
      </c>
      <c r="C107" s="631"/>
      <c r="D107" s="18"/>
      <c r="E107" s="19">
        <v>1</v>
      </c>
      <c r="F107" s="20"/>
      <c r="G107" s="20"/>
      <c r="H107" s="20"/>
      <c r="I107" s="20">
        <v>1</v>
      </c>
      <c r="J107" s="20"/>
      <c r="K107" s="20"/>
      <c r="L107" s="20"/>
      <c r="M107" s="20"/>
      <c r="N107" s="20"/>
      <c r="O107" s="20"/>
      <c r="P107" s="19"/>
      <c r="Q107" s="19"/>
      <c r="R107" s="21"/>
      <c r="S107" s="21"/>
      <c r="T107" s="21">
        <v>3</v>
      </c>
      <c r="U107" s="21"/>
      <c r="V107" s="22"/>
      <c r="W107" s="22"/>
      <c r="X107" s="22">
        <v>3</v>
      </c>
      <c r="Y107" s="22"/>
      <c r="Z107" s="23"/>
      <c r="AA107" s="23"/>
      <c r="AB107" s="23"/>
      <c r="AC107" s="23">
        <v>4</v>
      </c>
      <c r="AD107" s="24"/>
      <c r="AE107" s="24"/>
      <c r="AF107" s="24"/>
      <c r="AG107" s="24">
        <v>4</v>
      </c>
      <c r="AH107" s="25"/>
      <c r="AI107" s="25"/>
      <c r="AJ107" s="25"/>
      <c r="AK107" s="25">
        <v>4</v>
      </c>
      <c r="AL107" s="26"/>
      <c r="AM107" s="26"/>
      <c r="AN107" s="26"/>
      <c r="AO107" s="26">
        <v>4</v>
      </c>
      <c r="AP107" s="22"/>
      <c r="AQ107" s="22"/>
      <c r="AR107" s="22">
        <v>3</v>
      </c>
      <c r="AS107" s="22"/>
      <c r="AT107" s="27"/>
      <c r="AU107" s="27"/>
      <c r="AV107" s="27"/>
      <c r="AW107" s="27">
        <v>4</v>
      </c>
      <c r="AX107" s="21"/>
      <c r="AY107" s="21"/>
      <c r="AZ107" s="21"/>
      <c r="BA107" s="21">
        <v>4</v>
      </c>
      <c r="BB107" s="22"/>
      <c r="BC107" s="22"/>
      <c r="BD107" s="22"/>
      <c r="BE107" s="22">
        <v>4</v>
      </c>
      <c r="BF107" s="23"/>
      <c r="BG107" s="23"/>
      <c r="BH107" s="23"/>
      <c r="BI107" s="23">
        <v>4</v>
      </c>
      <c r="BJ107" s="24"/>
      <c r="BK107" s="24"/>
      <c r="BL107" s="24"/>
      <c r="BM107" s="24">
        <v>4</v>
      </c>
      <c r="BN107" s="25"/>
      <c r="BO107" s="25"/>
      <c r="BP107" s="25">
        <v>3</v>
      </c>
      <c r="BQ107" s="25"/>
      <c r="BR107" s="26"/>
      <c r="BS107" s="26"/>
      <c r="BT107" s="26"/>
      <c r="BU107" s="26">
        <v>4</v>
      </c>
      <c r="BZ107" s="170"/>
      <c r="CA107" s="44"/>
      <c r="CB107" s="171"/>
      <c r="CJ107" s="28"/>
      <c r="CO107" s="28"/>
    </row>
    <row r="108" spans="1:93">
      <c r="A108" s="17">
        <v>99</v>
      </c>
      <c r="B108" s="184">
        <v>62</v>
      </c>
      <c r="C108" s="631"/>
      <c r="D108" s="18">
        <v>1</v>
      </c>
      <c r="E108" s="19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19"/>
      <c r="Q108" s="19">
        <v>1</v>
      </c>
      <c r="R108" s="21"/>
      <c r="S108" s="21"/>
      <c r="T108" s="21"/>
      <c r="U108" s="21">
        <v>4</v>
      </c>
      <c r="V108" s="22"/>
      <c r="W108" s="22"/>
      <c r="X108" s="22">
        <v>3</v>
      </c>
      <c r="Y108" s="22"/>
      <c r="Z108" s="23"/>
      <c r="AA108" s="23"/>
      <c r="AB108" s="23"/>
      <c r="AC108" s="23">
        <v>4</v>
      </c>
      <c r="AD108" s="24"/>
      <c r="AE108" s="24"/>
      <c r="AF108" s="24">
        <v>3</v>
      </c>
      <c r="AG108" s="24"/>
      <c r="AH108" s="25"/>
      <c r="AI108" s="25"/>
      <c r="AJ108" s="25">
        <v>3</v>
      </c>
      <c r="AK108" s="25"/>
      <c r="AL108" s="26"/>
      <c r="AM108" s="26"/>
      <c r="AN108" s="26"/>
      <c r="AO108" s="26">
        <v>4</v>
      </c>
      <c r="AP108" s="22"/>
      <c r="AQ108" s="22"/>
      <c r="AR108" s="22">
        <v>3</v>
      </c>
      <c r="AS108" s="22"/>
      <c r="AT108" s="27"/>
      <c r="AU108" s="27"/>
      <c r="AV108" s="27"/>
      <c r="AW108" s="27">
        <v>4</v>
      </c>
      <c r="AX108" s="21"/>
      <c r="AY108" s="21"/>
      <c r="AZ108" s="21"/>
      <c r="BA108" s="21">
        <v>4</v>
      </c>
      <c r="BB108" s="22"/>
      <c r="BC108" s="22"/>
      <c r="BD108" s="22"/>
      <c r="BE108" s="22">
        <v>4</v>
      </c>
      <c r="BF108" s="23"/>
      <c r="BG108" s="23"/>
      <c r="BH108" s="23">
        <v>3</v>
      </c>
      <c r="BI108" s="23"/>
      <c r="BJ108" s="24"/>
      <c r="BK108" s="24"/>
      <c r="BL108" s="24"/>
      <c r="BM108" s="24">
        <v>4</v>
      </c>
      <c r="BN108" s="25"/>
      <c r="BO108" s="25"/>
      <c r="BP108" s="25"/>
      <c r="BQ108" s="25">
        <v>4</v>
      </c>
      <c r="BR108" s="26"/>
      <c r="BS108" s="26"/>
      <c r="BT108" s="26"/>
      <c r="BU108" s="26">
        <v>4</v>
      </c>
      <c r="BZ108" s="170"/>
      <c r="CA108" s="44"/>
      <c r="CB108" s="171"/>
      <c r="CJ108" s="28"/>
      <c r="CO108" s="28"/>
    </row>
    <row r="109" spans="1:93">
      <c r="A109" s="17">
        <v>100</v>
      </c>
      <c r="B109" s="184">
        <v>63</v>
      </c>
      <c r="C109" s="631"/>
      <c r="D109" s="18">
        <v>1</v>
      </c>
      <c r="E109" s="19"/>
      <c r="F109" s="20">
        <v>1</v>
      </c>
      <c r="G109" s="20"/>
      <c r="H109" s="20"/>
      <c r="I109" s="20"/>
      <c r="J109" s="20"/>
      <c r="K109" s="20"/>
      <c r="L109" s="20"/>
      <c r="M109" s="20"/>
      <c r="N109" s="20"/>
      <c r="O109" s="20"/>
      <c r="P109" s="19"/>
      <c r="Q109" s="19"/>
      <c r="R109" s="21"/>
      <c r="S109" s="21"/>
      <c r="T109" s="21"/>
      <c r="U109" s="21">
        <v>4</v>
      </c>
      <c r="V109" s="22"/>
      <c r="W109" s="22"/>
      <c r="X109" s="22"/>
      <c r="Y109" s="22">
        <v>4</v>
      </c>
      <c r="Z109" s="23"/>
      <c r="AA109" s="23"/>
      <c r="AB109" s="23"/>
      <c r="AC109" s="23">
        <v>4</v>
      </c>
      <c r="AD109" s="24"/>
      <c r="AE109" s="24"/>
      <c r="AF109" s="24"/>
      <c r="AG109" s="24">
        <v>4</v>
      </c>
      <c r="AH109" s="25"/>
      <c r="AI109" s="25"/>
      <c r="AJ109" s="25"/>
      <c r="AK109" s="25">
        <v>4</v>
      </c>
      <c r="AL109" s="26"/>
      <c r="AM109" s="26"/>
      <c r="AN109" s="26"/>
      <c r="AO109" s="26">
        <v>4</v>
      </c>
      <c r="AP109" s="22"/>
      <c r="AQ109" s="22"/>
      <c r="AR109" s="22"/>
      <c r="AS109" s="22">
        <v>4</v>
      </c>
      <c r="AT109" s="27"/>
      <c r="AU109" s="27"/>
      <c r="AV109" s="27"/>
      <c r="AW109" s="27">
        <v>4</v>
      </c>
      <c r="AX109" s="21"/>
      <c r="AY109" s="21"/>
      <c r="AZ109" s="21"/>
      <c r="BA109" s="21">
        <v>4</v>
      </c>
      <c r="BB109" s="22"/>
      <c r="BC109" s="22"/>
      <c r="BD109" s="22"/>
      <c r="BE109" s="22">
        <v>4</v>
      </c>
      <c r="BF109" s="23"/>
      <c r="BG109" s="23"/>
      <c r="BH109" s="23"/>
      <c r="BI109" s="23">
        <v>4</v>
      </c>
      <c r="BJ109" s="24"/>
      <c r="BK109" s="24"/>
      <c r="BL109" s="24"/>
      <c r="BM109" s="24">
        <v>4</v>
      </c>
      <c r="BN109" s="25"/>
      <c r="BO109" s="25"/>
      <c r="BP109" s="25"/>
      <c r="BQ109" s="25">
        <v>4</v>
      </c>
      <c r="BR109" s="26"/>
      <c r="BS109" s="26"/>
      <c r="BT109" s="26"/>
      <c r="BU109" s="26">
        <v>4</v>
      </c>
      <c r="BZ109" s="170"/>
      <c r="CA109" s="44"/>
      <c r="CB109" s="171"/>
      <c r="CJ109" s="28"/>
      <c r="CO109" s="28"/>
    </row>
    <row r="110" spans="1:93">
      <c r="A110" s="17">
        <v>101</v>
      </c>
      <c r="B110" s="184">
        <v>64</v>
      </c>
      <c r="C110" s="631"/>
      <c r="D110" s="18"/>
      <c r="E110" s="19">
        <v>1</v>
      </c>
      <c r="F110" s="20"/>
      <c r="G110" s="20">
        <v>1</v>
      </c>
      <c r="H110" s="20"/>
      <c r="I110" s="20"/>
      <c r="J110" s="20"/>
      <c r="K110" s="20"/>
      <c r="L110" s="20"/>
      <c r="M110" s="20"/>
      <c r="N110" s="20"/>
      <c r="O110" s="20"/>
      <c r="P110" s="19"/>
      <c r="Q110" s="19"/>
      <c r="R110" s="21"/>
      <c r="S110" s="21"/>
      <c r="T110" s="21">
        <v>3</v>
      </c>
      <c r="U110" s="21"/>
      <c r="V110" s="22"/>
      <c r="W110" s="22"/>
      <c r="X110" s="22">
        <v>3</v>
      </c>
      <c r="Y110" s="22"/>
      <c r="Z110" s="23"/>
      <c r="AA110" s="23"/>
      <c r="AB110" s="23">
        <v>3</v>
      </c>
      <c r="AC110" s="23"/>
      <c r="AD110" s="24"/>
      <c r="AE110" s="24"/>
      <c r="AF110" s="24">
        <v>3</v>
      </c>
      <c r="AG110" s="24"/>
      <c r="AH110" s="25"/>
      <c r="AI110" s="25"/>
      <c r="AJ110" s="25"/>
      <c r="AK110" s="25">
        <v>4</v>
      </c>
      <c r="AL110" s="26"/>
      <c r="AM110" s="26"/>
      <c r="AN110" s="26">
        <v>3</v>
      </c>
      <c r="AO110" s="26"/>
      <c r="AP110" s="22"/>
      <c r="AQ110" s="22"/>
      <c r="AR110" s="22">
        <v>3</v>
      </c>
      <c r="AS110" s="22"/>
      <c r="AT110" s="27"/>
      <c r="AU110" s="27"/>
      <c r="AV110" s="27">
        <v>3</v>
      </c>
      <c r="AW110" s="27"/>
      <c r="AX110" s="21"/>
      <c r="AY110" s="21"/>
      <c r="AZ110" s="21">
        <v>3</v>
      </c>
      <c r="BA110" s="21"/>
      <c r="BB110" s="22"/>
      <c r="BC110" s="22"/>
      <c r="BD110" s="22">
        <v>3</v>
      </c>
      <c r="BE110" s="22"/>
      <c r="BF110" s="23"/>
      <c r="BG110" s="23"/>
      <c r="BH110" s="23"/>
      <c r="BI110" s="23">
        <v>4</v>
      </c>
      <c r="BJ110" s="24"/>
      <c r="BK110" s="24"/>
      <c r="BL110" s="24">
        <v>3</v>
      </c>
      <c r="BM110" s="24"/>
      <c r="BN110" s="25"/>
      <c r="BO110" s="25"/>
      <c r="BP110" s="25">
        <v>3</v>
      </c>
      <c r="BQ110" s="25"/>
      <c r="BR110" s="26"/>
      <c r="BS110" s="26"/>
      <c r="BT110" s="26">
        <v>3</v>
      </c>
      <c r="BU110" s="26"/>
      <c r="BZ110" s="170"/>
      <c r="CA110" s="44"/>
      <c r="CB110" s="171"/>
      <c r="CJ110" s="28"/>
      <c r="CO110" s="28"/>
    </row>
    <row r="111" spans="1:93">
      <c r="A111" s="17">
        <v>102</v>
      </c>
      <c r="B111" s="184">
        <v>65</v>
      </c>
      <c r="C111" s="631"/>
      <c r="D111" s="18"/>
      <c r="E111" s="19">
        <v>1</v>
      </c>
      <c r="F111" s="20"/>
      <c r="G111" s="20">
        <v>1</v>
      </c>
      <c r="H111" s="20"/>
      <c r="I111" s="20"/>
      <c r="J111" s="20"/>
      <c r="K111" s="20"/>
      <c r="L111" s="20"/>
      <c r="M111" s="20"/>
      <c r="N111" s="20"/>
      <c r="O111" s="20"/>
      <c r="P111" s="19"/>
      <c r="Q111" s="19"/>
      <c r="R111" s="21"/>
      <c r="S111" s="21"/>
      <c r="T111" s="21">
        <v>3</v>
      </c>
      <c r="U111" s="21"/>
      <c r="V111" s="22"/>
      <c r="W111" s="22"/>
      <c r="X111" s="22">
        <v>3</v>
      </c>
      <c r="Y111" s="22"/>
      <c r="Z111" s="23"/>
      <c r="AA111" s="23"/>
      <c r="AB111" s="23">
        <v>3</v>
      </c>
      <c r="AC111" s="23"/>
      <c r="AD111" s="24"/>
      <c r="AE111" s="24"/>
      <c r="AF111" s="24">
        <v>3</v>
      </c>
      <c r="AG111" s="24"/>
      <c r="AH111" s="25"/>
      <c r="AI111" s="25"/>
      <c r="AJ111" s="25"/>
      <c r="AK111" s="25">
        <v>4</v>
      </c>
      <c r="AL111" s="26"/>
      <c r="AM111" s="26"/>
      <c r="AN111" s="26">
        <v>3</v>
      </c>
      <c r="AO111" s="26"/>
      <c r="AP111" s="22"/>
      <c r="AQ111" s="22"/>
      <c r="AR111" s="22">
        <v>3</v>
      </c>
      <c r="AS111" s="22"/>
      <c r="AT111" s="27"/>
      <c r="AU111" s="27"/>
      <c r="AV111" s="27">
        <v>3</v>
      </c>
      <c r="AW111" s="27"/>
      <c r="AX111" s="21"/>
      <c r="AY111" s="21"/>
      <c r="AZ111" s="21">
        <v>3</v>
      </c>
      <c r="BA111" s="21"/>
      <c r="BB111" s="22"/>
      <c r="BC111" s="22"/>
      <c r="BD111" s="22">
        <v>3</v>
      </c>
      <c r="BE111" s="22"/>
      <c r="BF111" s="23"/>
      <c r="BG111" s="23"/>
      <c r="BH111" s="23"/>
      <c r="BI111" s="23">
        <v>4</v>
      </c>
      <c r="BJ111" s="24"/>
      <c r="BK111" s="24"/>
      <c r="BL111" s="24"/>
      <c r="BM111" s="24">
        <v>4</v>
      </c>
      <c r="BN111" s="25"/>
      <c r="BO111" s="25"/>
      <c r="BP111" s="25">
        <v>3</v>
      </c>
      <c r="BQ111" s="25"/>
      <c r="BR111" s="26"/>
      <c r="BS111" s="26"/>
      <c r="BT111" s="26">
        <v>3</v>
      </c>
      <c r="BU111" s="26"/>
      <c r="BZ111" s="170"/>
      <c r="CA111" s="44"/>
      <c r="CB111" s="171"/>
      <c r="CJ111" s="28"/>
      <c r="CO111" s="28"/>
    </row>
    <row r="112" spans="1:93">
      <c r="A112" s="17">
        <v>103</v>
      </c>
      <c r="B112" s="184">
        <v>66</v>
      </c>
      <c r="C112" s="631"/>
      <c r="D112" s="18"/>
      <c r="E112" s="19">
        <v>1</v>
      </c>
      <c r="F112" s="20"/>
      <c r="G112" s="20">
        <v>1</v>
      </c>
      <c r="H112" s="20"/>
      <c r="I112" s="20"/>
      <c r="J112" s="20"/>
      <c r="K112" s="20"/>
      <c r="L112" s="20"/>
      <c r="M112" s="20"/>
      <c r="N112" s="20"/>
      <c r="O112" s="20"/>
      <c r="P112" s="19"/>
      <c r="Q112" s="19"/>
      <c r="R112" s="21"/>
      <c r="S112" s="21"/>
      <c r="T112" s="21">
        <v>3</v>
      </c>
      <c r="U112" s="21"/>
      <c r="V112" s="22"/>
      <c r="W112" s="22"/>
      <c r="X112" s="22">
        <v>3</v>
      </c>
      <c r="Y112" s="22"/>
      <c r="Z112" s="23"/>
      <c r="AA112" s="23"/>
      <c r="AB112" s="23"/>
      <c r="AC112" s="23">
        <v>4</v>
      </c>
      <c r="AD112" s="24"/>
      <c r="AE112" s="24"/>
      <c r="AF112" s="24">
        <v>3</v>
      </c>
      <c r="AG112" s="24"/>
      <c r="AH112" s="25"/>
      <c r="AI112" s="25"/>
      <c r="AJ112" s="25">
        <v>3</v>
      </c>
      <c r="AK112" s="25"/>
      <c r="AL112" s="26"/>
      <c r="AM112" s="26"/>
      <c r="AN112" s="26"/>
      <c r="AO112" s="26">
        <v>4</v>
      </c>
      <c r="AP112" s="22"/>
      <c r="AQ112" s="22"/>
      <c r="AR112" s="22">
        <v>3</v>
      </c>
      <c r="AS112" s="22"/>
      <c r="AT112" s="27"/>
      <c r="AU112" s="27"/>
      <c r="AV112" s="27">
        <v>3</v>
      </c>
      <c r="AW112" s="27"/>
      <c r="AX112" s="21"/>
      <c r="AY112" s="21"/>
      <c r="AZ112" s="21"/>
      <c r="BA112" s="21">
        <v>4</v>
      </c>
      <c r="BB112" s="22"/>
      <c r="BC112" s="22"/>
      <c r="BD112" s="22"/>
      <c r="BE112" s="22">
        <v>4</v>
      </c>
      <c r="BF112" s="23"/>
      <c r="BG112" s="23"/>
      <c r="BH112" s="23"/>
      <c r="BI112" s="23">
        <v>4</v>
      </c>
      <c r="BJ112" s="24"/>
      <c r="BK112" s="24"/>
      <c r="BL112" s="24"/>
      <c r="BM112" s="24">
        <v>4</v>
      </c>
      <c r="BN112" s="25"/>
      <c r="BO112" s="25"/>
      <c r="BP112" s="25"/>
      <c r="BQ112" s="25">
        <v>4</v>
      </c>
      <c r="BR112" s="26"/>
      <c r="BS112" s="26"/>
      <c r="BT112" s="26"/>
      <c r="BU112" s="26">
        <v>4</v>
      </c>
      <c r="BZ112" s="170"/>
      <c r="CA112" s="44"/>
      <c r="CB112" s="171"/>
      <c r="CJ112" s="28"/>
      <c r="CO112" s="28"/>
    </row>
    <row r="113" spans="1:93">
      <c r="A113" s="17">
        <v>104</v>
      </c>
      <c r="B113" s="184">
        <v>67</v>
      </c>
      <c r="C113" s="631"/>
      <c r="D113" s="18">
        <v>1</v>
      </c>
      <c r="E113" s="19"/>
      <c r="F113" s="20"/>
      <c r="G113" s="20">
        <v>1</v>
      </c>
      <c r="H113" s="20"/>
      <c r="I113" s="20"/>
      <c r="J113" s="20"/>
      <c r="K113" s="20"/>
      <c r="L113" s="20"/>
      <c r="M113" s="20"/>
      <c r="N113" s="20"/>
      <c r="O113" s="20"/>
      <c r="P113" s="19"/>
      <c r="Q113" s="19"/>
      <c r="R113" s="21"/>
      <c r="S113" s="21"/>
      <c r="T113" s="21"/>
      <c r="U113" s="21">
        <v>4</v>
      </c>
      <c r="V113" s="22"/>
      <c r="W113" s="22"/>
      <c r="X113" s="22">
        <v>3</v>
      </c>
      <c r="Y113" s="22"/>
      <c r="Z113" s="23"/>
      <c r="AA113" s="23"/>
      <c r="AB113" s="23"/>
      <c r="AC113" s="23">
        <v>4</v>
      </c>
      <c r="AD113" s="24"/>
      <c r="AE113" s="24"/>
      <c r="AF113" s="24"/>
      <c r="AG113" s="24">
        <v>4</v>
      </c>
      <c r="AH113" s="25"/>
      <c r="AI113" s="25"/>
      <c r="AJ113" s="25"/>
      <c r="AK113" s="25">
        <v>4</v>
      </c>
      <c r="AL113" s="26"/>
      <c r="AM113" s="26"/>
      <c r="AN113" s="26"/>
      <c r="AO113" s="26">
        <v>4</v>
      </c>
      <c r="AP113" s="22"/>
      <c r="AQ113" s="22"/>
      <c r="AR113" s="22"/>
      <c r="AS113" s="22">
        <v>4</v>
      </c>
      <c r="AT113" s="27"/>
      <c r="AU113" s="27"/>
      <c r="AV113" s="27"/>
      <c r="AW113" s="27">
        <v>4</v>
      </c>
      <c r="AX113" s="21"/>
      <c r="AY113" s="21"/>
      <c r="AZ113" s="21"/>
      <c r="BA113" s="21">
        <v>4</v>
      </c>
      <c r="BB113" s="22"/>
      <c r="BC113" s="22"/>
      <c r="BD113" s="22">
        <v>3</v>
      </c>
      <c r="BE113" s="22"/>
      <c r="BF113" s="23"/>
      <c r="BG113" s="23"/>
      <c r="BH113" s="23">
        <v>3</v>
      </c>
      <c r="BI113" s="23"/>
      <c r="BJ113" s="24"/>
      <c r="BK113" s="24"/>
      <c r="BL113" s="24"/>
      <c r="BM113" s="24">
        <v>4</v>
      </c>
      <c r="BN113" s="25"/>
      <c r="BO113" s="25"/>
      <c r="BP113" s="25"/>
      <c r="BQ113" s="25">
        <v>4</v>
      </c>
      <c r="BR113" s="26"/>
      <c r="BS113" s="26"/>
      <c r="BT113" s="26"/>
      <c r="BU113" s="26">
        <v>4</v>
      </c>
      <c r="BZ113" s="170"/>
      <c r="CA113" s="44"/>
      <c r="CB113" s="171"/>
      <c r="CJ113" s="28"/>
      <c r="CO113" s="28"/>
    </row>
    <row r="114" spans="1:93">
      <c r="A114" s="17">
        <v>105</v>
      </c>
      <c r="B114" s="184">
        <v>68</v>
      </c>
      <c r="C114" s="631"/>
      <c r="D114" s="18">
        <v>1</v>
      </c>
      <c r="E114" s="19"/>
      <c r="F114" s="20"/>
      <c r="G114" s="20"/>
      <c r="H114" s="20">
        <v>1</v>
      </c>
      <c r="I114" s="20"/>
      <c r="J114" s="20"/>
      <c r="K114" s="20"/>
      <c r="L114" s="20"/>
      <c r="M114" s="20"/>
      <c r="N114" s="20"/>
      <c r="O114" s="20"/>
      <c r="P114" s="19"/>
      <c r="Q114" s="19"/>
      <c r="R114" s="21"/>
      <c r="S114" s="21"/>
      <c r="T114" s="21">
        <v>3</v>
      </c>
      <c r="U114" s="21"/>
      <c r="V114" s="22"/>
      <c r="W114" s="22"/>
      <c r="X114" s="22">
        <v>3</v>
      </c>
      <c r="Y114" s="22"/>
      <c r="Z114" s="23"/>
      <c r="AA114" s="23"/>
      <c r="AB114" s="23">
        <v>3</v>
      </c>
      <c r="AC114" s="23"/>
      <c r="AD114" s="24"/>
      <c r="AE114" s="24"/>
      <c r="AF114" s="24">
        <v>3</v>
      </c>
      <c r="AG114" s="24"/>
      <c r="AH114" s="25"/>
      <c r="AI114" s="25"/>
      <c r="AJ114" s="25">
        <v>3</v>
      </c>
      <c r="AK114" s="25"/>
      <c r="AL114" s="26"/>
      <c r="AM114" s="26"/>
      <c r="AN114" s="26">
        <v>3</v>
      </c>
      <c r="AO114" s="26"/>
      <c r="AP114" s="22"/>
      <c r="AQ114" s="22"/>
      <c r="AR114" s="22">
        <v>3</v>
      </c>
      <c r="AS114" s="22"/>
      <c r="AT114" s="27"/>
      <c r="AU114" s="27"/>
      <c r="AV114" s="27">
        <v>3</v>
      </c>
      <c r="AW114" s="27"/>
      <c r="AX114" s="21"/>
      <c r="AY114" s="21"/>
      <c r="AZ114" s="21">
        <v>3</v>
      </c>
      <c r="BA114" s="21"/>
      <c r="BB114" s="22"/>
      <c r="BC114" s="22"/>
      <c r="BD114" s="22">
        <v>3</v>
      </c>
      <c r="BE114" s="22"/>
      <c r="BF114" s="23"/>
      <c r="BG114" s="23"/>
      <c r="BH114" s="23"/>
      <c r="BI114" s="23">
        <v>4</v>
      </c>
      <c r="BJ114" s="24"/>
      <c r="BK114" s="24"/>
      <c r="BL114" s="24">
        <v>3</v>
      </c>
      <c r="BM114" s="24"/>
      <c r="BN114" s="25"/>
      <c r="BO114" s="25"/>
      <c r="BP114" s="25">
        <v>3</v>
      </c>
      <c r="BQ114" s="25"/>
      <c r="BR114" s="26"/>
      <c r="BS114" s="26"/>
      <c r="BT114" s="26"/>
      <c r="BU114" s="26">
        <v>4</v>
      </c>
      <c r="BZ114" s="170"/>
      <c r="CA114" s="44"/>
      <c r="CB114" s="171"/>
      <c r="CJ114" s="28"/>
      <c r="CO114" s="28"/>
    </row>
    <row r="115" spans="1:93">
      <c r="A115" s="17">
        <v>106</v>
      </c>
      <c r="B115" s="184">
        <v>69</v>
      </c>
      <c r="C115" s="631"/>
      <c r="D115" s="18"/>
      <c r="E115" s="19">
        <v>1</v>
      </c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19"/>
      <c r="Q115" s="19">
        <v>1</v>
      </c>
      <c r="R115" s="21"/>
      <c r="S115" s="21"/>
      <c r="T115" s="21"/>
      <c r="U115" s="21">
        <v>4</v>
      </c>
      <c r="V115" s="22"/>
      <c r="W115" s="22"/>
      <c r="X115" s="22">
        <v>3</v>
      </c>
      <c r="Y115" s="22"/>
      <c r="Z115" s="23"/>
      <c r="AA115" s="23"/>
      <c r="AB115" s="23">
        <v>3</v>
      </c>
      <c r="AC115" s="23"/>
      <c r="AD115" s="24"/>
      <c r="AE115" s="24"/>
      <c r="AF115" s="24">
        <v>3</v>
      </c>
      <c r="AG115" s="24"/>
      <c r="AH115" s="25"/>
      <c r="AI115" s="25"/>
      <c r="AJ115" s="25"/>
      <c r="AK115" s="25">
        <v>4</v>
      </c>
      <c r="AL115" s="26"/>
      <c r="AM115" s="26"/>
      <c r="AN115" s="26"/>
      <c r="AO115" s="26">
        <v>4</v>
      </c>
      <c r="AP115" s="22"/>
      <c r="AQ115" s="22"/>
      <c r="AR115" s="22"/>
      <c r="AS115" s="22">
        <v>4</v>
      </c>
      <c r="AT115" s="27"/>
      <c r="AU115" s="27"/>
      <c r="AV115" s="27">
        <v>3</v>
      </c>
      <c r="AW115" s="27"/>
      <c r="AX115" s="21"/>
      <c r="AY115" s="21"/>
      <c r="AZ115" s="21"/>
      <c r="BA115" s="21">
        <v>4</v>
      </c>
      <c r="BB115" s="22"/>
      <c r="BC115" s="22"/>
      <c r="BD115" s="22">
        <v>3</v>
      </c>
      <c r="BE115" s="22"/>
      <c r="BF115" s="23"/>
      <c r="BG115" s="23"/>
      <c r="BH115" s="23"/>
      <c r="BI115" s="23">
        <v>4</v>
      </c>
      <c r="BJ115" s="24"/>
      <c r="BK115" s="24"/>
      <c r="BL115" s="24">
        <v>3</v>
      </c>
      <c r="BM115" s="24"/>
      <c r="BN115" s="25"/>
      <c r="BO115" s="25"/>
      <c r="BP115" s="25">
        <v>3</v>
      </c>
      <c r="BQ115" s="25"/>
      <c r="BR115" s="26"/>
      <c r="BS115" s="26"/>
      <c r="BT115" s="26">
        <v>3</v>
      </c>
      <c r="BU115" s="26"/>
      <c r="BZ115" s="170"/>
      <c r="CA115" s="44"/>
      <c r="CB115" s="171"/>
      <c r="CJ115" s="28"/>
      <c r="CO115" s="28"/>
    </row>
    <row r="116" spans="1:93">
      <c r="A116" s="17">
        <v>107</v>
      </c>
      <c r="B116" s="184">
        <v>70</v>
      </c>
      <c r="C116" s="631"/>
      <c r="D116" s="18"/>
      <c r="E116" s="19">
        <v>1</v>
      </c>
      <c r="F116" s="20"/>
      <c r="G116" s="20"/>
      <c r="H116" s="20">
        <v>1</v>
      </c>
      <c r="I116" s="20"/>
      <c r="J116" s="20"/>
      <c r="K116" s="20"/>
      <c r="L116" s="20"/>
      <c r="M116" s="20"/>
      <c r="N116" s="20"/>
      <c r="O116" s="20"/>
      <c r="P116" s="19"/>
      <c r="Q116" s="19"/>
      <c r="R116" s="21"/>
      <c r="S116" s="21"/>
      <c r="T116" s="21">
        <v>3</v>
      </c>
      <c r="U116" s="21"/>
      <c r="V116" s="22"/>
      <c r="W116" s="22"/>
      <c r="X116" s="22">
        <v>3</v>
      </c>
      <c r="Y116" s="22"/>
      <c r="Z116" s="23"/>
      <c r="AA116" s="23"/>
      <c r="AB116" s="23"/>
      <c r="AC116" s="23">
        <v>4</v>
      </c>
      <c r="AD116" s="24"/>
      <c r="AE116" s="24"/>
      <c r="AF116" s="24">
        <v>3</v>
      </c>
      <c r="AG116" s="24"/>
      <c r="AH116" s="25"/>
      <c r="AI116" s="25"/>
      <c r="AJ116" s="25">
        <v>3</v>
      </c>
      <c r="AK116" s="25"/>
      <c r="AL116" s="26"/>
      <c r="AM116" s="26"/>
      <c r="AN116" s="26">
        <v>3</v>
      </c>
      <c r="AO116" s="26"/>
      <c r="AP116" s="22"/>
      <c r="AQ116" s="22"/>
      <c r="AR116" s="22">
        <v>3</v>
      </c>
      <c r="AS116" s="22"/>
      <c r="AT116" s="27"/>
      <c r="AU116" s="27"/>
      <c r="AV116" s="27"/>
      <c r="AW116" s="27">
        <v>4</v>
      </c>
      <c r="AX116" s="21"/>
      <c r="AY116" s="21"/>
      <c r="AZ116" s="21">
        <v>3</v>
      </c>
      <c r="BA116" s="21"/>
      <c r="BB116" s="22"/>
      <c r="BC116" s="22"/>
      <c r="BD116" s="22">
        <v>3</v>
      </c>
      <c r="BE116" s="22"/>
      <c r="BF116" s="23"/>
      <c r="BG116" s="23"/>
      <c r="BH116" s="23"/>
      <c r="BI116" s="23">
        <v>4</v>
      </c>
      <c r="BJ116" s="24"/>
      <c r="BK116" s="24"/>
      <c r="BL116" s="24">
        <v>3</v>
      </c>
      <c r="BM116" s="24"/>
      <c r="BN116" s="25"/>
      <c r="BO116" s="25"/>
      <c r="BP116" s="25"/>
      <c r="BQ116" s="25">
        <v>4</v>
      </c>
      <c r="BR116" s="26"/>
      <c r="BS116" s="26"/>
      <c r="BT116" s="26">
        <v>3</v>
      </c>
      <c r="BU116" s="26"/>
      <c r="BZ116" s="170"/>
      <c r="CA116" s="44"/>
      <c r="CB116" s="171"/>
      <c r="CJ116" s="28"/>
      <c r="CO116" s="28"/>
    </row>
    <row r="117" spans="1:93">
      <c r="A117" s="17">
        <v>108</v>
      </c>
      <c r="B117" s="184">
        <v>71</v>
      </c>
      <c r="C117" s="631"/>
      <c r="D117" s="18">
        <v>1</v>
      </c>
      <c r="E117" s="19"/>
      <c r="F117" s="20"/>
      <c r="G117" s="20"/>
      <c r="H117" s="20">
        <v>1</v>
      </c>
      <c r="I117" s="20"/>
      <c r="J117" s="20"/>
      <c r="K117" s="20"/>
      <c r="L117" s="20"/>
      <c r="M117" s="20"/>
      <c r="N117" s="20"/>
      <c r="O117" s="20"/>
      <c r="P117" s="19"/>
      <c r="Q117" s="19"/>
      <c r="R117" s="21">
        <v>1</v>
      </c>
      <c r="S117" s="21"/>
      <c r="T117" s="21"/>
      <c r="U117" s="21"/>
      <c r="V117" s="22"/>
      <c r="W117" s="22"/>
      <c r="X117" s="22">
        <v>3</v>
      </c>
      <c r="Y117" s="22"/>
      <c r="Z117" s="23"/>
      <c r="AA117" s="23"/>
      <c r="AB117" s="23"/>
      <c r="AC117" s="23">
        <v>4</v>
      </c>
      <c r="AD117" s="24"/>
      <c r="AE117" s="24"/>
      <c r="AF117" s="24">
        <v>3</v>
      </c>
      <c r="AG117" s="24"/>
      <c r="AH117" s="25"/>
      <c r="AI117" s="25"/>
      <c r="AJ117" s="25"/>
      <c r="AK117" s="25">
        <v>4</v>
      </c>
      <c r="AL117" s="26"/>
      <c r="AM117" s="26"/>
      <c r="AN117" s="26"/>
      <c r="AO117" s="26">
        <v>4</v>
      </c>
      <c r="AP117" s="22"/>
      <c r="AQ117" s="22"/>
      <c r="AR117" s="22"/>
      <c r="AS117" s="22">
        <v>4</v>
      </c>
      <c r="AT117" s="27"/>
      <c r="AU117" s="27"/>
      <c r="AV117" s="27">
        <v>3</v>
      </c>
      <c r="AW117" s="27"/>
      <c r="AX117" s="21"/>
      <c r="AY117" s="21"/>
      <c r="AZ117" s="21">
        <v>3</v>
      </c>
      <c r="BA117" s="21"/>
      <c r="BB117" s="22"/>
      <c r="BC117" s="22"/>
      <c r="BD117" s="22"/>
      <c r="BE117" s="22">
        <v>4</v>
      </c>
      <c r="BF117" s="23"/>
      <c r="BG117" s="23"/>
      <c r="BH117" s="23"/>
      <c r="BI117" s="23">
        <v>4</v>
      </c>
      <c r="BJ117" s="24"/>
      <c r="BK117" s="24"/>
      <c r="BL117" s="24"/>
      <c r="BM117" s="24">
        <v>4</v>
      </c>
      <c r="BN117" s="25"/>
      <c r="BO117" s="25"/>
      <c r="BP117" s="25"/>
      <c r="BQ117" s="25">
        <v>4</v>
      </c>
      <c r="BR117" s="26"/>
      <c r="BS117" s="26"/>
      <c r="BT117" s="26">
        <v>3</v>
      </c>
      <c r="BU117" s="26"/>
      <c r="BZ117" s="170"/>
      <c r="CA117" s="44"/>
      <c r="CB117" s="171"/>
      <c r="CJ117" s="28"/>
      <c r="CO117" s="28"/>
    </row>
    <row r="118" spans="1:93">
      <c r="A118" s="17">
        <v>109</v>
      </c>
      <c r="B118" s="184">
        <v>72</v>
      </c>
      <c r="C118" s="631"/>
      <c r="D118" s="18"/>
      <c r="E118" s="19">
        <v>1</v>
      </c>
      <c r="F118" s="20"/>
      <c r="G118" s="20">
        <v>1</v>
      </c>
      <c r="H118" s="20"/>
      <c r="I118" s="20"/>
      <c r="J118" s="20"/>
      <c r="K118" s="20"/>
      <c r="L118" s="20"/>
      <c r="M118" s="20"/>
      <c r="N118" s="20"/>
      <c r="O118" s="20"/>
      <c r="P118" s="19"/>
      <c r="Q118" s="19"/>
      <c r="R118" s="21"/>
      <c r="S118" s="21"/>
      <c r="T118" s="21"/>
      <c r="U118" s="21">
        <v>4</v>
      </c>
      <c r="V118" s="22"/>
      <c r="W118" s="22"/>
      <c r="X118" s="22"/>
      <c r="Y118" s="22">
        <v>4</v>
      </c>
      <c r="Z118" s="23"/>
      <c r="AA118" s="23"/>
      <c r="AB118" s="23"/>
      <c r="AC118" s="23">
        <v>4</v>
      </c>
      <c r="AD118" s="24"/>
      <c r="AE118" s="24"/>
      <c r="AF118" s="24"/>
      <c r="AG118" s="24">
        <v>4</v>
      </c>
      <c r="AH118" s="25"/>
      <c r="AI118" s="25"/>
      <c r="AJ118" s="25"/>
      <c r="AK118" s="25">
        <v>4</v>
      </c>
      <c r="AL118" s="26"/>
      <c r="AM118" s="26"/>
      <c r="AN118" s="26"/>
      <c r="AO118" s="26">
        <v>4</v>
      </c>
      <c r="AP118" s="22"/>
      <c r="AQ118" s="22"/>
      <c r="AR118" s="22"/>
      <c r="AS118" s="22">
        <v>4</v>
      </c>
      <c r="AT118" s="27"/>
      <c r="AU118" s="27"/>
      <c r="AV118" s="27"/>
      <c r="AW118" s="27">
        <v>4</v>
      </c>
      <c r="AX118" s="21"/>
      <c r="AY118" s="21"/>
      <c r="AZ118" s="21"/>
      <c r="BA118" s="21">
        <v>4</v>
      </c>
      <c r="BB118" s="22"/>
      <c r="BC118" s="22"/>
      <c r="BD118" s="22"/>
      <c r="BE118" s="22">
        <v>4</v>
      </c>
      <c r="BF118" s="23"/>
      <c r="BG118" s="23"/>
      <c r="BH118" s="23"/>
      <c r="BI118" s="23">
        <v>4</v>
      </c>
      <c r="BJ118" s="24"/>
      <c r="BK118" s="24"/>
      <c r="BL118" s="24"/>
      <c r="BM118" s="24">
        <v>4</v>
      </c>
      <c r="BN118" s="25"/>
      <c r="BO118" s="25"/>
      <c r="BP118" s="25"/>
      <c r="BQ118" s="25">
        <v>4</v>
      </c>
      <c r="BR118" s="26"/>
      <c r="BS118" s="26"/>
      <c r="BT118" s="26"/>
      <c r="BU118" s="26">
        <v>4</v>
      </c>
      <c r="BZ118" s="170"/>
      <c r="CA118" s="44"/>
      <c r="CB118" s="171"/>
      <c r="CJ118" s="28"/>
      <c r="CO118" s="28"/>
    </row>
    <row r="119" spans="1:93">
      <c r="A119" s="17">
        <v>110</v>
      </c>
      <c r="B119" s="184">
        <v>73</v>
      </c>
      <c r="C119" s="631"/>
      <c r="D119" s="18">
        <v>1</v>
      </c>
      <c r="E119" s="19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19"/>
      <c r="Q119" s="19">
        <v>1</v>
      </c>
      <c r="R119" s="21"/>
      <c r="S119" s="21"/>
      <c r="T119" s="21">
        <v>3</v>
      </c>
      <c r="U119" s="21"/>
      <c r="V119" s="22"/>
      <c r="W119" s="22"/>
      <c r="X119" s="22">
        <v>3</v>
      </c>
      <c r="Y119" s="22"/>
      <c r="Z119" s="23"/>
      <c r="AA119" s="23"/>
      <c r="AB119" s="23">
        <v>3</v>
      </c>
      <c r="AC119" s="23"/>
      <c r="AD119" s="24"/>
      <c r="AE119" s="24"/>
      <c r="AF119" s="24"/>
      <c r="AG119" s="24">
        <v>4</v>
      </c>
      <c r="AH119" s="25"/>
      <c r="AI119" s="25"/>
      <c r="AJ119" s="25">
        <v>3</v>
      </c>
      <c r="AK119" s="25"/>
      <c r="AL119" s="26"/>
      <c r="AM119" s="26"/>
      <c r="AN119" s="26">
        <v>3</v>
      </c>
      <c r="AO119" s="26"/>
      <c r="AP119" s="22"/>
      <c r="AQ119" s="22"/>
      <c r="AR119" s="22">
        <v>3</v>
      </c>
      <c r="AS119" s="22"/>
      <c r="AT119" s="27"/>
      <c r="AU119" s="27"/>
      <c r="AV119" s="27">
        <v>3</v>
      </c>
      <c r="AW119" s="27"/>
      <c r="AX119" s="21"/>
      <c r="AY119" s="21"/>
      <c r="AZ119" s="21">
        <v>3</v>
      </c>
      <c r="BA119" s="21"/>
      <c r="BB119" s="22"/>
      <c r="BC119" s="22"/>
      <c r="BD119" s="22">
        <v>3</v>
      </c>
      <c r="BE119" s="22"/>
      <c r="BF119" s="23"/>
      <c r="BG119" s="23"/>
      <c r="BH119" s="23">
        <v>3</v>
      </c>
      <c r="BI119" s="23"/>
      <c r="BJ119" s="24"/>
      <c r="BK119" s="24"/>
      <c r="BL119" s="24">
        <v>3</v>
      </c>
      <c r="BM119" s="24"/>
      <c r="BN119" s="25"/>
      <c r="BO119" s="25"/>
      <c r="BP119" s="25">
        <v>3</v>
      </c>
      <c r="BQ119" s="25"/>
      <c r="BR119" s="26"/>
      <c r="BS119" s="26"/>
      <c r="BT119" s="26">
        <v>3</v>
      </c>
      <c r="BU119" s="26"/>
      <c r="BZ119" s="170"/>
      <c r="CA119" s="44"/>
      <c r="CB119" s="171"/>
      <c r="CJ119" s="28"/>
      <c r="CO119" s="28"/>
    </row>
    <row r="120" spans="1:93">
      <c r="A120" s="17">
        <v>111</v>
      </c>
      <c r="B120" s="184">
        <v>74</v>
      </c>
      <c r="C120" s="631"/>
      <c r="D120" s="18">
        <v>1</v>
      </c>
      <c r="E120" s="19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19"/>
      <c r="Q120" s="19">
        <v>1</v>
      </c>
      <c r="R120" s="21"/>
      <c r="S120" s="21"/>
      <c r="T120" s="21">
        <v>3</v>
      </c>
      <c r="U120" s="21"/>
      <c r="V120" s="22"/>
      <c r="W120" s="22"/>
      <c r="X120" s="22"/>
      <c r="Y120" s="22">
        <v>4</v>
      </c>
      <c r="Z120" s="23"/>
      <c r="AA120" s="23"/>
      <c r="AB120" s="23"/>
      <c r="AC120" s="23">
        <v>4</v>
      </c>
      <c r="AD120" s="24"/>
      <c r="AE120" s="24"/>
      <c r="AF120" s="24"/>
      <c r="AG120" s="24">
        <v>4</v>
      </c>
      <c r="AH120" s="25"/>
      <c r="AI120" s="25"/>
      <c r="AJ120" s="25"/>
      <c r="AK120" s="25">
        <v>4</v>
      </c>
      <c r="AL120" s="26"/>
      <c r="AM120" s="26"/>
      <c r="AN120" s="26">
        <v>3</v>
      </c>
      <c r="AO120" s="26"/>
      <c r="AP120" s="22"/>
      <c r="AQ120" s="22"/>
      <c r="AR120" s="22"/>
      <c r="AS120" s="22">
        <v>4</v>
      </c>
      <c r="AT120" s="27"/>
      <c r="AU120" s="27"/>
      <c r="AV120" s="27">
        <v>3</v>
      </c>
      <c r="AW120" s="27"/>
      <c r="AX120" s="21"/>
      <c r="AY120" s="21"/>
      <c r="AZ120" s="21"/>
      <c r="BA120" s="21">
        <v>4</v>
      </c>
      <c r="BB120" s="22"/>
      <c r="BC120" s="22"/>
      <c r="BD120" s="22"/>
      <c r="BE120" s="22">
        <v>4</v>
      </c>
      <c r="BF120" s="23"/>
      <c r="BG120" s="23"/>
      <c r="BH120" s="23">
        <v>3</v>
      </c>
      <c r="BI120" s="23"/>
      <c r="BJ120" s="24"/>
      <c r="BK120" s="24"/>
      <c r="BL120" s="24"/>
      <c r="BM120" s="24">
        <v>4</v>
      </c>
      <c r="BN120" s="25"/>
      <c r="BO120" s="25"/>
      <c r="BP120" s="25">
        <v>3</v>
      </c>
      <c r="BQ120" s="25"/>
      <c r="BR120" s="26"/>
      <c r="BS120" s="26"/>
      <c r="BT120" s="26"/>
      <c r="BU120" s="26">
        <v>4</v>
      </c>
      <c r="BZ120" s="170"/>
      <c r="CA120" s="44"/>
      <c r="CB120" s="171"/>
      <c r="CJ120" s="28"/>
      <c r="CO120" s="28"/>
    </row>
    <row r="121" spans="1:93">
      <c r="A121" s="17">
        <v>112</v>
      </c>
      <c r="B121" s="184">
        <v>75</v>
      </c>
      <c r="C121" s="631"/>
      <c r="D121" s="18"/>
      <c r="E121" s="19">
        <v>1</v>
      </c>
      <c r="F121" s="20"/>
      <c r="G121" s="20"/>
      <c r="H121" s="20"/>
      <c r="I121" s="20"/>
      <c r="J121" s="20">
        <v>1</v>
      </c>
      <c r="K121" s="20"/>
      <c r="L121" s="20"/>
      <c r="M121" s="20"/>
      <c r="N121" s="20"/>
      <c r="O121" s="20"/>
      <c r="P121" s="19"/>
      <c r="Q121" s="19"/>
      <c r="R121" s="21"/>
      <c r="S121" s="21"/>
      <c r="T121" s="21">
        <v>3</v>
      </c>
      <c r="U121" s="21"/>
      <c r="V121" s="22"/>
      <c r="W121" s="22"/>
      <c r="X121" s="22">
        <v>3</v>
      </c>
      <c r="Y121" s="22"/>
      <c r="Z121" s="23"/>
      <c r="AA121" s="23"/>
      <c r="AB121" s="23"/>
      <c r="AC121" s="23">
        <v>4</v>
      </c>
      <c r="AD121" s="24"/>
      <c r="AE121" s="24"/>
      <c r="AF121" s="24"/>
      <c r="AG121" s="24">
        <v>4</v>
      </c>
      <c r="AH121" s="25"/>
      <c r="AI121" s="25"/>
      <c r="AJ121" s="25"/>
      <c r="AK121" s="25">
        <v>4</v>
      </c>
      <c r="AL121" s="26"/>
      <c r="AM121" s="26"/>
      <c r="AN121" s="26"/>
      <c r="AO121" s="26">
        <v>4</v>
      </c>
      <c r="AP121" s="22"/>
      <c r="AQ121" s="22"/>
      <c r="AR121" s="22">
        <v>3</v>
      </c>
      <c r="AS121" s="22"/>
      <c r="AT121" s="27"/>
      <c r="AU121" s="27"/>
      <c r="AV121" s="27"/>
      <c r="AW121" s="27">
        <v>4</v>
      </c>
      <c r="AX121" s="21"/>
      <c r="AY121" s="21"/>
      <c r="AZ121" s="21"/>
      <c r="BA121" s="21">
        <v>4</v>
      </c>
      <c r="BB121" s="22"/>
      <c r="BC121" s="22"/>
      <c r="BD121" s="22">
        <v>3</v>
      </c>
      <c r="BE121" s="22"/>
      <c r="BF121" s="23"/>
      <c r="BG121" s="23"/>
      <c r="BH121" s="23">
        <v>3</v>
      </c>
      <c r="BI121" s="23"/>
      <c r="BJ121" s="24"/>
      <c r="BK121" s="24"/>
      <c r="BL121" s="24">
        <v>3</v>
      </c>
      <c r="BM121" s="24"/>
      <c r="BN121" s="25"/>
      <c r="BO121" s="25"/>
      <c r="BP121" s="25">
        <v>3</v>
      </c>
      <c r="BQ121" s="25"/>
      <c r="BR121" s="26"/>
      <c r="BS121" s="26"/>
      <c r="BT121" s="26">
        <v>3</v>
      </c>
      <c r="BU121" s="26"/>
      <c r="BZ121" s="170"/>
      <c r="CA121" s="44"/>
      <c r="CB121" s="171"/>
      <c r="CJ121" s="28"/>
      <c r="CO121" s="28"/>
    </row>
    <row r="122" spans="1:93">
      <c r="A122" s="17">
        <v>113</v>
      </c>
      <c r="B122" s="184">
        <v>76</v>
      </c>
      <c r="C122" s="631"/>
      <c r="D122" s="18">
        <v>1</v>
      </c>
      <c r="E122" s="19"/>
      <c r="F122" s="20">
        <v>1</v>
      </c>
      <c r="G122" s="20"/>
      <c r="H122" s="20"/>
      <c r="I122" s="20"/>
      <c r="J122" s="20"/>
      <c r="K122" s="20"/>
      <c r="L122" s="20"/>
      <c r="M122" s="20"/>
      <c r="N122" s="20"/>
      <c r="O122" s="20"/>
      <c r="P122" s="19"/>
      <c r="Q122" s="19"/>
      <c r="R122" s="21"/>
      <c r="S122" s="21"/>
      <c r="T122" s="21">
        <v>3</v>
      </c>
      <c r="U122" s="21"/>
      <c r="V122" s="22"/>
      <c r="W122" s="22"/>
      <c r="X122" s="22">
        <v>3</v>
      </c>
      <c r="Y122" s="22"/>
      <c r="Z122" s="23"/>
      <c r="AA122" s="23"/>
      <c r="AB122" s="23">
        <v>3</v>
      </c>
      <c r="AC122" s="23"/>
      <c r="AD122" s="24"/>
      <c r="AE122" s="24"/>
      <c r="AF122" s="24">
        <v>3</v>
      </c>
      <c r="AG122" s="24"/>
      <c r="AH122" s="25"/>
      <c r="AI122" s="25"/>
      <c r="AJ122" s="25">
        <v>3</v>
      </c>
      <c r="AK122" s="25"/>
      <c r="AL122" s="26"/>
      <c r="AM122" s="26"/>
      <c r="AN122" s="26">
        <v>3</v>
      </c>
      <c r="AO122" s="26"/>
      <c r="AP122" s="22"/>
      <c r="AQ122" s="22"/>
      <c r="AR122" s="22">
        <v>3</v>
      </c>
      <c r="AS122" s="22"/>
      <c r="AT122" s="27"/>
      <c r="AU122" s="27"/>
      <c r="AV122" s="27">
        <v>3</v>
      </c>
      <c r="AW122" s="27"/>
      <c r="AX122" s="21"/>
      <c r="AY122" s="21"/>
      <c r="AZ122" s="21">
        <v>3</v>
      </c>
      <c r="BA122" s="21"/>
      <c r="BB122" s="22"/>
      <c r="BC122" s="22"/>
      <c r="BD122" s="22">
        <v>3</v>
      </c>
      <c r="BE122" s="22"/>
      <c r="BF122" s="23"/>
      <c r="BG122" s="23"/>
      <c r="BH122" s="23">
        <v>3</v>
      </c>
      <c r="BI122" s="23"/>
      <c r="BJ122" s="24"/>
      <c r="BK122" s="24"/>
      <c r="BL122" s="24">
        <v>3</v>
      </c>
      <c r="BM122" s="24"/>
      <c r="BN122" s="25"/>
      <c r="BO122" s="25"/>
      <c r="BP122" s="25">
        <v>3</v>
      </c>
      <c r="BQ122" s="25"/>
      <c r="BR122" s="26"/>
      <c r="BS122" s="26"/>
      <c r="BT122" s="26">
        <v>3</v>
      </c>
      <c r="BU122" s="26"/>
      <c r="BZ122" s="170"/>
      <c r="CA122" s="44"/>
      <c r="CB122" s="171"/>
      <c r="CJ122" s="28"/>
      <c r="CO122" s="28"/>
    </row>
    <row r="123" spans="1:93">
      <c r="A123" s="17">
        <v>114</v>
      </c>
      <c r="B123" s="184">
        <v>77</v>
      </c>
      <c r="C123" s="631"/>
      <c r="D123" s="18"/>
      <c r="E123" s="19">
        <v>1</v>
      </c>
      <c r="F123" s="20">
        <v>1</v>
      </c>
      <c r="G123" s="20"/>
      <c r="H123" s="20"/>
      <c r="I123" s="20"/>
      <c r="J123" s="20"/>
      <c r="K123" s="20"/>
      <c r="L123" s="20"/>
      <c r="M123" s="20"/>
      <c r="N123" s="20"/>
      <c r="O123" s="20"/>
      <c r="P123" s="19"/>
      <c r="Q123" s="19"/>
      <c r="R123" s="21"/>
      <c r="S123" s="21"/>
      <c r="T123" s="21"/>
      <c r="U123" s="21">
        <v>4</v>
      </c>
      <c r="V123" s="22"/>
      <c r="W123" s="22"/>
      <c r="X123" s="22"/>
      <c r="Y123" s="22">
        <v>4</v>
      </c>
      <c r="Z123" s="23"/>
      <c r="AA123" s="23"/>
      <c r="AB123" s="23"/>
      <c r="AC123" s="23">
        <v>4</v>
      </c>
      <c r="AD123" s="24"/>
      <c r="AE123" s="24"/>
      <c r="AF123" s="24"/>
      <c r="AG123" s="24">
        <v>4</v>
      </c>
      <c r="AH123" s="25"/>
      <c r="AI123" s="25"/>
      <c r="AJ123" s="25"/>
      <c r="AK123" s="25">
        <v>4</v>
      </c>
      <c r="AL123" s="26"/>
      <c r="AM123" s="26"/>
      <c r="AN123" s="26"/>
      <c r="AO123" s="26">
        <v>4</v>
      </c>
      <c r="AP123" s="22"/>
      <c r="AQ123" s="22"/>
      <c r="AR123" s="22"/>
      <c r="AS123" s="22">
        <v>4</v>
      </c>
      <c r="AT123" s="27"/>
      <c r="AU123" s="27"/>
      <c r="AV123" s="27"/>
      <c r="AW123" s="27">
        <v>4</v>
      </c>
      <c r="AX123" s="21"/>
      <c r="AY123" s="21"/>
      <c r="AZ123" s="21"/>
      <c r="BA123" s="21">
        <v>4</v>
      </c>
      <c r="BB123" s="22"/>
      <c r="BC123" s="22"/>
      <c r="BD123" s="22"/>
      <c r="BE123" s="22">
        <v>4</v>
      </c>
      <c r="BF123" s="23"/>
      <c r="BG123" s="23"/>
      <c r="BH123" s="23"/>
      <c r="BI123" s="23">
        <v>4</v>
      </c>
      <c r="BJ123" s="24"/>
      <c r="BK123" s="24"/>
      <c r="BL123" s="24"/>
      <c r="BM123" s="24">
        <v>4</v>
      </c>
      <c r="BN123" s="25"/>
      <c r="BO123" s="25"/>
      <c r="BP123" s="25"/>
      <c r="BQ123" s="25">
        <v>4</v>
      </c>
      <c r="BR123" s="26"/>
      <c r="BS123" s="26"/>
      <c r="BT123" s="26"/>
      <c r="BU123" s="26">
        <v>4</v>
      </c>
      <c r="BZ123" s="170"/>
      <c r="CA123" s="44"/>
      <c r="CB123" s="171"/>
      <c r="CJ123" s="28"/>
      <c r="CO123" s="28"/>
    </row>
    <row r="124" spans="1:93">
      <c r="A124" s="17">
        <v>115</v>
      </c>
      <c r="B124" s="184">
        <v>78</v>
      </c>
      <c r="C124" s="631"/>
      <c r="D124" s="18">
        <v>1</v>
      </c>
      <c r="E124" s="19"/>
      <c r="F124" s="20"/>
      <c r="G124" s="20"/>
      <c r="H124" s="20"/>
      <c r="I124" s="20"/>
      <c r="J124" s="20">
        <v>1</v>
      </c>
      <c r="K124" s="20"/>
      <c r="L124" s="20"/>
      <c r="M124" s="20"/>
      <c r="N124" s="20"/>
      <c r="O124" s="20"/>
      <c r="P124" s="19"/>
      <c r="Q124" s="19"/>
      <c r="R124" s="21"/>
      <c r="S124" s="21"/>
      <c r="T124" s="21">
        <v>3</v>
      </c>
      <c r="U124" s="21"/>
      <c r="V124" s="22"/>
      <c r="W124" s="22"/>
      <c r="X124" s="22">
        <v>3</v>
      </c>
      <c r="Y124" s="22"/>
      <c r="Z124" s="23"/>
      <c r="AA124" s="23"/>
      <c r="AB124" s="23"/>
      <c r="AC124" s="23">
        <v>4</v>
      </c>
      <c r="AD124" s="24"/>
      <c r="AE124" s="24"/>
      <c r="AF124" s="24">
        <v>3</v>
      </c>
      <c r="AG124" s="24"/>
      <c r="AH124" s="25"/>
      <c r="AI124" s="25"/>
      <c r="AJ124" s="25">
        <v>3</v>
      </c>
      <c r="AK124" s="25"/>
      <c r="AL124" s="26"/>
      <c r="AM124" s="26"/>
      <c r="AN124" s="26"/>
      <c r="AO124" s="26">
        <v>4</v>
      </c>
      <c r="AP124" s="22"/>
      <c r="AQ124" s="22"/>
      <c r="AR124" s="22"/>
      <c r="AS124" s="22">
        <v>4</v>
      </c>
      <c r="AT124" s="27"/>
      <c r="AU124" s="27"/>
      <c r="AV124" s="27"/>
      <c r="AW124" s="27">
        <v>4</v>
      </c>
      <c r="AX124" s="21"/>
      <c r="AY124" s="21"/>
      <c r="AZ124" s="21"/>
      <c r="BA124" s="21">
        <v>4</v>
      </c>
      <c r="BB124" s="22"/>
      <c r="BC124" s="22"/>
      <c r="BD124" s="22">
        <v>3</v>
      </c>
      <c r="BE124" s="22"/>
      <c r="BF124" s="23"/>
      <c r="BG124" s="23"/>
      <c r="BH124" s="23"/>
      <c r="BI124" s="23">
        <v>4</v>
      </c>
      <c r="BJ124" s="24"/>
      <c r="BK124" s="24"/>
      <c r="BL124" s="24"/>
      <c r="BM124" s="24">
        <v>4</v>
      </c>
      <c r="BN124" s="25"/>
      <c r="BO124" s="25"/>
      <c r="BP124" s="25"/>
      <c r="BQ124" s="25">
        <v>4</v>
      </c>
      <c r="BR124" s="26"/>
      <c r="BS124" s="26"/>
      <c r="BT124" s="26"/>
      <c r="BU124" s="26">
        <v>4</v>
      </c>
      <c r="BZ124" s="170"/>
      <c r="CA124" s="44"/>
      <c r="CB124" s="171"/>
      <c r="CJ124" s="28"/>
      <c r="CO124" s="28"/>
    </row>
    <row r="125" spans="1:93">
      <c r="A125" s="17">
        <v>116</v>
      </c>
      <c r="B125" s="184">
        <v>79</v>
      </c>
      <c r="C125" s="631"/>
      <c r="D125" s="18">
        <v>1</v>
      </c>
      <c r="E125" s="19"/>
      <c r="F125" s="20"/>
      <c r="G125" s="20"/>
      <c r="H125" s="20"/>
      <c r="I125" s="20"/>
      <c r="J125" s="20">
        <v>1</v>
      </c>
      <c r="K125" s="20"/>
      <c r="L125" s="20"/>
      <c r="M125" s="20"/>
      <c r="N125" s="20"/>
      <c r="O125" s="20"/>
      <c r="P125" s="19"/>
      <c r="Q125" s="19"/>
      <c r="R125" s="21"/>
      <c r="S125" s="21"/>
      <c r="T125" s="21">
        <v>3</v>
      </c>
      <c r="U125" s="21"/>
      <c r="V125" s="22"/>
      <c r="W125" s="22"/>
      <c r="X125" s="22">
        <v>3</v>
      </c>
      <c r="Y125" s="22"/>
      <c r="Z125" s="23"/>
      <c r="AA125" s="23"/>
      <c r="AB125" s="23"/>
      <c r="AC125" s="23">
        <v>4</v>
      </c>
      <c r="AD125" s="24"/>
      <c r="AE125" s="24"/>
      <c r="AF125" s="24">
        <v>3</v>
      </c>
      <c r="AG125" s="24"/>
      <c r="AH125" s="25"/>
      <c r="AI125" s="25"/>
      <c r="AJ125" s="25">
        <v>3</v>
      </c>
      <c r="AK125" s="25"/>
      <c r="AL125" s="26"/>
      <c r="AM125" s="26"/>
      <c r="AN125" s="26"/>
      <c r="AO125" s="26">
        <v>4</v>
      </c>
      <c r="AP125" s="22"/>
      <c r="AQ125" s="22"/>
      <c r="AR125" s="22"/>
      <c r="AS125" s="22">
        <v>4</v>
      </c>
      <c r="AT125" s="27"/>
      <c r="AU125" s="27"/>
      <c r="AV125" s="27">
        <v>3</v>
      </c>
      <c r="AW125" s="27"/>
      <c r="AX125" s="21"/>
      <c r="AY125" s="21"/>
      <c r="AZ125" s="21">
        <v>3</v>
      </c>
      <c r="BA125" s="21"/>
      <c r="BB125" s="22"/>
      <c r="BC125" s="22"/>
      <c r="BD125" s="22">
        <v>3</v>
      </c>
      <c r="BE125" s="22"/>
      <c r="BF125" s="23"/>
      <c r="BG125" s="23"/>
      <c r="BH125" s="23">
        <v>3</v>
      </c>
      <c r="BI125" s="23"/>
      <c r="BJ125" s="24"/>
      <c r="BK125" s="24"/>
      <c r="BL125" s="24">
        <v>3</v>
      </c>
      <c r="BM125" s="24"/>
      <c r="BN125" s="25"/>
      <c r="BO125" s="25"/>
      <c r="BP125" s="25">
        <v>3</v>
      </c>
      <c r="BQ125" s="25"/>
      <c r="BR125" s="26"/>
      <c r="BS125" s="26"/>
      <c r="BT125" s="26">
        <v>3</v>
      </c>
      <c r="BU125" s="26"/>
      <c r="BZ125" s="170"/>
      <c r="CA125" s="44"/>
      <c r="CB125" s="171"/>
      <c r="CJ125" s="28"/>
      <c r="CO125" s="28"/>
    </row>
    <row r="126" spans="1:93">
      <c r="A126" s="17">
        <v>117</v>
      </c>
      <c r="B126" s="184">
        <v>80</v>
      </c>
      <c r="C126" s="631"/>
      <c r="D126" s="18">
        <v>1</v>
      </c>
      <c r="E126" s="19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19"/>
      <c r="Q126" s="19">
        <v>1</v>
      </c>
      <c r="R126" s="21"/>
      <c r="S126" s="21"/>
      <c r="T126" s="21"/>
      <c r="U126" s="21">
        <v>4</v>
      </c>
      <c r="V126" s="22"/>
      <c r="W126" s="22"/>
      <c r="X126" s="22"/>
      <c r="Y126" s="22">
        <v>4</v>
      </c>
      <c r="Z126" s="23"/>
      <c r="AA126" s="23"/>
      <c r="AB126" s="23"/>
      <c r="AC126" s="23">
        <v>4</v>
      </c>
      <c r="AD126" s="24"/>
      <c r="AE126" s="24"/>
      <c r="AF126" s="24"/>
      <c r="AG126" s="24">
        <v>4</v>
      </c>
      <c r="AH126" s="25"/>
      <c r="AI126" s="25"/>
      <c r="AJ126" s="25">
        <v>3</v>
      </c>
      <c r="AK126" s="25"/>
      <c r="AL126" s="26"/>
      <c r="AM126" s="26"/>
      <c r="AN126" s="26"/>
      <c r="AO126" s="26">
        <v>4</v>
      </c>
      <c r="AP126" s="22"/>
      <c r="AQ126" s="22"/>
      <c r="AR126" s="22"/>
      <c r="AS126" s="22">
        <v>4</v>
      </c>
      <c r="AT126" s="27"/>
      <c r="AU126" s="27"/>
      <c r="AV126" s="27"/>
      <c r="AW126" s="27">
        <v>4</v>
      </c>
      <c r="AX126" s="21"/>
      <c r="AY126" s="21"/>
      <c r="AZ126" s="21">
        <v>3</v>
      </c>
      <c r="BA126" s="21"/>
      <c r="BB126" s="22"/>
      <c r="BC126" s="22"/>
      <c r="BD126" s="22">
        <v>3</v>
      </c>
      <c r="BE126" s="22"/>
      <c r="BF126" s="23"/>
      <c r="BG126" s="23"/>
      <c r="BH126" s="23">
        <v>3</v>
      </c>
      <c r="BI126" s="23"/>
      <c r="BJ126" s="24"/>
      <c r="BK126" s="24"/>
      <c r="BL126" s="24">
        <v>3</v>
      </c>
      <c r="BM126" s="24"/>
      <c r="BN126" s="25"/>
      <c r="BO126" s="25"/>
      <c r="BP126" s="25">
        <v>3</v>
      </c>
      <c r="BQ126" s="25"/>
      <c r="BR126" s="26"/>
      <c r="BS126" s="26"/>
      <c r="BT126" s="26">
        <v>3</v>
      </c>
      <c r="BU126" s="26"/>
      <c r="BZ126" s="170"/>
      <c r="CA126" s="44"/>
      <c r="CB126" s="171"/>
      <c r="CJ126" s="28"/>
      <c r="CO126" s="28"/>
    </row>
    <row r="127" spans="1:93">
      <c r="A127" s="17">
        <v>118</v>
      </c>
      <c r="B127" s="184">
        <v>81</v>
      </c>
      <c r="C127" s="631"/>
      <c r="D127" s="18"/>
      <c r="E127" s="19">
        <v>1</v>
      </c>
      <c r="F127" s="20"/>
      <c r="G127" s="20"/>
      <c r="H127" s="20">
        <v>1</v>
      </c>
      <c r="I127" s="20"/>
      <c r="J127" s="20"/>
      <c r="K127" s="20"/>
      <c r="L127" s="20"/>
      <c r="M127" s="20"/>
      <c r="N127" s="20"/>
      <c r="O127" s="20"/>
      <c r="P127" s="19"/>
      <c r="Q127" s="19"/>
      <c r="R127" s="21"/>
      <c r="S127" s="21"/>
      <c r="T127" s="21">
        <v>3</v>
      </c>
      <c r="U127" s="21"/>
      <c r="V127" s="22"/>
      <c r="W127" s="22"/>
      <c r="X127" s="22">
        <v>3</v>
      </c>
      <c r="Y127" s="22"/>
      <c r="Z127" s="23"/>
      <c r="AA127" s="23"/>
      <c r="AB127" s="23">
        <v>3</v>
      </c>
      <c r="AC127" s="23"/>
      <c r="AD127" s="24"/>
      <c r="AE127" s="24"/>
      <c r="AF127" s="24">
        <v>3</v>
      </c>
      <c r="AG127" s="24"/>
      <c r="AH127" s="25"/>
      <c r="AI127" s="25"/>
      <c r="AJ127" s="25">
        <v>3</v>
      </c>
      <c r="AK127" s="25"/>
      <c r="AL127" s="26"/>
      <c r="AM127" s="26"/>
      <c r="AN127" s="26">
        <v>3</v>
      </c>
      <c r="AO127" s="26"/>
      <c r="AP127" s="22"/>
      <c r="AQ127" s="22"/>
      <c r="AR127" s="22">
        <v>3</v>
      </c>
      <c r="AS127" s="22"/>
      <c r="AT127" s="27"/>
      <c r="AU127" s="27"/>
      <c r="AV127" s="27">
        <v>3</v>
      </c>
      <c r="AW127" s="27"/>
      <c r="AX127" s="21"/>
      <c r="AY127" s="21"/>
      <c r="AZ127" s="21">
        <v>3</v>
      </c>
      <c r="BA127" s="21"/>
      <c r="BB127" s="22"/>
      <c r="BC127" s="22"/>
      <c r="BD127" s="22">
        <v>3</v>
      </c>
      <c r="BE127" s="22"/>
      <c r="BF127" s="23"/>
      <c r="BG127" s="23"/>
      <c r="BH127" s="23">
        <v>3</v>
      </c>
      <c r="BI127" s="23"/>
      <c r="BJ127" s="24"/>
      <c r="BK127" s="24"/>
      <c r="BL127" s="24">
        <v>3</v>
      </c>
      <c r="BM127" s="24"/>
      <c r="BN127" s="25"/>
      <c r="BO127" s="25"/>
      <c r="BP127" s="25">
        <v>3</v>
      </c>
      <c r="BQ127" s="25"/>
      <c r="BR127" s="26"/>
      <c r="BS127" s="26"/>
      <c r="BT127" s="26">
        <v>3</v>
      </c>
      <c r="BU127" s="26"/>
      <c r="BZ127" s="170"/>
      <c r="CA127" s="44"/>
      <c r="CB127" s="171"/>
      <c r="CJ127" s="28"/>
      <c r="CO127" s="28"/>
    </row>
    <row r="128" spans="1:93">
      <c r="A128" s="17">
        <v>119</v>
      </c>
      <c r="B128" s="184">
        <v>82</v>
      </c>
      <c r="C128" s="631"/>
      <c r="D128" s="18"/>
      <c r="E128" s="19">
        <v>1</v>
      </c>
      <c r="F128" s="20"/>
      <c r="G128" s="20"/>
      <c r="H128" s="20">
        <v>1</v>
      </c>
      <c r="I128" s="20"/>
      <c r="J128" s="20"/>
      <c r="K128" s="20"/>
      <c r="L128" s="20"/>
      <c r="M128" s="20"/>
      <c r="N128" s="20"/>
      <c r="O128" s="20"/>
      <c r="P128" s="19"/>
      <c r="Q128" s="19"/>
      <c r="R128" s="21"/>
      <c r="S128" s="21"/>
      <c r="T128" s="21"/>
      <c r="U128" s="21">
        <v>4</v>
      </c>
      <c r="V128" s="22"/>
      <c r="W128" s="22"/>
      <c r="X128" s="22">
        <v>3</v>
      </c>
      <c r="Y128" s="22"/>
      <c r="Z128" s="23"/>
      <c r="AA128" s="23"/>
      <c r="AB128" s="23"/>
      <c r="AC128" s="23">
        <v>4</v>
      </c>
      <c r="AD128" s="24"/>
      <c r="AE128" s="24"/>
      <c r="AF128" s="24"/>
      <c r="AG128" s="24">
        <v>4</v>
      </c>
      <c r="AH128" s="25"/>
      <c r="AI128" s="25"/>
      <c r="AJ128" s="25">
        <v>3</v>
      </c>
      <c r="AK128" s="25"/>
      <c r="AL128" s="26"/>
      <c r="AM128" s="26"/>
      <c r="AN128" s="26">
        <v>3</v>
      </c>
      <c r="AO128" s="26"/>
      <c r="AP128" s="22"/>
      <c r="AQ128" s="22"/>
      <c r="AR128" s="22">
        <v>3</v>
      </c>
      <c r="AS128" s="22"/>
      <c r="AT128" s="27"/>
      <c r="AU128" s="27"/>
      <c r="AV128" s="27">
        <v>3</v>
      </c>
      <c r="AW128" s="27"/>
      <c r="AX128" s="21"/>
      <c r="AY128" s="21"/>
      <c r="AZ128" s="21">
        <v>3</v>
      </c>
      <c r="BA128" s="21"/>
      <c r="BB128" s="22"/>
      <c r="BC128" s="22"/>
      <c r="BD128" s="22">
        <v>3</v>
      </c>
      <c r="BE128" s="22"/>
      <c r="BF128" s="23"/>
      <c r="BG128" s="23"/>
      <c r="BH128" s="23">
        <v>3</v>
      </c>
      <c r="BI128" s="23"/>
      <c r="BJ128" s="24"/>
      <c r="BK128" s="24"/>
      <c r="BL128" s="24">
        <v>3</v>
      </c>
      <c r="BM128" s="24"/>
      <c r="BN128" s="25"/>
      <c r="BO128" s="25"/>
      <c r="BP128" s="25"/>
      <c r="BQ128" s="25">
        <v>4</v>
      </c>
      <c r="BR128" s="26"/>
      <c r="BS128" s="26"/>
      <c r="BT128" s="26"/>
      <c r="BU128" s="26">
        <v>4</v>
      </c>
      <c r="BZ128" s="170"/>
      <c r="CA128" s="44"/>
      <c r="CB128" s="171"/>
      <c r="CJ128" s="28"/>
      <c r="CO128" s="28"/>
    </row>
    <row r="129" spans="1:93">
      <c r="A129" s="17">
        <v>120</v>
      </c>
      <c r="B129" s="184">
        <v>83</v>
      </c>
      <c r="C129" s="631"/>
      <c r="D129" s="18">
        <v>1</v>
      </c>
      <c r="E129" s="19"/>
      <c r="F129" s="20"/>
      <c r="G129" s="20"/>
      <c r="H129" s="20"/>
      <c r="I129" s="20"/>
      <c r="J129" s="20">
        <v>1</v>
      </c>
      <c r="K129" s="20"/>
      <c r="L129" s="20"/>
      <c r="M129" s="20"/>
      <c r="N129" s="20"/>
      <c r="O129" s="20"/>
      <c r="P129" s="19"/>
      <c r="Q129" s="19"/>
      <c r="R129" s="21"/>
      <c r="S129" s="21"/>
      <c r="T129" s="21"/>
      <c r="U129" s="21">
        <v>4</v>
      </c>
      <c r="V129" s="22"/>
      <c r="W129" s="22"/>
      <c r="X129" s="22">
        <v>3</v>
      </c>
      <c r="Y129" s="22"/>
      <c r="Z129" s="23"/>
      <c r="AA129" s="23"/>
      <c r="AB129" s="23"/>
      <c r="AC129" s="23">
        <v>4</v>
      </c>
      <c r="AD129" s="24"/>
      <c r="AE129" s="24"/>
      <c r="AF129" s="24">
        <v>3</v>
      </c>
      <c r="AG129" s="24"/>
      <c r="AH129" s="25"/>
      <c r="AI129" s="25"/>
      <c r="AJ129" s="25"/>
      <c r="AK129" s="25">
        <v>4</v>
      </c>
      <c r="AL129" s="26"/>
      <c r="AM129" s="26"/>
      <c r="AN129" s="26"/>
      <c r="AO129" s="26">
        <v>4</v>
      </c>
      <c r="AP129" s="22"/>
      <c r="AQ129" s="22"/>
      <c r="AR129" s="22">
        <v>3</v>
      </c>
      <c r="AS129" s="22"/>
      <c r="AT129" s="27"/>
      <c r="AU129" s="27"/>
      <c r="AV129" s="27">
        <v>3</v>
      </c>
      <c r="AW129" s="27"/>
      <c r="AX129" s="21"/>
      <c r="AY129" s="21"/>
      <c r="AZ129" s="21">
        <v>3</v>
      </c>
      <c r="BA129" s="21"/>
      <c r="BB129" s="22"/>
      <c r="BC129" s="22"/>
      <c r="BD129" s="22">
        <v>3</v>
      </c>
      <c r="BE129" s="22"/>
      <c r="BF129" s="23"/>
      <c r="BG129" s="23"/>
      <c r="BH129" s="23">
        <v>3</v>
      </c>
      <c r="BI129" s="23"/>
      <c r="BJ129" s="24"/>
      <c r="BK129" s="24"/>
      <c r="BL129" s="24">
        <v>3</v>
      </c>
      <c r="BM129" s="24"/>
      <c r="BN129" s="25"/>
      <c r="BO129" s="25"/>
      <c r="BP129" s="25"/>
      <c r="BQ129" s="25">
        <v>4</v>
      </c>
      <c r="BR129" s="26"/>
      <c r="BS129" s="26"/>
      <c r="BT129" s="26"/>
      <c r="BU129" s="26">
        <v>4</v>
      </c>
      <c r="BZ129" s="170"/>
      <c r="CA129" s="44"/>
      <c r="CB129" s="171"/>
      <c r="CJ129" s="28"/>
      <c r="CO129" s="28"/>
    </row>
    <row r="130" spans="1:93">
      <c r="A130" s="17">
        <v>121</v>
      </c>
      <c r="B130" s="184">
        <v>84</v>
      </c>
      <c r="C130" s="631"/>
      <c r="D130" s="18"/>
      <c r="E130" s="19">
        <v>1</v>
      </c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19"/>
      <c r="Q130" s="19">
        <v>1</v>
      </c>
      <c r="R130" s="21"/>
      <c r="S130" s="21"/>
      <c r="T130" s="21">
        <v>3</v>
      </c>
      <c r="U130" s="21"/>
      <c r="V130" s="22"/>
      <c r="W130" s="22"/>
      <c r="X130" s="22"/>
      <c r="Y130" s="22">
        <v>4</v>
      </c>
      <c r="Z130" s="23"/>
      <c r="AA130" s="23"/>
      <c r="AB130" s="23"/>
      <c r="AC130" s="23">
        <v>4</v>
      </c>
      <c r="AD130" s="24"/>
      <c r="AE130" s="24"/>
      <c r="AF130" s="24"/>
      <c r="AG130" s="24">
        <v>4</v>
      </c>
      <c r="AH130" s="25"/>
      <c r="AI130" s="25"/>
      <c r="AJ130" s="25"/>
      <c r="AK130" s="25">
        <v>4</v>
      </c>
      <c r="AL130" s="26"/>
      <c r="AM130" s="26"/>
      <c r="AN130" s="26"/>
      <c r="AO130" s="26">
        <v>4</v>
      </c>
      <c r="AP130" s="22"/>
      <c r="AQ130" s="22"/>
      <c r="AR130" s="22"/>
      <c r="AS130" s="22">
        <v>4</v>
      </c>
      <c r="AT130" s="27"/>
      <c r="AU130" s="27"/>
      <c r="AV130" s="27"/>
      <c r="AW130" s="27">
        <v>4</v>
      </c>
      <c r="AX130" s="21"/>
      <c r="AY130" s="21"/>
      <c r="AZ130" s="21"/>
      <c r="BA130" s="21">
        <v>4</v>
      </c>
      <c r="BB130" s="22"/>
      <c r="BC130" s="22"/>
      <c r="BD130" s="22"/>
      <c r="BE130" s="22">
        <v>4</v>
      </c>
      <c r="BF130" s="23"/>
      <c r="BG130" s="23"/>
      <c r="BH130" s="23"/>
      <c r="BI130" s="23">
        <v>4</v>
      </c>
      <c r="BJ130" s="24"/>
      <c r="BK130" s="24"/>
      <c r="BL130" s="24"/>
      <c r="BM130" s="24">
        <v>4</v>
      </c>
      <c r="BN130" s="25"/>
      <c r="BO130" s="25"/>
      <c r="BP130" s="25"/>
      <c r="BQ130" s="25">
        <v>4</v>
      </c>
      <c r="BR130" s="26"/>
      <c r="BS130" s="26"/>
      <c r="BT130" s="26">
        <v>3</v>
      </c>
      <c r="BU130" s="26"/>
      <c r="BZ130" s="170"/>
      <c r="CA130" s="44"/>
      <c r="CB130" s="171"/>
      <c r="CJ130" s="28"/>
      <c r="CO130" s="28"/>
    </row>
    <row r="131" spans="1:93">
      <c r="A131" s="17">
        <v>122</v>
      </c>
      <c r="B131" s="184">
        <v>85</v>
      </c>
      <c r="C131" s="631"/>
      <c r="D131" s="18">
        <v>1</v>
      </c>
      <c r="E131" s="19"/>
      <c r="F131" s="20"/>
      <c r="G131" s="20"/>
      <c r="H131" s="20">
        <v>1</v>
      </c>
      <c r="I131" s="20"/>
      <c r="J131" s="20"/>
      <c r="K131" s="20"/>
      <c r="L131" s="20"/>
      <c r="M131" s="20"/>
      <c r="N131" s="20"/>
      <c r="O131" s="20"/>
      <c r="P131" s="19"/>
      <c r="Q131" s="19"/>
      <c r="R131" s="21"/>
      <c r="S131" s="21"/>
      <c r="T131" s="21">
        <v>3</v>
      </c>
      <c r="U131" s="21"/>
      <c r="V131" s="22"/>
      <c r="W131" s="22"/>
      <c r="X131" s="22">
        <v>3</v>
      </c>
      <c r="Y131" s="22"/>
      <c r="Z131" s="23"/>
      <c r="AA131" s="23"/>
      <c r="AB131" s="23"/>
      <c r="AC131" s="23">
        <v>4</v>
      </c>
      <c r="AD131" s="24"/>
      <c r="AE131" s="24"/>
      <c r="AF131" s="24"/>
      <c r="AG131" s="24">
        <v>4</v>
      </c>
      <c r="AH131" s="25"/>
      <c r="AI131" s="25"/>
      <c r="AJ131" s="25"/>
      <c r="AK131" s="25">
        <v>4</v>
      </c>
      <c r="AL131" s="26"/>
      <c r="AM131" s="26"/>
      <c r="AN131" s="26"/>
      <c r="AO131" s="26">
        <v>4</v>
      </c>
      <c r="AP131" s="22"/>
      <c r="AQ131" s="22">
        <v>2</v>
      </c>
      <c r="AR131" s="22"/>
      <c r="AS131" s="22"/>
      <c r="AT131" s="27"/>
      <c r="AU131" s="27"/>
      <c r="AV131" s="27"/>
      <c r="AW131" s="27">
        <v>4</v>
      </c>
      <c r="AX131" s="21"/>
      <c r="AY131" s="21"/>
      <c r="AZ131" s="21"/>
      <c r="BA131" s="21">
        <v>4</v>
      </c>
      <c r="BB131" s="22"/>
      <c r="BC131" s="22"/>
      <c r="BD131" s="22"/>
      <c r="BE131" s="22">
        <v>4</v>
      </c>
      <c r="BF131" s="23"/>
      <c r="BG131" s="23"/>
      <c r="BH131" s="23"/>
      <c r="BI131" s="23">
        <v>4</v>
      </c>
      <c r="BJ131" s="24"/>
      <c r="BK131" s="24"/>
      <c r="BL131" s="24"/>
      <c r="BM131" s="24">
        <v>4</v>
      </c>
      <c r="BN131" s="25"/>
      <c r="BO131" s="25"/>
      <c r="BP131" s="25">
        <v>3</v>
      </c>
      <c r="BQ131" s="25"/>
      <c r="BR131" s="26"/>
      <c r="BS131" s="26"/>
      <c r="BT131" s="26"/>
      <c r="BU131" s="26">
        <v>4</v>
      </c>
      <c r="BZ131" s="170"/>
      <c r="CA131" s="44"/>
      <c r="CB131" s="171"/>
      <c r="CJ131" s="28"/>
      <c r="CO131" s="28"/>
    </row>
    <row r="132" spans="1:93">
      <c r="A132" s="17">
        <v>123</v>
      </c>
      <c r="B132" s="184">
        <v>86</v>
      </c>
      <c r="C132" s="631"/>
      <c r="D132" s="18">
        <v>1</v>
      </c>
      <c r="E132" s="19"/>
      <c r="F132" s="20"/>
      <c r="G132" s="20">
        <v>1</v>
      </c>
      <c r="H132" s="20"/>
      <c r="I132" s="20"/>
      <c r="J132" s="20"/>
      <c r="K132" s="20"/>
      <c r="L132" s="20"/>
      <c r="M132" s="20"/>
      <c r="N132" s="20"/>
      <c r="O132" s="20"/>
      <c r="P132" s="19"/>
      <c r="Q132" s="19"/>
      <c r="R132" s="21"/>
      <c r="S132" s="21"/>
      <c r="T132" s="21"/>
      <c r="U132" s="21">
        <v>4</v>
      </c>
      <c r="V132" s="22"/>
      <c r="W132" s="22"/>
      <c r="X132" s="22"/>
      <c r="Y132" s="22">
        <v>4</v>
      </c>
      <c r="Z132" s="23"/>
      <c r="AA132" s="23"/>
      <c r="AB132" s="23"/>
      <c r="AC132" s="23">
        <v>4</v>
      </c>
      <c r="AD132" s="24"/>
      <c r="AE132" s="24"/>
      <c r="AF132" s="24"/>
      <c r="AG132" s="24">
        <v>4</v>
      </c>
      <c r="AH132" s="25"/>
      <c r="AI132" s="25"/>
      <c r="AJ132" s="25"/>
      <c r="AK132" s="25">
        <v>4</v>
      </c>
      <c r="AL132" s="26"/>
      <c r="AM132" s="26"/>
      <c r="AN132" s="26"/>
      <c r="AO132" s="26">
        <v>4</v>
      </c>
      <c r="AP132" s="22"/>
      <c r="AQ132" s="22"/>
      <c r="AR132" s="22"/>
      <c r="AS132" s="22">
        <v>4</v>
      </c>
      <c r="AT132" s="27"/>
      <c r="AU132" s="27"/>
      <c r="AV132" s="27"/>
      <c r="AW132" s="27">
        <v>4</v>
      </c>
      <c r="AX132" s="21"/>
      <c r="AY132" s="21"/>
      <c r="AZ132" s="21"/>
      <c r="BA132" s="21">
        <v>4</v>
      </c>
      <c r="BB132" s="22"/>
      <c r="BC132" s="22"/>
      <c r="BD132" s="22"/>
      <c r="BE132" s="22">
        <v>4</v>
      </c>
      <c r="BF132" s="23"/>
      <c r="BG132" s="23"/>
      <c r="BH132" s="23"/>
      <c r="BI132" s="23">
        <v>4</v>
      </c>
      <c r="BJ132" s="24"/>
      <c r="BK132" s="24"/>
      <c r="BL132" s="24"/>
      <c r="BM132" s="24">
        <v>4</v>
      </c>
      <c r="BN132" s="25"/>
      <c r="BO132" s="25"/>
      <c r="BP132" s="25"/>
      <c r="BQ132" s="25">
        <v>4</v>
      </c>
      <c r="BR132" s="26"/>
      <c r="BS132" s="26"/>
      <c r="BT132" s="26"/>
      <c r="BU132" s="26">
        <v>4</v>
      </c>
      <c r="BZ132" s="170"/>
      <c r="CA132" s="44"/>
      <c r="CB132" s="171"/>
      <c r="CJ132" s="28"/>
      <c r="CO132" s="28"/>
    </row>
    <row r="133" spans="1:93">
      <c r="A133" s="17">
        <v>124</v>
      </c>
      <c r="B133" s="184">
        <v>87</v>
      </c>
      <c r="C133" s="631"/>
      <c r="D133" s="18"/>
      <c r="E133" s="19">
        <v>1</v>
      </c>
      <c r="F133" s="20"/>
      <c r="G133" s="20"/>
      <c r="H133" s="20">
        <v>1</v>
      </c>
      <c r="I133" s="20"/>
      <c r="J133" s="20"/>
      <c r="K133" s="20"/>
      <c r="L133" s="20"/>
      <c r="M133" s="20"/>
      <c r="N133" s="20"/>
      <c r="O133" s="20"/>
      <c r="P133" s="19"/>
      <c r="Q133" s="19"/>
      <c r="R133" s="21"/>
      <c r="S133" s="21"/>
      <c r="T133" s="21"/>
      <c r="U133" s="21">
        <v>4</v>
      </c>
      <c r="V133" s="22"/>
      <c r="W133" s="22"/>
      <c r="X133" s="22">
        <v>3</v>
      </c>
      <c r="Y133" s="22"/>
      <c r="Z133" s="23"/>
      <c r="AA133" s="23"/>
      <c r="AB133" s="23">
        <v>3</v>
      </c>
      <c r="AC133" s="23"/>
      <c r="AD133" s="24"/>
      <c r="AE133" s="24"/>
      <c r="AF133" s="24">
        <v>3</v>
      </c>
      <c r="AG133" s="24"/>
      <c r="AH133" s="25"/>
      <c r="AI133" s="25"/>
      <c r="AJ133" s="25">
        <v>3</v>
      </c>
      <c r="AK133" s="25"/>
      <c r="AL133" s="26"/>
      <c r="AM133" s="26"/>
      <c r="AN133" s="26">
        <v>3</v>
      </c>
      <c r="AO133" s="26"/>
      <c r="AP133" s="22"/>
      <c r="AQ133" s="22"/>
      <c r="AR133" s="22">
        <v>3</v>
      </c>
      <c r="AS133" s="22"/>
      <c r="AT133" s="27"/>
      <c r="AU133" s="27"/>
      <c r="AV133" s="27">
        <v>3</v>
      </c>
      <c r="AW133" s="27"/>
      <c r="AX133" s="21"/>
      <c r="AY133" s="21"/>
      <c r="AZ133" s="21">
        <v>3</v>
      </c>
      <c r="BA133" s="21"/>
      <c r="BB133" s="22"/>
      <c r="BC133" s="22"/>
      <c r="BD133" s="22">
        <v>3</v>
      </c>
      <c r="BE133" s="22"/>
      <c r="BF133" s="23"/>
      <c r="BG133" s="23"/>
      <c r="BH133" s="23">
        <v>3</v>
      </c>
      <c r="BI133" s="23"/>
      <c r="BJ133" s="24"/>
      <c r="BK133" s="24"/>
      <c r="BL133" s="24">
        <v>3</v>
      </c>
      <c r="BM133" s="24"/>
      <c r="BN133" s="25"/>
      <c r="BO133" s="25"/>
      <c r="BP133" s="25">
        <v>3</v>
      </c>
      <c r="BQ133" s="25"/>
      <c r="BR133" s="26"/>
      <c r="BS133" s="26"/>
      <c r="BT133" s="26">
        <v>3</v>
      </c>
      <c r="BU133" s="26"/>
      <c r="BZ133" s="170"/>
      <c r="CA133" s="44"/>
      <c r="CB133" s="171"/>
      <c r="CJ133" s="28"/>
      <c r="CO133" s="28"/>
    </row>
    <row r="134" spans="1:93">
      <c r="A134" s="17">
        <v>125</v>
      </c>
      <c r="B134" s="184">
        <v>88</v>
      </c>
      <c r="C134" s="631"/>
      <c r="D134" s="18">
        <v>1</v>
      </c>
      <c r="E134" s="19"/>
      <c r="F134" s="20"/>
      <c r="G134" s="20"/>
      <c r="H134" s="20"/>
      <c r="I134" s="20"/>
      <c r="J134" s="20">
        <v>1</v>
      </c>
      <c r="K134" s="20"/>
      <c r="L134" s="20"/>
      <c r="M134" s="20"/>
      <c r="N134" s="20"/>
      <c r="O134" s="20"/>
      <c r="P134" s="19"/>
      <c r="Q134" s="19"/>
      <c r="R134" s="21"/>
      <c r="S134" s="21"/>
      <c r="T134" s="21">
        <v>3</v>
      </c>
      <c r="U134" s="21"/>
      <c r="V134" s="22"/>
      <c r="W134" s="22"/>
      <c r="X134" s="22">
        <v>3</v>
      </c>
      <c r="Y134" s="22"/>
      <c r="Z134" s="23"/>
      <c r="AA134" s="23"/>
      <c r="AB134" s="23">
        <v>3</v>
      </c>
      <c r="AC134" s="23"/>
      <c r="AD134" s="24"/>
      <c r="AE134" s="24"/>
      <c r="AF134" s="24">
        <v>3</v>
      </c>
      <c r="AG134" s="24"/>
      <c r="AH134" s="25"/>
      <c r="AI134" s="25"/>
      <c r="AJ134" s="25">
        <v>3</v>
      </c>
      <c r="AK134" s="25"/>
      <c r="AL134" s="26"/>
      <c r="AM134" s="26"/>
      <c r="AN134" s="26">
        <v>3</v>
      </c>
      <c r="AO134" s="26"/>
      <c r="AP134" s="22"/>
      <c r="AQ134" s="22"/>
      <c r="AR134" s="22">
        <v>3</v>
      </c>
      <c r="AS134" s="22"/>
      <c r="AT134" s="27"/>
      <c r="AU134" s="27"/>
      <c r="AV134" s="27">
        <v>3</v>
      </c>
      <c r="AW134" s="27"/>
      <c r="AX134" s="21"/>
      <c r="AY134" s="21"/>
      <c r="AZ134" s="21">
        <v>3</v>
      </c>
      <c r="BA134" s="21"/>
      <c r="BB134" s="22"/>
      <c r="BC134" s="22"/>
      <c r="BD134" s="22">
        <v>3</v>
      </c>
      <c r="BE134" s="22"/>
      <c r="BF134" s="23"/>
      <c r="BG134" s="23"/>
      <c r="BH134" s="23">
        <v>3</v>
      </c>
      <c r="BI134" s="23"/>
      <c r="BJ134" s="24"/>
      <c r="BK134" s="24"/>
      <c r="BL134" s="24">
        <v>3</v>
      </c>
      <c r="BM134" s="24"/>
      <c r="BN134" s="25"/>
      <c r="BO134" s="25"/>
      <c r="BP134" s="25">
        <v>3</v>
      </c>
      <c r="BQ134" s="25"/>
      <c r="BR134" s="26"/>
      <c r="BS134" s="26"/>
      <c r="BT134" s="26">
        <v>3</v>
      </c>
      <c r="BU134" s="26"/>
      <c r="BZ134" s="170"/>
      <c r="CA134" s="44"/>
      <c r="CB134" s="171"/>
      <c r="CJ134" s="28"/>
      <c r="CO134" s="28"/>
    </row>
    <row r="135" spans="1:93">
      <c r="A135" s="17">
        <v>126</v>
      </c>
      <c r="B135" s="184">
        <v>89</v>
      </c>
      <c r="C135" s="631"/>
      <c r="D135" s="18"/>
      <c r="E135" s="19">
        <v>1</v>
      </c>
      <c r="F135" s="20"/>
      <c r="G135" s="20"/>
      <c r="H135" s="20"/>
      <c r="I135" s="20"/>
      <c r="J135" s="20">
        <v>1</v>
      </c>
      <c r="K135" s="20"/>
      <c r="L135" s="20"/>
      <c r="M135" s="20"/>
      <c r="N135" s="20"/>
      <c r="O135" s="20"/>
      <c r="P135" s="19"/>
      <c r="Q135" s="19"/>
      <c r="R135" s="21"/>
      <c r="S135" s="21"/>
      <c r="T135" s="21">
        <v>3</v>
      </c>
      <c r="U135" s="21"/>
      <c r="V135" s="22"/>
      <c r="W135" s="22"/>
      <c r="X135" s="22">
        <v>3</v>
      </c>
      <c r="Y135" s="22"/>
      <c r="Z135" s="23"/>
      <c r="AA135" s="23"/>
      <c r="AB135" s="23">
        <v>3</v>
      </c>
      <c r="AC135" s="23"/>
      <c r="AD135" s="24"/>
      <c r="AE135" s="24"/>
      <c r="AF135" s="24"/>
      <c r="AG135" s="24">
        <v>4</v>
      </c>
      <c r="AH135" s="25"/>
      <c r="AI135" s="25"/>
      <c r="AJ135" s="25"/>
      <c r="AK135" s="25">
        <v>4</v>
      </c>
      <c r="AL135" s="26"/>
      <c r="AM135" s="26"/>
      <c r="AN135" s="26"/>
      <c r="AO135" s="26">
        <v>4</v>
      </c>
      <c r="AP135" s="22"/>
      <c r="AQ135" s="22"/>
      <c r="AR135" s="22"/>
      <c r="AS135" s="22">
        <v>4</v>
      </c>
      <c r="AT135" s="27"/>
      <c r="AU135" s="27"/>
      <c r="AV135" s="27"/>
      <c r="AW135" s="27">
        <v>4</v>
      </c>
      <c r="AX135" s="21"/>
      <c r="AY135" s="21"/>
      <c r="AZ135" s="21"/>
      <c r="BA135" s="21">
        <v>4</v>
      </c>
      <c r="BB135" s="22"/>
      <c r="BC135" s="22"/>
      <c r="BD135" s="22"/>
      <c r="BE135" s="22">
        <v>4</v>
      </c>
      <c r="BF135" s="23"/>
      <c r="BG135" s="23"/>
      <c r="BH135" s="23"/>
      <c r="BI135" s="23">
        <v>4</v>
      </c>
      <c r="BJ135" s="24"/>
      <c r="BK135" s="24"/>
      <c r="BL135" s="24"/>
      <c r="BM135" s="24">
        <v>4</v>
      </c>
      <c r="BN135" s="25"/>
      <c r="BO135" s="25"/>
      <c r="BP135" s="25"/>
      <c r="BQ135" s="25">
        <v>4</v>
      </c>
      <c r="BR135" s="26"/>
      <c r="BS135" s="26"/>
      <c r="BT135" s="26">
        <v>3</v>
      </c>
      <c r="BU135" s="26"/>
      <c r="BZ135" s="170"/>
      <c r="CA135" s="44"/>
      <c r="CB135" s="171"/>
      <c r="CJ135" s="28"/>
      <c r="CO135" s="28"/>
    </row>
    <row r="136" spans="1:93" s="217" customFormat="1">
      <c r="A136" s="38"/>
      <c r="B136" s="38"/>
      <c r="C136" s="442"/>
      <c r="D136" s="215">
        <f>SUM(D47:D135)</f>
        <v>43</v>
      </c>
      <c r="E136" s="215">
        <f t="shared" ref="E136:BP136" si="94">SUM(E47:E135)</f>
        <v>46</v>
      </c>
      <c r="F136" s="215">
        <f t="shared" si="94"/>
        <v>11</v>
      </c>
      <c r="G136" s="215">
        <f t="shared" si="94"/>
        <v>10</v>
      </c>
      <c r="H136" s="215">
        <f t="shared" si="94"/>
        <v>23</v>
      </c>
      <c r="I136" s="215">
        <f t="shared" si="94"/>
        <v>6</v>
      </c>
      <c r="J136" s="215">
        <f t="shared" si="94"/>
        <v>24</v>
      </c>
      <c r="K136" s="215">
        <f t="shared" si="94"/>
        <v>0</v>
      </c>
      <c r="L136" s="215">
        <f t="shared" si="94"/>
        <v>0</v>
      </c>
      <c r="M136" s="215">
        <f t="shared" si="94"/>
        <v>0</v>
      </c>
      <c r="N136" s="215">
        <f t="shared" si="94"/>
        <v>0</v>
      </c>
      <c r="O136" s="215">
        <f t="shared" si="94"/>
        <v>0</v>
      </c>
      <c r="P136" s="215">
        <f t="shared" si="94"/>
        <v>0</v>
      </c>
      <c r="Q136" s="215">
        <f t="shared" si="94"/>
        <v>15</v>
      </c>
      <c r="R136" s="215">
        <f t="shared" si="94"/>
        <v>1</v>
      </c>
      <c r="S136" s="215">
        <f t="shared" si="94"/>
        <v>2</v>
      </c>
      <c r="T136" s="215">
        <f t="shared" si="94"/>
        <v>132</v>
      </c>
      <c r="U136" s="215">
        <f t="shared" si="94"/>
        <v>172</v>
      </c>
      <c r="V136" s="215">
        <f t="shared" si="94"/>
        <v>0</v>
      </c>
      <c r="W136" s="215">
        <f t="shared" si="94"/>
        <v>2</v>
      </c>
      <c r="X136" s="215">
        <f t="shared" si="94"/>
        <v>177</v>
      </c>
      <c r="Y136" s="215">
        <f t="shared" si="94"/>
        <v>116</v>
      </c>
      <c r="Z136" s="215">
        <f t="shared" si="94"/>
        <v>0</v>
      </c>
      <c r="AA136" s="215">
        <f t="shared" si="94"/>
        <v>2</v>
      </c>
      <c r="AB136" s="215">
        <f t="shared" si="94"/>
        <v>105</v>
      </c>
      <c r="AC136" s="215">
        <f t="shared" si="94"/>
        <v>212</v>
      </c>
      <c r="AD136" s="215">
        <f t="shared" si="94"/>
        <v>0</v>
      </c>
      <c r="AE136" s="215">
        <f t="shared" si="94"/>
        <v>2</v>
      </c>
      <c r="AF136" s="215">
        <f t="shared" si="94"/>
        <v>135</v>
      </c>
      <c r="AG136" s="215">
        <f t="shared" si="94"/>
        <v>172</v>
      </c>
      <c r="AH136" s="215">
        <f t="shared" si="94"/>
        <v>0</v>
      </c>
      <c r="AI136" s="215">
        <f t="shared" si="94"/>
        <v>0</v>
      </c>
      <c r="AJ136" s="215">
        <f t="shared" si="94"/>
        <v>120</v>
      </c>
      <c r="AK136" s="215">
        <f t="shared" si="94"/>
        <v>196</v>
      </c>
      <c r="AL136" s="215">
        <f t="shared" si="94"/>
        <v>0</v>
      </c>
      <c r="AM136" s="215">
        <f t="shared" si="94"/>
        <v>0</v>
      </c>
      <c r="AN136" s="215">
        <f t="shared" si="94"/>
        <v>123</v>
      </c>
      <c r="AO136" s="215">
        <f t="shared" si="94"/>
        <v>192</v>
      </c>
      <c r="AP136" s="215">
        <f t="shared" si="94"/>
        <v>0</v>
      </c>
      <c r="AQ136" s="215">
        <f t="shared" si="94"/>
        <v>8</v>
      </c>
      <c r="AR136" s="215">
        <f t="shared" si="94"/>
        <v>132</v>
      </c>
      <c r="AS136" s="215">
        <f t="shared" si="94"/>
        <v>164</v>
      </c>
      <c r="AT136" s="215">
        <f t="shared" si="94"/>
        <v>0</v>
      </c>
      <c r="AU136" s="215">
        <f t="shared" si="94"/>
        <v>2</v>
      </c>
      <c r="AV136" s="215">
        <f t="shared" si="94"/>
        <v>147</v>
      </c>
      <c r="AW136" s="215">
        <f t="shared" si="94"/>
        <v>156</v>
      </c>
      <c r="AX136" s="215">
        <f t="shared" si="94"/>
        <v>0</v>
      </c>
      <c r="AY136" s="215">
        <f t="shared" si="94"/>
        <v>0</v>
      </c>
      <c r="AZ136" s="215">
        <f t="shared" si="94"/>
        <v>123</v>
      </c>
      <c r="BA136" s="215">
        <f t="shared" si="94"/>
        <v>192</v>
      </c>
      <c r="BB136" s="215">
        <f t="shared" si="94"/>
        <v>0</v>
      </c>
      <c r="BC136" s="215">
        <f t="shared" si="94"/>
        <v>0</v>
      </c>
      <c r="BD136" s="215">
        <f t="shared" si="94"/>
        <v>165</v>
      </c>
      <c r="BE136" s="215">
        <f t="shared" si="94"/>
        <v>136</v>
      </c>
      <c r="BF136" s="215">
        <f t="shared" si="94"/>
        <v>0</v>
      </c>
      <c r="BG136" s="215">
        <f t="shared" si="94"/>
        <v>4</v>
      </c>
      <c r="BH136" s="215">
        <f t="shared" si="94"/>
        <v>123</v>
      </c>
      <c r="BI136" s="215">
        <f t="shared" si="94"/>
        <v>184</v>
      </c>
      <c r="BJ136" s="215">
        <f t="shared" si="94"/>
        <v>0</v>
      </c>
      <c r="BK136" s="215">
        <f t="shared" si="94"/>
        <v>6</v>
      </c>
      <c r="BL136" s="215">
        <f t="shared" si="94"/>
        <v>108</v>
      </c>
      <c r="BM136" s="215">
        <f t="shared" si="94"/>
        <v>200</v>
      </c>
      <c r="BN136" s="215">
        <f t="shared" si="94"/>
        <v>0</v>
      </c>
      <c r="BO136" s="215">
        <f t="shared" si="94"/>
        <v>0</v>
      </c>
      <c r="BP136" s="215">
        <f t="shared" si="94"/>
        <v>138</v>
      </c>
      <c r="BQ136" s="215">
        <f t="shared" ref="BQ136:BU136" si="95">SUM(BQ47:BQ135)</f>
        <v>172</v>
      </c>
      <c r="BR136" s="215">
        <f t="shared" si="95"/>
        <v>0</v>
      </c>
      <c r="BS136" s="215">
        <f t="shared" si="95"/>
        <v>0</v>
      </c>
      <c r="BT136" s="215">
        <f t="shared" si="95"/>
        <v>144</v>
      </c>
      <c r="BU136" s="215">
        <f t="shared" si="95"/>
        <v>164</v>
      </c>
      <c r="BZ136" s="218"/>
      <c r="CA136" s="219"/>
      <c r="CB136" s="220"/>
    </row>
    <row r="137" spans="1:93" s="217" customFormat="1">
      <c r="A137" s="38"/>
      <c r="B137" s="38"/>
      <c r="C137" s="442"/>
      <c r="D137" s="215"/>
      <c r="E137" s="21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216"/>
      <c r="Q137" s="216"/>
      <c r="R137" s="38">
        <f>R136/1</f>
        <v>1</v>
      </c>
      <c r="S137" s="38">
        <f>S136/2</f>
        <v>1</v>
      </c>
      <c r="T137" s="38">
        <f>T136/3</f>
        <v>44</v>
      </c>
      <c r="U137" s="38">
        <f>U136/4</f>
        <v>43</v>
      </c>
      <c r="V137" s="38">
        <f t="shared" ref="V137" si="96">V136/1</f>
        <v>0</v>
      </c>
      <c r="W137" s="38">
        <f t="shared" ref="W137" si="97">W136/2</f>
        <v>1</v>
      </c>
      <c r="X137" s="38">
        <f t="shared" ref="X137" si="98">X136/3</f>
        <v>59</v>
      </c>
      <c r="Y137" s="38">
        <f t="shared" ref="Y137" si="99">Y136/4</f>
        <v>29</v>
      </c>
      <c r="Z137" s="38">
        <f t="shared" ref="Z137" si="100">Z136/1</f>
        <v>0</v>
      </c>
      <c r="AA137" s="38">
        <f t="shared" ref="AA137" si="101">AA136/2</f>
        <v>1</v>
      </c>
      <c r="AB137" s="38">
        <f t="shared" ref="AB137" si="102">AB136/3</f>
        <v>35</v>
      </c>
      <c r="AC137" s="38">
        <f t="shared" ref="AC137" si="103">AC136/4</f>
        <v>53</v>
      </c>
      <c r="AD137" s="38">
        <f t="shared" ref="AD137" si="104">AD136/1</f>
        <v>0</v>
      </c>
      <c r="AE137" s="38">
        <f t="shared" ref="AE137" si="105">AE136/2</f>
        <v>1</v>
      </c>
      <c r="AF137" s="38">
        <f t="shared" ref="AF137" si="106">AF136/3</f>
        <v>45</v>
      </c>
      <c r="AG137" s="38">
        <f t="shared" ref="AG137" si="107">AG136/4</f>
        <v>43</v>
      </c>
      <c r="AH137" s="38">
        <f t="shared" ref="AH137" si="108">AH136/1</f>
        <v>0</v>
      </c>
      <c r="AI137" s="38">
        <f t="shared" ref="AI137" si="109">AI136/2</f>
        <v>0</v>
      </c>
      <c r="AJ137" s="38">
        <f t="shared" ref="AJ137" si="110">AJ136/3</f>
        <v>40</v>
      </c>
      <c r="AK137" s="38">
        <f t="shared" ref="AK137" si="111">AK136/4</f>
        <v>49</v>
      </c>
      <c r="AL137" s="38">
        <f t="shared" ref="AL137" si="112">AL136/1</f>
        <v>0</v>
      </c>
      <c r="AM137" s="38">
        <f t="shared" ref="AM137" si="113">AM136/2</f>
        <v>0</v>
      </c>
      <c r="AN137" s="38">
        <f t="shared" ref="AN137" si="114">AN136/3</f>
        <v>41</v>
      </c>
      <c r="AO137" s="38">
        <f t="shared" ref="AO137" si="115">AO136/4</f>
        <v>48</v>
      </c>
      <c r="AP137" s="38">
        <f t="shared" ref="AP137" si="116">AP136/1</f>
        <v>0</v>
      </c>
      <c r="AQ137" s="38">
        <f t="shared" ref="AQ137" si="117">AQ136/2</f>
        <v>4</v>
      </c>
      <c r="AR137" s="38">
        <f t="shared" ref="AR137" si="118">AR136/3</f>
        <v>44</v>
      </c>
      <c r="AS137" s="38">
        <f t="shared" ref="AS137" si="119">AS136/4</f>
        <v>41</v>
      </c>
      <c r="AT137" s="38">
        <f t="shared" ref="AT137" si="120">AT136/1</f>
        <v>0</v>
      </c>
      <c r="AU137" s="38">
        <f t="shared" ref="AU137" si="121">AU136/2</f>
        <v>1</v>
      </c>
      <c r="AV137" s="38">
        <f t="shared" ref="AV137" si="122">AV136/3</f>
        <v>49</v>
      </c>
      <c r="AW137" s="38">
        <f t="shared" ref="AW137" si="123">AW136/4</f>
        <v>39</v>
      </c>
      <c r="AX137" s="38">
        <f t="shared" ref="AX137" si="124">AX136/1</f>
        <v>0</v>
      </c>
      <c r="AY137" s="38">
        <f t="shared" ref="AY137" si="125">AY136/2</f>
        <v>0</v>
      </c>
      <c r="AZ137" s="38">
        <f t="shared" ref="AZ137" si="126">AZ136/3</f>
        <v>41</v>
      </c>
      <c r="BA137" s="38">
        <f t="shared" ref="BA137" si="127">BA136/4</f>
        <v>48</v>
      </c>
      <c r="BB137" s="38">
        <f t="shared" ref="BB137" si="128">BB136/1</f>
        <v>0</v>
      </c>
      <c r="BC137" s="38">
        <f t="shared" ref="BC137" si="129">BC136/2</f>
        <v>0</v>
      </c>
      <c r="BD137" s="38">
        <f t="shared" ref="BD137" si="130">BD136/3</f>
        <v>55</v>
      </c>
      <c r="BE137" s="38">
        <f t="shared" ref="BE137" si="131">BE136/4</f>
        <v>34</v>
      </c>
      <c r="BF137" s="38">
        <f t="shared" ref="BF137" si="132">BF136/1</f>
        <v>0</v>
      </c>
      <c r="BG137" s="38">
        <f t="shared" ref="BG137" si="133">BG136/2</f>
        <v>2</v>
      </c>
      <c r="BH137" s="38">
        <f t="shared" ref="BH137" si="134">BH136/3</f>
        <v>41</v>
      </c>
      <c r="BI137" s="38">
        <f t="shared" ref="BI137" si="135">BI136/4</f>
        <v>46</v>
      </c>
      <c r="BJ137" s="38">
        <f t="shared" ref="BJ137" si="136">BJ136/1</f>
        <v>0</v>
      </c>
      <c r="BK137" s="38">
        <f t="shared" ref="BK137" si="137">BK136/2</f>
        <v>3</v>
      </c>
      <c r="BL137" s="38">
        <f t="shared" ref="BL137" si="138">BL136/3</f>
        <v>36</v>
      </c>
      <c r="BM137" s="38">
        <f t="shared" ref="BM137" si="139">BM136/4</f>
        <v>50</v>
      </c>
      <c r="BN137" s="38">
        <f t="shared" ref="BN137" si="140">BN136/1</f>
        <v>0</v>
      </c>
      <c r="BO137" s="38">
        <f t="shared" ref="BO137" si="141">BO136/2</f>
        <v>0</v>
      </c>
      <c r="BP137" s="38">
        <f t="shared" ref="BP137" si="142">BP136/3</f>
        <v>46</v>
      </c>
      <c r="BQ137" s="38">
        <f t="shared" ref="BQ137" si="143">BQ136/4</f>
        <v>43</v>
      </c>
      <c r="BR137" s="38">
        <f t="shared" ref="BR137" si="144">BR136/1</f>
        <v>0</v>
      </c>
      <c r="BS137" s="38">
        <f t="shared" ref="BS137" si="145">BS136/2</f>
        <v>0</v>
      </c>
      <c r="BT137" s="38">
        <f t="shared" ref="BT137" si="146">BT136/3</f>
        <v>48</v>
      </c>
      <c r="BU137" s="38">
        <f t="shared" ref="BU137" si="147">BU136/4</f>
        <v>41</v>
      </c>
      <c r="BZ137" s="218"/>
      <c r="CA137" s="219"/>
      <c r="CB137" s="220"/>
    </row>
    <row r="138" spans="1:93" s="263" customFormat="1">
      <c r="A138" s="114"/>
      <c r="B138" s="114"/>
      <c r="C138" s="456"/>
      <c r="D138" s="455">
        <f>SUM(D136:E136)</f>
        <v>89</v>
      </c>
      <c r="E138" s="450"/>
      <c r="F138" s="114">
        <f>SUM(F136:Q136)</f>
        <v>89</v>
      </c>
      <c r="G138" s="114"/>
      <c r="H138" s="114"/>
      <c r="I138" s="114"/>
      <c r="J138" s="114"/>
      <c r="K138" s="114"/>
      <c r="L138" s="114"/>
      <c r="M138" s="114"/>
      <c r="N138" s="114"/>
      <c r="O138" s="114"/>
      <c r="P138" s="450"/>
      <c r="Q138" s="450"/>
      <c r="R138" s="114">
        <f>SUM(R136:U136)</f>
        <v>307</v>
      </c>
      <c r="S138" s="114"/>
      <c r="T138" s="114"/>
      <c r="U138" s="114"/>
      <c r="V138" s="114">
        <f>SUM(V136:Y136)</f>
        <v>295</v>
      </c>
      <c r="W138" s="114"/>
      <c r="X138" s="114"/>
      <c r="Y138" s="114"/>
      <c r="Z138" s="114">
        <f>SUM(Z136:AC136)</f>
        <v>319</v>
      </c>
      <c r="AA138" s="114"/>
      <c r="AB138" s="114"/>
      <c r="AC138" s="114"/>
      <c r="AD138" s="114">
        <f>SUM(AD136:AG136)</f>
        <v>309</v>
      </c>
      <c r="AE138" s="114"/>
      <c r="AF138" s="114"/>
      <c r="AG138" s="114"/>
      <c r="AH138" s="114">
        <f>SUM(AH136:AK136)</f>
        <v>316</v>
      </c>
      <c r="AI138" s="114"/>
      <c r="AJ138" s="114"/>
      <c r="AK138" s="114"/>
      <c r="AL138" s="114">
        <f>SUM(AL136:AO136)</f>
        <v>315</v>
      </c>
      <c r="AM138" s="114"/>
      <c r="AN138" s="114"/>
      <c r="AO138" s="114"/>
      <c r="AP138" s="114">
        <f>SUM(AP136:AS136)</f>
        <v>304</v>
      </c>
      <c r="AQ138" s="114"/>
      <c r="AR138" s="114"/>
      <c r="AS138" s="114"/>
      <c r="AT138" s="114">
        <f>SUM(AT136:AW136)</f>
        <v>305</v>
      </c>
      <c r="AU138" s="114"/>
      <c r="AV138" s="114"/>
      <c r="AW138" s="114"/>
      <c r="AX138" s="114">
        <f>SUM(AX136:BA136)</f>
        <v>315</v>
      </c>
      <c r="AY138" s="114"/>
      <c r="AZ138" s="114"/>
      <c r="BA138" s="114"/>
      <c r="BB138" s="114">
        <f>SUM(BB136:BE136)</f>
        <v>301</v>
      </c>
      <c r="BC138" s="114"/>
      <c r="BD138" s="114"/>
      <c r="BE138" s="114"/>
      <c r="BF138" s="114">
        <f>SUM(BF136:BI136)</f>
        <v>311</v>
      </c>
      <c r="BG138" s="114"/>
      <c r="BH138" s="114"/>
      <c r="BI138" s="114"/>
      <c r="BJ138" s="114">
        <f>SUM(BJ136:BM136)</f>
        <v>314</v>
      </c>
      <c r="BK138" s="114"/>
      <c r="BL138" s="114"/>
      <c r="BM138" s="114"/>
      <c r="BN138" s="114">
        <f>SUM(BN136:BQ136)</f>
        <v>310</v>
      </c>
      <c r="BO138" s="114"/>
      <c r="BP138" s="114"/>
      <c r="BQ138" s="114"/>
      <c r="BR138" s="114">
        <f>SUM(BR136:BU136)</f>
        <v>308</v>
      </c>
      <c r="BS138" s="114"/>
      <c r="BT138" s="114"/>
      <c r="BU138" s="114"/>
      <c r="BZ138" s="459"/>
      <c r="CA138" s="261"/>
      <c r="CB138" s="274"/>
    </row>
    <row r="139" spans="1:93" s="263" customFormat="1">
      <c r="A139" s="114"/>
      <c r="B139" s="114"/>
      <c r="C139" s="456"/>
      <c r="D139" s="455"/>
      <c r="E139" s="450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450"/>
      <c r="Q139" s="450"/>
      <c r="R139" s="114">
        <v>89</v>
      </c>
      <c r="S139" s="114">
        <v>89</v>
      </c>
      <c r="T139" s="114">
        <v>89</v>
      </c>
      <c r="U139" s="114">
        <v>89</v>
      </c>
      <c r="V139" s="114">
        <v>89</v>
      </c>
      <c r="W139" s="114">
        <v>89</v>
      </c>
      <c r="X139" s="114">
        <v>89</v>
      </c>
      <c r="Y139" s="114">
        <v>89</v>
      </c>
      <c r="Z139" s="114">
        <v>89</v>
      </c>
      <c r="AA139" s="114">
        <v>89</v>
      </c>
      <c r="AB139" s="114">
        <v>89</v>
      </c>
      <c r="AC139" s="114">
        <v>89</v>
      </c>
      <c r="AD139" s="114">
        <v>89</v>
      </c>
      <c r="AE139" s="114">
        <v>89</v>
      </c>
      <c r="AF139" s="114">
        <v>89</v>
      </c>
      <c r="AG139" s="114">
        <v>89</v>
      </c>
      <c r="AH139" s="114">
        <v>89</v>
      </c>
      <c r="AI139" s="114">
        <v>89</v>
      </c>
      <c r="AJ139" s="114">
        <v>89</v>
      </c>
      <c r="AK139" s="114">
        <v>89</v>
      </c>
      <c r="AL139" s="114">
        <v>89</v>
      </c>
      <c r="AM139" s="114">
        <v>89</v>
      </c>
      <c r="AN139" s="114">
        <v>89</v>
      </c>
      <c r="AO139" s="114">
        <v>89</v>
      </c>
      <c r="AP139" s="114">
        <v>89</v>
      </c>
      <c r="AQ139" s="114">
        <v>89</v>
      </c>
      <c r="AR139" s="114">
        <v>89</v>
      </c>
      <c r="AS139" s="114">
        <v>89</v>
      </c>
      <c r="AT139" s="114">
        <v>89</v>
      </c>
      <c r="AU139" s="114">
        <v>89</v>
      </c>
      <c r="AV139" s="114">
        <v>89</v>
      </c>
      <c r="AW139" s="114">
        <v>89</v>
      </c>
      <c r="AX139" s="114">
        <v>89</v>
      </c>
      <c r="AY139" s="114">
        <v>89</v>
      </c>
      <c r="AZ139" s="114">
        <v>89</v>
      </c>
      <c r="BA139" s="114">
        <v>89</v>
      </c>
      <c r="BB139" s="114">
        <v>89</v>
      </c>
      <c r="BC139" s="114">
        <v>89</v>
      </c>
      <c r="BD139" s="114">
        <v>89</v>
      </c>
      <c r="BE139" s="114">
        <v>89</v>
      </c>
      <c r="BF139" s="114">
        <v>89</v>
      </c>
      <c r="BG139" s="114">
        <v>89</v>
      </c>
      <c r="BH139" s="114">
        <v>89</v>
      </c>
      <c r="BI139" s="114">
        <v>89</v>
      </c>
      <c r="BJ139" s="114">
        <v>89</v>
      </c>
      <c r="BK139" s="114">
        <v>89</v>
      </c>
      <c r="BL139" s="114">
        <v>89</v>
      </c>
      <c r="BM139" s="114">
        <v>89</v>
      </c>
      <c r="BN139" s="114">
        <v>89</v>
      </c>
      <c r="BO139" s="114">
        <v>89</v>
      </c>
      <c r="BP139" s="114">
        <v>89</v>
      </c>
      <c r="BQ139" s="114">
        <v>89</v>
      </c>
      <c r="BR139" s="114">
        <v>89</v>
      </c>
      <c r="BS139" s="114">
        <v>89</v>
      </c>
      <c r="BT139" s="114">
        <v>89</v>
      </c>
      <c r="BU139" s="114">
        <v>89</v>
      </c>
      <c r="BZ139" s="459"/>
      <c r="CA139" s="261"/>
      <c r="CB139" s="274"/>
    </row>
    <row r="140" spans="1:93" s="263" customFormat="1">
      <c r="A140" s="114"/>
      <c r="B140" s="114"/>
      <c r="C140" s="456"/>
      <c r="D140" s="455"/>
      <c r="E140" s="450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450"/>
      <c r="Q140" s="450"/>
      <c r="R140" s="464">
        <f>R137/R139*100%</f>
        <v>1.1235955056179775E-2</v>
      </c>
      <c r="S140" s="464">
        <f>S137/S139*100%</f>
        <v>1.1235955056179775E-2</v>
      </c>
      <c r="T140" s="464">
        <f>T137/T139*100%</f>
        <v>0.4943820224719101</v>
      </c>
      <c r="U140" s="464">
        <f t="shared" ref="U140:X140" si="148">U137/U139*100%</f>
        <v>0.48314606741573035</v>
      </c>
      <c r="V140" s="464">
        <f t="shared" si="148"/>
        <v>0</v>
      </c>
      <c r="W140" s="464">
        <f t="shared" si="148"/>
        <v>1.1235955056179775E-2</v>
      </c>
      <c r="X140" s="464">
        <f t="shared" si="148"/>
        <v>0.6629213483146067</v>
      </c>
      <c r="Y140" s="464">
        <f t="shared" ref="Y140:AB140" si="149">Y137/Y139*100%</f>
        <v>0.3258426966292135</v>
      </c>
      <c r="Z140" s="464">
        <f t="shared" si="149"/>
        <v>0</v>
      </c>
      <c r="AA140" s="464">
        <f t="shared" si="149"/>
        <v>1.1235955056179775E-2</v>
      </c>
      <c r="AB140" s="464">
        <f t="shared" si="149"/>
        <v>0.39325842696629215</v>
      </c>
      <c r="AC140" s="464">
        <f t="shared" ref="AC140:AF140" si="150">AC137/AC139*100%</f>
        <v>0.5955056179775281</v>
      </c>
      <c r="AD140" s="464">
        <f t="shared" si="150"/>
        <v>0</v>
      </c>
      <c r="AE140" s="464">
        <f t="shared" si="150"/>
        <v>1.1235955056179775E-2</v>
      </c>
      <c r="AF140" s="464">
        <f t="shared" si="150"/>
        <v>0.5056179775280899</v>
      </c>
      <c r="AG140" s="464">
        <f t="shared" ref="AG140:AJ140" si="151">AG137/AG139*100%</f>
        <v>0.48314606741573035</v>
      </c>
      <c r="AH140" s="464">
        <f t="shared" si="151"/>
        <v>0</v>
      </c>
      <c r="AI140" s="464">
        <f t="shared" si="151"/>
        <v>0</v>
      </c>
      <c r="AJ140" s="464">
        <f t="shared" si="151"/>
        <v>0.449438202247191</v>
      </c>
      <c r="AK140" s="464">
        <f t="shared" ref="AK140:AN140" si="152">AK137/AK139*100%</f>
        <v>0.550561797752809</v>
      </c>
      <c r="AL140" s="464">
        <f t="shared" si="152"/>
        <v>0</v>
      </c>
      <c r="AM140" s="464">
        <f t="shared" si="152"/>
        <v>0</v>
      </c>
      <c r="AN140" s="464">
        <f t="shared" si="152"/>
        <v>0.4606741573033708</v>
      </c>
      <c r="AO140" s="464">
        <f t="shared" ref="AO140:AR140" si="153">AO137/AO139*100%</f>
        <v>0.5393258426966292</v>
      </c>
      <c r="AP140" s="464">
        <f t="shared" si="153"/>
        <v>0</v>
      </c>
      <c r="AQ140" s="464">
        <f t="shared" si="153"/>
        <v>4.49438202247191E-2</v>
      </c>
      <c r="AR140" s="464">
        <f t="shared" si="153"/>
        <v>0.4943820224719101</v>
      </c>
      <c r="AS140" s="464">
        <f t="shared" ref="AS140:AV140" si="154">AS137/AS139*100%</f>
        <v>0.4606741573033708</v>
      </c>
      <c r="AT140" s="464">
        <f t="shared" si="154"/>
        <v>0</v>
      </c>
      <c r="AU140" s="464">
        <f t="shared" si="154"/>
        <v>1.1235955056179775E-2</v>
      </c>
      <c r="AV140" s="464">
        <f t="shared" si="154"/>
        <v>0.550561797752809</v>
      </c>
      <c r="AW140" s="464">
        <f t="shared" ref="AW140:AZ140" si="155">AW137/AW139*100%</f>
        <v>0.43820224719101125</v>
      </c>
      <c r="AX140" s="464">
        <f t="shared" si="155"/>
        <v>0</v>
      </c>
      <c r="AY140" s="464">
        <f t="shared" si="155"/>
        <v>0</v>
      </c>
      <c r="AZ140" s="464">
        <f t="shared" si="155"/>
        <v>0.4606741573033708</v>
      </c>
      <c r="BA140" s="464">
        <f t="shared" ref="BA140:BD140" si="156">BA137/BA139*100%</f>
        <v>0.5393258426966292</v>
      </c>
      <c r="BB140" s="464">
        <f t="shared" si="156"/>
        <v>0</v>
      </c>
      <c r="BC140" s="464">
        <f t="shared" si="156"/>
        <v>0</v>
      </c>
      <c r="BD140" s="464">
        <f t="shared" si="156"/>
        <v>0.6179775280898876</v>
      </c>
      <c r="BE140" s="464">
        <f t="shared" ref="BE140:BH140" si="157">BE137/BE139*100%</f>
        <v>0.38202247191011235</v>
      </c>
      <c r="BF140" s="464">
        <f t="shared" si="157"/>
        <v>0</v>
      </c>
      <c r="BG140" s="464">
        <f t="shared" si="157"/>
        <v>2.247191011235955E-2</v>
      </c>
      <c r="BH140" s="464">
        <f t="shared" si="157"/>
        <v>0.4606741573033708</v>
      </c>
      <c r="BI140" s="464">
        <f t="shared" ref="BI140:BL140" si="158">BI137/BI139*100%</f>
        <v>0.5168539325842697</v>
      </c>
      <c r="BJ140" s="464">
        <f t="shared" si="158"/>
        <v>0</v>
      </c>
      <c r="BK140" s="464">
        <f t="shared" si="158"/>
        <v>3.3707865168539325E-2</v>
      </c>
      <c r="BL140" s="464">
        <f t="shared" si="158"/>
        <v>0.4044943820224719</v>
      </c>
      <c r="BM140" s="464">
        <f t="shared" ref="BM140:BP140" si="159">BM137/BM139*100%</f>
        <v>0.5617977528089888</v>
      </c>
      <c r="BN140" s="464">
        <f t="shared" si="159"/>
        <v>0</v>
      </c>
      <c r="BO140" s="464">
        <f t="shared" si="159"/>
        <v>0</v>
      </c>
      <c r="BP140" s="464">
        <f t="shared" si="159"/>
        <v>0.5168539325842697</v>
      </c>
      <c r="BQ140" s="464">
        <f t="shared" ref="BQ140:BT140" si="160">BQ137/BQ139*100%</f>
        <v>0.48314606741573035</v>
      </c>
      <c r="BR140" s="464">
        <f t="shared" si="160"/>
        <v>0</v>
      </c>
      <c r="BS140" s="464">
        <f t="shared" si="160"/>
        <v>0</v>
      </c>
      <c r="BT140" s="464">
        <f t="shared" si="160"/>
        <v>0.5393258426966292</v>
      </c>
      <c r="BU140" s="464">
        <f t="shared" ref="BU140" si="161">BU137/BU139*100%</f>
        <v>0.4606741573033708</v>
      </c>
      <c r="BZ140" s="459"/>
      <c r="CA140" s="261"/>
      <c r="CB140" s="274"/>
    </row>
    <row r="141" spans="1:93" s="263" customFormat="1">
      <c r="A141" s="114"/>
      <c r="B141" s="114"/>
      <c r="C141" s="456"/>
      <c r="D141" s="455"/>
      <c r="E141" s="450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450"/>
      <c r="Q141" s="450"/>
      <c r="R141" s="464">
        <f>SUM(R140:S140)</f>
        <v>2.247191011235955E-2</v>
      </c>
      <c r="S141" s="464"/>
      <c r="T141" s="464"/>
      <c r="U141" s="464"/>
      <c r="V141" s="464">
        <f>SUM(V140:W140)</f>
        <v>1.1235955056179775E-2</v>
      </c>
      <c r="W141" s="464"/>
      <c r="X141" s="464"/>
      <c r="Y141" s="464"/>
      <c r="Z141" s="464">
        <f>SUM(Z140:AA140)</f>
        <v>1.1235955056179775E-2</v>
      </c>
      <c r="AA141" s="464"/>
      <c r="AB141" s="464"/>
      <c r="AC141" s="464"/>
      <c r="AD141" s="464">
        <f>SUM(AD140:AE140)</f>
        <v>1.1235955056179775E-2</v>
      </c>
      <c r="AE141" s="464"/>
      <c r="AF141" s="464"/>
      <c r="AG141" s="464"/>
      <c r="AH141" s="464">
        <f>SUM(AH140:AI140)</f>
        <v>0</v>
      </c>
      <c r="AI141" s="464"/>
      <c r="AJ141" s="464"/>
      <c r="AK141" s="464"/>
      <c r="AL141" s="464">
        <f>SUM(AL140:AM140)</f>
        <v>0</v>
      </c>
      <c r="AM141" s="464"/>
      <c r="AN141" s="464"/>
      <c r="AO141" s="464"/>
      <c r="AP141" s="464">
        <f>SUM(AP140:AQ140)</f>
        <v>4.49438202247191E-2</v>
      </c>
      <c r="AQ141" s="464"/>
      <c r="AR141" s="464"/>
      <c r="AS141" s="464"/>
      <c r="AT141" s="464">
        <f>SUM(AT140:AU140)</f>
        <v>1.1235955056179775E-2</v>
      </c>
      <c r="AU141" s="464"/>
      <c r="AV141" s="464"/>
      <c r="AW141" s="464"/>
      <c r="AX141" s="464">
        <f>SUM(AX140:AY140)</f>
        <v>0</v>
      </c>
      <c r="AY141" s="464"/>
      <c r="AZ141" s="464"/>
      <c r="BA141" s="464"/>
      <c r="BB141" s="464">
        <f>SUM(BB140:BC140)</f>
        <v>0</v>
      </c>
      <c r="BC141" s="464"/>
      <c r="BD141" s="464"/>
      <c r="BE141" s="464"/>
      <c r="BF141" s="464">
        <f>SUM(BF140:BG140)</f>
        <v>2.247191011235955E-2</v>
      </c>
      <c r="BG141" s="464"/>
      <c r="BH141" s="464"/>
      <c r="BI141" s="464"/>
      <c r="BJ141" s="464">
        <f>SUM(BJ140:BK140)</f>
        <v>3.3707865168539325E-2</v>
      </c>
      <c r="BK141" s="464"/>
      <c r="BL141" s="464"/>
      <c r="BM141" s="464"/>
      <c r="BN141" s="464">
        <f>SUM(BN140:BO140)</f>
        <v>0</v>
      </c>
      <c r="BO141" s="464"/>
      <c r="BP141" s="464"/>
      <c r="BQ141" s="464"/>
      <c r="BR141" s="464">
        <f>SUM(BR140:BS140)</f>
        <v>0</v>
      </c>
      <c r="BS141" s="464"/>
      <c r="BT141" s="464"/>
      <c r="BU141" s="464"/>
      <c r="BZ141" s="459"/>
      <c r="CA141" s="261"/>
      <c r="CB141" s="274"/>
    </row>
    <row r="142" spans="1:93" s="263" customFormat="1">
      <c r="A142" s="114"/>
      <c r="B142" s="114"/>
      <c r="C142" s="456"/>
      <c r="D142" s="455"/>
      <c r="E142" s="450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450"/>
      <c r="Q142" s="450"/>
      <c r="R142" s="465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Z142" s="459"/>
      <c r="CA142" s="261"/>
      <c r="CB142" s="274"/>
    </row>
    <row r="143" spans="1:93">
      <c r="A143" s="17">
        <v>127</v>
      </c>
      <c r="B143" s="172">
        <v>1</v>
      </c>
      <c r="C143" s="796" t="s">
        <v>452</v>
      </c>
      <c r="D143" s="18">
        <v>1</v>
      </c>
      <c r="E143" s="19"/>
      <c r="F143" s="20"/>
      <c r="G143" s="20"/>
      <c r="H143" s="20">
        <v>1</v>
      </c>
      <c r="I143" s="20"/>
      <c r="J143" s="20"/>
      <c r="K143" s="20"/>
      <c r="L143" s="20"/>
      <c r="M143" s="20"/>
      <c r="N143" s="20"/>
      <c r="O143" s="20"/>
      <c r="P143" s="19"/>
      <c r="Q143" s="19"/>
      <c r="R143" s="21"/>
      <c r="S143" s="21"/>
      <c r="T143" s="21"/>
      <c r="U143" s="21">
        <v>4</v>
      </c>
      <c r="V143" s="22"/>
      <c r="W143" s="22"/>
      <c r="X143" s="22">
        <v>3</v>
      </c>
      <c r="Y143" s="22"/>
      <c r="Z143" s="23"/>
      <c r="AA143" s="23"/>
      <c r="AB143" s="23">
        <v>3</v>
      </c>
      <c r="AC143" s="23"/>
      <c r="AD143" s="24"/>
      <c r="AE143" s="24"/>
      <c r="AF143" s="24">
        <v>3</v>
      </c>
      <c r="AG143" s="24"/>
      <c r="AH143" s="25"/>
      <c r="AI143" s="25"/>
      <c r="AJ143" s="25">
        <v>3</v>
      </c>
      <c r="AK143" s="25"/>
      <c r="AL143" s="26"/>
      <c r="AM143" s="26"/>
      <c r="AN143" s="26">
        <v>3</v>
      </c>
      <c r="AO143" s="26"/>
      <c r="AP143" s="22"/>
      <c r="AQ143" s="22"/>
      <c r="AR143" s="22">
        <v>3</v>
      </c>
      <c r="AS143" s="22"/>
      <c r="AT143" s="27"/>
      <c r="AU143" s="27"/>
      <c r="AV143" s="27">
        <v>3</v>
      </c>
      <c r="AW143" s="27"/>
      <c r="AX143" s="21"/>
      <c r="AY143" s="21"/>
      <c r="AZ143" s="21">
        <v>3</v>
      </c>
      <c r="BA143" s="21"/>
      <c r="BB143" s="22"/>
      <c r="BC143" s="22"/>
      <c r="BD143" s="22">
        <v>3</v>
      </c>
      <c r="BE143" s="22"/>
      <c r="BF143" s="23"/>
      <c r="BG143" s="23"/>
      <c r="BH143" s="23"/>
      <c r="BI143" s="23">
        <v>4</v>
      </c>
      <c r="BJ143" s="24"/>
      <c r="BK143" s="24"/>
      <c r="BL143" s="24"/>
      <c r="BM143" s="24">
        <v>4</v>
      </c>
      <c r="BN143" s="25"/>
      <c r="BO143" s="25"/>
      <c r="BP143" s="25">
        <v>3</v>
      </c>
      <c r="BQ143" s="25"/>
      <c r="BR143" s="26"/>
      <c r="BS143" s="26"/>
      <c r="BT143" s="26">
        <v>3</v>
      </c>
      <c r="BU143" s="26"/>
      <c r="BZ143" s="170"/>
      <c r="CA143" s="44"/>
      <c r="CB143" s="171"/>
      <c r="CJ143" s="28"/>
      <c r="CO143" s="28"/>
    </row>
    <row r="144" spans="1:93">
      <c r="A144" s="17">
        <v>128</v>
      </c>
      <c r="B144" s="172">
        <v>2</v>
      </c>
      <c r="C144" s="797"/>
      <c r="D144" s="18">
        <v>1</v>
      </c>
      <c r="E144" s="19"/>
      <c r="F144" s="20">
        <v>1</v>
      </c>
      <c r="G144" s="20"/>
      <c r="H144" s="20"/>
      <c r="I144" s="20"/>
      <c r="J144" s="20"/>
      <c r="K144" s="20"/>
      <c r="L144" s="20"/>
      <c r="M144" s="20"/>
      <c r="N144" s="20"/>
      <c r="O144" s="20"/>
      <c r="P144" s="19"/>
      <c r="Q144" s="19"/>
      <c r="R144" s="21"/>
      <c r="S144" s="21"/>
      <c r="T144" s="21"/>
      <c r="U144" s="21">
        <v>4</v>
      </c>
      <c r="V144" s="22"/>
      <c r="W144" s="22"/>
      <c r="X144" s="22">
        <v>3</v>
      </c>
      <c r="Y144" s="22"/>
      <c r="Z144" s="23"/>
      <c r="AA144" s="23"/>
      <c r="AB144" s="23">
        <v>3</v>
      </c>
      <c r="AC144" s="23"/>
      <c r="AD144" s="24"/>
      <c r="AE144" s="24"/>
      <c r="AF144" s="24">
        <v>3</v>
      </c>
      <c r="AG144" s="24"/>
      <c r="AH144" s="25"/>
      <c r="AI144" s="25"/>
      <c r="AJ144" s="25">
        <v>3</v>
      </c>
      <c r="AK144" s="25"/>
      <c r="AL144" s="26"/>
      <c r="AM144" s="26"/>
      <c r="AN144" s="26">
        <v>3</v>
      </c>
      <c r="AO144" s="26"/>
      <c r="AP144" s="22"/>
      <c r="AQ144" s="22"/>
      <c r="AR144" s="22">
        <v>3</v>
      </c>
      <c r="AS144" s="22"/>
      <c r="AT144" s="27"/>
      <c r="AU144" s="27"/>
      <c r="AV144" s="27">
        <v>3</v>
      </c>
      <c r="AW144" s="27"/>
      <c r="AX144" s="21"/>
      <c r="AY144" s="21"/>
      <c r="AZ144" s="21">
        <v>3</v>
      </c>
      <c r="BA144" s="21"/>
      <c r="BB144" s="22"/>
      <c r="BC144" s="22"/>
      <c r="BD144" s="22">
        <v>3</v>
      </c>
      <c r="BE144" s="22"/>
      <c r="BF144" s="23"/>
      <c r="BG144" s="23"/>
      <c r="BH144" s="23">
        <v>3</v>
      </c>
      <c r="BI144" s="23"/>
      <c r="BJ144" s="24"/>
      <c r="BK144" s="24"/>
      <c r="BL144" s="24">
        <v>3</v>
      </c>
      <c r="BM144" s="24"/>
      <c r="BN144" s="25"/>
      <c r="BO144" s="25"/>
      <c r="BP144" s="25">
        <v>3</v>
      </c>
      <c r="BQ144" s="25"/>
      <c r="BR144" s="26"/>
      <c r="BS144" s="26"/>
      <c r="BT144" s="26">
        <v>3</v>
      </c>
      <c r="BU144" s="26"/>
      <c r="BZ144" s="170"/>
      <c r="CA144" s="44"/>
      <c r="CB144" s="171"/>
      <c r="CJ144" s="28"/>
      <c r="CO144" s="28"/>
    </row>
    <row r="145" spans="1:93">
      <c r="A145" s="17">
        <v>129</v>
      </c>
      <c r="B145" s="172">
        <v>3</v>
      </c>
      <c r="C145" s="797"/>
      <c r="D145" s="18">
        <v>1</v>
      </c>
      <c r="E145" s="19"/>
      <c r="F145" s="20"/>
      <c r="G145" s="20">
        <v>1</v>
      </c>
      <c r="H145" s="20"/>
      <c r="I145" s="20"/>
      <c r="J145" s="20"/>
      <c r="K145" s="20"/>
      <c r="L145" s="20"/>
      <c r="M145" s="20"/>
      <c r="N145" s="20"/>
      <c r="O145" s="20"/>
      <c r="P145" s="19"/>
      <c r="Q145" s="19"/>
      <c r="R145" s="21"/>
      <c r="S145" s="21"/>
      <c r="T145" s="21">
        <v>3</v>
      </c>
      <c r="U145" s="21"/>
      <c r="V145" s="22"/>
      <c r="W145" s="22"/>
      <c r="X145" s="22">
        <v>3</v>
      </c>
      <c r="Y145" s="22"/>
      <c r="Z145" s="23"/>
      <c r="AA145" s="23"/>
      <c r="AB145" s="23">
        <v>3</v>
      </c>
      <c r="AC145" s="23"/>
      <c r="AD145" s="24"/>
      <c r="AE145" s="24"/>
      <c r="AF145" s="24"/>
      <c r="AG145" s="24">
        <v>4</v>
      </c>
      <c r="AH145" s="25"/>
      <c r="AI145" s="25"/>
      <c r="AJ145" s="25">
        <v>3</v>
      </c>
      <c r="AK145" s="25"/>
      <c r="AL145" s="26"/>
      <c r="AM145" s="26"/>
      <c r="AN145" s="26">
        <v>3</v>
      </c>
      <c r="AO145" s="26"/>
      <c r="AP145" s="22"/>
      <c r="AQ145" s="22"/>
      <c r="AR145" s="22">
        <v>3</v>
      </c>
      <c r="AS145" s="22"/>
      <c r="AT145" s="27"/>
      <c r="AU145" s="27"/>
      <c r="AV145" s="27">
        <v>3</v>
      </c>
      <c r="AW145" s="27"/>
      <c r="AX145" s="21"/>
      <c r="AY145" s="21"/>
      <c r="AZ145" s="21"/>
      <c r="BA145" s="21">
        <v>4</v>
      </c>
      <c r="BB145" s="22"/>
      <c r="BC145" s="22"/>
      <c r="BD145" s="22"/>
      <c r="BE145" s="22">
        <v>4</v>
      </c>
      <c r="BF145" s="23"/>
      <c r="BG145" s="23"/>
      <c r="BH145" s="23">
        <v>3</v>
      </c>
      <c r="BI145" s="23"/>
      <c r="BJ145" s="24"/>
      <c r="BK145" s="24"/>
      <c r="BL145" s="24">
        <v>3</v>
      </c>
      <c r="BM145" s="24"/>
      <c r="BN145" s="25"/>
      <c r="BO145" s="25"/>
      <c r="BP145" s="25"/>
      <c r="BQ145" s="25">
        <v>4</v>
      </c>
      <c r="BR145" s="26"/>
      <c r="BS145" s="26"/>
      <c r="BT145" s="26"/>
      <c r="BU145" s="26">
        <v>4</v>
      </c>
      <c r="BZ145" s="170"/>
      <c r="CA145" s="44"/>
      <c r="CB145" s="171"/>
      <c r="CJ145" s="28"/>
      <c r="CO145" s="28"/>
    </row>
    <row r="146" spans="1:93">
      <c r="A146" s="17">
        <v>130</v>
      </c>
      <c r="B146" s="172">
        <v>4</v>
      </c>
      <c r="C146" s="798"/>
      <c r="D146" s="18">
        <v>1</v>
      </c>
      <c r="E146" s="19"/>
      <c r="F146" s="20"/>
      <c r="G146" s="20"/>
      <c r="H146" s="20">
        <v>1</v>
      </c>
      <c r="I146" s="20"/>
      <c r="J146" s="20"/>
      <c r="K146" s="20"/>
      <c r="L146" s="20"/>
      <c r="M146" s="20"/>
      <c r="N146" s="20"/>
      <c r="O146" s="20"/>
      <c r="P146" s="19"/>
      <c r="Q146" s="19"/>
      <c r="R146" s="21"/>
      <c r="S146" s="21"/>
      <c r="T146" s="21"/>
      <c r="U146" s="21">
        <v>4</v>
      </c>
      <c r="V146" s="22"/>
      <c r="W146" s="22"/>
      <c r="X146" s="22">
        <v>3</v>
      </c>
      <c r="Y146" s="22"/>
      <c r="Z146" s="23"/>
      <c r="AA146" s="23"/>
      <c r="AB146" s="23">
        <v>3</v>
      </c>
      <c r="AC146" s="23"/>
      <c r="AD146" s="24"/>
      <c r="AE146" s="24"/>
      <c r="AF146" s="24">
        <v>3</v>
      </c>
      <c r="AG146" s="24"/>
      <c r="AH146" s="25"/>
      <c r="AI146" s="25"/>
      <c r="AJ146" s="25">
        <v>3</v>
      </c>
      <c r="AK146" s="25"/>
      <c r="AL146" s="26"/>
      <c r="AM146" s="26"/>
      <c r="AN146" s="26"/>
      <c r="AO146" s="26">
        <v>4</v>
      </c>
      <c r="AP146" s="22"/>
      <c r="AQ146" s="22"/>
      <c r="AR146" s="22">
        <v>3</v>
      </c>
      <c r="AS146" s="22"/>
      <c r="AT146" s="27"/>
      <c r="AU146" s="27"/>
      <c r="AV146" s="27">
        <v>3</v>
      </c>
      <c r="AW146" s="27"/>
      <c r="AX146" s="21"/>
      <c r="AY146" s="21"/>
      <c r="AZ146" s="21">
        <v>3</v>
      </c>
      <c r="BA146" s="21"/>
      <c r="BB146" s="22"/>
      <c r="BC146" s="22"/>
      <c r="BD146" s="22">
        <v>3</v>
      </c>
      <c r="BE146" s="22"/>
      <c r="BF146" s="23"/>
      <c r="BG146" s="23"/>
      <c r="BH146" s="23">
        <v>3</v>
      </c>
      <c r="BI146" s="23"/>
      <c r="BJ146" s="24"/>
      <c r="BK146" s="24"/>
      <c r="BL146" s="24">
        <v>3</v>
      </c>
      <c r="BM146" s="24"/>
      <c r="BN146" s="25"/>
      <c r="BO146" s="25"/>
      <c r="BP146" s="25">
        <v>3</v>
      </c>
      <c r="BQ146" s="25"/>
      <c r="BR146" s="26"/>
      <c r="BS146" s="26"/>
      <c r="BT146" s="26">
        <v>3</v>
      </c>
      <c r="BU146" s="26"/>
      <c r="BZ146" s="170"/>
      <c r="CA146" s="44"/>
      <c r="CB146" s="171"/>
      <c r="CJ146" s="28"/>
      <c r="CO146" s="28"/>
    </row>
    <row r="147" spans="1:93" s="217" customFormat="1">
      <c r="A147" s="38"/>
      <c r="B147" s="38"/>
      <c r="C147" s="462"/>
      <c r="D147" s="215">
        <f>SUM(D143:D146)</f>
        <v>4</v>
      </c>
      <c r="E147" s="215">
        <f t="shared" ref="E147:BP147" si="162">SUM(E143:E146)</f>
        <v>0</v>
      </c>
      <c r="F147" s="215">
        <f t="shared" si="162"/>
        <v>1</v>
      </c>
      <c r="G147" s="215">
        <f t="shared" si="162"/>
        <v>1</v>
      </c>
      <c r="H147" s="215">
        <f t="shared" si="162"/>
        <v>2</v>
      </c>
      <c r="I147" s="215">
        <f t="shared" si="162"/>
        <v>0</v>
      </c>
      <c r="J147" s="215">
        <f t="shared" si="162"/>
        <v>0</v>
      </c>
      <c r="K147" s="215">
        <f t="shared" si="162"/>
        <v>0</v>
      </c>
      <c r="L147" s="215">
        <f t="shared" si="162"/>
        <v>0</v>
      </c>
      <c r="M147" s="215">
        <f t="shared" si="162"/>
        <v>0</v>
      </c>
      <c r="N147" s="215">
        <f t="shared" si="162"/>
        <v>0</v>
      </c>
      <c r="O147" s="215">
        <f t="shared" si="162"/>
        <v>0</v>
      </c>
      <c r="P147" s="215">
        <f t="shared" si="162"/>
        <v>0</v>
      </c>
      <c r="Q147" s="215">
        <f t="shared" si="162"/>
        <v>0</v>
      </c>
      <c r="R147" s="215">
        <f t="shared" si="162"/>
        <v>0</v>
      </c>
      <c r="S147" s="215">
        <f t="shared" si="162"/>
        <v>0</v>
      </c>
      <c r="T147" s="215">
        <f t="shared" si="162"/>
        <v>3</v>
      </c>
      <c r="U147" s="215">
        <f>SUM(U143:U146)</f>
        <v>12</v>
      </c>
      <c r="V147" s="215">
        <f t="shared" si="162"/>
        <v>0</v>
      </c>
      <c r="W147" s="215">
        <f t="shared" si="162"/>
        <v>0</v>
      </c>
      <c r="X147" s="215">
        <f t="shared" si="162"/>
        <v>12</v>
      </c>
      <c r="Y147" s="215">
        <f t="shared" si="162"/>
        <v>0</v>
      </c>
      <c r="Z147" s="215">
        <f t="shared" si="162"/>
        <v>0</v>
      </c>
      <c r="AA147" s="215">
        <f t="shared" si="162"/>
        <v>0</v>
      </c>
      <c r="AB147" s="215">
        <f t="shared" si="162"/>
        <v>12</v>
      </c>
      <c r="AC147" s="215">
        <f t="shared" si="162"/>
        <v>0</v>
      </c>
      <c r="AD147" s="215">
        <f t="shared" si="162"/>
        <v>0</v>
      </c>
      <c r="AE147" s="215">
        <f t="shared" si="162"/>
        <v>0</v>
      </c>
      <c r="AF147" s="215">
        <f t="shared" si="162"/>
        <v>9</v>
      </c>
      <c r="AG147" s="215">
        <f t="shared" si="162"/>
        <v>4</v>
      </c>
      <c r="AH147" s="215">
        <f t="shared" si="162"/>
        <v>0</v>
      </c>
      <c r="AI147" s="215">
        <f t="shared" si="162"/>
        <v>0</v>
      </c>
      <c r="AJ147" s="215">
        <f t="shared" si="162"/>
        <v>12</v>
      </c>
      <c r="AK147" s="215">
        <f t="shared" si="162"/>
        <v>0</v>
      </c>
      <c r="AL147" s="215">
        <f t="shared" si="162"/>
        <v>0</v>
      </c>
      <c r="AM147" s="215">
        <f t="shared" si="162"/>
        <v>0</v>
      </c>
      <c r="AN147" s="215">
        <f t="shared" si="162"/>
        <v>9</v>
      </c>
      <c r="AO147" s="215">
        <f t="shared" si="162"/>
        <v>4</v>
      </c>
      <c r="AP147" s="215">
        <f t="shared" si="162"/>
        <v>0</v>
      </c>
      <c r="AQ147" s="215">
        <f t="shared" si="162"/>
        <v>0</v>
      </c>
      <c r="AR147" s="215">
        <f t="shared" si="162"/>
        <v>12</v>
      </c>
      <c r="AS147" s="215">
        <f t="shared" si="162"/>
        <v>0</v>
      </c>
      <c r="AT147" s="215">
        <f t="shared" si="162"/>
        <v>0</v>
      </c>
      <c r="AU147" s="215">
        <f t="shared" si="162"/>
        <v>0</v>
      </c>
      <c r="AV147" s="215">
        <f t="shared" si="162"/>
        <v>12</v>
      </c>
      <c r="AW147" s="215">
        <f t="shared" si="162"/>
        <v>0</v>
      </c>
      <c r="AX147" s="215">
        <f t="shared" si="162"/>
        <v>0</v>
      </c>
      <c r="AY147" s="215">
        <f t="shared" si="162"/>
        <v>0</v>
      </c>
      <c r="AZ147" s="215">
        <f t="shared" si="162"/>
        <v>9</v>
      </c>
      <c r="BA147" s="215">
        <f t="shared" si="162"/>
        <v>4</v>
      </c>
      <c r="BB147" s="215">
        <f t="shared" si="162"/>
        <v>0</v>
      </c>
      <c r="BC147" s="215">
        <f t="shared" si="162"/>
        <v>0</v>
      </c>
      <c r="BD147" s="215">
        <f t="shared" si="162"/>
        <v>9</v>
      </c>
      <c r="BE147" s="215">
        <f t="shared" si="162"/>
        <v>4</v>
      </c>
      <c r="BF147" s="215">
        <f t="shared" si="162"/>
        <v>0</v>
      </c>
      <c r="BG147" s="215">
        <f t="shared" si="162"/>
        <v>0</v>
      </c>
      <c r="BH147" s="215">
        <f t="shared" si="162"/>
        <v>9</v>
      </c>
      <c r="BI147" s="215">
        <f t="shared" si="162"/>
        <v>4</v>
      </c>
      <c r="BJ147" s="215">
        <f t="shared" si="162"/>
        <v>0</v>
      </c>
      <c r="BK147" s="215">
        <f t="shared" si="162"/>
        <v>0</v>
      </c>
      <c r="BL147" s="215">
        <f t="shared" si="162"/>
        <v>9</v>
      </c>
      <c r="BM147" s="215">
        <f t="shared" si="162"/>
        <v>4</v>
      </c>
      <c r="BN147" s="215">
        <f t="shared" si="162"/>
        <v>0</v>
      </c>
      <c r="BO147" s="215">
        <f t="shared" si="162"/>
        <v>0</v>
      </c>
      <c r="BP147" s="215">
        <f t="shared" si="162"/>
        <v>9</v>
      </c>
      <c r="BQ147" s="215">
        <f t="shared" ref="BQ147:BU147" si="163">SUM(BQ143:BQ146)</f>
        <v>4</v>
      </c>
      <c r="BR147" s="215">
        <f t="shared" si="163"/>
        <v>0</v>
      </c>
      <c r="BS147" s="215">
        <f t="shared" si="163"/>
        <v>0</v>
      </c>
      <c r="BT147" s="215">
        <f t="shared" si="163"/>
        <v>9</v>
      </c>
      <c r="BU147" s="215">
        <f t="shared" si="163"/>
        <v>4</v>
      </c>
      <c r="BZ147" s="218"/>
      <c r="CA147" s="219"/>
      <c r="CB147" s="220"/>
    </row>
    <row r="148" spans="1:93" s="217" customFormat="1">
      <c r="A148" s="38"/>
      <c r="B148" s="38"/>
      <c r="C148" s="462"/>
      <c r="D148" s="215"/>
      <c r="E148" s="21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216"/>
      <c r="Q148" s="216"/>
      <c r="R148" s="38">
        <f>R147/1</f>
        <v>0</v>
      </c>
      <c r="S148" s="38">
        <f>S147/2</f>
        <v>0</v>
      </c>
      <c r="T148" s="38">
        <f>T147/3</f>
        <v>1</v>
      </c>
      <c r="U148" s="38">
        <f>U147/4</f>
        <v>3</v>
      </c>
      <c r="V148" s="38">
        <f t="shared" ref="V148" si="164">V147/1</f>
        <v>0</v>
      </c>
      <c r="W148" s="38">
        <f t="shared" ref="W148" si="165">W147/2</f>
        <v>0</v>
      </c>
      <c r="X148" s="38">
        <f t="shared" ref="X148" si="166">X147/3</f>
        <v>4</v>
      </c>
      <c r="Y148" s="38">
        <f t="shared" ref="Y148" si="167">Y147/4</f>
        <v>0</v>
      </c>
      <c r="Z148" s="38">
        <f t="shared" ref="Z148" si="168">Z147/1</f>
        <v>0</v>
      </c>
      <c r="AA148" s="38">
        <f t="shared" ref="AA148" si="169">AA147/2</f>
        <v>0</v>
      </c>
      <c r="AB148" s="38">
        <f t="shared" ref="AB148" si="170">AB147/3</f>
        <v>4</v>
      </c>
      <c r="AC148" s="38">
        <f t="shared" ref="AC148" si="171">AC147/4</f>
        <v>0</v>
      </c>
      <c r="AD148" s="38">
        <f t="shared" ref="AD148" si="172">AD147/1</f>
        <v>0</v>
      </c>
      <c r="AE148" s="38">
        <f t="shared" ref="AE148" si="173">AE147/2</f>
        <v>0</v>
      </c>
      <c r="AF148" s="38">
        <f t="shared" ref="AF148" si="174">AF147/3</f>
        <v>3</v>
      </c>
      <c r="AG148" s="38">
        <f t="shared" ref="AG148" si="175">AG147/4</f>
        <v>1</v>
      </c>
      <c r="AH148" s="38">
        <f t="shared" ref="AH148" si="176">AH147/1</f>
        <v>0</v>
      </c>
      <c r="AI148" s="38">
        <f t="shared" ref="AI148" si="177">AI147/2</f>
        <v>0</v>
      </c>
      <c r="AJ148" s="38">
        <f t="shared" ref="AJ148" si="178">AJ147/3</f>
        <v>4</v>
      </c>
      <c r="AK148" s="38">
        <f t="shared" ref="AK148" si="179">AK147/4</f>
        <v>0</v>
      </c>
      <c r="AL148" s="38">
        <f t="shared" ref="AL148" si="180">AL147/1</f>
        <v>0</v>
      </c>
      <c r="AM148" s="38">
        <f t="shared" ref="AM148" si="181">AM147/2</f>
        <v>0</v>
      </c>
      <c r="AN148" s="38">
        <f t="shared" ref="AN148" si="182">AN147/3</f>
        <v>3</v>
      </c>
      <c r="AO148" s="38">
        <f t="shared" ref="AO148" si="183">AO147/4</f>
        <v>1</v>
      </c>
      <c r="AP148" s="38">
        <f t="shared" ref="AP148" si="184">AP147/1</f>
        <v>0</v>
      </c>
      <c r="AQ148" s="38">
        <f t="shared" ref="AQ148" si="185">AQ147/2</f>
        <v>0</v>
      </c>
      <c r="AR148" s="38">
        <f t="shared" ref="AR148" si="186">AR147/3</f>
        <v>4</v>
      </c>
      <c r="AS148" s="38">
        <f t="shared" ref="AS148" si="187">AS147/4</f>
        <v>0</v>
      </c>
      <c r="AT148" s="38">
        <f t="shared" ref="AT148" si="188">AT147/1</f>
        <v>0</v>
      </c>
      <c r="AU148" s="38">
        <f t="shared" ref="AU148" si="189">AU147/2</f>
        <v>0</v>
      </c>
      <c r="AV148" s="38">
        <f t="shared" ref="AV148" si="190">AV147/3</f>
        <v>4</v>
      </c>
      <c r="AW148" s="38">
        <f t="shared" ref="AW148" si="191">AW147/4</f>
        <v>0</v>
      </c>
      <c r="AX148" s="38">
        <f t="shared" ref="AX148" si="192">AX147/1</f>
        <v>0</v>
      </c>
      <c r="AY148" s="38">
        <f t="shared" ref="AY148" si="193">AY147/2</f>
        <v>0</v>
      </c>
      <c r="AZ148" s="38">
        <f t="shared" ref="AZ148" si="194">AZ147/3</f>
        <v>3</v>
      </c>
      <c r="BA148" s="38">
        <f t="shared" ref="BA148" si="195">BA147/4</f>
        <v>1</v>
      </c>
      <c r="BB148" s="38">
        <f t="shared" ref="BB148" si="196">BB147/1</f>
        <v>0</v>
      </c>
      <c r="BC148" s="38">
        <f t="shared" ref="BC148" si="197">BC147/2</f>
        <v>0</v>
      </c>
      <c r="BD148" s="38">
        <f t="shared" ref="BD148" si="198">BD147/3</f>
        <v>3</v>
      </c>
      <c r="BE148" s="38">
        <f t="shared" ref="BE148" si="199">BE147/4</f>
        <v>1</v>
      </c>
      <c r="BF148" s="38">
        <f t="shared" ref="BF148" si="200">BF147/1</f>
        <v>0</v>
      </c>
      <c r="BG148" s="38">
        <f t="shared" ref="BG148" si="201">BG147/2</f>
        <v>0</v>
      </c>
      <c r="BH148" s="38">
        <f t="shared" ref="BH148" si="202">BH147/3</f>
        <v>3</v>
      </c>
      <c r="BI148" s="38">
        <f t="shared" ref="BI148" si="203">BI147/4</f>
        <v>1</v>
      </c>
      <c r="BJ148" s="38">
        <f t="shared" ref="BJ148" si="204">BJ147/1</f>
        <v>0</v>
      </c>
      <c r="BK148" s="38">
        <f t="shared" ref="BK148" si="205">BK147/2</f>
        <v>0</v>
      </c>
      <c r="BL148" s="38">
        <f t="shared" ref="BL148" si="206">BL147/3</f>
        <v>3</v>
      </c>
      <c r="BM148" s="38">
        <f t="shared" ref="BM148" si="207">BM147/4</f>
        <v>1</v>
      </c>
      <c r="BN148" s="38">
        <f t="shared" ref="BN148" si="208">BN147/1</f>
        <v>0</v>
      </c>
      <c r="BO148" s="38">
        <f t="shared" ref="BO148" si="209">BO147/2</f>
        <v>0</v>
      </c>
      <c r="BP148" s="38">
        <f t="shared" ref="BP148" si="210">BP147/3</f>
        <v>3</v>
      </c>
      <c r="BQ148" s="38">
        <f t="shared" ref="BQ148" si="211">BQ147/4</f>
        <v>1</v>
      </c>
      <c r="BR148" s="38">
        <f t="shared" ref="BR148" si="212">BR147/1</f>
        <v>0</v>
      </c>
      <c r="BS148" s="38">
        <f t="shared" ref="BS148" si="213">BS147/2</f>
        <v>0</v>
      </c>
      <c r="BT148" s="38">
        <f t="shared" ref="BT148" si="214">BT147/3</f>
        <v>3</v>
      </c>
      <c r="BU148" s="38">
        <f t="shared" ref="BU148" si="215">BU147/4</f>
        <v>1</v>
      </c>
      <c r="BZ148" s="218"/>
      <c r="CA148" s="219"/>
      <c r="CB148" s="220"/>
    </row>
    <row r="149" spans="1:93" s="263" customFormat="1">
      <c r="A149" s="114"/>
      <c r="B149" s="114"/>
      <c r="C149" s="460"/>
      <c r="D149" s="455"/>
      <c r="E149" s="450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450"/>
      <c r="Q149" s="450"/>
      <c r="R149" s="114">
        <f>SUM(R147:U147)</f>
        <v>15</v>
      </c>
      <c r="S149" s="114"/>
      <c r="T149" s="114"/>
      <c r="U149" s="114"/>
      <c r="V149" s="114">
        <f>SUM(V147:Y147)</f>
        <v>12</v>
      </c>
      <c r="W149" s="114"/>
      <c r="X149" s="114"/>
      <c r="Y149" s="114"/>
      <c r="Z149" s="114">
        <f>SUM(Z147:AC147)</f>
        <v>12</v>
      </c>
      <c r="AA149" s="114"/>
      <c r="AB149" s="114"/>
      <c r="AC149" s="114"/>
      <c r="AD149" s="114">
        <f>SUM(AD147:AG147)</f>
        <v>13</v>
      </c>
      <c r="AE149" s="114"/>
      <c r="AF149" s="114"/>
      <c r="AG149" s="114"/>
      <c r="AH149" s="114">
        <f>SUM(AH147:AK147)</f>
        <v>12</v>
      </c>
      <c r="AI149" s="114"/>
      <c r="AJ149" s="114"/>
      <c r="AK149" s="114"/>
      <c r="AL149" s="114">
        <f>SUM(AL147:AO147)</f>
        <v>13</v>
      </c>
      <c r="AM149" s="114"/>
      <c r="AN149" s="114"/>
      <c r="AO149" s="114"/>
      <c r="AP149" s="114">
        <f>SUM(AP147:AS147)</f>
        <v>12</v>
      </c>
      <c r="AQ149" s="114"/>
      <c r="AR149" s="114"/>
      <c r="AS149" s="114"/>
      <c r="AT149" s="114">
        <f>SUM(AT147:AW147)</f>
        <v>12</v>
      </c>
      <c r="AU149" s="114"/>
      <c r="AV149" s="114"/>
      <c r="AW149" s="114"/>
      <c r="AX149" s="114">
        <f>SUM(AX147:BA147)</f>
        <v>13</v>
      </c>
      <c r="AY149" s="114"/>
      <c r="AZ149" s="114"/>
      <c r="BA149" s="114"/>
      <c r="BB149" s="114">
        <f>SUM(BB147:BE147)</f>
        <v>13</v>
      </c>
      <c r="BC149" s="114"/>
      <c r="BD149" s="114"/>
      <c r="BE149" s="114"/>
      <c r="BF149" s="114">
        <f>SUM(BF147:BI147)</f>
        <v>13</v>
      </c>
      <c r="BG149" s="114"/>
      <c r="BH149" s="114"/>
      <c r="BI149" s="114"/>
      <c r="BJ149" s="114">
        <f>SUM(BJ147:BM147)</f>
        <v>13</v>
      </c>
      <c r="BK149" s="114"/>
      <c r="BL149" s="114"/>
      <c r="BM149" s="114"/>
      <c r="BN149" s="114">
        <f>SUM(BN147:BQ147)</f>
        <v>13</v>
      </c>
      <c r="BO149" s="114"/>
      <c r="BP149" s="114"/>
      <c r="BQ149" s="114"/>
      <c r="BR149" s="114">
        <f>SUM(BR147:BU147)</f>
        <v>13</v>
      </c>
      <c r="BS149" s="114"/>
      <c r="BT149" s="114"/>
      <c r="BU149" s="114"/>
      <c r="BZ149" s="459"/>
      <c r="CA149" s="261"/>
      <c r="CB149" s="274"/>
    </row>
    <row r="150" spans="1:93" s="263" customFormat="1">
      <c r="A150" s="114"/>
      <c r="B150" s="114"/>
      <c r="C150" s="460"/>
      <c r="D150" s="455"/>
      <c r="E150" s="450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450"/>
      <c r="Q150" s="450"/>
      <c r="R150" s="114">
        <v>4</v>
      </c>
      <c r="S150" s="114">
        <v>4</v>
      </c>
      <c r="T150" s="114">
        <v>4</v>
      </c>
      <c r="U150" s="114">
        <v>4</v>
      </c>
      <c r="V150" s="114">
        <v>4</v>
      </c>
      <c r="W150" s="114">
        <v>4</v>
      </c>
      <c r="X150" s="114">
        <v>4</v>
      </c>
      <c r="Y150" s="114">
        <v>4</v>
      </c>
      <c r="Z150" s="114">
        <v>4</v>
      </c>
      <c r="AA150" s="114">
        <v>4</v>
      </c>
      <c r="AB150" s="114">
        <v>4</v>
      </c>
      <c r="AC150" s="114">
        <v>4</v>
      </c>
      <c r="AD150" s="114">
        <v>4</v>
      </c>
      <c r="AE150" s="114">
        <v>4</v>
      </c>
      <c r="AF150" s="114">
        <v>4</v>
      </c>
      <c r="AG150" s="114">
        <v>4</v>
      </c>
      <c r="AH150" s="114">
        <v>4</v>
      </c>
      <c r="AI150" s="114">
        <v>4</v>
      </c>
      <c r="AJ150" s="114">
        <v>4</v>
      </c>
      <c r="AK150" s="114">
        <v>4</v>
      </c>
      <c r="AL150" s="114">
        <v>4</v>
      </c>
      <c r="AM150" s="114">
        <v>4</v>
      </c>
      <c r="AN150" s="114">
        <v>4</v>
      </c>
      <c r="AO150" s="114">
        <v>4</v>
      </c>
      <c r="AP150" s="114">
        <v>4</v>
      </c>
      <c r="AQ150" s="114">
        <v>4</v>
      </c>
      <c r="AR150" s="114">
        <v>4</v>
      </c>
      <c r="AS150" s="114">
        <v>4</v>
      </c>
      <c r="AT150" s="114">
        <v>4</v>
      </c>
      <c r="AU150" s="114">
        <v>4</v>
      </c>
      <c r="AV150" s="114">
        <v>4</v>
      </c>
      <c r="AW150" s="114">
        <v>4</v>
      </c>
      <c r="AX150" s="114">
        <v>4</v>
      </c>
      <c r="AY150" s="114">
        <v>4</v>
      </c>
      <c r="AZ150" s="114">
        <v>4</v>
      </c>
      <c r="BA150" s="114">
        <v>4</v>
      </c>
      <c r="BB150" s="114">
        <v>4</v>
      </c>
      <c r="BC150" s="114">
        <v>4</v>
      </c>
      <c r="BD150" s="114">
        <v>4</v>
      </c>
      <c r="BE150" s="114">
        <v>4</v>
      </c>
      <c r="BF150" s="114">
        <v>4</v>
      </c>
      <c r="BG150" s="114">
        <v>4</v>
      </c>
      <c r="BH150" s="114">
        <v>4</v>
      </c>
      <c r="BI150" s="114">
        <v>4</v>
      </c>
      <c r="BJ150" s="114">
        <v>4</v>
      </c>
      <c r="BK150" s="114">
        <v>4</v>
      </c>
      <c r="BL150" s="114">
        <v>4</v>
      </c>
      <c r="BM150" s="114">
        <v>4</v>
      </c>
      <c r="BN150" s="114">
        <v>4</v>
      </c>
      <c r="BO150" s="114">
        <v>4</v>
      </c>
      <c r="BP150" s="114">
        <v>4</v>
      </c>
      <c r="BQ150" s="114">
        <v>4</v>
      </c>
      <c r="BR150" s="114">
        <v>4</v>
      </c>
      <c r="BS150" s="114">
        <v>4</v>
      </c>
      <c r="BT150" s="114">
        <v>4</v>
      </c>
      <c r="BU150" s="114">
        <v>4</v>
      </c>
      <c r="BZ150" s="459"/>
      <c r="CA150" s="261"/>
      <c r="CB150" s="274"/>
    </row>
    <row r="151" spans="1:93" s="263" customFormat="1">
      <c r="A151" s="114"/>
      <c r="B151" s="114"/>
      <c r="C151" s="460"/>
      <c r="D151" s="455"/>
      <c r="E151" s="450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450"/>
      <c r="Q151" s="450"/>
      <c r="R151" s="464">
        <f>R148/R150*100%</f>
        <v>0</v>
      </c>
      <c r="S151" s="464">
        <f>S148/S150*100%</f>
        <v>0</v>
      </c>
      <c r="T151" s="464">
        <f>T148/T150*100%</f>
        <v>0.25</v>
      </c>
      <c r="U151" s="464">
        <f>U148/U150*100%</f>
        <v>0.75</v>
      </c>
      <c r="V151" s="464">
        <f t="shared" ref="V151:BU151" si="216">V148/V150*100%</f>
        <v>0</v>
      </c>
      <c r="W151" s="464">
        <f t="shared" si="216"/>
        <v>0</v>
      </c>
      <c r="X151" s="464">
        <f t="shared" si="216"/>
        <v>1</v>
      </c>
      <c r="Y151" s="464">
        <f t="shared" si="216"/>
        <v>0</v>
      </c>
      <c r="Z151" s="464">
        <f t="shared" si="216"/>
        <v>0</v>
      </c>
      <c r="AA151" s="464">
        <f t="shared" si="216"/>
        <v>0</v>
      </c>
      <c r="AB151" s="464">
        <f t="shared" si="216"/>
        <v>1</v>
      </c>
      <c r="AC151" s="464">
        <f t="shared" si="216"/>
        <v>0</v>
      </c>
      <c r="AD151" s="464">
        <f t="shared" si="216"/>
        <v>0</v>
      </c>
      <c r="AE151" s="464">
        <f t="shared" si="216"/>
        <v>0</v>
      </c>
      <c r="AF151" s="464">
        <f t="shared" si="216"/>
        <v>0.75</v>
      </c>
      <c r="AG151" s="464">
        <f t="shared" si="216"/>
        <v>0.25</v>
      </c>
      <c r="AH151" s="464">
        <f t="shared" si="216"/>
        <v>0</v>
      </c>
      <c r="AI151" s="464">
        <f t="shared" si="216"/>
        <v>0</v>
      </c>
      <c r="AJ151" s="464">
        <f t="shared" si="216"/>
        <v>1</v>
      </c>
      <c r="AK151" s="464">
        <f t="shared" si="216"/>
        <v>0</v>
      </c>
      <c r="AL151" s="464">
        <f t="shared" si="216"/>
        <v>0</v>
      </c>
      <c r="AM151" s="464">
        <f t="shared" si="216"/>
        <v>0</v>
      </c>
      <c r="AN151" s="464">
        <f t="shared" si="216"/>
        <v>0.75</v>
      </c>
      <c r="AO151" s="464">
        <f t="shared" si="216"/>
        <v>0.25</v>
      </c>
      <c r="AP151" s="464">
        <f t="shared" si="216"/>
        <v>0</v>
      </c>
      <c r="AQ151" s="464">
        <f t="shared" si="216"/>
        <v>0</v>
      </c>
      <c r="AR151" s="464">
        <f t="shared" si="216"/>
        <v>1</v>
      </c>
      <c r="AS151" s="464">
        <f t="shared" si="216"/>
        <v>0</v>
      </c>
      <c r="AT151" s="464">
        <f t="shared" si="216"/>
        <v>0</v>
      </c>
      <c r="AU151" s="464">
        <f t="shared" si="216"/>
        <v>0</v>
      </c>
      <c r="AV151" s="464">
        <f t="shared" si="216"/>
        <v>1</v>
      </c>
      <c r="AW151" s="464">
        <f t="shared" si="216"/>
        <v>0</v>
      </c>
      <c r="AX151" s="464">
        <f t="shared" si="216"/>
        <v>0</v>
      </c>
      <c r="AY151" s="464">
        <f t="shared" si="216"/>
        <v>0</v>
      </c>
      <c r="AZ151" s="464">
        <f t="shared" si="216"/>
        <v>0.75</v>
      </c>
      <c r="BA151" s="464">
        <f t="shared" si="216"/>
        <v>0.25</v>
      </c>
      <c r="BB151" s="464">
        <f t="shared" si="216"/>
        <v>0</v>
      </c>
      <c r="BC151" s="464">
        <f t="shared" si="216"/>
        <v>0</v>
      </c>
      <c r="BD151" s="464">
        <f t="shared" si="216"/>
        <v>0.75</v>
      </c>
      <c r="BE151" s="464">
        <f t="shared" si="216"/>
        <v>0.25</v>
      </c>
      <c r="BF151" s="464">
        <f t="shared" si="216"/>
        <v>0</v>
      </c>
      <c r="BG151" s="464">
        <f t="shared" si="216"/>
        <v>0</v>
      </c>
      <c r="BH151" s="464">
        <f t="shared" si="216"/>
        <v>0.75</v>
      </c>
      <c r="BI151" s="464">
        <f t="shared" si="216"/>
        <v>0.25</v>
      </c>
      <c r="BJ151" s="464">
        <f t="shared" si="216"/>
        <v>0</v>
      </c>
      <c r="BK151" s="464">
        <f t="shared" si="216"/>
        <v>0</v>
      </c>
      <c r="BL151" s="464">
        <f t="shared" si="216"/>
        <v>0.75</v>
      </c>
      <c r="BM151" s="464">
        <f t="shared" si="216"/>
        <v>0.25</v>
      </c>
      <c r="BN151" s="464">
        <f t="shared" si="216"/>
        <v>0</v>
      </c>
      <c r="BO151" s="464">
        <f t="shared" si="216"/>
        <v>0</v>
      </c>
      <c r="BP151" s="464">
        <f t="shared" si="216"/>
        <v>0.75</v>
      </c>
      <c r="BQ151" s="464">
        <f t="shared" si="216"/>
        <v>0.25</v>
      </c>
      <c r="BR151" s="464">
        <f t="shared" si="216"/>
        <v>0</v>
      </c>
      <c r="BS151" s="464">
        <f t="shared" si="216"/>
        <v>0</v>
      </c>
      <c r="BT151" s="464">
        <f t="shared" si="216"/>
        <v>0.75</v>
      </c>
      <c r="BU151" s="464">
        <f t="shared" si="216"/>
        <v>0.25</v>
      </c>
      <c r="BZ151" s="459"/>
      <c r="CA151" s="261"/>
      <c r="CB151" s="274"/>
    </row>
    <row r="152" spans="1:93" s="263" customFormat="1">
      <c r="A152" s="114"/>
      <c r="B152" s="114"/>
      <c r="C152" s="460"/>
      <c r="D152" s="455"/>
      <c r="E152" s="450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450"/>
      <c r="Q152" s="450"/>
      <c r="R152" s="465">
        <f>SUM(R151:S151)</f>
        <v>0</v>
      </c>
      <c r="S152" s="114"/>
      <c r="T152" s="114"/>
      <c r="U152" s="114"/>
      <c r="V152" s="465">
        <f>SUM(V151:W151)</f>
        <v>0</v>
      </c>
      <c r="W152" s="114"/>
      <c r="X152" s="114"/>
      <c r="Y152" s="114"/>
      <c r="Z152" s="465">
        <f>SUM(Z151:AA151)</f>
        <v>0</v>
      </c>
      <c r="AA152" s="114"/>
      <c r="AB152" s="114"/>
      <c r="AC152" s="114"/>
      <c r="AD152" s="465">
        <f>SUM(AD151:AE151)</f>
        <v>0</v>
      </c>
      <c r="AE152" s="114"/>
      <c r="AF152" s="114"/>
      <c r="AG152" s="114"/>
      <c r="AH152" s="465">
        <f>SUM(AH151:AI151)</f>
        <v>0</v>
      </c>
      <c r="AI152" s="114"/>
      <c r="AJ152" s="114"/>
      <c r="AK152" s="114"/>
      <c r="AL152" s="465">
        <f>SUM(AL151:AM151)</f>
        <v>0</v>
      </c>
      <c r="AM152" s="114"/>
      <c r="AN152" s="114"/>
      <c r="AO152" s="114"/>
      <c r="AP152" s="465">
        <f>SUM(AP151:AQ151)</f>
        <v>0</v>
      </c>
      <c r="AQ152" s="114"/>
      <c r="AR152" s="114"/>
      <c r="AS152" s="114"/>
      <c r="AT152" s="465">
        <f>SUM(AT151:AU151)</f>
        <v>0</v>
      </c>
      <c r="AU152" s="114"/>
      <c r="AV152" s="114"/>
      <c r="AW152" s="114"/>
      <c r="AX152" s="465">
        <f>SUM(AX151:AY151)</f>
        <v>0</v>
      </c>
      <c r="AY152" s="114"/>
      <c r="AZ152" s="114"/>
      <c r="BA152" s="114"/>
      <c r="BB152" s="465">
        <f>SUM(BB151:BC151)</f>
        <v>0</v>
      </c>
      <c r="BC152" s="114"/>
      <c r="BD152" s="114"/>
      <c r="BE152" s="114"/>
      <c r="BF152" s="465">
        <f>SUM(BF151:BG151)</f>
        <v>0</v>
      </c>
      <c r="BG152" s="114"/>
      <c r="BH152" s="114"/>
      <c r="BI152" s="114"/>
      <c r="BJ152" s="465">
        <f>SUM(BJ151:BK151)</f>
        <v>0</v>
      </c>
      <c r="BK152" s="114"/>
      <c r="BL152" s="114"/>
      <c r="BM152" s="114"/>
      <c r="BN152" s="465">
        <f>SUM(BN151:BO151)</f>
        <v>0</v>
      </c>
      <c r="BO152" s="114"/>
      <c r="BP152" s="114"/>
      <c r="BQ152" s="114"/>
      <c r="BR152" s="465">
        <f>SUM(BR151:BS151)</f>
        <v>0</v>
      </c>
      <c r="BS152" s="114"/>
      <c r="BT152" s="114"/>
      <c r="BU152" s="114"/>
      <c r="BZ152" s="459"/>
      <c r="CA152" s="261"/>
      <c r="CB152" s="274"/>
    </row>
    <row r="153" spans="1:93" s="263" customFormat="1">
      <c r="A153" s="114"/>
      <c r="B153" s="114"/>
      <c r="C153" s="460"/>
      <c r="D153" s="455"/>
      <c r="E153" s="450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450"/>
      <c r="Q153" s="450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Z153" s="459"/>
      <c r="CA153" s="261"/>
      <c r="CB153" s="274"/>
    </row>
    <row r="154" spans="1:93">
      <c r="A154" s="17">
        <v>131</v>
      </c>
      <c r="B154" s="179">
        <v>1</v>
      </c>
      <c r="C154" s="660" t="s">
        <v>459</v>
      </c>
      <c r="D154" s="18">
        <v>1</v>
      </c>
      <c r="E154" s="19"/>
      <c r="F154" s="20"/>
      <c r="G154" s="20"/>
      <c r="H154" s="20">
        <v>1</v>
      </c>
      <c r="I154" s="20"/>
      <c r="J154" s="20"/>
      <c r="K154" s="20"/>
      <c r="L154" s="20"/>
      <c r="M154" s="20"/>
      <c r="N154" s="20"/>
      <c r="O154" s="20"/>
      <c r="P154" s="19"/>
      <c r="Q154" s="19"/>
      <c r="R154" s="21"/>
      <c r="S154" s="21"/>
      <c r="T154" s="21">
        <v>3</v>
      </c>
      <c r="U154" s="21"/>
      <c r="V154" s="22"/>
      <c r="W154" s="22"/>
      <c r="X154" s="22">
        <v>3</v>
      </c>
      <c r="Y154" s="22"/>
      <c r="Z154" s="23"/>
      <c r="AA154" s="23"/>
      <c r="AB154" s="23">
        <v>3</v>
      </c>
      <c r="AC154" s="23"/>
      <c r="AD154" s="24"/>
      <c r="AE154" s="24"/>
      <c r="AF154" s="24">
        <v>3</v>
      </c>
      <c r="AG154" s="24"/>
      <c r="AH154" s="25"/>
      <c r="AI154" s="25"/>
      <c r="AJ154" s="25">
        <v>3</v>
      </c>
      <c r="AK154" s="25"/>
      <c r="AL154" s="26"/>
      <c r="AM154" s="26"/>
      <c r="AN154" s="26"/>
      <c r="AO154" s="26">
        <v>4</v>
      </c>
      <c r="AP154" s="22"/>
      <c r="AQ154" s="22"/>
      <c r="AR154" s="22">
        <v>3</v>
      </c>
      <c r="AS154" s="22"/>
      <c r="AT154" s="27"/>
      <c r="AU154" s="27"/>
      <c r="AV154" s="27">
        <v>3</v>
      </c>
      <c r="AW154" s="27"/>
      <c r="AX154" s="21"/>
      <c r="AY154" s="21"/>
      <c r="AZ154" s="21">
        <v>3</v>
      </c>
      <c r="BA154" s="21"/>
      <c r="BB154" s="22"/>
      <c r="BC154" s="22"/>
      <c r="BD154" s="22">
        <v>3</v>
      </c>
      <c r="BE154" s="22"/>
      <c r="BF154" s="23"/>
      <c r="BG154" s="23"/>
      <c r="BH154" s="23"/>
      <c r="BI154" s="23">
        <v>4</v>
      </c>
      <c r="BJ154" s="24"/>
      <c r="BK154" s="24"/>
      <c r="BL154" s="24"/>
      <c r="BM154" s="24">
        <v>4</v>
      </c>
      <c r="BN154" s="25"/>
      <c r="BO154" s="25"/>
      <c r="BP154" s="25">
        <v>3</v>
      </c>
      <c r="BQ154" s="25"/>
      <c r="BR154" s="26"/>
      <c r="BS154" s="26"/>
      <c r="BT154" s="26">
        <v>3</v>
      </c>
      <c r="BU154" s="26"/>
      <c r="BZ154" s="170"/>
      <c r="CA154" s="44"/>
      <c r="CB154" s="171"/>
      <c r="CJ154" s="28"/>
      <c r="CO154" s="28"/>
    </row>
    <row r="155" spans="1:93">
      <c r="A155" s="17">
        <v>132</v>
      </c>
      <c r="B155" s="179">
        <v>2</v>
      </c>
      <c r="C155" s="661"/>
      <c r="D155" s="18"/>
      <c r="E155" s="19">
        <v>1</v>
      </c>
      <c r="F155" s="20"/>
      <c r="G155" s="20"/>
      <c r="H155" s="20">
        <v>1</v>
      </c>
      <c r="I155" s="20"/>
      <c r="J155" s="20"/>
      <c r="K155" s="20"/>
      <c r="L155" s="20"/>
      <c r="M155" s="20"/>
      <c r="N155" s="20"/>
      <c r="O155" s="20"/>
      <c r="P155" s="19"/>
      <c r="Q155" s="19"/>
      <c r="R155" s="21"/>
      <c r="S155" s="21"/>
      <c r="T155" s="21">
        <v>3</v>
      </c>
      <c r="U155" s="21"/>
      <c r="V155" s="22"/>
      <c r="W155" s="22"/>
      <c r="X155" s="22">
        <v>3</v>
      </c>
      <c r="Y155" s="22"/>
      <c r="Z155" s="23"/>
      <c r="AA155" s="23"/>
      <c r="AB155" s="23">
        <v>3</v>
      </c>
      <c r="AC155" s="23"/>
      <c r="AD155" s="24"/>
      <c r="AE155" s="24"/>
      <c r="AF155" s="24">
        <v>3</v>
      </c>
      <c r="AG155" s="24"/>
      <c r="AH155" s="25"/>
      <c r="AI155" s="25"/>
      <c r="AJ155" s="25">
        <v>3</v>
      </c>
      <c r="AK155" s="25"/>
      <c r="AL155" s="26"/>
      <c r="AM155" s="26"/>
      <c r="AN155" s="26">
        <v>3</v>
      </c>
      <c r="AO155" s="26"/>
      <c r="AP155" s="22"/>
      <c r="AQ155" s="22"/>
      <c r="AR155" s="22"/>
      <c r="AS155" s="22">
        <v>4</v>
      </c>
      <c r="AT155" s="27"/>
      <c r="AU155" s="27"/>
      <c r="AV155" s="27">
        <v>3</v>
      </c>
      <c r="AW155" s="27"/>
      <c r="AX155" s="21"/>
      <c r="AY155" s="21"/>
      <c r="AZ155" s="21">
        <v>3</v>
      </c>
      <c r="BA155" s="21"/>
      <c r="BB155" s="22"/>
      <c r="BC155" s="22"/>
      <c r="BD155" s="22">
        <v>3</v>
      </c>
      <c r="BE155" s="22"/>
      <c r="BF155" s="23"/>
      <c r="BG155" s="23"/>
      <c r="BH155" s="23">
        <v>3</v>
      </c>
      <c r="BI155" s="23"/>
      <c r="BJ155" s="24"/>
      <c r="BK155" s="24"/>
      <c r="BL155" s="24"/>
      <c r="BM155" s="24">
        <v>4</v>
      </c>
      <c r="BN155" s="25"/>
      <c r="BO155" s="25"/>
      <c r="BP155" s="25">
        <v>3</v>
      </c>
      <c r="BQ155" s="25"/>
      <c r="BR155" s="26"/>
      <c r="BS155" s="26"/>
      <c r="BT155" s="26"/>
      <c r="BU155" s="26">
        <v>4</v>
      </c>
      <c r="BZ155" s="170"/>
      <c r="CA155" s="44"/>
      <c r="CB155" s="171"/>
      <c r="CJ155" s="28"/>
      <c r="CO155" s="28"/>
    </row>
    <row r="156" spans="1:93">
      <c r="A156" s="17">
        <v>133</v>
      </c>
      <c r="B156" s="179">
        <v>3</v>
      </c>
      <c r="C156" s="661"/>
      <c r="D156" s="18"/>
      <c r="E156" s="19">
        <v>1</v>
      </c>
      <c r="F156" s="20"/>
      <c r="G156" s="20"/>
      <c r="H156" s="20">
        <v>1</v>
      </c>
      <c r="I156" s="20"/>
      <c r="J156" s="20"/>
      <c r="K156" s="20"/>
      <c r="L156" s="20"/>
      <c r="M156" s="20"/>
      <c r="N156" s="20"/>
      <c r="O156" s="20"/>
      <c r="P156" s="19"/>
      <c r="Q156" s="19"/>
      <c r="R156" s="21"/>
      <c r="S156" s="21"/>
      <c r="T156" s="21">
        <v>3</v>
      </c>
      <c r="U156" s="21"/>
      <c r="V156" s="22"/>
      <c r="W156" s="22"/>
      <c r="X156" s="22">
        <v>3</v>
      </c>
      <c r="Y156" s="22"/>
      <c r="Z156" s="23"/>
      <c r="AA156" s="23"/>
      <c r="AB156" s="23">
        <v>3</v>
      </c>
      <c r="AC156" s="23"/>
      <c r="AD156" s="24"/>
      <c r="AE156" s="24"/>
      <c r="AF156" s="24">
        <v>3</v>
      </c>
      <c r="AG156" s="24"/>
      <c r="AH156" s="25"/>
      <c r="AI156" s="25"/>
      <c r="AJ156" s="25">
        <v>3</v>
      </c>
      <c r="AK156" s="25"/>
      <c r="AL156" s="26"/>
      <c r="AM156" s="26"/>
      <c r="AN156" s="26"/>
      <c r="AO156" s="26">
        <v>4</v>
      </c>
      <c r="AP156" s="22"/>
      <c r="AQ156" s="22"/>
      <c r="AR156" s="22">
        <v>3</v>
      </c>
      <c r="AS156" s="22"/>
      <c r="AT156" s="27"/>
      <c r="AU156" s="27"/>
      <c r="AV156" s="27">
        <v>3</v>
      </c>
      <c r="AW156" s="27"/>
      <c r="AX156" s="21"/>
      <c r="AY156" s="21"/>
      <c r="AZ156" s="21"/>
      <c r="BA156" s="21">
        <v>4</v>
      </c>
      <c r="BB156" s="22"/>
      <c r="BC156" s="22"/>
      <c r="BD156" s="22">
        <v>3</v>
      </c>
      <c r="BE156" s="22"/>
      <c r="BF156" s="23"/>
      <c r="BG156" s="23"/>
      <c r="BH156" s="23"/>
      <c r="BI156" s="23">
        <v>4</v>
      </c>
      <c r="BJ156" s="24"/>
      <c r="BK156" s="24"/>
      <c r="BL156" s="24"/>
      <c r="BM156" s="24">
        <v>4</v>
      </c>
      <c r="BN156" s="25"/>
      <c r="BO156" s="25"/>
      <c r="BP156" s="25">
        <v>3</v>
      </c>
      <c r="BQ156" s="25"/>
      <c r="BR156" s="26"/>
      <c r="BS156" s="26"/>
      <c r="BT156" s="26">
        <v>3</v>
      </c>
      <c r="BU156" s="26"/>
      <c r="BZ156" s="170"/>
      <c r="CA156" s="44"/>
      <c r="CB156" s="171"/>
      <c r="CJ156" s="28"/>
      <c r="CO156" s="28"/>
    </row>
    <row r="157" spans="1:93">
      <c r="A157" s="17">
        <v>134</v>
      </c>
      <c r="B157" s="179">
        <v>4</v>
      </c>
      <c r="C157" s="661"/>
      <c r="D157" s="18"/>
      <c r="E157" s="19">
        <v>1</v>
      </c>
      <c r="F157" s="20">
        <v>1</v>
      </c>
      <c r="G157" s="20"/>
      <c r="H157" s="20"/>
      <c r="I157" s="20"/>
      <c r="J157" s="20"/>
      <c r="K157" s="20"/>
      <c r="L157" s="20"/>
      <c r="M157" s="20"/>
      <c r="N157" s="20"/>
      <c r="O157" s="20"/>
      <c r="P157" s="19"/>
      <c r="Q157" s="19"/>
      <c r="R157" s="21"/>
      <c r="S157" s="21"/>
      <c r="T157" s="21">
        <v>3</v>
      </c>
      <c r="U157" s="21"/>
      <c r="V157" s="22"/>
      <c r="W157" s="22"/>
      <c r="X157" s="22">
        <v>3</v>
      </c>
      <c r="Y157" s="22"/>
      <c r="Z157" s="23"/>
      <c r="AA157" s="23"/>
      <c r="AB157" s="23">
        <v>3</v>
      </c>
      <c r="AC157" s="23"/>
      <c r="AD157" s="24"/>
      <c r="AE157" s="24"/>
      <c r="AF157" s="24">
        <v>3</v>
      </c>
      <c r="AG157" s="24"/>
      <c r="AH157" s="25"/>
      <c r="AI157" s="25"/>
      <c r="AJ157" s="25">
        <v>3</v>
      </c>
      <c r="AK157" s="25"/>
      <c r="AL157" s="26"/>
      <c r="AM157" s="26">
        <v>2</v>
      </c>
      <c r="AN157" s="26"/>
      <c r="AO157" s="26"/>
      <c r="AP157" s="22"/>
      <c r="AQ157" s="22"/>
      <c r="AR157" s="22">
        <v>3</v>
      </c>
      <c r="AS157" s="22"/>
      <c r="AT157" s="27"/>
      <c r="AU157" s="27"/>
      <c r="AV157" s="27">
        <v>3</v>
      </c>
      <c r="AW157" s="27"/>
      <c r="AX157" s="21"/>
      <c r="AY157" s="21"/>
      <c r="AZ157" s="21">
        <v>3</v>
      </c>
      <c r="BA157" s="21"/>
      <c r="BB157" s="22"/>
      <c r="BC157" s="22"/>
      <c r="BD157" s="22">
        <v>3</v>
      </c>
      <c r="BE157" s="22"/>
      <c r="BF157" s="23"/>
      <c r="BG157" s="23"/>
      <c r="BH157" s="23"/>
      <c r="BI157" s="23">
        <v>4</v>
      </c>
      <c r="BJ157" s="24"/>
      <c r="BK157" s="24"/>
      <c r="BL157" s="24"/>
      <c r="BM157" s="24">
        <v>4</v>
      </c>
      <c r="BN157" s="25"/>
      <c r="BO157" s="25"/>
      <c r="BP157" s="25">
        <v>3</v>
      </c>
      <c r="BQ157" s="25"/>
      <c r="BR157" s="26"/>
      <c r="BS157" s="26"/>
      <c r="BT157" s="26">
        <v>3</v>
      </c>
      <c r="BU157" s="26"/>
      <c r="BZ157" s="170"/>
      <c r="CA157" s="44"/>
      <c r="CB157" s="171"/>
      <c r="CJ157" s="28"/>
      <c r="CO157" s="28"/>
    </row>
    <row r="158" spans="1:93">
      <c r="A158" s="17">
        <v>135</v>
      </c>
      <c r="B158" s="179">
        <v>5</v>
      </c>
      <c r="C158" s="661"/>
      <c r="D158" s="18">
        <v>1</v>
      </c>
      <c r="E158" s="19"/>
      <c r="F158" s="20"/>
      <c r="G158" s="20"/>
      <c r="H158" s="20">
        <v>1</v>
      </c>
      <c r="I158" s="20"/>
      <c r="J158" s="20"/>
      <c r="K158" s="20"/>
      <c r="L158" s="20"/>
      <c r="M158" s="20"/>
      <c r="N158" s="20"/>
      <c r="O158" s="20"/>
      <c r="P158" s="19"/>
      <c r="Q158" s="19"/>
      <c r="R158" s="21"/>
      <c r="S158" s="21"/>
      <c r="T158" s="21">
        <v>3</v>
      </c>
      <c r="U158" s="21"/>
      <c r="V158" s="22"/>
      <c r="W158" s="22"/>
      <c r="X158" s="22"/>
      <c r="Y158" s="22">
        <v>4</v>
      </c>
      <c r="Z158" s="23"/>
      <c r="AA158" s="23"/>
      <c r="AB158" s="23"/>
      <c r="AC158" s="23">
        <v>4</v>
      </c>
      <c r="AD158" s="24"/>
      <c r="AE158" s="24"/>
      <c r="AF158" s="24"/>
      <c r="AG158" s="24">
        <v>4</v>
      </c>
      <c r="AH158" s="25"/>
      <c r="AI158" s="25"/>
      <c r="AJ158" s="25"/>
      <c r="AK158" s="25">
        <v>4</v>
      </c>
      <c r="AL158" s="26"/>
      <c r="AM158" s="26"/>
      <c r="AN158" s="26"/>
      <c r="AO158" s="26">
        <v>4</v>
      </c>
      <c r="AP158" s="22"/>
      <c r="AQ158" s="22"/>
      <c r="AR158" s="22"/>
      <c r="AS158" s="22">
        <v>4</v>
      </c>
      <c r="AT158" s="27"/>
      <c r="AU158" s="27"/>
      <c r="AV158" s="27"/>
      <c r="AW158" s="27">
        <v>4</v>
      </c>
      <c r="AX158" s="21"/>
      <c r="AY158" s="21"/>
      <c r="AZ158" s="21"/>
      <c r="BA158" s="21">
        <v>4</v>
      </c>
      <c r="BB158" s="22"/>
      <c r="BC158" s="22"/>
      <c r="BD158" s="22">
        <v>3</v>
      </c>
      <c r="BE158" s="22"/>
      <c r="BF158" s="23"/>
      <c r="BG158" s="23"/>
      <c r="BH158" s="23"/>
      <c r="BI158" s="23">
        <v>4</v>
      </c>
      <c r="BJ158" s="24"/>
      <c r="BK158" s="24"/>
      <c r="BL158" s="24"/>
      <c r="BM158" s="24">
        <v>4</v>
      </c>
      <c r="BN158" s="25"/>
      <c r="BO158" s="25"/>
      <c r="BP158" s="25"/>
      <c r="BQ158" s="25">
        <v>4</v>
      </c>
      <c r="BR158" s="26"/>
      <c r="BS158" s="26"/>
      <c r="BT158" s="26"/>
      <c r="BU158" s="26">
        <v>4</v>
      </c>
      <c r="BZ158" s="170"/>
      <c r="CA158" s="44"/>
      <c r="CB158" s="171"/>
      <c r="CJ158" s="28"/>
      <c r="CO158" s="28"/>
    </row>
    <row r="159" spans="1:93">
      <c r="A159" s="17">
        <v>136</v>
      </c>
      <c r="B159" s="179">
        <v>6</v>
      </c>
      <c r="C159" s="661"/>
      <c r="D159" s="18">
        <v>1</v>
      </c>
      <c r="E159" s="19"/>
      <c r="F159" s="20"/>
      <c r="G159" s="20">
        <v>1</v>
      </c>
      <c r="H159" s="20"/>
      <c r="I159" s="20"/>
      <c r="J159" s="20"/>
      <c r="K159" s="20"/>
      <c r="L159" s="20"/>
      <c r="M159" s="20"/>
      <c r="N159" s="20"/>
      <c r="O159" s="20"/>
      <c r="P159" s="19"/>
      <c r="Q159" s="19"/>
      <c r="R159" s="21"/>
      <c r="S159" s="21"/>
      <c r="T159" s="21">
        <v>3</v>
      </c>
      <c r="U159" s="21"/>
      <c r="V159" s="22"/>
      <c r="W159" s="22"/>
      <c r="X159" s="22"/>
      <c r="Y159" s="22">
        <v>4</v>
      </c>
      <c r="Z159" s="23"/>
      <c r="AA159" s="23"/>
      <c r="AB159" s="23">
        <v>3</v>
      </c>
      <c r="AC159" s="23"/>
      <c r="AD159" s="24"/>
      <c r="AE159" s="24"/>
      <c r="AF159" s="24">
        <v>3</v>
      </c>
      <c r="AG159" s="24"/>
      <c r="AH159" s="25"/>
      <c r="AI159" s="25"/>
      <c r="AJ159" s="25"/>
      <c r="AK159" s="25">
        <v>4</v>
      </c>
      <c r="AL159" s="26"/>
      <c r="AM159" s="26"/>
      <c r="AN159" s="26">
        <v>3</v>
      </c>
      <c r="AO159" s="26"/>
      <c r="AP159" s="22"/>
      <c r="AQ159" s="22"/>
      <c r="AR159" s="22">
        <v>3</v>
      </c>
      <c r="AS159" s="22"/>
      <c r="AT159" s="27"/>
      <c r="AU159" s="27"/>
      <c r="AV159" s="27">
        <v>3</v>
      </c>
      <c r="AW159" s="27"/>
      <c r="AX159" s="21"/>
      <c r="AY159" s="21"/>
      <c r="AZ159" s="21">
        <v>3</v>
      </c>
      <c r="BA159" s="21"/>
      <c r="BB159" s="22"/>
      <c r="BC159" s="22"/>
      <c r="BD159" s="22">
        <v>3</v>
      </c>
      <c r="BE159" s="22"/>
      <c r="BF159" s="23"/>
      <c r="BG159" s="23"/>
      <c r="BH159" s="23">
        <v>3</v>
      </c>
      <c r="BI159" s="23"/>
      <c r="BJ159" s="24"/>
      <c r="BK159" s="24">
        <v>2</v>
      </c>
      <c r="BL159" s="24"/>
      <c r="BM159" s="24"/>
      <c r="BN159" s="25"/>
      <c r="BO159" s="25"/>
      <c r="BP159" s="25">
        <v>3</v>
      </c>
      <c r="BQ159" s="25"/>
      <c r="BR159" s="26"/>
      <c r="BS159" s="26"/>
      <c r="BT159" s="26"/>
      <c r="BU159" s="26">
        <v>4</v>
      </c>
      <c r="BZ159" s="170"/>
      <c r="CA159" s="44"/>
      <c r="CB159" s="171"/>
      <c r="CJ159" s="28"/>
      <c r="CO159" s="28"/>
    </row>
    <row r="160" spans="1:93">
      <c r="A160" s="17">
        <v>137</v>
      </c>
      <c r="B160" s="179">
        <v>7</v>
      </c>
      <c r="C160" s="661"/>
      <c r="D160" s="18">
        <v>1</v>
      </c>
      <c r="E160" s="19"/>
      <c r="F160" s="20">
        <v>1</v>
      </c>
      <c r="G160" s="20"/>
      <c r="H160" s="20"/>
      <c r="I160" s="20"/>
      <c r="J160" s="20"/>
      <c r="K160" s="20"/>
      <c r="L160" s="20"/>
      <c r="M160" s="20"/>
      <c r="N160" s="20"/>
      <c r="O160" s="20"/>
      <c r="P160" s="19"/>
      <c r="Q160" s="19"/>
      <c r="R160" s="21"/>
      <c r="S160" s="21"/>
      <c r="T160" s="21">
        <v>3</v>
      </c>
      <c r="U160" s="21"/>
      <c r="V160" s="22"/>
      <c r="W160" s="22"/>
      <c r="X160" s="22">
        <v>3</v>
      </c>
      <c r="Y160" s="22"/>
      <c r="Z160" s="23"/>
      <c r="AA160" s="23"/>
      <c r="AB160" s="23">
        <v>3</v>
      </c>
      <c r="AC160" s="23"/>
      <c r="AD160" s="24"/>
      <c r="AE160" s="24"/>
      <c r="AF160" s="24">
        <v>3</v>
      </c>
      <c r="AG160" s="24"/>
      <c r="AH160" s="25"/>
      <c r="AI160" s="25"/>
      <c r="AJ160" s="25"/>
      <c r="AK160" s="25">
        <v>4</v>
      </c>
      <c r="AL160" s="26"/>
      <c r="AM160" s="26"/>
      <c r="AN160" s="26"/>
      <c r="AO160" s="26">
        <v>4</v>
      </c>
      <c r="AP160" s="22"/>
      <c r="AQ160" s="22"/>
      <c r="AR160" s="22"/>
      <c r="AS160" s="22">
        <v>4</v>
      </c>
      <c r="AT160" s="27"/>
      <c r="AU160" s="27"/>
      <c r="AV160" s="27">
        <v>3</v>
      </c>
      <c r="AW160" s="27"/>
      <c r="AX160" s="21"/>
      <c r="AY160" s="21"/>
      <c r="AZ160" s="21">
        <v>3</v>
      </c>
      <c r="BA160" s="21"/>
      <c r="BB160" s="22">
        <v>1</v>
      </c>
      <c r="BC160" s="22"/>
      <c r="BD160" s="22"/>
      <c r="BE160" s="22"/>
      <c r="BF160" s="23"/>
      <c r="BG160" s="23"/>
      <c r="BH160" s="23">
        <v>3</v>
      </c>
      <c r="BI160" s="23"/>
      <c r="BJ160" s="24"/>
      <c r="BK160" s="24"/>
      <c r="BL160" s="24"/>
      <c r="BM160" s="24">
        <v>4</v>
      </c>
      <c r="BN160" s="25"/>
      <c r="BO160" s="25"/>
      <c r="BP160" s="25">
        <v>3</v>
      </c>
      <c r="BQ160" s="25"/>
      <c r="BR160" s="26"/>
      <c r="BS160" s="26"/>
      <c r="BT160" s="26"/>
      <c r="BU160" s="26">
        <v>4</v>
      </c>
      <c r="BZ160" s="170"/>
      <c r="CA160" s="44"/>
      <c r="CB160" s="171"/>
      <c r="CJ160" s="28"/>
      <c r="CO160" s="28"/>
    </row>
    <row r="161" spans="1:93">
      <c r="A161" s="17">
        <v>138</v>
      </c>
      <c r="B161" s="179">
        <v>8</v>
      </c>
      <c r="C161" s="661"/>
      <c r="D161" s="18">
        <v>1</v>
      </c>
      <c r="E161" s="19"/>
      <c r="F161" s="20"/>
      <c r="G161" s="20"/>
      <c r="H161" s="20"/>
      <c r="I161" s="20"/>
      <c r="J161" s="20">
        <v>1</v>
      </c>
      <c r="K161" s="20"/>
      <c r="L161" s="20"/>
      <c r="M161" s="20"/>
      <c r="N161" s="20"/>
      <c r="O161" s="20"/>
      <c r="P161" s="19"/>
      <c r="Q161" s="19"/>
      <c r="R161" s="21"/>
      <c r="S161" s="21"/>
      <c r="T161" s="21">
        <v>3</v>
      </c>
      <c r="U161" s="21"/>
      <c r="V161" s="22"/>
      <c r="W161" s="22"/>
      <c r="X161" s="22">
        <v>3</v>
      </c>
      <c r="Y161" s="22"/>
      <c r="Z161" s="23"/>
      <c r="AA161" s="23"/>
      <c r="AB161" s="23">
        <v>3</v>
      </c>
      <c r="AC161" s="23"/>
      <c r="AD161" s="24"/>
      <c r="AE161" s="24"/>
      <c r="AF161" s="24">
        <v>3</v>
      </c>
      <c r="AG161" s="24"/>
      <c r="AH161" s="25"/>
      <c r="AI161" s="25"/>
      <c r="AJ161" s="25"/>
      <c r="AK161" s="25">
        <v>4</v>
      </c>
      <c r="AL161" s="26"/>
      <c r="AM161" s="26"/>
      <c r="AN161" s="26"/>
      <c r="AO161" s="26">
        <v>4</v>
      </c>
      <c r="AP161" s="22"/>
      <c r="AQ161" s="22"/>
      <c r="AR161" s="22">
        <v>3</v>
      </c>
      <c r="AS161" s="22"/>
      <c r="AT161" s="27"/>
      <c r="AU161" s="27"/>
      <c r="AV161" s="27">
        <v>3</v>
      </c>
      <c r="AW161" s="27"/>
      <c r="AX161" s="21"/>
      <c r="AY161" s="21"/>
      <c r="AZ161" s="21">
        <v>3</v>
      </c>
      <c r="BA161" s="21"/>
      <c r="BB161" s="22"/>
      <c r="BC161" s="22"/>
      <c r="BD161" s="22"/>
      <c r="BE161" s="22">
        <v>4</v>
      </c>
      <c r="BF161" s="23"/>
      <c r="BG161" s="23"/>
      <c r="BH161" s="23">
        <v>3</v>
      </c>
      <c r="BI161" s="23"/>
      <c r="BJ161" s="24"/>
      <c r="BK161" s="24"/>
      <c r="BL161" s="24"/>
      <c r="BM161" s="24">
        <v>4</v>
      </c>
      <c r="BN161" s="25"/>
      <c r="BO161" s="25"/>
      <c r="BP161" s="25">
        <v>3</v>
      </c>
      <c r="BQ161" s="25"/>
      <c r="BR161" s="26"/>
      <c r="BS161" s="26"/>
      <c r="BT161" s="26"/>
      <c r="BU161" s="26">
        <v>4</v>
      </c>
      <c r="BZ161" s="170"/>
      <c r="CA161" s="44"/>
      <c r="CB161" s="171"/>
      <c r="CJ161" s="28"/>
      <c r="CO161" s="28"/>
    </row>
    <row r="162" spans="1:93">
      <c r="A162" s="17">
        <v>139</v>
      </c>
      <c r="B162" s="179">
        <v>9</v>
      </c>
      <c r="C162" s="661"/>
      <c r="D162" s="18"/>
      <c r="E162" s="19">
        <v>1</v>
      </c>
      <c r="F162" s="20"/>
      <c r="G162" s="20"/>
      <c r="H162" s="20">
        <v>1</v>
      </c>
      <c r="I162" s="20"/>
      <c r="J162" s="20"/>
      <c r="K162" s="20"/>
      <c r="L162" s="20"/>
      <c r="M162" s="20"/>
      <c r="N162" s="20"/>
      <c r="O162" s="20"/>
      <c r="P162" s="19"/>
      <c r="Q162" s="19"/>
      <c r="R162" s="21"/>
      <c r="S162" s="21"/>
      <c r="T162" s="21">
        <v>3</v>
      </c>
      <c r="U162" s="21"/>
      <c r="V162" s="22"/>
      <c r="W162" s="22"/>
      <c r="X162" s="22">
        <v>3</v>
      </c>
      <c r="Y162" s="22"/>
      <c r="Z162" s="23"/>
      <c r="AA162" s="23"/>
      <c r="AB162" s="23">
        <v>3</v>
      </c>
      <c r="AC162" s="23"/>
      <c r="AD162" s="24"/>
      <c r="AE162" s="24"/>
      <c r="AF162" s="24">
        <v>3</v>
      </c>
      <c r="AG162" s="24"/>
      <c r="AH162" s="25"/>
      <c r="AI162" s="25"/>
      <c r="AJ162" s="25">
        <v>3</v>
      </c>
      <c r="AK162" s="25"/>
      <c r="AL162" s="26"/>
      <c r="AM162" s="26"/>
      <c r="AN162" s="26"/>
      <c r="AO162" s="26">
        <v>4</v>
      </c>
      <c r="AP162" s="22"/>
      <c r="AQ162" s="22"/>
      <c r="AR162" s="22"/>
      <c r="AS162" s="22">
        <v>4</v>
      </c>
      <c r="AT162" s="27"/>
      <c r="AU162" s="27"/>
      <c r="AV162" s="27"/>
      <c r="AW162" s="27">
        <v>4</v>
      </c>
      <c r="AX162" s="21"/>
      <c r="AY162" s="21"/>
      <c r="AZ162" s="21"/>
      <c r="BA162" s="21">
        <v>4</v>
      </c>
      <c r="BB162" s="22"/>
      <c r="BC162" s="22"/>
      <c r="BD162" s="22">
        <v>3</v>
      </c>
      <c r="BE162" s="22"/>
      <c r="BF162" s="23"/>
      <c r="BG162" s="23"/>
      <c r="BH162" s="23">
        <v>3</v>
      </c>
      <c r="BI162" s="23"/>
      <c r="BJ162" s="24"/>
      <c r="BK162" s="24"/>
      <c r="BL162" s="24">
        <v>3</v>
      </c>
      <c r="BM162" s="24"/>
      <c r="BN162" s="25"/>
      <c r="BO162" s="25"/>
      <c r="BP162" s="25"/>
      <c r="BQ162" s="25">
        <v>4</v>
      </c>
      <c r="BR162" s="26"/>
      <c r="BS162" s="26"/>
      <c r="BT162" s="26"/>
      <c r="BU162" s="26">
        <v>4</v>
      </c>
      <c r="BZ162" s="170"/>
      <c r="CA162" s="44"/>
      <c r="CB162" s="171"/>
      <c r="CJ162" s="28"/>
      <c r="CO162" s="28"/>
    </row>
    <row r="163" spans="1:93">
      <c r="A163" s="17">
        <v>140</v>
      </c>
      <c r="B163" s="179">
        <v>10</v>
      </c>
      <c r="C163" s="661"/>
      <c r="D163" s="18"/>
      <c r="E163" s="19">
        <v>1</v>
      </c>
      <c r="F163" s="20"/>
      <c r="G163" s="20">
        <v>1</v>
      </c>
      <c r="H163" s="20"/>
      <c r="I163" s="20"/>
      <c r="J163" s="20"/>
      <c r="K163" s="20"/>
      <c r="L163" s="20"/>
      <c r="M163" s="20"/>
      <c r="N163" s="20"/>
      <c r="O163" s="20"/>
      <c r="P163" s="19"/>
      <c r="Q163" s="19"/>
      <c r="R163" s="21"/>
      <c r="S163" s="21"/>
      <c r="T163" s="21"/>
      <c r="U163" s="21">
        <v>4</v>
      </c>
      <c r="V163" s="22"/>
      <c r="W163" s="22"/>
      <c r="X163" s="22">
        <v>3</v>
      </c>
      <c r="Y163" s="22"/>
      <c r="Z163" s="23"/>
      <c r="AA163" s="23"/>
      <c r="AB163" s="23">
        <v>3</v>
      </c>
      <c r="AC163" s="23"/>
      <c r="AD163" s="24"/>
      <c r="AE163" s="24"/>
      <c r="AF163" s="24">
        <v>3</v>
      </c>
      <c r="AG163" s="24"/>
      <c r="AH163" s="25"/>
      <c r="AI163" s="25"/>
      <c r="AJ163" s="25">
        <v>3</v>
      </c>
      <c r="AK163" s="25"/>
      <c r="AL163" s="26"/>
      <c r="AM163" s="26"/>
      <c r="AN163" s="26">
        <v>3</v>
      </c>
      <c r="AO163" s="26"/>
      <c r="AP163" s="22"/>
      <c r="AQ163" s="22"/>
      <c r="AR163" s="22">
        <v>3</v>
      </c>
      <c r="AS163" s="22"/>
      <c r="AT163" s="27"/>
      <c r="AU163" s="27"/>
      <c r="AV163" s="27">
        <v>3</v>
      </c>
      <c r="AW163" s="27"/>
      <c r="AX163" s="21"/>
      <c r="AY163" s="21"/>
      <c r="AZ163" s="21">
        <v>3</v>
      </c>
      <c r="BA163" s="21"/>
      <c r="BB163" s="22"/>
      <c r="BC163" s="22"/>
      <c r="BD163" s="22">
        <v>3</v>
      </c>
      <c r="BE163" s="22"/>
      <c r="BF163" s="23"/>
      <c r="BG163" s="23"/>
      <c r="BH163" s="23">
        <v>3</v>
      </c>
      <c r="BI163" s="23"/>
      <c r="BJ163" s="24"/>
      <c r="BK163" s="24"/>
      <c r="BL163" s="24">
        <v>3</v>
      </c>
      <c r="BM163" s="24"/>
      <c r="BN163" s="25"/>
      <c r="BO163" s="25"/>
      <c r="BP163" s="25">
        <v>3</v>
      </c>
      <c r="BQ163" s="25"/>
      <c r="BR163" s="26"/>
      <c r="BS163" s="26"/>
      <c r="BT163" s="26"/>
      <c r="BU163" s="26">
        <v>4</v>
      </c>
      <c r="BZ163" s="170"/>
      <c r="CA163" s="44"/>
      <c r="CB163" s="171"/>
      <c r="CJ163" s="28"/>
      <c r="CO163" s="28"/>
    </row>
    <row r="164" spans="1:93">
      <c r="A164" s="17">
        <v>141</v>
      </c>
      <c r="B164" s="179">
        <v>11</v>
      </c>
      <c r="C164" s="661"/>
      <c r="D164" s="18"/>
      <c r="E164" s="19">
        <v>1</v>
      </c>
      <c r="F164" s="20"/>
      <c r="G164" s="20"/>
      <c r="H164" s="20"/>
      <c r="I164" s="20">
        <v>1</v>
      </c>
      <c r="J164" s="20"/>
      <c r="K164" s="20"/>
      <c r="L164" s="20"/>
      <c r="M164" s="20"/>
      <c r="N164" s="20"/>
      <c r="O164" s="20"/>
      <c r="P164" s="19"/>
      <c r="Q164" s="19"/>
      <c r="R164" s="21"/>
      <c r="S164" s="21"/>
      <c r="T164" s="21"/>
      <c r="U164" s="21">
        <v>4</v>
      </c>
      <c r="V164" s="22"/>
      <c r="W164" s="22"/>
      <c r="X164" s="22"/>
      <c r="Y164" s="22">
        <v>4</v>
      </c>
      <c r="Z164" s="23"/>
      <c r="AA164" s="23"/>
      <c r="AB164" s="23"/>
      <c r="AC164" s="23">
        <v>4</v>
      </c>
      <c r="AD164" s="24"/>
      <c r="AE164" s="24"/>
      <c r="AF164" s="24"/>
      <c r="AG164" s="24">
        <v>4</v>
      </c>
      <c r="AH164" s="25"/>
      <c r="AI164" s="25"/>
      <c r="AJ164" s="25"/>
      <c r="AK164" s="25">
        <v>4</v>
      </c>
      <c r="AL164" s="26"/>
      <c r="AM164" s="26"/>
      <c r="AN164" s="26"/>
      <c r="AO164" s="26">
        <v>4</v>
      </c>
      <c r="AP164" s="22"/>
      <c r="AQ164" s="22"/>
      <c r="AR164" s="22">
        <v>3</v>
      </c>
      <c r="AS164" s="22"/>
      <c r="AT164" s="27"/>
      <c r="AU164" s="27"/>
      <c r="AV164" s="27">
        <v>3</v>
      </c>
      <c r="AW164" s="27"/>
      <c r="AX164" s="21"/>
      <c r="AY164" s="21"/>
      <c r="AZ164" s="21"/>
      <c r="BA164" s="21">
        <v>4</v>
      </c>
      <c r="BB164" s="22"/>
      <c r="BC164" s="22"/>
      <c r="BD164" s="22"/>
      <c r="BE164" s="22">
        <v>4</v>
      </c>
      <c r="BF164" s="23"/>
      <c r="BG164" s="23"/>
      <c r="BH164" s="23"/>
      <c r="BI164" s="23">
        <v>4</v>
      </c>
      <c r="BJ164" s="24"/>
      <c r="BK164" s="24"/>
      <c r="BL164" s="24"/>
      <c r="BM164" s="24">
        <v>4</v>
      </c>
      <c r="BN164" s="25"/>
      <c r="BO164" s="25"/>
      <c r="BP164" s="25"/>
      <c r="BQ164" s="25">
        <v>4</v>
      </c>
      <c r="BR164" s="26"/>
      <c r="BS164" s="26"/>
      <c r="BT164" s="26"/>
      <c r="BU164" s="26">
        <v>4</v>
      </c>
      <c r="BZ164" s="170"/>
      <c r="CA164" s="44"/>
      <c r="CB164" s="171"/>
      <c r="CJ164" s="28"/>
      <c r="CO164" s="28"/>
    </row>
    <row r="165" spans="1:93">
      <c r="A165" s="17">
        <v>142</v>
      </c>
      <c r="B165" s="179">
        <v>12</v>
      </c>
      <c r="C165" s="661"/>
      <c r="D165" s="18">
        <v>1</v>
      </c>
      <c r="E165" s="19"/>
      <c r="F165" s="20"/>
      <c r="G165" s="20">
        <v>1</v>
      </c>
      <c r="H165" s="20"/>
      <c r="I165" s="20"/>
      <c r="J165" s="20"/>
      <c r="K165" s="20"/>
      <c r="L165" s="20"/>
      <c r="M165" s="20"/>
      <c r="N165" s="20"/>
      <c r="O165" s="20"/>
      <c r="P165" s="19"/>
      <c r="Q165" s="19"/>
      <c r="R165" s="21">
        <v>1</v>
      </c>
      <c r="S165" s="21"/>
      <c r="T165" s="21"/>
      <c r="U165" s="21"/>
      <c r="V165" s="22"/>
      <c r="W165" s="22"/>
      <c r="X165" s="22"/>
      <c r="Y165" s="22">
        <v>4</v>
      </c>
      <c r="Z165" s="23"/>
      <c r="AA165" s="23"/>
      <c r="AB165" s="23"/>
      <c r="AC165" s="23">
        <v>4</v>
      </c>
      <c r="AD165" s="24"/>
      <c r="AE165" s="24"/>
      <c r="AF165" s="24">
        <v>3</v>
      </c>
      <c r="AG165" s="24"/>
      <c r="AH165" s="25"/>
      <c r="AI165" s="25"/>
      <c r="AJ165" s="25">
        <v>3</v>
      </c>
      <c r="AK165" s="25"/>
      <c r="AL165" s="26"/>
      <c r="AM165" s="26"/>
      <c r="AN165" s="26">
        <v>3</v>
      </c>
      <c r="AO165" s="26"/>
      <c r="AP165" s="22"/>
      <c r="AQ165" s="22"/>
      <c r="AR165" s="22">
        <v>3</v>
      </c>
      <c r="AS165" s="22"/>
      <c r="AT165" s="27"/>
      <c r="AU165" s="27"/>
      <c r="AV165" s="27">
        <v>3</v>
      </c>
      <c r="AW165" s="27"/>
      <c r="AX165" s="21"/>
      <c r="AY165" s="21"/>
      <c r="AZ165" s="21">
        <v>3</v>
      </c>
      <c r="BA165" s="21"/>
      <c r="BB165" s="22"/>
      <c r="BC165" s="22"/>
      <c r="BD165" s="22">
        <v>3</v>
      </c>
      <c r="BE165" s="22"/>
      <c r="BF165" s="23"/>
      <c r="BG165" s="23"/>
      <c r="BH165" s="23">
        <v>3</v>
      </c>
      <c r="BI165" s="23"/>
      <c r="BJ165" s="24"/>
      <c r="BK165" s="24"/>
      <c r="BL165" s="24"/>
      <c r="BM165" s="24">
        <v>4</v>
      </c>
      <c r="BN165" s="25"/>
      <c r="BO165" s="25"/>
      <c r="BP165" s="25">
        <v>3</v>
      </c>
      <c r="BQ165" s="25"/>
      <c r="BR165" s="26"/>
      <c r="BS165" s="26"/>
      <c r="BT165" s="26">
        <v>3</v>
      </c>
      <c r="BU165" s="26"/>
      <c r="BZ165" s="170"/>
      <c r="CA165" s="44"/>
      <c r="CB165" s="171"/>
      <c r="CJ165" s="28"/>
      <c r="CO165" s="28"/>
    </row>
    <row r="166" spans="1:93">
      <c r="A166" s="17">
        <v>143</v>
      </c>
      <c r="B166" s="179">
        <v>13</v>
      </c>
      <c r="C166" s="661"/>
      <c r="D166" s="18"/>
      <c r="E166" s="19">
        <v>1</v>
      </c>
      <c r="F166" s="20"/>
      <c r="G166" s="20">
        <v>1</v>
      </c>
      <c r="H166" s="20"/>
      <c r="I166" s="20"/>
      <c r="J166" s="20"/>
      <c r="K166" s="20"/>
      <c r="L166" s="20"/>
      <c r="M166" s="20"/>
      <c r="N166" s="20"/>
      <c r="O166" s="20"/>
      <c r="P166" s="19"/>
      <c r="Q166" s="19"/>
      <c r="R166" s="21"/>
      <c r="S166" s="21"/>
      <c r="T166" s="21">
        <v>3</v>
      </c>
      <c r="U166" s="21"/>
      <c r="V166" s="22"/>
      <c r="W166" s="22"/>
      <c r="X166" s="22">
        <v>3</v>
      </c>
      <c r="Y166" s="22"/>
      <c r="Z166" s="23"/>
      <c r="AA166" s="23"/>
      <c r="AB166" s="23">
        <v>3</v>
      </c>
      <c r="AC166" s="23"/>
      <c r="AD166" s="24"/>
      <c r="AE166" s="24"/>
      <c r="AF166" s="24">
        <v>3</v>
      </c>
      <c r="AG166" s="24"/>
      <c r="AH166" s="25"/>
      <c r="AI166" s="25"/>
      <c r="AJ166" s="25">
        <v>3</v>
      </c>
      <c r="AK166" s="25"/>
      <c r="AL166" s="26"/>
      <c r="AM166" s="26"/>
      <c r="AN166" s="26">
        <v>3</v>
      </c>
      <c r="AO166" s="26"/>
      <c r="AP166" s="22"/>
      <c r="AQ166" s="22"/>
      <c r="AR166" s="22"/>
      <c r="AS166" s="22">
        <v>4</v>
      </c>
      <c r="AT166" s="27"/>
      <c r="AU166" s="27"/>
      <c r="AV166" s="27">
        <v>3</v>
      </c>
      <c r="AW166" s="27"/>
      <c r="AX166" s="21"/>
      <c r="AY166" s="21"/>
      <c r="AZ166" s="21"/>
      <c r="BA166" s="21">
        <v>4</v>
      </c>
      <c r="BB166" s="22"/>
      <c r="BC166" s="22"/>
      <c r="BD166" s="22">
        <v>3</v>
      </c>
      <c r="BE166" s="22"/>
      <c r="BF166" s="23"/>
      <c r="BG166" s="23"/>
      <c r="BH166" s="23"/>
      <c r="BI166" s="23">
        <v>4</v>
      </c>
      <c r="BJ166" s="24"/>
      <c r="BK166" s="24"/>
      <c r="BL166" s="24"/>
      <c r="BM166" s="24">
        <v>4</v>
      </c>
      <c r="BN166" s="25"/>
      <c r="BO166" s="25"/>
      <c r="BP166" s="25"/>
      <c r="BQ166" s="25">
        <v>4</v>
      </c>
      <c r="BR166" s="26"/>
      <c r="BS166" s="26"/>
      <c r="BT166" s="26"/>
      <c r="BU166" s="26">
        <v>4</v>
      </c>
      <c r="BZ166" s="170"/>
      <c r="CA166" s="44"/>
      <c r="CB166" s="171"/>
      <c r="CJ166" s="28"/>
      <c r="CO166" s="28"/>
    </row>
    <row r="167" spans="1:93">
      <c r="A167" s="17">
        <v>144</v>
      </c>
      <c r="B167" s="179">
        <v>14</v>
      </c>
      <c r="C167" s="661"/>
      <c r="D167" s="18"/>
      <c r="E167" s="19">
        <v>1</v>
      </c>
      <c r="F167" s="20"/>
      <c r="G167" s="20">
        <v>1</v>
      </c>
      <c r="H167" s="20"/>
      <c r="I167" s="20"/>
      <c r="J167" s="20"/>
      <c r="K167" s="20"/>
      <c r="L167" s="20"/>
      <c r="M167" s="20"/>
      <c r="N167" s="20"/>
      <c r="O167" s="20"/>
      <c r="P167" s="19"/>
      <c r="Q167" s="19"/>
      <c r="R167" s="21"/>
      <c r="S167" s="21"/>
      <c r="T167" s="21"/>
      <c r="U167" s="21">
        <v>4</v>
      </c>
      <c r="V167" s="22"/>
      <c r="W167" s="22"/>
      <c r="X167" s="22"/>
      <c r="Y167" s="22">
        <v>4</v>
      </c>
      <c r="Z167" s="23"/>
      <c r="AA167" s="23"/>
      <c r="AB167" s="23"/>
      <c r="AC167" s="23">
        <v>4</v>
      </c>
      <c r="AD167" s="24"/>
      <c r="AE167" s="24"/>
      <c r="AF167" s="24"/>
      <c r="AG167" s="24">
        <v>4</v>
      </c>
      <c r="AH167" s="25"/>
      <c r="AI167" s="25"/>
      <c r="AJ167" s="25"/>
      <c r="AK167" s="25">
        <v>4</v>
      </c>
      <c r="AL167" s="26"/>
      <c r="AM167" s="26"/>
      <c r="AN167" s="26">
        <v>3</v>
      </c>
      <c r="AO167" s="26"/>
      <c r="AP167" s="22"/>
      <c r="AQ167" s="22"/>
      <c r="AR167" s="22">
        <v>3</v>
      </c>
      <c r="AS167" s="22"/>
      <c r="AT167" s="27"/>
      <c r="AU167" s="27"/>
      <c r="AV167" s="27"/>
      <c r="AW167" s="27">
        <v>4</v>
      </c>
      <c r="AX167" s="21"/>
      <c r="AY167" s="21"/>
      <c r="AZ167" s="21"/>
      <c r="BA167" s="21">
        <v>4</v>
      </c>
      <c r="BB167" s="22"/>
      <c r="BC167" s="22"/>
      <c r="BD167" s="22"/>
      <c r="BE167" s="22">
        <v>4</v>
      </c>
      <c r="BF167" s="23"/>
      <c r="BG167" s="23"/>
      <c r="BH167" s="23"/>
      <c r="BI167" s="23">
        <v>4</v>
      </c>
      <c r="BJ167" s="24"/>
      <c r="BK167" s="24"/>
      <c r="BL167" s="24"/>
      <c r="BM167" s="24">
        <v>4</v>
      </c>
      <c r="BN167" s="25"/>
      <c r="BO167" s="25"/>
      <c r="BP167" s="25"/>
      <c r="BQ167" s="25">
        <v>4</v>
      </c>
      <c r="BR167" s="26"/>
      <c r="BS167" s="26"/>
      <c r="BT167" s="26"/>
      <c r="BU167" s="26">
        <v>4</v>
      </c>
      <c r="BZ167" s="170"/>
      <c r="CA167" s="44"/>
      <c r="CB167" s="171"/>
      <c r="CJ167" s="28"/>
      <c r="CO167" s="28"/>
    </row>
    <row r="168" spans="1:93">
      <c r="A168" s="17">
        <v>145</v>
      </c>
      <c r="B168" s="179">
        <v>15</v>
      </c>
      <c r="C168" s="661"/>
      <c r="D168" s="18">
        <v>1</v>
      </c>
      <c r="E168" s="19"/>
      <c r="F168" s="20"/>
      <c r="G168" s="20">
        <v>1</v>
      </c>
      <c r="H168" s="20"/>
      <c r="I168" s="20"/>
      <c r="J168" s="20"/>
      <c r="K168" s="20"/>
      <c r="L168" s="20"/>
      <c r="M168" s="20"/>
      <c r="N168" s="20"/>
      <c r="O168" s="20"/>
      <c r="P168" s="19"/>
      <c r="Q168" s="19"/>
      <c r="R168" s="21"/>
      <c r="S168" s="21"/>
      <c r="T168" s="21"/>
      <c r="U168" s="21">
        <v>4</v>
      </c>
      <c r="V168" s="22"/>
      <c r="W168" s="22"/>
      <c r="X168" s="22"/>
      <c r="Y168" s="22">
        <v>4</v>
      </c>
      <c r="Z168" s="23"/>
      <c r="AA168" s="23"/>
      <c r="AB168" s="23">
        <v>3</v>
      </c>
      <c r="AC168" s="23"/>
      <c r="AD168" s="24"/>
      <c r="AE168" s="24"/>
      <c r="AF168" s="24">
        <v>3</v>
      </c>
      <c r="AG168" s="24"/>
      <c r="AH168" s="25"/>
      <c r="AI168" s="25"/>
      <c r="AJ168" s="25">
        <v>3</v>
      </c>
      <c r="AK168" s="25"/>
      <c r="AL168" s="26"/>
      <c r="AM168" s="26"/>
      <c r="AN168" s="26"/>
      <c r="AO168" s="26">
        <v>4</v>
      </c>
      <c r="AP168" s="22"/>
      <c r="AQ168" s="22"/>
      <c r="AR168" s="22">
        <v>3</v>
      </c>
      <c r="AS168" s="22"/>
      <c r="AT168" s="27"/>
      <c r="AU168" s="27"/>
      <c r="AV168" s="27">
        <v>3</v>
      </c>
      <c r="AW168" s="27"/>
      <c r="AX168" s="21"/>
      <c r="AY168" s="21"/>
      <c r="AZ168" s="21">
        <v>3</v>
      </c>
      <c r="BA168" s="21"/>
      <c r="BB168" s="22"/>
      <c r="BC168" s="22"/>
      <c r="BD168" s="22">
        <v>3</v>
      </c>
      <c r="BE168" s="22"/>
      <c r="BF168" s="23"/>
      <c r="BG168" s="23"/>
      <c r="BH168" s="23">
        <v>3</v>
      </c>
      <c r="BI168" s="23"/>
      <c r="BJ168" s="24"/>
      <c r="BK168" s="24"/>
      <c r="BL168" s="24">
        <v>3</v>
      </c>
      <c r="BM168" s="24"/>
      <c r="BN168" s="25"/>
      <c r="BO168" s="25"/>
      <c r="BP168" s="25">
        <v>3</v>
      </c>
      <c r="BQ168" s="25"/>
      <c r="BR168" s="26"/>
      <c r="BS168" s="26"/>
      <c r="BT168" s="26">
        <v>3</v>
      </c>
      <c r="BU168" s="26"/>
      <c r="BZ168" s="170"/>
      <c r="CA168" s="44"/>
      <c r="CB168" s="171"/>
      <c r="CJ168" s="28"/>
      <c r="CO168" s="28"/>
    </row>
    <row r="169" spans="1:93">
      <c r="A169" s="17">
        <v>146</v>
      </c>
      <c r="B169" s="179">
        <v>16</v>
      </c>
      <c r="C169" s="661"/>
      <c r="D169" s="18"/>
      <c r="E169" s="19">
        <v>1</v>
      </c>
      <c r="F169" s="20">
        <v>1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19"/>
      <c r="Q169" s="19"/>
      <c r="R169" s="21"/>
      <c r="S169" s="21"/>
      <c r="T169" s="21">
        <v>3</v>
      </c>
      <c r="U169" s="21"/>
      <c r="V169" s="22"/>
      <c r="W169" s="22"/>
      <c r="X169" s="22">
        <v>3</v>
      </c>
      <c r="Y169" s="22"/>
      <c r="Z169" s="23"/>
      <c r="AA169" s="23"/>
      <c r="AB169" s="23">
        <v>3</v>
      </c>
      <c r="AC169" s="23"/>
      <c r="AD169" s="24"/>
      <c r="AE169" s="24"/>
      <c r="AF169" s="24">
        <v>3</v>
      </c>
      <c r="AG169" s="24"/>
      <c r="AH169" s="25"/>
      <c r="AI169" s="25"/>
      <c r="AJ169" s="25">
        <v>3</v>
      </c>
      <c r="AK169" s="25"/>
      <c r="AL169" s="26"/>
      <c r="AM169" s="26"/>
      <c r="AN169" s="26">
        <v>3</v>
      </c>
      <c r="AO169" s="26"/>
      <c r="AP169" s="22"/>
      <c r="AQ169" s="22"/>
      <c r="AR169" s="22">
        <v>3</v>
      </c>
      <c r="AS169" s="22"/>
      <c r="AT169" s="27"/>
      <c r="AU169" s="27"/>
      <c r="AV169" s="27">
        <v>3</v>
      </c>
      <c r="AW169" s="27"/>
      <c r="AX169" s="21"/>
      <c r="AY169" s="21"/>
      <c r="AZ169" s="21">
        <v>3</v>
      </c>
      <c r="BA169" s="21"/>
      <c r="BB169" s="22"/>
      <c r="BC169" s="22"/>
      <c r="BD169" s="22">
        <v>3</v>
      </c>
      <c r="BE169" s="22"/>
      <c r="BF169" s="23"/>
      <c r="BG169" s="23"/>
      <c r="BH169" s="23">
        <v>3</v>
      </c>
      <c r="BI169" s="23"/>
      <c r="BJ169" s="24"/>
      <c r="BK169" s="24"/>
      <c r="BL169" s="24">
        <v>3</v>
      </c>
      <c r="BM169" s="24"/>
      <c r="BN169" s="25"/>
      <c r="BO169" s="25"/>
      <c r="BP169" s="25">
        <v>3</v>
      </c>
      <c r="BQ169" s="25"/>
      <c r="BR169" s="26"/>
      <c r="BS169" s="26"/>
      <c r="BT169" s="26">
        <v>3</v>
      </c>
      <c r="BU169" s="26"/>
      <c r="BZ169" s="170"/>
      <c r="CA169" s="44"/>
      <c r="CB169" s="171"/>
      <c r="CJ169" s="28"/>
      <c r="CO169" s="28"/>
    </row>
    <row r="170" spans="1:93">
      <c r="A170" s="17">
        <v>147</v>
      </c>
      <c r="B170" s="179">
        <v>17</v>
      </c>
      <c r="C170" s="661"/>
      <c r="D170" s="18">
        <v>1</v>
      </c>
      <c r="E170" s="19"/>
      <c r="F170" s="20">
        <v>1</v>
      </c>
      <c r="G170" s="20"/>
      <c r="H170" s="20"/>
      <c r="I170" s="20"/>
      <c r="J170" s="20"/>
      <c r="K170" s="20"/>
      <c r="L170" s="20"/>
      <c r="M170" s="20"/>
      <c r="N170" s="20"/>
      <c r="O170" s="20"/>
      <c r="P170" s="19"/>
      <c r="Q170" s="19"/>
      <c r="R170" s="21"/>
      <c r="S170" s="21"/>
      <c r="T170" s="21">
        <v>3</v>
      </c>
      <c r="U170" s="21"/>
      <c r="V170" s="22"/>
      <c r="W170" s="22"/>
      <c r="X170" s="22">
        <v>3</v>
      </c>
      <c r="Y170" s="22"/>
      <c r="Z170" s="23"/>
      <c r="AA170" s="23"/>
      <c r="AB170" s="23">
        <v>3</v>
      </c>
      <c r="AC170" s="23"/>
      <c r="AD170" s="24"/>
      <c r="AE170" s="24"/>
      <c r="AF170" s="24">
        <v>3</v>
      </c>
      <c r="AG170" s="24"/>
      <c r="AH170" s="25"/>
      <c r="AI170" s="25"/>
      <c r="AJ170" s="25">
        <v>3</v>
      </c>
      <c r="AK170" s="25"/>
      <c r="AL170" s="26"/>
      <c r="AM170" s="26"/>
      <c r="AN170" s="26">
        <v>3</v>
      </c>
      <c r="AO170" s="26"/>
      <c r="AP170" s="22"/>
      <c r="AQ170" s="22"/>
      <c r="AR170" s="22">
        <v>3</v>
      </c>
      <c r="AS170" s="22"/>
      <c r="AT170" s="27"/>
      <c r="AU170" s="27"/>
      <c r="AV170" s="27">
        <v>3</v>
      </c>
      <c r="AW170" s="27"/>
      <c r="AX170" s="21"/>
      <c r="AY170" s="21"/>
      <c r="AZ170" s="21">
        <v>3</v>
      </c>
      <c r="BA170" s="21"/>
      <c r="BB170" s="22"/>
      <c r="BC170" s="22"/>
      <c r="BD170" s="22">
        <v>3</v>
      </c>
      <c r="BE170" s="22"/>
      <c r="BF170" s="23"/>
      <c r="BG170" s="23"/>
      <c r="BH170" s="23">
        <v>3</v>
      </c>
      <c r="BI170" s="23"/>
      <c r="BJ170" s="24"/>
      <c r="BK170" s="24"/>
      <c r="BL170" s="24">
        <v>3</v>
      </c>
      <c r="BM170" s="24"/>
      <c r="BN170" s="25"/>
      <c r="BO170" s="25"/>
      <c r="BP170" s="25">
        <v>3</v>
      </c>
      <c r="BQ170" s="25"/>
      <c r="BR170" s="26"/>
      <c r="BS170" s="26"/>
      <c r="BT170" s="26">
        <v>3</v>
      </c>
      <c r="BU170" s="26"/>
      <c r="BZ170" s="170"/>
      <c r="CA170" s="44"/>
      <c r="CB170" s="171"/>
      <c r="CJ170" s="28"/>
      <c r="CO170" s="28"/>
    </row>
    <row r="171" spans="1:93" s="217" customFormat="1">
      <c r="A171" s="38"/>
      <c r="B171" s="38"/>
      <c r="C171" s="442"/>
      <c r="D171" s="215">
        <f>SUM(D154:D170)</f>
        <v>8</v>
      </c>
      <c r="E171" s="215">
        <f t="shared" ref="E171:BP171" si="217">SUM(E154:E170)</f>
        <v>9</v>
      </c>
      <c r="F171" s="215">
        <f t="shared" si="217"/>
        <v>4</v>
      </c>
      <c r="G171" s="215">
        <f t="shared" si="217"/>
        <v>6</v>
      </c>
      <c r="H171" s="215">
        <f t="shared" si="217"/>
        <v>5</v>
      </c>
      <c r="I171" s="215">
        <f t="shared" si="217"/>
        <v>1</v>
      </c>
      <c r="J171" s="215">
        <f t="shared" si="217"/>
        <v>1</v>
      </c>
      <c r="K171" s="215">
        <f t="shared" si="217"/>
        <v>0</v>
      </c>
      <c r="L171" s="215">
        <f t="shared" si="217"/>
        <v>0</v>
      </c>
      <c r="M171" s="215">
        <f t="shared" si="217"/>
        <v>0</v>
      </c>
      <c r="N171" s="215">
        <f t="shared" si="217"/>
        <v>0</v>
      </c>
      <c r="O171" s="215">
        <f t="shared" si="217"/>
        <v>0</v>
      </c>
      <c r="P171" s="215">
        <f t="shared" si="217"/>
        <v>0</v>
      </c>
      <c r="Q171" s="215">
        <f t="shared" si="217"/>
        <v>0</v>
      </c>
      <c r="R171" s="215">
        <f t="shared" si="217"/>
        <v>1</v>
      </c>
      <c r="S171" s="215">
        <f t="shared" si="217"/>
        <v>0</v>
      </c>
      <c r="T171" s="215">
        <f t="shared" si="217"/>
        <v>36</v>
      </c>
      <c r="U171" s="215">
        <f t="shared" si="217"/>
        <v>16</v>
      </c>
      <c r="V171" s="215">
        <f t="shared" si="217"/>
        <v>0</v>
      </c>
      <c r="W171" s="215">
        <f t="shared" si="217"/>
        <v>0</v>
      </c>
      <c r="X171" s="215">
        <f t="shared" si="217"/>
        <v>33</v>
      </c>
      <c r="Y171" s="215">
        <f t="shared" si="217"/>
        <v>24</v>
      </c>
      <c r="Z171" s="215">
        <f t="shared" si="217"/>
        <v>0</v>
      </c>
      <c r="AA171" s="215">
        <f t="shared" si="217"/>
        <v>0</v>
      </c>
      <c r="AB171" s="215">
        <f t="shared" si="217"/>
        <v>39</v>
      </c>
      <c r="AC171" s="215">
        <f t="shared" si="217"/>
        <v>16</v>
      </c>
      <c r="AD171" s="215">
        <f t="shared" si="217"/>
        <v>0</v>
      </c>
      <c r="AE171" s="215">
        <f t="shared" si="217"/>
        <v>0</v>
      </c>
      <c r="AF171" s="215">
        <f t="shared" si="217"/>
        <v>42</v>
      </c>
      <c r="AG171" s="215">
        <f t="shared" si="217"/>
        <v>12</v>
      </c>
      <c r="AH171" s="215">
        <f t="shared" si="217"/>
        <v>0</v>
      </c>
      <c r="AI171" s="215">
        <f t="shared" si="217"/>
        <v>0</v>
      </c>
      <c r="AJ171" s="215">
        <f t="shared" si="217"/>
        <v>33</v>
      </c>
      <c r="AK171" s="215">
        <f t="shared" si="217"/>
        <v>24</v>
      </c>
      <c r="AL171" s="215">
        <f t="shared" si="217"/>
        <v>0</v>
      </c>
      <c r="AM171" s="215">
        <f t="shared" si="217"/>
        <v>2</v>
      </c>
      <c r="AN171" s="215">
        <f t="shared" si="217"/>
        <v>24</v>
      </c>
      <c r="AO171" s="215">
        <f t="shared" si="217"/>
        <v>32</v>
      </c>
      <c r="AP171" s="215">
        <f t="shared" si="217"/>
        <v>0</v>
      </c>
      <c r="AQ171" s="215">
        <f t="shared" si="217"/>
        <v>0</v>
      </c>
      <c r="AR171" s="215">
        <f t="shared" si="217"/>
        <v>36</v>
      </c>
      <c r="AS171" s="215">
        <f t="shared" si="217"/>
        <v>20</v>
      </c>
      <c r="AT171" s="215">
        <f t="shared" si="217"/>
        <v>0</v>
      </c>
      <c r="AU171" s="215">
        <f t="shared" si="217"/>
        <v>0</v>
      </c>
      <c r="AV171" s="215">
        <f t="shared" si="217"/>
        <v>42</v>
      </c>
      <c r="AW171" s="215">
        <f t="shared" si="217"/>
        <v>12</v>
      </c>
      <c r="AX171" s="215">
        <f t="shared" si="217"/>
        <v>0</v>
      </c>
      <c r="AY171" s="215">
        <f t="shared" si="217"/>
        <v>0</v>
      </c>
      <c r="AZ171" s="215">
        <f t="shared" si="217"/>
        <v>33</v>
      </c>
      <c r="BA171" s="215">
        <f t="shared" si="217"/>
        <v>24</v>
      </c>
      <c r="BB171" s="215">
        <f t="shared" si="217"/>
        <v>1</v>
      </c>
      <c r="BC171" s="215">
        <f t="shared" si="217"/>
        <v>0</v>
      </c>
      <c r="BD171" s="215">
        <f t="shared" si="217"/>
        <v>39</v>
      </c>
      <c r="BE171" s="215">
        <f t="shared" si="217"/>
        <v>12</v>
      </c>
      <c r="BF171" s="215">
        <f t="shared" si="217"/>
        <v>0</v>
      </c>
      <c r="BG171" s="215">
        <f t="shared" si="217"/>
        <v>0</v>
      </c>
      <c r="BH171" s="215">
        <f t="shared" si="217"/>
        <v>30</v>
      </c>
      <c r="BI171" s="215">
        <f t="shared" si="217"/>
        <v>28</v>
      </c>
      <c r="BJ171" s="215">
        <f t="shared" si="217"/>
        <v>0</v>
      </c>
      <c r="BK171" s="215">
        <f t="shared" si="217"/>
        <v>2</v>
      </c>
      <c r="BL171" s="215">
        <f t="shared" si="217"/>
        <v>15</v>
      </c>
      <c r="BM171" s="215">
        <f t="shared" si="217"/>
        <v>44</v>
      </c>
      <c r="BN171" s="215">
        <f t="shared" si="217"/>
        <v>0</v>
      </c>
      <c r="BO171" s="215">
        <f t="shared" si="217"/>
        <v>0</v>
      </c>
      <c r="BP171" s="215">
        <f t="shared" si="217"/>
        <v>36</v>
      </c>
      <c r="BQ171" s="215">
        <f t="shared" ref="BQ171:BU171" si="218">SUM(BQ154:BQ170)</f>
        <v>20</v>
      </c>
      <c r="BR171" s="215">
        <f t="shared" si="218"/>
        <v>0</v>
      </c>
      <c r="BS171" s="215">
        <f t="shared" si="218"/>
        <v>0</v>
      </c>
      <c r="BT171" s="215">
        <f t="shared" si="218"/>
        <v>21</v>
      </c>
      <c r="BU171" s="215">
        <f t="shared" si="218"/>
        <v>40</v>
      </c>
      <c r="BZ171" s="218"/>
      <c r="CA171" s="219"/>
      <c r="CB171" s="220"/>
    </row>
    <row r="172" spans="1:93" s="217" customFormat="1">
      <c r="A172" s="38"/>
      <c r="B172" s="38"/>
      <c r="C172" s="442"/>
      <c r="D172" s="215"/>
      <c r="E172" s="21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216"/>
      <c r="Q172" s="216"/>
      <c r="R172" s="38">
        <f>R171/1</f>
        <v>1</v>
      </c>
      <c r="S172" s="38">
        <f>S171/2</f>
        <v>0</v>
      </c>
      <c r="T172" s="38">
        <f>T171/3</f>
        <v>12</v>
      </c>
      <c r="U172" s="38">
        <f>U171/4</f>
        <v>4</v>
      </c>
      <c r="V172" s="38">
        <f t="shared" ref="V172" si="219">V171/1</f>
        <v>0</v>
      </c>
      <c r="W172" s="38">
        <f t="shared" ref="W172" si="220">W171/2</f>
        <v>0</v>
      </c>
      <c r="X172" s="38">
        <f t="shared" ref="X172" si="221">X171/3</f>
        <v>11</v>
      </c>
      <c r="Y172" s="38">
        <f t="shared" ref="Y172" si="222">Y171/4</f>
        <v>6</v>
      </c>
      <c r="Z172" s="38">
        <f t="shared" ref="Z172" si="223">Z171/1</f>
        <v>0</v>
      </c>
      <c r="AA172" s="38">
        <f t="shared" ref="AA172" si="224">AA171/2</f>
        <v>0</v>
      </c>
      <c r="AB172" s="38">
        <f t="shared" ref="AB172" si="225">AB171/3</f>
        <v>13</v>
      </c>
      <c r="AC172" s="38">
        <f t="shared" ref="AC172" si="226">AC171/4</f>
        <v>4</v>
      </c>
      <c r="AD172" s="38">
        <f t="shared" ref="AD172" si="227">AD171/1</f>
        <v>0</v>
      </c>
      <c r="AE172" s="38">
        <f t="shared" ref="AE172" si="228">AE171/2</f>
        <v>0</v>
      </c>
      <c r="AF172" s="38">
        <f t="shared" ref="AF172" si="229">AF171/3</f>
        <v>14</v>
      </c>
      <c r="AG172" s="38">
        <f t="shared" ref="AG172" si="230">AG171/4</f>
        <v>3</v>
      </c>
      <c r="AH172" s="38">
        <f t="shared" ref="AH172" si="231">AH171/1</f>
        <v>0</v>
      </c>
      <c r="AI172" s="38">
        <f t="shared" ref="AI172" si="232">AI171/2</f>
        <v>0</v>
      </c>
      <c r="AJ172" s="38">
        <f t="shared" ref="AJ172" si="233">AJ171/3</f>
        <v>11</v>
      </c>
      <c r="AK172" s="38">
        <f t="shared" ref="AK172" si="234">AK171/4</f>
        <v>6</v>
      </c>
      <c r="AL172" s="38">
        <f t="shared" ref="AL172" si="235">AL171/1</f>
        <v>0</v>
      </c>
      <c r="AM172" s="38">
        <f t="shared" ref="AM172" si="236">AM171/2</f>
        <v>1</v>
      </c>
      <c r="AN172" s="38">
        <f t="shared" ref="AN172" si="237">AN171/3</f>
        <v>8</v>
      </c>
      <c r="AO172" s="38">
        <f t="shared" ref="AO172" si="238">AO171/4</f>
        <v>8</v>
      </c>
      <c r="AP172" s="38">
        <f t="shared" ref="AP172" si="239">AP171/1</f>
        <v>0</v>
      </c>
      <c r="AQ172" s="38">
        <f t="shared" ref="AQ172" si="240">AQ171/2</f>
        <v>0</v>
      </c>
      <c r="AR172" s="38">
        <f t="shared" ref="AR172" si="241">AR171/3</f>
        <v>12</v>
      </c>
      <c r="AS172" s="38">
        <f t="shared" ref="AS172" si="242">AS171/4</f>
        <v>5</v>
      </c>
      <c r="AT172" s="38">
        <f t="shared" ref="AT172" si="243">AT171/1</f>
        <v>0</v>
      </c>
      <c r="AU172" s="38">
        <f t="shared" ref="AU172" si="244">AU171/2</f>
        <v>0</v>
      </c>
      <c r="AV172" s="38">
        <f t="shared" ref="AV172" si="245">AV171/3</f>
        <v>14</v>
      </c>
      <c r="AW172" s="38">
        <f t="shared" ref="AW172" si="246">AW171/4</f>
        <v>3</v>
      </c>
      <c r="AX172" s="38">
        <f t="shared" ref="AX172" si="247">AX171/1</f>
        <v>0</v>
      </c>
      <c r="AY172" s="38">
        <f t="shared" ref="AY172" si="248">AY171/2</f>
        <v>0</v>
      </c>
      <c r="AZ172" s="38">
        <f t="shared" ref="AZ172" si="249">AZ171/3</f>
        <v>11</v>
      </c>
      <c r="BA172" s="38">
        <f t="shared" ref="BA172" si="250">BA171/4</f>
        <v>6</v>
      </c>
      <c r="BB172" s="38">
        <f t="shared" ref="BB172" si="251">BB171/1</f>
        <v>1</v>
      </c>
      <c r="BC172" s="38">
        <f t="shared" ref="BC172" si="252">BC171/2</f>
        <v>0</v>
      </c>
      <c r="BD172" s="38">
        <f t="shared" ref="BD172" si="253">BD171/3</f>
        <v>13</v>
      </c>
      <c r="BE172" s="38">
        <f t="shared" ref="BE172" si="254">BE171/4</f>
        <v>3</v>
      </c>
      <c r="BF172" s="38">
        <f t="shared" ref="BF172" si="255">BF171/1</f>
        <v>0</v>
      </c>
      <c r="BG172" s="38">
        <f t="shared" ref="BG172" si="256">BG171/2</f>
        <v>0</v>
      </c>
      <c r="BH172" s="38">
        <f t="shared" ref="BH172" si="257">BH171/3</f>
        <v>10</v>
      </c>
      <c r="BI172" s="38">
        <f t="shared" ref="BI172" si="258">BI171/4</f>
        <v>7</v>
      </c>
      <c r="BJ172" s="38">
        <f t="shared" ref="BJ172" si="259">BJ171/1</f>
        <v>0</v>
      </c>
      <c r="BK172" s="38">
        <f t="shared" ref="BK172" si="260">BK171/2</f>
        <v>1</v>
      </c>
      <c r="BL172" s="38">
        <f t="shared" ref="BL172" si="261">BL171/3</f>
        <v>5</v>
      </c>
      <c r="BM172" s="38">
        <f t="shared" ref="BM172" si="262">BM171/4</f>
        <v>11</v>
      </c>
      <c r="BN172" s="38">
        <f t="shared" ref="BN172" si="263">BN171/1</f>
        <v>0</v>
      </c>
      <c r="BO172" s="38">
        <f t="shared" ref="BO172" si="264">BO171/2</f>
        <v>0</v>
      </c>
      <c r="BP172" s="38">
        <f t="shared" ref="BP172" si="265">BP171/3</f>
        <v>12</v>
      </c>
      <c r="BQ172" s="38">
        <f t="shared" ref="BQ172" si="266">BQ171/4</f>
        <v>5</v>
      </c>
      <c r="BR172" s="38">
        <f t="shared" ref="BR172" si="267">BR171/1</f>
        <v>0</v>
      </c>
      <c r="BS172" s="38">
        <f t="shared" ref="BS172" si="268">BS171/2</f>
        <v>0</v>
      </c>
      <c r="BT172" s="38">
        <f t="shared" ref="BT172" si="269">BT171/3</f>
        <v>7</v>
      </c>
      <c r="BU172" s="38">
        <f t="shared" ref="BU172" si="270">BU171/4</f>
        <v>10</v>
      </c>
      <c r="BZ172" s="218"/>
      <c r="CA172" s="219"/>
      <c r="CB172" s="220"/>
    </row>
    <row r="173" spans="1:93" s="263" customFormat="1">
      <c r="A173" s="114"/>
      <c r="B173" s="114"/>
      <c r="C173" s="456"/>
      <c r="D173" s="455"/>
      <c r="E173" s="450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450"/>
      <c r="Q173" s="450"/>
      <c r="R173" s="114">
        <f>SUM(R171:U171)</f>
        <v>53</v>
      </c>
      <c r="S173" s="114"/>
      <c r="T173" s="114"/>
      <c r="U173" s="114"/>
      <c r="V173" s="114">
        <f>SUM(V171:Y171)</f>
        <v>57</v>
      </c>
      <c r="W173" s="114"/>
      <c r="X173" s="114"/>
      <c r="Y173" s="114"/>
      <c r="Z173" s="114">
        <f>SUM(Z171:AC171)</f>
        <v>55</v>
      </c>
      <c r="AA173" s="114"/>
      <c r="AB173" s="114"/>
      <c r="AC173" s="114"/>
      <c r="AD173" s="114">
        <f>SUM(AD171:AG171)</f>
        <v>54</v>
      </c>
      <c r="AE173" s="114"/>
      <c r="AF173" s="114"/>
      <c r="AG173" s="114"/>
      <c r="AH173" s="114">
        <f>SUM(AH171:AK171)</f>
        <v>57</v>
      </c>
      <c r="AI173" s="114"/>
      <c r="AJ173" s="114"/>
      <c r="AK173" s="114"/>
      <c r="AL173" s="114">
        <f>SUM(AL171:AO171)</f>
        <v>58</v>
      </c>
      <c r="AM173" s="114"/>
      <c r="AN173" s="114"/>
      <c r="AO173" s="114"/>
      <c r="AP173" s="114">
        <f>SUM(AP171:AS171)</f>
        <v>56</v>
      </c>
      <c r="AQ173" s="114"/>
      <c r="AR173" s="114"/>
      <c r="AS173" s="114"/>
      <c r="AT173" s="114">
        <f>SUM(AT171:AW171)</f>
        <v>54</v>
      </c>
      <c r="AU173" s="114"/>
      <c r="AV173" s="114"/>
      <c r="AW173" s="114"/>
      <c r="AX173" s="114">
        <f>SUM(AX171:BA171)</f>
        <v>57</v>
      </c>
      <c r="AY173" s="114"/>
      <c r="AZ173" s="114"/>
      <c r="BA173" s="114"/>
      <c r="BB173" s="114">
        <f>SUM(BB171:BE171)</f>
        <v>52</v>
      </c>
      <c r="BC173" s="114"/>
      <c r="BD173" s="114"/>
      <c r="BE173" s="114"/>
      <c r="BF173" s="114">
        <f>SUM(BF171:BI171)</f>
        <v>58</v>
      </c>
      <c r="BG173" s="114"/>
      <c r="BH173" s="114"/>
      <c r="BI173" s="114"/>
      <c r="BJ173" s="114">
        <f>SUM(BJ171:BM171)</f>
        <v>61</v>
      </c>
      <c r="BK173" s="114"/>
      <c r="BL173" s="114"/>
      <c r="BM173" s="114"/>
      <c r="BN173" s="114">
        <f>SUM(BN171:BQ171)</f>
        <v>56</v>
      </c>
      <c r="BO173" s="114"/>
      <c r="BP173" s="114"/>
      <c r="BQ173" s="114"/>
      <c r="BR173" s="114">
        <f>SUM(BR171:BU171)</f>
        <v>61</v>
      </c>
      <c r="BS173" s="114"/>
      <c r="BT173" s="114"/>
      <c r="BU173" s="114"/>
      <c r="BZ173" s="459"/>
      <c r="CA173" s="261"/>
      <c r="CB173" s="274"/>
    </row>
    <row r="174" spans="1:93" s="263" customFormat="1">
      <c r="A174" s="114"/>
      <c r="B174" s="114"/>
      <c r="C174" s="456"/>
      <c r="D174" s="455"/>
      <c r="E174" s="450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450"/>
      <c r="Q174" s="450"/>
      <c r="R174" s="114">
        <v>17</v>
      </c>
      <c r="S174" s="114">
        <v>17</v>
      </c>
      <c r="T174" s="114">
        <v>17</v>
      </c>
      <c r="U174" s="114">
        <v>17</v>
      </c>
      <c r="V174" s="114">
        <v>17</v>
      </c>
      <c r="W174" s="114">
        <v>17</v>
      </c>
      <c r="X174" s="114">
        <v>17</v>
      </c>
      <c r="Y174" s="114">
        <v>17</v>
      </c>
      <c r="Z174" s="114">
        <v>17</v>
      </c>
      <c r="AA174" s="114">
        <v>17</v>
      </c>
      <c r="AB174" s="114">
        <v>17</v>
      </c>
      <c r="AC174" s="114">
        <v>17</v>
      </c>
      <c r="AD174" s="114">
        <v>17</v>
      </c>
      <c r="AE174" s="114">
        <v>17</v>
      </c>
      <c r="AF174" s="114">
        <v>17</v>
      </c>
      <c r="AG174" s="114">
        <v>17</v>
      </c>
      <c r="AH174" s="114">
        <v>17</v>
      </c>
      <c r="AI174" s="114">
        <v>17</v>
      </c>
      <c r="AJ174" s="114">
        <v>17</v>
      </c>
      <c r="AK174" s="114">
        <v>17</v>
      </c>
      <c r="AL174" s="114">
        <v>17</v>
      </c>
      <c r="AM174" s="114">
        <v>17</v>
      </c>
      <c r="AN174" s="114">
        <v>17</v>
      </c>
      <c r="AO174" s="114">
        <v>17</v>
      </c>
      <c r="AP174" s="114">
        <v>17</v>
      </c>
      <c r="AQ174" s="114">
        <v>17</v>
      </c>
      <c r="AR174" s="114">
        <v>17</v>
      </c>
      <c r="AS174" s="114">
        <v>17</v>
      </c>
      <c r="AT174" s="114">
        <v>17</v>
      </c>
      <c r="AU174" s="114">
        <v>17</v>
      </c>
      <c r="AV174" s="114">
        <v>17</v>
      </c>
      <c r="AW174" s="114">
        <v>17</v>
      </c>
      <c r="AX174" s="114">
        <v>17</v>
      </c>
      <c r="AY174" s="114">
        <v>17</v>
      </c>
      <c r="AZ174" s="114">
        <v>17</v>
      </c>
      <c r="BA174" s="114">
        <v>17</v>
      </c>
      <c r="BB174" s="114">
        <v>17</v>
      </c>
      <c r="BC174" s="114">
        <v>17</v>
      </c>
      <c r="BD174" s="114">
        <v>17</v>
      </c>
      <c r="BE174" s="114">
        <v>17</v>
      </c>
      <c r="BF174" s="114">
        <v>17</v>
      </c>
      <c r="BG174" s="114">
        <v>17</v>
      </c>
      <c r="BH174" s="114">
        <v>17</v>
      </c>
      <c r="BI174" s="114">
        <v>17</v>
      </c>
      <c r="BJ174" s="114">
        <v>17</v>
      </c>
      <c r="BK174" s="114">
        <v>17</v>
      </c>
      <c r="BL174" s="114">
        <v>17</v>
      </c>
      <c r="BM174" s="114">
        <v>17</v>
      </c>
      <c r="BN174" s="114">
        <v>17</v>
      </c>
      <c r="BO174" s="114">
        <v>17</v>
      </c>
      <c r="BP174" s="114">
        <v>17</v>
      </c>
      <c r="BQ174" s="114">
        <v>17</v>
      </c>
      <c r="BR174" s="114">
        <v>17</v>
      </c>
      <c r="BS174" s="114">
        <v>17</v>
      </c>
      <c r="BT174" s="114">
        <v>17</v>
      </c>
      <c r="BU174" s="114">
        <v>17</v>
      </c>
      <c r="BZ174" s="459"/>
      <c r="CA174" s="261"/>
      <c r="CB174" s="274"/>
    </row>
    <row r="175" spans="1:93" s="263" customFormat="1">
      <c r="A175" s="114"/>
      <c r="B175" s="114"/>
      <c r="C175" s="456"/>
      <c r="D175" s="455"/>
      <c r="E175" s="450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450"/>
      <c r="Q175" s="450"/>
      <c r="R175" s="464">
        <f>R172/R174*100%</f>
        <v>5.8823529411764705E-2</v>
      </c>
      <c r="S175" s="464">
        <f>S172/S174*100%</f>
        <v>0</v>
      </c>
      <c r="T175" s="464">
        <f>T172/T174*100%</f>
        <v>0.70588235294117652</v>
      </c>
      <c r="U175" s="464">
        <f>U172/U174*100%</f>
        <v>0.23529411764705882</v>
      </c>
      <c r="V175" s="464">
        <f t="shared" ref="V175:BU175" si="271">V172/V174*100%</f>
        <v>0</v>
      </c>
      <c r="W175" s="464">
        <f t="shared" si="271"/>
        <v>0</v>
      </c>
      <c r="X175" s="464">
        <f t="shared" si="271"/>
        <v>0.6470588235294118</v>
      </c>
      <c r="Y175" s="464">
        <f t="shared" si="271"/>
        <v>0.35294117647058826</v>
      </c>
      <c r="Z175" s="464">
        <f t="shared" si="271"/>
        <v>0</v>
      </c>
      <c r="AA175" s="464">
        <f t="shared" si="271"/>
        <v>0</v>
      </c>
      <c r="AB175" s="464">
        <f t="shared" si="271"/>
        <v>0.76470588235294112</v>
      </c>
      <c r="AC175" s="464">
        <f t="shared" si="271"/>
        <v>0.23529411764705882</v>
      </c>
      <c r="AD175" s="464">
        <f t="shared" si="271"/>
        <v>0</v>
      </c>
      <c r="AE175" s="464">
        <f t="shared" si="271"/>
        <v>0</v>
      </c>
      <c r="AF175" s="464">
        <f t="shared" si="271"/>
        <v>0.82352941176470584</v>
      </c>
      <c r="AG175" s="464">
        <f t="shared" si="271"/>
        <v>0.17647058823529413</v>
      </c>
      <c r="AH175" s="464">
        <f t="shared" si="271"/>
        <v>0</v>
      </c>
      <c r="AI175" s="464">
        <f t="shared" si="271"/>
        <v>0</v>
      </c>
      <c r="AJ175" s="464">
        <f t="shared" si="271"/>
        <v>0.6470588235294118</v>
      </c>
      <c r="AK175" s="464">
        <f t="shared" si="271"/>
        <v>0.35294117647058826</v>
      </c>
      <c r="AL175" s="464">
        <f t="shared" si="271"/>
        <v>0</v>
      </c>
      <c r="AM175" s="464">
        <f t="shared" si="271"/>
        <v>5.8823529411764705E-2</v>
      </c>
      <c r="AN175" s="464">
        <f t="shared" si="271"/>
        <v>0.47058823529411764</v>
      </c>
      <c r="AO175" s="464">
        <f t="shared" si="271"/>
        <v>0.47058823529411764</v>
      </c>
      <c r="AP175" s="464">
        <f t="shared" si="271"/>
        <v>0</v>
      </c>
      <c r="AQ175" s="464">
        <f t="shared" si="271"/>
        <v>0</v>
      </c>
      <c r="AR175" s="464">
        <f t="shared" si="271"/>
        <v>0.70588235294117652</v>
      </c>
      <c r="AS175" s="464">
        <f t="shared" si="271"/>
        <v>0.29411764705882354</v>
      </c>
      <c r="AT175" s="464">
        <f t="shared" si="271"/>
        <v>0</v>
      </c>
      <c r="AU175" s="464">
        <f t="shared" si="271"/>
        <v>0</v>
      </c>
      <c r="AV175" s="464">
        <f t="shared" si="271"/>
        <v>0.82352941176470584</v>
      </c>
      <c r="AW175" s="464">
        <f t="shared" si="271"/>
        <v>0.17647058823529413</v>
      </c>
      <c r="AX175" s="464">
        <f t="shared" si="271"/>
        <v>0</v>
      </c>
      <c r="AY175" s="464">
        <f t="shared" si="271"/>
        <v>0</v>
      </c>
      <c r="AZ175" s="464">
        <f t="shared" si="271"/>
        <v>0.6470588235294118</v>
      </c>
      <c r="BA175" s="464">
        <f t="shared" si="271"/>
        <v>0.35294117647058826</v>
      </c>
      <c r="BB175" s="464">
        <f t="shared" si="271"/>
        <v>5.8823529411764705E-2</v>
      </c>
      <c r="BC175" s="464">
        <f t="shared" si="271"/>
        <v>0</v>
      </c>
      <c r="BD175" s="464">
        <f t="shared" si="271"/>
        <v>0.76470588235294112</v>
      </c>
      <c r="BE175" s="464">
        <f t="shared" si="271"/>
        <v>0.17647058823529413</v>
      </c>
      <c r="BF175" s="464">
        <f t="shared" si="271"/>
        <v>0</v>
      </c>
      <c r="BG175" s="464">
        <f t="shared" si="271"/>
        <v>0</v>
      </c>
      <c r="BH175" s="464">
        <f t="shared" si="271"/>
        <v>0.58823529411764708</v>
      </c>
      <c r="BI175" s="464">
        <f t="shared" si="271"/>
        <v>0.41176470588235292</v>
      </c>
      <c r="BJ175" s="464">
        <f t="shared" si="271"/>
        <v>0</v>
      </c>
      <c r="BK175" s="464">
        <f t="shared" si="271"/>
        <v>5.8823529411764705E-2</v>
      </c>
      <c r="BL175" s="464">
        <f t="shared" si="271"/>
        <v>0.29411764705882354</v>
      </c>
      <c r="BM175" s="464">
        <f t="shared" si="271"/>
        <v>0.6470588235294118</v>
      </c>
      <c r="BN175" s="464">
        <f t="shared" si="271"/>
        <v>0</v>
      </c>
      <c r="BO175" s="464">
        <f t="shared" si="271"/>
        <v>0</v>
      </c>
      <c r="BP175" s="464">
        <f t="shared" si="271"/>
        <v>0.70588235294117652</v>
      </c>
      <c r="BQ175" s="464">
        <f t="shared" si="271"/>
        <v>0.29411764705882354</v>
      </c>
      <c r="BR175" s="464">
        <f t="shared" si="271"/>
        <v>0</v>
      </c>
      <c r="BS175" s="464">
        <f t="shared" si="271"/>
        <v>0</v>
      </c>
      <c r="BT175" s="464">
        <f t="shared" si="271"/>
        <v>0.41176470588235292</v>
      </c>
      <c r="BU175" s="464">
        <f t="shared" si="271"/>
        <v>0.58823529411764708</v>
      </c>
      <c r="BZ175" s="459"/>
      <c r="CA175" s="261"/>
      <c r="CB175" s="274"/>
    </row>
    <row r="176" spans="1:93" s="263" customFormat="1">
      <c r="A176" s="114"/>
      <c r="B176" s="114"/>
      <c r="C176" s="456"/>
      <c r="D176" s="455"/>
      <c r="E176" s="450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450"/>
      <c r="Q176" s="450"/>
      <c r="R176" s="464">
        <f>SUM(R175:S175)</f>
        <v>5.8823529411764705E-2</v>
      </c>
      <c r="S176" s="464"/>
      <c r="T176" s="464"/>
      <c r="U176" s="464"/>
      <c r="V176" s="464">
        <f>SUM(V175:W175)</f>
        <v>0</v>
      </c>
      <c r="W176" s="464"/>
      <c r="X176" s="464"/>
      <c r="Y176" s="464"/>
      <c r="Z176" s="464">
        <f>SUM(Z175:AA175)</f>
        <v>0</v>
      </c>
      <c r="AA176" s="464"/>
      <c r="AB176" s="464"/>
      <c r="AC176" s="464"/>
      <c r="AD176" s="464">
        <f>SUM(AD175:AE175)</f>
        <v>0</v>
      </c>
      <c r="AE176" s="464"/>
      <c r="AF176" s="464"/>
      <c r="AG176" s="464"/>
      <c r="AH176" s="464">
        <f>SUM(AH175:AI175)</f>
        <v>0</v>
      </c>
      <c r="AI176" s="464"/>
      <c r="AJ176" s="464"/>
      <c r="AK176" s="464"/>
      <c r="AL176" s="464">
        <f>SUM(AL175:AM175)</f>
        <v>5.8823529411764705E-2</v>
      </c>
      <c r="AM176" s="464"/>
      <c r="AN176" s="464"/>
      <c r="AO176" s="464"/>
      <c r="AP176" s="464">
        <f>SUM(AP175:AQ175)</f>
        <v>0</v>
      </c>
      <c r="AQ176" s="464"/>
      <c r="AR176" s="464"/>
      <c r="AS176" s="464"/>
      <c r="AT176" s="464">
        <f>SUM(AT175:AU175)</f>
        <v>0</v>
      </c>
      <c r="AU176" s="464"/>
      <c r="AV176" s="464"/>
      <c r="AW176" s="464"/>
      <c r="AX176" s="464">
        <f>SUM(AX175:AY175)</f>
        <v>0</v>
      </c>
      <c r="AY176" s="464"/>
      <c r="AZ176" s="464"/>
      <c r="BA176" s="464"/>
      <c r="BB176" s="464">
        <f>SUM(BB175:BC175)</f>
        <v>5.8823529411764705E-2</v>
      </c>
      <c r="BC176" s="464"/>
      <c r="BD176" s="464"/>
      <c r="BE176" s="464"/>
      <c r="BF176" s="464">
        <f>SUM(BF175:BG175)</f>
        <v>0</v>
      </c>
      <c r="BG176" s="464"/>
      <c r="BH176" s="464"/>
      <c r="BI176" s="464"/>
      <c r="BJ176" s="464">
        <f>SUM(BJ175:BK175)</f>
        <v>5.8823529411764705E-2</v>
      </c>
      <c r="BK176" s="464"/>
      <c r="BL176" s="464"/>
      <c r="BM176" s="464"/>
      <c r="BN176" s="464">
        <f>SUM(BN175:BO175)</f>
        <v>0</v>
      </c>
      <c r="BO176" s="464"/>
      <c r="BP176" s="464"/>
      <c r="BQ176" s="464"/>
      <c r="BR176" s="464">
        <f>SUM(BR175:BS175)</f>
        <v>0</v>
      </c>
      <c r="BS176" s="464"/>
      <c r="BT176" s="464"/>
      <c r="BU176" s="464"/>
      <c r="BZ176" s="459"/>
      <c r="CA176" s="261"/>
      <c r="CB176" s="274"/>
    </row>
    <row r="177" spans="1:93" s="263" customFormat="1">
      <c r="A177" s="114"/>
      <c r="B177" s="114"/>
      <c r="C177" s="456"/>
      <c r="D177" s="455"/>
      <c r="E177" s="450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450"/>
      <c r="Q177" s="450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Z177" s="459"/>
      <c r="CA177" s="261"/>
      <c r="CB177" s="274"/>
    </row>
    <row r="178" spans="1:93">
      <c r="A178" s="17">
        <v>148</v>
      </c>
      <c r="B178" s="38">
        <v>1</v>
      </c>
      <c r="C178" s="767" t="s">
        <v>455</v>
      </c>
      <c r="D178" s="18"/>
      <c r="E178" s="19">
        <v>1</v>
      </c>
      <c r="F178" s="20"/>
      <c r="G178" s="20"/>
      <c r="H178" s="20">
        <v>1</v>
      </c>
      <c r="I178" s="20"/>
      <c r="J178" s="20"/>
      <c r="K178" s="20"/>
      <c r="L178" s="20"/>
      <c r="M178" s="20"/>
      <c r="N178" s="20"/>
      <c r="O178" s="20"/>
      <c r="P178" s="19"/>
      <c r="Q178" s="19"/>
      <c r="R178" s="21"/>
      <c r="S178" s="21"/>
      <c r="T178" s="21">
        <v>3</v>
      </c>
      <c r="U178" s="21"/>
      <c r="V178" s="22"/>
      <c r="W178" s="22"/>
      <c r="X178" s="22">
        <v>3</v>
      </c>
      <c r="Y178" s="22"/>
      <c r="Z178" s="23"/>
      <c r="AA178" s="23"/>
      <c r="AB178" s="23">
        <v>3</v>
      </c>
      <c r="AC178" s="23"/>
      <c r="AD178" s="24"/>
      <c r="AE178" s="24"/>
      <c r="AF178" s="24">
        <v>3</v>
      </c>
      <c r="AG178" s="24"/>
      <c r="AH178" s="25"/>
      <c r="AI178" s="25"/>
      <c r="AJ178" s="25">
        <v>3</v>
      </c>
      <c r="AK178" s="25"/>
      <c r="AL178" s="26"/>
      <c r="AM178" s="26"/>
      <c r="AN178" s="26">
        <v>3</v>
      </c>
      <c r="AO178" s="26"/>
      <c r="AP178" s="22"/>
      <c r="AQ178" s="22">
        <v>2</v>
      </c>
      <c r="AR178" s="22"/>
      <c r="AS178" s="22"/>
      <c r="AT178" s="27"/>
      <c r="AU178" s="27"/>
      <c r="AV178" s="27">
        <v>3</v>
      </c>
      <c r="AW178" s="27"/>
      <c r="AX178" s="21"/>
      <c r="AY178" s="21"/>
      <c r="AZ178" s="21">
        <v>3</v>
      </c>
      <c r="BA178" s="21"/>
      <c r="BB178" s="22"/>
      <c r="BC178" s="22"/>
      <c r="BD178" s="22">
        <v>3</v>
      </c>
      <c r="BE178" s="22"/>
      <c r="BF178" s="23"/>
      <c r="BG178" s="23"/>
      <c r="BH178" s="23">
        <v>3</v>
      </c>
      <c r="BI178" s="23"/>
      <c r="BJ178" s="24"/>
      <c r="BK178" s="24">
        <v>2</v>
      </c>
      <c r="BL178" s="24"/>
      <c r="BM178" s="24"/>
      <c r="BN178" s="25"/>
      <c r="BO178" s="25"/>
      <c r="BP178" s="25">
        <v>3</v>
      </c>
      <c r="BQ178" s="25"/>
      <c r="BR178" s="26"/>
      <c r="BS178" s="26"/>
      <c r="BT178" s="26">
        <v>3</v>
      </c>
      <c r="BU178" s="26"/>
      <c r="BZ178" s="170"/>
      <c r="CA178" s="44"/>
      <c r="CB178" s="171"/>
      <c r="CJ178" s="28"/>
      <c r="CO178" s="28"/>
    </row>
    <row r="179" spans="1:93">
      <c r="A179" s="17">
        <v>149</v>
      </c>
      <c r="B179" s="38">
        <v>2</v>
      </c>
      <c r="C179" s="767"/>
      <c r="D179" s="18"/>
      <c r="E179" s="19">
        <v>1</v>
      </c>
      <c r="F179" s="20"/>
      <c r="G179" s="20">
        <v>1</v>
      </c>
      <c r="H179" s="20"/>
      <c r="I179" s="20"/>
      <c r="J179" s="20"/>
      <c r="K179" s="20"/>
      <c r="L179" s="20"/>
      <c r="M179" s="20"/>
      <c r="N179" s="20"/>
      <c r="O179" s="20"/>
      <c r="P179" s="19"/>
      <c r="Q179" s="19"/>
      <c r="R179" s="21"/>
      <c r="S179" s="21"/>
      <c r="T179" s="21">
        <v>3</v>
      </c>
      <c r="U179" s="21"/>
      <c r="V179" s="22"/>
      <c r="W179" s="22"/>
      <c r="X179" s="22">
        <v>3</v>
      </c>
      <c r="Y179" s="22"/>
      <c r="Z179" s="23"/>
      <c r="AA179" s="23"/>
      <c r="AB179" s="23">
        <v>3</v>
      </c>
      <c r="AC179" s="23"/>
      <c r="AD179" s="24"/>
      <c r="AE179" s="24"/>
      <c r="AF179" s="24">
        <v>3</v>
      </c>
      <c r="AG179" s="24"/>
      <c r="AH179" s="25"/>
      <c r="AI179" s="25"/>
      <c r="AJ179" s="25">
        <v>3</v>
      </c>
      <c r="AK179" s="25"/>
      <c r="AL179" s="26"/>
      <c r="AM179" s="26"/>
      <c r="AN179" s="26">
        <v>3</v>
      </c>
      <c r="AO179" s="26"/>
      <c r="AP179" s="22"/>
      <c r="AQ179" s="22"/>
      <c r="AR179" s="22"/>
      <c r="AS179" s="22">
        <v>4</v>
      </c>
      <c r="AT179" s="27"/>
      <c r="AU179" s="27"/>
      <c r="AV179" s="27">
        <v>3</v>
      </c>
      <c r="AW179" s="27"/>
      <c r="AX179" s="21"/>
      <c r="AY179" s="21"/>
      <c r="AZ179" s="21"/>
      <c r="BA179" s="21">
        <v>4</v>
      </c>
      <c r="BB179" s="22"/>
      <c r="BC179" s="22"/>
      <c r="BD179" s="22"/>
      <c r="BE179" s="22">
        <v>4</v>
      </c>
      <c r="BF179" s="23"/>
      <c r="BG179" s="23"/>
      <c r="BH179" s="23"/>
      <c r="BI179" s="23">
        <v>4</v>
      </c>
      <c r="BJ179" s="24"/>
      <c r="BK179" s="24"/>
      <c r="BL179" s="24"/>
      <c r="BM179" s="24">
        <v>4</v>
      </c>
      <c r="BN179" s="25"/>
      <c r="BO179" s="25"/>
      <c r="BP179" s="25">
        <v>3</v>
      </c>
      <c r="BQ179" s="25"/>
      <c r="BR179" s="26"/>
      <c r="BS179" s="26"/>
      <c r="BT179" s="26">
        <v>3</v>
      </c>
      <c r="BU179" s="26"/>
      <c r="BZ179" s="170"/>
      <c r="CA179" s="44"/>
      <c r="CB179" s="171"/>
      <c r="CJ179" s="28"/>
      <c r="CO179" s="28"/>
    </row>
    <row r="180" spans="1:93">
      <c r="A180" s="17">
        <v>150</v>
      </c>
      <c r="B180" s="38">
        <v>3</v>
      </c>
      <c r="C180" s="767"/>
      <c r="D180" s="18"/>
      <c r="E180" s="19">
        <v>1</v>
      </c>
      <c r="F180" s="20"/>
      <c r="G180" s="20">
        <v>1</v>
      </c>
      <c r="H180" s="20"/>
      <c r="I180" s="20"/>
      <c r="J180" s="20"/>
      <c r="K180" s="20"/>
      <c r="L180" s="20"/>
      <c r="M180" s="20"/>
      <c r="N180" s="20"/>
      <c r="O180" s="20"/>
      <c r="P180" s="19"/>
      <c r="Q180" s="19"/>
      <c r="R180" s="21"/>
      <c r="S180" s="21"/>
      <c r="T180" s="21">
        <v>3</v>
      </c>
      <c r="U180" s="21"/>
      <c r="V180" s="22"/>
      <c r="W180" s="22"/>
      <c r="X180" s="22">
        <v>3</v>
      </c>
      <c r="Y180" s="22"/>
      <c r="Z180" s="23"/>
      <c r="AA180" s="23"/>
      <c r="AB180" s="23">
        <v>3</v>
      </c>
      <c r="AC180" s="23"/>
      <c r="AD180" s="24"/>
      <c r="AE180" s="24"/>
      <c r="AF180" s="24">
        <v>3</v>
      </c>
      <c r="AG180" s="24"/>
      <c r="AH180" s="25"/>
      <c r="AI180" s="25"/>
      <c r="AJ180" s="25">
        <v>3</v>
      </c>
      <c r="AK180" s="25"/>
      <c r="AL180" s="26"/>
      <c r="AM180" s="26"/>
      <c r="AN180" s="26">
        <v>3</v>
      </c>
      <c r="AO180" s="26"/>
      <c r="AP180" s="22"/>
      <c r="AQ180" s="22"/>
      <c r="AR180" s="22">
        <v>3</v>
      </c>
      <c r="AS180" s="22"/>
      <c r="AT180" s="27"/>
      <c r="AU180" s="27"/>
      <c r="AV180" s="27">
        <v>3</v>
      </c>
      <c r="AW180" s="27"/>
      <c r="AX180" s="21"/>
      <c r="AY180" s="21"/>
      <c r="AZ180" s="21"/>
      <c r="BA180" s="21">
        <v>4</v>
      </c>
      <c r="BB180" s="22"/>
      <c r="BC180" s="22"/>
      <c r="BD180" s="22">
        <v>3</v>
      </c>
      <c r="BE180" s="22"/>
      <c r="BF180" s="23"/>
      <c r="BG180" s="23"/>
      <c r="BH180" s="23">
        <v>3</v>
      </c>
      <c r="BI180" s="23"/>
      <c r="BJ180" s="24"/>
      <c r="BK180" s="24"/>
      <c r="BL180" s="24"/>
      <c r="BM180" s="24">
        <v>4</v>
      </c>
      <c r="BN180" s="25"/>
      <c r="BO180" s="25"/>
      <c r="BP180" s="25">
        <v>3</v>
      </c>
      <c r="BQ180" s="25"/>
      <c r="BR180" s="26"/>
      <c r="BS180" s="26"/>
      <c r="BT180" s="26"/>
      <c r="BU180" s="26">
        <v>4</v>
      </c>
      <c r="BZ180" s="170"/>
      <c r="CA180" s="44"/>
      <c r="CB180" s="171"/>
      <c r="CJ180" s="28"/>
      <c r="CO180" s="28"/>
    </row>
    <row r="181" spans="1:93">
      <c r="A181" s="17">
        <v>151</v>
      </c>
      <c r="B181" s="38">
        <v>4</v>
      </c>
      <c r="C181" s="767"/>
      <c r="D181" s="18"/>
      <c r="E181" s="19">
        <v>1</v>
      </c>
      <c r="F181" s="20"/>
      <c r="G181" s="20"/>
      <c r="H181" s="20">
        <v>1</v>
      </c>
      <c r="I181" s="20"/>
      <c r="J181" s="20"/>
      <c r="K181" s="20"/>
      <c r="L181" s="20"/>
      <c r="M181" s="20"/>
      <c r="N181" s="20"/>
      <c r="O181" s="20"/>
      <c r="P181" s="19"/>
      <c r="Q181" s="19"/>
      <c r="R181" s="21"/>
      <c r="S181" s="21"/>
      <c r="T181" s="21"/>
      <c r="U181" s="21">
        <v>4</v>
      </c>
      <c r="V181" s="22"/>
      <c r="W181" s="22"/>
      <c r="X181" s="22">
        <v>3</v>
      </c>
      <c r="Y181" s="22"/>
      <c r="Z181" s="23"/>
      <c r="AA181" s="23"/>
      <c r="AB181" s="23">
        <v>3</v>
      </c>
      <c r="AC181" s="23"/>
      <c r="AD181" s="24"/>
      <c r="AE181" s="24"/>
      <c r="AF181" s="24"/>
      <c r="AG181" s="24">
        <v>4</v>
      </c>
      <c r="AH181" s="25"/>
      <c r="AI181" s="25"/>
      <c r="AJ181" s="25">
        <v>3</v>
      </c>
      <c r="AK181" s="25"/>
      <c r="AL181" s="26"/>
      <c r="AM181" s="26"/>
      <c r="AN181" s="26">
        <v>3</v>
      </c>
      <c r="AO181" s="26"/>
      <c r="AP181" s="22"/>
      <c r="AQ181" s="22"/>
      <c r="AR181" s="22">
        <v>3</v>
      </c>
      <c r="AS181" s="22"/>
      <c r="AT181" s="27"/>
      <c r="AU181" s="27"/>
      <c r="AV181" s="27"/>
      <c r="AW181" s="27">
        <v>4</v>
      </c>
      <c r="AX181" s="21"/>
      <c r="AY181" s="21"/>
      <c r="AZ181" s="21"/>
      <c r="BA181" s="21">
        <v>4</v>
      </c>
      <c r="BB181" s="22"/>
      <c r="BC181" s="22"/>
      <c r="BD181" s="22">
        <v>3</v>
      </c>
      <c r="BE181" s="22"/>
      <c r="BF181" s="23"/>
      <c r="BG181" s="23"/>
      <c r="BH181" s="23">
        <v>3</v>
      </c>
      <c r="BI181" s="23"/>
      <c r="BJ181" s="24"/>
      <c r="BK181" s="24"/>
      <c r="BL181" s="24">
        <v>3</v>
      </c>
      <c r="BM181" s="24"/>
      <c r="BN181" s="25"/>
      <c r="BO181" s="25"/>
      <c r="BP181" s="25">
        <v>3</v>
      </c>
      <c r="BQ181" s="25"/>
      <c r="BR181" s="26"/>
      <c r="BS181" s="26"/>
      <c r="BT181" s="26"/>
      <c r="BU181" s="26">
        <v>4</v>
      </c>
      <c r="BZ181" s="170"/>
      <c r="CA181" s="44"/>
      <c r="CB181" s="171"/>
      <c r="CJ181" s="28"/>
      <c r="CO181" s="28"/>
    </row>
    <row r="182" spans="1:93">
      <c r="A182" s="17">
        <v>152</v>
      </c>
      <c r="B182" s="38">
        <v>5</v>
      </c>
      <c r="C182" s="767"/>
      <c r="D182" s="18"/>
      <c r="E182" s="19">
        <v>1</v>
      </c>
      <c r="F182" s="20"/>
      <c r="G182" s="20">
        <v>1</v>
      </c>
      <c r="H182" s="20"/>
      <c r="I182" s="20"/>
      <c r="J182" s="20"/>
      <c r="K182" s="20"/>
      <c r="L182" s="20"/>
      <c r="M182" s="20"/>
      <c r="N182" s="20"/>
      <c r="O182" s="20"/>
      <c r="P182" s="19"/>
      <c r="Q182" s="19"/>
      <c r="R182" s="21"/>
      <c r="S182" s="21"/>
      <c r="T182" s="21">
        <v>3</v>
      </c>
      <c r="U182" s="21"/>
      <c r="V182" s="22"/>
      <c r="W182" s="22"/>
      <c r="X182" s="22">
        <v>3</v>
      </c>
      <c r="Y182" s="22"/>
      <c r="Z182" s="23"/>
      <c r="AA182" s="23"/>
      <c r="AB182" s="23"/>
      <c r="AC182" s="23">
        <v>4</v>
      </c>
      <c r="AD182" s="24"/>
      <c r="AE182" s="24"/>
      <c r="AF182" s="24">
        <v>3</v>
      </c>
      <c r="AG182" s="24"/>
      <c r="AH182" s="25"/>
      <c r="AI182" s="25"/>
      <c r="AJ182" s="25"/>
      <c r="AK182" s="25">
        <v>4</v>
      </c>
      <c r="AL182" s="26"/>
      <c r="AM182" s="26"/>
      <c r="AN182" s="26"/>
      <c r="AO182" s="26">
        <v>4</v>
      </c>
      <c r="AP182" s="22"/>
      <c r="AQ182" s="22"/>
      <c r="AR182" s="22">
        <v>3</v>
      </c>
      <c r="AS182" s="22"/>
      <c r="AT182" s="27"/>
      <c r="AU182" s="27"/>
      <c r="AV182" s="27">
        <v>3</v>
      </c>
      <c r="AW182" s="27"/>
      <c r="AX182" s="21"/>
      <c r="AY182" s="21"/>
      <c r="AZ182" s="21"/>
      <c r="BA182" s="21">
        <v>4</v>
      </c>
      <c r="BB182" s="22"/>
      <c r="BC182" s="22"/>
      <c r="BD182" s="22">
        <v>3</v>
      </c>
      <c r="BE182" s="22"/>
      <c r="BF182" s="23"/>
      <c r="BG182" s="23"/>
      <c r="BH182" s="23"/>
      <c r="BI182" s="23">
        <v>4</v>
      </c>
      <c r="BJ182" s="24"/>
      <c r="BK182" s="24"/>
      <c r="BL182" s="24">
        <v>3</v>
      </c>
      <c r="BM182" s="24"/>
      <c r="BN182" s="25"/>
      <c r="BO182" s="25"/>
      <c r="BP182" s="25">
        <v>3</v>
      </c>
      <c r="BQ182" s="25"/>
      <c r="BR182" s="26"/>
      <c r="BS182" s="26"/>
      <c r="BT182" s="26"/>
      <c r="BU182" s="26">
        <v>4</v>
      </c>
      <c r="BZ182" s="170"/>
      <c r="CA182" s="44"/>
      <c r="CB182" s="171"/>
      <c r="CJ182" s="28"/>
      <c r="CO182" s="28"/>
    </row>
    <row r="183" spans="1:93" s="217" customFormat="1">
      <c r="A183" s="38"/>
      <c r="B183" s="38"/>
      <c r="C183" s="443"/>
      <c r="D183" s="215">
        <f>SUM(D178:D182)</f>
        <v>0</v>
      </c>
      <c r="E183" s="215">
        <f t="shared" ref="E183:BP183" si="272">SUM(E178:E182)</f>
        <v>5</v>
      </c>
      <c r="F183" s="215">
        <f t="shared" si="272"/>
        <v>0</v>
      </c>
      <c r="G183" s="215">
        <f t="shared" si="272"/>
        <v>3</v>
      </c>
      <c r="H183" s="215">
        <f t="shared" si="272"/>
        <v>2</v>
      </c>
      <c r="I183" s="215">
        <f t="shared" si="272"/>
        <v>0</v>
      </c>
      <c r="J183" s="215">
        <f t="shared" si="272"/>
        <v>0</v>
      </c>
      <c r="K183" s="215">
        <f t="shared" si="272"/>
        <v>0</v>
      </c>
      <c r="L183" s="215">
        <f t="shared" si="272"/>
        <v>0</v>
      </c>
      <c r="M183" s="215">
        <f t="shared" si="272"/>
        <v>0</v>
      </c>
      <c r="N183" s="215">
        <f t="shared" si="272"/>
        <v>0</v>
      </c>
      <c r="O183" s="215">
        <f t="shared" si="272"/>
        <v>0</v>
      </c>
      <c r="P183" s="215">
        <f t="shared" si="272"/>
        <v>0</v>
      </c>
      <c r="Q183" s="215">
        <f t="shared" si="272"/>
        <v>0</v>
      </c>
      <c r="R183" s="215">
        <f t="shared" si="272"/>
        <v>0</v>
      </c>
      <c r="S183" s="215">
        <f t="shared" si="272"/>
        <v>0</v>
      </c>
      <c r="T183" s="215">
        <f t="shared" si="272"/>
        <v>12</v>
      </c>
      <c r="U183" s="215">
        <f t="shared" si="272"/>
        <v>4</v>
      </c>
      <c r="V183" s="215">
        <f t="shared" si="272"/>
        <v>0</v>
      </c>
      <c r="W183" s="215">
        <f t="shared" si="272"/>
        <v>0</v>
      </c>
      <c r="X183" s="215">
        <f t="shared" si="272"/>
        <v>15</v>
      </c>
      <c r="Y183" s="215">
        <f t="shared" si="272"/>
        <v>0</v>
      </c>
      <c r="Z183" s="215">
        <f t="shared" si="272"/>
        <v>0</v>
      </c>
      <c r="AA183" s="215">
        <f t="shared" si="272"/>
        <v>0</v>
      </c>
      <c r="AB183" s="215">
        <f t="shared" si="272"/>
        <v>12</v>
      </c>
      <c r="AC183" s="215">
        <f t="shared" si="272"/>
        <v>4</v>
      </c>
      <c r="AD183" s="215">
        <f t="shared" si="272"/>
        <v>0</v>
      </c>
      <c r="AE183" s="215">
        <f t="shared" si="272"/>
        <v>0</v>
      </c>
      <c r="AF183" s="215">
        <f t="shared" si="272"/>
        <v>12</v>
      </c>
      <c r="AG183" s="215">
        <f t="shared" si="272"/>
        <v>4</v>
      </c>
      <c r="AH183" s="215">
        <f t="shared" si="272"/>
        <v>0</v>
      </c>
      <c r="AI183" s="215">
        <f t="shared" si="272"/>
        <v>0</v>
      </c>
      <c r="AJ183" s="215">
        <f t="shared" si="272"/>
        <v>12</v>
      </c>
      <c r="AK183" s="215">
        <f t="shared" si="272"/>
        <v>4</v>
      </c>
      <c r="AL183" s="215">
        <f t="shared" si="272"/>
        <v>0</v>
      </c>
      <c r="AM183" s="215">
        <f t="shared" si="272"/>
        <v>0</v>
      </c>
      <c r="AN183" s="215">
        <f t="shared" si="272"/>
        <v>12</v>
      </c>
      <c r="AO183" s="215">
        <f t="shared" si="272"/>
        <v>4</v>
      </c>
      <c r="AP183" s="215">
        <f t="shared" si="272"/>
        <v>0</v>
      </c>
      <c r="AQ183" s="215">
        <f t="shared" si="272"/>
        <v>2</v>
      </c>
      <c r="AR183" s="215">
        <f t="shared" si="272"/>
        <v>9</v>
      </c>
      <c r="AS183" s="215">
        <f t="shared" si="272"/>
        <v>4</v>
      </c>
      <c r="AT183" s="215">
        <f t="shared" si="272"/>
        <v>0</v>
      </c>
      <c r="AU183" s="215">
        <f t="shared" si="272"/>
        <v>0</v>
      </c>
      <c r="AV183" s="215">
        <f t="shared" si="272"/>
        <v>12</v>
      </c>
      <c r="AW183" s="215">
        <f t="shared" si="272"/>
        <v>4</v>
      </c>
      <c r="AX183" s="215">
        <f t="shared" si="272"/>
        <v>0</v>
      </c>
      <c r="AY183" s="215">
        <f t="shared" si="272"/>
        <v>0</v>
      </c>
      <c r="AZ183" s="215">
        <f t="shared" si="272"/>
        <v>3</v>
      </c>
      <c r="BA183" s="215">
        <f t="shared" si="272"/>
        <v>16</v>
      </c>
      <c r="BB183" s="215">
        <f t="shared" si="272"/>
        <v>0</v>
      </c>
      <c r="BC183" s="215">
        <f t="shared" si="272"/>
        <v>0</v>
      </c>
      <c r="BD183" s="215">
        <f t="shared" si="272"/>
        <v>12</v>
      </c>
      <c r="BE183" s="215">
        <f t="shared" si="272"/>
        <v>4</v>
      </c>
      <c r="BF183" s="215">
        <f t="shared" si="272"/>
        <v>0</v>
      </c>
      <c r="BG183" s="215">
        <f t="shared" si="272"/>
        <v>0</v>
      </c>
      <c r="BH183" s="215">
        <f t="shared" si="272"/>
        <v>9</v>
      </c>
      <c r="BI183" s="215">
        <f t="shared" si="272"/>
        <v>8</v>
      </c>
      <c r="BJ183" s="215">
        <f t="shared" si="272"/>
        <v>0</v>
      </c>
      <c r="BK183" s="215">
        <f t="shared" si="272"/>
        <v>2</v>
      </c>
      <c r="BL183" s="215">
        <f t="shared" si="272"/>
        <v>6</v>
      </c>
      <c r="BM183" s="215">
        <f t="shared" si="272"/>
        <v>8</v>
      </c>
      <c r="BN183" s="215">
        <f t="shared" si="272"/>
        <v>0</v>
      </c>
      <c r="BO183" s="215">
        <f t="shared" si="272"/>
        <v>0</v>
      </c>
      <c r="BP183" s="215">
        <f t="shared" si="272"/>
        <v>15</v>
      </c>
      <c r="BQ183" s="215">
        <f t="shared" ref="BQ183:BU183" si="273">SUM(BQ178:BQ182)</f>
        <v>0</v>
      </c>
      <c r="BR183" s="215">
        <f t="shared" si="273"/>
        <v>0</v>
      </c>
      <c r="BS183" s="215">
        <f t="shared" si="273"/>
        <v>0</v>
      </c>
      <c r="BT183" s="215">
        <f t="shared" si="273"/>
        <v>6</v>
      </c>
      <c r="BU183" s="215">
        <f t="shared" si="273"/>
        <v>12</v>
      </c>
      <c r="BZ183" s="218"/>
      <c r="CA183" s="219"/>
      <c r="CB183" s="220"/>
    </row>
    <row r="184" spans="1:93" s="217" customFormat="1">
      <c r="A184" s="38"/>
      <c r="B184" s="38"/>
      <c r="C184" s="443"/>
      <c r="D184" s="215"/>
      <c r="E184" s="21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216"/>
      <c r="Q184" s="216"/>
      <c r="R184" s="38">
        <f>R183/1</f>
        <v>0</v>
      </c>
      <c r="S184" s="38">
        <f>S183/2</f>
        <v>0</v>
      </c>
      <c r="T184" s="38">
        <f>T183/3</f>
        <v>4</v>
      </c>
      <c r="U184" s="38">
        <f>U183/4</f>
        <v>1</v>
      </c>
      <c r="V184" s="38">
        <f t="shared" ref="V184" si="274">V183/1</f>
        <v>0</v>
      </c>
      <c r="W184" s="38">
        <f t="shared" ref="W184" si="275">W183/2</f>
        <v>0</v>
      </c>
      <c r="X184" s="38">
        <f t="shared" ref="X184" si="276">X183/3</f>
        <v>5</v>
      </c>
      <c r="Y184" s="38">
        <f t="shared" ref="Y184" si="277">Y183/4</f>
        <v>0</v>
      </c>
      <c r="Z184" s="38">
        <f t="shared" ref="Z184" si="278">Z183/1</f>
        <v>0</v>
      </c>
      <c r="AA184" s="38">
        <f t="shared" ref="AA184" si="279">AA183/2</f>
        <v>0</v>
      </c>
      <c r="AB184" s="38">
        <f t="shared" ref="AB184" si="280">AB183/3</f>
        <v>4</v>
      </c>
      <c r="AC184" s="38">
        <f t="shared" ref="AC184" si="281">AC183/4</f>
        <v>1</v>
      </c>
      <c r="AD184" s="38">
        <f t="shared" ref="AD184" si="282">AD183/1</f>
        <v>0</v>
      </c>
      <c r="AE184" s="38">
        <f t="shared" ref="AE184" si="283">AE183/2</f>
        <v>0</v>
      </c>
      <c r="AF184" s="38">
        <f t="shared" ref="AF184" si="284">AF183/3</f>
        <v>4</v>
      </c>
      <c r="AG184" s="38">
        <f t="shared" ref="AG184" si="285">AG183/4</f>
        <v>1</v>
      </c>
      <c r="AH184" s="38">
        <f t="shared" ref="AH184" si="286">AH183/1</f>
        <v>0</v>
      </c>
      <c r="AI184" s="38">
        <f t="shared" ref="AI184" si="287">AI183/2</f>
        <v>0</v>
      </c>
      <c r="AJ184" s="38">
        <f t="shared" ref="AJ184" si="288">AJ183/3</f>
        <v>4</v>
      </c>
      <c r="AK184" s="38">
        <f t="shared" ref="AK184" si="289">AK183/4</f>
        <v>1</v>
      </c>
      <c r="AL184" s="38">
        <f t="shared" ref="AL184" si="290">AL183/1</f>
        <v>0</v>
      </c>
      <c r="AM184" s="38">
        <f t="shared" ref="AM184" si="291">AM183/2</f>
        <v>0</v>
      </c>
      <c r="AN184" s="38">
        <f t="shared" ref="AN184" si="292">AN183/3</f>
        <v>4</v>
      </c>
      <c r="AO184" s="38">
        <f t="shared" ref="AO184" si="293">AO183/4</f>
        <v>1</v>
      </c>
      <c r="AP184" s="38">
        <f t="shared" ref="AP184" si="294">AP183/1</f>
        <v>0</v>
      </c>
      <c r="AQ184" s="38">
        <f t="shared" ref="AQ184" si="295">AQ183/2</f>
        <v>1</v>
      </c>
      <c r="AR184" s="38">
        <f t="shared" ref="AR184" si="296">AR183/3</f>
        <v>3</v>
      </c>
      <c r="AS184" s="38">
        <f t="shared" ref="AS184" si="297">AS183/4</f>
        <v>1</v>
      </c>
      <c r="AT184" s="38">
        <f t="shared" ref="AT184" si="298">AT183/1</f>
        <v>0</v>
      </c>
      <c r="AU184" s="38">
        <f t="shared" ref="AU184" si="299">AU183/2</f>
        <v>0</v>
      </c>
      <c r="AV184" s="38">
        <f t="shared" ref="AV184" si="300">AV183/3</f>
        <v>4</v>
      </c>
      <c r="AW184" s="38">
        <f t="shared" ref="AW184" si="301">AW183/4</f>
        <v>1</v>
      </c>
      <c r="AX184" s="38">
        <f t="shared" ref="AX184" si="302">AX183/1</f>
        <v>0</v>
      </c>
      <c r="AY184" s="38">
        <f t="shared" ref="AY184" si="303">AY183/2</f>
        <v>0</v>
      </c>
      <c r="AZ184" s="38">
        <f t="shared" ref="AZ184" si="304">AZ183/3</f>
        <v>1</v>
      </c>
      <c r="BA184" s="38">
        <f t="shared" ref="BA184" si="305">BA183/4</f>
        <v>4</v>
      </c>
      <c r="BB184" s="38">
        <f t="shared" ref="BB184" si="306">BB183/1</f>
        <v>0</v>
      </c>
      <c r="BC184" s="38">
        <f t="shared" ref="BC184" si="307">BC183/2</f>
        <v>0</v>
      </c>
      <c r="BD184" s="38">
        <f t="shared" ref="BD184" si="308">BD183/3</f>
        <v>4</v>
      </c>
      <c r="BE184" s="38">
        <f t="shared" ref="BE184" si="309">BE183/4</f>
        <v>1</v>
      </c>
      <c r="BF184" s="38">
        <f t="shared" ref="BF184" si="310">BF183/1</f>
        <v>0</v>
      </c>
      <c r="BG184" s="38">
        <f t="shared" ref="BG184" si="311">BG183/2</f>
        <v>0</v>
      </c>
      <c r="BH184" s="38">
        <f t="shared" ref="BH184" si="312">BH183/3</f>
        <v>3</v>
      </c>
      <c r="BI184" s="38">
        <f t="shared" ref="BI184" si="313">BI183/4</f>
        <v>2</v>
      </c>
      <c r="BJ184" s="38">
        <f t="shared" ref="BJ184" si="314">BJ183/1</f>
        <v>0</v>
      </c>
      <c r="BK184" s="38">
        <f t="shared" ref="BK184" si="315">BK183/2</f>
        <v>1</v>
      </c>
      <c r="BL184" s="38">
        <f t="shared" ref="BL184" si="316">BL183/3</f>
        <v>2</v>
      </c>
      <c r="BM184" s="38">
        <f t="shared" ref="BM184" si="317">BM183/4</f>
        <v>2</v>
      </c>
      <c r="BN184" s="38">
        <f t="shared" ref="BN184" si="318">BN183/1</f>
        <v>0</v>
      </c>
      <c r="BO184" s="38">
        <f t="shared" ref="BO184" si="319">BO183/2</f>
        <v>0</v>
      </c>
      <c r="BP184" s="38">
        <f t="shared" ref="BP184" si="320">BP183/3</f>
        <v>5</v>
      </c>
      <c r="BQ184" s="38">
        <f t="shared" ref="BQ184" si="321">BQ183/4</f>
        <v>0</v>
      </c>
      <c r="BR184" s="38">
        <f t="shared" ref="BR184" si="322">BR183/1</f>
        <v>0</v>
      </c>
      <c r="BS184" s="38">
        <f t="shared" ref="BS184" si="323">BS183/2</f>
        <v>0</v>
      </c>
      <c r="BT184" s="38">
        <f t="shared" ref="BT184" si="324">BT183/3</f>
        <v>2</v>
      </c>
      <c r="BU184" s="38">
        <f t="shared" ref="BU184" si="325">BU183/4</f>
        <v>3</v>
      </c>
      <c r="BZ184" s="218"/>
      <c r="CA184" s="219"/>
      <c r="CB184" s="220"/>
    </row>
    <row r="185" spans="1:93" s="263" customFormat="1">
      <c r="A185" s="114"/>
      <c r="B185" s="114"/>
      <c r="C185" s="454"/>
      <c r="D185" s="455"/>
      <c r="E185" s="450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450"/>
      <c r="Q185" s="450"/>
      <c r="R185" s="114">
        <f>SUM(R183:U183)</f>
        <v>16</v>
      </c>
      <c r="S185" s="114"/>
      <c r="T185" s="114"/>
      <c r="U185" s="114"/>
      <c r="V185" s="114">
        <f>SUM(V183:Y183)</f>
        <v>15</v>
      </c>
      <c r="W185" s="114"/>
      <c r="X185" s="114"/>
      <c r="Y185" s="114"/>
      <c r="Z185" s="114">
        <f>SUM(Z183:AC183)</f>
        <v>16</v>
      </c>
      <c r="AA185" s="114"/>
      <c r="AB185" s="114"/>
      <c r="AC185" s="114"/>
      <c r="AD185" s="114">
        <f>SUM(AD183:AG183)</f>
        <v>16</v>
      </c>
      <c r="AE185" s="114"/>
      <c r="AF185" s="114"/>
      <c r="AG185" s="114"/>
      <c r="AH185" s="114">
        <f>SUM(AH183:AK183)</f>
        <v>16</v>
      </c>
      <c r="AI185" s="114"/>
      <c r="AJ185" s="114"/>
      <c r="AK185" s="114"/>
      <c r="AL185" s="114">
        <f>SUM(AL183:AO183)</f>
        <v>16</v>
      </c>
      <c r="AM185" s="114"/>
      <c r="AN185" s="114"/>
      <c r="AO185" s="114"/>
      <c r="AP185" s="114">
        <f>SUM(AP183:AS183)</f>
        <v>15</v>
      </c>
      <c r="AQ185" s="114"/>
      <c r="AR185" s="114"/>
      <c r="AS185" s="114"/>
      <c r="AT185" s="114">
        <f>SUM(AT183:AW183)</f>
        <v>16</v>
      </c>
      <c r="AU185" s="114"/>
      <c r="AV185" s="114"/>
      <c r="AW185" s="114"/>
      <c r="AX185" s="114">
        <f>SUM(AX183:BA183)</f>
        <v>19</v>
      </c>
      <c r="AY185" s="114"/>
      <c r="AZ185" s="114"/>
      <c r="BA185" s="114"/>
      <c r="BB185" s="114">
        <f>SUM(BB183:BE183)</f>
        <v>16</v>
      </c>
      <c r="BC185" s="114"/>
      <c r="BD185" s="114"/>
      <c r="BE185" s="114"/>
      <c r="BF185" s="114">
        <f>SUM(BF183:BI183)</f>
        <v>17</v>
      </c>
      <c r="BG185" s="114"/>
      <c r="BH185" s="114"/>
      <c r="BI185" s="114"/>
      <c r="BJ185" s="114">
        <f>SUM(BJ183:BM183)</f>
        <v>16</v>
      </c>
      <c r="BK185" s="114"/>
      <c r="BL185" s="114"/>
      <c r="BM185" s="114"/>
      <c r="BN185" s="114">
        <f>SUM(BN183:BQ183)</f>
        <v>15</v>
      </c>
      <c r="BO185" s="114"/>
      <c r="BP185" s="114"/>
      <c r="BQ185" s="114"/>
      <c r="BR185" s="114">
        <f>SUM(BR183:BU183)</f>
        <v>18</v>
      </c>
      <c r="BS185" s="114"/>
      <c r="BT185" s="114"/>
      <c r="BU185" s="114"/>
      <c r="BZ185" s="459"/>
      <c r="CA185" s="261"/>
      <c r="CB185" s="274"/>
    </row>
    <row r="186" spans="1:93" s="263" customFormat="1">
      <c r="A186" s="114"/>
      <c r="B186" s="114"/>
      <c r="C186" s="454"/>
      <c r="D186" s="455"/>
      <c r="E186" s="450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450"/>
      <c r="Q186" s="450"/>
      <c r="R186" s="114">
        <v>5</v>
      </c>
      <c r="S186" s="114">
        <v>5</v>
      </c>
      <c r="T186" s="114">
        <v>5</v>
      </c>
      <c r="U186" s="114">
        <v>5</v>
      </c>
      <c r="V186" s="114">
        <v>5</v>
      </c>
      <c r="W186" s="114">
        <v>5</v>
      </c>
      <c r="X186" s="114">
        <v>5</v>
      </c>
      <c r="Y186" s="114">
        <v>5</v>
      </c>
      <c r="Z186" s="114">
        <v>5</v>
      </c>
      <c r="AA186" s="114">
        <v>5</v>
      </c>
      <c r="AB186" s="114">
        <v>5</v>
      </c>
      <c r="AC186" s="114">
        <v>5</v>
      </c>
      <c r="AD186" s="114">
        <v>5</v>
      </c>
      <c r="AE186" s="114">
        <v>5</v>
      </c>
      <c r="AF186" s="114">
        <v>5</v>
      </c>
      <c r="AG186" s="114">
        <v>5</v>
      </c>
      <c r="AH186" s="114">
        <v>5</v>
      </c>
      <c r="AI186" s="114">
        <v>5</v>
      </c>
      <c r="AJ186" s="114">
        <v>5</v>
      </c>
      <c r="AK186" s="114">
        <v>5</v>
      </c>
      <c r="AL186" s="114">
        <v>5</v>
      </c>
      <c r="AM186" s="114">
        <v>5</v>
      </c>
      <c r="AN186" s="114">
        <v>5</v>
      </c>
      <c r="AO186" s="114">
        <v>5</v>
      </c>
      <c r="AP186" s="114">
        <v>5</v>
      </c>
      <c r="AQ186" s="114">
        <v>5</v>
      </c>
      <c r="AR186" s="114">
        <v>5</v>
      </c>
      <c r="AS186" s="114">
        <v>5</v>
      </c>
      <c r="AT186" s="114">
        <v>5</v>
      </c>
      <c r="AU186" s="114">
        <v>5</v>
      </c>
      <c r="AV186" s="114">
        <v>5</v>
      </c>
      <c r="AW186" s="114">
        <v>5</v>
      </c>
      <c r="AX186" s="114">
        <v>5</v>
      </c>
      <c r="AY186" s="114">
        <v>5</v>
      </c>
      <c r="AZ186" s="114">
        <v>5</v>
      </c>
      <c r="BA186" s="114">
        <v>5</v>
      </c>
      <c r="BB186" s="114">
        <v>5</v>
      </c>
      <c r="BC186" s="114">
        <v>5</v>
      </c>
      <c r="BD186" s="114">
        <v>5</v>
      </c>
      <c r="BE186" s="114">
        <v>5</v>
      </c>
      <c r="BF186" s="114">
        <v>5</v>
      </c>
      <c r="BG186" s="114">
        <v>5</v>
      </c>
      <c r="BH186" s="114">
        <v>5</v>
      </c>
      <c r="BI186" s="114">
        <v>5</v>
      </c>
      <c r="BJ186" s="114">
        <v>5</v>
      </c>
      <c r="BK186" s="114">
        <v>5</v>
      </c>
      <c r="BL186" s="114">
        <v>5</v>
      </c>
      <c r="BM186" s="114">
        <v>5</v>
      </c>
      <c r="BN186" s="114">
        <v>5</v>
      </c>
      <c r="BO186" s="114">
        <v>5</v>
      </c>
      <c r="BP186" s="114">
        <v>5</v>
      </c>
      <c r="BQ186" s="114">
        <v>5</v>
      </c>
      <c r="BR186" s="114">
        <v>5</v>
      </c>
      <c r="BS186" s="114">
        <v>5</v>
      </c>
      <c r="BT186" s="114">
        <v>5</v>
      </c>
      <c r="BU186" s="114">
        <v>5</v>
      </c>
      <c r="BZ186" s="459"/>
      <c r="CA186" s="261"/>
      <c r="CB186" s="274"/>
    </row>
    <row r="187" spans="1:93" s="263" customFormat="1">
      <c r="A187" s="114"/>
      <c r="B187" s="114"/>
      <c r="C187" s="454"/>
      <c r="D187" s="455"/>
      <c r="E187" s="450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450"/>
      <c r="Q187" s="450"/>
      <c r="R187" s="464">
        <f>R184/R186*100%</f>
        <v>0</v>
      </c>
      <c r="S187" s="464">
        <f>S184/S186*100%</f>
        <v>0</v>
      </c>
      <c r="T187" s="464">
        <f>T184/T186*100%</f>
        <v>0.8</v>
      </c>
      <c r="U187" s="464">
        <f>U184/U186*100%</f>
        <v>0.2</v>
      </c>
      <c r="V187" s="464">
        <f t="shared" ref="V187:BU187" si="326">V184/V186*100%</f>
        <v>0</v>
      </c>
      <c r="W187" s="464">
        <f t="shared" si="326"/>
        <v>0</v>
      </c>
      <c r="X187" s="464">
        <f t="shared" si="326"/>
        <v>1</v>
      </c>
      <c r="Y187" s="464">
        <f t="shared" si="326"/>
        <v>0</v>
      </c>
      <c r="Z187" s="464">
        <f t="shared" si="326"/>
        <v>0</v>
      </c>
      <c r="AA187" s="464">
        <f t="shared" si="326"/>
        <v>0</v>
      </c>
      <c r="AB187" s="464">
        <f t="shared" si="326"/>
        <v>0.8</v>
      </c>
      <c r="AC187" s="464">
        <f t="shared" si="326"/>
        <v>0.2</v>
      </c>
      <c r="AD187" s="464">
        <f t="shared" si="326"/>
        <v>0</v>
      </c>
      <c r="AE187" s="464">
        <f t="shared" si="326"/>
        <v>0</v>
      </c>
      <c r="AF187" s="464">
        <f t="shared" si="326"/>
        <v>0.8</v>
      </c>
      <c r="AG187" s="464">
        <f t="shared" si="326"/>
        <v>0.2</v>
      </c>
      <c r="AH187" s="464">
        <f t="shared" si="326"/>
        <v>0</v>
      </c>
      <c r="AI187" s="464">
        <f t="shared" si="326"/>
        <v>0</v>
      </c>
      <c r="AJ187" s="464">
        <f t="shared" si="326"/>
        <v>0.8</v>
      </c>
      <c r="AK187" s="464">
        <f t="shared" si="326"/>
        <v>0.2</v>
      </c>
      <c r="AL187" s="464">
        <f t="shared" si="326"/>
        <v>0</v>
      </c>
      <c r="AM187" s="464">
        <f t="shared" si="326"/>
        <v>0</v>
      </c>
      <c r="AN187" s="464">
        <f t="shared" si="326"/>
        <v>0.8</v>
      </c>
      <c r="AO187" s="464">
        <f t="shared" si="326"/>
        <v>0.2</v>
      </c>
      <c r="AP187" s="464">
        <f t="shared" si="326"/>
        <v>0</v>
      </c>
      <c r="AQ187" s="464">
        <f t="shared" si="326"/>
        <v>0.2</v>
      </c>
      <c r="AR187" s="464">
        <f t="shared" si="326"/>
        <v>0.6</v>
      </c>
      <c r="AS187" s="464">
        <f t="shared" si="326"/>
        <v>0.2</v>
      </c>
      <c r="AT187" s="464">
        <f t="shared" si="326"/>
        <v>0</v>
      </c>
      <c r="AU187" s="464">
        <f t="shared" si="326"/>
        <v>0</v>
      </c>
      <c r="AV187" s="464">
        <f t="shared" si="326"/>
        <v>0.8</v>
      </c>
      <c r="AW187" s="464">
        <f t="shared" si="326"/>
        <v>0.2</v>
      </c>
      <c r="AX187" s="464">
        <f t="shared" si="326"/>
        <v>0</v>
      </c>
      <c r="AY187" s="464">
        <f t="shared" si="326"/>
        <v>0</v>
      </c>
      <c r="AZ187" s="464">
        <f t="shared" si="326"/>
        <v>0.2</v>
      </c>
      <c r="BA187" s="464">
        <f t="shared" si="326"/>
        <v>0.8</v>
      </c>
      <c r="BB187" s="464">
        <f t="shared" si="326"/>
        <v>0</v>
      </c>
      <c r="BC187" s="464">
        <f t="shared" si="326"/>
        <v>0</v>
      </c>
      <c r="BD187" s="464">
        <f t="shared" si="326"/>
        <v>0.8</v>
      </c>
      <c r="BE187" s="464">
        <f t="shared" si="326"/>
        <v>0.2</v>
      </c>
      <c r="BF187" s="464">
        <f t="shared" si="326"/>
        <v>0</v>
      </c>
      <c r="BG187" s="464">
        <f t="shared" si="326"/>
        <v>0</v>
      </c>
      <c r="BH187" s="464">
        <f t="shared" si="326"/>
        <v>0.6</v>
      </c>
      <c r="BI187" s="464">
        <f t="shared" si="326"/>
        <v>0.4</v>
      </c>
      <c r="BJ187" s="464">
        <f t="shared" si="326"/>
        <v>0</v>
      </c>
      <c r="BK187" s="464">
        <f t="shared" si="326"/>
        <v>0.2</v>
      </c>
      <c r="BL187" s="464">
        <f t="shared" si="326"/>
        <v>0.4</v>
      </c>
      <c r="BM187" s="464">
        <f t="shared" si="326"/>
        <v>0.4</v>
      </c>
      <c r="BN187" s="464">
        <f t="shared" si="326"/>
        <v>0</v>
      </c>
      <c r="BO187" s="464">
        <f t="shared" si="326"/>
        <v>0</v>
      </c>
      <c r="BP187" s="464">
        <f t="shared" si="326"/>
        <v>1</v>
      </c>
      <c r="BQ187" s="464">
        <f t="shared" si="326"/>
        <v>0</v>
      </c>
      <c r="BR187" s="464">
        <f t="shared" si="326"/>
        <v>0</v>
      </c>
      <c r="BS187" s="464">
        <f t="shared" si="326"/>
        <v>0</v>
      </c>
      <c r="BT187" s="464">
        <f t="shared" si="326"/>
        <v>0.4</v>
      </c>
      <c r="BU187" s="464">
        <f t="shared" si="326"/>
        <v>0.6</v>
      </c>
      <c r="BZ187" s="459"/>
      <c r="CA187" s="261"/>
      <c r="CB187" s="274"/>
    </row>
    <row r="188" spans="1:93" s="263" customFormat="1">
      <c r="A188" s="114"/>
      <c r="B188" s="114"/>
      <c r="C188" s="454"/>
      <c r="D188" s="455"/>
      <c r="E188" s="450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450"/>
      <c r="Q188" s="450"/>
      <c r="R188" s="464">
        <f>SUM(R187:S187)</f>
        <v>0</v>
      </c>
      <c r="S188" s="464"/>
      <c r="T188" s="464"/>
      <c r="U188" s="464"/>
      <c r="V188" s="464">
        <f>SUM(V187:W187)</f>
        <v>0</v>
      </c>
      <c r="W188" s="464"/>
      <c r="X188" s="464"/>
      <c r="Y188" s="464"/>
      <c r="Z188" s="464">
        <f>SUM(Z187:AA187)</f>
        <v>0</v>
      </c>
      <c r="AA188" s="464"/>
      <c r="AB188" s="464"/>
      <c r="AC188" s="464"/>
      <c r="AD188" s="464">
        <f>SUM(AD187:AE187)</f>
        <v>0</v>
      </c>
      <c r="AE188" s="464"/>
      <c r="AF188" s="464"/>
      <c r="AG188" s="464"/>
      <c r="AH188" s="464">
        <f>SUM(AH187:AI187)</f>
        <v>0</v>
      </c>
      <c r="AI188" s="464"/>
      <c r="AJ188" s="464"/>
      <c r="AK188" s="464"/>
      <c r="AL188" s="464">
        <f>SUM(AL187:AM187)</f>
        <v>0</v>
      </c>
      <c r="AM188" s="464"/>
      <c r="AN188" s="464"/>
      <c r="AO188" s="464"/>
      <c r="AP188" s="464">
        <f>SUM(AP187:AQ187)</f>
        <v>0.2</v>
      </c>
      <c r="AQ188" s="464"/>
      <c r="AR188" s="464"/>
      <c r="AS188" s="464"/>
      <c r="AT188" s="464">
        <f>SUM(AT187:AU187)</f>
        <v>0</v>
      </c>
      <c r="AU188" s="464"/>
      <c r="AV188" s="464"/>
      <c r="AW188" s="464"/>
      <c r="AX188" s="464">
        <f>SUM(AX187:AY187)</f>
        <v>0</v>
      </c>
      <c r="AY188" s="464"/>
      <c r="AZ188" s="464"/>
      <c r="BA188" s="464"/>
      <c r="BB188" s="464">
        <f>SUM(BB187:BC187)</f>
        <v>0</v>
      </c>
      <c r="BC188" s="464"/>
      <c r="BD188" s="464"/>
      <c r="BE188" s="464"/>
      <c r="BF188" s="464">
        <f>SUM(BF187:BG187)</f>
        <v>0</v>
      </c>
      <c r="BG188" s="464"/>
      <c r="BH188" s="464"/>
      <c r="BI188" s="464"/>
      <c r="BJ188" s="464">
        <f>SUM(BJ187:BK187)</f>
        <v>0.2</v>
      </c>
      <c r="BK188" s="464"/>
      <c r="BL188" s="464"/>
      <c r="BM188" s="464"/>
      <c r="BN188" s="464">
        <f>SUM(BN187:BO187)</f>
        <v>0</v>
      </c>
      <c r="BO188" s="464"/>
      <c r="BP188" s="464"/>
      <c r="BQ188" s="464"/>
      <c r="BR188" s="464">
        <f>SUM(BR187:BS187)</f>
        <v>0</v>
      </c>
      <c r="BS188" s="464"/>
      <c r="BT188" s="464"/>
      <c r="BU188" s="464"/>
      <c r="BZ188" s="459"/>
      <c r="CA188" s="261"/>
      <c r="CB188" s="274"/>
    </row>
    <row r="189" spans="1:93" s="263" customFormat="1">
      <c r="A189" s="114"/>
      <c r="B189" s="114"/>
      <c r="C189" s="454"/>
      <c r="D189" s="455"/>
      <c r="E189" s="450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450"/>
      <c r="Q189" s="450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Z189" s="459"/>
      <c r="CA189" s="261"/>
      <c r="CB189" s="274"/>
    </row>
    <row r="190" spans="1:93">
      <c r="A190" s="17">
        <v>153</v>
      </c>
      <c r="B190" s="37">
        <v>1</v>
      </c>
      <c r="C190" s="656" t="s">
        <v>463</v>
      </c>
      <c r="D190" s="20">
        <v>1</v>
      </c>
      <c r="E190" s="20"/>
      <c r="F190" s="20">
        <v>1</v>
      </c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1"/>
      <c r="S190" s="21"/>
      <c r="T190" s="21"/>
      <c r="U190" s="21">
        <v>4</v>
      </c>
      <c r="V190" s="22"/>
      <c r="W190" s="22"/>
      <c r="X190" s="22"/>
      <c r="Y190" s="22">
        <v>4</v>
      </c>
      <c r="Z190" s="23"/>
      <c r="AA190" s="23"/>
      <c r="AB190" s="23"/>
      <c r="AC190" s="23">
        <v>4</v>
      </c>
      <c r="AD190" s="24"/>
      <c r="AE190" s="24"/>
      <c r="AF190" s="24"/>
      <c r="AG190" s="24">
        <v>4</v>
      </c>
      <c r="AH190" s="25"/>
      <c r="AI190" s="25"/>
      <c r="AJ190" s="25">
        <v>3</v>
      </c>
      <c r="AK190" s="25"/>
      <c r="AL190" s="26"/>
      <c r="AM190" s="26"/>
      <c r="AN190" s="26"/>
      <c r="AO190" s="26">
        <v>4</v>
      </c>
      <c r="AP190" s="22"/>
      <c r="AQ190" s="22"/>
      <c r="AR190" s="22"/>
      <c r="AS190" s="22">
        <v>4</v>
      </c>
      <c r="AT190" s="27"/>
      <c r="AU190" s="27"/>
      <c r="AV190" s="27"/>
      <c r="AW190" s="27">
        <v>4</v>
      </c>
      <c r="AX190" s="21"/>
      <c r="AY190" s="21"/>
      <c r="AZ190" s="21"/>
      <c r="BA190" s="21">
        <v>4</v>
      </c>
      <c r="BB190" s="22"/>
      <c r="BC190" s="22"/>
      <c r="BD190" s="22"/>
      <c r="BE190" s="22">
        <v>4</v>
      </c>
      <c r="BF190" s="23"/>
      <c r="BG190" s="23"/>
      <c r="BH190" s="23">
        <v>3</v>
      </c>
      <c r="BI190" s="23"/>
      <c r="BJ190" s="24"/>
      <c r="BK190" s="24"/>
      <c r="BL190" s="24"/>
      <c r="BM190" s="24">
        <v>4</v>
      </c>
      <c r="BN190" s="25"/>
      <c r="BO190" s="25"/>
      <c r="BP190" s="25"/>
      <c r="BQ190" s="25">
        <v>4</v>
      </c>
      <c r="BR190" s="26"/>
      <c r="BS190" s="26"/>
      <c r="BT190" s="26"/>
      <c r="BU190" s="26">
        <v>4</v>
      </c>
      <c r="CJ190" s="28"/>
      <c r="CO190" s="28"/>
    </row>
    <row r="191" spans="1:93">
      <c r="A191" s="17">
        <v>154</v>
      </c>
      <c r="B191" s="37">
        <v>2</v>
      </c>
      <c r="C191" s="657"/>
      <c r="D191" s="20">
        <v>1</v>
      </c>
      <c r="E191" s="20"/>
      <c r="F191" s="20"/>
      <c r="G191" s="20"/>
      <c r="H191" s="20"/>
      <c r="I191" s="20"/>
      <c r="J191" s="20">
        <v>1</v>
      </c>
      <c r="K191" s="20"/>
      <c r="L191" s="20"/>
      <c r="M191" s="20"/>
      <c r="N191" s="20"/>
      <c r="O191" s="20"/>
      <c r="P191" s="20"/>
      <c r="Q191" s="20"/>
      <c r="R191" s="21"/>
      <c r="S191" s="21"/>
      <c r="T191" s="21"/>
      <c r="U191" s="21">
        <v>4</v>
      </c>
      <c r="V191" s="22"/>
      <c r="W191" s="22"/>
      <c r="X191" s="22"/>
      <c r="Y191" s="22">
        <v>4</v>
      </c>
      <c r="Z191" s="23"/>
      <c r="AA191" s="23"/>
      <c r="AB191" s="23"/>
      <c r="AC191" s="23">
        <v>4</v>
      </c>
      <c r="AD191" s="24"/>
      <c r="AE191" s="24"/>
      <c r="AF191" s="24"/>
      <c r="AG191" s="24">
        <v>4</v>
      </c>
      <c r="AH191" s="25"/>
      <c r="AI191" s="25"/>
      <c r="AJ191" s="25"/>
      <c r="AK191" s="25">
        <v>4</v>
      </c>
      <c r="AL191" s="26"/>
      <c r="AM191" s="26"/>
      <c r="AN191" s="26"/>
      <c r="AO191" s="26">
        <v>4</v>
      </c>
      <c r="AP191" s="22"/>
      <c r="AQ191" s="22"/>
      <c r="AR191" s="22">
        <v>3</v>
      </c>
      <c r="AS191" s="22"/>
      <c r="AT191" s="27"/>
      <c r="AU191" s="27"/>
      <c r="AV191" s="27"/>
      <c r="AW191" s="27">
        <v>4</v>
      </c>
      <c r="AX191" s="21"/>
      <c r="AY191" s="21"/>
      <c r="AZ191" s="21"/>
      <c r="BA191" s="21">
        <v>4</v>
      </c>
      <c r="BB191" s="22"/>
      <c r="BC191" s="22"/>
      <c r="BD191" s="22">
        <v>3</v>
      </c>
      <c r="BE191" s="22"/>
      <c r="BF191" s="23"/>
      <c r="BG191" s="23"/>
      <c r="BH191" s="23"/>
      <c r="BI191" s="23">
        <v>4</v>
      </c>
      <c r="BJ191" s="24"/>
      <c r="BK191" s="24"/>
      <c r="BL191" s="24">
        <v>3</v>
      </c>
      <c r="BM191" s="24"/>
      <c r="BN191" s="25"/>
      <c r="BO191" s="25"/>
      <c r="BP191" s="25">
        <v>3</v>
      </c>
      <c r="BQ191" s="25"/>
      <c r="BR191" s="26"/>
      <c r="BS191" s="26"/>
      <c r="BT191" s="26"/>
      <c r="BU191" s="26">
        <v>4</v>
      </c>
      <c r="CJ191" s="28"/>
      <c r="CO191" s="28"/>
    </row>
    <row r="192" spans="1:93">
      <c r="A192" s="17">
        <v>155</v>
      </c>
      <c r="B192" s="37">
        <v>3</v>
      </c>
      <c r="C192" s="657"/>
      <c r="D192" s="20">
        <v>1</v>
      </c>
      <c r="E192" s="20"/>
      <c r="F192" s="20">
        <v>1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1"/>
      <c r="S192" s="21"/>
      <c r="T192" s="21">
        <v>3</v>
      </c>
      <c r="U192" s="21"/>
      <c r="V192" s="22"/>
      <c r="W192" s="22"/>
      <c r="X192" s="22">
        <v>3</v>
      </c>
      <c r="Y192" s="22"/>
      <c r="Z192" s="23"/>
      <c r="AA192" s="23"/>
      <c r="AB192" s="23">
        <v>3</v>
      </c>
      <c r="AC192" s="23"/>
      <c r="AD192" s="24"/>
      <c r="AE192" s="24"/>
      <c r="AF192" s="24">
        <v>3</v>
      </c>
      <c r="AG192" s="24"/>
      <c r="AH192" s="25"/>
      <c r="AI192" s="25"/>
      <c r="AJ192" s="25"/>
      <c r="AK192" s="25">
        <v>4</v>
      </c>
      <c r="AL192" s="26"/>
      <c r="AM192" s="26"/>
      <c r="AN192" s="26"/>
      <c r="AO192" s="26">
        <v>4</v>
      </c>
      <c r="AP192" s="22"/>
      <c r="AQ192" s="22"/>
      <c r="AR192" s="22"/>
      <c r="AS192" s="22">
        <v>4</v>
      </c>
      <c r="AT192" s="27"/>
      <c r="AU192" s="27"/>
      <c r="AV192" s="27">
        <v>3</v>
      </c>
      <c r="AW192" s="27"/>
      <c r="AX192" s="21"/>
      <c r="AY192" s="21"/>
      <c r="AZ192" s="21">
        <v>3</v>
      </c>
      <c r="BA192" s="21"/>
      <c r="BB192" s="22"/>
      <c r="BC192" s="22"/>
      <c r="BD192" s="22"/>
      <c r="BE192" s="22">
        <v>4</v>
      </c>
      <c r="BF192" s="23"/>
      <c r="BG192" s="23"/>
      <c r="BH192" s="23"/>
      <c r="BI192" s="23">
        <v>4</v>
      </c>
      <c r="BJ192" s="24"/>
      <c r="BK192" s="24"/>
      <c r="BL192" s="24"/>
      <c r="BM192" s="24">
        <v>4</v>
      </c>
      <c r="BN192" s="25"/>
      <c r="BO192" s="25"/>
      <c r="BP192" s="25">
        <v>3</v>
      </c>
      <c r="BQ192" s="25"/>
      <c r="BR192" s="26"/>
      <c r="BS192" s="26"/>
      <c r="BT192" s="26"/>
      <c r="BU192" s="26">
        <v>4</v>
      </c>
      <c r="CJ192" s="28"/>
      <c r="CO192" s="28"/>
    </row>
    <row r="193" spans="1:93">
      <c r="A193" s="17">
        <v>156</v>
      </c>
      <c r="B193" s="37">
        <v>4</v>
      </c>
      <c r="C193" s="657"/>
      <c r="D193" s="20">
        <v>1</v>
      </c>
      <c r="E193" s="20"/>
      <c r="F193" s="20">
        <v>1</v>
      </c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1"/>
      <c r="S193" s="21"/>
      <c r="T193" s="21">
        <v>3</v>
      </c>
      <c r="U193" s="21"/>
      <c r="V193" s="22"/>
      <c r="W193" s="22"/>
      <c r="X193" s="22">
        <v>3</v>
      </c>
      <c r="Y193" s="22"/>
      <c r="Z193" s="23"/>
      <c r="AA193" s="23"/>
      <c r="AB193" s="23">
        <v>3</v>
      </c>
      <c r="AC193" s="23"/>
      <c r="AD193" s="24"/>
      <c r="AE193" s="24"/>
      <c r="AF193" s="24">
        <v>3</v>
      </c>
      <c r="AG193" s="24"/>
      <c r="AH193" s="25"/>
      <c r="AI193" s="25"/>
      <c r="AJ193" s="25"/>
      <c r="AK193" s="25">
        <v>4</v>
      </c>
      <c r="AL193" s="26"/>
      <c r="AM193" s="26"/>
      <c r="AN193" s="26"/>
      <c r="AO193" s="26">
        <v>4</v>
      </c>
      <c r="AP193" s="22"/>
      <c r="AQ193" s="22"/>
      <c r="AR193" s="22"/>
      <c r="AS193" s="22">
        <v>4</v>
      </c>
      <c r="AT193" s="27"/>
      <c r="AU193" s="27"/>
      <c r="AV193" s="27">
        <v>3</v>
      </c>
      <c r="AW193" s="27"/>
      <c r="AX193" s="21"/>
      <c r="AY193" s="21"/>
      <c r="AZ193" s="21">
        <v>3</v>
      </c>
      <c r="BA193" s="21"/>
      <c r="BB193" s="22"/>
      <c r="BC193" s="22"/>
      <c r="BD193" s="22">
        <v>3</v>
      </c>
      <c r="BE193" s="22"/>
      <c r="BF193" s="23"/>
      <c r="BG193" s="23"/>
      <c r="BH193" s="23">
        <v>3</v>
      </c>
      <c r="BI193" s="23"/>
      <c r="BJ193" s="24"/>
      <c r="BK193" s="24"/>
      <c r="BL193" s="24"/>
      <c r="BM193" s="24">
        <v>4</v>
      </c>
      <c r="BN193" s="25"/>
      <c r="BO193" s="25"/>
      <c r="BP193" s="25"/>
      <c r="BQ193" s="25">
        <v>4</v>
      </c>
      <c r="BR193" s="26"/>
      <c r="BS193" s="26"/>
      <c r="BT193" s="26">
        <v>3</v>
      </c>
      <c r="BU193" s="26"/>
      <c r="CJ193" s="28"/>
      <c r="CO193" s="28"/>
    </row>
    <row r="194" spans="1:93">
      <c r="A194" s="17">
        <v>157</v>
      </c>
      <c r="B194" s="37">
        <v>5</v>
      </c>
      <c r="C194" s="657"/>
      <c r="D194" s="20">
        <v>1</v>
      </c>
      <c r="E194" s="20"/>
      <c r="F194" s="20"/>
      <c r="G194" s="20"/>
      <c r="H194" s="20">
        <v>1</v>
      </c>
      <c r="I194" s="20"/>
      <c r="J194" s="20"/>
      <c r="K194" s="20"/>
      <c r="L194" s="20"/>
      <c r="M194" s="20"/>
      <c r="N194" s="20"/>
      <c r="O194" s="20"/>
      <c r="P194" s="20"/>
      <c r="Q194" s="20"/>
      <c r="R194" s="21"/>
      <c r="S194" s="21"/>
      <c r="T194" s="21">
        <v>3</v>
      </c>
      <c r="U194" s="21"/>
      <c r="V194" s="22"/>
      <c r="W194" s="22"/>
      <c r="X194" s="22"/>
      <c r="Y194" s="22">
        <v>4</v>
      </c>
      <c r="Z194" s="23"/>
      <c r="AA194" s="23"/>
      <c r="AB194" s="23">
        <v>3</v>
      </c>
      <c r="AC194" s="23"/>
      <c r="AD194" s="24"/>
      <c r="AE194" s="24"/>
      <c r="AF194" s="24">
        <v>3</v>
      </c>
      <c r="AG194" s="24"/>
      <c r="AH194" s="25"/>
      <c r="AI194" s="25"/>
      <c r="AJ194" s="25">
        <v>3</v>
      </c>
      <c r="AK194" s="25"/>
      <c r="AL194" s="26"/>
      <c r="AM194" s="26"/>
      <c r="AN194" s="26">
        <v>3</v>
      </c>
      <c r="AO194" s="26"/>
      <c r="AP194" s="22"/>
      <c r="AQ194" s="22"/>
      <c r="AR194" s="22">
        <v>3</v>
      </c>
      <c r="AS194" s="22"/>
      <c r="AT194" s="27"/>
      <c r="AU194" s="27"/>
      <c r="AV194" s="27">
        <v>3</v>
      </c>
      <c r="AW194" s="27"/>
      <c r="AX194" s="21"/>
      <c r="AY194" s="21"/>
      <c r="AZ194" s="21"/>
      <c r="BA194" s="21">
        <v>4</v>
      </c>
      <c r="BB194" s="22"/>
      <c r="BC194" s="22"/>
      <c r="BD194" s="22">
        <v>3</v>
      </c>
      <c r="BE194" s="22"/>
      <c r="BF194" s="23"/>
      <c r="BG194" s="23"/>
      <c r="BH194" s="23"/>
      <c r="BI194" s="23">
        <v>4</v>
      </c>
      <c r="BJ194" s="24"/>
      <c r="BK194" s="24"/>
      <c r="BL194" s="24"/>
      <c r="BM194" s="24">
        <v>4</v>
      </c>
      <c r="BN194" s="25"/>
      <c r="BO194" s="25"/>
      <c r="BP194" s="25">
        <v>3</v>
      </c>
      <c r="BQ194" s="25"/>
      <c r="BR194" s="26"/>
      <c r="BS194" s="26"/>
      <c r="BT194" s="26">
        <v>3</v>
      </c>
      <c r="BU194" s="26"/>
      <c r="CJ194" s="28"/>
      <c r="CO194" s="28"/>
    </row>
    <row r="195" spans="1:93">
      <c r="A195" s="17">
        <v>158</v>
      </c>
      <c r="B195" s="37">
        <v>6</v>
      </c>
      <c r="C195" s="657"/>
      <c r="D195" s="20"/>
      <c r="E195" s="20">
        <v>1</v>
      </c>
      <c r="F195" s="20"/>
      <c r="G195" s="20">
        <v>1</v>
      </c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1"/>
      <c r="S195" s="21"/>
      <c r="T195" s="21">
        <v>3</v>
      </c>
      <c r="U195" s="21"/>
      <c r="V195" s="22"/>
      <c r="W195" s="22"/>
      <c r="X195" s="22"/>
      <c r="Y195" s="22">
        <v>4</v>
      </c>
      <c r="Z195" s="23"/>
      <c r="AA195" s="23"/>
      <c r="AB195" s="23">
        <v>3</v>
      </c>
      <c r="AC195" s="23"/>
      <c r="AD195" s="24"/>
      <c r="AE195" s="24"/>
      <c r="AF195" s="24">
        <v>3</v>
      </c>
      <c r="AG195" s="24"/>
      <c r="AH195" s="25"/>
      <c r="AI195" s="25"/>
      <c r="AJ195" s="25"/>
      <c r="AK195" s="25">
        <v>4</v>
      </c>
      <c r="AL195" s="26"/>
      <c r="AM195" s="26"/>
      <c r="AN195" s="26">
        <v>3</v>
      </c>
      <c r="AO195" s="26"/>
      <c r="AP195" s="22"/>
      <c r="AQ195" s="22"/>
      <c r="AR195" s="22">
        <v>3</v>
      </c>
      <c r="AS195" s="22"/>
      <c r="AT195" s="27"/>
      <c r="AU195" s="27"/>
      <c r="AV195" s="27">
        <v>3</v>
      </c>
      <c r="AW195" s="27"/>
      <c r="AX195" s="21"/>
      <c r="AY195" s="21"/>
      <c r="AZ195" s="21"/>
      <c r="BA195" s="21">
        <v>4</v>
      </c>
      <c r="BB195" s="22"/>
      <c r="BC195" s="22"/>
      <c r="BD195" s="22"/>
      <c r="BE195" s="22">
        <v>4</v>
      </c>
      <c r="BF195" s="23"/>
      <c r="BG195" s="23"/>
      <c r="BH195" s="23">
        <v>3</v>
      </c>
      <c r="BI195" s="23"/>
      <c r="BJ195" s="24"/>
      <c r="BK195" s="24"/>
      <c r="BL195" s="24">
        <v>3</v>
      </c>
      <c r="BM195" s="24"/>
      <c r="BN195" s="25"/>
      <c r="BO195" s="25"/>
      <c r="BP195" s="25">
        <v>3</v>
      </c>
      <c r="BQ195" s="25"/>
      <c r="BR195" s="26"/>
      <c r="BS195" s="26"/>
      <c r="BT195" s="26">
        <v>3</v>
      </c>
      <c r="BU195" s="26"/>
      <c r="CJ195" s="28"/>
      <c r="CO195" s="28"/>
    </row>
    <row r="196" spans="1:93">
      <c r="A196" s="17">
        <v>159</v>
      </c>
      <c r="B196" s="37">
        <v>7</v>
      </c>
      <c r="C196" s="657"/>
      <c r="D196" s="20">
        <v>1</v>
      </c>
      <c r="E196" s="20"/>
      <c r="F196" s="20">
        <v>1</v>
      </c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1"/>
      <c r="S196" s="21"/>
      <c r="T196" s="21">
        <v>3</v>
      </c>
      <c r="U196" s="21"/>
      <c r="V196" s="22"/>
      <c r="W196" s="22"/>
      <c r="X196" s="22"/>
      <c r="Y196" s="22">
        <v>4</v>
      </c>
      <c r="Z196" s="23"/>
      <c r="AA196" s="23"/>
      <c r="AB196" s="23">
        <v>3</v>
      </c>
      <c r="AC196" s="23"/>
      <c r="AD196" s="24"/>
      <c r="AE196" s="24"/>
      <c r="AF196" s="24"/>
      <c r="AG196" s="24">
        <v>4</v>
      </c>
      <c r="AH196" s="25"/>
      <c r="AI196" s="25"/>
      <c r="AJ196" s="25">
        <v>3</v>
      </c>
      <c r="AK196" s="25"/>
      <c r="AL196" s="26"/>
      <c r="AM196" s="26"/>
      <c r="AN196" s="26"/>
      <c r="AO196" s="26">
        <v>4</v>
      </c>
      <c r="AP196" s="22"/>
      <c r="AQ196" s="22"/>
      <c r="AR196" s="22">
        <v>3</v>
      </c>
      <c r="AS196" s="22"/>
      <c r="AT196" s="27"/>
      <c r="AU196" s="27"/>
      <c r="AV196" s="27"/>
      <c r="AW196" s="27">
        <v>4</v>
      </c>
      <c r="AX196" s="21"/>
      <c r="AY196" s="21"/>
      <c r="AZ196" s="21">
        <v>3</v>
      </c>
      <c r="BA196" s="21"/>
      <c r="BB196" s="22"/>
      <c r="BC196" s="22"/>
      <c r="BD196" s="22"/>
      <c r="BE196" s="22">
        <v>4</v>
      </c>
      <c r="BF196" s="23"/>
      <c r="BG196" s="23"/>
      <c r="BH196" s="23"/>
      <c r="BI196" s="23">
        <v>4</v>
      </c>
      <c r="BJ196" s="24"/>
      <c r="BK196" s="24"/>
      <c r="BL196" s="24"/>
      <c r="BM196" s="24">
        <v>4</v>
      </c>
      <c r="BN196" s="25"/>
      <c r="BO196" s="25"/>
      <c r="BP196" s="25"/>
      <c r="BQ196" s="25">
        <v>4</v>
      </c>
      <c r="BR196" s="26"/>
      <c r="BS196" s="26"/>
      <c r="BT196" s="26"/>
      <c r="BU196" s="26">
        <v>4</v>
      </c>
      <c r="CJ196" s="28"/>
      <c r="CO196" s="28"/>
    </row>
    <row r="197" spans="1:93">
      <c r="A197" s="17">
        <v>160</v>
      </c>
      <c r="B197" s="37">
        <v>8</v>
      </c>
      <c r="C197" s="657"/>
      <c r="D197" s="20">
        <v>1</v>
      </c>
      <c r="E197" s="20"/>
      <c r="F197" s="20"/>
      <c r="G197" s="20">
        <v>1</v>
      </c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1"/>
      <c r="S197" s="21"/>
      <c r="T197" s="21"/>
      <c r="U197" s="21">
        <v>4</v>
      </c>
      <c r="V197" s="22"/>
      <c r="W197" s="22"/>
      <c r="X197" s="22"/>
      <c r="Y197" s="22">
        <v>4</v>
      </c>
      <c r="Z197" s="23"/>
      <c r="AA197" s="23"/>
      <c r="AB197" s="23"/>
      <c r="AC197" s="23">
        <v>4</v>
      </c>
      <c r="AD197" s="24"/>
      <c r="AE197" s="24"/>
      <c r="AF197" s="24"/>
      <c r="AG197" s="24">
        <v>4</v>
      </c>
      <c r="AH197" s="25"/>
      <c r="AI197" s="25"/>
      <c r="AJ197" s="25"/>
      <c r="AK197" s="25">
        <v>4</v>
      </c>
      <c r="AL197" s="26"/>
      <c r="AM197" s="26"/>
      <c r="AN197" s="26"/>
      <c r="AO197" s="26">
        <v>4</v>
      </c>
      <c r="AP197" s="22"/>
      <c r="AQ197" s="22"/>
      <c r="AR197" s="22"/>
      <c r="AS197" s="22">
        <v>4</v>
      </c>
      <c r="AT197" s="27"/>
      <c r="AU197" s="27"/>
      <c r="AV197" s="27"/>
      <c r="AW197" s="27">
        <v>4</v>
      </c>
      <c r="AX197" s="21"/>
      <c r="AY197" s="21"/>
      <c r="AZ197" s="21"/>
      <c r="BA197" s="21">
        <v>4</v>
      </c>
      <c r="BB197" s="22"/>
      <c r="BC197" s="22"/>
      <c r="BD197" s="22">
        <v>3</v>
      </c>
      <c r="BE197" s="22"/>
      <c r="BF197" s="23"/>
      <c r="BG197" s="23"/>
      <c r="BH197" s="23"/>
      <c r="BI197" s="23">
        <v>4</v>
      </c>
      <c r="BJ197" s="24"/>
      <c r="BK197" s="24"/>
      <c r="BL197" s="24"/>
      <c r="BM197" s="24">
        <v>4</v>
      </c>
      <c r="BN197" s="25"/>
      <c r="BO197" s="25"/>
      <c r="BP197" s="25"/>
      <c r="BQ197" s="25">
        <v>4</v>
      </c>
      <c r="BR197" s="26"/>
      <c r="BS197" s="26"/>
      <c r="BT197" s="26"/>
      <c r="BU197" s="26">
        <v>4</v>
      </c>
      <c r="CJ197" s="28"/>
      <c r="CO197" s="28"/>
    </row>
    <row r="198" spans="1:93">
      <c r="A198" s="17">
        <v>161</v>
      </c>
      <c r="B198" s="37">
        <v>9</v>
      </c>
      <c r="C198" s="657"/>
      <c r="D198" s="18">
        <v>1</v>
      </c>
      <c r="E198" s="19"/>
      <c r="F198" s="20">
        <v>1</v>
      </c>
      <c r="G198" s="20"/>
      <c r="H198" s="20"/>
      <c r="I198" s="20"/>
      <c r="J198" s="20"/>
      <c r="K198" s="20"/>
      <c r="L198" s="20"/>
      <c r="M198" s="20"/>
      <c r="N198" s="20"/>
      <c r="O198" s="20"/>
      <c r="P198" s="19"/>
      <c r="Q198" s="19"/>
      <c r="R198" s="21"/>
      <c r="S198" s="21"/>
      <c r="T198" s="21">
        <v>3</v>
      </c>
      <c r="U198" s="21"/>
      <c r="V198" s="22"/>
      <c r="W198" s="22"/>
      <c r="X198" s="22">
        <v>3</v>
      </c>
      <c r="Y198" s="22"/>
      <c r="Z198" s="23"/>
      <c r="AA198" s="23"/>
      <c r="AB198" s="23">
        <v>3</v>
      </c>
      <c r="AC198" s="23"/>
      <c r="AD198" s="24"/>
      <c r="AE198" s="24"/>
      <c r="AF198" s="24">
        <v>3</v>
      </c>
      <c r="AG198" s="24"/>
      <c r="AH198" s="25"/>
      <c r="AI198" s="25"/>
      <c r="AJ198" s="25">
        <v>3</v>
      </c>
      <c r="AK198" s="25"/>
      <c r="AL198" s="26"/>
      <c r="AM198" s="26"/>
      <c r="AN198" s="26">
        <v>3</v>
      </c>
      <c r="AO198" s="26"/>
      <c r="AP198" s="22"/>
      <c r="AQ198" s="22"/>
      <c r="AR198" s="22">
        <v>3</v>
      </c>
      <c r="AS198" s="22"/>
      <c r="AT198" s="27"/>
      <c r="AU198" s="27"/>
      <c r="AV198" s="27">
        <v>3</v>
      </c>
      <c r="AW198" s="27"/>
      <c r="AX198" s="21"/>
      <c r="AY198" s="21"/>
      <c r="AZ198" s="21">
        <v>3</v>
      </c>
      <c r="BA198" s="21"/>
      <c r="BB198" s="22"/>
      <c r="BC198" s="22"/>
      <c r="BD198" s="22">
        <v>3</v>
      </c>
      <c r="BE198" s="22"/>
      <c r="BF198" s="23"/>
      <c r="BG198" s="23"/>
      <c r="BH198" s="23">
        <v>3</v>
      </c>
      <c r="BI198" s="23"/>
      <c r="BJ198" s="24"/>
      <c r="BK198" s="24"/>
      <c r="BL198" s="24">
        <v>3</v>
      </c>
      <c r="BM198" s="24"/>
      <c r="BN198" s="25"/>
      <c r="BO198" s="25"/>
      <c r="BP198" s="25">
        <v>3</v>
      </c>
      <c r="BQ198" s="25"/>
      <c r="BR198" s="26"/>
      <c r="BS198" s="26"/>
      <c r="BT198" s="26">
        <v>3</v>
      </c>
      <c r="BU198" s="26"/>
      <c r="CJ198" s="28"/>
      <c r="CO198" s="28"/>
    </row>
    <row r="199" spans="1:93">
      <c r="A199" s="17">
        <v>162</v>
      </c>
      <c r="B199" s="37">
        <v>10</v>
      </c>
      <c r="C199" s="657"/>
      <c r="D199" s="18">
        <v>1</v>
      </c>
      <c r="E199" s="19"/>
      <c r="F199" s="20"/>
      <c r="G199" s="20"/>
      <c r="H199" s="20">
        <v>1</v>
      </c>
      <c r="I199" s="20"/>
      <c r="J199" s="20"/>
      <c r="K199" s="20"/>
      <c r="L199" s="20"/>
      <c r="M199" s="20"/>
      <c r="N199" s="20"/>
      <c r="O199" s="20"/>
      <c r="P199" s="19"/>
      <c r="Q199" s="19"/>
      <c r="R199" s="21"/>
      <c r="S199" s="21"/>
      <c r="T199" s="21">
        <v>3</v>
      </c>
      <c r="U199" s="21"/>
      <c r="V199" s="22"/>
      <c r="W199" s="22"/>
      <c r="X199" s="22">
        <v>3</v>
      </c>
      <c r="Y199" s="22"/>
      <c r="Z199" s="23"/>
      <c r="AA199" s="23"/>
      <c r="AB199" s="23"/>
      <c r="AC199" s="23">
        <v>4</v>
      </c>
      <c r="AD199" s="24"/>
      <c r="AE199" s="24"/>
      <c r="AF199" s="24">
        <v>3</v>
      </c>
      <c r="AG199" s="24"/>
      <c r="AH199" s="25"/>
      <c r="AI199" s="25"/>
      <c r="AJ199" s="25">
        <v>3</v>
      </c>
      <c r="AK199" s="25"/>
      <c r="AL199" s="26"/>
      <c r="AM199" s="26"/>
      <c r="AN199" s="26">
        <v>3</v>
      </c>
      <c r="AO199" s="26"/>
      <c r="AP199" s="22"/>
      <c r="AQ199" s="22"/>
      <c r="AR199" s="22">
        <v>3</v>
      </c>
      <c r="AS199" s="22"/>
      <c r="AT199" s="27"/>
      <c r="AU199" s="27"/>
      <c r="AV199" s="27">
        <v>3</v>
      </c>
      <c r="AW199" s="27"/>
      <c r="AX199" s="21"/>
      <c r="AY199" s="21"/>
      <c r="AZ199" s="21">
        <v>3</v>
      </c>
      <c r="BA199" s="21"/>
      <c r="BB199" s="22"/>
      <c r="BC199" s="22"/>
      <c r="BD199" s="22"/>
      <c r="BE199" s="22">
        <v>4</v>
      </c>
      <c r="BF199" s="23"/>
      <c r="BG199" s="23"/>
      <c r="BH199" s="23"/>
      <c r="BI199" s="23">
        <v>4</v>
      </c>
      <c r="BJ199" s="24"/>
      <c r="BK199" s="24"/>
      <c r="BL199" s="24">
        <v>3</v>
      </c>
      <c r="BM199" s="24"/>
      <c r="BN199" s="25"/>
      <c r="BO199" s="25"/>
      <c r="BP199" s="25"/>
      <c r="BQ199" s="25">
        <v>4</v>
      </c>
      <c r="BR199" s="26"/>
      <c r="BS199" s="26"/>
      <c r="BT199" s="26"/>
      <c r="BU199" s="26">
        <v>4</v>
      </c>
      <c r="CJ199" s="28"/>
      <c r="CO199" s="28"/>
    </row>
    <row r="200" spans="1:93">
      <c r="A200" s="17">
        <v>163</v>
      </c>
      <c r="B200" s="37">
        <v>11</v>
      </c>
      <c r="C200" s="657"/>
      <c r="D200" s="18">
        <v>1</v>
      </c>
      <c r="E200" s="19"/>
      <c r="F200" s="20"/>
      <c r="G200" s="20">
        <v>1</v>
      </c>
      <c r="H200" s="20"/>
      <c r="I200" s="20"/>
      <c r="J200" s="20"/>
      <c r="K200" s="20"/>
      <c r="L200" s="20"/>
      <c r="M200" s="20"/>
      <c r="N200" s="20"/>
      <c r="O200" s="20"/>
      <c r="P200" s="19"/>
      <c r="Q200" s="19"/>
      <c r="R200" s="21"/>
      <c r="S200" s="21"/>
      <c r="T200" s="21">
        <v>3</v>
      </c>
      <c r="U200" s="21"/>
      <c r="V200" s="22"/>
      <c r="W200" s="22"/>
      <c r="X200" s="22">
        <v>3</v>
      </c>
      <c r="Y200" s="22"/>
      <c r="Z200" s="23"/>
      <c r="AA200" s="23"/>
      <c r="AB200" s="23">
        <v>3</v>
      </c>
      <c r="AC200" s="23"/>
      <c r="AD200" s="24"/>
      <c r="AE200" s="24"/>
      <c r="AF200" s="24">
        <v>3</v>
      </c>
      <c r="AG200" s="24"/>
      <c r="AH200" s="25"/>
      <c r="AI200" s="25"/>
      <c r="AJ200" s="25"/>
      <c r="AK200" s="25">
        <v>4</v>
      </c>
      <c r="AL200" s="26"/>
      <c r="AM200" s="26"/>
      <c r="AN200" s="26"/>
      <c r="AO200" s="26">
        <v>4</v>
      </c>
      <c r="AP200" s="22"/>
      <c r="AQ200" s="22"/>
      <c r="AR200" s="22">
        <v>3</v>
      </c>
      <c r="AS200" s="22"/>
      <c r="AT200" s="27"/>
      <c r="AU200" s="27"/>
      <c r="AV200" s="27">
        <v>3</v>
      </c>
      <c r="AW200" s="27"/>
      <c r="AX200" s="21"/>
      <c r="AY200" s="21"/>
      <c r="AZ200" s="21"/>
      <c r="BA200" s="21">
        <v>4</v>
      </c>
      <c r="BB200" s="22"/>
      <c r="BC200" s="22"/>
      <c r="BD200" s="22">
        <v>3</v>
      </c>
      <c r="BE200" s="22"/>
      <c r="BF200" s="23"/>
      <c r="BG200" s="23"/>
      <c r="BH200" s="23">
        <v>3</v>
      </c>
      <c r="BI200" s="23"/>
      <c r="BJ200" s="24"/>
      <c r="BK200" s="24"/>
      <c r="BL200" s="24">
        <v>3</v>
      </c>
      <c r="BM200" s="24"/>
      <c r="BN200" s="25"/>
      <c r="BO200" s="25"/>
      <c r="BP200" s="25">
        <v>3</v>
      </c>
      <c r="BQ200" s="25"/>
      <c r="BR200" s="26"/>
      <c r="BS200" s="26"/>
      <c r="BT200" s="26">
        <v>3</v>
      </c>
      <c r="BU200" s="26"/>
      <c r="CJ200" s="28"/>
      <c r="CO200" s="28"/>
    </row>
    <row r="201" spans="1:93">
      <c r="A201" s="17">
        <v>164</v>
      </c>
      <c r="B201" s="37">
        <v>12</v>
      </c>
      <c r="C201" s="657"/>
      <c r="D201" s="18"/>
      <c r="E201" s="19">
        <v>1</v>
      </c>
      <c r="F201" s="20"/>
      <c r="G201" s="20">
        <v>1</v>
      </c>
      <c r="H201" s="20"/>
      <c r="I201" s="20"/>
      <c r="J201" s="20"/>
      <c r="K201" s="20"/>
      <c r="L201" s="20"/>
      <c r="M201" s="20"/>
      <c r="N201" s="20"/>
      <c r="O201" s="20"/>
      <c r="P201" s="19"/>
      <c r="Q201" s="19"/>
      <c r="R201" s="21"/>
      <c r="S201" s="21"/>
      <c r="T201" s="21">
        <v>3</v>
      </c>
      <c r="U201" s="21"/>
      <c r="V201" s="22"/>
      <c r="W201" s="22"/>
      <c r="X201" s="22">
        <v>3</v>
      </c>
      <c r="Y201" s="22"/>
      <c r="Z201" s="23"/>
      <c r="AA201" s="23"/>
      <c r="AB201" s="23"/>
      <c r="AC201" s="23">
        <v>4</v>
      </c>
      <c r="AD201" s="24"/>
      <c r="AE201" s="24"/>
      <c r="AF201" s="24">
        <v>3</v>
      </c>
      <c r="AG201" s="24"/>
      <c r="AH201" s="25"/>
      <c r="AI201" s="25"/>
      <c r="AJ201" s="25">
        <v>3</v>
      </c>
      <c r="AK201" s="25"/>
      <c r="AL201" s="26"/>
      <c r="AM201" s="26"/>
      <c r="AN201" s="26">
        <v>3</v>
      </c>
      <c r="AO201" s="26"/>
      <c r="AP201" s="22"/>
      <c r="AQ201" s="22"/>
      <c r="AR201" s="22">
        <v>3</v>
      </c>
      <c r="AS201" s="22"/>
      <c r="AT201" s="27"/>
      <c r="AU201" s="27"/>
      <c r="AV201" s="27">
        <v>3</v>
      </c>
      <c r="AW201" s="27"/>
      <c r="AX201" s="21"/>
      <c r="AY201" s="21"/>
      <c r="AZ201" s="21">
        <v>3</v>
      </c>
      <c r="BA201" s="21"/>
      <c r="BB201" s="22"/>
      <c r="BC201" s="22"/>
      <c r="BD201" s="22">
        <v>3</v>
      </c>
      <c r="BE201" s="22"/>
      <c r="BF201" s="23"/>
      <c r="BG201" s="23"/>
      <c r="BH201" s="23"/>
      <c r="BI201" s="23">
        <v>4</v>
      </c>
      <c r="BJ201" s="24"/>
      <c r="BK201" s="24"/>
      <c r="BL201" s="24">
        <v>3</v>
      </c>
      <c r="BM201" s="24"/>
      <c r="BN201" s="25"/>
      <c r="BO201" s="25"/>
      <c r="BP201" s="25">
        <v>3</v>
      </c>
      <c r="BQ201" s="25"/>
      <c r="BR201" s="26"/>
      <c r="BS201" s="26"/>
      <c r="BT201" s="26">
        <v>3</v>
      </c>
      <c r="BU201" s="26"/>
      <c r="CJ201" s="28"/>
      <c r="CO201" s="28"/>
    </row>
    <row r="202" spans="1:93">
      <c r="A202" s="17">
        <v>165</v>
      </c>
      <c r="B202" s="37">
        <v>13</v>
      </c>
      <c r="C202" s="657"/>
      <c r="D202" s="18">
        <v>1</v>
      </c>
      <c r="E202" s="19"/>
      <c r="F202" s="20">
        <v>1</v>
      </c>
      <c r="G202" s="20"/>
      <c r="H202" s="20"/>
      <c r="I202" s="20"/>
      <c r="J202" s="20"/>
      <c r="K202" s="20"/>
      <c r="L202" s="20"/>
      <c r="M202" s="20"/>
      <c r="N202" s="20"/>
      <c r="O202" s="20"/>
      <c r="P202" s="19"/>
      <c r="Q202" s="19"/>
      <c r="R202" s="21"/>
      <c r="S202" s="21"/>
      <c r="T202" s="21">
        <v>3</v>
      </c>
      <c r="U202" s="21"/>
      <c r="V202" s="22"/>
      <c r="W202" s="22"/>
      <c r="X202" s="22"/>
      <c r="Y202" s="22">
        <v>4</v>
      </c>
      <c r="Z202" s="23"/>
      <c r="AA202" s="23"/>
      <c r="AB202" s="23"/>
      <c r="AC202" s="23">
        <v>4</v>
      </c>
      <c r="AD202" s="24"/>
      <c r="AE202" s="24"/>
      <c r="AF202" s="24"/>
      <c r="AG202" s="24">
        <v>4</v>
      </c>
      <c r="AH202" s="25"/>
      <c r="AI202" s="25"/>
      <c r="AJ202" s="25"/>
      <c r="AK202" s="25">
        <v>4</v>
      </c>
      <c r="AL202" s="26"/>
      <c r="AM202" s="26"/>
      <c r="AN202" s="26">
        <v>3</v>
      </c>
      <c r="AO202" s="26"/>
      <c r="AP202" s="22"/>
      <c r="AQ202" s="22"/>
      <c r="AR202" s="22">
        <v>3</v>
      </c>
      <c r="AS202" s="22"/>
      <c r="AT202" s="27"/>
      <c r="AU202" s="27"/>
      <c r="AV202" s="27">
        <v>3</v>
      </c>
      <c r="AW202" s="27"/>
      <c r="AX202" s="21"/>
      <c r="AY202" s="21"/>
      <c r="AZ202" s="21"/>
      <c r="BA202" s="21">
        <v>4</v>
      </c>
      <c r="BB202" s="22"/>
      <c r="BC202" s="22"/>
      <c r="BD202" s="22"/>
      <c r="BE202" s="22">
        <v>4</v>
      </c>
      <c r="BF202" s="23"/>
      <c r="BG202" s="23"/>
      <c r="BH202" s="23"/>
      <c r="BI202" s="23">
        <v>4</v>
      </c>
      <c r="BJ202" s="24"/>
      <c r="BK202" s="24"/>
      <c r="BL202" s="24"/>
      <c r="BM202" s="24">
        <v>4</v>
      </c>
      <c r="BN202" s="25"/>
      <c r="BO202" s="25"/>
      <c r="BP202" s="25"/>
      <c r="BQ202" s="25">
        <v>4</v>
      </c>
      <c r="BR202" s="26"/>
      <c r="BS202" s="26"/>
      <c r="BT202" s="26">
        <v>3</v>
      </c>
      <c r="BU202" s="26"/>
      <c r="CJ202" s="28"/>
      <c r="CO202" s="28"/>
    </row>
    <row r="203" spans="1:93">
      <c r="A203" s="17">
        <v>166</v>
      </c>
      <c r="B203" s="37">
        <v>14</v>
      </c>
      <c r="C203" s="657"/>
      <c r="D203" s="18"/>
      <c r="E203" s="19">
        <v>1</v>
      </c>
      <c r="F203" s="20"/>
      <c r="G203" s="20"/>
      <c r="H203" s="20"/>
      <c r="I203" s="20"/>
      <c r="J203" s="20">
        <v>1</v>
      </c>
      <c r="K203" s="20"/>
      <c r="L203" s="20"/>
      <c r="M203" s="20"/>
      <c r="N203" s="20"/>
      <c r="O203" s="20"/>
      <c r="P203" s="19"/>
      <c r="Q203" s="19"/>
      <c r="R203" s="21">
        <v>1</v>
      </c>
      <c r="S203" s="21"/>
      <c r="T203" s="21"/>
      <c r="U203" s="21"/>
      <c r="V203" s="22"/>
      <c r="W203" s="22"/>
      <c r="X203" s="22"/>
      <c r="Y203" s="22">
        <v>4</v>
      </c>
      <c r="Z203" s="23"/>
      <c r="AA203" s="23"/>
      <c r="AB203" s="23">
        <v>3</v>
      </c>
      <c r="AC203" s="23"/>
      <c r="AD203" s="24"/>
      <c r="AE203" s="24"/>
      <c r="AF203" s="24">
        <v>3</v>
      </c>
      <c r="AG203" s="24"/>
      <c r="AH203" s="25"/>
      <c r="AI203" s="25"/>
      <c r="AJ203" s="25">
        <v>3</v>
      </c>
      <c r="AK203" s="25"/>
      <c r="AL203" s="26"/>
      <c r="AM203" s="26"/>
      <c r="AN203" s="26"/>
      <c r="AO203" s="26">
        <v>4</v>
      </c>
      <c r="AP203" s="22"/>
      <c r="AQ203" s="22">
        <v>2</v>
      </c>
      <c r="AR203" s="22"/>
      <c r="AS203" s="22"/>
      <c r="AT203" s="27"/>
      <c r="AU203" s="27"/>
      <c r="AV203" s="27">
        <v>3</v>
      </c>
      <c r="AW203" s="27"/>
      <c r="AX203" s="21"/>
      <c r="AY203" s="21"/>
      <c r="AZ203" s="21"/>
      <c r="BA203" s="21">
        <v>4</v>
      </c>
      <c r="BB203" s="22"/>
      <c r="BC203" s="22"/>
      <c r="BD203" s="22"/>
      <c r="BE203" s="22">
        <v>4</v>
      </c>
      <c r="BF203" s="23"/>
      <c r="BG203" s="23"/>
      <c r="BH203" s="23"/>
      <c r="BI203" s="23">
        <v>4</v>
      </c>
      <c r="BJ203" s="24"/>
      <c r="BK203" s="24"/>
      <c r="BL203" s="24"/>
      <c r="BM203" s="24">
        <v>4</v>
      </c>
      <c r="BN203" s="25"/>
      <c r="BO203" s="25"/>
      <c r="BP203" s="25">
        <v>3</v>
      </c>
      <c r="BQ203" s="25"/>
      <c r="BR203" s="26"/>
      <c r="BS203" s="26"/>
      <c r="BT203" s="26"/>
      <c r="BU203" s="26">
        <v>4</v>
      </c>
      <c r="CJ203" s="28"/>
      <c r="CO203" s="28"/>
    </row>
    <row r="204" spans="1:93">
      <c r="A204" s="17">
        <v>167</v>
      </c>
      <c r="B204" s="37">
        <v>15</v>
      </c>
      <c r="C204" s="657"/>
      <c r="D204" s="18">
        <v>1</v>
      </c>
      <c r="E204" s="19"/>
      <c r="F204" s="20"/>
      <c r="G204" s="20">
        <v>1</v>
      </c>
      <c r="H204" s="20"/>
      <c r="I204" s="20"/>
      <c r="J204" s="20"/>
      <c r="K204" s="20"/>
      <c r="L204" s="20"/>
      <c r="M204" s="20"/>
      <c r="N204" s="20"/>
      <c r="O204" s="20"/>
      <c r="P204" s="19"/>
      <c r="Q204" s="19"/>
      <c r="R204" s="21"/>
      <c r="S204" s="21"/>
      <c r="T204" s="21">
        <v>3</v>
      </c>
      <c r="U204" s="21"/>
      <c r="V204" s="22"/>
      <c r="W204" s="22"/>
      <c r="X204" s="22"/>
      <c r="Y204" s="22">
        <v>4</v>
      </c>
      <c r="Z204" s="23"/>
      <c r="AA204" s="23"/>
      <c r="AB204" s="23"/>
      <c r="AC204" s="23">
        <v>4</v>
      </c>
      <c r="AD204" s="24"/>
      <c r="AE204" s="24"/>
      <c r="AF204" s="24"/>
      <c r="AG204" s="24">
        <v>4</v>
      </c>
      <c r="AH204" s="25"/>
      <c r="AI204" s="25"/>
      <c r="AJ204" s="25"/>
      <c r="AK204" s="25">
        <v>4</v>
      </c>
      <c r="AL204" s="26"/>
      <c r="AM204" s="26"/>
      <c r="AN204" s="26">
        <v>3</v>
      </c>
      <c r="AO204" s="26"/>
      <c r="AP204" s="22"/>
      <c r="AQ204" s="22"/>
      <c r="AR204" s="22">
        <v>3</v>
      </c>
      <c r="AS204" s="22"/>
      <c r="AT204" s="27"/>
      <c r="AU204" s="27"/>
      <c r="AV204" s="27">
        <v>3</v>
      </c>
      <c r="AW204" s="27"/>
      <c r="AX204" s="21"/>
      <c r="AY204" s="21"/>
      <c r="AZ204" s="21"/>
      <c r="BA204" s="21">
        <v>4</v>
      </c>
      <c r="BB204" s="22"/>
      <c r="BC204" s="22"/>
      <c r="BD204" s="22">
        <v>3</v>
      </c>
      <c r="BE204" s="22"/>
      <c r="BF204" s="23"/>
      <c r="BG204" s="23"/>
      <c r="BH204" s="23">
        <v>3</v>
      </c>
      <c r="BI204" s="23"/>
      <c r="BJ204" s="24"/>
      <c r="BK204" s="24"/>
      <c r="BL204" s="24">
        <v>3</v>
      </c>
      <c r="BM204" s="24"/>
      <c r="BN204" s="25"/>
      <c r="BO204" s="25"/>
      <c r="BP204" s="25"/>
      <c r="BQ204" s="25">
        <v>4</v>
      </c>
      <c r="BR204" s="26"/>
      <c r="BS204" s="26"/>
      <c r="BT204" s="26"/>
      <c r="BU204" s="26">
        <v>4</v>
      </c>
      <c r="CJ204" s="28"/>
      <c r="CO204" s="28"/>
    </row>
    <row r="205" spans="1:93">
      <c r="A205" s="17">
        <v>168</v>
      </c>
      <c r="B205" s="37">
        <v>16</v>
      </c>
      <c r="C205" s="657"/>
      <c r="D205" s="18">
        <v>1</v>
      </c>
      <c r="E205" s="19"/>
      <c r="F205" s="20"/>
      <c r="G205" s="20"/>
      <c r="H205" s="20">
        <v>1</v>
      </c>
      <c r="I205" s="20"/>
      <c r="J205" s="20"/>
      <c r="K205" s="20"/>
      <c r="L205" s="20"/>
      <c r="M205" s="20"/>
      <c r="N205" s="20"/>
      <c r="O205" s="20"/>
      <c r="P205" s="19"/>
      <c r="Q205" s="19"/>
      <c r="R205" s="21"/>
      <c r="S205" s="21"/>
      <c r="T205" s="21"/>
      <c r="U205" s="21">
        <v>4</v>
      </c>
      <c r="V205" s="22"/>
      <c r="W205" s="22"/>
      <c r="X205" s="22">
        <v>3</v>
      </c>
      <c r="Y205" s="22"/>
      <c r="Z205" s="23"/>
      <c r="AA205" s="23"/>
      <c r="AB205" s="23">
        <v>3</v>
      </c>
      <c r="AC205" s="23"/>
      <c r="AD205" s="24"/>
      <c r="AE205" s="24"/>
      <c r="AF205" s="24">
        <v>3</v>
      </c>
      <c r="AG205" s="24"/>
      <c r="AH205" s="25"/>
      <c r="AI205" s="25"/>
      <c r="AJ205" s="25">
        <v>3</v>
      </c>
      <c r="AK205" s="25"/>
      <c r="AL205" s="26"/>
      <c r="AM205" s="26"/>
      <c r="AN205" s="26">
        <v>3</v>
      </c>
      <c r="AO205" s="26"/>
      <c r="AP205" s="22"/>
      <c r="AQ205" s="22"/>
      <c r="AR205" s="22"/>
      <c r="AS205" s="22">
        <v>4</v>
      </c>
      <c r="AT205" s="27"/>
      <c r="AU205" s="27"/>
      <c r="AV205" s="27">
        <v>3</v>
      </c>
      <c r="AW205" s="27"/>
      <c r="AX205" s="21"/>
      <c r="AY205" s="21"/>
      <c r="AZ205" s="21">
        <v>3</v>
      </c>
      <c r="BA205" s="21"/>
      <c r="BB205" s="22"/>
      <c r="BC205" s="22"/>
      <c r="BD205" s="22">
        <v>3</v>
      </c>
      <c r="BE205" s="22"/>
      <c r="BF205" s="23"/>
      <c r="BG205" s="23"/>
      <c r="BH205" s="23">
        <v>3</v>
      </c>
      <c r="BI205" s="23"/>
      <c r="BJ205" s="24"/>
      <c r="BK205" s="24"/>
      <c r="BL205" s="24">
        <v>3</v>
      </c>
      <c r="BM205" s="24"/>
      <c r="BN205" s="25"/>
      <c r="BO205" s="25"/>
      <c r="BP205" s="25">
        <v>3</v>
      </c>
      <c r="BQ205" s="25"/>
      <c r="BR205" s="26"/>
      <c r="BS205" s="26"/>
      <c r="BT205" s="26">
        <v>3</v>
      </c>
      <c r="BU205" s="26"/>
      <c r="CJ205" s="28"/>
      <c r="CO205" s="28"/>
    </row>
    <row r="206" spans="1:93">
      <c r="A206" s="17">
        <v>169</v>
      </c>
      <c r="B206" s="37">
        <v>17</v>
      </c>
      <c r="C206" s="657"/>
      <c r="D206" s="18"/>
      <c r="E206" s="19">
        <v>1</v>
      </c>
      <c r="F206" s="20"/>
      <c r="G206" s="20">
        <v>1</v>
      </c>
      <c r="H206" s="20"/>
      <c r="I206" s="20"/>
      <c r="J206" s="20"/>
      <c r="K206" s="20"/>
      <c r="L206" s="20"/>
      <c r="M206" s="20"/>
      <c r="N206" s="20"/>
      <c r="O206" s="20"/>
      <c r="P206" s="19"/>
      <c r="Q206" s="19"/>
      <c r="R206" s="21"/>
      <c r="S206" s="21"/>
      <c r="T206" s="21">
        <v>3</v>
      </c>
      <c r="U206" s="21"/>
      <c r="V206" s="22"/>
      <c r="W206" s="22"/>
      <c r="X206" s="22">
        <v>3</v>
      </c>
      <c r="Y206" s="22"/>
      <c r="Z206" s="23"/>
      <c r="AA206" s="23"/>
      <c r="AB206" s="23">
        <v>3</v>
      </c>
      <c r="AC206" s="23"/>
      <c r="AD206" s="24"/>
      <c r="AE206" s="24"/>
      <c r="AF206" s="24">
        <v>3</v>
      </c>
      <c r="AG206" s="24"/>
      <c r="AH206" s="25"/>
      <c r="AI206" s="25"/>
      <c r="AJ206" s="25"/>
      <c r="AK206" s="25">
        <v>4</v>
      </c>
      <c r="AL206" s="26"/>
      <c r="AM206" s="26"/>
      <c r="AN206" s="26"/>
      <c r="AO206" s="26">
        <v>4</v>
      </c>
      <c r="AP206" s="22"/>
      <c r="AQ206" s="22"/>
      <c r="AR206" s="22">
        <v>3</v>
      </c>
      <c r="AS206" s="22"/>
      <c r="AT206" s="27"/>
      <c r="AU206" s="27"/>
      <c r="AV206" s="27">
        <v>3</v>
      </c>
      <c r="AW206" s="27"/>
      <c r="AX206" s="21"/>
      <c r="AY206" s="21"/>
      <c r="AZ206" s="21">
        <v>3</v>
      </c>
      <c r="BA206" s="21"/>
      <c r="BB206" s="22"/>
      <c r="BC206" s="22"/>
      <c r="BD206" s="22">
        <v>3</v>
      </c>
      <c r="BE206" s="22"/>
      <c r="BF206" s="23"/>
      <c r="BG206" s="23"/>
      <c r="BH206" s="23"/>
      <c r="BI206" s="23">
        <v>4</v>
      </c>
      <c r="BJ206" s="24"/>
      <c r="BK206" s="24"/>
      <c r="BL206" s="24"/>
      <c r="BM206" s="24">
        <v>4</v>
      </c>
      <c r="BN206" s="25"/>
      <c r="BO206" s="25"/>
      <c r="BP206" s="25">
        <v>3</v>
      </c>
      <c r="BQ206" s="25"/>
      <c r="BR206" s="26"/>
      <c r="BS206" s="26"/>
      <c r="BT206" s="26">
        <v>3</v>
      </c>
      <c r="BU206" s="26"/>
      <c r="CJ206" s="28"/>
      <c r="CO206" s="28"/>
    </row>
    <row r="207" spans="1:93">
      <c r="A207" s="17">
        <v>170</v>
      </c>
      <c r="B207" s="37">
        <v>18</v>
      </c>
      <c r="C207" s="799"/>
      <c r="D207" s="18">
        <v>1</v>
      </c>
      <c r="E207" s="19"/>
      <c r="F207" s="20">
        <v>1</v>
      </c>
      <c r="G207" s="20"/>
      <c r="H207" s="20"/>
      <c r="I207" s="20"/>
      <c r="J207" s="20"/>
      <c r="K207" s="20"/>
      <c r="L207" s="20"/>
      <c r="M207" s="20"/>
      <c r="N207" s="20"/>
      <c r="O207" s="20"/>
      <c r="P207" s="19"/>
      <c r="Q207" s="19"/>
      <c r="R207" s="21"/>
      <c r="S207" s="21"/>
      <c r="T207" s="21">
        <v>3</v>
      </c>
      <c r="U207" s="21"/>
      <c r="V207" s="22"/>
      <c r="W207" s="22"/>
      <c r="X207" s="22">
        <v>3</v>
      </c>
      <c r="Y207" s="22"/>
      <c r="Z207" s="23"/>
      <c r="AA207" s="23"/>
      <c r="AB207" s="23"/>
      <c r="AC207" s="23">
        <v>4</v>
      </c>
      <c r="AD207" s="24"/>
      <c r="AE207" s="24"/>
      <c r="AF207" s="24"/>
      <c r="AG207" s="24">
        <v>4</v>
      </c>
      <c r="AH207" s="25"/>
      <c r="AI207" s="25"/>
      <c r="AJ207" s="25">
        <v>3</v>
      </c>
      <c r="AK207" s="25"/>
      <c r="AL207" s="26"/>
      <c r="AM207" s="26"/>
      <c r="AN207" s="26"/>
      <c r="AO207" s="26">
        <v>4</v>
      </c>
      <c r="AP207" s="22"/>
      <c r="AQ207" s="22"/>
      <c r="AR207" s="22">
        <v>3</v>
      </c>
      <c r="AS207" s="22"/>
      <c r="AT207" s="27"/>
      <c r="AU207" s="27"/>
      <c r="AV207" s="27">
        <v>3</v>
      </c>
      <c r="AW207" s="27"/>
      <c r="AX207" s="21"/>
      <c r="AY207" s="21"/>
      <c r="AZ207" s="21"/>
      <c r="BA207" s="21">
        <v>4</v>
      </c>
      <c r="BB207" s="22"/>
      <c r="BC207" s="22"/>
      <c r="BD207" s="22">
        <v>3</v>
      </c>
      <c r="BE207" s="22"/>
      <c r="BF207" s="23"/>
      <c r="BG207" s="23"/>
      <c r="BH207" s="23"/>
      <c r="BI207" s="23">
        <v>4</v>
      </c>
      <c r="BJ207" s="24"/>
      <c r="BK207" s="24"/>
      <c r="BL207" s="24"/>
      <c r="BM207" s="24">
        <v>4</v>
      </c>
      <c r="BN207" s="25"/>
      <c r="BO207" s="25"/>
      <c r="BP207" s="25">
        <v>3</v>
      </c>
      <c r="BQ207" s="25"/>
      <c r="BR207" s="26"/>
      <c r="BS207" s="26"/>
      <c r="BT207" s="26"/>
      <c r="BU207" s="26">
        <v>4</v>
      </c>
      <c r="CJ207" s="28"/>
      <c r="CO207" s="28"/>
    </row>
    <row r="208" spans="1:93">
      <c r="A208" s="17">
        <v>171</v>
      </c>
      <c r="B208" s="37">
        <v>19</v>
      </c>
      <c r="C208" s="439"/>
      <c r="D208" s="18"/>
      <c r="E208" s="19">
        <v>1</v>
      </c>
      <c r="F208" s="20">
        <v>1</v>
      </c>
      <c r="G208" s="20"/>
      <c r="H208" s="20"/>
      <c r="I208" s="20"/>
      <c r="J208" s="20"/>
      <c r="K208" s="20"/>
      <c r="L208" s="20"/>
      <c r="M208" s="20"/>
      <c r="N208" s="20"/>
      <c r="O208" s="20"/>
      <c r="P208" s="19"/>
      <c r="Q208" s="19"/>
      <c r="R208" s="21"/>
      <c r="S208" s="21"/>
      <c r="T208" s="21">
        <v>3</v>
      </c>
      <c r="U208" s="21"/>
      <c r="V208" s="22"/>
      <c r="W208" s="22"/>
      <c r="X208" s="22">
        <v>3</v>
      </c>
      <c r="Y208" s="22"/>
      <c r="Z208" s="23"/>
      <c r="AA208" s="23"/>
      <c r="AB208" s="23"/>
      <c r="AC208" s="23">
        <v>4</v>
      </c>
      <c r="AD208" s="24"/>
      <c r="AE208" s="24"/>
      <c r="AF208" s="24">
        <v>3</v>
      </c>
      <c r="AG208" s="24"/>
      <c r="AH208" s="25"/>
      <c r="AI208" s="25"/>
      <c r="AJ208" s="25"/>
      <c r="AK208" s="25">
        <v>4</v>
      </c>
      <c r="AL208" s="26"/>
      <c r="AM208" s="26"/>
      <c r="AN208" s="26">
        <v>3</v>
      </c>
      <c r="AO208" s="26"/>
      <c r="AP208" s="22"/>
      <c r="AQ208" s="22"/>
      <c r="AR208" s="22">
        <v>3</v>
      </c>
      <c r="AS208" s="22"/>
      <c r="AT208" s="27"/>
      <c r="AU208" s="27"/>
      <c r="AV208" s="27">
        <v>3</v>
      </c>
      <c r="AW208" s="27"/>
      <c r="AX208" s="21"/>
      <c r="AY208" s="21"/>
      <c r="AZ208" s="21"/>
      <c r="BA208" s="21">
        <v>4</v>
      </c>
      <c r="BB208" s="22"/>
      <c r="BC208" s="22"/>
      <c r="BD208" s="22">
        <v>3</v>
      </c>
      <c r="BE208" s="22"/>
      <c r="BF208" s="23"/>
      <c r="BG208" s="23"/>
      <c r="BH208" s="23">
        <v>3</v>
      </c>
      <c r="BI208" s="23"/>
      <c r="BJ208" s="24"/>
      <c r="BK208" s="24"/>
      <c r="BL208" s="24">
        <v>3</v>
      </c>
      <c r="BM208" s="24"/>
      <c r="BN208" s="25"/>
      <c r="BO208" s="25"/>
      <c r="BP208" s="25">
        <v>3</v>
      </c>
      <c r="BQ208" s="25"/>
      <c r="BR208" s="26"/>
      <c r="BS208" s="26"/>
      <c r="BT208" s="26"/>
      <c r="BU208" s="26">
        <v>4</v>
      </c>
      <c r="CJ208" s="28"/>
      <c r="CO208" s="28"/>
    </row>
    <row r="209" spans="1:93">
      <c r="A209" s="17">
        <v>172</v>
      </c>
      <c r="B209" s="37">
        <v>20</v>
      </c>
      <c r="C209" s="439"/>
      <c r="D209" s="18">
        <v>1</v>
      </c>
      <c r="E209" s="19"/>
      <c r="F209" s="20"/>
      <c r="G209" s="20"/>
      <c r="H209" s="20"/>
      <c r="I209" s="20">
        <v>1</v>
      </c>
      <c r="J209" s="20"/>
      <c r="K209" s="20"/>
      <c r="L209" s="20"/>
      <c r="M209" s="20"/>
      <c r="N209" s="20"/>
      <c r="O209" s="20"/>
      <c r="P209" s="19"/>
      <c r="Q209" s="19"/>
      <c r="R209" s="21"/>
      <c r="S209" s="21"/>
      <c r="T209" s="21"/>
      <c r="U209" s="21">
        <v>4</v>
      </c>
      <c r="V209" s="22"/>
      <c r="W209" s="22"/>
      <c r="X209" s="22">
        <v>3</v>
      </c>
      <c r="Y209" s="22"/>
      <c r="Z209" s="23"/>
      <c r="AA209" s="23"/>
      <c r="AB209" s="23">
        <v>3</v>
      </c>
      <c r="AC209" s="23"/>
      <c r="AD209" s="24"/>
      <c r="AE209" s="24"/>
      <c r="AF209" s="24">
        <v>3</v>
      </c>
      <c r="AG209" s="24"/>
      <c r="AH209" s="25"/>
      <c r="AI209" s="25"/>
      <c r="AJ209" s="25">
        <v>3</v>
      </c>
      <c r="AK209" s="25"/>
      <c r="AL209" s="26"/>
      <c r="AM209" s="26"/>
      <c r="AN209" s="26">
        <v>3</v>
      </c>
      <c r="AO209" s="26"/>
      <c r="AP209" s="22"/>
      <c r="AQ209" s="22"/>
      <c r="AR209" s="22">
        <v>3</v>
      </c>
      <c r="AS209" s="22"/>
      <c r="AT209" s="27"/>
      <c r="AU209" s="27"/>
      <c r="AV209" s="27">
        <v>3</v>
      </c>
      <c r="AW209" s="27"/>
      <c r="AX209" s="21"/>
      <c r="AY209" s="21"/>
      <c r="AZ209" s="21">
        <v>3</v>
      </c>
      <c r="BA209" s="21"/>
      <c r="BB209" s="22"/>
      <c r="BC209" s="22"/>
      <c r="BD209" s="22">
        <v>3</v>
      </c>
      <c r="BE209" s="22"/>
      <c r="BF209" s="23"/>
      <c r="BG209" s="23"/>
      <c r="BH209" s="23">
        <v>3</v>
      </c>
      <c r="BI209" s="23"/>
      <c r="BJ209" s="24"/>
      <c r="BK209" s="24"/>
      <c r="BL209" s="24">
        <v>3</v>
      </c>
      <c r="BM209" s="24"/>
      <c r="BN209" s="25"/>
      <c r="BO209" s="25"/>
      <c r="BP209" s="25"/>
      <c r="BQ209" s="25">
        <v>4</v>
      </c>
      <c r="BR209" s="26"/>
      <c r="BS209" s="26"/>
      <c r="BT209" s="26"/>
      <c r="BU209" s="26">
        <v>4</v>
      </c>
      <c r="CJ209" s="28"/>
      <c r="CO209" s="28"/>
    </row>
    <row r="210" spans="1:93">
      <c r="A210" s="17">
        <v>173</v>
      </c>
      <c r="B210" s="37">
        <v>21</v>
      </c>
      <c r="C210" s="439"/>
      <c r="D210" s="18">
        <v>1</v>
      </c>
      <c r="E210" s="19"/>
      <c r="F210" s="20">
        <v>1</v>
      </c>
      <c r="G210" s="20"/>
      <c r="H210" s="20"/>
      <c r="I210" s="20"/>
      <c r="J210" s="20"/>
      <c r="K210" s="20"/>
      <c r="L210" s="20"/>
      <c r="M210" s="20"/>
      <c r="N210" s="20"/>
      <c r="O210" s="20"/>
      <c r="P210" s="19"/>
      <c r="Q210" s="19"/>
      <c r="R210" s="21"/>
      <c r="S210" s="21"/>
      <c r="T210" s="21">
        <v>3</v>
      </c>
      <c r="U210" s="21"/>
      <c r="V210" s="22"/>
      <c r="W210" s="22"/>
      <c r="X210" s="22">
        <v>3</v>
      </c>
      <c r="Y210" s="22"/>
      <c r="Z210" s="23"/>
      <c r="AA210" s="23"/>
      <c r="AB210" s="23">
        <v>3</v>
      </c>
      <c r="AC210" s="23"/>
      <c r="AD210" s="24"/>
      <c r="AE210" s="24"/>
      <c r="AF210" s="24">
        <v>3</v>
      </c>
      <c r="AG210" s="24"/>
      <c r="AH210" s="25"/>
      <c r="AI210" s="25"/>
      <c r="AJ210" s="25"/>
      <c r="AK210" s="25">
        <v>4</v>
      </c>
      <c r="AL210" s="26"/>
      <c r="AM210" s="26"/>
      <c r="AN210" s="26">
        <v>3</v>
      </c>
      <c r="AO210" s="26"/>
      <c r="AP210" s="22"/>
      <c r="AQ210" s="22"/>
      <c r="AR210" s="22">
        <v>3</v>
      </c>
      <c r="AS210" s="22"/>
      <c r="AT210" s="27"/>
      <c r="AU210" s="27"/>
      <c r="AV210" s="27">
        <v>3</v>
      </c>
      <c r="AW210" s="27"/>
      <c r="AX210" s="21"/>
      <c r="AY210" s="21"/>
      <c r="AZ210" s="21"/>
      <c r="BA210" s="21">
        <v>4</v>
      </c>
      <c r="BB210" s="22"/>
      <c r="BC210" s="22"/>
      <c r="BD210" s="22">
        <v>3</v>
      </c>
      <c r="BE210" s="22"/>
      <c r="BF210" s="23"/>
      <c r="BG210" s="23"/>
      <c r="BH210" s="23">
        <v>3</v>
      </c>
      <c r="BI210" s="23"/>
      <c r="BJ210" s="24"/>
      <c r="BK210" s="24"/>
      <c r="BL210" s="24">
        <v>3</v>
      </c>
      <c r="BM210" s="24"/>
      <c r="BN210" s="25"/>
      <c r="BO210" s="25"/>
      <c r="BP210" s="25"/>
      <c r="BQ210" s="25">
        <v>4</v>
      </c>
      <c r="BR210" s="26"/>
      <c r="BS210" s="26"/>
      <c r="BT210" s="26"/>
      <c r="BU210" s="26">
        <v>4</v>
      </c>
      <c r="CJ210" s="28"/>
      <c r="CO210" s="28"/>
    </row>
    <row r="211" spans="1:93">
      <c r="A211" s="17">
        <v>174</v>
      </c>
      <c r="B211" s="37">
        <v>22</v>
      </c>
      <c r="C211" s="439"/>
      <c r="D211" s="18">
        <v>1</v>
      </c>
      <c r="E211" s="19"/>
      <c r="F211" s="20"/>
      <c r="G211" s="20"/>
      <c r="H211" s="20">
        <v>1</v>
      </c>
      <c r="I211" s="20"/>
      <c r="J211" s="20"/>
      <c r="K211" s="20"/>
      <c r="L211" s="20"/>
      <c r="M211" s="20"/>
      <c r="N211" s="20"/>
      <c r="O211" s="20"/>
      <c r="P211" s="19"/>
      <c r="Q211" s="19"/>
      <c r="R211" s="21"/>
      <c r="S211" s="21"/>
      <c r="T211" s="21"/>
      <c r="U211" s="21">
        <v>4</v>
      </c>
      <c r="V211" s="22"/>
      <c r="W211" s="22"/>
      <c r="X211" s="22"/>
      <c r="Y211" s="22">
        <v>4</v>
      </c>
      <c r="Z211" s="23"/>
      <c r="AA211" s="23"/>
      <c r="AB211" s="23"/>
      <c r="AC211" s="23">
        <v>4</v>
      </c>
      <c r="AD211" s="24"/>
      <c r="AE211" s="24"/>
      <c r="AF211" s="24"/>
      <c r="AG211" s="24">
        <v>4</v>
      </c>
      <c r="AH211" s="25"/>
      <c r="AI211" s="25"/>
      <c r="AJ211" s="25"/>
      <c r="AK211" s="25">
        <v>4</v>
      </c>
      <c r="AL211" s="26"/>
      <c r="AM211" s="26"/>
      <c r="AN211" s="26"/>
      <c r="AO211" s="26">
        <v>4</v>
      </c>
      <c r="AP211" s="22"/>
      <c r="AQ211" s="22"/>
      <c r="AR211" s="22"/>
      <c r="AS211" s="22">
        <v>4</v>
      </c>
      <c r="AT211" s="27"/>
      <c r="AU211" s="27"/>
      <c r="AV211" s="27"/>
      <c r="AW211" s="27">
        <v>4</v>
      </c>
      <c r="AX211" s="21"/>
      <c r="AY211" s="21"/>
      <c r="AZ211" s="21"/>
      <c r="BA211" s="21">
        <v>4</v>
      </c>
      <c r="BB211" s="22"/>
      <c r="BC211" s="22"/>
      <c r="BD211" s="22"/>
      <c r="BE211" s="22">
        <v>4</v>
      </c>
      <c r="BF211" s="23"/>
      <c r="BG211" s="23"/>
      <c r="BH211" s="23"/>
      <c r="BI211" s="23">
        <v>4</v>
      </c>
      <c r="BJ211" s="24"/>
      <c r="BK211" s="24"/>
      <c r="BL211" s="24"/>
      <c r="BM211" s="24">
        <v>4</v>
      </c>
      <c r="BN211" s="25"/>
      <c r="BO211" s="25"/>
      <c r="BP211" s="25">
        <v>3</v>
      </c>
      <c r="BQ211" s="25"/>
      <c r="BR211" s="26"/>
      <c r="BS211" s="26"/>
      <c r="BT211" s="26">
        <v>3</v>
      </c>
      <c r="BU211" s="26"/>
      <c r="CJ211" s="28"/>
      <c r="CO211" s="28"/>
    </row>
    <row r="212" spans="1:93">
      <c r="A212" s="17">
        <v>175</v>
      </c>
      <c r="B212" s="37">
        <v>23</v>
      </c>
      <c r="C212" s="439"/>
      <c r="D212" s="18">
        <v>1</v>
      </c>
      <c r="E212" s="19"/>
      <c r="F212" s="20"/>
      <c r="G212" s="20">
        <v>1</v>
      </c>
      <c r="H212" s="20"/>
      <c r="I212" s="20"/>
      <c r="J212" s="20"/>
      <c r="K212" s="20"/>
      <c r="L212" s="20"/>
      <c r="M212" s="20"/>
      <c r="N212" s="20"/>
      <c r="O212" s="20"/>
      <c r="P212" s="19"/>
      <c r="Q212" s="19"/>
      <c r="R212" s="21">
        <v>1</v>
      </c>
      <c r="S212" s="21"/>
      <c r="T212" s="21"/>
      <c r="U212" s="21"/>
      <c r="V212" s="22"/>
      <c r="W212" s="22"/>
      <c r="X212" s="22">
        <v>3</v>
      </c>
      <c r="Y212" s="22"/>
      <c r="Z212" s="23"/>
      <c r="AA212" s="23"/>
      <c r="AB212" s="23">
        <v>3</v>
      </c>
      <c r="AC212" s="23"/>
      <c r="AD212" s="24"/>
      <c r="AE212" s="24"/>
      <c r="AF212" s="24"/>
      <c r="AG212" s="24">
        <v>4</v>
      </c>
      <c r="AH212" s="25"/>
      <c r="AI212" s="25"/>
      <c r="AJ212" s="25"/>
      <c r="AK212" s="25">
        <v>4</v>
      </c>
      <c r="AL212" s="26">
        <v>1</v>
      </c>
      <c r="AM212" s="26"/>
      <c r="AN212" s="26"/>
      <c r="AO212" s="26"/>
      <c r="AP212" s="22"/>
      <c r="AQ212" s="22"/>
      <c r="AR212" s="22"/>
      <c r="AS212" s="22">
        <v>4</v>
      </c>
      <c r="AT212" s="27"/>
      <c r="AU212" s="27"/>
      <c r="AV212" s="27"/>
      <c r="AW212" s="27">
        <v>4</v>
      </c>
      <c r="AX212" s="21"/>
      <c r="AY212" s="21"/>
      <c r="AZ212" s="21"/>
      <c r="BA212" s="21">
        <v>4</v>
      </c>
      <c r="BB212" s="22"/>
      <c r="BC212" s="22"/>
      <c r="BD212" s="22"/>
      <c r="BE212" s="22">
        <v>4</v>
      </c>
      <c r="BF212" s="23"/>
      <c r="BG212" s="23"/>
      <c r="BH212" s="23"/>
      <c r="BI212" s="23">
        <v>4</v>
      </c>
      <c r="BJ212" s="24"/>
      <c r="BK212" s="24"/>
      <c r="BL212" s="24"/>
      <c r="BM212" s="24">
        <v>4</v>
      </c>
      <c r="BN212" s="25"/>
      <c r="BO212" s="25"/>
      <c r="BP212" s="25"/>
      <c r="BQ212" s="25">
        <v>4</v>
      </c>
      <c r="BR212" s="26"/>
      <c r="BS212" s="26"/>
      <c r="BT212" s="26"/>
      <c r="BU212" s="26">
        <v>4</v>
      </c>
      <c r="CJ212" s="28"/>
      <c r="CO212" s="28"/>
    </row>
    <row r="213" spans="1:93">
      <c r="A213" s="17">
        <v>176</v>
      </c>
      <c r="B213" s="37">
        <v>24</v>
      </c>
      <c r="C213" s="439"/>
      <c r="D213" s="18"/>
      <c r="E213" s="19">
        <v>1</v>
      </c>
      <c r="F213" s="20">
        <v>1</v>
      </c>
      <c r="G213" s="20"/>
      <c r="H213" s="20"/>
      <c r="I213" s="20"/>
      <c r="J213" s="20"/>
      <c r="K213" s="20"/>
      <c r="L213" s="20"/>
      <c r="M213" s="20"/>
      <c r="N213" s="20"/>
      <c r="O213" s="20"/>
      <c r="P213" s="19"/>
      <c r="Q213" s="19"/>
      <c r="R213" s="21"/>
      <c r="S213" s="21"/>
      <c r="T213" s="21">
        <v>3</v>
      </c>
      <c r="U213" s="21"/>
      <c r="V213" s="22"/>
      <c r="W213" s="22"/>
      <c r="X213" s="22">
        <v>3</v>
      </c>
      <c r="Y213" s="22"/>
      <c r="Z213" s="23"/>
      <c r="AA213" s="23"/>
      <c r="AB213" s="23"/>
      <c r="AC213" s="23">
        <v>4</v>
      </c>
      <c r="AD213" s="24"/>
      <c r="AE213" s="24"/>
      <c r="AF213" s="24"/>
      <c r="AG213" s="24">
        <v>4</v>
      </c>
      <c r="AH213" s="25"/>
      <c r="AI213" s="25"/>
      <c r="AJ213" s="25">
        <v>3</v>
      </c>
      <c r="AK213" s="25"/>
      <c r="AL213" s="26"/>
      <c r="AM213" s="26"/>
      <c r="AN213" s="26"/>
      <c r="AO213" s="26">
        <v>4</v>
      </c>
      <c r="AP213" s="22"/>
      <c r="AQ213" s="22"/>
      <c r="AR213" s="22">
        <v>3</v>
      </c>
      <c r="AS213" s="22"/>
      <c r="AT213" s="27"/>
      <c r="AU213" s="27"/>
      <c r="AV213" s="27"/>
      <c r="AW213" s="27">
        <v>4</v>
      </c>
      <c r="AX213" s="21"/>
      <c r="AY213" s="21"/>
      <c r="AZ213" s="21"/>
      <c r="BA213" s="21">
        <v>4</v>
      </c>
      <c r="BB213" s="22"/>
      <c r="BC213" s="22"/>
      <c r="BD213" s="22"/>
      <c r="BE213" s="22">
        <v>4</v>
      </c>
      <c r="BF213" s="23"/>
      <c r="BG213" s="23"/>
      <c r="BH213" s="23">
        <v>3</v>
      </c>
      <c r="BI213" s="23"/>
      <c r="BJ213" s="24"/>
      <c r="BK213" s="24"/>
      <c r="BL213" s="24"/>
      <c r="BM213" s="24">
        <v>4</v>
      </c>
      <c r="BN213" s="25"/>
      <c r="BO213" s="25"/>
      <c r="BP213" s="25"/>
      <c r="BQ213" s="25">
        <v>4</v>
      </c>
      <c r="BR213" s="26"/>
      <c r="BS213" s="26"/>
      <c r="BT213" s="26">
        <v>3</v>
      </c>
      <c r="BU213" s="26"/>
      <c r="CJ213" s="28"/>
      <c r="CO213" s="28"/>
    </row>
    <row r="214" spans="1:93" s="217" customFormat="1">
      <c r="A214" s="38"/>
      <c r="B214" s="38"/>
      <c r="C214" s="442"/>
      <c r="D214" s="215">
        <f>SUM(D190:D213)</f>
        <v>18</v>
      </c>
      <c r="E214" s="215">
        <f t="shared" ref="E214:BP214" si="327">SUM(E190:E213)</f>
        <v>6</v>
      </c>
      <c r="F214" s="215">
        <f t="shared" si="327"/>
        <v>10</v>
      </c>
      <c r="G214" s="215">
        <f t="shared" si="327"/>
        <v>7</v>
      </c>
      <c r="H214" s="215">
        <f t="shared" si="327"/>
        <v>4</v>
      </c>
      <c r="I214" s="215">
        <f t="shared" si="327"/>
        <v>1</v>
      </c>
      <c r="J214" s="215">
        <f t="shared" si="327"/>
        <v>2</v>
      </c>
      <c r="K214" s="215">
        <f t="shared" si="327"/>
        <v>0</v>
      </c>
      <c r="L214" s="215">
        <f t="shared" si="327"/>
        <v>0</v>
      </c>
      <c r="M214" s="215">
        <f t="shared" si="327"/>
        <v>0</v>
      </c>
      <c r="N214" s="215">
        <f t="shared" si="327"/>
        <v>0</v>
      </c>
      <c r="O214" s="215">
        <f t="shared" si="327"/>
        <v>0</v>
      </c>
      <c r="P214" s="215">
        <f t="shared" si="327"/>
        <v>0</v>
      </c>
      <c r="Q214" s="215">
        <f t="shared" si="327"/>
        <v>0</v>
      </c>
      <c r="R214" s="215">
        <f t="shared" si="327"/>
        <v>2</v>
      </c>
      <c r="S214" s="215">
        <f t="shared" si="327"/>
        <v>0</v>
      </c>
      <c r="T214" s="215">
        <f t="shared" si="327"/>
        <v>48</v>
      </c>
      <c r="U214" s="215">
        <f t="shared" si="327"/>
        <v>24</v>
      </c>
      <c r="V214" s="215">
        <f t="shared" si="327"/>
        <v>0</v>
      </c>
      <c r="W214" s="215">
        <f t="shared" si="327"/>
        <v>0</v>
      </c>
      <c r="X214" s="215">
        <f t="shared" si="327"/>
        <v>42</v>
      </c>
      <c r="Y214" s="215">
        <f t="shared" si="327"/>
        <v>40</v>
      </c>
      <c r="Z214" s="215">
        <f t="shared" si="327"/>
        <v>0</v>
      </c>
      <c r="AA214" s="215">
        <f t="shared" si="327"/>
        <v>0</v>
      </c>
      <c r="AB214" s="215">
        <f t="shared" si="327"/>
        <v>39</v>
      </c>
      <c r="AC214" s="215">
        <f t="shared" si="327"/>
        <v>44</v>
      </c>
      <c r="AD214" s="215">
        <f t="shared" si="327"/>
        <v>0</v>
      </c>
      <c r="AE214" s="215">
        <f t="shared" si="327"/>
        <v>0</v>
      </c>
      <c r="AF214" s="215">
        <f t="shared" si="327"/>
        <v>42</v>
      </c>
      <c r="AG214" s="215">
        <f t="shared" si="327"/>
        <v>40</v>
      </c>
      <c r="AH214" s="215">
        <f t="shared" si="327"/>
        <v>0</v>
      </c>
      <c r="AI214" s="215">
        <f t="shared" si="327"/>
        <v>0</v>
      </c>
      <c r="AJ214" s="215">
        <f t="shared" si="327"/>
        <v>33</v>
      </c>
      <c r="AK214" s="215">
        <f t="shared" si="327"/>
        <v>52</v>
      </c>
      <c r="AL214" s="215">
        <f t="shared" si="327"/>
        <v>1</v>
      </c>
      <c r="AM214" s="215">
        <f t="shared" si="327"/>
        <v>0</v>
      </c>
      <c r="AN214" s="215">
        <f t="shared" si="327"/>
        <v>33</v>
      </c>
      <c r="AO214" s="215">
        <f t="shared" si="327"/>
        <v>48</v>
      </c>
      <c r="AP214" s="215">
        <f t="shared" si="327"/>
        <v>0</v>
      </c>
      <c r="AQ214" s="215">
        <f t="shared" si="327"/>
        <v>2</v>
      </c>
      <c r="AR214" s="215">
        <f t="shared" si="327"/>
        <v>48</v>
      </c>
      <c r="AS214" s="215">
        <f t="shared" si="327"/>
        <v>28</v>
      </c>
      <c r="AT214" s="215">
        <f t="shared" si="327"/>
        <v>0</v>
      </c>
      <c r="AU214" s="215">
        <f t="shared" si="327"/>
        <v>0</v>
      </c>
      <c r="AV214" s="215">
        <f t="shared" si="327"/>
        <v>51</v>
      </c>
      <c r="AW214" s="215">
        <f t="shared" si="327"/>
        <v>28</v>
      </c>
      <c r="AX214" s="215">
        <f t="shared" si="327"/>
        <v>0</v>
      </c>
      <c r="AY214" s="215">
        <f t="shared" si="327"/>
        <v>0</v>
      </c>
      <c r="AZ214" s="215">
        <f t="shared" si="327"/>
        <v>27</v>
      </c>
      <c r="BA214" s="215">
        <f t="shared" si="327"/>
        <v>60</v>
      </c>
      <c r="BB214" s="215">
        <f t="shared" si="327"/>
        <v>0</v>
      </c>
      <c r="BC214" s="215">
        <f t="shared" si="327"/>
        <v>0</v>
      </c>
      <c r="BD214" s="215">
        <f t="shared" si="327"/>
        <v>42</v>
      </c>
      <c r="BE214" s="215">
        <f t="shared" si="327"/>
        <v>40</v>
      </c>
      <c r="BF214" s="215">
        <f t="shared" si="327"/>
        <v>0</v>
      </c>
      <c r="BG214" s="215">
        <f t="shared" si="327"/>
        <v>0</v>
      </c>
      <c r="BH214" s="215">
        <f t="shared" si="327"/>
        <v>33</v>
      </c>
      <c r="BI214" s="215">
        <f t="shared" si="327"/>
        <v>52</v>
      </c>
      <c r="BJ214" s="215">
        <f t="shared" si="327"/>
        <v>0</v>
      </c>
      <c r="BK214" s="215">
        <f t="shared" si="327"/>
        <v>0</v>
      </c>
      <c r="BL214" s="215">
        <f t="shared" si="327"/>
        <v>33</v>
      </c>
      <c r="BM214" s="215">
        <f t="shared" si="327"/>
        <v>52</v>
      </c>
      <c r="BN214" s="215">
        <f t="shared" si="327"/>
        <v>0</v>
      </c>
      <c r="BO214" s="215">
        <f t="shared" si="327"/>
        <v>0</v>
      </c>
      <c r="BP214" s="215">
        <f t="shared" si="327"/>
        <v>39</v>
      </c>
      <c r="BQ214" s="215">
        <f t="shared" ref="BQ214:BU214" si="328">SUM(BQ190:BQ213)</f>
        <v>44</v>
      </c>
      <c r="BR214" s="215">
        <f t="shared" si="328"/>
        <v>0</v>
      </c>
      <c r="BS214" s="215">
        <f t="shared" si="328"/>
        <v>0</v>
      </c>
      <c r="BT214" s="215">
        <f t="shared" si="328"/>
        <v>33</v>
      </c>
      <c r="BU214" s="215">
        <f t="shared" si="328"/>
        <v>52</v>
      </c>
    </row>
    <row r="215" spans="1:93" s="217" customFormat="1">
      <c r="A215" s="38"/>
      <c r="B215" s="38"/>
      <c r="C215" s="442"/>
      <c r="D215" s="215">
        <f>SUM(D214:E214)</f>
        <v>24</v>
      </c>
      <c r="E215" s="216"/>
      <c r="F215" s="38">
        <f>SUM(F214:Q214)</f>
        <v>24</v>
      </c>
      <c r="G215" s="38"/>
      <c r="H215" s="38"/>
      <c r="I215" s="38"/>
      <c r="J215" s="38"/>
      <c r="K215" s="38"/>
      <c r="L215" s="38"/>
      <c r="M215" s="38"/>
      <c r="N215" s="38"/>
      <c r="O215" s="38"/>
      <c r="P215" s="216"/>
      <c r="Q215" s="216"/>
      <c r="R215" s="38">
        <f>R214/1</f>
        <v>2</v>
      </c>
      <c r="S215" s="38">
        <f>S214/2</f>
        <v>0</v>
      </c>
      <c r="T215" s="38">
        <f>T214/3</f>
        <v>16</v>
      </c>
      <c r="U215" s="38">
        <f>U214/4</f>
        <v>6</v>
      </c>
      <c r="V215" s="38">
        <f t="shared" ref="V215" si="329">V214/1</f>
        <v>0</v>
      </c>
      <c r="W215" s="38">
        <f t="shared" ref="W215" si="330">W214/2</f>
        <v>0</v>
      </c>
      <c r="X215" s="38">
        <f t="shared" ref="X215" si="331">X214/3</f>
        <v>14</v>
      </c>
      <c r="Y215" s="38">
        <f t="shared" ref="Y215" si="332">Y214/4</f>
        <v>10</v>
      </c>
      <c r="Z215" s="38">
        <f t="shared" ref="Z215" si="333">Z214/1</f>
        <v>0</v>
      </c>
      <c r="AA215" s="38">
        <f t="shared" ref="AA215" si="334">AA214/2</f>
        <v>0</v>
      </c>
      <c r="AB215" s="38">
        <f t="shared" ref="AB215" si="335">AB214/3</f>
        <v>13</v>
      </c>
      <c r="AC215" s="38">
        <f t="shared" ref="AC215" si="336">AC214/4</f>
        <v>11</v>
      </c>
      <c r="AD215" s="38">
        <f t="shared" ref="AD215" si="337">AD214/1</f>
        <v>0</v>
      </c>
      <c r="AE215" s="38">
        <f t="shared" ref="AE215" si="338">AE214/2</f>
        <v>0</v>
      </c>
      <c r="AF215" s="38">
        <f t="shared" ref="AF215" si="339">AF214/3</f>
        <v>14</v>
      </c>
      <c r="AG215" s="38">
        <f t="shared" ref="AG215" si="340">AG214/4</f>
        <v>10</v>
      </c>
      <c r="AH215" s="38">
        <f t="shared" ref="AH215" si="341">AH214/1</f>
        <v>0</v>
      </c>
      <c r="AI215" s="38">
        <f t="shared" ref="AI215" si="342">AI214/2</f>
        <v>0</v>
      </c>
      <c r="AJ215" s="38">
        <f t="shared" ref="AJ215" si="343">AJ214/3</f>
        <v>11</v>
      </c>
      <c r="AK215" s="38">
        <f t="shared" ref="AK215" si="344">AK214/4</f>
        <v>13</v>
      </c>
      <c r="AL215" s="38">
        <f t="shared" ref="AL215" si="345">AL214/1</f>
        <v>1</v>
      </c>
      <c r="AM215" s="38">
        <f t="shared" ref="AM215" si="346">AM214/2</f>
        <v>0</v>
      </c>
      <c r="AN215" s="38">
        <f t="shared" ref="AN215" si="347">AN214/3</f>
        <v>11</v>
      </c>
      <c r="AO215" s="38">
        <f t="shared" ref="AO215" si="348">AO214/4</f>
        <v>12</v>
      </c>
      <c r="AP215" s="38">
        <f t="shared" ref="AP215" si="349">AP214/1</f>
        <v>0</v>
      </c>
      <c r="AQ215" s="38">
        <f t="shared" ref="AQ215" si="350">AQ214/2</f>
        <v>1</v>
      </c>
      <c r="AR215" s="38">
        <f t="shared" ref="AR215" si="351">AR214/3</f>
        <v>16</v>
      </c>
      <c r="AS215" s="38">
        <f t="shared" ref="AS215" si="352">AS214/4</f>
        <v>7</v>
      </c>
      <c r="AT215" s="38">
        <f t="shared" ref="AT215" si="353">AT214/1</f>
        <v>0</v>
      </c>
      <c r="AU215" s="38">
        <f t="shared" ref="AU215" si="354">AU214/2</f>
        <v>0</v>
      </c>
      <c r="AV215" s="38">
        <f t="shared" ref="AV215" si="355">AV214/3</f>
        <v>17</v>
      </c>
      <c r="AW215" s="38">
        <f t="shared" ref="AW215" si="356">AW214/4</f>
        <v>7</v>
      </c>
      <c r="AX215" s="38">
        <f t="shared" ref="AX215" si="357">AX214/1</f>
        <v>0</v>
      </c>
      <c r="AY215" s="38">
        <f t="shared" ref="AY215" si="358">AY214/2</f>
        <v>0</v>
      </c>
      <c r="AZ215" s="38">
        <f t="shared" ref="AZ215" si="359">AZ214/3</f>
        <v>9</v>
      </c>
      <c r="BA215" s="38">
        <f t="shared" ref="BA215" si="360">BA214/4</f>
        <v>15</v>
      </c>
      <c r="BB215" s="38">
        <f t="shared" ref="BB215" si="361">BB214/1</f>
        <v>0</v>
      </c>
      <c r="BC215" s="38">
        <f t="shared" ref="BC215" si="362">BC214/2</f>
        <v>0</v>
      </c>
      <c r="BD215" s="38">
        <f t="shared" ref="BD215" si="363">BD214/3</f>
        <v>14</v>
      </c>
      <c r="BE215" s="38">
        <f t="shared" ref="BE215" si="364">BE214/4</f>
        <v>10</v>
      </c>
      <c r="BF215" s="38">
        <f t="shared" ref="BF215" si="365">BF214/1</f>
        <v>0</v>
      </c>
      <c r="BG215" s="38">
        <f t="shared" ref="BG215" si="366">BG214/2</f>
        <v>0</v>
      </c>
      <c r="BH215" s="38">
        <f t="shared" ref="BH215" si="367">BH214/3</f>
        <v>11</v>
      </c>
      <c r="BI215" s="38">
        <f t="shared" ref="BI215" si="368">BI214/4</f>
        <v>13</v>
      </c>
      <c r="BJ215" s="38">
        <f t="shared" ref="BJ215" si="369">BJ214/1</f>
        <v>0</v>
      </c>
      <c r="BK215" s="38">
        <f t="shared" ref="BK215" si="370">BK214/2</f>
        <v>0</v>
      </c>
      <c r="BL215" s="38">
        <f t="shared" ref="BL215" si="371">BL214/3</f>
        <v>11</v>
      </c>
      <c r="BM215" s="38">
        <f t="shared" ref="BM215" si="372">BM214/4</f>
        <v>13</v>
      </c>
      <c r="BN215" s="38">
        <f t="shared" ref="BN215" si="373">BN214/1</f>
        <v>0</v>
      </c>
      <c r="BO215" s="38">
        <f t="shared" ref="BO215" si="374">BO214/2</f>
        <v>0</v>
      </c>
      <c r="BP215" s="38">
        <f t="shared" ref="BP215" si="375">BP214/3</f>
        <v>13</v>
      </c>
      <c r="BQ215" s="38">
        <f t="shared" ref="BQ215" si="376">BQ214/4</f>
        <v>11</v>
      </c>
      <c r="BR215" s="38">
        <f t="shared" ref="BR215" si="377">BR214/1</f>
        <v>0</v>
      </c>
      <c r="BS215" s="38">
        <f t="shared" ref="BS215" si="378">BS214/2</f>
        <v>0</v>
      </c>
      <c r="BT215" s="38">
        <f t="shared" ref="BT215" si="379">BT214/3</f>
        <v>11</v>
      </c>
      <c r="BU215" s="38">
        <f t="shared" ref="BU215" si="380">BU214/4</f>
        <v>13</v>
      </c>
    </row>
    <row r="216" spans="1:93" s="263" customFormat="1">
      <c r="A216" s="114"/>
      <c r="B216" s="114"/>
      <c r="C216" s="456"/>
      <c r="D216" s="455"/>
      <c r="E216" s="450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450"/>
      <c r="Q216" s="450"/>
      <c r="R216" s="114">
        <f>SUM(R214:U214)</f>
        <v>74</v>
      </c>
      <c r="S216" s="114"/>
      <c r="T216" s="114"/>
      <c r="U216" s="114"/>
      <c r="V216" s="114">
        <f>SUM(V214:Y214)</f>
        <v>82</v>
      </c>
      <c r="W216" s="114"/>
      <c r="X216" s="114"/>
      <c r="Y216" s="114"/>
      <c r="Z216" s="114">
        <f>SUM(Z214:AC214)</f>
        <v>83</v>
      </c>
      <c r="AA216" s="114"/>
      <c r="AB216" s="114"/>
      <c r="AC216" s="114"/>
      <c r="AD216" s="114">
        <f>SUM(AD214:AG214)</f>
        <v>82</v>
      </c>
      <c r="AE216" s="114"/>
      <c r="AF216" s="114"/>
      <c r="AG216" s="114"/>
      <c r="AH216" s="114">
        <f>SUM(AH214:AK214)</f>
        <v>85</v>
      </c>
      <c r="AI216" s="114"/>
      <c r="AJ216" s="114"/>
      <c r="AK216" s="114"/>
      <c r="AL216" s="114">
        <f>SUM(AL214:AO214)</f>
        <v>82</v>
      </c>
      <c r="AM216" s="114"/>
      <c r="AN216" s="114"/>
      <c r="AO216" s="114"/>
      <c r="AP216" s="114">
        <f>SUM(AP214:AS214)</f>
        <v>78</v>
      </c>
      <c r="AQ216" s="114"/>
      <c r="AR216" s="114"/>
      <c r="AS216" s="114"/>
      <c r="AT216" s="114">
        <f>SUM(AT214:AW214)</f>
        <v>79</v>
      </c>
      <c r="AU216" s="114"/>
      <c r="AV216" s="114"/>
      <c r="AW216" s="114"/>
      <c r="AX216" s="114">
        <f>SUM(AX214:BA214)</f>
        <v>87</v>
      </c>
      <c r="AY216" s="114"/>
      <c r="AZ216" s="114"/>
      <c r="BA216" s="114"/>
      <c r="BB216" s="114">
        <f>SUM(BB214:BE214)</f>
        <v>82</v>
      </c>
      <c r="BC216" s="114"/>
      <c r="BD216" s="114"/>
      <c r="BE216" s="114"/>
      <c r="BF216" s="114">
        <f>SUM(BF214:BI214)</f>
        <v>85</v>
      </c>
      <c r="BG216" s="114"/>
      <c r="BH216" s="114"/>
      <c r="BI216" s="114"/>
      <c r="BJ216" s="114">
        <f>SUM(BJ214:BM214)</f>
        <v>85</v>
      </c>
      <c r="BK216" s="114"/>
      <c r="BL216" s="114"/>
      <c r="BM216" s="114"/>
      <c r="BN216" s="114">
        <f>SUM(BN214:BQ214)</f>
        <v>83</v>
      </c>
      <c r="BO216" s="114"/>
      <c r="BP216" s="114"/>
      <c r="BQ216" s="114"/>
      <c r="BR216" s="114">
        <f>SUM(BR214:BU214)</f>
        <v>85</v>
      </c>
      <c r="BS216" s="114"/>
      <c r="BT216" s="114"/>
      <c r="BU216" s="114"/>
    </row>
    <row r="217" spans="1:93" s="263" customFormat="1">
      <c r="A217" s="114"/>
      <c r="B217" s="114"/>
      <c r="C217" s="456"/>
      <c r="D217" s="455"/>
      <c r="E217" s="450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450"/>
      <c r="Q217" s="450"/>
      <c r="R217" s="114">
        <v>24</v>
      </c>
      <c r="S217" s="114">
        <v>24</v>
      </c>
      <c r="T217" s="114">
        <v>24</v>
      </c>
      <c r="U217" s="114">
        <v>24</v>
      </c>
      <c r="V217" s="114">
        <v>24</v>
      </c>
      <c r="W217" s="114">
        <v>24</v>
      </c>
      <c r="X217" s="114">
        <v>24</v>
      </c>
      <c r="Y217" s="114">
        <v>24</v>
      </c>
      <c r="Z217" s="114">
        <v>24</v>
      </c>
      <c r="AA217" s="114">
        <v>24</v>
      </c>
      <c r="AB217" s="114">
        <v>24</v>
      </c>
      <c r="AC217" s="114">
        <v>24</v>
      </c>
      <c r="AD217" s="114">
        <v>24</v>
      </c>
      <c r="AE217" s="114">
        <v>24</v>
      </c>
      <c r="AF217" s="114">
        <v>24</v>
      </c>
      <c r="AG217" s="114">
        <v>24</v>
      </c>
      <c r="AH217" s="114">
        <v>24</v>
      </c>
      <c r="AI217" s="114">
        <v>24</v>
      </c>
      <c r="AJ217" s="114">
        <v>24</v>
      </c>
      <c r="AK217" s="114">
        <v>24</v>
      </c>
      <c r="AL217" s="114">
        <v>24</v>
      </c>
      <c r="AM217" s="114">
        <v>24</v>
      </c>
      <c r="AN217" s="114">
        <v>24</v>
      </c>
      <c r="AO217" s="114">
        <v>24</v>
      </c>
      <c r="AP217" s="114">
        <v>24</v>
      </c>
      <c r="AQ217" s="114">
        <v>24</v>
      </c>
      <c r="AR217" s="114">
        <v>24</v>
      </c>
      <c r="AS217" s="114">
        <v>24</v>
      </c>
      <c r="AT217" s="114">
        <v>24</v>
      </c>
      <c r="AU217" s="114">
        <v>24</v>
      </c>
      <c r="AV217" s="114">
        <v>24</v>
      </c>
      <c r="AW217" s="114">
        <v>24</v>
      </c>
      <c r="AX217" s="114">
        <v>24</v>
      </c>
      <c r="AY217" s="114">
        <v>24</v>
      </c>
      <c r="AZ217" s="114">
        <v>24</v>
      </c>
      <c r="BA217" s="114">
        <v>24</v>
      </c>
      <c r="BB217" s="114">
        <v>24</v>
      </c>
      <c r="BC217" s="114">
        <v>24</v>
      </c>
      <c r="BD217" s="114">
        <v>24</v>
      </c>
      <c r="BE217" s="114">
        <v>24</v>
      </c>
      <c r="BF217" s="114">
        <v>24</v>
      </c>
      <c r="BG217" s="114">
        <v>24</v>
      </c>
      <c r="BH217" s="114">
        <v>24</v>
      </c>
      <c r="BI217" s="114">
        <v>24</v>
      </c>
      <c r="BJ217" s="114">
        <v>24</v>
      </c>
      <c r="BK217" s="114">
        <v>24</v>
      </c>
      <c r="BL217" s="114">
        <v>24</v>
      </c>
      <c r="BM217" s="114">
        <v>24</v>
      </c>
      <c r="BN217" s="114">
        <v>24</v>
      </c>
      <c r="BO217" s="114">
        <v>24</v>
      </c>
      <c r="BP217" s="114">
        <v>24</v>
      </c>
      <c r="BQ217" s="114">
        <v>24</v>
      </c>
      <c r="BR217" s="114">
        <v>24</v>
      </c>
      <c r="BS217" s="114">
        <v>24</v>
      </c>
      <c r="BT217" s="114">
        <v>24</v>
      </c>
      <c r="BU217" s="114">
        <v>24</v>
      </c>
    </row>
    <row r="218" spans="1:93" s="263" customFormat="1">
      <c r="A218" s="114"/>
      <c r="B218" s="114"/>
      <c r="C218" s="456"/>
      <c r="D218" s="455"/>
      <c r="E218" s="450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450"/>
      <c r="Q218" s="450"/>
      <c r="R218" s="464">
        <f>R215/R217*100%</f>
        <v>8.3333333333333329E-2</v>
      </c>
      <c r="S218" s="464">
        <f>S215/S217*100%</f>
        <v>0</v>
      </c>
      <c r="T218" s="464">
        <f>T215/T217*100%</f>
        <v>0.66666666666666663</v>
      </c>
      <c r="U218" s="464">
        <f>U215/U217*100%</f>
        <v>0.25</v>
      </c>
      <c r="V218" s="464">
        <f t="shared" ref="V218:BU218" si="381">V215/V217*100%</f>
        <v>0</v>
      </c>
      <c r="W218" s="464">
        <f t="shared" si="381"/>
        <v>0</v>
      </c>
      <c r="X218" s="464">
        <f t="shared" si="381"/>
        <v>0.58333333333333337</v>
      </c>
      <c r="Y218" s="464">
        <f t="shared" si="381"/>
        <v>0.41666666666666669</v>
      </c>
      <c r="Z218" s="464">
        <f t="shared" si="381"/>
        <v>0</v>
      </c>
      <c r="AA218" s="464">
        <f t="shared" si="381"/>
        <v>0</v>
      </c>
      <c r="AB218" s="464">
        <f t="shared" si="381"/>
        <v>0.54166666666666663</v>
      </c>
      <c r="AC218" s="464">
        <f t="shared" si="381"/>
        <v>0.45833333333333331</v>
      </c>
      <c r="AD218" s="464">
        <f t="shared" si="381"/>
        <v>0</v>
      </c>
      <c r="AE218" s="464">
        <f t="shared" si="381"/>
        <v>0</v>
      </c>
      <c r="AF218" s="464">
        <f t="shared" si="381"/>
        <v>0.58333333333333337</v>
      </c>
      <c r="AG218" s="464">
        <f t="shared" si="381"/>
        <v>0.41666666666666669</v>
      </c>
      <c r="AH218" s="464">
        <f t="shared" si="381"/>
        <v>0</v>
      </c>
      <c r="AI218" s="464">
        <f t="shared" si="381"/>
        <v>0</v>
      </c>
      <c r="AJ218" s="464">
        <f t="shared" si="381"/>
        <v>0.45833333333333331</v>
      </c>
      <c r="AK218" s="464">
        <f t="shared" si="381"/>
        <v>0.54166666666666663</v>
      </c>
      <c r="AL218" s="464">
        <f t="shared" si="381"/>
        <v>4.1666666666666664E-2</v>
      </c>
      <c r="AM218" s="464">
        <f t="shared" si="381"/>
        <v>0</v>
      </c>
      <c r="AN218" s="464">
        <f t="shared" si="381"/>
        <v>0.45833333333333331</v>
      </c>
      <c r="AO218" s="464">
        <f t="shared" si="381"/>
        <v>0.5</v>
      </c>
      <c r="AP218" s="464">
        <f t="shared" si="381"/>
        <v>0</v>
      </c>
      <c r="AQ218" s="464">
        <f t="shared" si="381"/>
        <v>4.1666666666666664E-2</v>
      </c>
      <c r="AR218" s="464">
        <f t="shared" si="381"/>
        <v>0.66666666666666663</v>
      </c>
      <c r="AS218" s="464">
        <f t="shared" si="381"/>
        <v>0.29166666666666669</v>
      </c>
      <c r="AT218" s="464">
        <f t="shared" si="381"/>
        <v>0</v>
      </c>
      <c r="AU218" s="464">
        <f t="shared" si="381"/>
        <v>0</v>
      </c>
      <c r="AV218" s="464">
        <f t="shared" si="381"/>
        <v>0.70833333333333337</v>
      </c>
      <c r="AW218" s="464">
        <f t="shared" si="381"/>
        <v>0.29166666666666669</v>
      </c>
      <c r="AX218" s="464">
        <f t="shared" si="381"/>
        <v>0</v>
      </c>
      <c r="AY218" s="464">
        <f t="shared" si="381"/>
        <v>0</v>
      </c>
      <c r="AZ218" s="464">
        <f t="shared" si="381"/>
        <v>0.375</v>
      </c>
      <c r="BA218" s="464">
        <f t="shared" si="381"/>
        <v>0.625</v>
      </c>
      <c r="BB218" s="464">
        <f t="shared" si="381"/>
        <v>0</v>
      </c>
      <c r="BC218" s="464">
        <f t="shared" si="381"/>
        <v>0</v>
      </c>
      <c r="BD218" s="464">
        <f t="shared" si="381"/>
        <v>0.58333333333333337</v>
      </c>
      <c r="BE218" s="464">
        <f t="shared" si="381"/>
        <v>0.41666666666666669</v>
      </c>
      <c r="BF218" s="464">
        <f t="shared" si="381"/>
        <v>0</v>
      </c>
      <c r="BG218" s="464">
        <f t="shared" si="381"/>
        <v>0</v>
      </c>
      <c r="BH218" s="464">
        <f t="shared" si="381"/>
        <v>0.45833333333333331</v>
      </c>
      <c r="BI218" s="464">
        <f t="shared" si="381"/>
        <v>0.54166666666666663</v>
      </c>
      <c r="BJ218" s="464">
        <f t="shared" si="381"/>
        <v>0</v>
      </c>
      <c r="BK218" s="464">
        <f t="shared" si="381"/>
        <v>0</v>
      </c>
      <c r="BL218" s="464">
        <f t="shared" si="381"/>
        <v>0.45833333333333331</v>
      </c>
      <c r="BM218" s="464">
        <f t="shared" si="381"/>
        <v>0.54166666666666663</v>
      </c>
      <c r="BN218" s="464">
        <f t="shared" si="381"/>
        <v>0</v>
      </c>
      <c r="BO218" s="464">
        <f t="shared" si="381"/>
        <v>0</v>
      </c>
      <c r="BP218" s="464">
        <f t="shared" si="381"/>
        <v>0.54166666666666663</v>
      </c>
      <c r="BQ218" s="464">
        <f t="shared" si="381"/>
        <v>0.45833333333333331</v>
      </c>
      <c r="BR218" s="464">
        <f t="shared" si="381"/>
        <v>0</v>
      </c>
      <c r="BS218" s="464">
        <f t="shared" si="381"/>
        <v>0</v>
      </c>
      <c r="BT218" s="464">
        <f t="shared" si="381"/>
        <v>0.45833333333333331</v>
      </c>
      <c r="BU218" s="464">
        <f t="shared" si="381"/>
        <v>0.54166666666666663</v>
      </c>
    </row>
    <row r="219" spans="1:93" s="263" customFormat="1">
      <c r="A219" s="114"/>
      <c r="B219" s="114"/>
      <c r="C219" s="456"/>
      <c r="D219" s="455"/>
      <c r="E219" s="450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450"/>
      <c r="Q219" s="450"/>
      <c r="R219" s="464">
        <f>SUM(R218:S218)</f>
        <v>8.3333333333333329E-2</v>
      </c>
      <c r="S219" s="464"/>
      <c r="T219" s="464"/>
      <c r="U219" s="464"/>
      <c r="V219" s="464">
        <f>SUM(V218:W218)</f>
        <v>0</v>
      </c>
      <c r="W219" s="464"/>
      <c r="X219" s="464"/>
      <c r="Y219" s="464"/>
      <c r="Z219" s="464">
        <f>SUM(Z218:AA218)</f>
        <v>0</v>
      </c>
      <c r="AA219" s="464"/>
      <c r="AB219" s="464"/>
      <c r="AC219" s="464"/>
      <c r="AD219" s="464">
        <f>SUM(AD218:AE218)</f>
        <v>0</v>
      </c>
      <c r="AE219" s="464"/>
      <c r="AF219" s="464"/>
      <c r="AG219" s="464"/>
      <c r="AH219" s="464">
        <f>SUM(AH218:AI218)</f>
        <v>0</v>
      </c>
      <c r="AI219" s="464"/>
      <c r="AJ219" s="464"/>
      <c r="AK219" s="464"/>
      <c r="AL219" s="464">
        <f>SUM(AL218:AM218)</f>
        <v>4.1666666666666664E-2</v>
      </c>
      <c r="AM219" s="464"/>
      <c r="AN219" s="464"/>
      <c r="AO219" s="464"/>
      <c r="AP219" s="464">
        <f>SUM(AP218:AQ218)</f>
        <v>4.1666666666666664E-2</v>
      </c>
      <c r="AQ219" s="464"/>
      <c r="AR219" s="464"/>
      <c r="AS219" s="464"/>
      <c r="AT219" s="464">
        <f>SUM(AT218:AU218)</f>
        <v>0</v>
      </c>
      <c r="AU219" s="464"/>
      <c r="AV219" s="464"/>
      <c r="AW219" s="464"/>
      <c r="AX219" s="464">
        <f>SUM(AX218:AY218)</f>
        <v>0</v>
      </c>
      <c r="AY219" s="464"/>
      <c r="AZ219" s="464"/>
      <c r="BA219" s="464"/>
      <c r="BB219" s="464">
        <f>SUM(BB218:BC218)</f>
        <v>0</v>
      </c>
      <c r="BC219" s="464"/>
      <c r="BD219" s="464"/>
      <c r="BE219" s="464"/>
      <c r="BF219" s="464">
        <f>SUM(BF218:BG218)</f>
        <v>0</v>
      </c>
      <c r="BG219" s="464"/>
      <c r="BH219" s="464"/>
      <c r="BI219" s="464"/>
      <c r="BJ219" s="464">
        <f>SUM(BJ218:BK218)</f>
        <v>0</v>
      </c>
      <c r="BK219" s="464"/>
      <c r="BL219" s="464"/>
      <c r="BM219" s="464"/>
      <c r="BN219" s="464">
        <f>SUM(BN218:BO218)</f>
        <v>0</v>
      </c>
      <c r="BO219" s="464"/>
      <c r="BP219" s="464"/>
      <c r="BQ219" s="464"/>
      <c r="BR219" s="464">
        <f>SUM(BR218:BS218)</f>
        <v>0</v>
      </c>
      <c r="BS219" s="464"/>
      <c r="BT219" s="464"/>
      <c r="BU219" s="464"/>
    </row>
    <row r="220" spans="1:93" s="263" customFormat="1">
      <c r="A220" s="114"/>
      <c r="B220" s="114"/>
      <c r="C220" s="456"/>
      <c r="D220" s="455"/>
      <c r="E220" s="450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450"/>
      <c r="Q220" s="450"/>
      <c r="R220" s="465"/>
      <c r="S220" s="114"/>
      <c r="T220" s="114"/>
      <c r="U220" s="114"/>
      <c r="V220" s="114"/>
      <c r="W220" s="114"/>
      <c r="X220" s="46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</row>
    <row r="221" spans="1:93">
      <c r="A221" s="17">
        <v>177</v>
      </c>
      <c r="B221" s="181">
        <v>1</v>
      </c>
      <c r="C221" s="622" t="s">
        <v>454</v>
      </c>
      <c r="D221" s="18">
        <v>1</v>
      </c>
      <c r="E221" s="19"/>
      <c r="F221" s="20"/>
      <c r="G221" s="20"/>
      <c r="H221" s="20"/>
      <c r="I221" s="20">
        <v>1</v>
      </c>
      <c r="J221" s="20"/>
      <c r="K221" s="20"/>
      <c r="L221" s="20"/>
      <c r="M221" s="20"/>
      <c r="N221" s="20"/>
      <c r="O221" s="20"/>
      <c r="P221" s="19"/>
      <c r="Q221" s="19"/>
      <c r="R221" s="145"/>
      <c r="S221" s="145"/>
      <c r="T221" s="145"/>
      <c r="U221" s="145">
        <v>4</v>
      </c>
      <c r="V221" s="10"/>
      <c r="W221" s="10"/>
      <c r="X221" s="10"/>
      <c r="Y221" s="10">
        <v>4</v>
      </c>
      <c r="Z221" s="146"/>
      <c r="AA221" s="146"/>
      <c r="AB221" s="146"/>
      <c r="AC221" s="146">
        <v>4</v>
      </c>
      <c r="AD221" s="147"/>
      <c r="AE221" s="147"/>
      <c r="AF221" s="147"/>
      <c r="AG221" s="147">
        <v>4</v>
      </c>
      <c r="AH221" s="148"/>
      <c r="AI221" s="148"/>
      <c r="AJ221" s="148"/>
      <c r="AK221" s="148">
        <v>4</v>
      </c>
      <c r="AL221" s="149"/>
      <c r="AM221" s="149"/>
      <c r="AN221" s="149"/>
      <c r="AO221" s="149">
        <v>4</v>
      </c>
      <c r="AP221" s="10"/>
      <c r="AQ221" s="10"/>
      <c r="AR221" s="10"/>
      <c r="AS221" s="10">
        <v>4</v>
      </c>
      <c r="AT221" s="150"/>
      <c r="AU221" s="150"/>
      <c r="AV221" s="150"/>
      <c r="AW221" s="150">
        <v>4</v>
      </c>
      <c r="AX221" s="145"/>
      <c r="AY221" s="145"/>
      <c r="AZ221" s="145"/>
      <c r="BA221" s="145">
        <v>4</v>
      </c>
      <c r="BB221" s="10"/>
      <c r="BC221" s="10"/>
      <c r="BD221" s="10"/>
      <c r="BE221" s="10">
        <v>4</v>
      </c>
      <c r="BF221" s="146"/>
      <c r="BG221" s="146"/>
      <c r="BH221" s="146"/>
      <c r="BI221" s="146">
        <v>4</v>
      </c>
      <c r="BJ221" s="147"/>
      <c r="BK221" s="147"/>
      <c r="BL221" s="147"/>
      <c r="BM221" s="147">
        <v>4</v>
      </c>
      <c r="BN221" s="148"/>
      <c r="BO221" s="148"/>
      <c r="BP221" s="148"/>
      <c r="BQ221" s="148">
        <v>4</v>
      </c>
      <c r="BR221" s="149"/>
      <c r="BS221" s="149"/>
      <c r="BT221" s="149"/>
      <c r="BU221" s="149">
        <v>4</v>
      </c>
      <c r="CJ221" s="28"/>
      <c r="CO221" s="28"/>
    </row>
    <row r="222" spans="1:93">
      <c r="A222" s="17">
        <v>178</v>
      </c>
      <c r="B222" s="181">
        <v>2</v>
      </c>
      <c r="C222" s="623"/>
      <c r="D222" s="18">
        <v>1</v>
      </c>
      <c r="E222" s="19"/>
      <c r="F222" s="20"/>
      <c r="G222" s="20"/>
      <c r="H222" s="20">
        <v>1</v>
      </c>
      <c r="I222" s="20"/>
      <c r="J222" s="20"/>
      <c r="K222" s="20"/>
      <c r="L222" s="20"/>
      <c r="M222" s="20"/>
      <c r="N222" s="20"/>
      <c r="O222" s="20"/>
      <c r="P222" s="19"/>
      <c r="Q222" s="19"/>
      <c r="R222" s="145"/>
      <c r="S222" s="145"/>
      <c r="T222" s="145">
        <v>3</v>
      </c>
      <c r="U222" s="145"/>
      <c r="V222" s="10"/>
      <c r="W222" s="10"/>
      <c r="X222" s="10"/>
      <c r="Y222" s="10">
        <v>4</v>
      </c>
      <c r="Z222" s="146"/>
      <c r="AA222" s="146"/>
      <c r="AB222" s="146">
        <v>3</v>
      </c>
      <c r="AC222" s="146"/>
      <c r="AD222" s="147"/>
      <c r="AE222" s="147"/>
      <c r="AF222" s="147">
        <v>3</v>
      </c>
      <c r="AG222" s="147"/>
      <c r="AH222" s="148"/>
      <c r="AI222" s="148"/>
      <c r="AJ222" s="148"/>
      <c r="AK222" s="148">
        <v>4</v>
      </c>
      <c r="AL222" s="149"/>
      <c r="AM222" s="149"/>
      <c r="AN222" s="149">
        <v>3</v>
      </c>
      <c r="AO222" s="149"/>
      <c r="AP222" s="10"/>
      <c r="AQ222" s="10"/>
      <c r="AR222" s="10"/>
      <c r="AS222" s="10">
        <v>4</v>
      </c>
      <c r="AT222" s="150"/>
      <c r="AU222" s="150"/>
      <c r="AV222" s="150">
        <v>3</v>
      </c>
      <c r="AW222" s="150"/>
      <c r="AX222" s="145"/>
      <c r="AY222" s="145"/>
      <c r="AZ222" s="145">
        <v>3</v>
      </c>
      <c r="BA222" s="145"/>
      <c r="BB222" s="10"/>
      <c r="BC222" s="10"/>
      <c r="BD222" s="10"/>
      <c r="BE222" s="10">
        <v>4</v>
      </c>
      <c r="BF222" s="146"/>
      <c r="BG222" s="146"/>
      <c r="BH222" s="146"/>
      <c r="BI222" s="146">
        <v>4</v>
      </c>
      <c r="BJ222" s="147"/>
      <c r="BK222" s="147"/>
      <c r="BL222" s="147"/>
      <c r="BM222" s="147">
        <v>4</v>
      </c>
      <c r="BN222" s="148"/>
      <c r="BO222" s="148"/>
      <c r="BP222" s="148"/>
      <c r="BQ222" s="148">
        <v>4</v>
      </c>
      <c r="BR222" s="149"/>
      <c r="BS222" s="149"/>
      <c r="BT222" s="149"/>
      <c r="BU222" s="149">
        <v>4</v>
      </c>
      <c r="CJ222" s="28"/>
      <c r="CO222" s="28"/>
    </row>
    <row r="223" spans="1:93">
      <c r="A223" s="17">
        <v>179</v>
      </c>
      <c r="B223" s="181">
        <v>3</v>
      </c>
      <c r="C223" s="623"/>
      <c r="D223" s="18">
        <v>1</v>
      </c>
      <c r="E223" s="19"/>
      <c r="F223" s="20"/>
      <c r="G223" s="20"/>
      <c r="H223" s="20">
        <v>1</v>
      </c>
      <c r="I223" s="20"/>
      <c r="J223" s="20"/>
      <c r="K223" s="20"/>
      <c r="L223" s="20"/>
      <c r="M223" s="20"/>
      <c r="N223" s="20"/>
      <c r="O223" s="20"/>
      <c r="P223" s="19"/>
      <c r="Q223" s="19"/>
      <c r="R223" s="145"/>
      <c r="S223" s="145"/>
      <c r="T223" s="145">
        <v>3</v>
      </c>
      <c r="U223" s="145"/>
      <c r="V223" s="10"/>
      <c r="W223" s="10"/>
      <c r="X223" s="10">
        <v>3</v>
      </c>
      <c r="Y223" s="10"/>
      <c r="Z223" s="146"/>
      <c r="AA223" s="146"/>
      <c r="AB223" s="146"/>
      <c r="AC223" s="146">
        <v>4</v>
      </c>
      <c r="AD223" s="147"/>
      <c r="AE223" s="147"/>
      <c r="AF223" s="147"/>
      <c r="AG223" s="147">
        <v>4</v>
      </c>
      <c r="AH223" s="148"/>
      <c r="AI223" s="148"/>
      <c r="AJ223" s="148"/>
      <c r="AK223" s="148">
        <v>4</v>
      </c>
      <c r="AL223" s="149"/>
      <c r="AM223" s="149"/>
      <c r="AN223" s="149">
        <v>3</v>
      </c>
      <c r="AO223" s="149"/>
      <c r="AP223" s="10"/>
      <c r="AQ223" s="10"/>
      <c r="AR223" s="10">
        <v>3</v>
      </c>
      <c r="AS223" s="10"/>
      <c r="AT223" s="150"/>
      <c r="AU223" s="150"/>
      <c r="AV223" s="150">
        <v>3</v>
      </c>
      <c r="AW223" s="150"/>
      <c r="AX223" s="145"/>
      <c r="AY223" s="145"/>
      <c r="AZ223" s="145">
        <v>3</v>
      </c>
      <c r="BA223" s="145"/>
      <c r="BB223" s="10"/>
      <c r="BC223" s="10"/>
      <c r="BD223" s="10">
        <v>3</v>
      </c>
      <c r="BE223" s="10"/>
      <c r="BF223" s="146"/>
      <c r="BG223" s="146"/>
      <c r="BH223" s="146"/>
      <c r="BI223" s="146">
        <v>4</v>
      </c>
      <c r="BJ223" s="147"/>
      <c r="BK223" s="147"/>
      <c r="BL223" s="147"/>
      <c r="BM223" s="147">
        <v>4</v>
      </c>
      <c r="BN223" s="148"/>
      <c r="BO223" s="148"/>
      <c r="BP223" s="148">
        <v>3</v>
      </c>
      <c r="BQ223" s="148"/>
      <c r="BR223" s="149"/>
      <c r="BS223" s="149"/>
      <c r="BT223" s="149">
        <v>3</v>
      </c>
      <c r="BU223" s="149"/>
      <c r="CJ223" s="28"/>
      <c r="CO223" s="28"/>
    </row>
    <row r="224" spans="1:93">
      <c r="A224" s="17">
        <v>180</v>
      </c>
      <c r="B224" s="181">
        <v>4</v>
      </c>
      <c r="C224" s="623"/>
      <c r="D224" s="18"/>
      <c r="E224" s="19">
        <v>1</v>
      </c>
      <c r="F224" s="20"/>
      <c r="G224" s="20"/>
      <c r="H224" s="20">
        <v>1</v>
      </c>
      <c r="I224" s="20"/>
      <c r="J224" s="20"/>
      <c r="K224" s="20"/>
      <c r="L224" s="20"/>
      <c r="M224" s="20"/>
      <c r="N224" s="20"/>
      <c r="O224" s="20"/>
      <c r="P224" s="19"/>
      <c r="Q224" s="19"/>
      <c r="R224" s="145"/>
      <c r="S224" s="145"/>
      <c r="T224" s="145">
        <v>3</v>
      </c>
      <c r="U224" s="145"/>
      <c r="V224" s="10"/>
      <c r="W224" s="10"/>
      <c r="X224" s="10">
        <v>3</v>
      </c>
      <c r="Y224" s="10"/>
      <c r="Z224" s="146"/>
      <c r="AA224" s="146"/>
      <c r="AB224" s="146">
        <v>3</v>
      </c>
      <c r="AC224" s="146"/>
      <c r="AD224" s="147"/>
      <c r="AE224" s="147"/>
      <c r="AF224" s="147">
        <v>3</v>
      </c>
      <c r="AG224" s="147"/>
      <c r="AH224" s="148"/>
      <c r="AI224" s="148"/>
      <c r="AJ224" s="148">
        <v>3</v>
      </c>
      <c r="AK224" s="148"/>
      <c r="AL224" s="149"/>
      <c r="AM224" s="149"/>
      <c r="AN224" s="149">
        <v>3</v>
      </c>
      <c r="AO224" s="149"/>
      <c r="AP224" s="10"/>
      <c r="AQ224" s="10"/>
      <c r="AR224" s="10">
        <v>3</v>
      </c>
      <c r="AS224" s="10"/>
      <c r="AT224" s="150"/>
      <c r="AU224" s="150"/>
      <c r="AV224" s="150">
        <v>3</v>
      </c>
      <c r="AW224" s="150"/>
      <c r="AX224" s="145"/>
      <c r="AY224" s="145"/>
      <c r="AZ224" s="145">
        <v>3</v>
      </c>
      <c r="BA224" s="145"/>
      <c r="BB224" s="10"/>
      <c r="BC224" s="10"/>
      <c r="BD224" s="10">
        <v>3</v>
      </c>
      <c r="BE224" s="10"/>
      <c r="BF224" s="146"/>
      <c r="BG224" s="146"/>
      <c r="BH224" s="146">
        <v>3</v>
      </c>
      <c r="BI224" s="146"/>
      <c r="BJ224" s="147"/>
      <c r="BK224" s="147"/>
      <c r="BL224" s="147">
        <v>3</v>
      </c>
      <c r="BM224" s="147"/>
      <c r="BN224" s="148"/>
      <c r="BO224" s="148"/>
      <c r="BP224" s="148">
        <v>3</v>
      </c>
      <c r="BQ224" s="148"/>
      <c r="BR224" s="149"/>
      <c r="BS224" s="149"/>
      <c r="BT224" s="149">
        <v>3</v>
      </c>
      <c r="BU224" s="149"/>
      <c r="CJ224" s="28"/>
      <c r="CO224" s="28"/>
    </row>
    <row r="225" spans="1:93">
      <c r="A225" s="17">
        <v>181</v>
      </c>
      <c r="B225" s="181">
        <v>5</v>
      </c>
      <c r="C225" s="623"/>
      <c r="D225" s="18">
        <v>1</v>
      </c>
      <c r="E225" s="19"/>
      <c r="F225" s="20"/>
      <c r="G225" s="20"/>
      <c r="H225" s="20"/>
      <c r="I225" s="20"/>
      <c r="J225" s="20">
        <v>1</v>
      </c>
      <c r="K225" s="20"/>
      <c r="L225" s="20"/>
      <c r="M225" s="20"/>
      <c r="N225" s="20"/>
      <c r="O225" s="20"/>
      <c r="P225" s="19"/>
      <c r="Q225" s="19"/>
      <c r="R225" s="145"/>
      <c r="S225" s="145"/>
      <c r="T225" s="145">
        <v>3</v>
      </c>
      <c r="U225" s="145"/>
      <c r="V225" s="10"/>
      <c r="W225" s="10"/>
      <c r="X225" s="10">
        <v>3</v>
      </c>
      <c r="Y225" s="10"/>
      <c r="Z225" s="146"/>
      <c r="AA225" s="146"/>
      <c r="AB225" s="146">
        <v>3</v>
      </c>
      <c r="AC225" s="146"/>
      <c r="AD225" s="147"/>
      <c r="AE225" s="147"/>
      <c r="AF225" s="147">
        <v>3</v>
      </c>
      <c r="AG225" s="147"/>
      <c r="AH225" s="148"/>
      <c r="AI225" s="148"/>
      <c r="AJ225" s="148"/>
      <c r="AK225" s="148">
        <v>4</v>
      </c>
      <c r="AL225" s="149"/>
      <c r="AM225" s="149"/>
      <c r="AN225" s="149">
        <v>3</v>
      </c>
      <c r="AO225" s="149"/>
      <c r="AP225" s="10"/>
      <c r="AQ225" s="10"/>
      <c r="AR225" s="10"/>
      <c r="AS225" s="10">
        <v>4</v>
      </c>
      <c r="AT225" s="150"/>
      <c r="AU225" s="150"/>
      <c r="AV225" s="150"/>
      <c r="AW225" s="150">
        <v>4</v>
      </c>
      <c r="AX225" s="145"/>
      <c r="AY225" s="145"/>
      <c r="AZ225" s="145">
        <v>3</v>
      </c>
      <c r="BA225" s="145"/>
      <c r="BB225" s="10"/>
      <c r="BC225" s="10"/>
      <c r="BD225" s="10"/>
      <c r="BE225" s="10">
        <v>4</v>
      </c>
      <c r="BF225" s="146"/>
      <c r="BG225" s="146"/>
      <c r="BH225" s="146"/>
      <c r="BI225" s="146">
        <v>4</v>
      </c>
      <c r="BJ225" s="147"/>
      <c r="BK225" s="147"/>
      <c r="BL225" s="147"/>
      <c r="BM225" s="147">
        <v>4</v>
      </c>
      <c r="BN225" s="148"/>
      <c r="BO225" s="148"/>
      <c r="BP225" s="148">
        <v>3</v>
      </c>
      <c r="BQ225" s="148"/>
      <c r="BR225" s="149"/>
      <c r="BS225" s="149"/>
      <c r="BT225" s="149"/>
      <c r="BU225" s="149">
        <v>4</v>
      </c>
      <c r="CJ225" s="28"/>
      <c r="CO225" s="28"/>
    </row>
    <row r="226" spans="1:93">
      <c r="A226" s="17"/>
      <c r="B226" s="181">
        <v>6</v>
      </c>
      <c r="C226" s="447"/>
      <c r="D226" s="18">
        <v>1</v>
      </c>
      <c r="E226" s="19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19"/>
      <c r="Q226" s="19">
        <v>1</v>
      </c>
      <c r="R226" s="145"/>
      <c r="S226" s="145"/>
      <c r="T226" s="145"/>
      <c r="U226" s="145">
        <v>4</v>
      </c>
      <c r="V226" s="10"/>
      <c r="W226" s="10"/>
      <c r="X226" s="10">
        <v>3</v>
      </c>
      <c r="Y226" s="10"/>
      <c r="Z226" s="146"/>
      <c r="AA226" s="146"/>
      <c r="AB226" s="146"/>
      <c r="AC226" s="146">
        <v>4</v>
      </c>
      <c r="AD226" s="147"/>
      <c r="AE226" s="147"/>
      <c r="AF226" s="147"/>
      <c r="AG226" s="147">
        <v>4</v>
      </c>
      <c r="AH226" s="148"/>
      <c r="AI226" s="148"/>
      <c r="AJ226" s="148">
        <v>3</v>
      </c>
      <c r="AK226" s="148"/>
      <c r="AL226" s="149"/>
      <c r="AM226" s="149"/>
      <c r="AN226" s="149">
        <v>3</v>
      </c>
      <c r="AO226" s="149"/>
      <c r="AP226" s="10"/>
      <c r="AQ226" s="10"/>
      <c r="AR226" s="10">
        <v>3</v>
      </c>
      <c r="AS226" s="10"/>
      <c r="AT226" s="150"/>
      <c r="AU226" s="150"/>
      <c r="AV226" s="150">
        <v>3</v>
      </c>
      <c r="AW226" s="150"/>
      <c r="AX226" s="145"/>
      <c r="AY226" s="145"/>
      <c r="AZ226" s="145">
        <v>3</v>
      </c>
      <c r="BA226" s="145"/>
      <c r="BB226" s="10"/>
      <c r="BC226" s="10"/>
      <c r="BD226" s="10"/>
      <c r="BE226" s="10">
        <v>4</v>
      </c>
      <c r="BF226" s="146"/>
      <c r="BG226" s="146"/>
      <c r="BH226" s="146">
        <v>3</v>
      </c>
      <c r="BI226" s="146"/>
      <c r="BJ226" s="147"/>
      <c r="BK226" s="147"/>
      <c r="BL226" s="147">
        <v>3</v>
      </c>
      <c r="BM226" s="147"/>
      <c r="BN226" s="148"/>
      <c r="BO226" s="148"/>
      <c r="BP226" s="148">
        <v>3</v>
      </c>
      <c r="BQ226" s="148"/>
      <c r="BR226" s="149"/>
      <c r="BS226" s="149"/>
      <c r="BT226" s="149"/>
      <c r="BU226" s="149">
        <v>4</v>
      </c>
      <c r="CJ226" s="28"/>
      <c r="CO226" s="28"/>
    </row>
    <row r="227" spans="1:93">
      <c r="A227" s="17"/>
      <c r="B227" s="181">
        <v>7</v>
      </c>
      <c r="C227" s="447"/>
      <c r="D227" s="18">
        <v>1</v>
      </c>
      <c r="E227" s="19"/>
      <c r="F227" s="20"/>
      <c r="G227" s="20"/>
      <c r="H227" s="20">
        <v>1</v>
      </c>
      <c r="I227" s="20"/>
      <c r="J227" s="20"/>
      <c r="K227" s="20"/>
      <c r="L227" s="20"/>
      <c r="M227" s="20"/>
      <c r="N227" s="20"/>
      <c r="O227" s="20"/>
      <c r="P227" s="19"/>
      <c r="Q227" s="19"/>
      <c r="R227" s="145"/>
      <c r="S227" s="145"/>
      <c r="T227" s="145"/>
      <c r="U227" s="145">
        <v>4</v>
      </c>
      <c r="V227" s="10"/>
      <c r="W227" s="10"/>
      <c r="X227" s="10">
        <v>3</v>
      </c>
      <c r="Y227" s="10"/>
      <c r="Z227" s="146"/>
      <c r="AA227" s="146"/>
      <c r="AB227" s="146"/>
      <c r="AC227" s="146">
        <v>4</v>
      </c>
      <c r="AD227" s="147"/>
      <c r="AE227" s="147"/>
      <c r="AF227" s="147">
        <v>3</v>
      </c>
      <c r="AG227" s="147"/>
      <c r="AH227" s="148"/>
      <c r="AI227" s="148"/>
      <c r="AJ227" s="148"/>
      <c r="AK227" s="148">
        <v>4</v>
      </c>
      <c r="AL227" s="149"/>
      <c r="AM227" s="149"/>
      <c r="AN227" s="149"/>
      <c r="AO227" s="149">
        <v>4</v>
      </c>
      <c r="AP227" s="10"/>
      <c r="AQ227" s="10"/>
      <c r="AR227" s="10">
        <v>3</v>
      </c>
      <c r="AS227" s="10"/>
      <c r="AT227" s="150"/>
      <c r="AU227" s="150"/>
      <c r="AV227" s="150"/>
      <c r="AW227" s="150">
        <v>4</v>
      </c>
      <c r="AX227" s="145"/>
      <c r="AY227" s="145"/>
      <c r="AZ227" s="145"/>
      <c r="BA227" s="145">
        <v>4</v>
      </c>
      <c r="BB227" s="10"/>
      <c r="BC227" s="10"/>
      <c r="BD227" s="10"/>
      <c r="BE227" s="10">
        <v>4</v>
      </c>
      <c r="BF227" s="146"/>
      <c r="BG227" s="146"/>
      <c r="BH227" s="146"/>
      <c r="BI227" s="146">
        <v>4</v>
      </c>
      <c r="BJ227" s="147"/>
      <c r="BK227" s="147"/>
      <c r="BL227" s="147">
        <v>3</v>
      </c>
      <c r="BM227" s="147"/>
      <c r="BN227" s="148"/>
      <c r="BO227" s="148"/>
      <c r="BP227" s="148"/>
      <c r="BQ227" s="148">
        <v>4</v>
      </c>
      <c r="BR227" s="149"/>
      <c r="BS227" s="149"/>
      <c r="BT227" s="149"/>
      <c r="BU227" s="149">
        <v>4</v>
      </c>
      <c r="CJ227" s="28"/>
      <c r="CO227" s="28"/>
    </row>
    <row r="228" spans="1:93">
      <c r="A228" s="17"/>
      <c r="B228" s="181">
        <v>8</v>
      </c>
      <c r="C228" s="447"/>
      <c r="D228" s="18"/>
      <c r="E228" s="19">
        <v>1</v>
      </c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19"/>
      <c r="Q228" s="19">
        <v>1</v>
      </c>
      <c r="R228" s="145"/>
      <c r="S228" s="145"/>
      <c r="T228" s="145"/>
      <c r="U228" s="145">
        <v>4</v>
      </c>
      <c r="V228" s="10"/>
      <c r="W228" s="10"/>
      <c r="X228" s="10">
        <v>3</v>
      </c>
      <c r="Y228" s="10"/>
      <c r="Z228" s="146"/>
      <c r="AA228" s="146"/>
      <c r="AB228" s="146"/>
      <c r="AC228" s="146">
        <v>4</v>
      </c>
      <c r="AD228" s="147"/>
      <c r="AE228" s="147"/>
      <c r="AF228" s="147">
        <v>3</v>
      </c>
      <c r="AG228" s="147"/>
      <c r="AH228" s="148"/>
      <c r="AI228" s="148"/>
      <c r="AJ228" s="148"/>
      <c r="AK228" s="148">
        <v>4</v>
      </c>
      <c r="AL228" s="149"/>
      <c r="AM228" s="149"/>
      <c r="AN228" s="149"/>
      <c r="AO228" s="149">
        <v>4</v>
      </c>
      <c r="AP228" s="10"/>
      <c r="AQ228" s="10"/>
      <c r="AR228" s="10">
        <v>3</v>
      </c>
      <c r="AS228" s="10"/>
      <c r="AT228" s="150"/>
      <c r="AU228" s="150"/>
      <c r="AV228" s="150"/>
      <c r="AW228" s="150">
        <v>4</v>
      </c>
      <c r="AX228" s="145"/>
      <c r="AY228" s="145"/>
      <c r="AZ228" s="145"/>
      <c r="BA228" s="145">
        <v>4</v>
      </c>
      <c r="BB228" s="10"/>
      <c r="BC228" s="10"/>
      <c r="BD228" s="10"/>
      <c r="BE228" s="10">
        <v>4</v>
      </c>
      <c r="BF228" s="146"/>
      <c r="BG228" s="146"/>
      <c r="BH228" s="146"/>
      <c r="BI228" s="146">
        <v>4</v>
      </c>
      <c r="BJ228" s="147"/>
      <c r="BK228" s="147"/>
      <c r="BL228" s="147">
        <v>3</v>
      </c>
      <c r="BM228" s="147"/>
      <c r="BN228" s="148"/>
      <c r="BO228" s="148"/>
      <c r="BP228" s="148"/>
      <c r="BQ228" s="148">
        <v>4</v>
      </c>
      <c r="BR228" s="149"/>
      <c r="BS228" s="149"/>
      <c r="BT228" s="149"/>
      <c r="BU228" s="149">
        <v>4</v>
      </c>
      <c r="CJ228" s="28"/>
      <c r="CO228" s="28"/>
    </row>
    <row r="229" spans="1:93" s="217" customFormat="1">
      <c r="A229" s="38"/>
      <c r="B229" s="333"/>
      <c r="C229" s="442"/>
      <c r="D229" s="215">
        <f t="shared" ref="D229:AI229" si="382">SUM(D221:D228)</f>
        <v>6</v>
      </c>
      <c r="E229" s="215">
        <f t="shared" si="382"/>
        <v>2</v>
      </c>
      <c r="F229" s="215">
        <f t="shared" si="382"/>
        <v>0</v>
      </c>
      <c r="G229" s="215">
        <f t="shared" si="382"/>
        <v>0</v>
      </c>
      <c r="H229" s="215">
        <f t="shared" si="382"/>
        <v>4</v>
      </c>
      <c r="I229" s="215">
        <f t="shared" si="382"/>
        <v>1</v>
      </c>
      <c r="J229" s="215">
        <f t="shared" si="382"/>
        <v>1</v>
      </c>
      <c r="K229" s="215">
        <f t="shared" si="382"/>
        <v>0</v>
      </c>
      <c r="L229" s="215">
        <f t="shared" si="382"/>
        <v>0</v>
      </c>
      <c r="M229" s="215">
        <f t="shared" si="382"/>
        <v>0</v>
      </c>
      <c r="N229" s="215">
        <f t="shared" si="382"/>
        <v>0</v>
      </c>
      <c r="O229" s="215">
        <f t="shared" si="382"/>
        <v>0</v>
      </c>
      <c r="P229" s="215">
        <f t="shared" si="382"/>
        <v>0</v>
      </c>
      <c r="Q229" s="215">
        <f t="shared" si="382"/>
        <v>2</v>
      </c>
      <c r="R229" s="215">
        <f t="shared" si="382"/>
        <v>0</v>
      </c>
      <c r="S229" s="215">
        <f t="shared" si="382"/>
        <v>0</v>
      </c>
      <c r="T229" s="215">
        <f t="shared" si="382"/>
        <v>12</v>
      </c>
      <c r="U229" s="215">
        <f t="shared" si="382"/>
        <v>16</v>
      </c>
      <c r="V229" s="215">
        <f t="shared" si="382"/>
        <v>0</v>
      </c>
      <c r="W229" s="215">
        <f t="shared" si="382"/>
        <v>0</v>
      </c>
      <c r="X229" s="215">
        <f t="shared" si="382"/>
        <v>18</v>
      </c>
      <c r="Y229" s="215">
        <f t="shared" si="382"/>
        <v>8</v>
      </c>
      <c r="Z229" s="215">
        <f t="shared" si="382"/>
        <v>0</v>
      </c>
      <c r="AA229" s="215">
        <f t="shared" si="382"/>
        <v>0</v>
      </c>
      <c r="AB229" s="215">
        <f t="shared" si="382"/>
        <v>9</v>
      </c>
      <c r="AC229" s="215">
        <f t="shared" si="382"/>
        <v>20</v>
      </c>
      <c r="AD229" s="215">
        <f t="shared" si="382"/>
        <v>0</v>
      </c>
      <c r="AE229" s="215">
        <f t="shared" si="382"/>
        <v>0</v>
      </c>
      <c r="AF229" s="215">
        <f t="shared" si="382"/>
        <v>15</v>
      </c>
      <c r="AG229" s="215">
        <f t="shared" si="382"/>
        <v>12</v>
      </c>
      <c r="AH229" s="215">
        <f t="shared" si="382"/>
        <v>0</v>
      </c>
      <c r="AI229" s="215">
        <f t="shared" si="382"/>
        <v>0</v>
      </c>
      <c r="AJ229" s="215">
        <f t="shared" ref="AJ229:BO229" si="383">SUM(AJ221:AJ228)</f>
        <v>6</v>
      </c>
      <c r="AK229" s="215">
        <f t="shared" si="383"/>
        <v>24</v>
      </c>
      <c r="AL229" s="215">
        <f t="shared" si="383"/>
        <v>0</v>
      </c>
      <c r="AM229" s="215">
        <f t="shared" si="383"/>
        <v>0</v>
      </c>
      <c r="AN229" s="215">
        <f t="shared" si="383"/>
        <v>15</v>
      </c>
      <c r="AO229" s="215">
        <f t="shared" si="383"/>
        <v>12</v>
      </c>
      <c r="AP229" s="215">
        <f t="shared" si="383"/>
        <v>0</v>
      </c>
      <c r="AQ229" s="215">
        <f t="shared" si="383"/>
        <v>0</v>
      </c>
      <c r="AR229" s="215">
        <f t="shared" si="383"/>
        <v>15</v>
      </c>
      <c r="AS229" s="215">
        <f t="shared" si="383"/>
        <v>12</v>
      </c>
      <c r="AT229" s="215">
        <f t="shared" si="383"/>
        <v>0</v>
      </c>
      <c r="AU229" s="215">
        <f t="shared" si="383"/>
        <v>0</v>
      </c>
      <c r="AV229" s="215">
        <f t="shared" si="383"/>
        <v>12</v>
      </c>
      <c r="AW229" s="215">
        <f t="shared" si="383"/>
        <v>16</v>
      </c>
      <c r="AX229" s="215">
        <f t="shared" si="383"/>
        <v>0</v>
      </c>
      <c r="AY229" s="215">
        <f t="shared" si="383"/>
        <v>0</v>
      </c>
      <c r="AZ229" s="215">
        <f t="shared" si="383"/>
        <v>15</v>
      </c>
      <c r="BA229" s="215">
        <f t="shared" si="383"/>
        <v>12</v>
      </c>
      <c r="BB229" s="215">
        <f t="shared" si="383"/>
        <v>0</v>
      </c>
      <c r="BC229" s="215">
        <f t="shared" si="383"/>
        <v>0</v>
      </c>
      <c r="BD229" s="215">
        <f t="shared" si="383"/>
        <v>6</v>
      </c>
      <c r="BE229" s="215">
        <f t="shared" si="383"/>
        <v>24</v>
      </c>
      <c r="BF229" s="215">
        <f t="shared" si="383"/>
        <v>0</v>
      </c>
      <c r="BG229" s="215">
        <f t="shared" si="383"/>
        <v>0</v>
      </c>
      <c r="BH229" s="215">
        <f t="shared" si="383"/>
        <v>6</v>
      </c>
      <c r="BI229" s="215">
        <f t="shared" si="383"/>
        <v>24</v>
      </c>
      <c r="BJ229" s="215">
        <f t="shared" si="383"/>
        <v>0</v>
      </c>
      <c r="BK229" s="215">
        <f t="shared" si="383"/>
        <v>0</v>
      </c>
      <c r="BL229" s="215">
        <f t="shared" si="383"/>
        <v>12</v>
      </c>
      <c r="BM229" s="215">
        <f t="shared" si="383"/>
        <v>16</v>
      </c>
      <c r="BN229" s="215">
        <f t="shared" si="383"/>
        <v>0</v>
      </c>
      <c r="BO229" s="215">
        <f t="shared" si="383"/>
        <v>0</v>
      </c>
      <c r="BP229" s="215">
        <f t="shared" ref="BP229:BU229" si="384">SUM(BP221:BP228)</f>
        <v>12</v>
      </c>
      <c r="BQ229" s="215">
        <f t="shared" si="384"/>
        <v>16</v>
      </c>
      <c r="BR229" s="215">
        <f t="shared" si="384"/>
        <v>0</v>
      </c>
      <c r="BS229" s="215">
        <f t="shared" si="384"/>
        <v>0</v>
      </c>
      <c r="BT229" s="215">
        <f t="shared" si="384"/>
        <v>6</v>
      </c>
      <c r="BU229" s="215">
        <f t="shared" si="384"/>
        <v>24</v>
      </c>
    </row>
    <row r="230" spans="1:93" s="217" customFormat="1">
      <c r="A230" s="38"/>
      <c r="B230" s="333"/>
      <c r="C230" s="442"/>
      <c r="D230" s="215"/>
      <c r="E230" s="21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216"/>
      <c r="Q230" s="216"/>
      <c r="R230" s="446">
        <f>R229/1</f>
        <v>0</v>
      </c>
      <c r="S230" s="446">
        <f>S229/2</f>
        <v>0</v>
      </c>
      <c r="T230" s="446">
        <f>T229/3</f>
        <v>4</v>
      </c>
      <c r="U230" s="446">
        <f>U229/4</f>
        <v>4</v>
      </c>
      <c r="V230" s="446">
        <f t="shared" ref="V230" si="385">V229/1</f>
        <v>0</v>
      </c>
      <c r="W230" s="446">
        <f t="shared" ref="W230" si="386">W229/2</f>
        <v>0</v>
      </c>
      <c r="X230" s="446">
        <f t="shared" ref="X230" si="387">X229/3</f>
        <v>6</v>
      </c>
      <c r="Y230" s="446">
        <f t="shared" ref="Y230" si="388">Y229/4</f>
        <v>2</v>
      </c>
      <c r="Z230" s="446">
        <f t="shared" ref="Z230" si="389">Z229/1</f>
        <v>0</v>
      </c>
      <c r="AA230" s="446">
        <f t="shared" ref="AA230" si="390">AA229/2</f>
        <v>0</v>
      </c>
      <c r="AB230" s="446">
        <f t="shared" ref="AB230" si="391">AB229/3</f>
        <v>3</v>
      </c>
      <c r="AC230" s="446">
        <f t="shared" ref="AC230" si="392">AC229/4</f>
        <v>5</v>
      </c>
      <c r="AD230" s="446">
        <f t="shared" ref="AD230" si="393">AD229/1</f>
        <v>0</v>
      </c>
      <c r="AE230" s="446">
        <f t="shared" ref="AE230" si="394">AE229/2</f>
        <v>0</v>
      </c>
      <c r="AF230" s="446">
        <f t="shared" ref="AF230" si="395">AF229/3</f>
        <v>5</v>
      </c>
      <c r="AG230" s="446">
        <f t="shared" ref="AG230" si="396">AG229/4</f>
        <v>3</v>
      </c>
      <c r="AH230" s="446">
        <f t="shared" ref="AH230" si="397">AH229/1</f>
        <v>0</v>
      </c>
      <c r="AI230" s="446">
        <f t="shared" ref="AI230" si="398">AI229/2</f>
        <v>0</v>
      </c>
      <c r="AJ230" s="446">
        <f t="shared" ref="AJ230" si="399">AJ229/3</f>
        <v>2</v>
      </c>
      <c r="AK230" s="446">
        <f t="shared" ref="AK230" si="400">AK229/4</f>
        <v>6</v>
      </c>
      <c r="AL230" s="446">
        <f t="shared" ref="AL230" si="401">AL229/1</f>
        <v>0</v>
      </c>
      <c r="AM230" s="446">
        <f t="shared" ref="AM230" si="402">AM229/2</f>
        <v>0</v>
      </c>
      <c r="AN230" s="446">
        <f t="shared" ref="AN230" si="403">AN229/3</f>
        <v>5</v>
      </c>
      <c r="AO230" s="446">
        <f t="shared" ref="AO230" si="404">AO229/4</f>
        <v>3</v>
      </c>
      <c r="AP230" s="446">
        <f t="shared" ref="AP230" si="405">AP229/1</f>
        <v>0</v>
      </c>
      <c r="AQ230" s="446">
        <f t="shared" ref="AQ230" si="406">AQ229/2</f>
        <v>0</v>
      </c>
      <c r="AR230" s="446">
        <f t="shared" ref="AR230" si="407">AR229/3</f>
        <v>5</v>
      </c>
      <c r="AS230" s="446">
        <f t="shared" ref="AS230" si="408">AS229/4</f>
        <v>3</v>
      </c>
      <c r="AT230" s="446">
        <f t="shared" ref="AT230" si="409">AT229/1</f>
        <v>0</v>
      </c>
      <c r="AU230" s="446">
        <f t="shared" ref="AU230" si="410">AU229/2</f>
        <v>0</v>
      </c>
      <c r="AV230" s="446">
        <f t="shared" ref="AV230" si="411">AV229/3</f>
        <v>4</v>
      </c>
      <c r="AW230" s="446">
        <f t="shared" ref="AW230" si="412">AW229/4</f>
        <v>4</v>
      </c>
      <c r="AX230" s="446">
        <f t="shared" ref="AX230" si="413">AX229/1</f>
        <v>0</v>
      </c>
      <c r="AY230" s="446">
        <f t="shared" ref="AY230" si="414">AY229/2</f>
        <v>0</v>
      </c>
      <c r="AZ230" s="446">
        <f t="shared" ref="AZ230" si="415">AZ229/3</f>
        <v>5</v>
      </c>
      <c r="BA230" s="446">
        <f t="shared" ref="BA230" si="416">BA229/4</f>
        <v>3</v>
      </c>
      <c r="BB230" s="446">
        <f t="shared" ref="BB230" si="417">BB229/1</f>
        <v>0</v>
      </c>
      <c r="BC230" s="446">
        <f t="shared" ref="BC230" si="418">BC229/2</f>
        <v>0</v>
      </c>
      <c r="BD230" s="446">
        <f t="shared" ref="BD230" si="419">BD229/3</f>
        <v>2</v>
      </c>
      <c r="BE230" s="446">
        <f t="shared" ref="BE230" si="420">BE229/4</f>
        <v>6</v>
      </c>
      <c r="BF230" s="446">
        <f t="shared" ref="BF230" si="421">BF229/1</f>
        <v>0</v>
      </c>
      <c r="BG230" s="446">
        <f t="shared" ref="BG230" si="422">BG229/2</f>
        <v>0</v>
      </c>
      <c r="BH230" s="446">
        <f t="shared" ref="BH230" si="423">BH229/3</f>
        <v>2</v>
      </c>
      <c r="BI230" s="446">
        <f t="shared" ref="BI230" si="424">BI229/4</f>
        <v>6</v>
      </c>
      <c r="BJ230" s="446">
        <f t="shared" ref="BJ230" si="425">BJ229/1</f>
        <v>0</v>
      </c>
      <c r="BK230" s="446">
        <f t="shared" ref="BK230" si="426">BK229/2</f>
        <v>0</v>
      </c>
      <c r="BL230" s="446">
        <f t="shared" ref="BL230" si="427">BL229/3</f>
        <v>4</v>
      </c>
      <c r="BM230" s="446">
        <f t="shared" ref="BM230" si="428">BM229/4</f>
        <v>4</v>
      </c>
      <c r="BN230" s="446">
        <f t="shared" ref="BN230" si="429">BN229/1</f>
        <v>0</v>
      </c>
      <c r="BO230" s="446">
        <f t="shared" ref="BO230" si="430">BO229/2</f>
        <v>0</v>
      </c>
      <c r="BP230" s="446">
        <f t="shared" ref="BP230" si="431">BP229/3</f>
        <v>4</v>
      </c>
      <c r="BQ230" s="446">
        <f t="shared" ref="BQ230" si="432">BQ229/4</f>
        <v>4</v>
      </c>
      <c r="BR230" s="446">
        <f t="shared" ref="BR230" si="433">BR229/1</f>
        <v>0</v>
      </c>
      <c r="BS230" s="446">
        <f t="shared" ref="BS230" si="434">BS229/2</f>
        <v>0</v>
      </c>
      <c r="BT230" s="446">
        <f t="shared" ref="BT230" si="435">BT229/3</f>
        <v>2</v>
      </c>
      <c r="BU230" s="446">
        <f t="shared" ref="BU230" si="436">BU229/4</f>
        <v>6</v>
      </c>
    </row>
    <row r="231" spans="1:93" s="263" customFormat="1">
      <c r="A231" s="114"/>
      <c r="B231" s="458"/>
      <c r="C231" s="456"/>
      <c r="D231" s="455"/>
      <c r="E231" s="450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450"/>
      <c r="Q231" s="450"/>
      <c r="R231" s="118">
        <f>SUM(R229:U229)</f>
        <v>28</v>
      </c>
      <c r="S231" s="118"/>
      <c r="T231" s="118"/>
      <c r="U231" s="118"/>
      <c r="V231" s="118">
        <f>SUM(V229:Y229)</f>
        <v>26</v>
      </c>
      <c r="W231" s="118"/>
      <c r="X231" s="118"/>
      <c r="Y231" s="118"/>
      <c r="Z231" s="118">
        <f>SUM(Z229:AC229)</f>
        <v>29</v>
      </c>
      <c r="AA231" s="118"/>
      <c r="AB231" s="118"/>
      <c r="AC231" s="118"/>
      <c r="AD231" s="118">
        <f>SUM(AD229:AG229)</f>
        <v>27</v>
      </c>
      <c r="AE231" s="118"/>
      <c r="AF231" s="118"/>
      <c r="AG231" s="118"/>
      <c r="AH231" s="118">
        <f>SUM(AH229:AK229)</f>
        <v>30</v>
      </c>
      <c r="AI231" s="118"/>
      <c r="AJ231" s="118"/>
      <c r="AK231" s="118"/>
      <c r="AL231" s="118">
        <f>SUM(AL229:AO229)</f>
        <v>27</v>
      </c>
      <c r="AM231" s="118"/>
      <c r="AN231" s="118"/>
      <c r="AO231" s="118"/>
      <c r="AP231" s="118">
        <f>SUM(AP229:AS229)</f>
        <v>27</v>
      </c>
      <c r="AQ231" s="118"/>
      <c r="AR231" s="118"/>
      <c r="AS231" s="118"/>
      <c r="AT231" s="118">
        <f>SUM(AT229:AW229)</f>
        <v>28</v>
      </c>
      <c r="AU231" s="118"/>
      <c r="AV231" s="118"/>
      <c r="AW231" s="118"/>
      <c r="AX231" s="118">
        <f>SUM(AX229:BA229)</f>
        <v>27</v>
      </c>
      <c r="AY231" s="118"/>
      <c r="AZ231" s="118"/>
      <c r="BA231" s="118"/>
      <c r="BB231" s="118">
        <f>SUM(BB229:BE229)</f>
        <v>30</v>
      </c>
      <c r="BC231" s="118"/>
      <c r="BD231" s="118"/>
      <c r="BE231" s="118"/>
      <c r="BF231" s="118">
        <f>SUM(BF229:BI229)</f>
        <v>30</v>
      </c>
      <c r="BG231" s="118"/>
      <c r="BH231" s="118"/>
      <c r="BI231" s="118"/>
      <c r="BJ231" s="118">
        <f>SUM(BJ229:BM229)</f>
        <v>28</v>
      </c>
      <c r="BK231" s="118"/>
      <c r="BL231" s="118"/>
      <c r="BM231" s="118"/>
      <c r="BN231" s="118">
        <f>SUM(BN229:BQ229)</f>
        <v>28</v>
      </c>
      <c r="BO231" s="118"/>
      <c r="BP231" s="118"/>
      <c r="BQ231" s="118"/>
      <c r="BR231" s="118">
        <f>SUM(BR229:BU229)</f>
        <v>30</v>
      </c>
      <c r="BS231" s="118"/>
      <c r="BT231" s="118"/>
      <c r="BU231" s="118"/>
    </row>
    <row r="232" spans="1:93" s="263" customFormat="1">
      <c r="A232" s="114"/>
      <c r="B232" s="458"/>
      <c r="C232" s="456"/>
      <c r="D232" s="455"/>
      <c r="E232" s="450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450"/>
      <c r="Q232" s="450"/>
      <c r="R232" s="118">
        <v>8</v>
      </c>
      <c r="S232" s="118">
        <v>8</v>
      </c>
      <c r="T232" s="118">
        <v>8</v>
      </c>
      <c r="U232" s="118">
        <v>8</v>
      </c>
      <c r="V232" s="118">
        <v>8</v>
      </c>
      <c r="W232" s="118">
        <v>8</v>
      </c>
      <c r="X232" s="118">
        <v>8</v>
      </c>
      <c r="Y232" s="118">
        <v>8</v>
      </c>
      <c r="Z232" s="118">
        <v>8</v>
      </c>
      <c r="AA232" s="118">
        <v>8</v>
      </c>
      <c r="AB232" s="118">
        <v>8</v>
      </c>
      <c r="AC232" s="118">
        <v>8</v>
      </c>
      <c r="AD232" s="118">
        <v>8</v>
      </c>
      <c r="AE232" s="118">
        <v>8</v>
      </c>
      <c r="AF232" s="118">
        <v>8</v>
      </c>
      <c r="AG232" s="118">
        <v>8</v>
      </c>
      <c r="AH232" s="118">
        <v>8</v>
      </c>
      <c r="AI232" s="118">
        <v>8</v>
      </c>
      <c r="AJ232" s="118">
        <v>8</v>
      </c>
      <c r="AK232" s="118">
        <v>8</v>
      </c>
      <c r="AL232" s="118">
        <v>8</v>
      </c>
      <c r="AM232" s="118">
        <v>8</v>
      </c>
      <c r="AN232" s="118">
        <v>8</v>
      </c>
      <c r="AO232" s="118">
        <v>8</v>
      </c>
      <c r="AP232" s="118">
        <v>8</v>
      </c>
      <c r="AQ232" s="118">
        <v>8</v>
      </c>
      <c r="AR232" s="118">
        <v>8</v>
      </c>
      <c r="AS232" s="118">
        <v>8</v>
      </c>
      <c r="AT232" s="118">
        <v>8</v>
      </c>
      <c r="AU232" s="118">
        <v>8</v>
      </c>
      <c r="AV232" s="118">
        <v>8</v>
      </c>
      <c r="AW232" s="118">
        <v>8</v>
      </c>
      <c r="AX232" s="118">
        <v>8</v>
      </c>
      <c r="AY232" s="118">
        <v>8</v>
      </c>
      <c r="AZ232" s="118">
        <v>8</v>
      </c>
      <c r="BA232" s="118">
        <v>8</v>
      </c>
      <c r="BB232" s="118">
        <v>8</v>
      </c>
      <c r="BC232" s="118">
        <v>8</v>
      </c>
      <c r="BD232" s="118">
        <v>8</v>
      </c>
      <c r="BE232" s="118">
        <v>8</v>
      </c>
      <c r="BF232" s="118">
        <v>8</v>
      </c>
      <c r="BG232" s="118">
        <v>8</v>
      </c>
      <c r="BH232" s="118">
        <v>8</v>
      </c>
      <c r="BI232" s="118">
        <v>8</v>
      </c>
      <c r="BJ232" s="118">
        <v>8</v>
      </c>
      <c r="BK232" s="118">
        <v>8</v>
      </c>
      <c r="BL232" s="118">
        <v>8</v>
      </c>
      <c r="BM232" s="118">
        <v>8</v>
      </c>
      <c r="BN232" s="118">
        <v>8</v>
      </c>
      <c r="BO232" s="118">
        <v>8</v>
      </c>
      <c r="BP232" s="118">
        <v>8</v>
      </c>
      <c r="BQ232" s="118">
        <v>8</v>
      </c>
      <c r="BR232" s="118">
        <v>8</v>
      </c>
      <c r="BS232" s="118">
        <v>8</v>
      </c>
      <c r="BT232" s="118">
        <v>8</v>
      </c>
      <c r="BU232" s="118">
        <v>8</v>
      </c>
    </row>
    <row r="233" spans="1:93" s="263" customFormat="1">
      <c r="A233" s="114"/>
      <c r="B233" s="458"/>
      <c r="C233" s="456"/>
      <c r="D233" s="455"/>
      <c r="E233" s="450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450"/>
      <c r="Q233" s="450"/>
      <c r="R233" s="467">
        <f>R230/R232*100%</f>
        <v>0</v>
      </c>
      <c r="S233" s="467">
        <f>S230/S232*100%</f>
        <v>0</v>
      </c>
      <c r="T233" s="467">
        <f>T230/T232*100%</f>
        <v>0.5</v>
      </c>
      <c r="U233" s="467">
        <f>U230/U232*100%</f>
        <v>0.5</v>
      </c>
      <c r="V233" s="467">
        <f t="shared" ref="V233:BU233" si="437">V230/V232*100%</f>
        <v>0</v>
      </c>
      <c r="W233" s="467">
        <f t="shared" si="437"/>
        <v>0</v>
      </c>
      <c r="X233" s="467">
        <f t="shared" si="437"/>
        <v>0.75</v>
      </c>
      <c r="Y233" s="467">
        <f t="shared" si="437"/>
        <v>0.25</v>
      </c>
      <c r="Z233" s="467">
        <f t="shared" si="437"/>
        <v>0</v>
      </c>
      <c r="AA233" s="467">
        <f t="shared" si="437"/>
        <v>0</v>
      </c>
      <c r="AB233" s="467">
        <f t="shared" si="437"/>
        <v>0.375</v>
      </c>
      <c r="AC233" s="467">
        <f t="shared" si="437"/>
        <v>0.625</v>
      </c>
      <c r="AD233" s="467">
        <f t="shared" si="437"/>
        <v>0</v>
      </c>
      <c r="AE233" s="467">
        <f t="shared" si="437"/>
        <v>0</v>
      </c>
      <c r="AF233" s="467">
        <f t="shared" si="437"/>
        <v>0.625</v>
      </c>
      <c r="AG233" s="467">
        <f t="shared" si="437"/>
        <v>0.375</v>
      </c>
      <c r="AH233" s="467">
        <f t="shared" si="437"/>
        <v>0</v>
      </c>
      <c r="AI233" s="467">
        <f t="shared" si="437"/>
        <v>0</v>
      </c>
      <c r="AJ233" s="467">
        <f t="shared" si="437"/>
        <v>0.25</v>
      </c>
      <c r="AK233" s="467">
        <f t="shared" si="437"/>
        <v>0.75</v>
      </c>
      <c r="AL233" s="467">
        <f t="shared" si="437"/>
        <v>0</v>
      </c>
      <c r="AM233" s="467">
        <f t="shared" si="437"/>
        <v>0</v>
      </c>
      <c r="AN233" s="467">
        <f t="shared" si="437"/>
        <v>0.625</v>
      </c>
      <c r="AO233" s="467">
        <f t="shared" si="437"/>
        <v>0.375</v>
      </c>
      <c r="AP233" s="467">
        <f t="shared" si="437"/>
        <v>0</v>
      </c>
      <c r="AQ233" s="467">
        <f t="shared" si="437"/>
        <v>0</v>
      </c>
      <c r="AR233" s="467">
        <f t="shared" si="437"/>
        <v>0.625</v>
      </c>
      <c r="AS233" s="467">
        <f t="shared" si="437"/>
        <v>0.375</v>
      </c>
      <c r="AT233" s="467">
        <f t="shared" si="437"/>
        <v>0</v>
      </c>
      <c r="AU233" s="467">
        <f t="shared" si="437"/>
        <v>0</v>
      </c>
      <c r="AV233" s="467">
        <f t="shared" si="437"/>
        <v>0.5</v>
      </c>
      <c r="AW233" s="467">
        <f t="shared" si="437"/>
        <v>0.5</v>
      </c>
      <c r="AX233" s="467">
        <f t="shared" si="437"/>
        <v>0</v>
      </c>
      <c r="AY233" s="467">
        <f t="shared" si="437"/>
        <v>0</v>
      </c>
      <c r="AZ233" s="467">
        <f t="shared" si="437"/>
        <v>0.625</v>
      </c>
      <c r="BA233" s="467">
        <f t="shared" si="437"/>
        <v>0.375</v>
      </c>
      <c r="BB233" s="467">
        <f t="shared" si="437"/>
        <v>0</v>
      </c>
      <c r="BC233" s="467">
        <f t="shared" si="437"/>
        <v>0</v>
      </c>
      <c r="BD233" s="467">
        <f t="shared" si="437"/>
        <v>0.25</v>
      </c>
      <c r="BE233" s="467">
        <f t="shared" si="437"/>
        <v>0.75</v>
      </c>
      <c r="BF233" s="467">
        <f t="shared" si="437"/>
        <v>0</v>
      </c>
      <c r="BG233" s="467">
        <f t="shared" si="437"/>
        <v>0</v>
      </c>
      <c r="BH233" s="467">
        <f t="shared" si="437"/>
        <v>0.25</v>
      </c>
      <c r="BI233" s="467">
        <f t="shared" si="437"/>
        <v>0.75</v>
      </c>
      <c r="BJ233" s="467">
        <f t="shared" si="437"/>
        <v>0</v>
      </c>
      <c r="BK233" s="467">
        <f t="shared" si="437"/>
        <v>0</v>
      </c>
      <c r="BL233" s="467">
        <f t="shared" si="437"/>
        <v>0.5</v>
      </c>
      <c r="BM233" s="467">
        <f t="shared" si="437"/>
        <v>0.5</v>
      </c>
      <c r="BN233" s="467">
        <f t="shared" si="437"/>
        <v>0</v>
      </c>
      <c r="BO233" s="467">
        <f t="shared" si="437"/>
        <v>0</v>
      </c>
      <c r="BP233" s="467">
        <f t="shared" si="437"/>
        <v>0.5</v>
      </c>
      <c r="BQ233" s="467">
        <f t="shared" si="437"/>
        <v>0.5</v>
      </c>
      <c r="BR233" s="467">
        <f t="shared" si="437"/>
        <v>0</v>
      </c>
      <c r="BS233" s="467">
        <f t="shared" si="437"/>
        <v>0</v>
      </c>
      <c r="BT233" s="467">
        <f t="shared" si="437"/>
        <v>0.25</v>
      </c>
      <c r="BU233" s="467">
        <f t="shared" si="437"/>
        <v>0.75</v>
      </c>
    </row>
    <row r="234" spans="1:93" s="263" customFormat="1">
      <c r="A234" s="114"/>
      <c r="B234" s="458"/>
      <c r="C234" s="456"/>
      <c r="D234" s="455"/>
      <c r="E234" s="450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450"/>
      <c r="Q234" s="450"/>
      <c r="R234" s="467">
        <f>SUM(R233:S233)</f>
        <v>0</v>
      </c>
      <c r="S234" s="467"/>
      <c r="T234" s="467"/>
      <c r="U234" s="467"/>
      <c r="V234" s="467">
        <f>SUM(V233:W233)</f>
        <v>0</v>
      </c>
      <c r="W234" s="467"/>
      <c r="X234" s="467"/>
      <c r="Y234" s="467"/>
      <c r="Z234" s="467">
        <f>SUM(Z233:AA233)</f>
        <v>0</v>
      </c>
      <c r="AA234" s="467"/>
      <c r="AB234" s="467"/>
      <c r="AC234" s="467"/>
      <c r="AD234" s="467">
        <f>SUM(AD233:AE233)</f>
        <v>0</v>
      </c>
      <c r="AE234" s="467"/>
      <c r="AF234" s="467"/>
      <c r="AG234" s="467"/>
      <c r="AH234" s="467">
        <f>SUM(AH233:AI233)</f>
        <v>0</v>
      </c>
      <c r="AI234" s="467"/>
      <c r="AJ234" s="467"/>
      <c r="AK234" s="467"/>
      <c r="AL234" s="467">
        <f>SUM(AL233:AM233)</f>
        <v>0</v>
      </c>
      <c r="AM234" s="467"/>
      <c r="AN234" s="467"/>
      <c r="AO234" s="467"/>
      <c r="AP234" s="467">
        <f>SUM(AP233:AQ233)</f>
        <v>0</v>
      </c>
      <c r="AQ234" s="467"/>
      <c r="AR234" s="467"/>
      <c r="AS234" s="467"/>
      <c r="AT234" s="467">
        <f>SUM(AT233:AU233)</f>
        <v>0</v>
      </c>
      <c r="AU234" s="467"/>
      <c r="AV234" s="467"/>
      <c r="AW234" s="467"/>
      <c r="AX234" s="467">
        <f>SUM(AX233:AY233)</f>
        <v>0</v>
      </c>
      <c r="AY234" s="467"/>
      <c r="AZ234" s="467"/>
      <c r="BA234" s="467"/>
      <c r="BB234" s="467">
        <f>SUM(BB233:BC233)</f>
        <v>0</v>
      </c>
      <c r="BC234" s="467"/>
      <c r="BD234" s="467"/>
      <c r="BE234" s="467"/>
      <c r="BF234" s="467">
        <f>SUM(BF233:BG233)</f>
        <v>0</v>
      </c>
      <c r="BG234" s="467"/>
      <c r="BH234" s="467"/>
      <c r="BI234" s="467"/>
      <c r="BJ234" s="467">
        <f>SUM(BJ233:BK233)</f>
        <v>0</v>
      </c>
      <c r="BK234" s="467"/>
      <c r="BL234" s="467"/>
      <c r="BM234" s="467"/>
      <c r="BN234" s="467">
        <f>SUM(BN233:BO233)</f>
        <v>0</v>
      </c>
      <c r="BO234" s="467"/>
      <c r="BP234" s="467"/>
      <c r="BQ234" s="467"/>
      <c r="BR234" s="467">
        <f>SUM(BR233:BS233)</f>
        <v>0</v>
      </c>
      <c r="BS234" s="467"/>
      <c r="BT234" s="467"/>
      <c r="BU234" s="467"/>
    </row>
    <row r="235" spans="1:93" s="263" customFormat="1">
      <c r="A235" s="114"/>
      <c r="B235" s="458"/>
      <c r="C235" s="456"/>
      <c r="D235" s="455"/>
      <c r="E235" s="450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450"/>
      <c r="Q235" s="450"/>
      <c r="R235" s="118"/>
      <c r="S235" s="118"/>
      <c r="T235" s="118"/>
      <c r="U235" s="118"/>
      <c r="V235" s="118"/>
      <c r="W235" s="118"/>
      <c r="X235" s="118"/>
      <c r="Y235" s="118"/>
      <c r="Z235" s="118"/>
      <c r="AA235" s="118"/>
      <c r="AB235" s="118"/>
      <c r="AC235" s="118"/>
      <c r="AD235" s="118"/>
      <c r="AE235" s="118"/>
      <c r="AF235" s="118"/>
      <c r="AG235" s="118"/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8"/>
      <c r="AT235" s="118"/>
      <c r="AU235" s="118"/>
      <c r="AV235" s="118"/>
      <c r="AW235" s="118"/>
      <c r="AX235" s="118"/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8"/>
      <c r="BJ235" s="118"/>
      <c r="BK235" s="118"/>
      <c r="BL235" s="118"/>
      <c r="BM235" s="118"/>
      <c r="BN235" s="118"/>
      <c r="BO235" s="118"/>
      <c r="BP235" s="118"/>
      <c r="BQ235" s="118"/>
      <c r="BR235" s="118"/>
      <c r="BS235" s="118"/>
      <c r="BT235" s="118"/>
      <c r="BU235" s="118"/>
    </row>
    <row r="236" spans="1:93">
      <c r="A236" s="17">
        <v>182</v>
      </c>
      <c r="B236" s="341">
        <v>1</v>
      </c>
      <c r="C236" s="775" t="s">
        <v>467</v>
      </c>
      <c r="D236" s="18">
        <v>1</v>
      </c>
      <c r="E236" s="19"/>
      <c r="F236" s="20"/>
      <c r="G236" s="20"/>
      <c r="H236" s="20"/>
      <c r="I236" s="20"/>
      <c r="J236" s="20">
        <v>1</v>
      </c>
      <c r="K236" s="20"/>
      <c r="L236" s="20"/>
      <c r="M236" s="20"/>
      <c r="N236" s="20"/>
      <c r="O236" s="20"/>
      <c r="P236" s="19"/>
      <c r="Q236" s="19"/>
      <c r="R236" s="145"/>
      <c r="S236" s="145"/>
      <c r="T236" s="145"/>
      <c r="U236" s="145">
        <v>4</v>
      </c>
      <c r="V236" s="10"/>
      <c r="W236" s="10"/>
      <c r="X236" s="10"/>
      <c r="Y236" s="10">
        <v>4</v>
      </c>
      <c r="Z236" s="146"/>
      <c r="AA236" s="146"/>
      <c r="AB236" s="146"/>
      <c r="AC236" s="146">
        <v>4</v>
      </c>
      <c r="AD236" s="147"/>
      <c r="AE236" s="147"/>
      <c r="AF236" s="147">
        <v>3</v>
      </c>
      <c r="AG236" s="147"/>
      <c r="AH236" s="148"/>
      <c r="AI236" s="148"/>
      <c r="AJ236" s="148"/>
      <c r="AK236" s="148">
        <v>4</v>
      </c>
      <c r="AL236" s="149"/>
      <c r="AM236" s="149"/>
      <c r="AN236" s="149"/>
      <c r="AO236" s="149">
        <v>4</v>
      </c>
      <c r="AP236" s="10"/>
      <c r="AQ236" s="10"/>
      <c r="AR236" s="10"/>
      <c r="AS236" s="10">
        <v>4</v>
      </c>
      <c r="AT236" s="150"/>
      <c r="AU236" s="150"/>
      <c r="AV236" s="150"/>
      <c r="AW236" s="150">
        <v>4</v>
      </c>
      <c r="AX236" s="145"/>
      <c r="AY236" s="145"/>
      <c r="AZ236" s="145"/>
      <c r="BA236" s="145">
        <v>4</v>
      </c>
      <c r="BB236" s="10"/>
      <c r="BC236" s="10"/>
      <c r="BD236" s="10"/>
      <c r="BE236" s="10">
        <v>4</v>
      </c>
      <c r="BF236" s="146"/>
      <c r="BG236" s="146"/>
      <c r="BH236" s="146"/>
      <c r="BI236" s="146">
        <v>4</v>
      </c>
      <c r="BJ236" s="147"/>
      <c r="BK236" s="147"/>
      <c r="BL236" s="147"/>
      <c r="BM236" s="147">
        <v>4</v>
      </c>
      <c r="BN236" s="148"/>
      <c r="BO236" s="148"/>
      <c r="BP236" s="148"/>
      <c r="BQ236" s="148">
        <v>4</v>
      </c>
      <c r="BR236" s="149"/>
      <c r="BS236" s="149"/>
      <c r="BT236" s="149"/>
      <c r="BU236" s="149">
        <v>4</v>
      </c>
      <c r="CJ236" s="28"/>
      <c r="CO236" s="28"/>
    </row>
    <row r="237" spans="1:93">
      <c r="A237" s="17">
        <v>183</v>
      </c>
      <c r="B237" s="341">
        <v>2</v>
      </c>
      <c r="C237" s="775"/>
      <c r="D237" s="18">
        <v>1</v>
      </c>
      <c r="E237" s="19"/>
      <c r="F237" s="20"/>
      <c r="G237" s="20"/>
      <c r="H237" s="20">
        <v>1</v>
      </c>
      <c r="I237" s="20"/>
      <c r="J237" s="20"/>
      <c r="K237" s="20"/>
      <c r="L237" s="20"/>
      <c r="M237" s="20"/>
      <c r="N237" s="20"/>
      <c r="O237" s="20"/>
      <c r="P237" s="19"/>
      <c r="Q237" s="19"/>
      <c r="R237" s="145"/>
      <c r="S237" s="145">
        <v>2</v>
      </c>
      <c r="T237" s="145"/>
      <c r="U237" s="145"/>
      <c r="V237" s="10"/>
      <c r="W237" s="10"/>
      <c r="X237" s="10">
        <v>3</v>
      </c>
      <c r="Y237" s="10"/>
      <c r="Z237" s="146"/>
      <c r="AA237" s="146"/>
      <c r="AB237" s="146">
        <v>3</v>
      </c>
      <c r="AC237" s="146"/>
      <c r="AD237" s="147"/>
      <c r="AE237" s="147"/>
      <c r="AF237" s="147">
        <v>3</v>
      </c>
      <c r="AG237" s="147"/>
      <c r="AH237" s="148"/>
      <c r="AI237" s="148"/>
      <c r="AJ237" s="148">
        <v>3</v>
      </c>
      <c r="AK237" s="148"/>
      <c r="AL237" s="149"/>
      <c r="AM237" s="149"/>
      <c r="AN237" s="149">
        <v>3</v>
      </c>
      <c r="AO237" s="149"/>
      <c r="AP237" s="10"/>
      <c r="AQ237" s="10"/>
      <c r="AR237" s="10">
        <v>3</v>
      </c>
      <c r="AS237" s="10"/>
      <c r="AT237" s="150"/>
      <c r="AU237" s="150"/>
      <c r="AV237" s="150">
        <v>3</v>
      </c>
      <c r="AW237" s="150"/>
      <c r="AX237" s="145"/>
      <c r="AY237" s="145"/>
      <c r="AZ237" s="145">
        <v>3</v>
      </c>
      <c r="BA237" s="145"/>
      <c r="BB237" s="10"/>
      <c r="BC237" s="10"/>
      <c r="BD237" s="10">
        <v>3</v>
      </c>
      <c r="BE237" s="10"/>
      <c r="BF237" s="146"/>
      <c r="BG237" s="146"/>
      <c r="BH237" s="146">
        <v>3</v>
      </c>
      <c r="BI237" s="146"/>
      <c r="BJ237" s="147"/>
      <c r="BK237" s="147"/>
      <c r="BL237" s="147">
        <v>3</v>
      </c>
      <c r="BM237" s="147"/>
      <c r="BN237" s="148"/>
      <c r="BO237" s="148"/>
      <c r="BP237" s="148">
        <v>3</v>
      </c>
      <c r="BQ237" s="148"/>
      <c r="BR237" s="149"/>
      <c r="BS237" s="149"/>
      <c r="BT237" s="149">
        <v>3</v>
      </c>
      <c r="BU237" s="149"/>
      <c r="CJ237" s="28"/>
      <c r="CO237" s="28"/>
    </row>
    <row r="238" spans="1:93">
      <c r="A238" s="17">
        <v>184</v>
      </c>
      <c r="B238" s="341">
        <v>3</v>
      </c>
      <c r="C238" s="775"/>
      <c r="D238" s="18">
        <v>1</v>
      </c>
      <c r="E238" s="19"/>
      <c r="F238" s="20"/>
      <c r="G238" s="20"/>
      <c r="H238" s="20">
        <v>1</v>
      </c>
      <c r="I238" s="20"/>
      <c r="J238" s="20"/>
      <c r="K238" s="20"/>
      <c r="L238" s="20"/>
      <c r="M238" s="20"/>
      <c r="N238" s="20"/>
      <c r="O238" s="20"/>
      <c r="P238" s="19"/>
      <c r="Q238" s="19"/>
      <c r="R238" s="145"/>
      <c r="S238" s="145">
        <v>2</v>
      </c>
      <c r="T238" s="145"/>
      <c r="U238" s="145"/>
      <c r="V238" s="10"/>
      <c r="W238" s="10"/>
      <c r="X238" s="10">
        <v>3</v>
      </c>
      <c r="Y238" s="10"/>
      <c r="Z238" s="146"/>
      <c r="AA238" s="146"/>
      <c r="AB238" s="146">
        <v>3</v>
      </c>
      <c r="AC238" s="146"/>
      <c r="AD238" s="147"/>
      <c r="AE238" s="147"/>
      <c r="AF238" s="147">
        <v>3</v>
      </c>
      <c r="AG238" s="147"/>
      <c r="AH238" s="148"/>
      <c r="AI238" s="148"/>
      <c r="AJ238" s="148">
        <v>3</v>
      </c>
      <c r="AK238" s="148"/>
      <c r="AL238" s="149"/>
      <c r="AM238" s="149"/>
      <c r="AN238" s="149">
        <v>3</v>
      </c>
      <c r="AO238" s="149"/>
      <c r="AP238" s="10"/>
      <c r="AQ238" s="10"/>
      <c r="AR238" s="10">
        <v>3</v>
      </c>
      <c r="AS238" s="10"/>
      <c r="AT238" s="150"/>
      <c r="AU238" s="150"/>
      <c r="AV238" s="150">
        <v>3</v>
      </c>
      <c r="AW238" s="150"/>
      <c r="AX238" s="145"/>
      <c r="AY238" s="145"/>
      <c r="AZ238" s="145">
        <v>3</v>
      </c>
      <c r="BA238" s="145"/>
      <c r="BB238" s="10"/>
      <c r="BC238" s="10"/>
      <c r="BD238" s="10">
        <v>3</v>
      </c>
      <c r="BE238" s="10"/>
      <c r="BF238" s="146"/>
      <c r="BG238" s="146"/>
      <c r="BH238" s="146">
        <v>3</v>
      </c>
      <c r="BI238" s="146"/>
      <c r="BJ238" s="147"/>
      <c r="BK238" s="147"/>
      <c r="BL238" s="147">
        <v>3</v>
      </c>
      <c r="BM238" s="147"/>
      <c r="BN238" s="148"/>
      <c r="BO238" s="148"/>
      <c r="BP238" s="148">
        <v>3</v>
      </c>
      <c r="BQ238" s="148"/>
      <c r="BR238" s="149"/>
      <c r="BS238" s="149"/>
      <c r="BT238" s="149">
        <v>3</v>
      </c>
      <c r="BU238" s="149"/>
      <c r="CJ238" s="28"/>
      <c r="CO238" s="28"/>
    </row>
    <row r="239" spans="1:93">
      <c r="A239" s="17">
        <v>185</v>
      </c>
      <c r="B239" s="341">
        <v>4</v>
      </c>
      <c r="C239" s="775"/>
      <c r="D239" s="18">
        <v>1</v>
      </c>
      <c r="E239" s="19"/>
      <c r="F239" s="20">
        <v>1</v>
      </c>
      <c r="G239" s="20"/>
      <c r="H239" s="20"/>
      <c r="I239" s="20"/>
      <c r="J239" s="20"/>
      <c r="K239" s="20"/>
      <c r="L239" s="20"/>
      <c r="M239" s="20"/>
      <c r="N239" s="20"/>
      <c r="O239" s="20"/>
      <c r="P239" s="19"/>
      <c r="Q239" s="19"/>
      <c r="R239" s="145"/>
      <c r="S239" s="145"/>
      <c r="T239" s="145">
        <v>3</v>
      </c>
      <c r="U239" s="145"/>
      <c r="V239" s="10"/>
      <c r="W239" s="10"/>
      <c r="X239" s="10"/>
      <c r="Y239" s="10">
        <v>4</v>
      </c>
      <c r="Z239" s="146"/>
      <c r="AA239" s="146"/>
      <c r="AB239" s="146">
        <v>3</v>
      </c>
      <c r="AC239" s="146"/>
      <c r="AD239" s="147"/>
      <c r="AE239" s="147"/>
      <c r="AF239" s="147"/>
      <c r="AG239" s="147">
        <v>4</v>
      </c>
      <c r="AH239" s="148"/>
      <c r="AI239" s="148"/>
      <c r="AJ239" s="148">
        <v>3</v>
      </c>
      <c r="AK239" s="148"/>
      <c r="AL239" s="149"/>
      <c r="AM239" s="149"/>
      <c r="AN239" s="149">
        <v>3</v>
      </c>
      <c r="AO239" s="149"/>
      <c r="AP239" s="10"/>
      <c r="AQ239" s="10"/>
      <c r="AR239" s="10">
        <v>3</v>
      </c>
      <c r="AS239" s="10"/>
      <c r="AT239" s="150"/>
      <c r="AU239" s="150"/>
      <c r="AV239" s="150">
        <v>3</v>
      </c>
      <c r="AW239" s="150"/>
      <c r="AX239" s="145"/>
      <c r="AY239" s="145"/>
      <c r="AZ239" s="145">
        <v>3</v>
      </c>
      <c r="BA239" s="145"/>
      <c r="BB239" s="10"/>
      <c r="BC239" s="10"/>
      <c r="BD239" s="10">
        <v>3</v>
      </c>
      <c r="BE239" s="10"/>
      <c r="BF239" s="146"/>
      <c r="BG239" s="146"/>
      <c r="BH239" s="146">
        <v>3</v>
      </c>
      <c r="BI239" s="146"/>
      <c r="BJ239" s="147"/>
      <c r="BK239" s="147"/>
      <c r="BL239" s="147">
        <v>3</v>
      </c>
      <c r="BM239" s="147"/>
      <c r="BN239" s="148"/>
      <c r="BO239" s="148"/>
      <c r="BP239" s="148">
        <v>3</v>
      </c>
      <c r="BQ239" s="148"/>
      <c r="BR239" s="149"/>
      <c r="BS239" s="149"/>
      <c r="BT239" s="149">
        <v>3</v>
      </c>
      <c r="BU239" s="149"/>
      <c r="CJ239" s="28"/>
      <c r="CO239" s="28"/>
    </row>
    <row r="240" spans="1:93">
      <c r="A240" s="17">
        <v>186</v>
      </c>
      <c r="B240" s="341">
        <v>5</v>
      </c>
      <c r="C240" s="775"/>
      <c r="D240" s="18">
        <v>1</v>
      </c>
      <c r="E240" s="19"/>
      <c r="F240" s="20"/>
      <c r="G240" s="20">
        <v>1</v>
      </c>
      <c r="H240" s="20"/>
      <c r="I240" s="20"/>
      <c r="J240" s="20"/>
      <c r="K240" s="20"/>
      <c r="L240" s="20"/>
      <c r="M240" s="20"/>
      <c r="N240" s="20"/>
      <c r="O240" s="20"/>
      <c r="P240" s="19"/>
      <c r="Q240" s="19"/>
      <c r="R240" s="145"/>
      <c r="S240" s="145"/>
      <c r="T240" s="145">
        <v>3</v>
      </c>
      <c r="U240" s="145"/>
      <c r="V240" s="10"/>
      <c r="W240" s="10"/>
      <c r="X240" s="10">
        <v>3</v>
      </c>
      <c r="Y240" s="10"/>
      <c r="Z240" s="146"/>
      <c r="AA240" s="146"/>
      <c r="AB240" s="146">
        <v>3</v>
      </c>
      <c r="AC240" s="146"/>
      <c r="AD240" s="147"/>
      <c r="AE240" s="147"/>
      <c r="AF240" s="147">
        <v>3</v>
      </c>
      <c r="AG240" s="147"/>
      <c r="AH240" s="148"/>
      <c r="AI240" s="148"/>
      <c r="AJ240" s="148">
        <v>3</v>
      </c>
      <c r="AK240" s="148"/>
      <c r="AL240" s="149"/>
      <c r="AM240" s="149"/>
      <c r="AN240" s="149">
        <v>3</v>
      </c>
      <c r="AO240" s="149"/>
      <c r="AP240" s="10"/>
      <c r="AQ240" s="10"/>
      <c r="AR240" s="10">
        <v>3</v>
      </c>
      <c r="AS240" s="10"/>
      <c r="AT240" s="150"/>
      <c r="AU240" s="150"/>
      <c r="AV240" s="150">
        <v>3</v>
      </c>
      <c r="AW240" s="150"/>
      <c r="AX240" s="145"/>
      <c r="AY240" s="145"/>
      <c r="AZ240" s="145">
        <v>3</v>
      </c>
      <c r="BA240" s="145"/>
      <c r="BB240" s="10"/>
      <c r="BC240" s="10"/>
      <c r="BD240" s="10">
        <v>3</v>
      </c>
      <c r="BE240" s="10"/>
      <c r="BF240" s="146"/>
      <c r="BG240" s="146"/>
      <c r="BH240" s="146"/>
      <c r="BI240" s="146">
        <v>4</v>
      </c>
      <c r="BJ240" s="147"/>
      <c r="BK240" s="147"/>
      <c r="BL240" s="147"/>
      <c r="BM240" s="147">
        <v>4</v>
      </c>
      <c r="BN240" s="148"/>
      <c r="BO240" s="148"/>
      <c r="BP240" s="148">
        <v>3</v>
      </c>
      <c r="BQ240" s="148"/>
      <c r="BR240" s="149"/>
      <c r="BS240" s="149"/>
      <c r="BT240" s="149">
        <v>3</v>
      </c>
      <c r="BU240" s="149"/>
      <c r="CJ240" s="28"/>
      <c r="CO240" s="28"/>
    </row>
    <row r="241" spans="1:93">
      <c r="A241" s="17">
        <v>187</v>
      </c>
      <c r="B241" s="341">
        <v>6</v>
      </c>
      <c r="C241" s="775"/>
      <c r="D241" s="18">
        <v>1</v>
      </c>
      <c r="E241" s="19"/>
      <c r="F241" s="20"/>
      <c r="G241" s="20"/>
      <c r="H241" s="20">
        <v>1</v>
      </c>
      <c r="I241" s="20"/>
      <c r="J241" s="20"/>
      <c r="K241" s="20"/>
      <c r="L241" s="20"/>
      <c r="M241" s="20"/>
      <c r="N241" s="20"/>
      <c r="O241" s="20"/>
      <c r="P241" s="19"/>
      <c r="Q241" s="19"/>
      <c r="R241" s="145"/>
      <c r="S241" s="145">
        <v>2</v>
      </c>
      <c r="T241" s="145"/>
      <c r="U241" s="145"/>
      <c r="V241" s="10"/>
      <c r="W241" s="10"/>
      <c r="X241" s="10">
        <v>3</v>
      </c>
      <c r="Y241" s="10"/>
      <c r="Z241" s="146"/>
      <c r="AA241" s="146"/>
      <c r="AB241" s="146">
        <v>3</v>
      </c>
      <c r="AC241" s="146"/>
      <c r="AD241" s="147"/>
      <c r="AE241" s="147"/>
      <c r="AF241" s="147">
        <v>3</v>
      </c>
      <c r="AG241" s="147"/>
      <c r="AH241" s="148"/>
      <c r="AI241" s="148"/>
      <c r="AJ241" s="148">
        <v>3</v>
      </c>
      <c r="AK241" s="148"/>
      <c r="AL241" s="149"/>
      <c r="AM241" s="149"/>
      <c r="AN241" s="149">
        <v>3</v>
      </c>
      <c r="AO241" s="149"/>
      <c r="AP241" s="10"/>
      <c r="AQ241" s="10"/>
      <c r="AR241" s="10">
        <v>3</v>
      </c>
      <c r="AS241" s="10"/>
      <c r="AT241" s="150"/>
      <c r="AU241" s="150"/>
      <c r="AV241" s="150">
        <v>3</v>
      </c>
      <c r="AW241" s="150"/>
      <c r="AX241" s="145"/>
      <c r="AY241" s="145"/>
      <c r="AZ241" s="145">
        <v>3</v>
      </c>
      <c r="BA241" s="145"/>
      <c r="BB241" s="10"/>
      <c r="BC241" s="10"/>
      <c r="BD241" s="10">
        <v>3</v>
      </c>
      <c r="BE241" s="10"/>
      <c r="BF241" s="146"/>
      <c r="BG241" s="146"/>
      <c r="BH241" s="146">
        <v>3</v>
      </c>
      <c r="BI241" s="146"/>
      <c r="BJ241" s="147"/>
      <c r="BK241" s="147"/>
      <c r="BL241" s="147">
        <v>3</v>
      </c>
      <c r="BM241" s="147"/>
      <c r="BN241" s="148"/>
      <c r="BO241" s="148"/>
      <c r="BP241" s="148">
        <v>3</v>
      </c>
      <c r="BQ241" s="148"/>
      <c r="BR241" s="149"/>
      <c r="BS241" s="149"/>
      <c r="BT241" s="149">
        <v>3</v>
      </c>
      <c r="BU241" s="149"/>
      <c r="CJ241" s="28"/>
      <c r="CO241" s="28"/>
    </row>
    <row r="242" spans="1:93" s="217" customFormat="1">
      <c r="A242" s="38"/>
      <c r="B242" s="333"/>
      <c r="C242" s="445"/>
      <c r="D242" s="215">
        <f>SUM(D236:D241)</f>
        <v>6</v>
      </c>
      <c r="E242" s="215">
        <f t="shared" ref="E242:BP242" si="438">SUM(E236:E241)</f>
        <v>0</v>
      </c>
      <c r="F242" s="215">
        <f t="shared" si="438"/>
        <v>1</v>
      </c>
      <c r="G242" s="215">
        <f t="shared" si="438"/>
        <v>1</v>
      </c>
      <c r="H242" s="215">
        <f t="shared" si="438"/>
        <v>3</v>
      </c>
      <c r="I242" s="215">
        <f t="shared" si="438"/>
        <v>0</v>
      </c>
      <c r="J242" s="215">
        <f t="shared" si="438"/>
        <v>1</v>
      </c>
      <c r="K242" s="215">
        <f t="shared" si="438"/>
        <v>0</v>
      </c>
      <c r="L242" s="215">
        <f t="shared" si="438"/>
        <v>0</v>
      </c>
      <c r="M242" s="215">
        <f t="shared" si="438"/>
        <v>0</v>
      </c>
      <c r="N242" s="215">
        <f t="shared" si="438"/>
        <v>0</v>
      </c>
      <c r="O242" s="215">
        <f t="shared" si="438"/>
        <v>0</v>
      </c>
      <c r="P242" s="215">
        <f t="shared" si="438"/>
        <v>0</v>
      </c>
      <c r="Q242" s="215">
        <f t="shared" si="438"/>
        <v>0</v>
      </c>
      <c r="R242" s="215">
        <f t="shared" si="438"/>
        <v>0</v>
      </c>
      <c r="S242" s="215">
        <f t="shared" si="438"/>
        <v>6</v>
      </c>
      <c r="T242" s="215">
        <f t="shared" si="438"/>
        <v>6</v>
      </c>
      <c r="U242" s="215">
        <f t="shared" si="438"/>
        <v>4</v>
      </c>
      <c r="V242" s="215">
        <f t="shared" si="438"/>
        <v>0</v>
      </c>
      <c r="W242" s="215">
        <f t="shared" si="438"/>
        <v>0</v>
      </c>
      <c r="X242" s="215">
        <f t="shared" si="438"/>
        <v>12</v>
      </c>
      <c r="Y242" s="215">
        <f t="shared" si="438"/>
        <v>8</v>
      </c>
      <c r="Z242" s="215">
        <f t="shared" si="438"/>
        <v>0</v>
      </c>
      <c r="AA242" s="215">
        <f t="shared" si="438"/>
        <v>0</v>
      </c>
      <c r="AB242" s="215">
        <f t="shared" si="438"/>
        <v>15</v>
      </c>
      <c r="AC242" s="215">
        <f t="shared" si="438"/>
        <v>4</v>
      </c>
      <c r="AD242" s="215">
        <f t="shared" si="438"/>
        <v>0</v>
      </c>
      <c r="AE242" s="215">
        <f t="shared" si="438"/>
        <v>0</v>
      </c>
      <c r="AF242" s="215">
        <f t="shared" si="438"/>
        <v>15</v>
      </c>
      <c r="AG242" s="215">
        <f t="shared" si="438"/>
        <v>4</v>
      </c>
      <c r="AH242" s="215">
        <f t="shared" si="438"/>
        <v>0</v>
      </c>
      <c r="AI242" s="215">
        <f t="shared" si="438"/>
        <v>0</v>
      </c>
      <c r="AJ242" s="215">
        <f t="shared" si="438"/>
        <v>15</v>
      </c>
      <c r="AK242" s="215">
        <f t="shared" si="438"/>
        <v>4</v>
      </c>
      <c r="AL242" s="215">
        <f t="shared" si="438"/>
        <v>0</v>
      </c>
      <c r="AM242" s="215">
        <f t="shared" si="438"/>
        <v>0</v>
      </c>
      <c r="AN242" s="215">
        <f t="shared" si="438"/>
        <v>15</v>
      </c>
      <c r="AO242" s="215">
        <f t="shared" si="438"/>
        <v>4</v>
      </c>
      <c r="AP242" s="215">
        <f t="shared" si="438"/>
        <v>0</v>
      </c>
      <c r="AQ242" s="215">
        <f t="shared" si="438"/>
        <v>0</v>
      </c>
      <c r="AR242" s="215">
        <f t="shared" si="438"/>
        <v>15</v>
      </c>
      <c r="AS242" s="215">
        <f t="shared" si="438"/>
        <v>4</v>
      </c>
      <c r="AT242" s="215">
        <f t="shared" si="438"/>
        <v>0</v>
      </c>
      <c r="AU242" s="215">
        <f t="shared" si="438"/>
        <v>0</v>
      </c>
      <c r="AV242" s="215">
        <f t="shared" si="438"/>
        <v>15</v>
      </c>
      <c r="AW242" s="215">
        <f t="shared" si="438"/>
        <v>4</v>
      </c>
      <c r="AX242" s="215">
        <f t="shared" si="438"/>
        <v>0</v>
      </c>
      <c r="AY242" s="215">
        <f t="shared" si="438"/>
        <v>0</v>
      </c>
      <c r="AZ242" s="215">
        <f t="shared" si="438"/>
        <v>15</v>
      </c>
      <c r="BA242" s="215">
        <f t="shared" si="438"/>
        <v>4</v>
      </c>
      <c r="BB242" s="215">
        <f t="shared" si="438"/>
        <v>0</v>
      </c>
      <c r="BC242" s="215">
        <f t="shared" si="438"/>
        <v>0</v>
      </c>
      <c r="BD242" s="215">
        <f t="shared" si="438"/>
        <v>15</v>
      </c>
      <c r="BE242" s="215">
        <f t="shared" si="438"/>
        <v>4</v>
      </c>
      <c r="BF242" s="215">
        <f t="shared" si="438"/>
        <v>0</v>
      </c>
      <c r="BG242" s="215">
        <f t="shared" si="438"/>
        <v>0</v>
      </c>
      <c r="BH242" s="215">
        <f t="shared" si="438"/>
        <v>12</v>
      </c>
      <c r="BI242" s="215">
        <f t="shared" si="438"/>
        <v>8</v>
      </c>
      <c r="BJ242" s="215">
        <f t="shared" si="438"/>
        <v>0</v>
      </c>
      <c r="BK242" s="215">
        <f t="shared" si="438"/>
        <v>0</v>
      </c>
      <c r="BL242" s="215">
        <f t="shared" si="438"/>
        <v>12</v>
      </c>
      <c r="BM242" s="215">
        <f t="shared" si="438"/>
        <v>8</v>
      </c>
      <c r="BN242" s="215">
        <f t="shared" si="438"/>
        <v>0</v>
      </c>
      <c r="BO242" s="215">
        <f t="shared" si="438"/>
        <v>0</v>
      </c>
      <c r="BP242" s="215">
        <f t="shared" si="438"/>
        <v>15</v>
      </c>
      <c r="BQ242" s="215">
        <f t="shared" ref="BQ242:BU242" si="439">SUM(BQ236:BQ241)</f>
        <v>4</v>
      </c>
      <c r="BR242" s="215">
        <f t="shared" si="439"/>
        <v>0</v>
      </c>
      <c r="BS242" s="215">
        <f t="shared" si="439"/>
        <v>0</v>
      </c>
      <c r="BT242" s="215">
        <f t="shared" si="439"/>
        <v>15</v>
      </c>
      <c r="BU242" s="215">
        <f t="shared" si="439"/>
        <v>4</v>
      </c>
    </row>
    <row r="243" spans="1:93" s="217" customFormat="1">
      <c r="A243" s="38"/>
      <c r="B243" s="333"/>
      <c r="C243" s="445"/>
      <c r="D243" s="215"/>
      <c r="E243" s="21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216"/>
      <c r="Q243" s="216"/>
      <c r="R243" s="446">
        <f>R242/1</f>
        <v>0</v>
      </c>
      <c r="S243" s="446">
        <f>S242/2</f>
        <v>3</v>
      </c>
      <c r="T243" s="446">
        <f>T242/3</f>
        <v>2</v>
      </c>
      <c r="U243" s="446">
        <f>U242/4</f>
        <v>1</v>
      </c>
      <c r="V243" s="446">
        <f t="shared" ref="V243" si="440">V242/1</f>
        <v>0</v>
      </c>
      <c r="W243" s="446">
        <f t="shared" ref="W243" si="441">W242/2</f>
        <v>0</v>
      </c>
      <c r="X243" s="446">
        <f t="shared" ref="X243" si="442">X242/3</f>
        <v>4</v>
      </c>
      <c r="Y243" s="446">
        <f t="shared" ref="Y243" si="443">Y242/4</f>
        <v>2</v>
      </c>
      <c r="Z243" s="446">
        <f t="shared" ref="Z243" si="444">Z242/1</f>
        <v>0</v>
      </c>
      <c r="AA243" s="446">
        <f t="shared" ref="AA243" si="445">AA242/2</f>
        <v>0</v>
      </c>
      <c r="AB243" s="446">
        <f t="shared" ref="AB243" si="446">AB242/3</f>
        <v>5</v>
      </c>
      <c r="AC243" s="446">
        <f t="shared" ref="AC243" si="447">AC242/4</f>
        <v>1</v>
      </c>
      <c r="AD243" s="446">
        <f t="shared" ref="AD243" si="448">AD242/1</f>
        <v>0</v>
      </c>
      <c r="AE243" s="446">
        <f t="shared" ref="AE243" si="449">AE242/2</f>
        <v>0</v>
      </c>
      <c r="AF243" s="446">
        <f t="shared" ref="AF243" si="450">AF242/3</f>
        <v>5</v>
      </c>
      <c r="AG243" s="446">
        <f t="shared" ref="AG243" si="451">AG242/4</f>
        <v>1</v>
      </c>
      <c r="AH243" s="446">
        <f t="shared" ref="AH243" si="452">AH242/1</f>
        <v>0</v>
      </c>
      <c r="AI243" s="446">
        <f t="shared" ref="AI243" si="453">AI242/2</f>
        <v>0</v>
      </c>
      <c r="AJ243" s="446">
        <f t="shared" ref="AJ243" si="454">AJ242/3</f>
        <v>5</v>
      </c>
      <c r="AK243" s="446">
        <f t="shared" ref="AK243" si="455">AK242/4</f>
        <v>1</v>
      </c>
      <c r="AL243" s="446">
        <f t="shared" ref="AL243" si="456">AL242/1</f>
        <v>0</v>
      </c>
      <c r="AM243" s="446">
        <f t="shared" ref="AM243" si="457">AM242/2</f>
        <v>0</v>
      </c>
      <c r="AN243" s="446">
        <f t="shared" ref="AN243" si="458">AN242/3</f>
        <v>5</v>
      </c>
      <c r="AO243" s="446">
        <f t="shared" ref="AO243" si="459">AO242/4</f>
        <v>1</v>
      </c>
      <c r="AP243" s="446">
        <f t="shared" ref="AP243" si="460">AP242/1</f>
        <v>0</v>
      </c>
      <c r="AQ243" s="446">
        <f t="shared" ref="AQ243" si="461">AQ242/2</f>
        <v>0</v>
      </c>
      <c r="AR243" s="446">
        <f t="shared" ref="AR243" si="462">AR242/3</f>
        <v>5</v>
      </c>
      <c r="AS243" s="446">
        <f t="shared" ref="AS243" si="463">AS242/4</f>
        <v>1</v>
      </c>
      <c r="AT243" s="446">
        <f t="shared" ref="AT243" si="464">AT242/1</f>
        <v>0</v>
      </c>
      <c r="AU243" s="446">
        <f t="shared" ref="AU243" si="465">AU242/2</f>
        <v>0</v>
      </c>
      <c r="AV243" s="446">
        <f t="shared" ref="AV243" si="466">AV242/3</f>
        <v>5</v>
      </c>
      <c r="AW243" s="446">
        <f t="shared" ref="AW243" si="467">AW242/4</f>
        <v>1</v>
      </c>
      <c r="AX243" s="446">
        <f t="shared" ref="AX243" si="468">AX242/1</f>
        <v>0</v>
      </c>
      <c r="AY243" s="446">
        <f t="shared" ref="AY243" si="469">AY242/2</f>
        <v>0</v>
      </c>
      <c r="AZ243" s="446">
        <f t="shared" ref="AZ243" si="470">AZ242/3</f>
        <v>5</v>
      </c>
      <c r="BA243" s="446">
        <f t="shared" ref="BA243" si="471">BA242/4</f>
        <v>1</v>
      </c>
      <c r="BB243" s="446">
        <f t="shared" ref="BB243" si="472">BB242/1</f>
        <v>0</v>
      </c>
      <c r="BC243" s="446">
        <f t="shared" ref="BC243" si="473">BC242/2</f>
        <v>0</v>
      </c>
      <c r="BD243" s="446">
        <f t="shared" ref="BD243" si="474">BD242/3</f>
        <v>5</v>
      </c>
      <c r="BE243" s="446">
        <f t="shared" ref="BE243" si="475">BE242/4</f>
        <v>1</v>
      </c>
      <c r="BF243" s="446">
        <f t="shared" ref="BF243" si="476">BF242/1</f>
        <v>0</v>
      </c>
      <c r="BG243" s="446">
        <f t="shared" ref="BG243" si="477">BG242/2</f>
        <v>0</v>
      </c>
      <c r="BH243" s="446">
        <f t="shared" ref="BH243" si="478">BH242/3</f>
        <v>4</v>
      </c>
      <c r="BI243" s="446">
        <f t="shared" ref="BI243" si="479">BI242/4</f>
        <v>2</v>
      </c>
      <c r="BJ243" s="446">
        <f t="shared" ref="BJ243" si="480">BJ242/1</f>
        <v>0</v>
      </c>
      <c r="BK243" s="446">
        <f t="shared" ref="BK243" si="481">BK242/2</f>
        <v>0</v>
      </c>
      <c r="BL243" s="446">
        <f t="shared" ref="BL243" si="482">BL242/3</f>
        <v>4</v>
      </c>
      <c r="BM243" s="446">
        <f t="shared" ref="BM243" si="483">BM242/4</f>
        <v>2</v>
      </c>
      <c r="BN243" s="446">
        <f t="shared" ref="BN243" si="484">BN242/1</f>
        <v>0</v>
      </c>
      <c r="BO243" s="446">
        <f t="shared" ref="BO243" si="485">BO242/2</f>
        <v>0</v>
      </c>
      <c r="BP243" s="446">
        <f t="shared" ref="BP243" si="486">BP242/3</f>
        <v>5</v>
      </c>
      <c r="BQ243" s="446">
        <f t="shared" ref="BQ243" si="487">BQ242/4</f>
        <v>1</v>
      </c>
      <c r="BR243" s="446">
        <f t="shared" ref="BR243" si="488">BR242/1</f>
        <v>0</v>
      </c>
      <c r="BS243" s="446">
        <f t="shared" ref="BS243" si="489">BS242/2</f>
        <v>0</v>
      </c>
      <c r="BT243" s="446">
        <f t="shared" ref="BT243" si="490">BT242/3</f>
        <v>5</v>
      </c>
      <c r="BU243" s="446">
        <f t="shared" ref="BU243" si="491">BU242/4</f>
        <v>1</v>
      </c>
    </row>
    <row r="244" spans="1:93" s="263" customFormat="1">
      <c r="A244" s="114"/>
      <c r="B244" s="458"/>
      <c r="C244" s="457"/>
      <c r="D244" s="455"/>
      <c r="E244" s="450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450"/>
      <c r="Q244" s="450"/>
      <c r="R244" s="118">
        <f>SUM(R242:U242)</f>
        <v>16</v>
      </c>
      <c r="S244" s="118"/>
      <c r="T244" s="118"/>
      <c r="U244" s="118"/>
      <c r="V244" s="118">
        <f>SUM(V242:Y242)</f>
        <v>20</v>
      </c>
      <c r="W244" s="118"/>
      <c r="X244" s="118"/>
      <c r="Y244" s="118"/>
      <c r="Z244" s="118">
        <f>SUM(Z242:AC242)</f>
        <v>19</v>
      </c>
      <c r="AA244" s="118"/>
      <c r="AB244" s="118"/>
      <c r="AC244" s="118"/>
      <c r="AD244" s="118">
        <f>SUM(AD242:AG242)</f>
        <v>19</v>
      </c>
      <c r="AE244" s="118"/>
      <c r="AF244" s="118"/>
      <c r="AG244" s="118"/>
      <c r="AH244" s="118">
        <f>SUM(AH242:AK242)</f>
        <v>19</v>
      </c>
      <c r="AI244" s="118"/>
      <c r="AJ244" s="118"/>
      <c r="AK244" s="118"/>
      <c r="AL244" s="118">
        <f>SUM(AL242:AO242)</f>
        <v>19</v>
      </c>
      <c r="AM244" s="118"/>
      <c r="AN244" s="118"/>
      <c r="AO244" s="118"/>
      <c r="AP244" s="118">
        <f>SUM(AP242:AS242)</f>
        <v>19</v>
      </c>
      <c r="AQ244" s="118"/>
      <c r="AR244" s="118"/>
      <c r="AS244" s="118"/>
      <c r="AT244" s="118">
        <f>SUM(AT242:AW242)</f>
        <v>19</v>
      </c>
      <c r="AU244" s="118"/>
      <c r="AV244" s="118"/>
      <c r="AW244" s="118"/>
      <c r="AX244" s="118">
        <f>SUM(AX242:BA242)</f>
        <v>19</v>
      </c>
      <c r="AY244" s="118"/>
      <c r="AZ244" s="118"/>
      <c r="BA244" s="118"/>
      <c r="BB244" s="118">
        <f>SUM(BB242:BE242)</f>
        <v>19</v>
      </c>
      <c r="BC244" s="118"/>
      <c r="BD244" s="118"/>
      <c r="BE244" s="118"/>
      <c r="BF244" s="118">
        <f>SUM(BF242:BI242)</f>
        <v>20</v>
      </c>
      <c r="BG244" s="118"/>
      <c r="BH244" s="118"/>
      <c r="BI244" s="118"/>
      <c r="BJ244" s="118">
        <f>SUM(BJ242:BM242)</f>
        <v>20</v>
      </c>
      <c r="BK244" s="118"/>
      <c r="BL244" s="118"/>
      <c r="BM244" s="118"/>
      <c r="BN244" s="118">
        <f>SUM(BN242:BQ242)</f>
        <v>19</v>
      </c>
      <c r="BO244" s="118"/>
      <c r="BP244" s="118"/>
      <c r="BQ244" s="118"/>
      <c r="BR244" s="118">
        <f>SUM(BR242:BU242)</f>
        <v>19</v>
      </c>
      <c r="BS244" s="118"/>
      <c r="BT244" s="118"/>
      <c r="BU244" s="118"/>
    </row>
    <row r="245" spans="1:93" s="263" customFormat="1">
      <c r="A245" s="114"/>
      <c r="B245" s="458"/>
      <c r="C245" s="457"/>
      <c r="D245" s="455"/>
      <c r="E245" s="450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450"/>
      <c r="Q245" s="450"/>
      <c r="R245" s="118">
        <v>6</v>
      </c>
      <c r="S245" s="118">
        <v>6</v>
      </c>
      <c r="T245" s="118">
        <v>6</v>
      </c>
      <c r="U245" s="118">
        <v>6</v>
      </c>
      <c r="V245" s="118">
        <v>6</v>
      </c>
      <c r="W245" s="118">
        <v>6</v>
      </c>
      <c r="X245" s="118">
        <v>6</v>
      </c>
      <c r="Y245" s="118">
        <v>6</v>
      </c>
      <c r="Z245" s="118">
        <v>6</v>
      </c>
      <c r="AA245" s="118">
        <v>6</v>
      </c>
      <c r="AB245" s="118">
        <v>6</v>
      </c>
      <c r="AC245" s="118">
        <v>6</v>
      </c>
      <c r="AD245" s="118">
        <v>6</v>
      </c>
      <c r="AE245" s="118">
        <v>6</v>
      </c>
      <c r="AF245" s="118">
        <v>6</v>
      </c>
      <c r="AG245" s="118">
        <v>6</v>
      </c>
      <c r="AH245" s="118">
        <v>6</v>
      </c>
      <c r="AI245" s="118">
        <v>6</v>
      </c>
      <c r="AJ245" s="118">
        <v>6</v>
      </c>
      <c r="AK245" s="118">
        <v>6</v>
      </c>
      <c r="AL245" s="118">
        <v>6</v>
      </c>
      <c r="AM245" s="118">
        <v>6</v>
      </c>
      <c r="AN245" s="118">
        <v>6</v>
      </c>
      <c r="AO245" s="118">
        <v>6</v>
      </c>
      <c r="AP245" s="118">
        <v>6</v>
      </c>
      <c r="AQ245" s="118">
        <v>6</v>
      </c>
      <c r="AR245" s="118">
        <v>6</v>
      </c>
      <c r="AS245" s="118">
        <v>6</v>
      </c>
      <c r="AT245" s="118">
        <v>6</v>
      </c>
      <c r="AU245" s="118">
        <v>6</v>
      </c>
      <c r="AV245" s="118">
        <v>6</v>
      </c>
      <c r="AW245" s="118">
        <v>6</v>
      </c>
      <c r="AX245" s="118">
        <v>6</v>
      </c>
      <c r="AY245" s="118">
        <v>6</v>
      </c>
      <c r="AZ245" s="118">
        <v>6</v>
      </c>
      <c r="BA245" s="118">
        <v>6</v>
      </c>
      <c r="BB245" s="118">
        <v>6</v>
      </c>
      <c r="BC245" s="118">
        <v>6</v>
      </c>
      <c r="BD245" s="118">
        <v>6</v>
      </c>
      <c r="BE245" s="118">
        <v>6</v>
      </c>
      <c r="BF245" s="118">
        <v>6</v>
      </c>
      <c r="BG245" s="118">
        <v>6</v>
      </c>
      <c r="BH245" s="118">
        <v>6</v>
      </c>
      <c r="BI245" s="118">
        <v>6</v>
      </c>
      <c r="BJ245" s="118">
        <v>6</v>
      </c>
      <c r="BK245" s="118">
        <v>6</v>
      </c>
      <c r="BL245" s="118">
        <v>6</v>
      </c>
      <c r="BM245" s="118">
        <v>6</v>
      </c>
      <c r="BN245" s="118">
        <v>6</v>
      </c>
      <c r="BO245" s="118">
        <v>6</v>
      </c>
      <c r="BP245" s="118">
        <v>6</v>
      </c>
      <c r="BQ245" s="118">
        <v>6</v>
      </c>
      <c r="BR245" s="118">
        <v>6</v>
      </c>
      <c r="BS245" s="118">
        <v>6</v>
      </c>
      <c r="BT245" s="118">
        <v>6</v>
      </c>
      <c r="BU245" s="118">
        <v>6</v>
      </c>
    </row>
    <row r="246" spans="1:93" s="263" customFormat="1">
      <c r="A246" s="114"/>
      <c r="B246" s="458"/>
      <c r="C246" s="457"/>
      <c r="D246" s="455"/>
      <c r="E246" s="450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450"/>
      <c r="Q246" s="450"/>
      <c r="R246" s="467">
        <f>R243/R245*100%</f>
        <v>0</v>
      </c>
      <c r="S246" s="467">
        <f t="shared" ref="S246:BU246" si="492">S243/S245*100%</f>
        <v>0.5</v>
      </c>
      <c r="T246" s="467">
        <f t="shared" si="492"/>
        <v>0.33333333333333331</v>
      </c>
      <c r="U246" s="467">
        <f t="shared" si="492"/>
        <v>0.16666666666666666</v>
      </c>
      <c r="V246" s="467">
        <f t="shared" si="492"/>
        <v>0</v>
      </c>
      <c r="W246" s="467">
        <f t="shared" si="492"/>
        <v>0</v>
      </c>
      <c r="X246" s="467">
        <f t="shared" si="492"/>
        <v>0.66666666666666663</v>
      </c>
      <c r="Y246" s="467">
        <f t="shared" si="492"/>
        <v>0.33333333333333331</v>
      </c>
      <c r="Z246" s="467">
        <f t="shared" si="492"/>
        <v>0</v>
      </c>
      <c r="AA246" s="467">
        <f t="shared" si="492"/>
        <v>0</v>
      </c>
      <c r="AB246" s="467">
        <f t="shared" si="492"/>
        <v>0.83333333333333337</v>
      </c>
      <c r="AC246" s="467">
        <f t="shared" si="492"/>
        <v>0.16666666666666666</v>
      </c>
      <c r="AD246" s="467">
        <f t="shared" si="492"/>
        <v>0</v>
      </c>
      <c r="AE246" s="467">
        <f t="shared" si="492"/>
        <v>0</v>
      </c>
      <c r="AF246" s="467">
        <f t="shared" si="492"/>
        <v>0.83333333333333337</v>
      </c>
      <c r="AG246" s="467">
        <f t="shared" si="492"/>
        <v>0.16666666666666666</v>
      </c>
      <c r="AH246" s="467">
        <f t="shared" si="492"/>
        <v>0</v>
      </c>
      <c r="AI246" s="467">
        <f t="shared" si="492"/>
        <v>0</v>
      </c>
      <c r="AJ246" s="467">
        <f t="shared" si="492"/>
        <v>0.83333333333333337</v>
      </c>
      <c r="AK246" s="467">
        <f t="shared" si="492"/>
        <v>0.16666666666666666</v>
      </c>
      <c r="AL246" s="467">
        <f t="shared" si="492"/>
        <v>0</v>
      </c>
      <c r="AM246" s="467">
        <f t="shared" si="492"/>
        <v>0</v>
      </c>
      <c r="AN246" s="467">
        <f t="shared" si="492"/>
        <v>0.83333333333333337</v>
      </c>
      <c r="AO246" s="467">
        <f t="shared" si="492"/>
        <v>0.16666666666666666</v>
      </c>
      <c r="AP246" s="467">
        <f t="shared" si="492"/>
        <v>0</v>
      </c>
      <c r="AQ246" s="467">
        <f t="shared" si="492"/>
        <v>0</v>
      </c>
      <c r="AR246" s="467">
        <f t="shared" si="492"/>
        <v>0.83333333333333337</v>
      </c>
      <c r="AS246" s="467">
        <f t="shared" si="492"/>
        <v>0.16666666666666666</v>
      </c>
      <c r="AT246" s="467">
        <f t="shared" si="492"/>
        <v>0</v>
      </c>
      <c r="AU246" s="467">
        <f t="shared" si="492"/>
        <v>0</v>
      </c>
      <c r="AV246" s="467">
        <f t="shared" si="492"/>
        <v>0.83333333333333337</v>
      </c>
      <c r="AW246" s="467">
        <f t="shared" si="492"/>
        <v>0.16666666666666666</v>
      </c>
      <c r="AX246" s="467">
        <f t="shared" si="492"/>
        <v>0</v>
      </c>
      <c r="AY246" s="467">
        <f t="shared" si="492"/>
        <v>0</v>
      </c>
      <c r="AZ246" s="467">
        <f t="shared" si="492"/>
        <v>0.83333333333333337</v>
      </c>
      <c r="BA246" s="467">
        <f t="shared" si="492"/>
        <v>0.16666666666666666</v>
      </c>
      <c r="BB246" s="467">
        <f t="shared" si="492"/>
        <v>0</v>
      </c>
      <c r="BC246" s="467">
        <f t="shared" si="492"/>
        <v>0</v>
      </c>
      <c r="BD246" s="467">
        <f t="shared" si="492"/>
        <v>0.83333333333333337</v>
      </c>
      <c r="BE246" s="467">
        <f t="shared" si="492"/>
        <v>0.16666666666666666</v>
      </c>
      <c r="BF246" s="467">
        <f t="shared" si="492"/>
        <v>0</v>
      </c>
      <c r="BG246" s="467">
        <f t="shared" si="492"/>
        <v>0</v>
      </c>
      <c r="BH246" s="467">
        <f t="shared" si="492"/>
        <v>0.66666666666666663</v>
      </c>
      <c r="BI246" s="467">
        <f t="shared" si="492"/>
        <v>0.33333333333333331</v>
      </c>
      <c r="BJ246" s="467">
        <f t="shared" si="492"/>
        <v>0</v>
      </c>
      <c r="BK246" s="467">
        <f t="shared" si="492"/>
        <v>0</v>
      </c>
      <c r="BL246" s="467">
        <f t="shared" si="492"/>
        <v>0.66666666666666663</v>
      </c>
      <c r="BM246" s="467">
        <f t="shared" si="492"/>
        <v>0.33333333333333331</v>
      </c>
      <c r="BN246" s="467">
        <f t="shared" si="492"/>
        <v>0</v>
      </c>
      <c r="BO246" s="467">
        <f t="shared" si="492"/>
        <v>0</v>
      </c>
      <c r="BP246" s="467">
        <f t="shared" si="492"/>
        <v>0.83333333333333337</v>
      </c>
      <c r="BQ246" s="467">
        <f t="shared" si="492"/>
        <v>0.16666666666666666</v>
      </c>
      <c r="BR246" s="467">
        <f t="shared" si="492"/>
        <v>0</v>
      </c>
      <c r="BS246" s="467">
        <f t="shared" si="492"/>
        <v>0</v>
      </c>
      <c r="BT246" s="467">
        <f t="shared" si="492"/>
        <v>0.83333333333333337</v>
      </c>
      <c r="BU246" s="467">
        <f t="shared" si="492"/>
        <v>0.16666666666666666</v>
      </c>
    </row>
    <row r="247" spans="1:93" s="263" customFormat="1">
      <c r="A247" s="114"/>
      <c r="B247" s="458"/>
      <c r="C247" s="457"/>
      <c r="D247" s="455"/>
      <c r="E247" s="450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450"/>
      <c r="Q247" s="450"/>
      <c r="R247" s="468">
        <f>SUM(R246:S246)</f>
        <v>0.5</v>
      </c>
      <c r="S247" s="118"/>
      <c r="T247" s="118"/>
      <c r="U247" s="118"/>
      <c r="V247" s="468">
        <f>SUM(V246:W246)</f>
        <v>0</v>
      </c>
      <c r="W247" s="118"/>
      <c r="X247" s="118"/>
      <c r="Y247" s="118"/>
      <c r="Z247" s="468">
        <f>SUM(Z246:AA246)</f>
        <v>0</v>
      </c>
      <c r="AA247" s="118"/>
      <c r="AB247" s="118"/>
      <c r="AC247" s="118"/>
      <c r="AD247" s="468">
        <f>SUM(AD246:AE246)</f>
        <v>0</v>
      </c>
      <c r="AE247" s="118"/>
      <c r="AF247" s="118"/>
      <c r="AG247" s="118"/>
      <c r="AH247" s="468">
        <f>SUM(AH246:AI246)</f>
        <v>0</v>
      </c>
      <c r="AI247" s="118"/>
      <c r="AJ247" s="118"/>
      <c r="AK247" s="118"/>
      <c r="AL247" s="468">
        <f>SUM(AL246:AM246)</f>
        <v>0</v>
      </c>
      <c r="AM247" s="118"/>
      <c r="AN247" s="118"/>
      <c r="AO247" s="118"/>
      <c r="AP247" s="468">
        <f>SUM(AP246:AQ246)</f>
        <v>0</v>
      </c>
      <c r="AQ247" s="118"/>
      <c r="AR247" s="118"/>
      <c r="AS247" s="118"/>
      <c r="AT247" s="468">
        <f>SUM(AT246:AU246)</f>
        <v>0</v>
      </c>
      <c r="AU247" s="118"/>
      <c r="AV247" s="118"/>
      <c r="AW247" s="118"/>
      <c r="AX247" s="468">
        <f>SUM(AX246:AY246)</f>
        <v>0</v>
      </c>
      <c r="AY247" s="118"/>
      <c r="AZ247" s="118"/>
      <c r="BA247" s="118"/>
      <c r="BB247" s="468">
        <f>SUM(BB246:BC246)</f>
        <v>0</v>
      </c>
      <c r="BC247" s="118"/>
      <c r="BD247" s="118"/>
      <c r="BE247" s="118"/>
      <c r="BF247" s="468">
        <f>SUM(BF246:BG246)</f>
        <v>0</v>
      </c>
      <c r="BG247" s="118"/>
      <c r="BH247" s="118"/>
      <c r="BI247" s="118"/>
      <c r="BJ247" s="468">
        <f>SUM(BJ246:BK246)</f>
        <v>0</v>
      </c>
      <c r="BK247" s="118"/>
      <c r="BL247" s="118"/>
      <c r="BM247" s="118"/>
      <c r="BN247" s="468">
        <f>SUM(BN246:BO246)</f>
        <v>0</v>
      </c>
      <c r="BO247" s="118"/>
      <c r="BP247" s="118"/>
      <c r="BQ247" s="118"/>
      <c r="BR247" s="468">
        <f>SUM(BR246:BS246)</f>
        <v>0</v>
      </c>
      <c r="BS247" s="118"/>
      <c r="BT247" s="118"/>
      <c r="BU247" s="118"/>
    </row>
    <row r="248" spans="1:93" s="263" customFormat="1">
      <c r="A248" s="114"/>
      <c r="B248" s="458"/>
      <c r="C248" s="457"/>
      <c r="D248" s="455"/>
      <c r="E248" s="450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450"/>
      <c r="Q248" s="450"/>
      <c r="R248" s="118"/>
      <c r="S248" s="118"/>
      <c r="T248" s="118"/>
      <c r="U248" s="118"/>
      <c r="V248" s="118"/>
      <c r="W248" s="118"/>
      <c r="X248" s="118"/>
      <c r="Y248" s="118"/>
      <c r="Z248" s="468"/>
      <c r="AA248" s="118"/>
      <c r="AB248" s="118"/>
      <c r="AC248" s="118"/>
      <c r="AD248" s="118"/>
      <c r="AE248" s="118"/>
      <c r="AF248" s="118"/>
      <c r="AG248" s="118"/>
      <c r="AH248" s="118"/>
      <c r="AI248" s="118"/>
      <c r="AJ248" s="118"/>
      <c r="AK248" s="118"/>
      <c r="AL248" s="118"/>
      <c r="AM248" s="118"/>
      <c r="AN248" s="118"/>
      <c r="AO248" s="118"/>
      <c r="AP248" s="118"/>
      <c r="AQ248" s="118"/>
      <c r="AR248" s="118"/>
      <c r="AS248" s="118"/>
      <c r="AT248" s="118"/>
      <c r="AU248" s="118"/>
      <c r="AV248" s="118"/>
      <c r="AW248" s="118"/>
      <c r="AX248" s="118"/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8"/>
      <c r="BJ248" s="118"/>
      <c r="BK248" s="118"/>
      <c r="BL248" s="118"/>
      <c r="BM248" s="118"/>
      <c r="BN248" s="118"/>
      <c r="BO248" s="118"/>
      <c r="BP248" s="118"/>
      <c r="BQ248" s="118"/>
      <c r="BR248" s="118"/>
      <c r="BS248" s="118"/>
      <c r="BT248" s="118"/>
      <c r="BU248" s="118"/>
    </row>
    <row r="249" spans="1:93" s="263" customFormat="1">
      <c r="A249" s="114"/>
      <c r="B249" s="458"/>
      <c r="C249" s="457"/>
      <c r="D249" s="455"/>
      <c r="E249" s="450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450"/>
      <c r="Q249" s="450"/>
      <c r="R249" s="118"/>
      <c r="S249" s="118"/>
      <c r="T249" s="118"/>
      <c r="U249" s="118"/>
      <c r="V249" s="118"/>
      <c r="W249" s="118"/>
      <c r="X249" s="118"/>
      <c r="Y249" s="118"/>
      <c r="Z249" s="118"/>
      <c r="AA249" s="118"/>
      <c r="AB249" s="118"/>
      <c r="AC249" s="118"/>
      <c r="AD249" s="118"/>
      <c r="AE249" s="118"/>
      <c r="AF249" s="118"/>
      <c r="AG249" s="118"/>
      <c r="AH249" s="118"/>
      <c r="AI249" s="118"/>
      <c r="AJ249" s="118"/>
      <c r="AK249" s="118"/>
      <c r="AL249" s="118"/>
      <c r="AM249" s="118"/>
      <c r="AN249" s="118"/>
      <c r="AO249" s="118"/>
      <c r="AP249" s="118"/>
      <c r="AQ249" s="118"/>
      <c r="AR249" s="118"/>
      <c r="AS249" s="118"/>
      <c r="AT249" s="118"/>
      <c r="AU249" s="118"/>
      <c r="AV249" s="118"/>
      <c r="AW249" s="118"/>
      <c r="AX249" s="118"/>
      <c r="AY249" s="118"/>
      <c r="AZ249" s="118"/>
      <c r="BA249" s="118"/>
      <c r="BB249" s="118"/>
      <c r="BC249" s="118"/>
      <c r="BD249" s="118"/>
      <c r="BE249" s="118"/>
      <c r="BF249" s="118"/>
      <c r="BG249" s="118"/>
      <c r="BH249" s="118"/>
      <c r="BI249" s="118"/>
      <c r="BJ249" s="118"/>
      <c r="BK249" s="118"/>
      <c r="BL249" s="118"/>
      <c r="BM249" s="118"/>
      <c r="BN249" s="118"/>
      <c r="BO249" s="118"/>
      <c r="BP249" s="118"/>
      <c r="BQ249" s="118"/>
      <c r="BR249" s="118"/>
      <c r="BS249" s="118"/>
      <c r="BT249" s="118"/>
      <c r="BU249" s="118"/>
    </row>
    <row r="250" spans="1:93">
      <c r="A250" s="17">
        <v>191</v>
      </c>
      <c r="B250" s="441">
        <v>1</v>
      </c>
      <c r="C250" s="767" t="s">
        <v>323</v>
      </c>
      <c r="D250" s="18">
        <v>1</v>
      </c>
      <c r="E250" s="19"/>
      <c r="F250" s="20"/>
      <c r="G250" s="20"/>
      <c r="H250" s="20">
        <v>1</v>
      </c>
      <c r="I250" s="20"/>
      <c r="J250" s="20"/>
      <c r="K250" s="20"/>
      <c r="L250" s="20"/>
      <c r="M250" s="20"/>
      <c r="N250" s="20"/>
      <c r="O250" s="20"/>
      <c r="P250" s="19"/>
      <c r="Q250" s="19"/>
      <c r="R250" s="145"/>
      <c r="S250" s="145"/>
      <c r="T250" s="145"/>
      <c r="U250" s="145">
        <v>4</v>
      </c>
      <c r="V250" s="10"/>
      <c r="W250" s="10"/>
      <c r="X250" s="10"/>
      <c r="Y250" s="10">
        <v>4</v>
      </c>
      <c r="Z250" s="146"/>
      <c r="AA250" s="146"/>
      <c r="AB250" s="146">
        <v>3</v>
      </c>
      <c r="AC250" s="146"/>
      <c r="AD250" s="147"/>
      <c r="AE250" s="147"/>
      <c r="AF250" s="147"/>
      <c r="AG250" s="147">
        <v>4</v>
      </c>
      <c r="AH250" s="148"/>
      <c r="AI250" s="148"/>
      <c r="AJ250" s="148"/>
      <c r="AK250" s="148">
        <v>4</v>
      </c>
      <c r="AL250" s="149"/>
      <c r="AM250" s="149"/>
      <c r="AN250" s="149"/>
      <c r="AO250" s="149">
        <v>4</v>
      </c>
      <c r="AP250" s="10"/>
      <c r="AQ250" s="10"/>
      <c r="AR250" s="10">
        <v>3</v>
      </c>
      <c r="AS250" s="10"/>
      <c r="AT250" s="150"/>
      <c r="AU250" s="150"/>
      <c r="AV250" s="150"/>
      <c r="AW250" s="150">
        <v>4</v>
      </c>
      <c r="AX250" s="145"/>
      <c r="AY250" s="145"/>
      <c r="AZ250" s="145"/>
      <c r="BA250" s="145">
        <v>4</v>
      </c>
      <c r="BB250" s="10"/>
      <c r="BC250" s="10"/>
      <c r="BD250" s="10">
        <v>3</v>
      </c>
      <c r="BE250" s="10"/>
      <c r="BF250" s="146"/>
      <c r="BG250" s="146"/>
      <c r="BH250" s="146">
        <v>3</v>
      </c>
      <c r="BI250" s="146"/>
      <c r="BJ250" s="147"/>
      <c r="BK250" s="147"/>
      <c r="BL250" s="147">
        <v>3</v>
      </c>
      <c r="BM250" s="147"/>
      <c r="BN250" s="148"/>
      <c r="BO250" s="148"/>
      <c r="BP250" s="148"/>
      <c r="BQ250" s="148">
        <v>4</v>
      </c>
      <c r="BR250" s="149"/>
      <c r="BS250" s="149"/>
      <c r="BT250" s="149"/>
      <c r="BU250" s="149">
        <v>4</v>
      </c>
      <c r="CJ250" s="28"/>
      <c r="CO250" s="28"/>
    </row>
    <row r="251" spans="1:93">
      <c r="A251" s="17">
        <v>192</v>
      </c>
      <c r="B251" s="441">
        <v>2</v>
      </c>
      <c r="C251" s="767"/>
      <c r="D251" s="18">
        <v>1</v>
      </c>
      <c r="E251" s="19"/>
      <c r="F251" s="20"/>
      <c r="G251" s="20"/>
      <c r="H251" s="20">
        <v>1</v>
      </c>
      <c r="I251" s="20"/>
      <c r="J251" s="20"/>
      <c r="K251" s="20"/>
      <c r="L251" s="20"/>
      <c r="M251" s="20"/>
      <c r="N251" s="20"/>
      <c r="O251" s="20"/>
      <c r="P251" s="19"/>
      <c r="Q251" s="19"/>
      <c r="R251" s="145"/>
      <c r="S251" s="145"/>
      <c r="T251" s="145"/>
      <c r="U251" s="145">
        <v>4</v>
      </c>
      <c r="V251" s="10"/>
      <c r="W251" s="10"/>
      <c r="X251" s="10">
        <v>3</v>
      </c>
      <c r="Y251" s="10"/>
      <c r="Z251" s="146"/>
      <c r="AA251" s="146"/>
      <c r="AB251" s="146">
        <v>3</v>
      </c>
      <c r="AC251" s="146"/>
      <c r="AD251" s="147"/>
      <c r="AE251" s="147"/>
      <c r="AF251" s="147">
        <v>3</v>
      </c>
      <c r="AG251" s="147"/>
      <c r="AH251" s="148"/>
      <c r="AI251" s="148"/>
      <c r="AJ251" s="148">
        <v>3</v>
      </c>
      <c r="AK251" s="148"/>
      <c r="AL251" s="149"/>
      <c r="AM251" s="149"/>
      <c r="AN251" s="149">
        <v>3</v>
      </c>
      <c r="AO251" s="149"/>
      <c r="AP251" s="10"/>
      <c r="AQ251" s="10"/>
      <c r="AR251" s="10"/>
      <c r="AS251" s="10">
        <v>4</v>
      </c>
      <c r="AT251" s="150"/>
      <c r="AU251" s="150"/>
      <c r="AV251" s="150">
        <v>3</v>
      </c>
      <c r="AW251" s="150"/>
      <c r="AX251" s="145"/>
      <c r="AY251" s="145"/>
      <c r="AZ251" s="145"/>
      <c r="BA251" s="145">
        <v>4</v>
      </c>
      <c r="BB251" s="10"/>
      <c r="BC251" s="10"/>
      <c r="BD251" s="10"/>
      <c r="BE251" s="10">
        <v>4</v>
      </c>
      <c r="BF251" s="146"/>
      <c r="BG251" s="146"/>
      <c r="BH251" s="146"/>
      <c r="BI251" s="146">
        <v>4</v>
      </c>
      <c r="BJ251" s="147"/>
      <c r="BK251" s="147"/>
      <c r="BL251" s="147">
        <v>3</v>
      </c>
      <c r="BM251" s="147"/>
      <c r="BN251" s="148"/>
      <c r="BO251" s="148"/>
      <c r="BP251" s="148"/>
      <c r="BQ251" s="148">
        <v>4</v>
      </c>
      <c r="BR251" s="149"/>
      <c r="BS251" s="149"/>
      <c r="BT251" s="149">
        <v>3</v>
      </c>
      <c r="BU251" s="149"/>
      <c r="CJ251" s="28"/>
      <c r="CO251" s="28"/>
    </row>
    <row r="252" spans="1:93">
      <c r="A252" s="17">
        <v>193</v>
      </c>
      <c r="B252" s="441">
        <v>3</v>
      </c>
      <c r="C252" s="767"/>
      <c r="D252" s="18"/>
      <c r="E252" s="19">
        <v>1</v>
      </c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19"/>
      <c r="Q252" s="19">
        <v>1</v>
      </c>
      <c r="R252" s="145">
        <v>1</v>
      </c>
      <c r="S252" s="145"/>
      <c r="T252" s="145"/>
      <c r="U252" s="145"/>
      <c r="V252" s="10"/>
      <c r="W252" s="10"/>
      <c r="X252" s="10">
        <v>3</v>
      </c>
      <c r="Y252" s="10"/>
      <c r="Z252" s="146"/>
      <c r="AA252" s="146"/>
      <c r="AB252" s="146">
        <v>3</v>
      </c>
      <c r="AC252" s="146"/>
      <c r="AD252" s="147"/>
      <c r="AE252" s="147"/>
      <c r="AF252" s="147">
        <v>3</v>
      </c>
      <c r="AG252" s="147"/>
      <c r="AH252" s="148"/>
      <c r="AI252" s="148"/>
      <c r="AJ252" s="148"/>
      <c r="AK252" s="148">
        <v>4</v>
      </c>
      <c r="AL252" s="149"/>
      <c r="AM252" s="149"/>
      <c r="AN252" s="149"/>
      <c r="AO252" s="149">
        <v>4</v>
      </c>
      <c r="AP252" s="10"/>
      <c r="AQ252" s="10"/>
      <c r="AR252" s="10">
        <v>3</v>
      </c>
      <c r="AS252" s="10"/>
      <c r="AT252" s="150"/>
      <c r="AU252" s="150"/>
      <c r="AV252" s="150">
        <v>3</v>
      </c>
      <c r="AW252" s="150"/>
      <c r="AX252" s="145"/>
      <c r="AY252" s="145"/>
      <c r="AZ252" s="145"/>
      <c r="BA252" s="145">
        <v>4</v>
      </c>
      <c r="BB252" s="10"/>
      <c r="BC252" s="10"/>
      <c r="BD252" s="10">
        <v>3</v>
      </c>
      <c r="BE252" s="10"/>
      <c r="BF252" s="146"/>
      <c r="BG252" s="146"/>
      <c r="BH252" s="146"/>
      <c r="BI252" s="146">
        <v>4</v>
      </c>
      <c r="BJ252" s="147"/>
      <c r="BK252" s="147"/>
      <c r="BL252" s="147"/>
      <c r="BM252" s="147">
        <v>4</v>
      </c>
      <c r="BN252" s="148"/>
      <c r="BO252" s="148"/>
      <c r="BP252" s="148"/>
      <c r="BQ252" s="148">
        <v>4</v>
      </c>
      <c r="BR252" s="149"/>
      <c r="BS252" s="149"/>
      <c r="BT252" s="149"/>
      <c r="BU252" s="149">
        <v>4</v>
      </c>
      <c r="CJ252" s="28"/>
      <c r="CO252" s="28"/>
    </row>
    <row r="253" spans="1:93">
      <c r="A253" s="17">
        <v>194</v>
      </c>
      <c r="B253" s="441">
        <v>4</v>
      </c>
      <c r="C253" s="767"/>
      <c r="D253" s="18"/>
      <c r="E253" s="19">
        <v>1</v>
      </c>
      <c r="F253" s="20"/>
      <c r="G253" s="20"/>
      <c r="H253" s="20"/>
      <c r="I253" s="20">
        <v>1</v>
      </c>
      <c r="J253" s="20"/>
      <c r="K253" s="20"/>
      <c r="L253" s="20"/>
      <c r="M253" s="20"/>
      <c r="N253" s="20"/>
      <c r="O253" s="20"/>
      <c r="P253" s="19"/>
      <c r="Q253" s="19"/>
      <c r="R253" s="145"/>
      <c r="S253" s="145"/>
      <c r="T253" s="145">
        <v>3</v>
      </c>
      <c r="U253" s="145"/>
      <c r="V253" s="10"/>
      <c r="W253" s="10"/>
      <c r="X253" s="10">
        <v>3</v>
      </c>
      <c r="Y253" s="10"/>
      <c r="Z253" s="146"/>
      <c r="AA253" s="146"/>
      <c r="AB253" s="146">
        <v>3</v>
      </c>
      <c r="AC253" s="146"/>
      <c r="AD253" s="147"/>
      <c r="AE253" s="147"/>
      <c r="AF253" s="147">
        <v>3</v>
      </c>
      <c r="AG253" s="147"/>
      <c r="AH253" s="148"/>
      <c r="AI253" s="148"/>
      <c r="AJ253" s="148">
        <v>3</v>
      </c>
      <c r="AK253" s="148"/>
      <c r="AL253" s="149"/>
      <c r="AM253" s="149"/>
      <c r="AN253" s="149">
        <v>3</v>
      </c>
      <c r="AO253" s="149"/>
      <c r="AP253" s="10"/>
      <c r="AQ253" s="10"/>
      <c r="AR253" s="10">
        <v>3</v>
      </c>
      <c r="AS253" s="10"/>
      <c r="AT253" s="150"/>
      <c r="AU253" s="150"/>
      <c r="AV253" s="150">
        <v>3</v>
      </c>
      <c r="AW253" s="150"/>
      <c r="AX253" s="145"/>
      <c r="AY253" s="145"/>
      <c r="AZ253" s="145">
        <v>3</v>
      </c>
      <c r="BA253" s="145"/>
      <c r="BB253" s="10"/>
      <c r="BC253" s="10"/>
      <c r="BD253" s="10">
        <v>3</v>
      </c>
      <c r="BE253" s="10"/>
      <c r="BF253" s="146"/>
      <c r="BG253" s="146"/>
      <c r="BH253" s="146">
        <v>3</v>
      </c>
      <c r="BI253" s="146"/>
      <c r="BJ253" s="147"/>
      <c r="BK253" s="147"/>
      <c r="BL253" s="147">
        <v>3</v>
      </c>
      <c r="BM253" s="147"/>
      <c r="BN253" s="148"/>
      <c r="BO253" s="148"/>
      <c r="BP253" s="148">
        <v>3</v>
      </c>
      <c r="BQ253" s="148"/>
      <c r="BR253" s="149"/>
      <c r="BS253" s="149"/>
      <c r="BT253" s="149">
        <v>3</v>
      </c>
      <c r="BU253" s="149"/>
      <c r="CJ253" s="28"/>
      <c r="CO253" s="28"/>
    </row>
    <row r="254" spans="1:93">
      <c r="A254" s="17">
        <v>195</v>
      </c>
      <c r="B254" s="441">
        <v>5</v>
      </c>
      <c r="C254" s="767"/>
      <c r="D254" s="18"/>
      <c r="E254" s="19">
        <v>1</v>
      </c>
      <c r="F254" s="20"/>
      <c r="G254" s="20"/>
      <c r="H254" s="20">
        <v>1</v>
      </c>
      <c r="I254" s="20"/>
      <c r="J254" s="20"/>
      <c r="K254" s="20"/>
      <c r="L254" s="20"/>
      <c r="M254" s="20"/>
      <c r="N254" s="20"/>
      <c r="O254" s="20"/>
      <c r="P254" s="19"/>
      <c r="Q254" s="19"/>
      <c r="R254" s="145"/>
      <c r="S254" s="145"/>
      <c r="T254" s="145">
        <v>3</v>
      </c>
      <c r="U254" s="145"/>
      <c r="V254" s="10"/>
      <c r="W254" s="10"/>
      <c r="X254" s="10">
        <v>3</v>
      </c>
      <c r="Y254" s="10"/>
      <c r="Z254" s="146"/>
      <c r="AA254" s="146"/>
      <c r="AB254" s="146">
        <v>3</v>
      </c>
      <c r="AC254" s="146"/>
      <c r="AD254" s="147"/>
      <c r="AE254" s="147"/>
      <c r="AF254" s="147">
        <v>3</v>
      </c>
      <c r="AG254" s="147"/>
      <c r="AH254" s="148"/>
      <c r="AI254" s="148"/>
      <c r="AJ254" s="148">
        <v>3</v>
      </c>
      <c r="AK254" s="148"/>
      <c r="AL254" s="149"/>
      <c r="AM254" s="149"/>
      <c r="AN254" s="149">
        <v>3</v>
      </c>
      <c r="AO254" s="149"/>
      <c r="AP254" s="10"/>
      <c r="AQ254" s="10"/>
      <c r="AR254" s="10">
        <v>3</v>
      </c>
      <c r="AS254" s="10"/>
      <c r="AT254" s="150"/>
      <c r="AU254" s="150"/>
      <c r="AV254" s="150">
        <v>3</v>
      </c>
      <c r="AW254" s="150"/>
      <c r="AX254" s="145"/>
      <c r="AY254" s="145"/>
      <c r="AZ254" s="145">
        <v>3</v>
      </c>
      <c r="BA254" s="145"/>
      <c r="BB254" s="10"/>
      <c r="BC254" s="10"/>
      <c r="BD254" s="10"/>
      <c r="BE254" s="10">
        <v>4</v>
      </c>
      <c r="BF254" s="146"/>
      <c r="BG254" s="146"/>
      <c r="BH254" s="146"/>
      <c r="BI254" s="146">
        <v>4</v>
      </c>
      <c r="BJ254" s="147"/>
      <c r="BK254" s="147"/>
      <c r="BL254" s="147">
        <v>3</v>
      </c>
      <c r="BM254" s="147"/>
      <c r="BN254" s="148"/>
      <c r="BO254" s="148"/>
      <c r="BP254" s="148">
        <v>3</v>
      </c>
      <c r="BQ254" s="148"/>
      <c r="BR254" s="149"/>
      <c r="BS254" s="149"/>
      <c r="BT254" s="149">
        <v>3</v>
      </c>
      <c r="BU254" s="149"/>
      <c r="CJ254" s="28"/>
      <c r="CO254" s="28"/>
    </row>
    <row r="255" spans="1:93" s="217" customFormat="1">
      <c r="A255" s="38"/>
      <c r="B255" s="446"/>
      <c r="C255" s="445"/>
      <c r="D255" s="215">
        <f>SUM(D250:D254)</f>
        <v>2</v>
      </c>
      <c r="E255" s="215">
        <f t="shared" ref="E255:BP255" si="493">SUM(E250:E254)</f>
        <v>3</v>
      </c>
      <c r="F255" s="215">
        <f t="shared" si="493"/>
        <v>0</v>
      </c>
      <c r="G255" s="215">
        <f t="shared" si="493"/>
        <v>0</v>
      </c>
      <c r="H255" s="215">
        <f t="shared" si="493"/>
        <v>3</v>
      </c>
      <c r="I255" s="215">
        <f t="shared" si="493"/>
        <v>1</v>
      </c>
      <c r="J255" s="215">
        <f t="shared" si="493"/>
        <v>0</v>
      </c>
      <c r="K255" s="215">
        <f t="shared" si="493"/>
        <v>0</v>
      </c>
      <c r="L255" s="215">
        <f t="shared" si="493"/>
        <v>0</v>
      </c>
      <c r="M255" s="215">
        <f t="shared" si="493"/>
        <v>0</v>
      </c>
      <c r="N255" s="215">
        <f t="shared" si="493"/>
        <v>0</v>
      </c>
      <c r="O255" s="215">
        <f t="shared" si="493"/>
        <v>0</v>
      </c>
      <c r="P255" s="215">
        <f t="shared" si="493"/>
        <v>0</v>
      </c>
      <c r="Q255" s="215">
        <f t="shared" si="493"/>
        <v>1</v>
      </c>
      <c r="R255" s="215">
        <f t="shared" si="493"/>
        <v>1</v>
      </c>
      <c r="S255" s="215">
        <f t="shared" si="493"/>
        <v>0</v>
      </c>
      <c r="T255" s="215">
        <f t="shared" si="493"/>
        <v>6</v>
      </c>
      <c r="U255" s="215">
        <f t="shared" si="493"/>
        <v>8</v>
      </c>
      <c r="V255" s="215">
        <f t="shared" si="493"/>
        <v>0</v>
      </c>
      <c r="W255" s="215">
        <f t="shared" si="493"/>
        <v>0</v>
      </c>
      <c r="X255" s="215">
        <f t="shared" si="493"/>
        <v>12</v>
      </c>
      <c r="Y255" s="215">
        <f t="shared" si="493"/>
        <v>4</v>
      </c>
      <c r="Z255" s="215">
        <f t="shared" si="493"/>
        <v>0</v>
      </c>
      <c r="AA255" s="215">
        <f t="shared" si="493"/>
        <v>0</v>
      </c>
      <c r="AB255" s="215">
        <f t="shared" si="493"/>
        <v>15</v>
      </c>
      <c r="AC255" s="215">
        <f t="shared" si="493"/>
        <v>0</v>
      </c>
      <c r="AD255" s="215">
        <f t="shared" si="493"/>
        <v>0</v>
      </c>
      <c r="AE255" s="215">
        <f t="shared" si="493"/>
        <v>0</v>
      </c>
      <c r="AF255" s="215">
        <f t="shared" si="493"/>
        <v>12</v>
      </c>
      <c r="AG255" s="215">
        <f t="shared" si="493"/>
        <v>4</v>
      </c>
      <c r="AH255" s="215">
        <f t="shared" si="493"/>
        <v>0</v>
      </c>
      <c r="AI255" s="215">
        <f t="shared" si="493"/>
        <v>0</v>
      </c>
      <c r="AJ255" s="215">
        <f t="shared" si="493"/>
        <v>9</v>
      </c>
      <c r="AK255" s="215">
        <f t="shared" si="493"/>
        <v>8</v>
      </c>
      <c r="AL255" s="215">
        <f t="shared" si="493"/>
        <v>0</v>
      </c>
      <c r="AM255" s="215">
        <f t="shared" si="493"/>
        <v>0</v>
      </c>
      <c r="AN255" s="215">
        <f t="shared" si="493"/>
        <v>9</v>
      </c>
      <c r="AO255" s="215">
        <f t="shared" si="493"/>
        <v>8</v>
      </c>
      <c r="AP255" s="215">
        <f t="shared" si="493"/>
        <v>0</v>
      </c>
      <c r="AQ255" s="215">
        <f t="shared" si="493"/>
        <v>0</v>
      </c>
      <c r="AR255" s="215">
        <f t="shared" si="493"/>
        <v>12</v>
      </c>
      <c r="AS255" s="215">
        <f t="shared" si="493"/>
        <v>4</v>
      </c>
      <c r="AT255" s="215">
        <f t="shared" si="493"/>
        <v>0</v>
      </c>
      <c r="AU255" s="215">
        <f t="shared" si="493"/>
        <v>0</v>
      </c>
      <c r="AV255" s="215">
        <f t="shared" si="493"/>
        <v>12</v>
      </c>
      <c r="AW255" s="215">
        <f t="shared" si="493"/>
        <v>4</v>
      </c>
      <c r="AX255" s="215">
        <f t="shared" si="493"/>
        <v>0</v>
      </c>
      <c r="AY255" s="215">
        <f t="shared" si="493"/>
        <v>0</v>
      </c>
      <c r="AZ255" s="215">
        <f t="shared" si="493"/>
        <v>6</v>
      </c>
      <c r="BA255" s="215">
        <f t="shared" si="493"/>
        <v>12</v>
      </c>
      <c r="BB255" s="215">
        <f t="shared" si="493"/>
        <v>0</v>
      </c>
      <c r="BC255" s="215">
        <f t="shared" si="493"/>
        <v>0</v>
      </c>
      <c r="BD255" s="215">
        <f t="shared" si="493"/>
        <v>9</v>
      </c>
      <c r="BE255" s="215">
        <f t="shared" si="493"/>
        <v>8</v>
      </c>
      <c r="BF255" s="215">
        <f t="shared" si="493"/>
        <v>0</v>
      </c>
      <c r="BG255" s="215">
        <f t="shared" si="493"/>
        <v>0</v>
      </c>
      <c r="BH255" s="215">
        <f t="shared" si="493"/>
        <v>6</v>
      </c>
      <c r="BI255" s="215">
        <f t="shared" si="493"/>
        <v>12</v>
      </c>
      <c r="BJ255" s="215">
        <f t="shared" si="493"/>
        <v>0</v>
      </c>
      <c r="BK255" s="215">
        <f t="shared" si="493"/>
        <v>0</v>
      </c>
      <c r="BL255" s="215">
        <f t="shared" si="493"/>
        <v>12</v>
      </c>
      <c r="BM255" s="215">
        <f t="shared" si="493"/>
        <v>4</v>
      </c>
      <c r="BN255" s="215">
        <f t="shared" si="493"/>
        <v>0</v>
      </c>
      <c r="BO255" s="215">
        <f t="shared" si="493"/>
        <v>0</v>
      </c>
      <c r="BP255" s="215">
        <f t="shared" si="493"/>
        <v>6</v>
      </c>
      <c r="BQ255" s="215">
        <f t="shared" ref="BQ255:BU255" si="494">SUM(BQ250:BQ254)</f>
        <v>12</v>
      </c>
      <c r="BR255" s="215">
        <f t="shared" si="494"/>
        <v>0</v>
      </c>
      <c r="BS255" s="215">
        <f t="shared" si="494"/>
        <v>0</v>
      </c>
      <c r="BT255" s="215">
        <f t="shared" si="494"/>
        <v>9</v>
      </c>
      <c r="BU255" s="215">
        <f t="shared" si="494"/>
        <v>8</v>
      </c>
    </row>
    <row r="256" spans="1:93" s="217" customFormat="1">
      <c r="A256" s="38"/>
      <c r="B256" s="446"/>
      <c r="C256" s="445"/>
      <c r="D256" s="215"/>
      <c r="E256" s="21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216"/>
      <c r="Q256" s="216"/>
      <c r="R256" s="446">
        <f>R255/1</f>
        <v>1</v>
      </c>
      <c r="S256" s="446">
        <f>S255/2</f>
        <v>0</v>
      </c>
      <c r="T256" s="446">
        <f>T255/3</f>
        <v>2</v>
      </c>
      <c r="U256" s="446">
        <f>U255/4</f>
        <v>2</v>
      </c>
      <c r="V256" s="446">
        <f t="shared" ref="V256" si="495">V255/1</f>
        <v>0</v>
      </c>
      <c r="W256" s="446">
        <f t="shared" ref="W256" si="496">W255/2</f>
        <v>0</v>
      </c>
      <c r="X256" s="446">
        <f t="shared" ref="X256" si="497">X255/3</f>
        <v>4</v>
      </c>
      <c r="Y256" s="446">
        <f t="shared" ref="Y256" si="498">Y255/4</f>
        <v>1</v>
      </c>
      <c r="Z256" s="446">
        <f t="shared" ref="Z256" si="499">Z255/1</f>
        <v>0</v>
      </c>
      <c r="AA256" s="446">
        <f t="shared" ref="AA256" si="500">AA255/2</f>
        <v>0</v>
      </c>
      <c r="AB256" s="446">
        <f t="shared" ref="AB256" si="501">AB255/3</f>
        <v>5</v>
      </c>
      <c r="AC256" s="446">
        <f t="shared" ref="AC256" si="502">AC255/4</f>
        <v>0</v>
      </c>
      <c r="AD256" s="446">
        <f t="shared" ref="AD256" si="503">AD255/1</f>
        <v>0</v>
      </c>
      <c r="AE256" s="446">
        <f t="shared" ref="AE256" si="504">AE255/2</f>
        <v>0</v>
      </c>
      <c r="AF256" s="446">
        <f t="shared" ref="AF256" si="505">AF255/3</f>
        <v>4</v>
      </c>
      <c r="AG256" s="446">
        <f t="shared" ref="AG256" si="506">AG255/4</f>
        <v>1</v>
      </c>
      <c r="AH256" s="446">
        <f t="shared" ref="AH256" si="507">AH255/1</f>
        <v>0</v>
      </c>
      <c r="AI256" s="446">
        <f t="shared" ref="AI256" si="508">AI255/2</f>
        <v>0</v>
      </c>
      <c r="AJ256" s="446">
        <f t="shared" ref="AJ256" si="509">AJ255/3</f>
        <v>3</v>
      </c>
      <c r="AK256" s="446">
        <f t="shared" ref="AK256" si="510">AK255/4</f>
        <v>2</v>
      </c>
      <c r="AL256" s="446">
        <f t="shared" ref="AL256" si="511">AL255/1</f>
        <v>0</v>
      </c>
      <c r="AM256" s="446">
        <f t="shared" ref="AM256" si="512">AM255/2</f>
        <v>0</v>
      </c>
      <c r="AN256" s="446">
        <f t="shared" ref="AN256" si="513">AN255/3</f>
        <v>3</v>
      </c>
      <c r="AO256" s="446">
        <f t="shared" ref="AO256" si="514">AO255/4</f>
        <v>2</v>
      </c>
      <c r="AP256" s="446">
        <f t="shared" ref="AP256" si="515">AP255/1</f>
        <v>0</v>
      </c>
      <c r="AQ256" s="446">
        <f t="shared" ref="AQ256" si="516">AQ255/2</f>
        <v>0</v>
      </c>
      <c r="AR256" s="446">
        <f t="shared" ref="AR256" si="517">AR255/3</f>
        <v>4</v>
      </c>
      <c r="AS256" s="446">
        <f t="shared" ref="AS256" si="518">AS255/4</f>
        <v>1</v>
      </c>
      <c r="AT256" s="446">
        <f t="shared" ref="AT256" si="519">AT255/1</f>
        <v>0</v>
      </c>
      <c r="AU256" s="446">
        <f t="shared" ref="AU256" si="520">AU255/2</f>
        <v>0</v>
      </c>
      <c r="AV256" s="446">
        <f t="shared" ref="AV256" si="521">AV255/3</f>
        <v>4</v>
      </c>
      <c r="AW256" s="446">
        <f t="shared" ref="AW256" si="522">AW255/4</f>
        <v>1</v>
      </c>
      <c r="AX256" s="446">
        <f t="shared" ref="AX256" si="523">AX255/1</f>
        <v>0</v>
      </c>
      <c r="AY256" s="446">
        <f t="shared" ref="AY256" si="524">AY255/2</f>
        <v>0</v>
      </c>
      <c r="AZ256" s="446">
        <f t="shared" ref="AZ256" si="525">AZ255/3</f>
        <v>2</v>
      </c>
      <c r="BA256" s="446">
        <f t="shared" ref="BA256" si="526">BA255/4</f>
        <v>3</v>
      </c>
      <c r="BB256" s="446">
        <f t="shared" ref="BB256" si="527">BB255/1</f>
        <v>0</v>
      </c>
      <c r="BC256" s="446">
        <f t="shared" ref="BC256" si="528">BC255/2</f>
        <v>0</v>
      </c>
      <c r="BD256" s="446">
        <f t="shared" ref="BD256" si="529">BD255/3</f>
        <v>3</v>
      </c>
      <c r="BE256" s="446">
        <f t="shared" ref="BE256" si="530">BE255/4</f>
        <v>2</v>
      </c>
      <c r="BF256" s="446">
        <f t="shared" ref="BF256" si="531">BF255/1</f>
        <v>0</v>
      </c>
      <c r="BG256" s="446">
        <f t="shared" ref="BG256" si="532">BG255/2</f>
        <v>0</v>
      </c>
      <c r="BH256" s="446">
        <f t="shared" ref="BH256" si="533">BH255/3</f>
        <v>2</v>
      </c>
      <c r="BI256" s="446">
        <f t="shared" ref="BI256" si="534">BI255/4</f>
        <v>3</v>
      </c>
      <c r="BJ256" s="446">
        <f t="shared" ref="BJ256" si="535">BJ255/1</f>
        <v>0</v>
      </c>
      <c r="BK256" s="446">
        <f t="shared" ref="BK256" si="536">BK255/2</f>
        <v>0</v>
      </c>
      <c r="BL256" s="446">
        <f t="shared" ref="BL256" si="537">BL255/3</f>
        <v>4</v>
      </c>
      <c r="BM256" s="446">
        <f t="shared" ref="BM256" si="538">BM255/4</f>
        <v>1</v>
      </c>
      <c r="BN256" s="446">
        <f t="shared" ref="BN256" si="539">BN255/1</f>
        <v>0</v>
      </c>
      <c r="BO256" s="446">
        <f t="shared" ref="BO256" si="540">BO255/2</f>
        <v>0</v>
      </c>
      <c r="BP256" s="446">
        <f t="shared" ref="BP256" si="541">BP255/3</f>
        <v>2</v>
      </c>
      <c r="BQ256" s="446">
        <f t="shared" ref="BQ256" si="542">BQ255/4</f>
        <v>3</v>
      </c>
      <c r="BR256" s="446">
        <f t="shared" ref="BR256" si="543">BR255/1</f>
        <v>0</v>
      </c>
      <c r="BS256" s="446">
        <f t="shared" ref="BS256" si="544">BS255/2</f>
        <v>0</v>
      </c>
      <c r="BT256" s="446">
        <f t="shared" ref="BT256" si="545">BT255/3</f>
        <v>3</v>
      </c>
      <c r="BU256" s="446">
        <f t="shared" ref="BU256" si="546">BU255/4</f>
        <v>2</v>
      </c>
    </row>
    <row r="257" spans="1:93" s="263" customFormat="1">
      <c r="A257" s="114"/>
      <c r="B257" s="118"/>
      <c r="C257" s="457"/>
      <c r="D257" s="455"/>
      <c r="E257" s="450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450"/>
      <c r="Q257" s="450"/>
      <c r="R257" s="118">
        <f>SUM(R255:U255)</f>
        <v>15</v>
      </c>
      <c r="S257" s="118"/>
      <c r="T257" s="118"/>
      <c r="U257" s="118"/>
      <c r="V257" s="118">
        <f>SUM(V255:Y255)</f>
        <v>16</v>
      </c>
      <c r="W257" s="118"/>
      <c r="X257" s="118"/>
      <c r="Y257" s="118"/>
      <c r="Z257" s="118">
        <f>SUM(Z255:AC255)</f>
        <v>15</v>
      </c>
      <c r="AA257" s="118"/>
      <c r="AB257" s="118"/>
      <c r="AC257" s="118"/>
      <c r="AD257" s="118">
        <f>SUM(AD255:AG255)</f>
        <v>16</v>
      </c>
      <c r="AE257" s="118"/>
      <c r="AF257" s="118"/>
      <c r="AG257" s="118"/>
      <c r="AH257" s="118">
        <f>SUM(AH255:AK255)</f>
        <v>17</v>
      </c>
      <c r="AI257" s="118"/>
      <c r="AJ257" s="118"/>
      <c r="AK257" s="118"/>
      <c r="AL257" s="118">
        <f>SUM(AL255:AO255)</f>
        <v>17</v>
      </c>
      <c r="AM257" s="118"/>
      <c r="AN257" s="118"/>
      <c r="AO257" s="118"/>
      <c r="AP257" s="118">
        <f>SUM(AP255:AS255)</f>
        <v>16</v>
      </c>
      <c r="AQ257" s="118"/>
      <c r="AR257" s="118"/>
      <c r="AS257" s="118"/>
      <c r="AT257" s="118">
        <f>SUM(AT255:AW255)</f>
        <v>16</v>
      </c>
      <c r="AU257" s="118"/>
      <c r="AV257" s="118"/>
      <c r="AW257" s="118"/>
      <c r="AX257" s="118">
        <f>SUM(AX255:BA255)</f>
        <v>18</v>
      </c>
      <c r="AY257" s="118"/>
      <c r="AZ257" s="118"/>
      <c r="BA257" s="118"/>
      <c r="BB257" s="118">
        <f>SUM(BB255:BE255)</f>
        <v>17</v>
      </c>
      <c r="BC257" s="118"/>
      <c r="BD257" s="118"/>
      <c r="BE257" s="118"/>
      <c r="BF257" s="118">
        <f>SUM(BF255:BI255)</f>
        <v>18</v>
      </c>
      <c r="BG257" s="118"/>
      <c r="BH257" s="118"/>
      <c r="BI257" s="118"/>
      <c r="BJ257" s="118">
        <f>SUM(BJ255:BM255)</f>
        <v>16</v>
      </c>
      <c r="BK257" s="118"/>
      <c r="BL257" s="118"/>
      <c r="BM257" s="118"/>
      <c r="BN257" s="118">
        <f>SUM(BN255:BQ255)</f>
        <v>18</v>
      </c>
      <c r="BO257" s="118"/>
      <c r="BP257" s="118"/>
      <c r="BQ257" s="118"/>
      <c r="BR257" s="118">
        <f>SUM(BR255:BU255)</f>
        <v>17</v>
      </c>
      <c r="BS257" s="118"/>
      <c r="BT257" s="118"/>
      <c r="BU257" s="118"/>
    </row>
    <row r="258" spans="1:93" s="263" customFormat="1">
      <c r="A258" s="114"/>
      <c r="B258" s="118"/>
      <c r="C258" s="457"/>
      <c r="D258" s="455"/>
      <c r="E258" s="450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450"/>
      <c r="Q258" s="450"/>
      <c r="R258" s="118">
        <v>5</v>
      </c>
      <c r="S258" s="118">
        <v>5</v>
      </c>
      <c r="T258" s="118">
        <v>5</v>
      </c>
      <c r="U258" s="118">
        <v>5</v>
      </c>
      <c r="V258" s="118">
        <v>5</v>
      </c>
      <c r="W258" s="118">
        <v>5</v>
      </c>
      <c r="X258" s="118">
        <v>5</v>
      </c>
      <c r="Y258" s="118">
        <v>5</v>
      </c>
      <c r="Z258" s="118">
        <v>5</v>
      </c>
      <c r="AA258" s="118">
        <v>5</v>
      </c>
      <c r="AB258" s="118">
        <v>5</v>
      </c>
      <c r="AC258" s="118">
        <v>5</v>
      </c>
      <c r="AD258" s="118">
        <v>5</v>
      </c>
      <c r="AE258" s="118">
        <v>5</v>
      </c>
      <c r="AF258" s="118">
        <v>5</v>
      </c>
      <c r="AG258" s="118">
        <v>5</v>
      </c>
      <c r="AH258" s="118">
        <v>5</v>
      </c>
      <c r="AI258" s="118">
        <v>5</v>
      </c>
      <c r="AJ258" s="118">
        <v>5</v>
      </c>
      <c r="AK258" s="118">
        <v>5</v>
      </c>
      <c r="AL258" s="118">
        <v>5</v>
      </c>
      <c r="AM258" s="118">
        <v>5</v>
      </c>
      <c r="AN258" s="118">
        <v>5</v>
      </c>
      <c r="AO258" s="118">
        <v>5</v>
      </c>
      <c r="AP258" s="118">
        <v>5</v>
      </c>
      <c r="AQ258" s="118">
        <v>5</v>
      </c>
      <c r="AR258" s="118">
        <v>5</v>
      </c>
      <c r="AS258" s="118">
        <v>5</v>
      </c>
      <c r="AT258" s="118">
        <v>5</v>
      </c>
      <c r="AU258" s="118">
        <v>5</v>
      </c>
      <c r="AV258" s="118">
        <v>5</v>
      </c>
      <c r="AW258" s="118">
        <v>5</v>
      </c>
      <c r="AX258" s="118">
        <v>5</v>
      </c>
      <c r="AY258" s="118">
        <v>5</v>
      </c>
      <c r="AZ258" s="118">
        <v>5</v>
      </c>
      <c r="BA258" s="118">
        <v>5</v>
      </c>
      <c r="BB258" s="118">
        <v>5</v>
      </c>
      <c r="BC258" s="118">
        <v>5</v>
      </c>
      <c r="BD258" s="118">
        <v>5</v>
      </c>
      <c r="BE258" s="118">
        <v>5</v>
      </c>
      <c r="BF258" s="118">
        <v>5</v>
      </c>
      <c r="BG258" s="118">
        <v>5</v>
      </c>
      <c r="BH258" s="118">
        <v>5</v>
      </c>
      <c r="BI258" s="118">
        <v>5</v>
      </c>
      <c r="BJ258" s="118">
        <v>5</v>
      </c>
      <c r="BK258" s="118">
        <v>5</v>
      </c>
      <c r="BL258" s="118">
        <v>5</v>
      </c>
      <c r="BM258" s="118">
        <v>5</v>
      </c>
      <c r="BN258" s="118">
        <v>5</v>
      </c>
      <c r="BO258" s="118">
        <v>5</v>
      </c>
      <c r="BP258" s="118">
        <v>5</v>
      </c>
      <c r="BQ258" s="118">
        <v>5</v>
      </c>
      <c r="BR258" s="118">
        <v>5</v>
      </c>
      <c r="BS258" s="118">
        <v>5</v>
      </c>
      <c r="BT258" s="118">
        <v>5</v>
      </c>
      <c r="BU258" s="118">
        <v>5</v>
      </c>
    </row>
    <row r="259" spans="1:93" s="263" customFormat="1">
      <c r="A259" s="114"/>
      <c r="B259" s="118"/>
      <c r="C259" s="457"/>
      <c r="D259" s="455"/>
      <c r="E259" s="450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450"/>
      <c r="Q259" s="450"/>
      <c r="R259" s="467">
        <f>R256/R258*100%</f>
        <v>0.2</v>
      </c>
      <c r="S259" s="467">
        <f t="shared" ref="S259:BU259" si="547">S256/S258*100%</f>
        <v>0</v>
      </c>
      <c r="T259" s="467">
        <f t="shared" si="547"/>
        <v>0.4</v>
      </c>
      <c r="U259" s="467">
        <f t="shared" si="547"/>
        <v>0.4</v>
      </c>
      <c r="V259" s="467">
        <f t="shared" si="547"/>
        <v>0</v>
      </c>
      <c r="W259" s="467">
        <f t="shared" si="547"/>
        <v>0</v>
      </c>
      <c r="X259" s="467">
        <f t="shared" si="547"/>
        <v>0.8</v>
      </c>
      <c r="Y259" s="467">
        <f t="shared" si="547"/>
        <v>0.2</v>
      </c>
      <c r="Z259" s="467">
        <f t="shared" si="547"/>
        <v>0</v>
      </c>
      <c r="AA259" s="467">
        <f t="shared" si="547"/>
        <v>0</v>
      </c>
      <c r="AB259" s="467">
        <f t="shared" si="547"/>
        <v>1</v>
      </c>
      <c r="AC259" s="467">
        <f t="shared" si="547"/>
        <v>0</v>
      </c>
      <c r="AD259" s="467">
        <f t="shared" si="547"/>
        <v>0</v>
      </c>
      <c r="AE259" s="467">
        <f t="shared" si="547"/>
        <v>0</v>
      </c>
      <c r="AF259" s="467">
        <f t="shared" si="547"/>
        <v>0.8</v>
      </c>
      <c r="AG259" s="467">
        <f t="shared" si="547"/>
        <v>0.2</v>
      </c>
      <c r="AH259" s="467">
        <f t="shared" si="547"/>
        <v>0</v>
      </c>
      <c r="AI259" s="467">
        <f t="shared" si="547"/>
        <v>0</v>
      </c>
      <c r="AJ259" s="467">
        <f t="shared" si="547"/>
        <v>0.6</v>
      </c>
      <c r="AK259" s="467">
        <f t="shared" si="547"/>
        <v>0.4</v>
      </c>
      <c r="AL259" s="467">
        <f t="shared" si="547"/>
        <v>0</v>
      </c>
      <c r="AM259" s="467">
        <f t="shared" si="547"/>
        <v>0</v>
      </c>
      <c r="AN259" s="467">
        <f t="shared" si="547"/>
        <v>0.6</v>
      </c>
      <c r="AO259" s="467">
        <f t="shared" si="547"/>
        <v>0.4</v>
      </c>
      <c r="AP259" s="467">
        <f t="shared" si="547"/>
        <v>0</v>
      </c>
      <c r="AQ259" s="467">
        <f t="shared" si="547"/>
        <v>0</v>
      </c>
      <c r="AR259" s="467">
        <f t="shared" si="547"/>
        <v>0.8</v>
      </c>
      <c r="AS259" s="467">
        <f t="shared" si="547"/>
        <v>0.2</v>
      </c>
      <c r="AT259" s="467">
        <f t="shared" si="547"/>
        <v>0</v>
      </c>
      <c r="AU259" s="467">
        <f t="shared" si="547"/>
        <v>0</v>
      </c>
      <c r="AV259" s="467">
        <f t="shared" si="547"/>
        <v>0.8</v>
      </c>
      <c r="AW259" s="467">
        <f t="shared" si="547"/>
        <v>0.2</v>
      </c>
      <c r="AX259" s="467">
        <f t="shared" si="547"/>
        <v>0</v>
      </c>
      <c r="AY259" s="467">
        <f t="shared" si="547"/>
        <v>0</v>
      </c>
      <c r="AZ259" s="467">
        <f t="shared" si="547"/>
        <v>0.4</v>
      </c>
      <c r="BA259" s="467">
        <f t="shared" si="547"/>
        <v>0.6</v>
      </c>
      <c r="BB259" s="467">
        <f t="shared" si="547"/>
        <v>0</v>
      </c>
      <c r="BC259" s="467">
        <f t="shared" si="547"/>
        <v>0</v>
      </c>
      <c r="BD259" s="467">
        <f t="shared" si="547"/>
        <v>0.6</v>
      </c>
      <c r="BE259" s="467">
        <f t="shared" si="547"/>
        <v>0.4</v>
      </c>
      <c r="BF259" s="467">
        <f t="shared" si="547"/>
        <v>0</v>
      </c>
      <c r="BG259" s="467">
        <f t="shared" si="547"/>
        <v>0</v>
      </c>
      <c r="BH259" s="467">
        <f t="shared" si="547"/>
        <v>0.4</v>
      </c>
      <c r="BI259" s="467">
        <f t="shared" si="547"/>
        <v>0.6</v>
      </c>
      <c r="BJ259" s="467">
        <f t="shared" si="547"/>
        <v>0</v>
      </c>
      <c r="BK259" s="467">
        <f t="shared" si="547"/>
        <v>0</v>
      </c>
      <c r="BL259" s="467">
        <f t="shared" si="547"/>
        <v>0.8</v>
      </c>
      <c r="BM259" s="467">
        <f t="shared" si="547"/>
        <v>0.2</v>
      </c>
      <c r="BN259" s="467">
        <f t="shared" si="547"/>
        <v>0</v>
      </c>
      <c r="BO259" s="467">
        <f t="shared" si="547"/>
        <v>0</v>
      </c>
      <c r="BP259" s="467">
        <f t="shared" si="547"/>
        <v>0.4</v>
      </c>
      <c r="BQ259" s="467">
        <f t="shared" si="547"/>
        <v>0.6</v>
      </c>
      <c r="BR259" s="467">
        <f t="shared" si="547"/>
        <v>0</v>
      </c>
      <c r="BS259" s="467">
        <f t="shared" si="547"/>
        <v>0</v>
      </c>
      <c r="BT259" s="467">
        <f t="shared" si="547"/>
        <v>0.6</v>
      </c>
      <c r="BU259" s="467">
        <f t="shared" si="547"/>
        <v>0.4</v>
      </c>
    </row>
    <row r="260" spans="1:93" s="263" customFormat="1">
      <c r="A260" s="114"/>
      <c r="B260" s="118"/>
      <c r="C260" s="457"/>
      <c r="D260" s="455"/>
      <c r="E260" s="450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450"/>
      <c r="Q260" s="450"/>
      <c r="R260" s="467">
        <f>SUM(R259:S259)</f>
        <v>0.2</v>
      </c>
      <c r="S260" s="467"/>
      <c r="T260" s="467"/>
      <c r="U260" s="467"/>
      <c r="V260" s="467">
        <f>SUM(V259:W259)</f>
        <v>0</v>
      </c>
      <c r="W260" s="467"/>
      <c r="X260" s="467"/>
      <c r="Y260" s="467"/>
      <c r="Z260" s="467">
        <f>SUM(Z259:AA259)</f>
        <v>0</v>
      </c>
      <c r="AA260" s="467"/>
      <c r="AB260" s="467"/>
      <c r="AC260" s="467"/>
      <c r="AD260" s="467">
        <f>SUM(AD259:AE259)</f>
        <v>0</v>
      </c>
      <c r="AE260" s="467"/>
      <c r="AF260" s="467"/>
      <c r="AG260" s="467"/>
      <c r="AH260" s="467">
        <f>SUM(AH259:AI259)</f>
        <v>0</v>
      </c>
      <c r="AI260" s="467"/>
      <c r="AJ260" s="467"/>
      <c r="AK260" s="467"/>
      <c r="AL260" s="467">
        <f>SUM(AL259:AM259)</f>
        <v>0</v>
      </c>
      <c r="AM260" s="467"/>
      <c r="AN260" s="467"/>
      <c r="AO260" s="467"/>
      <c r="AP260" s="467">
        <f>SUM(AP259:AQ259)</f>
        <v>0</v>
      </c>
      <c r="AQ260" s="467"/>
      <c r="AR260" s="467"/>
      <c r="AS260" s="467"/>
      <c r="AT260" s="467">
        <f>SUM(AT259:AU259)</f>
        <v>0</v>
      </c>
      <c r="AU260" s="467"/>
      <c r="AV260" s="467"/>
      <c r="AW260" s="467"/>
      <c r="AX260" s="467">
        <f>SUM(AX259:AY259)</f>
        <v>0</v>
      </c>
      <c r="AY260" s="467"/>
      <c r="AZ260" s="467"/>
      <c r="BA260" s="467"/>
      <c r="BB260" s="467">
        <f>SUM(BB259:BC259)</f>
        <v>0</v>
      </c>
      <c r="BC260" s="467"/>
      <c r="BD260" s="467"/>
      <c r="BE260" s="467"/>
      <c r="BF260" s="467">
        <f>SUM(BF259:BG259)</f>
        <v>0</v>
      </c>
      <c r="BG260" s="467"/>
      <c r="BH260" s="467"/>
      <c r="BI260" s="467"/>
      <c r="BJ260" s="467">
        <f>SUM(BJ259:BK259)</f>
        <v>0</v>
      </c>
      <c r="BK260" s="467"/>
      <c r="BL260" s="467"/>
      <c r="BM260" s="467"/>
      <c r="BN260" s="467">
        <f>SUM(BN259:BO259)</f>
        <v>0</v>
      </c>
      <c r="BO260" s="467"/>
      <c r="BP260" s="467"/>
      <c r="BQ260" s="467"/>
      <c r="BR260" s="467">
        <f>SUM(BR259:BS259)</f>
        <v>0</v>
      </c>
      <c r="BS260" s="467"/>
      <c r="BT260" s="467"/>
      <c r="BU260" s="467"/>
    </row>
    <row r="261" spans="1:93" s="263" customFormat="1">
      <c r="A261" s="114"/>
      <c r="B261" s="118"/>
      <c r="C261" s="457"/>
      <c r="D261" s="455"/>
      <c r="E261" s="450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450"/>
      <c r="Q261" s="450"/>
      <c r="R261" s="118"/>
      <c r="S261" s="118"/>
      <c r="T261" s="118"/>
      <c r="U261" s="118"/>
      <c r="V261" s="118"/>
      <c r="W261" s="118"/>
      <c r="X261" s="118"/>
      <c r="Y261" s="118"/>
      <c r="Z261" s="118"/>
      <c r="AA261" s="118"/>
      <c r="AB261" s="118"/>
      <c r="AC261" s="118"/>
      <c r="AD261" s="118"/>
      <c r="AE261" s="118"/>
      <c r="AF261" s="118"/>
      <c r="AG261" s="118"/>
      <c r="AH261" s="118"/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118"/>
      <c r="AY261" s="118"/>
      <c r="AZ261" s="118"/>
      <c r="BA261" s="118"/>
      <c r="BB261" s="118"/>
      <c r="BC261" s="118"/>
      <c r="BD261" s="118"/>
      <c r="BE261" s="118"/>
      <c r="BF261" s="118"/>
      <c r="BG261" s="118"/>
      <c r="BH261" s="118"/>
      <c r="BI261" s="118"/>
      <c r="BJ261" s="118"/>
      <c r="BK261" s="118"/>
      <c r="BL261" s="118"/>
      <c r="BM261" s="118"/>
      <c r="BN261" s="118"/>
      <c r="BO261" s="118"/>
      <c r="BP261" s="118"/>
      <c r="BQ261" s="118"/>
      <c r="BR261" s="118"/>
      <c r="BS261" s="118"/>
      <c r="BT261" s="118"/>
      <c r="BU261" s="118"/>
    </row>
    <row r="262" spans="1:93">
      <c r="A262" s="17">
        <v>196</v>
      </c>
      <c r="B262" s="324">
        <v>1</v>
      </c>
      <c r="C262" s="769" t="s">
        <v>495</v>
      </c>
      <c r="D262" s="18"/>
      <c r="E262" s="19">
        <v>1</v>
      </c>
      <c r="F262" s="20"/>
      <c r="G262" s="20">
        <v>1</v>
      </c>
      <c r="H262" s="20"/>
      <c r="I262" s="20"/>
      <c r="J262" s="20"/>
      <c r="K262" s="20"/>
      <c r="L262" s="20"/>
      <c r="M262" s="20"/>
      <c r="N262" s="20"/>
      <c r="O262" s="20"/>
      <c r="P262" s="19"/>
      <c r="Q262" s="19"/>
      <c r="R262" s="145"/>
      <c r="S262" s="145"/>
      <c r="T262" s="145">
        <v>3</v>
      </c>
      <c r="U262" s="145"/>
      <c r="V262" s="10"/>
      <c r="W262" s="10"/>
      <c r="X262" s="10"/>
      <c r="Y262" s="10">
        <v>4</v>
      </c>
      <c r="Z262" s="146"/>
      <c r="AA262" s="146"/>
      <c r="AB262" s="146">
        <v>3</v>
      </c>
      <c r="AC262" s="146"/>
      <c r="AD262" s="147"/>
      <c r="AE262" s="147"/>
      <c r="AF262" s="147">
        <v>3</v>
      </c>
      <c r="AG262" s="147"/>
      <c r="AH262" s="148"/>
      <c r="AI262" s="148"/>
      <c r="AJ262" s="148"/>
      <c r="AK262" s="148">
        <v>4</v>
      </c>
      <c r="AL262" s="149"/>
      <c r="AM262" s="149"/>
      <c r="AN262" s="149"/>
      <c r="AO262" s="149">
        <v>4</v>
      </c>
      <c r="AP262" s="10"/>
      <c r="AQ262" s="10"/>
      <c r="AR262" s="10"/>
      <c r="AS262" s="10">
        <v>4</v>
      </c>
      <c r="AT262" s="150"/>
      <c r="AU262" s="150"/>
      <c r="AV262" s="150"/>
      <c r="AW262" s="150">
        <v>4</v>
      </c>
      <c r="AX262" s="145"/>
      <c r="AY262" s="145"/>
      <c r="AZ262" s="145">
        <v>3</v>
      </c>
      <c r="BA262" s="145"/>
      <c r="BB262" s="10"/>
      <c r="BC262" s="10"/>
      <c r="BD262" s="10">
        <v>3</v>
      </c>
      <c r="BE262" s="10"/>
      <c r="BF262" s="146"/>
      <c r="BG262" s="146"/>
      <c r="BH262" s="146"/>
      <c r="BI262" s="146">
        <v>4</v>
      </c>
      <c r="BJ262" s="147"/>
      <c r="BK262" s="147"/>
      <c r="BL262" s="147"/>
      <c r="BM262" s="147">
        <v>4</v>
      </c>
      <c r="BN262" s="148"/>
      <c r="BO262" s="148"/>
      <c r="BP262" s="148">
        <v>3</v>
      </c>
      <c r="BQ262" s="148"/>
      <c r="BR262" s="149"/>
      <c r="BS262" s="149"/>
      <c r="BT262" s="149">
        <v>3</v>
      </c>
      <c r="BU262" s="149"/>
      <c r="CJ262" s="28"/>
      <c r="CO262" s="28"/>
    </row>
    <row r="263" spans="1:93">
      <c r="A263" s="17">
        <v>197</v>
      </c>
      <c r="B263" s="324">
        <v>2</v>
      </c>
      <c r="C263" s="769"/>
      <c r="D263" s="18">
        <v>1</v>
      </c>
      <c r="E263" s="19"/>
      <c r="F263" s="20"/>
      <c r="G263" s="20"/>
      <c r="H263" s="20">
        <v>1</v>
      </c>
      <c r="I263" s="20"/>
      <c r="J263" s="20"/>
      <c r="K263" s="20"/>
      <c r="L263" s="20"/>
      <c r="M263" s="20"/>
      <c r="N263" s="20"/>
      <c r="O263" s="20"/>
      <c r="P263" s="19"/>
      <c r="Q263" s="19"/>
      <c r="R263" s="145"/>
      <c r="S263" s="145"/>
      <c r="T263" s="145">
        <v>3</v>
      </c>
      <c r="U263" s="145"/>
      <c r="V263" s="10"/>
      <c r="W263" s="10"/>
      <c r="X263" s="10">
        <v>3</v>
      </c>
      <c r="Y263" s="10"/>
      <c r="Z263" s="146"/>
      <c r="AA263" s="146"/>
      <c r="AB263" s="146">
        <v>3</v>
      </c>
      <c r="AC263" s="146"/>
      <c r="AD263" s="147"/>
      <c r="AE263" s="147"/>
      <c r="AF263" s="147"/>
      <c r="AG263" s="147">
        <v>4</v>
      </c>
      <c r="AH263" s="148"/>
      <c r="AI263" s="148"/>
      <c r="AJ263" s="148"/>
      <c r="AK263" s="148">
        <v>4</v>
      </c>
      <c r="AL263" s="149"/>
      <c r="AM263" s="149"/>
      <c r="AN263" s="149">
        <v>3</v>
      </c>
      <c r="AO263" s="149"/>
      <c r="AP263" s="10"/>
      <c r="AQ263" s="10"/>
      <c r="AR263" s="10"/>
      <c r="AS263" s="10">
        <v>4</v>
      </c>
      <c r="AT263" s="150"/>
      <c r="AU263" s="150"/>
      <c r="AV263" s="150"/>
      <c r="AW263" s="150">
        <v>4</v>
      </c>
      <c r="AX263" s="145"/>
      <c r="AY263" s="145"/>
      <c r="AZ263" s="145"/>
      <c r="BA263" s="145">
        <v>4</v>
      </c>
      <c r="BB263" s="10"/>
      <c r="BC263" s="10"/>
      <c r="BD263" s="10">
        <v>3</v>
      </c>
      <c r="BE263" s="10"/>
      <c r="BF263" s="146"/>
      <c r="BG263" s="146"/>
      <c r="BH263" s="146">
        <v>3</v>
      </c>
      <c r="BI263" s="146"/>
      <c r="BJ263" s="147"/>
      <c r="BK263" s="147"/>
      <c r="BL263" s="147">
        <v>3</v>
      </c>
      <c r="BM263" s="147"/>
      <c r="BN263" s="148"/>
      <c r="BO263" s="148"/>
      <c r="BP263" s="148">
        <v>3</v>
      </c>
      <c r="BQ263" s="148"/>
      <c r="BR263" s="149"/>
      <c r="BS263" s="149"/>
      <c r="BT263" s="149"/>
      <c r="BU263" s="149">
        <v>4</v>
      </c>
      <c r="CJ263" s="28"/>
      <c r="CO263" s="28"/>
    </row>
    <row r="264" spans="1:93">
      <c r="A264" s="17">
        <v>198</v>
      </c>
      <c r="B264" s="324">
        <v>3</v>
      </c>
      <c r="C264" s="769"/>
      <c r="D264" s="18"/>
      <c r="E264" s="19">
        <v>1</v>
      </c>
      <c r="F264" s="20"/>
      <c r="G264" s="20">
        <v>1</v>
      </c>
      <c r="H264" s="20"/>
      <c r="I264" s="20"/>
      <c r="J264" s="20"/>
      <c r="K264" s="20"/>
      <c r="L264" s="20"/>
      <c r="M264" s="20"/>
      <c r="N264" s="20"/>
      <c r="O264" s="20"/>
      <c r="P264" s="19"/>
      <c r="Q264" s="19"/>
      <c r="R264" s="145"/>
      <c r="S264" s="145"/>
      <c r="T264" s="145">
        <v>3</v>
      </c>
      <c r="U264" s="145"/>
      <c r="V264" s="10"/>
      <c r="W264" s="10"/>
      <c r="X264" s="10">
        <v>3</v>
      </c>
      <c r="Y264" s="10"/>
      <c r="Z264" s="146"/>
      <c r="AA264" s="146"/>
      <c r="AB264" s="146">
        <v>3</v>
      </c>
      <c r="AC264" s="146"/>
      <c r="AD264" s="147"/>
      <c r="AE264" s="147"/>
      <c r="AF264" s="147"/>
      <c r="AG264" s="147">
        <v>4</v>
      </c>
      <c r="AH264" s="148"/>
      <c r="AI264" s="148"/>
      <c r="AJ264" s="148"/>
      <c r="AK264" s="148">
        <v>4</v>
      </c>
      <c r="AL264" s="149"/>
      <c r="AM264" s="149"/>
      <c r="AN264" s="149"/>
      <c r="AO264" s="149">
        <v>4</v>
      </c>
      <c r="AP264" s="10"/>
      <c r="AQ264" s="10"/>
      <c r="AR264" s="10"/>
      <c r="AS264" s="10">
        <v>4</v>
      </c>
      <c r="AT264" s="150"/>
      <c r="AU264" s="150"/>
      <c r="AV264" s="150"/>
      <c r="AW264" s="150">
        <v>4</v>
      </c>
      <c r="AX264" s="145"/>
      <c r="AY264" s="145"/>
      <c r="AZ264" s="145"/>
      <c r="BA264" s="145">
        <v>4</v>
      </c>
      <c r="BB264" s="10"/>
      <c r="BC264" s="10"/>
      <c r="BD264" s="10">
        <v>3</v>
      </c>
      <c r="BE264" s="10"/>
      <c r="BF264" s="146"/>
      <c r="BG264" s="146"/>
      <c r="BH264" s="146">
        <v>3</v>
      </c>
      <c r="BI264" s="146"/>
      <c r="BJ264" s="147"/>
      <c r="BK264" s="147"/>
      <c r="BL264" s="147"/>
      <c r="BM264" s="147">
        <v>4</v>
      </c>
      <c r="BN264" s="148"/>
      <c r="BO264" s="148"/>
      <c r="BP264" s="148">
        <v>3</v>
      </c>
      <c r="BQ264" s="148"/>
      <c r="BR264" s="149"/>
      <c r="BS264" s="149"/>
      <c r="BT264" s="149"/>
      <c r="BU264" s="149">
        <v>4</v>
      </c>
      <c r="CJ264" s="28"/>
      <c r="CO264" s="28"/>
    </row>
    <row r="265" spans="1:93" s="217" customFormat="1">
      <c r="A265" s="38"/>
      <c r="B265" s="446"/>
      <c r="C265" s="442"/>
      <c r="D265" s="215">
        <f>SUM(D262:D264)</f>
        <v>1</v>
      </c>
      <c r="E265" s="215">
        <f t="shared" ref="E265:BP265" si="548">SUM(E262:E264)</f>
        <v>2</v>
      </c>
      <c r="F265" s="215">
        <f t="shared" si="548"/>
        <v>0</v>
      </c>
      <c r="G265" s="215">
        <f t="shared" si="548"/>
        <v>2</v>
      </c>
      <c r="H265" s="215">
        <f t="shared" si="548"/>
        <v>1</v>
      </c>
      <c r="I265" s="215">
        <f t="shared" si="548"/>
        <v>0</v>
      </c>
      <c r="J265" s="215">
        <f t="shared" si="548"/>
        <v>0</v>
      </c>
      <c r="K265" s="215">
        <f t="shared" si="548"/>
        <v>0</v>
      </c>
      <c r="L265" s="215">
        <f t="shared" si="548"/>
        <v>0</v>
      </c>
      <c r="M265" s="215">
        <f t="shared" si="548"/>
        <v>0</v>
      </c>
      <c r="N265" s="215">
        <f t="shared" si="548"/>
        <v>0</v>
      </c>
      <c r="O265" s="215">
        <f t="shared" si="548"/>
        <v>0</v>
      </c>
      <c r="P265" s="215">
        <f t="shared" si="548"/>
        <v>0</v>
      </c>
      <c r="Q265" s="215">
        <f t="shared" si="548"/>
        <v>0</v>
      </c>
      <c r="R265" s="215">
        <f t="shared" si="548"/>
        <v>0</v>
      </c>
      <c r="S265" s="215">
        <f t="shared" si="548"/>
        <v>0</v>
      </c>
      <c r="T265" s="215">
        <f t="shared" si="548"/>
        <v>9</v>
      </c>
      <c r="U265" s="215">
        <f t="shared" si="548"/>
        <v>0</v>
      </c>
      <c r="V265" s="215">
        <f t="shared" si="548"/>
        <v>0</v>
      </c>
      <c r="W265" s="215">
        <f t="shared" si="548"/>
        <v>0</v>
      </c>
      <c r="X265" s="215">
        <f t="shared" si="548"/>
        <v>6</v>
      </c>
      <c r="Y265" s="215">
        <f t="shared" si="548"/>
        <v>4</v>
      </c>
      <c r="Z265" s="215">
        <f t="shared" si="548"/>
        <v>0</v>
      </c>
      <c r="AA265" s="215">
        <f t="shared" si="548"/>
        <v>0</v>
      </c>
      <c r="AB265" s="215">
        <f t="shared" si="548"/>
        <v>9</v>
      </c>
      <c r="AC265" s="215">
        <f t="shared" si="548"/>
        <v>0</v>
      </c>
      <c r="AD265" s="215">
        <f t="shared" si="548"/>
        <v>0</v>
      </c>
      <c r="AE265" s="215">
        <f t="shared" si="548"/>
        <v>0</v>
      </c>
      <c r="AF265" s="215">
        <f t="shared" si="548"/>
        <v>3</v>
      </c>
      <c r="AG265" s="215">
        <f t="shared" si="548"/>
        <v>8</v>
      </c>
      <c r="AH265" s="215">
        <f t="shared" si="548"/>
        <v>0</v>
      </c>
      <c r="AI265" s="215">
        <f t="shared" si="548"/>
        <v>0</v>
      </c>
      <c r="AJ265" s="215">
        <f t="shared" si="548"/>
        <v>0</v>
      </c>
      <c r="AK265" s="215">
        <f t="shared" si="548"/>
        <v>12</v>
      </c>
      <c r="AL265" s="215">
        <f t="shared" si="548"/>
        <v>0</v>
      </c>
      <c r="AM265" s="215">
        <f t="shared" si="548"/>
        <v>0</v>
      </c>
      <c r="AN265" s="215">
        <f t="shared" si="548"/>
        <v>3</v>
      </c>
      <c r="AO265" s="215">
        <f t="shared" si="548"/>
        <v>8</v>
      </c>
      <c r="AP265" s="215">
        <f t="shared" si="548"/>
        <v>0</v>
      </c>
      <c r="AQ265" s="215">
        <f t="shared" si="548"/>
        <v>0</v>
      </c>
      <c r="AR265" s="215">
        <f t="shared" si="548"/>
        <v>0</v>
      </c>
      <c r="AS265" s="215">
        <f t="shared" si="548"/>
        <v>12</v>
      </c>
      <c r="AT265" s="215">
        <f t="shared" si="548"/>
        <v>0</v>
      </c>
      <c r="AU265" s="215">
        <f t="shared" si="548"/>
        <v>0</v>
      </c>
      <c r="AV265" s="215">
        <f t="shared" si="548"/>
        <v>0</v>
      </c>
      <c r="AW265" s="215">
        <f t="shared" si="548"/>
        <v>12</v>
      </c>
      <c r="AX265" s="215">
        <f t="shared" si="548"/>
        <v>0</v>
      </c>
      <c r="AY265" s="215">
        <f t="shared" si="548"/>
        <v>0</v>
      </c>
      <c r="AZ265" s="215">
        <f t="shared" si="548"/>
        <v>3</v>
      </c>
      <c r="BA265" s="215">
        <f t="shared" si="548"/>
        <v>8</v>
      </c>
      <c r="BB265" s="215">
        <f t="shared" si="548"/>
        <v>0</v>
      </c>
      <c r="BC265" s="215">
        <f t="shared" si="548"/>
        <v>0</v>
      </c>
      <c r="BD265" s="215">
        <f t="shared" si="548"/>
        <v>9</v>
      </c>
      <c r="BE265" s="215">
        <f t="shared" si="548"/>
        <v>0</v>
      </c>
      <c r="BF265" s="215">
        <f t="shared" si="548"/>
        <v>0</v>
      </c>
      <c r="BG265" s="215">
        <f t="shared" si="548"/>
        <v>0</v>
      </c>
      <c r="BH265" s="215">
        <f t="shared" si="548"/>
        <v>6</v>
      </c>
      <c r="BI265" s="215">
        <f t="shared" si="548"/>
        <v>4</v>
      </c>
      <c r="BJ265" s="215">
        <f t="shared" si="548"/>
        <v>0</v>
      </c>
      <c r="BK265" s="215">
        <f t="shared" si="548"/>
        <v>0</v>
      </c>
      <c r="BL265" s="215">
        <f t="shared" si="548"/>
        <v>3</v>
      </c>
      <c r="BM265" s="215">
        <f t="shared" si="548"/>
        <v>8</v>
      </c>
      <c r="BN265" s="215">
        <f t="shared" si="548"/>
        <v>0</v>
      </c>
      <c r="BO265" s="215">
        <f t="shared" si="548"/>
        <v>0</v>
      </c>
      <c r="BP265" s="215">
        <f t="shared" si="548"/>
        <v>9</v>
      </c>
      <c r="BQ265" s="215">
        <f t="shared" ref="BQ265:BU265" si="549">SUM(BQ262:BQ264)</f>
        <v>0</v>
      </c>
      <c r="BR265" s="215">
        <f t="shared" si="549"/>
        <v>0</v>
      </c>
      <c r="BS265" s="215">
        <f t="shared" si="549"/>
        <v>0</v>
      </c>
      <c r="BT265" s="215">
        <f t="shared" si="549"/>
        <v>3</v>
      </c>
      <c r="BU265" s="215">
        <f t="shared" si="549"/>
        <v>8</v>
      </c>
    </row>
    <row r="266" spans="1:93" s="217" customFormat="1">
      <c r="A266" s="38"/>
      <c r="B266" s="446"/>
      <c r="C266" s="442"/>
      <c r="D266" s="215"/>
      <c r="E266" s="21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216"/>
      <c r="Q266" s="216"/>
      <c r="R266" s="446">
        <f>R265/1</f>
        <v>0</v>
      </c>
      <c r="S266" s="446">
        <f>S265/2</f>
        <v>0</v>
      </c>
      <c r="T266" s="446">
        <f>T265/3</f>
        <v>3</v>
      </c>
      <c r="U266" s="446">
        <f>U265/4</f>
        <v>0</v>
      </c>
      <c r="V266" s="446">
        <f t="shared" ref="V266" si="550">V265/1</f>
        <v>0</v>
      </c>
      <c r="W266" s="446">
        <f t="shared" ref="W266" si="551">W265/2</f>
        <v>0</v>
      </c>
      <c r="X266" s="446">
        <f t="shared" ref="X266" si="552">X265/3</f>
        <v>2</v>
      </c>
      <c r="Y266" s="446">
        <f t="shared" ref="Y266" si="553">Y265/4</f>
        <v>1</v>
      </c>
      <c r="Z266" s="446">
        <f t="shared" ref="Z266" si="554">Z265/1</f>
        <v>0</v>
      </c>
      <c r="AA266" s="446">
        <f t="shared" ref="AA266" si="555">AA265/2</f>
        <v>0</v>
      </c>
      <c r="AB266" s="446">
        <f t="shared" ref="AB266" si="556">AB265/3</f>
        <v>3</v>
      </c>
      <c r="AC266" s="446">
        <f t="shared" ref="AC266" si="557">AC265/4</f>
        <v>0</v>
      </c>
      <c r="AD266" s="446">
        <f t="shared" ref="AD266" si="558">AD265/1</f>
        <v>0</v>
      </c>
      <c r="AE266" s="446">
        <f t="shared" ref="AE266" si="559">AE265/2</f>
        <v>0</v>
      </c>
      <c r="AF266" s="446">
        <f t="shared" ref="AF266" si="560">AF265/3</f>
        <v>1</v>
      </c>
      <c r="AG266" s="446">
        <f t="shared" ref="AG266" si="561">AG265/4</f>
        <v>2</v>
      </c>
      <c r="AH266" s="446">
        <f t="shared" ref="AH266" si="562">AH265/1</f>
        <v>0</v>
      </c>
      <c r="AI266" s="446">
        <f t="shared" ref="AI266" si="563">AI265/2</f>
        <v>0</v>
      </c>
      <c r="AJ266" s="446">
        <f t="shared" ref="AJ266" si="564">AJ265/3</f>
        <v>0</v>
      </c>
      <c r="AK266" s="446">
        <f t="shared" ref="AK266" si="565">AK265/4</f>
        <v>3</v>
      </c>
      <c r="AL266" s="446">
        <f t="shared" ref="AL266" si="566">AL265/1</f>
        <v>0</v>
      </c>
      <c r="AM266" s="446">
        <f t="shared" ref="AM266" si="567">AM265/2</f>
        <v>0</v>
      </c>
      <c r="AN266" s="446">
        <f t="shared" ref="AN266" si="568">AN265/3</f>
        <v>1</v>
      </c>
      <c r="AO266" s="446">
        <f t="shared" ref="AO266" si="569">AO265/4</f>
        <v>2</v>
      </c>
      <c r="AP266" s="446">
        <f t="shared" ref="AP266" si="570">AP265/1</f>
        <v>0</v>
      </c>
      <c r="AQ266" s="446">
        <f t="shared" ref="AQ266" si="571">AQ265/2</f>
        <v>0</v>
      </c>
      <c r="AR266" s="446">
        <f t="shared" ref="AR266" si="572">AR265/3</f>
        <v>0</v>
      </c>
      <c r="AS266" s="446">
        <f t="shared" ref="AS266" si="573">AS265/4</f>
        <v>3</v>
      </c>
      <c r="AT266" s="446">
        <f t="shared" ref="AT266" si="574">AT265/1</f>
        <v>0</v>
      </c>
      <c r="AU266" s="446">
        <f t="shared" ref="AU266" si="575">AU265/2</f>
        <v>0</v>
      </c>
      <c r="AV266" s="446">
        <f t="shared" ref="AV266" si="576">AV265/3</f>
        <v>0</v>
      </c>
      <c r="AW266" s="446">
        <f t="shared" ref="AW266" si="577">AW265/4</f>
        <v>3</v>
      </c>
      <c r="AX266" s="446">
        <f t="shared" ref="AX266" si="578">AX265/1</f>
        <v>0</v>
      </c>
      <c r="AY266" s="446">
        <f t="shared" ref="AY266" si="579">AY265/2</f>
        <v>0</v>
      </c>
      <c r="AZ266" s="446">
        <f t="shared" ref="AZ266" si="580">AZ265/3</f>
        <v>1</v>
      </c>
      <c r="BA266" s="446">
        <f t="shared" ref="BA266" si="581">BA265/4</f>
        <v>2</v>
      </c>
      <c r="BB266" s="446">
        <f t="shared" ref="BB266" si="582">BB265/1</f>
        <v>0</v>
      </c>
      <c r="BC266" s="446">
        <f t="shared" ref="BC266" si="583">BC265/2</f>
        <v>0</v>
      </c>
      <c r="BD266" s="446">
        <f t="shared" ref="BD266" si="584">BD265/3</f>
        <v>3</v>
      </c>
      <c r="BE266" s="446">
        <f t="shared" ref="BE266" si="585">BE265/4</f>
        <v>0</v>
      </c>
      <c r="BF266" s="446">
        <f t="shared" ref="BF266" si="586">BF265/1</f>
        <v>0</v>
      </c>
      <c r="BG266" s="446">
        <f t="shared" ref="BG266" si="587">BG265/2</f>
        <v>0</v>
      </c>
      <c r="BH266" s="446">
        <f t="shared" ref="BH266" si="588">BH265/3</f>
        <v>2</v>
      </c>
      <c r="BI266" s="446">
        <f t="shared" ref="BI266" si="589">BI265/4</f>
        <v>1</v>
      </c>
      <c r="BJ266" s="446">
        <f t="shared" ref="BJ266" si="590">BJ265/1</f>
        <v>0</v>
      </c>
      <c r="BK266" s="446">
        <f t="shared" ref="BK266" si="591">BK265/2</f>
        <v>0</v>
      </c>
      <c r="BL266" s="446">
        <f t="shared" ref="BL266" si="592">BL265/3</f>
        <v>1</v>
      </c>
      <c r="BM266" s="446">
        <f t="shared" ref="BM266" si="593">BM265/4</f>
        <v>2</v>
      </c>
      <c r="BN266" s="446">
        <f t="shared" ref="BN266" si="594">BN265/1</f>
        <v>0</v>
      </c>
      <c r="BO266" s="446">
        <f t="shared" ref="BO266" si="595">BO265/2</f>
        <v>0</v>
      </c>
      <c r="BP266" s="446">
        <f t="shared" ref="BP266" si="596">BP265/3</f>
        <v>3</v>
      </c>
      <c r="BQ266" s="446">
        <f t="shared" ref="BQ266" si="597">BQ265/4</f>
        <v>0</v>
      </c>
      <c r="BR266" s="446">
        <f t="shared" ref="BR266" si="598">BR265/1</f>
        <v>0</v>
      </c>
      <c r="BS266" s="446">
        <f t="shared" ref="BS266" si="599">BS265/2</f>
        <v>0</v>
      </c>
      <c r="BT266" s="446">
        <f t="shared" ref="BT266" si="600">BT265/3</f>
        <v>1</v>
      </c>
      <c r="BU266" s="446">
        <f t="shared" ref="BU266" si="601">BU265/4</f>
        <v>2</v>
      </c>
    </row>
    <row r="267" spans="1:93" s="263" customFormat="1">
      <c r="A267" s="114"/>
      <c r="B267" s="118"/>
      <c r="C267" s="456"/>
      <c r="D267" s="455"/>
      <c r="E267" s="450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450"/>
      <c r="Q267" s="450"/>
      <c r="R267" s="118">
        <f>SUM(R265:U265)</f>
        <v>9</v>
      </c>
      <c r="S267" s="118"/>
      <c r="T267" s="118"/>
      <c r="U267" s="118"/>
      <c r="V267" s="118">
        <f>SUM(V265:Y265)</f>
        <v>10</v>
      </c>
      <c r="W267" s="118"/>
      <c r="X267" s="118"/>
      <c r="Y267" s="118"/>
      <c r="Z267" s="118">
        <f>SUM(Z265:AC265)</f>
        <v>9</v>
      </c>
      <c r="AA267" s="118"/>
      <c r="AB267" s="118"/>
      <c r="AC267" s="118"/>
      <c r="AD267" s="118">
        <f>SUM(AD265:AG265)</f>
        <v>11</v>
      </c>
      <c r="AE267" s="118"/>
      <c r="AF267" s="118"/>
      <c r="AG267" s="118"/>
      <c r="AH267" s="118">
        <f>SUM(AH265:AK265)</f>
        <v>12</v>
      </c>
      <c r="AI267" s="118"/>
      <c r="AJ267" s="118"/>
      <c r="AK267" s="118"/>
      <c r="AL267" s="118">
        <f>SUM(AL265:AO265)</f>
        <v>11</v>
      </c>
      <c r="AM267" s="118"/>
      <c r="AN267" s="118"/>
      <c r="AO267" s="118"/>
      <c r="AP267" s="118">
        <f>SUM(AP265:AS265)</f>
        <v>12</v>
      </c>
      <c r="AQ267" s="118"/>
      <c r="AR267" s="118"/>
      <c r="AS267" s="118"/>
      <c r="AT267" s="118">
        <f>SUM(AT265:AW265)</f>
        <v>12</v>
      </c>
      <c r="AU267" s="118"/>
      <c r="AV267" s="118"/>
      <c r="AW267" s="118"/>
      <c r="AX267" s="118">
        <f>SUM(AX265:BA265)</f>
        <v>11</v>
      </c>
      <c r="AY267" s="118"/>
      <c r="AZ267" s="118"/>
      <c r="BA267" s="118"/>
      <c r="BB267" s="118">
        <f>SUM(BB265:BE265)</f>
        <v>9</v>
      </c>
      <c r="BC267" s="118"/>
      <c r="BD267" s="118"/>
      <c r="BE267" s="118"/>
      <c r="BF267" s="118">
        <f>SUM(BF265:BI265)</f>
        <v>10</v>
      </c>
      <c r="BG267" s="118"/>
      <c r="BH267" s="118"/>
      <c r="BI267" s="118"/>
      <c r="BJ267" s="118">
        <f>SUM(BJ265:BM265)</f>
        <v>11</v>
      </c>
      <c r="BK267" s="118"/>
      <c r="BL267" s="118"/>
      <c r="BM267" s="118"/>
      <c r="BN267" s="118">
        <f>SUM(BN265:BQ265)</f>
        <v>9</v>
      </c>
      <c r="BO267" s="118"/>
      <c r="BP267" s="118"/>
      <c r="BQ267" s="118"/>
      <c r="BR267" s="118">
        <f>SUM(BR265:BU265)</f>
        <v>11</v>
      </c>
      <c r="BS267" s="118"/>
      <c r="BT267" s="118"/>
      <c r="BU267" s="118"/>
    </row>
    <row r="268" spans="1:93" s="263" customFormat="1">
      <c r="A268" s="114"/>
      <c r="B268" s="118"/>
      <c r="C268" s="456"/>
      <c r="D268" s="455"/>
      <c r="E268" s="450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450"/>
      <c r="Q268" s="450"/>
      <c r="R268" s="118">
        <v>3</v>
      </c>
      <c r="S268" s="118">
        <v>3</v>
      </c>
      <c r="T268" s="118">
        <v>3</v>
      </c>
      <c r="U268" s="118">
        <v>3</v>
      </c>
      <c r="V268" s="118">
        <v>3</v>
      </c>
      <c r="W268" s="118">
        <v>3</v>
      </c>
      <c r="X268" s="118">
        <v>3</v>
      </c>
      <c r="Y268" s="118">
        <v>3</v>
      </c>
      <c r="Z268" s="118">
        <v>3</v>
      </c>
      <c r="AA268" s="118">
        <v>3</v>
      </c>
      <c r="AB268" s="118">
        <v>3</v>
      </c>
      <c r="AC268" s="118">
        <v>3</v>
      </c>
      <c r="AD268" s="118">
        <v>3</v>
      </c>
      <c r="AE268" s="118">
        <v>3</v>
      </c>
      <c r="AF268" s="118">
        <v>3</v>
      </c>
      <c r="AG268" s="118">
        <v>3</v>
      </c>
      <c r="AH268" s="118">
        <v>3</v>
      </c>
      <c r="AI268" s="118">
        <v>3</v>
      </c>
      <c r="AJ268" s="118">
        <v>3</v>
      </c>
      <c r="AK268" s="118">
        <v>3</v>
      </c>
      <c r="AL268" s="118">
        <v>3</v>
      </c>
      <c r="AM268" s="118">
        <v>3</v>
      </c>
      <c r="AN268" s="118">
        <v>3</v>
      </c>
      <c r="AO268" s="118">
        <v>3</v>
      </c>
      <c r="AP268" s="118">
        <v>3</v>
      </c>
      <c r="AQ268" s="118">
        <v>3</v>
      </c>
      <c r="AR268" s="118">
        <v>3</v>
      </c>
      <c r="AS268" s="118">
        <v>3</v>
      </c>
      <c r="AT268" s="118">
        <v>3</v>
      </c>
      <c r="AU268" s="118">
        <v>3</v>
      </c>
      <c r="AV268" s="118">
        <v>3</v>
      </c>
      <c r="AW268" s="118">
        <v>3</v>
      </c>
      <c r="AX268" s="118">
        <v>3</v>
      </c>
      <c r="AY268" s="118">
        <v>3</v>
      </c>
      <c r="AZ268" s="118">
        <v>3</v>
      </c>
      <c r="BA268" s="118">
        <v>3</v>
      </c>
      <c r="BB268" s="118">
        <v>3</v>
      </c>
      <c r="BC268" s="118">
        <v>3</v>
      </c>
      <c r="BD268" s="118">
        <v>3</v>
      </c>
      <c r="BE268" s="118">
        <v>3</v>
      </c>
      <c r="BF268" s="118">
        <v>3</v>
      </c>
      <c r="BG268" s="118">
        <v>3</v>
      </c>
      <c r="BH268" s="118">
        <v>3</v>
      </c>
      <c r="BI268" s="118">
        <v>3</v>
      </c>
      <c r="BJ268" s="118">
        <v>3</v>
      </c>
      <c r="BK268" s="118">
        <v>3</v>
      </c>
      <c r="BL268" s="118">
        <v>3</v>
      </c>
      <c r="BM268" s="118">
        <v>3</v>
      </c>
      <c r="BN268" s="118">
        <v>3</v>
      </c>
      <c r="BO268" s="118">
        <v>3</v>
      </c>
      <c r="BP268" s="118">
        <v>3</v>
      </c>
      <c r="BQ268" s="118">
        <v>3</v>
      </c>
      <c r="BR268" s="118">
        <v>3</v>
      </c>
      <c r="BS268" s="118">
        <v>3</v>
      </c>
      <c r="BT268" s="118">
        <v>3</v>
      </c>
      <c r="BU268" s="118">
        <v>3</v>
      </c>
    </row>
    <row r="269" spans="1:93" s="263" customFormat="1">
      <c r="A269" s="114"/>
      <c r="B269" s="118"/>
      <c r="C269" s="456"/>
      <c r="D269" s="455"/>
      <c r="E269" s="450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450"/>
      <c r="Q269" s="450"/>
      <c r="R269" s="467">
        <f>R266/R268*100%</f>
        <v>0</v>
      </c>
      <c r="S269" s="467">
        <f t="shared" ref="S269:BU269" si="602">S266/S268*100%</f>
        <v>0</v>
      </c>
      <c r="T269" s="467">
        <f t="shared" si="602"/>
        <v>1</v>
      </c>
      <c r="U269" s="467">
        <f t="shared" si="602"/>
        <v>0</v>
      </c>
      <c r="V269" s="467">
        <f t="shared" si="602"/>
        <v>0</v>
      </c>
      <c r="W269" s="467">
        <f t="shared" si="602"/>
        <v>0</v>
      </c>
      <c r="X269" s="467">
        <f t="shared" si="602"/>
        <v>0.66666666666666663</v>
      </c>
      <c r="Y269" s="467">
        <f t="shared" si="602"/>
        <v>0.33333333333333331</v>
      </c>
      <c r="Z269" s="467">
        <f t="shared" si="602"/>
        <v>0</v>
      </c>
      <c r="AA269" s="467">
        <f t="shared" si="602"/>
        <v>0</v>
      </c>
      <c r="AB269" s="467">
        <f t="shared" si="602"/>
        <v>1</v>
      </c>
      <c r="AC269" s="467">
        <f t="shared" si="602"/>
        <v>0</v>
      </c>
      <c r="AD269" s="467">
        <f t="shared" si="602"/>
        <v>0</v>
      </c>
      <c r="AE269" s="467">
        <f t="shared" si="602"/>
        <v>0</v>
      </c>
      <c r="AF269" s="467">
        <f t="shared" si="602"/>
        <v>0.33333333333333331</v>
      </c>
      <c r="AG269" s="467">
        <f t="shared" si="602"/>
        <v>0.66666666666666663</v>
      </c>
      <c r="AH269" s="467">
        <f t="shared" si="602"/>
        <v>0</v>
      </c>
      <c r="AI269" s="467">
        <f t="shared" si="602"/>
        <v>0</v>
      </c>
      <c r="AJ269" s="467">
        <f t="shared" si="602"/>
        <v>0</v>
      </c>
      <c r="AK269" s="467">
        <f t="shared" si="602"/>
        <v>1</v>
      </c>
      <c r="AL269" s="467">
        <f t="shared" si="602"/>
        <v>0</v>
      </c>
      <c r="AM269" s="467">
        <f t="shared" si="602"/>
        <v>0</v>
      </c>
      <c r="AN269" s="467">
        <f t="shared" si="602"/>
        <v>0.33333333333333331</v>
      </c>
      <c r="AO269" s="467">
        <f t="shared" si="602"/>
        <v>0.66666666666666663</v>
      </c>
      <c r="AP269" s="467">
        <f t="shared" si="602"/>
        <v>0</v>
      </c>
      <c r="AQ269" s="467">
        <f t="shared" si="602"/>
        <v>0</v>
      </c>
      <c r="AR269" s="467">
        <f t="shared" si="602"/>
        <v>0</v>
      </c>
      <c r="AS269" s="467">
        <f t="shared" si="602"/>
        <v>1</v>
      </c>
      <c r="AT269" s="467">
        <f t="shared" si="602"/>
        <v>0</v>
      </c>
      <c r="AU269" s="467">
        <f t="shared" si="602"/>
        <v>0</v>
      </c>
      <c r="AV269" s="467">
        <f t="shared" si="602"/>
        <v>0</v>
      </c>
      <c r="AW269" s="467">
        <f t="shared" si="602"/>
        <v>1</v>
      </c>
      <c r="AX269" s="467">
        <f t="shared" si="602"/>
        <v>0</v>
      </c>
      <c r="AY269" s="467">
        <f t="shared" si="602"/>
        <v>0</v>
      </c>
      <c r="AZ269" s="467">
        <f t="shared" si="602"/>
        <v>0.33333333333333331</v>
      </c>
      <c r="BA269" s="467">
        <f t="shared" si="602"/>
        <v>0.66666666666666663</v>
      </c>
      <c r="BB269" s="467">
        <f t="shared" si="602"/>
        <v>0</v>
      </c>
      <c r="BC269" s="467">
        <f t="shared" si="602"/>
        <v>0</v>
      </c>
      <c r="BD269" s="467">
        <f t="shared" si="602"/>
        <v>1</v>
      </c>
      <c r="BE269" s="467">
        <f t="shared" si="602"/>
        <v>0</v>
      </c>
      <c r="BF269" s="467">
        <f t="shared" si="602"/>
        <v>0</v>
      </c>
      <c r="BG269" s="467">
        <f t="shared" si="602"/>
        <v>0</v>
      </c>
      <c r="BH269" s="467">
        <f t="shared" si="602"/>
        <v>0.66666666666666663</v>
      </c>
      <c r="BI269" s="467">
        <f t="shared" si="602"/>
        <v>0.33333333333333331</v>
      </c>
      <c r="BJ269" s="467">
        <f t="shared" si="602"/>
        <v>0</v>
      </c>
      <c r="BK269" s="467">
        <f t="shared" si="602"/>
        <v>0</v>
      </c>
      <c r="BL269" s="467">
        <f t="shared" si="602"/>
        <v>0.33333333333333331</v>
      </c>
      <c r="BM269" s="467">
        <f t="shared" si="602"/>
        <v>0.66666666666666663</v>
      </c>
      <c r="BN269" s="467">
        <f t="shared" si="602"/>
        <v>0</v>
      </c>
      <c r="BO269" s="467">
        <f t="shared" si="602"/>
        <v>0</v>
      </c>
      <c r="BP269" s="467">
        <f t="shared" si="602"/>
        <v>1</v>
      </c>
      <c r="BQ269" s="467">
        <f t="shared" si="602"/>
        <v>0</v>
      </c>
      <c r="BR269" s="467">
        <f t="shared" si="602"/>
        <v>0</v>
      </c>
      <c r="BS269" s="467">
        <f t="shared" si="602"/>
        <v>0</v>
      </c>
      <c r="BT269" s="467">
        <f t="shared" si="602"/>
        <v>0.33333333333333331</v>
      </c>
      <c r="BU269" s="467">
        <f t="shared" si="602"/>
        <v>0.66666666666666663</v>
      </c>
    </row>
    <row r="270" spans="1:93" s="263" customFormat="1">
      <c r="A270" s="114"/>
      <c r="B270" s="118"/>
      <c r="C270" s="456"/>
      <c r="D270" s="455"/>
      <c r="E270" s="450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450"/>
      <c r="Q270" s="450"/>
      <c r="R270" s="467">
        <f>SUM(R269:S269)</f>
        <v>0</v>
      </c>
      <c r="S270" s="467"/>
      <c r="T270" s="467"/>
      <c r="U270" s="467"/>
      <c r="V270" s="467">
        <f>SUM(V269:W269)</f>
        <v>0</v>
      </c>
      <c r="W270" s="467"/>
      <c r="X270" s="467"/>
      <c r="Y270" s="467"/>
      <c r="Z270" s="467">
        <f>SUM(Z269:AA269)</f>
        <v>0</v>
      </c>
      <c r="AA270" s="467"/>
      <c r="AB270" s="467"/>
      <c r="AC270" s="467"/>
      <c r="AD270" s="467">
        <f>SUM(AD269:AE269)</f>
        <v>0</v>
      </c>
      <c r="AE270" s="467"/>
      <c r="AF270" s="467"/>
      <c r="AG270" s="467"/>
      <c r="AH270" s="467">
        <f>SUM(AH269:AI269)</f>
        <v>0</v>
      </c>
      <c r="AI270" s="467"/>
      <c r="AJ270" s="467"/>
      <c r="AK270" s="467"/>
      <c r="AL270" s="467">
        <f>SUM(AL269:AM269)</f>
        <v>0</v>
      </c>
      <c r="AM270" s="467"/>
      <c r="AN270" s="467"/>
      <c r="AO270" s="467"/>
      <c r="AP270" s="467">
        <f>SUM(AP269:AQ269)</f>
        <v>0</v>
      </c>
      <c r="AQ270" s="467"/>
      <c r="AR270" s="467"/>
      <c r="AS270" s="467"/>
      <c r="AT270" s="467">
        <f>SUM(AT269:AU269)</f>
        <v>0</v>
      </c>
      <c r="AU270" s="467"/>
      <c r="AV270" s="467"/>
      <c r="AW270" s="467"/>
      <c r="AX270" s="467">
        <f>SUM(AX269:AY269)</f>
        <v>0</v>
      </c>
      <c r="AY270" s="467"/>
      <c r="AZ270" s="467"/>
      <c r="BA270" s="467"/>
      <c r="BB270" s="467">
        <f>SUM(BB269:BC269)</f>
        <v>0</v>
      </c>
      <c r="BC270" s="467"/>
      <c r="BD270" s="467"/>
      <c r="BE270" s="467"/>
      <c r="BF270" s="467">
        <f>SUM(BF269:BG269)</f>
        <v>0</v>
      </c>
      <c r="BG270" s="467"/>
      <c r="BH270" s="467"/>
      <c r="BI270" s="467"/>
      <c r="BJ270" s="467">
        <f>SUM(BJ269:BK269)</f>
        <v>0</v>
      </c>
      <c r="BK270" s="467"/>
      <c r="BL270" s="467"/>
      <c r="BM270" s="467"/>
      <c r="BN270" s="467">
        <f>SUM(BN269:BO269)</f>
        <v>0</v>
      </c>
      <c r="BO270" s="467"/>
      <c r="BP270" s="467"/>
      <c r="BQ270" s="467"/>
      <c r="BR270" s="467">
        <f>SUM(BR269:BS269)</f>
        <v>0</v>
      </c>
      <c r="BS270" s="467"/>
      <c r="BT270" s="467"/>
      <c r="BU270" s="467"/>
    </row>
    <row r="271" spans="1:93" s="263" customFormat="1">
      <c r="A271" s="114"/>
      <c r="B271" s="118"/>
      <c r="C271" s="456"/>
      <c r="D271" s="455"/>
      <c r="E271" s="450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450"/>
      <c r="Q271" s="450"/>
      <c r="R271" s="118"/>
      <c r="S271" s="118"/>
      <c r="T271" s="118"/>
      <c r="U271" s="118"/>
      <c r="V271" s="118"/>
      <c r="W271" s="118"/>
      <c r="X271" s="118"/>
      <c r="Y271" s="118"/>
      <c r="Z271" s="118"/>
      <c r="AA271" s="118"/>
      <c r="AB271" s="118"/>
      <c r="AC271" s="118"/>
      <c r="AD271" s="118"/>
      <c r="AE271" s="118"/>
      <c r="AF271" s="118"/>
      <c r="AG271" s="118"/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118"/>
      <c r="AZ271" s="118"/>
      <c r="BA271" s="118"/>
      <c r="BB271" s="118"/>
      <c r="BC271" s="118"/>
      <c r="BD271" s="118"/>
      <c r="BE271" s="118"/>
      <c r="BF271" s="118"/>
      <c r="BG271" s="118"/>
      <c r="BH271" s="118"/>
      <c r="BI271" s="118"/>
      <c r="BJ271" s="118"/>
      <c r="BK271" s="118"/>
      <c r="BL271" s="118"/>
      <c r="BM271" s="118"/>
      <c r="BN271" s="118"/>
      <c r="BO271" s="118"/>
      <c r="BP271" s="118"/>
      <c r="BQ271" s="118"/>
      <c r="BR271" s="118"/>
      <c r="BS271" s="118"/>
      <c r="BT271" s="118"/>
      <c r="BU271" s="118"/>
    </row>
    <row r="272" spans="1:93">
      <c r="A272" s="17">
        <v>199</v>
      </c>
      <c r="B272" s="337">
        <v>1</v>
      </c>
      <c r="C272" s="773" t="s">
        <v>353</v>
      </c>
      <c r="D272" s="18">
        <v>1</v>
      </c>
      <c r="E272" s="19"/>
      <c r="F272" s="20"/>
      <c r="G272" s="20">
        <v>1</v>
      </c>
      <c r="H272" s="20"/>
      <c r="I272" s="20"/>
      <c r="J272" s="20"/>
      <c r="K272" s="20"/>
      <c r="L272" s="20"/>
      <c r="M272" s="20"/>
      <c r="N272" s="20"/>
      <c r="O272" s="20"/>
      <c r="P272" s="19"/>
      <c r="Q272" s="19"/>
      <c r="R272" s="145"/>
      <c r="S272" s="145"/>
      <c r="T272" s="145">
        <v>3</v>
      </c>
      <c r="U272" s="145"/>
      <c r="V272" s="10"/>
      <c r="W272" s="10"/>
      <c r="X272" s="10">
        <v>3</v>
      </c>
      <c r="Y272" s="10"/>
      <c r="Z272" s="146"/>
      <c r="AA272" s="146"/>
      <c r="AB272" s="146">
        <v>3</v>
      </c>
      <c r="AC272" s="146"/>
      <c r="AD272" s="147"/>
      <c r="AE272" s="147"/>
      <c r="AF272" s="147">
        <v>3</v>
      </c>
      <c r="AG272" s="147"/>
      <c r="AH272" s="148"/>
      <c r="AI272" s="148"/>
      <c r="AJ272" s="148">
        <v>3</v>
      </c>
      <c r="AK272" s="148"/>
      <c r="AL272" s="149"/>
      <c r="AM272" s="149"/>
      <c r="AN272" s="149">
        <v>3</v>
      </c>
      <c r="AO272" s="149"/>
      <c r="AP272" s="10"/>
      <c r="AQ272" s="10"/>
      <c r="AR272" s="10">
        <v>3</v>
      </c>
      <c r="AS272" s="10"/>
      <c r="AT272" s="150"/>
      <c r="AU272" s="150"/>
      <c r="AV272" s="150">
        <v>3</v>
      </c>
      <c r="AW272" s="150"/>
      <c r="AX272" s="145"/>
      <c r="AY272" s="145"/>
      <c r="AZ272" s="145">
        <v>3</v>
      </c>
      <c r="BA272" s="145"/>
      <c r="BB272" s="10"/>
      <c r="BC272" s="10"/>
      <c r="BD272" s="10"/>
      <c r="BE272" s="10">
        <v>4</v>
      </c>
      <c r="BF272" s="146"/>
      <c r="BG272" s="146"/>
      <c r="BH272" s="146">
        <v>3</v>
      </c>
      <c r="BI272" s="146"/>
      <c r="BJ272" s="147"/>
      <c r="BK272" s="147">
        <v>2</v>
      </c>
      <c r="BL272" s="147"/>
      <c r="BM272" s="147"/>
      <c r="BN272" s="148"/>
      <c r="BO272" s="148"/>
      <c r="BP272" s="148">
        <v>3</v>
      </c>
      <c r="BQ272" s="148"/>
      <c r="BR272" s="149"/>
      <c r="BS272" s="149"/>
      <c r="BT272" s="149">
        <v>3</v>
      </c>
      <c r="BU272" s="149"/>
      <c r="CJ272" s="28"/>
      <c r="CO272" s="28"/>
    </row>
    <row r="273" spans="1:93">
      <c r="A273" s="17">
        <v>200</v>
      </c>
      <c r="B273" s="337">
        <v>2</v>
      </c>
      <c r="C273" s="773"/>
      <c r="D273" s="18">
        <v>1</v>
      </c>
      <c r="E273" s="19"/>
      <c r="F273" s="20"/>
      <c r="G273" s="20"/>
      <c r="H273" s="20">
        <v>1</v>
      </c>
      <c r="I273" s="20"/>
      <c r="J273" s="20"/>
      <c r="K273" s="20"/>
      <c r="L273" s="20"/>
      <c r="M273" s="20"/>
      <c r="N273" s="20"/>
      <c r="O273" s="20"/>
      <c r="P273" s="19"/>
      <c r="Q273" s="19"/>
      <c r="R273" s="145"/>
      <c r="S273" s="145"/>
      <c r="T273" s="145">
        <v>3</v>
      </c>
      <c r="U273" s="145"/>
      <c r="V273" s="10"/>
      <c r="W273" s="10"/>
      <c r="X273" s="10">
        <v>3</v>
      </c>
      <c r="Y273" s="10"/>
      <c r="Z273" s="146"/>
      <c r="AA273" s="146"/>
      <c r="AB273" s="146">
        <v>3</v>
      </c>
      <c r="AC273" s="146"/>
      <c r="AD273" s="147"/>
      <c r="AE273" s="147"/>
      <c r="AF273" s="147">
        <v>3</v>
      </c>
      <c r="AG273" s="147"/>
      <c r="AH273" s="148"/>
      <c r="AI273" s="148"/>
      <c r="AJ273" s="148">
        <v>3</v>
      </c>
      <c r="AK273" s="148"/>
      <c r="AL273" s="149"/>
      <c r="AM273" s="149"/>
      <c r="AN273" s="149">
        <v>3</v>
      </c>
      <c r="AO273" s="149"/>
      <c r="AP273" s="10"/>
      <c r="AQ273" s="10"/>
      <c r="AR273" s="10">
        <v>3</v>
      </c>
      <c r="AS273" s="10"/>
      <c r="AT273" s="150"/>
      <c r="AU273" s="150"/>
      <c r="AV273" s="150">
        <v>3</v>
      </c>
      <c r="AW273" s="150"/>
      <c r="AX273" s="145"/>
      <c r="AY273" s="145"/>
      <c r="AZ273" s="145">
        <v>3</v>
      </c>
      <c r="BA273" s="145"/>
      <c r="BB273" s="10"/>
      <c r="BC273" s="10"/>
      <c r="BD273" s="10">
        <v>3</v>
      </c>
      <c r="BE273" s="10"/>
      <c r="BF273" s="146"/>
      <c r="BG273" s="146"/>
      <c r="BH273" s="146">
        <v>3</v>
      </c>
      <c r="BI273" s="146"/>
      <c r="BJ273" s="147"/>
      <c r="BK273" s="147"/>
      <c r="BL273" s="147">
        <v>3</v>
      </c>
      <c r="BM273" s="147"/>
      <c r="BN273" s="148"/>
      <c r="BO273" s="148"/>
      <c r="BP273" s="148">
        <v>3</v>
      </c>
      <c r="BQ273" s="148"/>
      <c r="BR273" s="149"/>
      <c r="BS273" s="149"/>
      <c r="BT273" s="149">
        <v>3</v>
      </c>
      <c r="BU273" s="149"/>
      <c r="CJ273" s="28"/>
      <c r="CO273" s="28"/>
    </row>
    <row r="274" spans="1:93">
      <c r="A274" s="17">
        <v>201</v>
      </c>
      <c r="B274" s="337">
        <v>3</v>
      </c>
      <c r="C274" s="795"/>
      <c r="D274" s="18"/>
      <c r="E274" s="19">
        <v>1</v>
      </c>
      <c r="F274" s="20"/>
      <c r="G274" s="20"/>
      <c r="H274" s="20"/>
      <c r="I274" s="20"/>
      <c r="J274" s="20"/>
      <c r="K274" s="20">
        <v>1</v>
      </c>
      <c r="L274" s="20"/>
      <c r="M274" s="20"/>
      <c r="N274" s="20"/>
      <c r="O274" s="20"/>
      <c r="P274" s="19"/>
      <c r="Q274" s="19"/>
      <c r="R274" s="145"/>
      <c r="S274" s="145"/>
      <c r="T274" s="145">
        <v>3</v>
      </c>
      <c r="U274" s="145"/>
      <c r="V274" s="10"/>
      <c r="W274" s="10"/>
      <c r="X274" s="10">
        <v>3</v>
      </c>
      <c r="Y274" s="10"/>
      <c r="Z274" s="146"/>
      <c r="AA274" s="146"/>
      <c r="AB274" s="146"/>
      <c r="AC274" s="146">
        <v>4</v>
      </c>
      <c r="AD274" s="147"/>
      <c r="AE274" s="147"/>
      <c r="AF274" s="147">
        <v>3</v>
      </c>
      <c r="AG274" s="147"/>
      <c r="AH274" s="148"/>
      <c r="AI274" s="148"/>
      <c r="AJ274" s="148">
        <v>3</v>
      </c>
      <c r="AK274" s="148"/>
      <c r="AL274" s="149"/>
      <c r="AM274" s="149"/>
      <c r="AN274" s="149">
        <v>3</v>
      </c>
      <c r="AO274" s="149"/>
      <c r="AP274" s="10"/>
      <c r="AQ274" s="10"/>
      <c r="AR274" s="10"/>
      <c r="AS274" s="10">
        <v>4</v>
      </c>
      <c r="AT274" s="150"/>
      <c r="AU274" s="150"/>
      <c r="AV274" s="150"/>
      <c r="AW274" s="150">
        <v>4</v>
      </c>
      <c r="AX274" s="145"/>
      <c r="AY274" s="145"/>
      <c r="AZ274" s="145">
        <v>3</v>
      </c>
      <c r="BA274" s="145"/>
      <c r="BB274" s="10"/>
      <c r="BC274" s="10"/>
      <c r="BD274" s="10"/>
      <c r="BE274" s="10">
        <v>4</v>
      </c>
      <c r="BF274" s="146"/>
      <c r="BG274" s="146"/>
      <c r="BH274" s="146">
        <v>3</v>
      </c>
      <c r="BI274" s="146"/>
      <c r="BJ274" s="147"/>
      <c r="BK274" s="147"/>
      <c r="BL274" s="147">
        <v>3</v>
      </c>
      <c r="BM274" s="147"/>
      <c r="BN274" s="148"/>
      <c r="BO274" s="148"/>
      <c r="BP274" s="148">
        <v>3</v>
      </c>
      <c r="BQ274" s="148"/>
      <c r="BR274" s="149"/>
      <c r="BS274" s="149"/>
      <c r="BT274" s="149">
        <v>3</v>
      </c>
      <c r="BU274" s="149"/>
      <c r="CJ274" s="28"/>
      <c r="CO274" s="28"/>
    </row>
    <row r="275" spans="1:93" s="217" customFormat="1">
      <c r="A275" s="38"/>
      <c r="B275" s="446"/>
      <c r="C275" s="444"/>
      <c r="D275" s="215">
        <f>SUM(D272:D274)</f>
        <v>2</v>
      </c>
      <c r="E275" s="215">
        <f t="shared" ref="E275:BP275" si="603">SUM(E272:E274)</f>
        <v>1</v>
      </c>
      <c r="F275" s="215">
        <f t="shared" si="603"/>
        <v>0</v>
      </c>
      <c r="G275" s="215">
        <f t="shared" si="603"/>
        <v>1</v>
      </c>
      <c r="H275" s="215">
        <f t="shared" si="603"/>
        <v>1</v>
      </c>
      <c r="I275" s="215">
        <f t="shared" si="603"/>
        <v>0</v>
      </c>
      <c r="J275" s="215">
        <f t="shared" si="603"/>
        <v>0</v>
      </c>
      <c r="K275" s="215">
        <f t="shared" si="603"/>
        <v>1</v>
      </c>
      <c r="L275" s="215">
        <f t="shared" si="603"/>
        <v>0</v>
      </c>
      <c r="M275" s="215">
        <f t="shared" si="603"/>
        <v>0</v>
      </c>
      <c r="N275" s="215">
        <f t="shared" si="603"/>
        <v>0</v>
      </c>
      <c r="O275" s="215">
        <f t="shared" si="603"/>
        <v>0</v>
      </c>
      <c r="P275" s="215">
        <f t="shared" si="603"/>
        <v>0</v>
      </c>
      <c r="Q275" s="215">
        <f t="shared" si="603"/>
        <v>0</v>
      </c>
      <c r="R275" s="215">
        <f t="shared" si="603"/>
        <v>0</v>
      </c>
      <c r="S275" s="215">
        <f t="shared" si="603"/>
        <v>0</v>
      </c>
      <c r="T275" s="215">
        <f t="shared" si="603"/>
        <v>9</v>
      </c>
      <c r="U275" s="215">
        <f t="shared" si="603"/>
        <v>0</v>
      </c>
      <c r="V275" s="215">
        <f t="shared" si="603"/>
        <v>0</v>
      </c>
      <c r="W275" s="215">
        <f t="shared" si="603"/>
        <v>0</v>
      </c>
      <c r="X275" s="215">
        <f t="shared" si="603"/>
        <v>9</v>
      </c>
      <c r="Y275" s="215">
        <f t="shared" si="603"/>
        <v>0</v>
      </c>
      <c r="Z275" s="215">
        <f t="shared" si="603"/>
        <v>0</v>
      </c>
      <c r="AA275" s="215">
        <f t="shared" si="603"/>
        <v>0</v>
      </c>
      <c r="AB275" s="215">
        <f t="shared" si="603"/>
        <v>6</v>
      </c>
      <c r="AC275" s="215">
        <f t="shared" si="603"/>
        <v>4</v>
      </c>
      <c r="AD275" s="215">
        <f t="shared" si="603"/>
        <v>0</v>
      </c>
      <c r="AE275" s="215">
        <f t="shared" si="603"/>
        <v>0</v>
      </c>
      <c r="AF275" s="215">
        <f t="shared" si="603"/>
        <v>9</v>
      </c>
      <c r="AG275" s="215">
        <f t="shared" si="603"/>
        <v>0</v>
      </c>
      <c r="AH275" s="215">
        <f t="shared" si="603"/>
        <v>0</v>
      </c>
      <c r="AI275" s="215">
        <f t="shared" si="603"/>
        <v>0</v>
      </c>
      <c r="AJ275" s="215">
        <f t="shared" si="603"/>
        <v>9</v>
      </c>
      <c r="AK275" s="215">
        <f t="shared" si="603"/>
        <v>0</v>
      </c>
      <c r="AL275" s="215">
        <f t="shared" si="603"/>
        <v>0</v>
      </c>
      <c r="AM275" s="215">
        <f t="shared" si="603"/>
        <v>0</v>
      </c>
      <c r="AN275" s="215">
        <f t="shared" si="603"/>
        <v>9</v>
      </c>
      <c r="AO275" s="215">
        <f t="shared" si="603"/>
        <v>0</v>
      </c>
      <c r="AP275" s="215">
        <f t="shared" si="603"/>
        <v>0</v>
      </c>
      <c r="AQ275" s="215">
        <f t="shared" si="603"/>
        <v>0</v>
      </c>
      <c r="AR275" s="215">
        <f t="shared" si="603"/>
        <v>6</v>
      </c>
      <c r="AS275" s="215">
        <f t="shared" si="603"/>
        <v>4</v>
      </c>
      <c r="AT275" s="215">
        <f t="shared" si="603"/>
        <v>0</v>
      </c>
      <c r="AU275" s="215">
        <f t="shared" si="603"/>
        <v>0</v>
      </c>
      <c r="AV275" s="215">
        <f t="shared" si="603"/>
        <v>6</v>
      </c>
      <c r="AW275" s="215">
        <f t="shared" si="603"/>
        <v>4</v>
      </c>
      <c r="AX275" s="215">
        <f t="shared" si="603"/>
        <v>0</v>
      </c>
      <c r="AY275" s="215">
        <f t="shared" si="603"/>
        <v>0</v>
      </c>
      <c r="AZ275" s="215">
        <f t="shared" si="603"/>
        <v>9</v>
      </c>
      <c r="BA275" s="215">
        <f t="shared" si="603"/>
        <v>0</v>
      </c>
      <c r="BB275" s="215">
        <f t="shared" si="603"/>
        <v>0</v>
      </c>
      <c r="BC275" s="215">
        <f t="shared" si="603"/>
        <v>0</v>
      </c>
      <c r="BD275" s="215">
        <f t="shared" si="603"/>
        <v>3</v>
      </c>
      <c r="BE275" s="215">
        <f t="shared" si="603"/>
        <v>8</v>
      </c>
      <c r="BF275" s="215">
        <f t="shared" si="603"/>
        <v>0</v>
      </c>
      <c r="BG275" s="215">
        <f t="shared" si="603"/>
        <v>0</v>
      </c>
      <c r="BH275" s="215">
        <f t="shared" si="603"/>
        <v>9</v>
      </c>
      <c r="BI275" s="215">
        <f t="shared" si="603"/>
        <v>0</v>
      </c>
      <c r="BJ275" s="215">
        <f t="shared" si="603"/>
        <v>0</v>
      </c>
      <c r="BK275" s="215">
        <f t="shared" si="603"/>
        <v>2</v>
      </c>
      <c r="BL275" s="215">
        <f t="shared" si="603"/>
        <v>6</v>
      </c>
      <c r="BM275" s="215">
        <f t="shared" si="603"/>
        <v>0</v>
      </c>
      <c r="BN275" s="215">
        <f t="shared" si="603"/>
        <v>0</v>
      </c>
      <c r="BO275" s="215">
        <f t="shared" si="603"/>
        <v>0</v>
      </c>
      <c r="BP275" s="215">
        <f t="shared" si="603"/>
        <v>9</v>
      </c>
      <c r="BQ275" s="215">
        <f t="shared" ref="BQ275:BU275" si="604">SUM(BQ272:BQ274)</f>
        <v>0</v>
      </c>
      <c r="BR275" s="215">
        <f t="shared" si="604"/>
        <v>0</v>
      </c>
      <c r="BS275" s="215">
        <f t="shared" si="604"/>
        <v>0</v>
      </c>
      <c r="BT275" s="215">
        <f t="shared" si="604"/>
        <v>9</v>
      </c>
      <c r="BU275" s="215">
        <f t="shared" si="604"/>
        <v>0</v>
      </c>
    </row>
    <row r="276" spans="1:93" s="217" customFormat="1">
      <c r="A276" s="38"/>
      <c r="B276" s="446"/>
      <c r="C276" s="444"/>
      <c r="D276" s="215"/>
      <c r="E276" s="21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216"/>
      <c r="Q276" s="216"/>
      <c r="R276" s="446">
        <f>R275/1</f>
        <v>0</v>
      </c>
      <c r="S276" s="446">
        <f>S275/2</f>
        <v>0</v>
      </c>
      <c r="T276" s="446">
        <f>T275/3</f>
        <v>3</v>
      </c>
      <c r="U276" s="446">
        <f>U275/4</f>
        <v>0</v>
      </c>
      <c r="V276" s="446">
        <f t="shared" ref="V276" si="605">V275/1</f>
        <v>0</v>
      </c>
      <c r="W276" s="446">
        <f t="shared" ref="W276" si="606">W275/2</f>
        <v>0</v>
      </c>
      <c r="X276" s="446">
        <f t="shared" ref="X276" si="607">X275/3</f>
        <v>3</v>
      </c>
      <c r="Y276" s="446">
        <f t="shared" ref="Y276" si="608">Y275/4</f>
        <v>0</v>
      </c>
      <c r="Z276" s="446">
        <f t="shared" ref="Z276" si="609">Z275/1</f>
        <v>0</v>
      </c>
      <c r="AA276" s="446">
        <f t="shared" ref="AA276" si="610">AA275/2</f>
        <v>0</v>
      </c>
      <c r="AB276" s="446">
        <f t="shared" ref="AB276" si="611">AB275/3</f>
        <v>2</v>
      </c>
      <c r="AC276" s="446">
        <f t="shared" ref="AC276" si="612">AC275/4</f>
        <v>1</v>
      </c>
      <c r="AD276" s="446">
        <f t="shared" ref="AD276" si="613">AD275/1</f>
        <v>0</v>
      </c>
      <c r="AE276" s="446">
        <f t="shared" ref="AE276" si="614">AE275/2</f>
        <v>0</v>
      </c>
      <c r="AF276" s="446">
        <f t="shared" ref="AF276" si="615">AF275/3</f>
        <v>3</v>
      </c>
      <c r="AG276" s="446">
        <f t="shared" ref="AG276" si="616">AG275/4</f>
        <v>0</v>
      </c>
      <c r="AH276" s="446">
        <f t="shared" ref="AH276" si="617">AH275/1</f>
        <v>0</v>
      </c>
      <c r="AI276" s="446">
        <f t="shared" ref="AI276" si="618">AI275/2</f>
        <v>0</v>
      </c>
      <c r="AJ276" s="446">
        <f t="shared" ref="AJ276" si="619">AJ275/3</f>
        <v>3</v>
      </c>
      <c r="AK276" s="446">
        <f t="shared" ref="AK276" si="620">AK275/4</f>
        <v>0</v>
      </c>
      <c r="AL276" s="446">
        <f t="shared" ref="AL276" si="621">AL275/1</f>
        <v>0</v>
      </c>
      <c r="AM276" s="446">
        <f t="shared" ref="AM276" si="622">AM275/2</f>
        <v>0</v>
      </c>
      <c r="AN276" s="446">
        <f t="shared" ref="AN276" si="623">AN275/3</f>
        <v>3</v>
      </c>
      <c r="AO276" s="446">
        <f t="shared" ref="AO276" si="624">AO275/4</f>
        <v>0</v>
      </c>
      <c r="AP276" s="446">
        <f t="shared" ref="AP276" si="625">AP275/1</f>
        <v>0</v>
      </c>
      <c r="AQ276" s="446">
        <f t="shared" ref="AQ276" si="626">AQ275/2</f>
        <v>0</v>
      </c>
      <c r="AR276" s="446">
        <f t="shared" ref="AR276" si="627">AR275/3</f>
        <v>2</v>
      </c>
      <c r="AS276" s="446">
        <f t="shared" ref="AS276" si="628">AS275/4</f>
        <v>1</v>
      </c>
      <c r="AT276" s="446">
        <f t="shared" ref="AT276" si="629">AT275/1</f>
        <v>0</v>
      </c>
      <c r="AU276" s="446">
        <f t="shared" ref="AU276" si="630">AU275/2</f>
        <v>0</v>
      </c>
      <c r="AV276" s="446">
        <f t="shared" ref="AV276" si="631">AV275/3</f>
        <v>2</v>
      </c>
      <c r="AW276" s="446">
        <f t="shared" ref="AW276" si="632">AW275/4</f>
        <v>1</v>
      </c>
      <c r="AX276" s="446">
        <f t="shared" ref="AX276" si="633">AX275/1</f>
        <v>0</v>
      </c>
      <c r="AY276" s="446">
        <f t="shared" ref="AY276" si="634">AY275/2</f>
        <v>0</v>
      </c>
      <c r="AZ276" s="446">
        <f t="shared" ref="AZ276" si="635">AZ275/3</f>
        <v>3</v>
      </c>
      <c r="BA276" s="446">
        <f t="shared" ref="BA276" si="636">BA275/4</f>
        <v>0</v>
      </c>
      <c r="BB276" s="446">
        <f t="shared" ref="BB276" si="637">BB275/1</f>
        <v>0</v>
      </c>
      <c r="BC276" s="446">
        <f t="shared" ref="BC276" si="638">BC275/2</f>
        <v>0</v>
      </c>
      <c r="BD276" s="446">
        <f t="shared" ref="BD276" si="639">BD275/3</f>
        <v>1</v>
      </c>
      <c r="BE276" s="446">
        <f t="shared" ref="BE276" si="640">BE275/4</f>
        <v>2</v>
      </c>
      <c r="BF276" s="446">
        <f t="shared" ref="BF276" si="641">BF275/1</f>
        <v>0</v>
      </c>
      <c r="BG276" s="446">
        <f t="shared" ref="BG276" si="642">BG275/2</f>
        <v>0</v>
      </c>
      <c r="BH276" s="446">
        <f t="shared" ref="BH276" si="643">BH275/3</f>
        <v>3</v>
      </c>
      <c r="BI276" s="446">
        <f t="shared" ref="BI276" si="644">BI275/4</f>
        <v>0</v>
      </c>
      <c r="BJ276" s="446">
        <f t="shared" ref="BJ276" si="645">BJ275/1</f>
        <v>0</v>
      </c>
      <c r="BK276" s="446">
        <f t="shared" ref="BK276" si="646">BK275/2</f>
        <v>1</v>
      </c>
      <c r="BL276" s="446">
        <f t="shared" ref="BL276" si="647">BL275/3</f>
        <v>2</v>
      </c>
      <c r="BM276" s="446">
        <f t="shared" ref="BM276" si="648">BM275/4</f>
        <v>0</v>
      </c>
      <c r="BN276" s="446">
        <f t="shared" ref="BN276" si="649">BN275/1</f>
        <v>0</v>
      </c>
      <c r="BO276" s="446">
        <f t="shared" ref="BO276" si="650">BO275/2</f>
        <v>0</v>
      </c>
      <c r="BP276" s="446">
        <f t="shared" ref="BP276" si="651">BP275/3</f>
        <v>3</v>
      </c>
      <c r="BQ276" s="446">
        <f t="shared" ref="BQ276" si="652">BQ275/4</f>
        <v>0</v>
      </c>
      <c r="BR276" s="446">
        <f t="shared" ref="BR276" si="653">BR275/1</f>
        <v>0</v>
      </c>
      <c r="BS276" s="446">
        <f t="shared" ref="BS276" si="654">BS275/2</f>
        <v>0</v>
      </c>
      <c r="BT276" s="446">
        <f t="shared" ref="BT276" si="655">BT275/3</f>
        <v>3</v>
      </c>
      <c r="BU276" s="446">
        <f t="shared" ref="BU276" si="656">BU275/4</f>
        <v>0</v>
      </c>
    </row>
    <row r="277" spans="1:93" s="263" customFormat="1">
      <c r="A277" s="114"/>
      <c r="B277" s="118"/>
      <c r="C277" s="453"/>
      <c r="D277" s="455"/>
      <c r="E277" s="450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450"/>
      <c r="Q277" s="450"/>
      <c r="R277" s="118">
        <f>SUM(R275:U275)</f>
        <v>9</v>
      </c>
      <c r="S277" s="118"/>
      <c r="T277" s="118"/>
      <c r="U277" s="118"/>
      <c r="V277" s="118">
        <f>SUM(V275:Y275)</f>
        <v>9</v>
      </c>
      <c r="W277" s="118"/>
      <c r="X277" s="118"/>
      <c r="Y277" s="118"/>
      <c r="Z277" s="118">
        <f>SUM(Z275:AC275)</f>
        <v>10</v>
      </c>
      <c r="AA277" s="118"/>
      <c r="AB277" s="118"/>
      <c r="AC277" s="118"/>
      <c r="AD277" s="118">
        <f>SUM(AD275:AG275)</f>
        <v>9</v>
      </c>
      <c r="AE277" s="118"/>
      <c r="AF277" s="118"/>
      <c r="AG277" s="118"/>
      <c r="AH277" s="118">
        <f>SUM(AH275:AK275)</f>
        <v>9</v>
      </c>
      <c r="AI277" s="118"/>
      <c r="AJ277" s="118"/>
      <c r="AK277" s="118"/>
      <c r="AL277" s="118">
        <f>SUM(AL275:AO275)</f>
        <v>9</v>
      </c>
      <c r="AM277" s="118"/>
      <c r="AN277" s="118"/>
      <c r="AO277" s="118"/>
      <c r="AP277" s="118">
        <f>SUM(AP275:AS275)</f>
        <v>10</v>
      </c>
      <c r="AQ277" s="118"/>
      <c r="AR277" s="118"/>
      <c r="AS277" s="118"/>
      <c r="AT277" s="118">
        <f>SUM(AT275:AW275)</f>
        <v>10</v>
      </c>
      <c r="AU277" s="118"/>
      <c r="AV277" s="118"/>
      <c r="AW277" s="118"/>
      <c r="AX277" s="118">
        <f>SUM(AX275:BA275)</f>
        <v>9</v>
      </c>
      <c r="AY277" s="118"/>
      <c r="AZ277" s="118"/>
      <c r="BA277" s="118"/>
      <c r="BB277" s="118">
        <f>SUM(BB275:BE275)</f>
        <v>11</v>
      </c>
      <c r="BC277" s="118"/>
      <c r="BD277" s="118"/>
      <c r="BE277" s="118"/>
      <c r="BF277" s="118">
        <f>SUM(BF275:BI275)</f>
        <v>9</v>
      </c>
      <c r="BG277" s="118"/>
      <c r="BH277" s="118"/>
      <c r="BI277" s="118"/>
      <c r="BJ277" s="118">
        <f>SUM(BJ275:BM275)</f>
        <v>8</v>
      </c>
      <c r="BK277" s="118"/>
      <c r="BL277" s="118"/>
      <c r="BM277" s="118"/>
      <c r="BN277" s="118">
        <f>SUM(BN275:BQ275)</f>
        <v>9</v>
      </c>
      <c r="BO277" s="118"/>
      <c r="BP277" s="118"/>
      <c r="BQ277" s="118"/>
      <c r="BR277" s="118">
        <f>SUM(BR275:BU275)</f>
        <v>9</v>
      </c>
      <c r="BS277" s="118"/>
      <c r="BT277" s="118"/>
      <c r="BU277" s="118"/>
    </row>
    <row r="278" spans="1:93" s="263" customFormat="1">
      <c r="A278" s="114"/>
      <c r="B278" s="118"/>
      <c r="C278" s="453"/>
      <c r="D278" s="455"/>
      <c r="E278" s="450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450"/>
      <c r="Q278" s="450"/>
      <c r="R278" s="118">
        <v>3</v>
      </c>
      <c r="S278" s="118">
        <v>3</v>
      </c>
      <c r="T278" s="118">
        <v>3</v>
      </c>
      <c r="U278" s="118">
        <v>3</v>
      </c>
      <c r="V278" s="118">
        <v>3</v>
      </c>
      <c r="W278" s="118">
        <v>3</v>
      </c>
      <c r="X278" s="118">
        <v>3</v>
      </c>
      <c r="Y278" s="118">
        <v>3</v>
      </c>
      <c r="Z278" s="118">
        <v>3</v>
      </c>
      <c r="AA278" s="118">
        <v>3</v>
      </c>
      <c r="AB278" s="118">
        <v>3</v>
      </c>
      <c r="AC278" s="118">
        <v>3</v>
      </c>
      <c r="AD278" s="118">
        <v>3</v>
      </c>
      <c r="AE278" s="118">
        <v>3</v>
      </c>
      <c r="AF278" s="118">
        <v>3</v>
      </c>
      <c r="AG278" s="118">
        <v>3</v>
      </c>
      <c r="AH278" s="118">
        <v>3</v>
      </c>
      <c r="AI278" s="118">
        <v>3</v>
      </c>
      <c r="AJ278" s="118">
        <v>3</v>
      </c>
      <c r="AK278" s="118">
        <v>3</v>
      </c>
      <c r="AL278" s="118">
        <v>3</v>
      </c>
      <c r="AM278" s="118">
        <v>3</v>
      </c>
      <c r="AN278" s="118">
        <v>3</v>
      </c>
      <c r="AO278" s="118">
        <v>3</v>
      </c>
      <c r="AP278" s="118">
        <v>3</v>
      </c>
      <c r="AQ278" s="118">
        <v>3</v>
      </c>
      <c r="AR278" s="118">
        <v>3</v>
      </c>
      <c r="AS278" s="118">
        <v>3</v>
      </c>
      <c r="AT278" s="118">
        <v>3</v>
      </c>
      <c r="AU278" s="118">
        <v>3</v>
      </c>
      <c r="AV278" s="118">
        <v>3</v>
      </c>
      <c r="AW278" s="118">
        <v>3</v>
      </c>
      <c r="AX278" s="118">
        <v>3</v>
      </c>
      <c r="AY278" s="118">
        <v>3</v>
      </c>
      <c r="AZ278" s="118">
        <v>3</v>
      </c>
      <c r="BA278" s="118">
        <v>3</v>
      </c>
      <c r="BB278" s="118">
        <v>3</v>
      </c>
      <c r="BC278" s="118">
        <v>3</v>
      </c>
      <c r="BD278" s="118">
        <v>3</v>
      </c>
      <c r="BE278" s="118">
        <v>3</v>
      </c>
      <c r="BF278" s="118">
        <v>3</v>
      </c>
      <c r="BG278" s="118">
        <v>3</v>
      </c>
      <c r="BH278" s="118">
        <v>3</v>
      </c>
      <c r="BI278" s="118">
        <v>3</v>
      </c>
      <c r="BJ278" s="118">
        <v>3</v>
      </c>
      <c r="BK278" s="118">
        <v>3</v>
      </c>
      <c r="BL278" s="118">
        <v>3</v>
      </c>
      <c r="BM278" s="118">
        <v>3</v>
      </c>
      <c r="BN278" s="118">
        <v>3</v>
      </c>
      <c r="BO278" s="118">
        <v>3</v>
      </c>
      <c r="BP278" s="118">
        <v>3</v>
      </c>
      <c r="BQ278" s="118">
        <v>3</v>
      </c>
      <c r="BR278" s="118">
        <v>3</v>
      </c>
      <c r="BS278" s="118">
        <v>3</v>
      </c>
      <c r="BT278" s="118">
        <v>3</v>
      </c>
      <c r="BU278" s="118">
        <v>3</v>
      </c>
    </row>
    <row r="279" spans="1:93" s="263" customFormat="1">
      <c r="A279" s="114"/>
      <c r="B279" s="118"/>
      <c r="C279" s="453"/>
      <c r="D279" s="455"/>
      <c r="E279" s="450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450"/>
      <c r="Q279" s="450"/>
      <c r="R279" s="467">
        <f>R276/R278*100%</f>
        <v>0</v>
      </c>
      <c r="S279" s="467">
        <f t="shared" ref="S279:BU279" si="657">S276/S278*100%</f>
        <v>0</v>
      </c>
      <c r="T279" s="467">
        <f t="shared" si="657"/>
        <v>1</v>
      </c>
      <c r="U279" s="467">
        <f t="shared" si="657"/>
        <v>0</v>
      </c>
      <c r="V279" s="467">
        <f t="shared" si="657"/>
        <v>0</v>
      </c>
      <c r="W279" s="467">
        <f t="shared" si="657"/>
        <v>0</v>
      </c>
      <c r="X279" s="467">
        <f t="shared" si="657"/>
        <v>1</v>
      </c>
      <c r="Y279" s="467">
        <f t="shared" si="657"/>
        <v>0</v>
      </c>
      <c r="Z279" s="467">
        <f t="shared" si="657"/>
        <v>0</v>
      </c>
      <c r="AA279" s="467">
        <f t="shared" si="657"/>
        <v>0</v>
      </c>
      <c r="AB279" s="467">
        <f t="shared" si="657"/>
        <v>0.66666666666666663</v>
      </c>
      <c r="AC279" s="467">
        <f t="shared" si="657"/>
        <v>0.33333333333333331</v>
      </c>
      <c r="AD279" s="467">
        <f t="shared" si="657"/>
        <v>0</v>
      </c>
      <c r="AE279" s="467">
        <f t="shared" si="657"/>
        <v>0</v>
      </c>
      <c r="AF279" s="467">
        <f t="shared" si="657"/>
        <v>1</v>
      </c>
      <c r="AG279" s="467">
        <f t="shared" si="657"/>
        <v>0</v>
      </c>
      <c r="AH279" s="467">
        <f t="shared" si="657"/>
        <v>0</v>
      </c>
      <c r="AI279" s="467">
        <f t="shared" si="657"/>
        <v>0</v>
      </c>
      <c r="AJ279" s="467">
        <f t="shared" si="657"/>
        <v>1</v>
      </c>
      <c r="AK279" s="467">
        <f t="shared" si="657"/>
        <v>0</v>
      </c>
      <c r="AL279" s="467">
        <f t="shared" si="657"/>
        <v>0</v>
      </c>
      <c r="AM279" s="467">
        <f t="shared" si="657"/>
        <v>0</v>
      </c>
      <c r="AN279" s="467">
        <f t="shared" si="657"/>
        <v>1</v>
      </c>
      <c r="AO279" s="467">
        <f t="shared" si="657"/>
        <v>0</v>
      </c>
      <c r="AP279" s="467">
        <f t="shared" si="657"/>
        <v>0</v>
      </c>
      <c r="AQ279" s="467">
        <f t="shared" si="657"/>
        <v>0</v>
      </c>
      <c r="AR279" s="467">
        <f t="shared" si="657"/>
        <v>0.66666666666666663</v>
      </c>
      <c r="AS279" s="467">
        <f t="shared" si="657"/>
        <v>0.33333333333333331</v>
      </c>
      <c r="AT279" s="467">
        <f t="shared" si="657"/>
        <v>0</v>
      </c>
      <c r="AU279" s="467">
        <f t="shared" si="657"/>
        <v>0</v>
      </c>
      <c r="AV279" s="467">
        <f t="shared" si="657"/>
        <v>0.66666666666666663</v>
      </c>
      <c r="AW279" s="467">
        <f t="shared" si="657"/>
        <v>0.33333333333333331</v>
      </c>
      <c r="AX279" s="467">
        <f t="shared" si="657"/>
        <v>0</v>
      </c>
      <c r="AY279" s="467">
        <f t="shared" si="657"/>
        <v>0</v>
      </c>
      <c r="AZ279" s="467">
        <f t="shared" si="657"/>
        <v>1</v>
      </c>
      <c r="BA279" s="467">
        <f t="shared" si="657"/>
        <v>0</v>
      </c>
      <c r="BB279" s="467">
        <f t="shared" si="657"/>
        <v>0</v>
      </c>
      <c r="BC279" s="467">
        <f t="shared" si="657"/>
        <v>0</v>
      </c>
      <c r="BD279" s="467">
        <f t="shared" si="657"/>
        <v>0.33333333333333331</v>
      </c>
      <c r="BE279" s="467">
        <f t="shared" si="657"/>
        <v>0.66666666666666663</v>
      </c>
      <c r="BF279" s="467">
        <f t="shared" si="657"/>
        <v>0</v>
      </c>
      <c r="BG279" s="467">
        <f t="shared" si="657"/>
        <v>0</v>
      </c>
      <c r="BH279" s="467">
        <f t="shared" si="657"/>
        <v>1</v>
      </c>
      <c r="BI279" s="467">
        <f t="shared" si="657"/>
        <v>0</v>
      </c>
      <c r="BJ279" s="467">
        <f t="shared" si="657"/>
        <v>0</v>
      </c>
      <c r="BK279" s="467">
        <f t="shared" si="657"/>
        <v>0.33333333333333331</v>
      </c>
      <c r="BL279" s="467">
        <f t="shared" si="657"/>
        <v>0.66666666666666663</v>
      </c>
      <c r="BM279" s="467">
        <f t="shared" si="657"/>
        <v>0</v>
      </c>
      <c r="BN279" s="467">
        <f t="shared" si="657"/>
        <v>0</v>
      </c>
      <c r="BO279" s="467">
        <f t="shared" si="657"/>
        <v>0</v>
      </c>
      <c r="BP279" s="467">
        <f t="shared" si="657"/>
        <v>1</v>
      </c>
      <c r="BQ279" s="467">
        <f t="shared" si="657"/>
        <v>0</v>
      </c>
      <c r="BR279" s="467">
        <f t="shared" si="657"/>
        <v>0</v>
      </c>
      <c r="BS279" s="467">
        <f t="shared" si="657"/>
        <v>0</v>
      </c>
      <c r="BT279" s="467">
        <f t="shared" si="657"/>
        <v>1</v>
      </c>
      <c r="BU279" s="467">
        <f t="shared" si="657"/>
        <v>0</v>
      </c>
    </row>
    <row r="280" spans="1:93" s="263" customFormat="1">
      <c r="A280" s="114"/>
      <c r="B280" s="118"/>
      <c r="C280" s="453"/>
      <c r="D280" s="455"/>
      <c r="E280" s="450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450"/>
      <c r="Q280" s="450"/>
      <c r="R280" s="467">
        <f>SUM(R279:S279)</f>
        <v>0</v>
      </c>
      <c r="S280" s="467"/>
      <c r="T280" s="467"/>
      <c r="U280" s="467"/>
      <c r="V280" s="467">
        <f>SUM(V279:W279)</f>
        <v>0</v>
      </c>
      <c r="W280" s="467"/>
      <c r="X280" s="467"/>
      <c r="Y280" s="467"/>
      <c r="Z280" s="467">
        <f>SUM(Z279:AA279)</f>
        <v>0</v>
      </c>
      <c r="AA280" s="467"/>
      <c r="AB280" s="467"/>
      <c r="AC280" s="467"/>
      <c r="AD280" s="467">
        <f>SUM(AD279:AE279)</f>
        <v>0</v>
      </c>
      <c r="AE280" s="467"/>
      <c r="AF280" s="467"/>
      <c r="AG280" s="467"/>
      <c r="AH280" s="467">
        <f>SUM(AH279:AI279)</f>
        <v>0</v>
      </c>
      <c r="AI280" s="467"/>
      <c r="AJ280" s="467"/>
      <c r="AK280" s="467"/>
      <c r="AL280" s="467">
        <f>SUM(AL279:AM279)</f>
        <v>0</v>
      </c>
      <c r="AM280" s="467"/>
      <c r="AN280" s="467"/>
      <c r="AO280" s="467"/>
      <c r="AP280" s="467">
        <f>SUM(AP279:AQ279)</f>
        <v>0</v>
      </c>
      <c r="AQ280" s="467"/>
      <c r="AR280" s="467"/>
      <c r="AS280" s="467"/>
      <c r="AT280" s="467">
        <f>SUM(AT279:AU279)</f>
        <v>0</v>
      </c>
      <c r="AU280" s="467"/>
      <c r="AV280" s="467"/>
      <c r="AW280" s="467"/>
      <c r="AX280" s="467">
        <f>SUM(AX279:AY279)</f>
        <v>0</v>
      </c>
      <c r="AY280" s="467"/>
      <c r="AZ280" s="467"/>
      <c r="BA280" s="467"/>
      <c r="BB280" s="467">
        <f>SUM(BB279:BC279)</f>
        <v>0</v>
      </c>
      <c r="BC280" s="467"/>
      <c r="BD280" s="467"/>
      <c r="BE280" s="467"/>
      <c r="BF280" s="467">
        <f>SUM(BF279:BG279)</f>
        <v>0</v>
      </c>
      <c r="BG280" s="467"/>
      <c r="BH280" s="467"/>
      <c r="BI280" s="467"/>
      <c r="BJ280" s="467">
        <f>SUM(BJ279:BK279)</f>
        <v>0.33333333333333331</v>
      </c>
      <c r="BK280" s="467"/>
      <c r="BL280" s="467"/>
      <c r="BM280" s="467"/>
      <c r="BN280" s="467">
        <f>SUM(BN279:BO279)</f>
        <v>0</v>
      </c>
      <c r="BO280" s="467"/>
      <c r="BP280" s="467"/>
      <c r="BQ280" s="467"/>
      <c r="BR280" s="467">
        <f>SUM(BR279:BS279)</f>
        <v>0</v>
      </c>
      <c r="BS280" s="467"/>
      <c r="BT280" s="467"/>
      <c r="BU280" s="467"/>
    </row>
    <row r="281" spans="1:93" s="263" customFormat="1">
      <c r="A281" s="114"/>
      <c r="B281" s="118"/>
      <c r="C281" s="453"/>
      <c r="D281" s="455"/>
      <c r="E281" s="450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450"/>
      <c r="Q281" s="450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  <c r="BS281" s="118"/>
      <c r="BT281" s="118"/>
      <c r="BU281" s="118"/>
    </row>
    <row r="282" spans="1:93">
      <c r="A282" s="17">
        <v>202</v>
      </c>
      <c r="B282" s="335">
        <v>1</v>
      </c>
      <c r="C282" s="785" t="s">
        <v>496</v>
      </c>
      <c r="D282" s="18">
        <v>1</v>
      </c>
      <c r="E282" s="19"/>
      <c r="F282" s="20"/>
      <c r="G282" s="20"/>
      <c r="H282" s="20">
        <v>1</v>
      </c>
      <c r="I282" s="20"/>
      <c r="J282" s="20"/>
      <c r="K282" s="20"/>
      <c r="L282" s="20"/>
      <c r="M282" s="20"/>
      <c r="N282" s="20"/>
      <c r="O282" s="20"/>
      <c r="P282" s="19"/>
      <c r="Q282" s="19"/>
      <c r="R282" s="145"/>
      <c r="S282" s="145"/>
      <c r="T282" s="145"/>
      <c r="U282" s="145">
        <v>4</v>
      </c>
      <c r="V282" s="10"/>
      <c r="W282" s="10"/>
      <c r="X282" s="10">
        <v>3</v>
      </c>
      <c r="Y282" s="10"/>
      <c r="Z282" s="146"/>
      <c r="AA282" s="146"/>
      <c r="AB282" s="146"/>
      <c r="AC282" s="146">
        <v>4</v>
      </c>
      <c r="AD282" s="147"/>
      <c r="AE282" s="147"/>
      <c r="AF282" s="147">
        <v>3</v>
      </c>
      <c r="AG282" s="147"/>
      <c r="AH282" s="148"/>
      <c r="AI282" s="148"/>
      <c r="AJ282" s="148"/>
      <c r="AK282" s="148">
        <v>4</v>
      </c>
      <c r="AL282" s="149"/>
      <c r="AM282" s="149"/>
      <c r="AN282" s="149"/>
      <c r="AO282" s="149">
        <v>4</v>
      </c>
      <c r="AP282" s="10"/>
      <c r="AQ282" s="10"/>
      <c r="AR282" s="10"/>
      <c r="AS282" s="10">
        <v>4</v>
      </c>
      <c r="AT282" s="150"/>
      <c r="AU282" s="150"/>
      <c r="AV282" s="150"/>
      <c r="AW282" s="150">
        <v>4</v>
      </c>
      <c r="AX282" s="145"/>
      <c r="AY282" s="145"/>
      <c r="AZ282" s="145">
        <v>3</v>
      </c>
      <c r="BA282" s="145"/>
      <c r="BB282" s="10"/>
      <c r="BC282" s="10"/>
      <c r="BD282" s="10">
        <v>3</v>
      </c>
      <c r="BE282" s="10"/>
      <c r="BF282" s="146"/>
      <c r="BG282" s="146"/>
      <c r="BH282" s="146">
        <v>3</v>
      </c>
      <c r="BI282" s="146"/>
      <c r="BJ282" s="147"/>
      <c r="BK282" s="147"/>
      <c r="BL282" s="147"/>
      <c r="BM282" s="147">
        <v>4</v>
      </c>
      <c r="BN282" s="148"/>
      <c r="BO282" s="148"/>
      <c r="BP282" s="148">
        <v>3</v>
      </c>
      <c r="BQ282" s="148"/>
      <c r="BR282" s="149"/>
      <c r="BS282" s="149"/>
      <c r="BT282" s="149">
        <v>3</v>
      </c>
      <c r="BU282" s="149"/>
      <c r="CJ282" s="28"/>
      <c r="CO282" s="28"/>
    </row>
    <row r="283" spans="1:93">
      <c r="A283" s="17">
        <v>203</v>
      </c>
      <c r="B283" s="335">
        <v>2</v>
      </c>
      <c r="C283" s="785"/>
      <c r="D283" s="18"/>
      <c r="E283" s="19">
        <v>1</v>
      </c>
      <c r="F283" s="20"/>
      <c r="G283" s="20"/>
      <c r="H283" s="20"/>
      <c r="I283" s="20"/>
      <c r="J283" s="20">
        <v>1</v>
      </c>
      <c r="K283" s="20"/>
      <c r="L283" s="20"/>
      <c r="M283" s="20"/>
      <c r="N283" s="20"/>
      <c r="O283" s="20"/>
      <c r="P283" s="19"/>
      <c r="Q283" s="19"/>
      <c r="R283" s="145"/>
      <c r="S283" s="145"/>
      <c r="T283" s="145">
        <v>3</v>
      </c>
      <c r="U283" s="145"/>
      <c r="V283" s="10"/>
      <c r="W283" s="10"/>
      <c r="X283" s="10">
        <v>3</v>
      </c>
      <c r="Y283" s="10"/>
      <c r="Z283" s="146"/>
      <c r="AA283" s="146"/>
      <c r="AB283" s="146">
        <v>3</v>
      </c>
      <c r="AC283" s="146"/>
      <c r="AD283" s="147"/>
      <c r="AE283" s="147"/>
      <c r="AF283" s="147">
        <v>3</v>
      </c>
      <c r="AG283" s="147"/>
      <c r="AH283" s="148"/>
      <c r="AI283" s="148"/>
      <c r="AJ283" s="148">
        <v>3</v>
      </c>
      <c r="AK283" s="148"/>
      <c r="AL283" s="149"/>
      <c r="AM283" s="149"/>
      <c r="AN283" s="149">
        <v>3</v>
      </c>
      <c r="AO283" s="149"/>
      <c r="AP283" s="10"/>
      <c r="AQ283" s="10"/>
      <c r="AR283" s="10">
        <v>3</v>
      </c>
      <c r="AS283" s="10"/>
      <c r="AT283" s="150"/>
      <c r="AU283" s="150"/>
      <c r="AV283" s="150">
        <v>3</v>
      </c>
      <c r="AW283" s="150"/>
      <c r="AX283" s="145"/>
      <c r="AY283" s="145"/>
      <c r="AZ283" s="145">
        <v>3</v>
      </c>
      <c r="BA283" s="145"/>
      <c r="BB283" s="10"/>
      <c r="BC283" s="10"/>
      <c r="BD283" s="10">
        <v>3</v>
      </c>
      <c r="BE283" s="10"/>
      <c r="BF283" s="146"/>
      <c r="BG283" s="146"/>
      <c r="BH283" s="146">
        <v>3</v>
      </c>
      <c r="BI283" s="146"/>
      <c r="BJ283" s="147"/>
      <c r="BK283" s="147"/>
      <c r="BL283" s="147">
        <v>3</v>
      </c>
      <c r="BM283" s="147"/>
      <c r="BN283" s="148"/>
      <c r="BO283" s="148"/>
      <c r="BP283" s="148">
        <v>3</v>
      </c>
      <c r="BQ283" s="148"/>
      <c r="BR283" s="149"/>
      <c r="BS283" s="149"/>
      <c r="BT283" s="149">
        <v>3</v>
      </c>
      <c r="BU283" s="149"/>
      <c r="CJ283" s="28"/>
      <c r="CO283" s="28"/>
    </row>
    <row r="284" spans="1:93">
      <c r="A284" s="17">
        <v>204</v>
      </c>
      <c r="B284" s="335">
        <v>3</v>
      </c>
      <c r="C284" s="785"/>
      <c r="D284" s="18"/>
      <c r="E284" s="19">
        <v>1</v>
      </c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19"/>
      <c r="Q284" s="19">
        <v>1</v>
      </c>
      <c r="R284" s="145"/>
      <c r="S284" s="145"/>
      <c r="T284" s="145">
        <v>3</v>
      </c>
      <c r="U284" s="145"/>
      <c r="V284" s="10"/>
      <c r="W284" s="10"/>
      <c r="X284" s="10">
        <v>3</v>
      </c>
      <c r="Y284" s="10"/>
      <c r="Z284" s="146"/>
      <c r="AA284" s="146"/>
      <c r="AB284" s="146"/>
      <c r="AC284" s="146">
        <v>4</v>
      </c>
      <c r="AD284" s="147"/>
      <c r="AE284" s="147"/>
      <c r="AF284" s="147">
        <v>3</v>
      </c>
      <c r="AG284" s="147"/>
      <c r="AH284" s="148"/>
      <c r="AI284" s="148"/>
      <c r="AJ284" s="148">
        <v>3</v>
      </c>
      <c r="AK284" s="148"/>
      <c r="AL284" s="149"/>
      <c r="AM284" s="149"/>
      <c r="AN284" s="149">
        <v>3</v>
      </c>
      <c r="AO284" s="149"/>
      <c r="AP284" s="10"/>
      <c r="AQ284" s="10"/>
      <c r="AR284" s="10">
        <v>3</v>
      </c>
      <c r="AS284" s="10"/>
      <c r="AT284" s="150"/>
      <c r="AU284" s="150"/>
      <c r="AV284" s="150">
        <v>3</v>
      </c>
      <c r="AW284" s="150"/>
      <c r="AX284" s="145"/>
      <c r="AY284" s="145"/>
      <c r="AZ284" s="145">
        <v>3</v>
      </c>
      <c r="BA284" s="145"/>
      <c r="BB284" s="10"/>
      <c r="BC284" s="10"/>
      <c r="BD284" s="10">
        <v>3</v>
      </c>
      <c r="BE284" s="10"/>
      <c r="BF284" s="146"/>
      <c r="BG284" s="146"/>
      <c r="BH284" s="146">
        <v>3</v>
      </c>
      <c r="BI284" s="146"/>
      <c r="BJ284" s="147"/>
      <c r="BK284" s="147"/>
      <c r="BL284" s="147">
        <v>3</v>
      </c>
      <c r="BM284" s="147"/>
      <c r="BN284" s="148"/>
      <c r="BO284" s="148"/>
      <c r="BP284" s="148">
        <v>3</v>
      </c>
      <c r="BQ284" s="148"/>
      <c r="BR284" s="149"/>
      <c r="BS284" s="149"/>
      <c r="BT284" s="149">
        <v>3</v>
      </c>
      <c r="BU284" s="149"/>
      <c r="CJ284" s="28"/>
      <c r="CO284" s="28"/>
    </row>
    <row r="285" spans="1:93">
      <c r="A285" s="17">
        <v>205</v>
      </c>
      <c r="B285" s="335">
        <v>4</v>
      </c>
      <c r="C285" s="785"/>
      <c r="D285" s="18"/>
      <c r="E285" s="19">
        <v>1</v>
      </c>
      <c r="F285" s="20"/>
      <c r="G285" s="20"/>
      <c r="H285" s="20">
        <v>1</v>
      </c>
      <c r="I285" s="20"/>
      <c r="J285" s="20"/>
      <c r="K285" s="20"/>
      <c r="L285" s="20"/>
      <c r="M285" s="20"/>
      <c r="N285" s="20"/>
      <c r="O285" s="20"/>
      <c r="P285" s="19"/>
      <c r="Q285" s="19"/>
      <c r="R285" s="145"/>
      <c r="S285" s="145"/>
      <c r="T285" s="145">
        <v>3</v>
      </c>
      <c r="U285" s="145"/>
      <c r="V285" s="10"/>
      <c r="W285" s="10"/>
      <c r="X285" s="10"/>
      <c r="Y285" s="10">
        <v>4</v>
      </c>
      <c r="Z285" s="146"/>
      <c r="AA285" s="146"/>
      <c r="AB285" s="146"/>
      <c r="AC285" s="146">
        <v>4</v>
      </c>
      <c r="AD285" s="147"/>
      <c r="AE285" s="147"/>
      <c r="AF285" s="147"/>
      <c r="AG285" s="147">
        <v>4</v>
      </c>
      <c r="AH285" s="148"/>
      <c r="AI285" s="148"/>
      <c r="AJ285" s="148"/>
      <c r="AK285" s="148">
        <v>4</v>
      </c>
      <c r="AL285" s="149"/>
      <c r="AM285" s="149"/>
      <c r="AN285" s="149"/>
      <c r="AO285" s="149">
        <v>4</v>
      </c>
      <c r="AP285" s="10"/>
      <c r="AQ285" s="10"/>
      <c r="AR285" s="10">
        <v>3</v>
      </c>
      <c r="AS285" s="10"/>
      <c r="AT285" s="150"/>
      <c r="AU285" s="150"/>
      <c r="AV285" s="150">
        <v>3</v>
      </c>
      <c r="AW285" s="150"/>
      <c r="AX285" s="145"/>
      <c r="AY285" s="145"/>
      <c r="AZ285" s="145">
        <v>3</v>
      </c>
      <c r="BA285" s="145"/>
      <c r="BB285" s="10"/>
      <c r="BC285" s="10"/>
      <c r="BD285" s="10">
        <v>3</v>
      </c>
      <c r="BE285" s="10"/>
      <c r="BF285" s="146"/>
      <c r="BG285" s="146"/>
      <c r="BH285" s="146">
        <v>3</v>
      </c>
      <c r="BI285" s="146"/>
      <c r="BJ285" s="147"/>
      <c r="BK285" s="147"/>
      <c r="BL285" s="147">
        <v>3</v>
      </c>
      <c r="BM285" s="147"/>
      <c r="BN285" s="148"/>
      <c r="BO285" s="148"/>
      <c r="BP285" s="148">
        <v>3</v>
      </c>
      <c r="BQ285" s="148"/>
      <c r="BR285" s="149"/>
      <c r="BS285" s="149"/>
      <c r="BT285" s="149">
        <v>3</v>
      </c>
      <c r="BU285" s="149"/>
      <c r="CJ285" s="28"/>
      <c r="CO285" s="28"/>
    </row>
    <row r="286" spans="1:93">
      <c r="A286" s="17">
        <v>206</v>
      </c>
      <c r="B286" s="335">
        <v>5</v>
      </c>
      <c r="C286" s="785"/>
      <c r="D286" s="18"/>
      <c r="E286" s="19">
        <v>1</v>
      </c>
      <c r="F286" s="20"/>
      <c r="G286" s="20"/>
      <c r="H286" s="20"/>
      <c r="I286" s="20">
        <v>1</v>
      </c>
      <c r="J286" s="20"/>
      <c r="K286" s="20"/>
      <c r="L286" s="20"/>
      <c r="M286" s="20"/>
      <c r="N286" s="20"/>
      <c r="O286" s="20"/>
      <c r="P286" s="19"/>
      <c r="Q286" s="19"/>
      <c r="R286" s="145">
        <v>1</v>
      </c>
      <c r="S286" s="145"/>
      <c r="T286" s="145"/>
      <c r="U286" s="145"/>
      <c r="V286" s="10"/>
      <c r="W286" s="10"/>
      <c r="X286" s="10">
        <v>3</v>
      </c>
      <c r="Y286" s="10"/>
      <c r="Z286" s="146"/>
      <c r="AA286" s="146"/>
      <c r="AB286" s="146">
        <v>3</v>
      </c>
      <c r="AC286" s="146"/>
      <c r="AD286" s="147"/>
      <c r="AE286" s="147"/>
      <c r="AF286" s="147">
        <v>3</v>
      </c>
      <c r="AG286" s="147"/>
      <c r="AH286" s="148"/>
      <c r="AI286" s="148"/>
      <c r="AJ286" s="148">
        <v>3</v>
      </c>
      <c r="AK286" s="148"/>
      <c r="AL286" s="149"/>
      <c r="AM286" s="149"/>
      <c r="AN286" s="149">
        <v>3</v>
      </c>
      <c r="AO286" s="149"/>
      <c r="AP286" s="10"/>
      <c r="AQ286" s="10">
        <v>2</v>
      </c>
      <c r="AR286" s="10"/>
      <c r="AS286" s="10"/>
      <c r="AT286" s="150"/>
      <c r="AU286" s="150"/>
      <c r="AV286" s="150">
        <v>3</v>
      </c>
      <c r="AW286" s="150"/>
      <c r="AX286" s="145"/>
      <c r="AY286" s="145"/>
      <c r="AZ286" s="145">
        <v>3</v>
      </c>
      <c r="BA286" s="145"/>
      <c r="BB286" s="10"/>
      <c r="BC286" s="10"/>
      <c r="BD286" s="10">
        <v>3</v>
      </c>
      <c r="BE286" s="10"/>
      <c r="BF286" s="146"/>
      <c r="BG286" s="146">
        <v>2</v>
      </c>
      <c r="BH286" s="146"/>
      <c r="BI286" s="146"/>
      <c r="BJ286" s="147"/>
      <c r="BK286" s="147"/>
      <c r="BL286" s="147">
        <v>3</v>
      </c>
      <c r="BM286" s="147"/>
      <c r="BN286" s="148"/>
      <c r="BO286" s="148"/>
      <c r="BP286" s="148">
        <v>3</v>
      </c>
      <c r="BQ286" s="148"/>
      <c r="BR286" s="149"/>
      <c r="BS286" s="149"/>
      <c r="BT286" s="149">
        <v>3</v>
      </c>
      <c r="BU286" s="149"/>
      <c r="CJ286" s="28"/>
      <c r="CO286" s="28"/>
    </row>
    <row r="287" spans="1:93">
      <c r="A287" s="17">
        <v>207</v>
      </c>
      <c r="B287" s="335">
        <v>6</v>
      </c>
      <c r="C287" s="785"/>
      <c r="D287" s="18"/>
      <c r="E287" s="19">
        <v>1</v>
      </c>
      <c r="F287" s="20"/>
      <c r="G287" s="20"/>
      <c r="H287" s="20">
        <v>1</v>
      </c>
      <c r="I287" s="20"/>
      <c r="J287" s="20"/>
      <c r="K287" s="20"/>
      <c r="L287" s="20"/>
      <c r="M287" s="20"/>
      <c r="N287" s="20"/>
      <c r="O287" s="20"/>
      <c r="P287" s="19"/>
      <c r="Q287" s="19"/>
      <c r="R287" s="145"/>
      <c r="S287" s="145"/>
      <c r="T287" s="145"/>
      <c r="U287" s="145">
        <v>4</v>
      </c>
      <c r="V287" s="10"/>
      <c r="W287" s="10"/>
      <c r="X287" s="10">
        <v>3</v>
      </c>
      <c r="Y287" s="10"/>
      <c r="Z287" s="146"/>
      <c r="AA287" s="146"/>
      <c r="AB287" s="146"/>
      <c r="AC287" s="146">
        <v>4</v>
      </c>
      <c r="AD287" s="147"/>
      <c r="AE287" s="147"/>
      <c r="AF287" s="147">
        <v>3</v>
      </c>
      <c r="AG287" s="147"/>
      <c r="AH287" s="148"/>
      <c r="AI287" s="148"/>
      <c r="AJ287" s="148"/>
      <c r="AK287" s="148">
        <v>4</v>
      </c>
      <c r="AL287" s="149"/>
      <c r="AM287" s="149"/>
      <c r="AN287" s="149"/>
      <c r="AO287" s="149">
        <v>4</v>
      </c>
      <c r="AP287" s="10"/>
      <c r="AQ287" s="10"/>
      <c r="AR287" s="10">
        <v>3</v>
      </c>
      <c r="AS287" s="10"/>
      <c r="AT287" s="150"/>
      <c r="AU287" s="150"/>
      <c r="AV287" s="150">
        <v>3</v>
      </c>
      <c r="AW287" s="150"/>
      <c r="AX287" s="145"/>
      <c r="AY287" s="145"/>
      <c r="AZ287" s="145"/>
      <c r="BA287" s="145">
        <v>4</v>
      </c>
      <c r="BB287" s="10"/>
      <c r="BC287" s="10"/>
      <c r="BD287" s="10"/>
      <c r="BE287" s="10">
        <v>4</v>
      </c>
      <c r="BF287" s="146"/>
      <c r="BG287" s="146"/>
      <c r="BH287" s="146"/>
      <c r="BI287" s="146">
        <v>4</v>
      </c>
      <c r="BJ287" s="147"/>
      <c r="BK287" s="147"/>
      <c r="BL287" s="147"/>
      <c r="BM287" s="147">
        <v>4</v>
      </c>
      <c r="BN287" s="148"/>
      <c r="BO287" s="148"/>
      <c r="BP287" s="148">
        <v>3</v>
      </c>
      <c r="BQ287" s="148"/>
      <c r="BR287" s="149"/>
      <c r="BS287" s="149"/>
      <c r="BT287" s="149">
        <v>3</v>
      </c>
      <c r="BU287" s="149"/>
      <c r="CJ287" s="28"/>
      <c r="CO287" s="28"/>
    </row>
    <row r="288" spans="1:93">
      <c r="A288" s="17">
        <v>208</v>
      </c>
      <c r="B288" s="335">
        <v>7</v>
      </c>
      <c r="C288" s="785"/>
      <c r="D288" s="18"/>
      <c r="E288" s="19">
        <v>1</v>
      </c>
      <c r="F288" s="20"/>
      <c r="G288" s="20"/>
      <c r="H288" s="20">
        <v>1</v>
      </c>
      <c r="I288" s="20"/>
      <c r="J288" s="20"/>
      <c r="K288" s="20"/>
      <c r="L288" s="20"/>
      <c r="M288" s="20"/>
      <c r="N288" s="20"/>
      <c r="O288" s="20"/>
      <c r="P288" s="19"/>
      <c r="Q288" s="19"/>
      <c r="R288" s="145"/>
      <c r="S288" s="145"/>
      <c r="T288" s="145">
        <v>3</v>
      </c>
      <c r="U288" s="145"/>
      <c r="V288" s="10"/>
      <c r="W288" s="10"/>
      <c r="X288" s="10"/>
      <c r="Y288" s="10">
        <v>4</v>
      </c>
      <c r="Z288" s="146"/>
      <c r="AA288" s="146"/>
      <c r="AB288" s="146">
        <v>3</v>
      </c>
      <c r="AC288" s="146"/>
      <c r="AD288" s="147"/>
      <c r="AE288" s="147"/>
      <c r="AF288" s="147"/>
      <c r="AG288" s="147">
        <v>4</v>
      </c>
      <c r="AH288" s="148"/>
      <c r="AI288" s="148"/>
      <c r="AJ288" s="148"/>
      <c r="AK288" s="148">
        <v>4</v>
      </c>
      <c r="AL288" s="149"/>
      <c r="AM288" s="149"/>
      <c r="AN288" s="149"/>
      <c r="AO288" s="149">
        <v>4</v>
      </c>
      <c r="AP288" s="10"/>
      <c r="AQ288" s="10"/>
      <c r="AR288" s="10"/>
      <c r="AS288" s="10">
        <v>4</v>
      </c>
      <c r="AT288" s="150"/>
      <c r="AU288" s="150"/>
      <c r="AV288" s="150"/>
      <c r="AW288" s="150">
        <v>4</v>
      </c>
      <c r="AX288" s="145"/>
      <c r="AY288" s="145"/>
      <c r="AZ288" s="145"/>
      <c r="BA288" s="145">
        <v>4</v>
      </c>
      <c r="BB288" s="10"/>
      <c r="BC288" s="10"/>
      <c r="BD288" s="10"/>
      <c r="BE288" s="10">
        <v>4</v>
      </c>
      <c r="BF288" s="146"/>
      <c r="BG288" s="146"/>
      <c r="BH288" s="146"/>
      <c r="BI288" s="146">
        <v>4</v>
      </c>
      <c r="BJ288" s="147"/>
      <c r="BK288" s="147"/>
      <c r="BL288" s="147"/>
      <c r="BM288" s="147">
        <v>4</v>
      </c>
      <c r="BN288" s="148"/>
      <c r="BO288" s="148"/>
      <c r="BP288" s="148"/>
      <c r="BQ288" s="148">
        <v>4</v>
      </c>
      <c r="BR288" s="149"/>
      <c r="BS288" s="149"/>
      <c r="BT288" s="149"/>
      <c r="BU288" s="149">
        <v>4</v>
      </c>
      <c r="CJ288" s="28"/>
      <c r="CO288" s="28"/>
    </row>
    <row r="289" spans="1:93">
      <c r="A289" s="17">
        <v>209</v>
      </c>
      <c r="B289" s="335">
        <v>8</v>
      </c>
      <c r="C289" s="785"/>
      <c r="D289" s="18"/>
      <c r="E289" s="19">
        <v>1</v>
      </c>
      <c r="F289" s="20"/>
      <c r="G289" s="20">
        <v>1</v>
      </c>
      <c r="H289" s="20"/>
      <c r="I289" s="20"/>
      <c r="J289" s="20"/>
      <c r="K289" s="20"/>
      <c r="L289" s="20"/>
      <c r="M289" s="20"/>
      <c r="N289" s="20"/>
      <c r="O289" s="20"/>
      <c r="P289" s="19"/>
      <c r="Q289" s="19"/>
      <c r="R289" s="145"/>
      <c r="S289" s="145"/>
      <c r="T289" s="145"/>
      <c r="U289" s="145">
        <v>4</v>
      </c>
      <c r="V289" s="10"/>
      <c r="W289" s="10"/>
      <c r="X289" s="10">
        <v>3</v>
      </c>
      <c r="Y289" s="10"/>
      <c r="Z289" s="146"/>
      <c r="AA289" s="146"/>
      <c r="AB289" s="146">
        <v>3</v>
      </c>
      <c r="AC289" s="146"/>
      <c r="AD289" s="147"/>
      <c r="AE289" s="147"/>
      <c r="AF289" s="147"/>
      <c r="AG289" s="147">
        <v>4</v>
      </c>
      <c r="AH289" s="148"/>
      <c r="AI289" s="148"/>
      <c r="AJ289" s="148">
        <v>3</v>
      </c>
      <c r="AK289" s="148"/>
      <c r="AL289" s="149"/>
      <c r="AM289" s="149"/>
      <c r="AN289" s="149"/>
      <c r="AO289" s="149">
        <v>4</v>
      </c>
      <c r="AP289" s="10"/>
      <c r="AQ289" s="10"/>
      <c r="AR289" s="10"/>
      <c r="AS289" s="10">
        <v>4</v>
      </c>
      <c r="AT289" s="150"/>
      <c r="AU289" s="150"/>
      <c r="AV289" s="150">
        <v>3</v>
      </c>
      <c r="AW289" s="150"/>
      <c r="AX289" s="145"/>
      <c r="AY289" s="145"/>
      <c r="AZ289" s="145">
        <v>3</v>
      </c>
      <c r="BA289" s="145"/>
      <c r="BB289" s="10"/>
      <c r="BC289" s="10"/>
      <c r="BD289" s="10"/>
      <c r="BE289" s="10">
        <v>4</v>
      </c>
      <c r="BF289" s="146"/>
      <c r="BG289" s="146"/>
      <c r="BH289" s="146"/>
      <c r="BI289" s="146">
        <v>4</v>
      </c>
      <c r="BJ289" s="147"/>
      <c r="BK289" s="147"/>
      <c r="BL289" s="147"/>
      <c r="BM289" s="147">
        <v>4</v>
      </c>
      <c r="BN289" s="148"/>
      <c r="BO289" s="148"/>
      <c r="BP289" s="148"/>
      <c r="BQ289" s="148">
        <v>4</v>
      </c>
      <c r="BR289" s="149"/>
      <c r="BS289" s="149"/>
      <c r="BT289" s="149">
        <v>3</v>
      </c>
      <c r="BU289" s="149"/>
      <c r="CJ289" s="28"/>
      <c r="CO289" s="28"/>
    </row>
    <row r="290" spans="1:93">
      <c r="A290" s="17">
        <v>210</v>
      </c>
      <c r="B290" s="335">
        <v>9</v>
      </c>
      <c r="C290" s="785"/>
      <c r="D290" s="18">
        <v>1</v>
      </c>
      <c r="E290" s="19"/>
      <c r="F290" s="20"/>
      <c r="G290" s="20"/>
      <c r="H290" s="20"/>
      <c r="I290" s="20"/>
      <c r="J290" s="20">
        <v>1</v>
      </c>
      <c r="K290" s="20"/>
      <c r="L290" s="20"/>
      <c r="M290" s="20"/>
      <c r="N290" s="20"/>
      <c r="O290" s="20"/>
      <c r="P290" s="19"/>
      <c r="Q290" s="19"/>
      <c r="R290" s="145"/>
      <c r="S290" s="145"/>
      <c r="T290" s="145">
        <v>3</v>
      </c>
      <c r="U290" s="145"/>
      <c r="V290" s="10"/>
      <c r="W290" s="10"/>
      <c r="X290" s="10">
        <v>3</v>
      </c>
      <c r="Y290" s="10"/>
      <c r="Z290" s="146"/>
      <c r="AA290" s="146"/>
      <c r="AB290" s="146">
        <v>3</v>
      </c>
      <c r="AC290" s="146"/>
      <c r="AD290" s="147"/>
      <c r="AE290" s="147"/>
      <c r="AF290" s="147">
        <v>3</v>
      </c>
      <c r="AG290" s="147"/>
      <c r="AH290" s="148"/>
      <c r="AI290" s="148"/>
      <c r="AJ290" s="148"/>
      <c r="AK290" s="148">
        <v>4</v>
      </c>
      <c r="AL290" s="149"/>
      <c r="AM290" s="149"/>
      <c r="AN290" s="149"/>
      <c r="AO290" s="149">
        <v>4</v>
      </c>
      <c r="AP290" s="10"/>
      <c r="AQ290" s="10"/>
      <c r="AR290" s="10"/>
      <c r="AS290" s="10">
        <v>4</v>
      </c>
      <c r="AT290" s="150"/>
      <c r="AU290" s="150"/>
      <c r="AV290" s="150">
        <v>3</v>
      </c>
      <c r="AW290" s="150"/>
      <c r="AX290" s="145"/>
      <c r="AY290" s="145"/>
      <c r="AZ290" s="145"/>
      <c r="BA290" s="145">
        <v>4</v>
      </c>
      <c r="BB290" s="10"/>
      <c r="BC290" s="10"/>
      <c r="BD290" s="10">
        <v>3</v>
      </c>
      <c r="BE290" s="10"/>
      <c r="BF290" s="146"/>
      <c r="BG290" s="146"/>
      <c r="BH290" s="146">
        <v>3</v>
      </c>
      <c r="BI290" s="146"/>
      <c r="BJ290" s="147"/>
      <c r="BK290" s="147"/>
      <c r="BL290" s="147"/>
      <c r="BM290" s="147">
        <v>4</v>
      </c>
      <c r="BN290" s="148"/>
      <c r="BO290" s="148"/>
      <c r="BP290" s="148"/>
      <c r="BQ290" s="148">
        <v>4</v>
      </c>
      <c r="BR290" s="149"/>
      <c r="BS290" s="149"/>
      <c r="BT290" s="149"/>
      <c r="BU290" s="149">
        <v>4</v>
      </c>
      <c r="CJ290" s="28"/>
      <c r="CO290" s="28"/>
    </row>
    <row r="291" spans="1:93">
      <c r="A291" s="17">
        <v>211</v>
      </c>
      <c r="B291" s="335">
        <v>10</v>
      </c>
      <c r="C291" s="785"/>
      <c r="D291" s="18">
        <v>1</v>
      </c>
      <c r="E291" s="19"/>
      <c r="F291" s="20"/>
      <c r="G291" s="20">
        <v>1</v>
      </c>
      <c r="H291" s="20"/>
      <c r="I291" s="20"/>
      <c r="J291" s="20"/>
      <c r="K291" s="20"/>
      <c r="L291" s="20"/>
      <c r="M291" s="20"/>
      <c r="N291" s="20"/>
      <c r="O291" s="20"/>
      <c r="P291" s="19"/>
      <c r="Q291" s="19"/>
      <c r="R291" s="145"/>
      <c r="S291" s="145"/>
      <c r="T291" s="145">
        <v>3</v>
      </c>
      <c r="U291" s="145"/>
      <c r="V291" s="10"/>
      <c r="W291" s="10"/>
      <c r="X291" s="10">
        <v>3</v>
      </c>
      <c r="Y291" s="10"/>
      <c r="Z291" s="146"/>
      <c r="AA291" s="146"/>
      <c r="AB291" s="146"/>
      <c r="AC291" s="146">
        <v>4</v>
      </c>
      <c r="AD291" s="147"/>
      <c r="AE291" s="147"/>
      <c r="AF291" s="147">
        <v>3</v>
      </c>
      <c r="AG291" s="147"/>
      <c r="AH291" s="148"/>
      <c r="AI291" s="148"/>
      <c r="AJ291" s="148">
        <v>3</v>
      </c>
      <c r="AK291" s="148"/>
      <c r="AL291" s="149"/>
      <c r="AM291" s="149"/>
      <c r="AN291" s="149">
        <v>3</v>
      </c>
      <c r="AO291" s="149"/>
      <c r="AP291" s="10"/>
      <c r="AQ291" s="10"/>
      <c r="AR291" s="10">
        <v>3</v>
      </c>
      <c r="AS291" s="10"/>
      <c r="AT291" s="150"/>
      <c r="AU291" s="150"/>
      <c r="AV291" s="150">
        <v>3</v>
      </c>
      <c r="AW291" s="150"/>
      <c r="AX291" s="145"/>
      <c r="AY291" s="145"/>
      <c r="AZ291" s="145">
        <v>3</v>
      </c>
      <c r="BA291" s="145"/>
      <c r="BB291" s="10"/>
      <c r="BC291" s="10"/>
      <c r="BD291" s="10">
        <v>3</v>
      </c>
      <c r="BE291" s="10"/>
      <c r="BF291" s="146"/>
      <c r="BG291" s="146"/>
      <c r="BH291" s="146"/>
      <c r="BI291" s="146">
        <v>4</v>
      </c>
      <c r="BJ291" s="147"/>
      <c r="BK291" s="147"/>
      <c r="BL291" s="147">
        <v>3</v>
      </c>
      <c r="BM291" s="147"/>
      <c r="BN291" s="148"/>
      <c r="BO291" s="148"/>
      <c r="BP291" s="148"/>
      <c r="BQ291" s="148">
        <v>4</v>
      </c>
      <c r="BR291" s="149"/>
      <c r="BS291" s="149"/>
      <c r="BT291" s="149">
        <v>3</v>
      </c>
      <c r="BU291" s="149"/>
      <c r="CJ291" s="28"/>
      <c r="CO291" s="28"/>
    </row>
    <row r="292" spans="1:93">
      <c r="A292" s="17">
        <v>212</v>
      </c>
      <c r="B292" s="335">
        <v>11</v>
      </c>
      <c r="C292" s="785"/>
      <c r="D292" s="18">
        <v>1</v>
      </c>
      <c r="E292" s="19"/>
      <c r="F292" s="20"/>
      <c r="G292" s="20"/>
      <c r="H292" s="20"/>
      <c r="I292" s="20"/>
      <c r="J292" s="20">
        <v>1</v>
      </c>
      <c r="K292" s="20"/>
      <c r="L292" s="20"/>
      <c r="M292" s="20"/>
      <c r="N292" s="20"/>
      <c r="O292" s="20"/>
      <c r="P292" s="19"/>
      <c r="Q292" s="19"/>
      <c r="R292" s="145"/>
      <c r="S292" s="145"/>
      <c r="T292" s="145">
        <v>3</v>
      </c>
      <c r="U292" s="145"/>
      <c r="V292" s="10"/>
      <c r="W292" s="10"/>
      <c r="X292" s="10">
        <v>3</v>
      </c>
      <c r="Y292" s="10"/>
      <c r="Z292" s="146"/>
      <c r="AA292" s="146"/>
      <c r="AB292" s="146">
        <v>3</v>
      </c>
      <c r="AC292" s="146"/>
      <c r="AD292" s="147"/>
      <c r="AE292" s="147"/>
      <c r="AF292" s="147">
        <v>3</v>
      </c>
      <c r="AG292" s="147"/>
      <c r="AH292" s="148"/>
      <c r="AI292" s="148"/>
      <c r="AJ292" s="148">
        <v>3</v>
      </c>
      <c r="AK292" s="148"/>
      <c r="AL292" s="149"/>
      <c r="AM292" s="149"/>
      <c r="AN292" s="149">
        <v>3</v>
      </c>
      <c r="AO292" s="149"/>
      <c r="AP292" s="10"/>
      <c r="AQ292" s="10"/>
      <c r="AR292" s="10">
        <v>3</v>
      </c>
      <c r="AS292" s="10"/>
      <c r="AT292" s="150"/>
      <c r="AU292" s="150"/>
      <c r="AV292" s="150">
        <v>3</v>
      </c>
      <c r="AW292" s="150"/>
      <c r="AX292" s="145"/>
      <c r="AY292" s="145"/>
      <c r="AZ292" s="145">
        <v>3</v>
      </c>
      <c r="BA292" s="145"/>
      <c r="BB292" s="10"/>
      <c r="BC292" s="10"/>
      <c r="BD292" s="10">
        <v>3</v>
      </c>
      <c r="BE292" s="10"/>
      <c r="BF292" s="146"/>
      <c r="BG292" s="146"/>
      <c r="BH292" s="146"/>
      <c r="BI292" s="146">
        <v>4</v>
      </c>
      <c r="BJ292" s="147"/>
      <c r="BK292" s="147"/>
      <c r="BL292" s="147">
        <v>3</v>
      </c>
      <c r="BM292" s="147"/>
      <c r="BN292" s="148"/>
      <c r="BO292" s="148"/>
      <c r="BP292" s="148"/>
      <c r="BQ292" s="148">
        <v>4</v>
      </c>
      <c r="BR292" s="149"/>
      <c r="BS292" s="149"/>
      <c r="BT292" s="149"/>
      <c r="BU292" s="149">
        <v>4</v>
      </c>
      <c r="CJ292" s="28"/>
      <c r="CO292" s="28"/>
    </row>
    <row r="293" spans="1:93">
      <c r="A293" s="17">
        <v>213</v>
      </c>
      <c r="B293" s="335">
        <v>12</v>
      </c>
      <c r="C293" s="785"/>
      <c r="D293" s="18"/>
      <c r="E293" s="19">
        <v>1</v>
      </c>
      <c r="F293" s="20"/>
      <c r="G293" s="20"/>
      <c r="H293" s="20"/>
      <c r="I293" s="20"/>
      <c r="J293" s="20">
        <v>1</v>
      </c>
      <c r="K293" s="20"/>
      <c r="L293" s="20"/>
      <c r="M293" s="20"/>
      <c r="N293" s="20"/>
      <c r="O293" s="20"/>
      <c r="P293" s="19"/>
      <c r="Q293" s="19"/>
      <c r="R293" s="145"/>
      <c r="S293" s="145"/>
      <c r="T293" s="145">
        <v>3</v>
      </c>
      <c r="U293" s="145"/>
      <c r="V293" s="10"/>
      <c r="W293" s="10"/>
      <c r="X293" s="10">
        <v>3</v>
      </c>
      <c r="Y293" s="10"/>
      <c r="Z293" s="146"/>
      <c r="AA293" s="146"/>
      <c r="AB293" s="146">
        <v>3</v>
      </c>
      <c r="AC293" s="146"/>
      <c r="AD293" s="147"/>
      <c r="AE293" s="147"/>
      <c r="AF293" s="147"/>
      <c r="AG293" s="147">
        <v>4</v>
      </c>
      <c r="AH293" s="148"/>
      <c r="AI293" s="148"/>
      <c r="AJ293" s="148"/>
      <c r="AK293" s="148">
        <v>4</v>
      </c>
      <c r="AL293" s="149"/>
      <c r="AM293" s="149"/>
      <c r="AN293" s="149"/>
      <c r="AO293" s="149">
        <v>4</v>
      </c>
      <c r="AP293" s="10"/>
      <c r="AQ293" s="10"/>
      <c r="AR293" s="10"/>
      <c r="AS293" s="10">
        <v>4</v>
      </c>
      <c r="AT293" s="150"/>
      <c r="AU293" s="150"/>
      <c r="AV293" s="150">
        <v>3</v>
      </c>
      <c r="AW293" s="150"/>
      <c r="AX293" s="145"/>
      <c r="AY293" s="145"/>
      <c r="AZ293" s="145"/>
      <c r="BA293" s="145">
        <v>4</v>
      </c>
      <c r="BB293" s="10"/>
      <c r="BC293" s="10"/>
      <c r="BD293" s="10">
        <v>3</v>
      </c>
      <c r="BE293" s="10"/>
      <c r="BF293" s="146"/>
      <c r="BG293" s="146"/>
      <c r="BH293" s="146">
        <v>3</v>
      </c>
      <c r="BI293" s="146"/>
      <c r="BJ293" s="147"/>
      <c r="BK293" s="147"/>
      <c r="BL293" s="147">
        <v>3</v>
      </c>
      <c r="BM293" s="147"/>
      <c r="BN293" s="148"/>
      <c r="BO293" s="148"/>
      <c r="BP293" s="148"/>
      <c r="BQ293" s="148">
        <v>4</v>
      </c>
      <c r="BR293" s="149"/>
      <c r="BS293" s="149"/>
      <c r="BT293" s="149">
        <v>3</v>
      </c>
      <c r="BU293" s="149"/>
      <c r="CJ293" s="28"/>
      <c r="CO293" s="28"/>
    </row>
    <row r="294" spans="1:93">
      <c r="A294" s="17">
        <v>214</v>
      </c>
      <c r="B294" s="335">
        <v>13</v>
      </c>
      <c r="C294" s="785"/>
      <c r="D294" s="18"/>
      <c r="E294" s="19">
        <v>1</v>
      </c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19"/>
      <c r="Q294" s="19">
        <v>1</v>
      </c>
      <c r="R294" s="145"/>
      <c r="S294" s="145"/>
      <c r="T294" s="145">
        <v>3</v>
      </c>
      <c r="U294" s="145"/>
      <c r="V294" s="10"/>
      <c r="W294" s="10"/>
      <c r="X294" s="10"/>
      <c r="Y294" s="10">
        <v>4</v>
      </c>
      <c r="Z294" s="146"/>
      <c r="AA294" s="146"/>
      <c r="AB294" s="146"/>
      <c r="AC294" s="146">
        <v>4</v>
      </c>
      <c r="AD294" s="147"/>
      <c r="AE294" s="147"/>
      <c r="AF294" s="147">
        <v>3</v>
      </c>
      <c r="AG294" s="147"/>
      <c r="AH294" s="148"/>
      <c r="AI294" s="148"/>
      <c r="AJ294" s="148">
        <v>3</v>
      </c>
      <c r="AK294" s="148"/>
      <c r="AL294" s="149"/>
      <c r="AM294" s="149"/>
      <c r="AN294" s="149"/>
      <c r="AO294" s="149">
        <v>4</v>
      </c>
      <c r="AP294" s="10"/>
      <c r="AQ294" s="10"/>
      <c r="AR294" s="10"/>
      <c r="AS294" s="10">
        <v>4</v>
      </c>
      <c r="AT294" s="150"/>
      <c r="AU294" s="150"/>
      <c r="AV294" s="150">
        <v>3</v>
      </c>
      <c r="AW294" s="150"/>
      <c r="AX294" s="145"/>
      <c r="AY294" s="145"/>
      <c r="AZ294" s="145">
        <v>3</v>
      </c>
      <c r="BA294" s="145"/>
      <c r="BB294" s="10"/>
      <c r="BC294" s="10"/>
      <c r="BD294" s="10">
        <v>3</v>
      </c>
      <c r="BE294" s="10"/>
      <c r="BF294" s="146"/>
      <c r="BG294" s="146"/>
      <c r="BH294" s="146">
        <v>3</v>
      </c>
      <c r="BI294" s="146"/>
      <c r="BJ294" s="147"/>
      <c r="BK294" s="147"/>
      <c r="BL294" s="147">
        <v>3</v>
      </c>
      <c r="BM294" s="147"/>
      <c r="BN294" s="148"/>
      <c r="BO294" s="148"/>
      <c r="BP294" s="148">
        <v>3</v>
      </c>
      <c r="BQ294" s="148"/>
      <c r="BR294" s="149"/>
      <c r="BS294" s="149"/>
      <c r="BT294" s="149">
        <v>3</v>
      </c>
      <c r="BU294" s="149"/>
      <c r="CJ294" s="28"/>
      <c r="CO294" s="28"/>
    </row>
    <row r="295" spans="1:93">
      <c r="A295" s="17">
        <v>215</v>
      </c>
      <c r="B295" s="335">
        <v>14</v>
      </c>
      <c r="C295" s="785"/>
      <c r="D295" s="18"/>
      <c r="E295" s="19">
        <v>1</v>
      </c>
      <c r="F295" s="20"/>
      <c r="G295" s="20"/>
      <c r="H295" s="20">
        <v>1</v>
      </c>
      <c r="I295" s="20"/>
      <c r="J295" s="20"/>
      <c r="K295" s="20"/>
      <c r="L295" s="20"/>
      <c r="M295" s="20"/>
      <c r="N295" s="20"/>
      <c r="O295" s="20"/>
      <c r="P295" s="19"/>
      <c r="Q295" s="19"/>
      <c r="R295" s="145"/>
      <c r="S295" s="145"/>
      <c r="T295" s="145">
        <v>3</v>
      </c>
      <c r="U295" s="145"/>
      <c r="V295" s="10"/>
      <c r="W295" s="10"/>
      <c r="X295" s="10">
        <v>3</v>
      </c>
      <c r="Y295" s="10"/>
      <c r="Z295" s="146"/>
      <c r="AA295" s="146"/>
      <c r="AB295" s="146"/>
      <c r="AC295" s="146">
        <v>4</v>
      </c>
      <c r="AD295" s="147"/>
      <c r="AE295" s="147"/>
      <c r="AF295" s="147">
        <v>3</v>
      </c>
      <c r="AG295" s="147"/>
      <c r="AH295" s="148"/>
      <c r="AI295" s="148"/>
      <c r="AJ295" s="148"/>
      <c r="AK295" s="148">
        <v>4</v>
      </c>
      <c r="AL295" s="149"/>
      <c r="AM295" s="149"/>
      <c r="AN295" s="149"/>
      <c r="AO295" s="149">
        <v>4</v>
      </c>
      <c r="AP295" s="10"/>
      <c r="AQ295" s="10"/>
      <c r="AR295" s="10"/>
      <c r="AS295" s="10">
        <v>4</v>
      </c>
      <c r="AT295" s="150"/>
      <c r="AU295" s="150"/>
      <c r="AV295" s="150">
        <v>3</v>
      </c>
      <c r="AW295" s="150"/>
      <c r="AX295" s="145"/>
      <c r="AY295" s="145"/>
      <c r="AZ295" s="145"/>
      <c r="BA295" s="145">
        <v>4</v>
      </c>
      <c r="BB295" s="10"/>
      <c r="BC295" s="10"/>
      <c r="BD295" s="10">
        <v>3</v>
      </c>
      <c r="BE295" s="10"/>
      <c r="BF295" s="146"/>
      <c r="BG295" s="146"/>
      <c r="BH295" s="146">
        <v>3</v>
      </c>
      <c r="BI295" s="146"/>
      <c r="BJ295" s="147"/>
      <c r="BK295" s="147"/>
      <c r="BL295" s="147"/>
      <c r="BM295" s="147">
        <v>4</v>
      </c>
      <c r="BN295" s="148"/>
      <c r="BO295" s="148"/>
      <c r="BP295" s="148"/>
      <c r="BQ295" s="148">
        <v>4</v>
      </c>
      <c r="BR295" s="149"/>
      <c r="BS295" s="149"/>
      <c r="BT295" s="149">
        <v>3</v>
      </c>
      <c r="BU295" s="149"/>
      <c r="CJ295" s="28"/>
      <c r="CO295" s="28"/>
    </row>
    <row r="296" spans="1:93">
      <c r="A296" s="17">
        <v>216</v>
      </c>
      <c r="B296" s="335">
        <v>15</v>
      </c>
      <c r="C296" s="785"/>
      <c r="D296" s="18">
        <v>1</v>
      </c>
      <c r="E296" s="19"/>
      <c r="F296" s="20"/>
      <c r="G296" s="20"/>
      <c r="H296" s="20">
        <v>1</v>
      </c>
      <c r="I296" s="20"/>
      <c r="J296" s="20"/>
      <c r="K296" s="20"/>
      <c r="L296" s="20"/>
      <c r="M296" s="20"/>
      <c r="N296" s="20"/>
      <c r="O296" s="20"/>
      <c r="P296" s="19"/>
      <c r="Q296" s="19"/>
      <c r="R296" s="145"/>
      <c r="S296" s="145"/>
      <c r="T296" s="145"/>
      <c r="U296" s="145">
        <v>4</v>
      </c>
      <c r="V296" s="10"/>
      <c r="W296" s="10"/>
      <c r="X296" s="10"/>
      <c r="Y296" s="10">
        <v>4</v>
      </c>
      <c r="Z296" s="146"/>
      <c r="AA296" s="146"/>
      <c r="AB296" s="146">
        <v>3</v>
      </c>
      <c r="AC296" s="146"/>
      <c r="AD296" s="147"/>
      <c r="AE296" s="147"/>
      <c r="AF296" s="147"/>
      <c r="AG296" s="147">
        <v>4</v>
      </c>
      <c r="AH296" s="148"/>
      <c r="AI296" s="148"/>
      <c r="AJ296" s="148"/>
      <c r="AK296" s="148">
        <v>4</v>
      </c>
      <c r="AL296" s="149"/>
      <c r="AM296" s="149"/>
      <c r="AN296" s="149">
        <v>3</v>
      </c>
      <c r="AO296" s="149"/>
      <c r="AP296" s="10"/>
      <c r="AQ296" s="10"/>
      <c r="AR296" s="10">
        <v>3</v>
      </c>
      <c r="AS296" s="10"/>
      <c r="AT296" s="150"/>
      <c r="AU296" s="150"/>
      <c r="AV296" s="150"/>
      <c r="AW296" s="150">
        <v>4</v>
      </c>
      <c r="AX296" s="145"/>
      <c r="AY296" s="145"/>
      <c r="AZ296" s="145"/>
      <c r="BA296" s="145">
        <v>4</v>
      </c>
      <c r="BB296" s="10"/>
      <c r="BC296" s="10"/>
      <c r="BD296" s="10">
        <v>3</v>
      </c>
      <c r="BE296" s="10"/>
      <c r="BF296" s="146"/>
      <c r="BG296" s="146"/>
      <c r="BH296" s="146">
        <v>3</v>
      </c>
      <c r="BI296" s="146"/>
      <c r="BJ296" s="147"/>
      <c r="BK296" s="147"/>
      <c r="BL296" s="147">
        <v>3</v>
      </c>
      <c r="BM296" s="147"/>
      <c r="BN296" s="148"/>
      <c r="BO296" s="148"/>
      <c r="BP296" s="148">
        <v>3</v>
      </c>
      <c r="BQ296" s="148"/>
      <c r="BR296" s="149"/>
      <c r="BS296" s="149"/>
      <c r="BT296" s="149"/>
      <c r="BU296" s="149">
        <v>4</v>
      </c>
      <c r="CJ296" s="28"/>
      <c r="CO296" s="28"/>
    </row>
    <row r="297" spans="1:93">
      <c r="A297" s="17">
        <v>217</v>
      </c>
      <c r="B297" s="335">
        <v>16</v>
      </c>
      <c r="C297" s="785"/>
      <c r="D297" s="18">
        <v>1</v>
      </c>
      <c r="E297" s="19"/>
      <c r="F297" s="20">
        <v>1</v>
      </c>
      <c r="G297" s="20"/>
      <c r="H297" s="20"/>
      <c r="I297" s="20"/>
      <c r="J297" s="20"/>
      <c r="K297" s="20"/>
      <c r="L297" s="20"/>
      <c r="M297" s="20"/>
      <c r="N297" s="20"/>
      <c r="O297" s="20"/>
      <c r="P297" s="19"/>
      <c r="Q297" s="19"/>
      <c r="R297" s="145"/>
      <c r="S297" s="145"/>
      <c r="T297" s="145">
        <v>3</v>
      </c>
      <c r="U297" s="145"/>
      <c r="V297" s="10"/>
      <c r="W297" s="10"/>
      <c r="X297" s="10">
        <v>3</v>
      </c>
      <c r="Y297" s="10"/>
      <c r="Z297" s="146"/>
      <c r="AA297" s="146"/>
      <c r="AB297" s="146">
        <v>3</v>
      </c>
      <c r="AC297" s="146"/>
      <c r="AD297" s="147"/>
      <c r="AE297" s="147"/>
      <c r="AF297" s="147">
        <v>3</v>
      </c>
      <c r="AG297" s="147"/>
      <c r="AH297" s="148"/>
      <c r="AI297" s="148"/>
      <c r="AJ297" s="148">
        <v>3</v>
      </c>
      <c r="AK297" s="148"/>
      <c r="AL297" s="149"/>
      <c r="AM297" s="149"/>
      <c r="AN297" s="149">
        <v>3</v>
      </c>
      <c r="AO297" s="149"/>
      <c r="AP297" s="10"/>
      <c r="AQ297" s="10"/>
      <c r="AR297" s="10">
        <v>3</v>
      </c>
      <c r="AS297" s="10"/>
      <c r="AT297" s="150"/>
      <c r="AU297" s="150"/>
      <c r="AV297" s="150"/>
      <c r="AW297" s="150">
        <v>4</v>
      </c>
      <c r="AX297" s="145"/>
      <c r="AY297" s="145"/>
      <c r="AZ297" s="145"/>
      <c r="BA297" s="145">
        <v>4</v>
      </c>
      <c r="BB297" s="10"/>
      <c r="BC297" s="10"/>
      <c r="BD297" s="10">
        <v>3</v>
      </c>
      <c r="BE297" s="10"/>
      <c r="BF297" s="146"/>
      <c r="BG297" s="146"/>
      <c r="BH297" s="146"/>
      <c r="BI297" s="146">
        <v>4</v>
      </c>
      <c r="BJ297" s="147"/>
      <c r="BK297" s="147"/>
      <c r="BL297" s="147"/>
      <c r="BM297" s="147">
        <v>4</v>
      </c>
      <c r="BN297" s="148"/>
      <c r="BO297" s="148"/>
      <c r="BP297" s="148">
        <v>3</v>
      </c>
      <c r="BQ297" s="148"/>
      <c r="BR297" s="149"/>
      <c r="BS297" s="149"/>
      <c r="BT297" s="149">
        <v>3</v>
      </c>
      <c r="BU297" s="149"/>
      <c r="CJ297" s="28"/>
      <c r="CO297" s="28"/>
    </row>
    <row r="298" spans="1:93">
      <c r="A298" s="17">
        <v>218</v>
      </c>
      <c r="B298" s="335">
        <v>17</v>
      </c>
      <c r="C298" s="785"/>
      <c r="D298" s="18">
        <v>1</v>
      </c>
      <c r="E298" s="19"/>
      <c r="F298" s="20"/>
      <c r="G298" s="20"/>
      <c r="H298" s="20">
        <v>1</v>
      </c>
      <c r="I298" s="20"/>
      <c r="J298" s="20"/>
      <c r="K298" s="20"/>
      <c r="L298" s="20"/>
      <c r="M298" s="20"/>
      <c r="N298" s="20"/>
      <c r="O298" s="20"/>
      <c r="P298" s="19"/>
      <c r="Q298" s="19"/>
      <c r="R298" s="145"/>
      <c r="S298" s="145"/>
      <c r="T298" s="145">
        <v>3</v>
      </c>
      <c r="U298" s="145"/>
      <c r="V298" s="10"/>
      <c r="W298" s="10"/>
      <c r="X298" s="10">
        <v>3</v>
      </c>
      <c r="Y298" s="10"/>
      <c r="Z298" s="146"/>
      <c r="AA298" s="146"/>
      <c r="AB298" s="146"/>
      <c r="AC298" s="146">
        <v>4</v>
      </c>
      <c r="AD298" s="147"/>
      <c r="AE298" s="147"/>
      <c r="AF298" s="147">
        <v>3</v>
      </c>
      <c r="AG298" s="147"/>
      <c r="AH298" s="148"/>
      <c r="AI298" s="148"/>
      <c r="AJ298" s="148">
        <v>3</v>
      </c>
      <c r="AK298" s="148"/>
      <c r="AL298" s="149"/>
      <c r="AM298" s="149"/>
      <c r="AN298" s="149"/>
      <c r="AO298" s="149">
        <v>4</v>
      </c>
      <c r="AP298" s="10"/>
      <c r="AQ298" s="10"/>
      <c r="AR298" s="10"/>
      <c r="AS298" s="10">
        <v>4</v>
      </c>
      <c r="AT298" s="150"/>
      <c r="AU298" s="150"/>
      <c r="AV298" s="150">
        <v>3</v>
      </c>
      <c r="AW298" s="150"/>
      <c r="AX298" s="145"/>
      <c r="AY298" s="145"/>
      <c r="AZ298" s="145"/>
      <c r="BA298" s="145">
        <v>4</v>
      </c>
      <c r="BB298" s="10"/>
      <c r="BC298" s="10"/>
      <c r="BD298" s="10">
        <v>3</v>
      </c>
      <c r="BE298" s="10"/>
      <c r="BF298" s="146"/>
      <c r="BG298" s="146"/>
      <c r="BH298" s="146">
        <v>3</v>
      </c>
      <c r="BI298" s="146"/>
      <c r="BJ298" s="147"/>
      <c r="BK298" s="147"/>
      <c r="BL298" s="147">
        <v>3</v>
      </c>
      <c r="BM298" s="147"/>
      <c r="BN298" s="148"/>
      <c r="BO298" s="148"/>
      <c r="BP298" s="148"/>
      <c r="BQ298" s="148">
        <v>4</v>
      </c>
      <c r="BR298" s="149"/>
      <c r="BS298" s="149"/>
      <c r="BT298" s="149"/>
      <c r="BU298" s="149">
        <v>4</v>
      </c>
      <c r="CJ298" s="28"/>
      <c r="CO298" s="28"/>
    </row>
    <row r="299" spans="1:93">
      <c r="A299" s="17">
        <v>219</v>
      </c>
      <c r="B299" s="335">
        <v>18</v>
      </c>
      <c r="C299" s="785"/>
      <c r="D299" s="18"/>
      <c r="E299" s="19">
        <v>1</v>
      </c>
      <c r="F299" s="20"/>
      <c r="G299" s="20"/>
      <c r="H299" s="20"/>
      <c r="I299" s="20"/>
      <c r="J299" s="20">
        <v>1</v>
      </c>
      <c r="K299" s="20"/>
      <c r="L299" s="20"/>
      <c r="M299" s="20"/>
      <c r="N299" s="20"/>
      <c r="O299" s="20"/>
      <c r="P299" s="19"/>
      <c r="Q299" s="19"/>
      <c r="R299" s="145"/>
      <c r="S299" s="145"/>
      <c r="T299" s="145">
        <v>3</v>
      </c>
      <c r="U299" s="145"/>
      <c r="V299" s="10"/>
      <c r="W299" s="10"/>
      <c r="X299" s="10">
        <v>3</v>
      </c>
      <c r="Y299" s="10"/>
      <c r="Z299" s="146"/>
      <c r="AA299" s="146"/>
      <c r="AB299" s="146">
        <v>3</v>
      </c>
      <c r="AC299" s="146"/>
      <c r="AD299" s="147"/>
      <c r="AE299" s="147"/>
      <c r="AF299" s="147">
        <v>3</v>
      </c>
      <c r="AG299" s="147"/>
      <c r="AH299" s="148"/>
      <c r="AI299" s="148"/>
      <c r="AJ299" s="148">
        <v>3</v>
      </c>
      <c r="AK299" s="148"/>
      <c r="AL299" s="149"/>
      <c r="AM299" s="149"/>
      <c r="AN299" s="149">
        <v>3</v>
      </c>
      <c r="AO299" s="149"/>
      <c r="AP299" s="10"/>
      <c r="AQ299" s="10"/>
      <c r="AR299" s="10">
        <v>3</v>
      </c>
      <c r="AS299" s="10"/>
      <c r="AT299" s="150"/>
      <c r="AU299" s="150"/>
      <c r="AV299" s="150">
        <v>3</v>
      </c>
      <c r="AW299" s="150"/>
      <c r="AX299" s="145"/>
      <c r="AY299" s="145"/>
      <c r="AZ299" s="145">
        <v>3</v>
      </c>
      <c r="BA299" s="145"/>
      <c r="BB299" s="10"/>
      <c r="BC299" s="10"/>
      <c r="BD299" s="10">
        <v>3</v>
      </c>
      <c r="BE299" s="10"/>
      <c r="BF299" s="146"/>
      <c r="BG299" s="146"/>
      <c r="BH299" s="146">
        <v>3</v>
      </c>
      <c r="BI299" s="146"/>
      <c r="BJ299" s="147"/>
      <c r="BK299" s="147"/>
      <c r="BL299" s="147">
        <v>3</v>
      </c>
      <c r="BM299" s="147"/>
      <c r="BN299" s="148"/>
      <c r="BO299" s="148"/>
      <c r="BP299" s="148">
        <v>3</v>
      </c>
      <c r="BQ299" s="148"/>
      <c r="BR299" s="149"/>
      <c r="BS299" s="149"/>
      <c r="BT299" s="149">
        <v>3</v>
      </c>
      <c r="BU299" s="149"/>
      <c r="CJ299" s="28"/>
      <c r="CO299" s="28"/>
    </row>
    <row r="300" spans="1:93">
      <c r="A300" s="17">
        <v>220</v>
      </c>
      <c r="B300" s="335">
        <v>19</v>
      </c>
      <c r="C300" s="785"/>
      <c r="D300" s="18">
        <v>1</v>
      </c>
      <c r="E300" s="19"/>
      <c r="F300" s="20"/>
      <c r="G300" s="20"/>
      <c r="H300" s="20"/>
      <c r="I300" s="20">
        <v>1</v>
      </c>
      <c r="J300" s="20"/>
      <c r="K300" s="20"/>
      <c r="L300" s="20"/>
      <c r="M300" s="20"/>
      <c r="N300" s="20"/>
      <c r="O300" s="20"/>
      <c r="P300" s="19"/>
      <c r="Q300" s="19"/>
      <c r="R300" s="145"/>
      <c r="S300" s="145"/>
      <c r="T300" s="145"/>
      <c r="U300" s="145">
        <v>4</v>
      </c>
      <c r="V300" s="10"/>
      <c r="W300" s="10"/>
      <c r="X300" s="10">
        <v>3</v>
      </c>
      <c r="Y300" s="10"/>
      <c r="Z300" s="146"/>
      <c r="AA300" s="146"/>
      <c r="AB300" s="146">
        <v>3</v>
      </c>
      <c r="AC300" s="146"/>
      <c r="AD300" s="147"/>
      <c r="AE300" s="147"/>
      <c r="AF300" s="147">
        <v>3</v>
      </c>
      <c r="AG300" s="147"/>
      <c r="AH300" s="148"/>
      <c r="AI300" s="148"/>
      <c r="AJ300" s="148">
        <v>3</v>
      </c>
      <c r="AK300" s="148"/>
      <c r="AL300" s="149"/>
      <c r="AM300" s="149"/>
      <c r="AN300" s="149"/>
      <c r="AO300" s="149">
        <v>4</v>
      </c>
      <c r="AP300" s="10"/>
      <c r="AQ300" s="10"/>
      <c r="AR300" s="10">
        <v>3</v>
      </c>
      <c r="AS300" s="10"/>
      <c r="AT300" s="150"/>
      <c r="AU300" s="150"/>
      <c r="AV300" s="150">
        <v>3</v>
      </c>
      <c r="AW300" s="150"/>
      <c r="AX300" s="145"/>
      <c r="AY300" s="145"/>
      <c r="AZ300" s="145"/>
      <c r="BA300" s="145">
        <v>4</v>
      </c>
      <c r="BB300" s="10"/>
      <c r="BC300" s="10"/>
      <c r="BD300" s="10">
        <v>3</v>
      </c>
      <c r="BE300" s="10"/>
      <c r="BF300" s="146"/>
      <c r="BG300" s="146"/>
      <c r="BH300" s="146"/>
      <c r="BI300" s="146">
        <v>4</v>
      </c>
      <c r="BJ300" s="147"/>
      <c r="BK300" s="147"/>
      <c r="BL300" s="147">
        <v>3</v>
      </c>
      <c r="BM300" s="147"/>
      <c r="BN300" s="148"/>
      <c r="BO300" s="148"/>
      <c r="BP300" s="148"/>
      <c r="BQ300" s="148">
        <v>4</v>
      </c>
      <c r="BR300" s="149"/>
      <c r="BS300" s="149"/>
      <c r="BT300" s="149">
        <v>3</v>
      </c>
      <c r="BU300" s="149"/>
      <c r="CJ300" s="28"/>
      <c r="CO300" s="28"/>
    </row>
    <row r="301" spans="1:93">
      <c r="A301" s="17">
        <v>221</v>
      </c>
      <c r="B301" s="335">
        <v>20</v>
      </c>
      <c r="C301" s="785"/>
      <c r="D301" s="18"/>
      <c r="E301" s="19">
        <v>1</v>
      </c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19"/>
      <c r="Q301" s="19">
        <v>1</v>
      </c>
      <c r="R301" s="145"/>
      <c r="S301" s="145"/>
      <c r="T301" s="145">
        <v>3</v>
      </c>
      <c r="U301" s="145"/>
      <c r="V301" s="10"/>
      <c r="W301" s="10"/>
      <c r="X301" s="10">
        <v>3</v>
      </c>
      <c r="Y301" s="10"/>
      <c r="Z301" s="146"/>
      <c r="AA301" s="146"/>
      <c r="AB301" s="146">
        <v>3</v>
      </c>
      <c r="AC301" s="146"/>
      <c r="AD301" s="147"/>
      <c r="AE301" s="147"/>
      <c r="AF301" s="147">
        <v>3</v>
      </c>
      <c r="AG301" s="147"/>
      <c r="AH301" s="148"/>
      <c r="AI301" s="148"/>
      <c r="AJ301" s="148">
        <v>3</v>
      </c>
      <c r="AK301" s="148"/>
      <c r="AL301" s="149"/>
      <c r="AM301" s="149"/>
      <c r="AN301" s="149"/>
      <c r="AO301" s="149">
        <v>4</v>
      </c>
      <c r="AP301" s="10"/>
      <c r="AQ301" s="10"/>
      <c r="AR301" s="10"/>
      <c r="AS301" s="10">
        <v>4</v>
      </c>
      <c r="AT301" s="150"/>
      <c r="AU301" s="150"/>
      <c r="AV301" s="150">
        <v>3</v>
      </c>
      <c r="AW301" s="150"/>
      <c r="AX301" s="145"/>
      <c r="AY301" s="145"/>
      <c r="AZ301" s="145"/>
      <c r="BA301" s="145">
        <v>4</v>
      </c>
      <c r="BB301" s="10"/>
      <c r="BC301" s="10"/>
      <c r="BD301" s="10"/>
      <c r="BE301" s="10">
        <v>4</v>
      </c>
      <c r="BF301" s="146"/>
      <c r="BG301" s="146"/>
      <c r="BH301" s="146"/>
      <c r="BI301" s="146">
        <v>4</v>
      </c>
      <c r="BJ301" s="147"/>
      <c r="BK301" s="147"/>
      <c r="BL301" s="147">
        <v>3</v>
      </c>
      <c r="BM301" s="147"/>
      <c r="BN301" s="148"/>
      <c r="BO301" s="148"/>
      <c r="BP301" s="148"/>
      <c r="BQ301" s="148">
        <v>4</v>
      </c>
      <c r="BR301" s="149"/>
      <c r="BS301" s="149"/>
      <c r="BT301" s="149"/>
      <c r="BU301" s="149">
        <v>4</v>
      </c>
      <c r="CJ301" s="28"/>
      <c r="CO301" s="28"/>
    </row>
    <row r="302" spans="1:93">
      <c r="A302" s="17">
        <v>222</v>
      </c>
      <c r="B302" s="335">
        <v>21</v>
      </c>
      <c r="C302" s="785"/>
      <c r="D302" s="18"/>
      <c r="E302" s="19">
        <v>1</v>
      </c>
      <c r="F302" s="20">
        <v>1</v>
      </c>
      <c r="G302" s="20"/>
      <c r="H302" s="20"/>
      <c r="I302" s="20"/>
      <c r="J302" s="20"/>
      <c r="K302" s="20"/>
      <c r="L302" s="20"/>
      <c r="M302" s="20"/>
      <c r="N302" s="20"/>
      <c r="O302" s="20"/>
      <c r="P302" s="19"/>
      <c r="Q302" s="19"/>
      <c r="R302" s="145"/>
      <c r="S302" s="145"/>
      <c r="T302" s="145"/>
      <c r="U302" s="145">
        <v>4</v>
      </c>
      <c r="V302" s="10"/>
      <c r="W302" s="10"/>
      <c r="X302" s="10"/>
      <c r="Y302" s="10">
        <v>4</v>
      </c>
      <c r="Z302" s="146"/>
      <c r="AA302" s="146"/>
      <c r="AB302" s="146"/>
      <c r="AC302" s="146">
        <v>4</v>
      </c>
      <c r="AD302" s="147"/>
      <c r="AE302" s="147"/>
      <c r="AF302" s="147">
        <v>3</v>
      </c>
      <c r="AG302" s="147"/>
      <c r="AH302" s="148"/>
      <c r="AI302" s="148"/>
      <c r="AJ302" s="148">
        <v>3</v>
      </c>
      <c r="AK302" s="148"/>
      <c r="AL302" s="149"/>
      <c r="AM302" s="149"/>
      <c r="AN302" s="149">
        <v>3</v>
      </c>
      <c r="AO302" s="149"/>
      <c r="AP302" s="10"/>
      <c r="AQ302" s="10"/>
      <c r="AR302" s="10">
        <v>3</v>
      </c>
      <c r="AS302" s="10"/>
      <c r="AT302" s="150"/>
      <c r="AU302" s="150"/>
      <c r="AV302" s="150"/>
      <c r="AW302" s="150">
        <v>4</v>
      </c>
      <c r="AX302" s="145"/>
      <c r="AY302" s="145"/>
      <c r="AZ302" s="145">
        <v>3</v>
      </c>
      <c r="BA302" s="145"/>
      <c r="BB302" s="10"/>
      <c r="BC302" s="10"/>
      <c r="BD302" s="10"/>
      <c r="BE302" s="10">
        <v>4</v>
      </c>
      <c r="BF302" s="146"/>
      <c r="BG302" s="146"/>
      <c r="BH302" s="146"/>
      <c r="BI302" s="146">
        <v>4</v>
      </c>
      <c r="BJ302" s="147"/>
      <c r="BK302" s="147">
        <v>2</v>
      </c>
      <c r="BL302" s="147"/>
      <c r="BM302" s="147"/>
      <c r="BN302" s="148"/>
      <c r="BO302" s="148"/>
      <c r="BP302" s="148"/>
      <c r="BQ302" s="148">
        <v>4</v>
      </c>
      <c r="BR302" s="149"/>
      <c r="BS302" s="149"/>
      <c r="BT302" s="149"/>
      <c r="BU302" s="149">
        <v>4</v>
      </c>
      <c r="CJ302" s="28"/>
      <c r="CO302" s="28"/>
    </row>
    <row r="303" spans="1:93">
      <c r="A303" s="17">
        <v>223</v>
      </c>
      <c r="B303" s="335">
        <v>22</v>
      </c>
      <c r="C303" s="785"/>
      <c r="D303" s="18">
        <v>1</v>
      </c>
      <c r="E303" s="19"/>
      <c r="F303" s="20"/>
      <c r="G303" s="20"/>
      <c r="H303" s="20">
        <v>1</v>
      </c>
      <c r="I303" s="20"/>
      <c r="J303" s="20"/>
      <c r="K303" s="20"/>
      <c r="L303" s="20"/>
      <c r="M303" s="20"/>
      <c r="N303" s="20"/>
      <c r="O303" s="20"/>
      <c r="P303" s="19"/>
      <c r="Q303" s="19"/>
      <c r="R303" s="145"/>
      <c r="S303" s="145"/>
      <c r="T303" s="145">
        <v>3</v>
      </c>
      <c r="U303" s="145"/>
      <c r="V303" s="10"/>
      <c r="W303" s="10"/>
      <c r="X303" s="10"/>
      <c r="Y303" s="10">
        <v>4</v>
      </c>
      <c r="Z303" s="146"/>
      <c r="AA303" s="146"/>
      <c r="AB303" s="146">
        <v>3</v>
      </c>
      <c r="AC303" s="146"/>
      <c r="AD303" s="147"/>
      <c r="AE303" s="147"/>
      <c r="AF303" s="147">
        <v>3</v>
      </c>
      <c r="AG303" s="147"/>
      <c r="AH303" s="148"/>
      <c r="AI303" s="148"/>
      <c r="AJ303" s="148">
        <v>3</v>
      </c>
      <c r="AK303" s="148"/>
      <c r="AL303" s="149"/>
      <c r="AM303" s="149"/>
      <c r="AN303" s="149">
        <v>3</v>
      </c>
      <c r="AO303" s="149"/>
      <c r="AP303" s="10"/>
      <c r="AQ303" s="10"/>
      <c r="AR303" s="10">
        <v>3</v>
      </c>
      <c r="AS303" s="10"/>
      <c r="AT303" s="150"/>
      <c r="AU303" s="150"/>
      <c r="AV303" s="150">
        <v>3</v>
      </c>
      <c r="AW303" s="150"/>
      <c r="AX303" s="145"/>
      <c r="AY303" s="145"/>
      <c r="AZ303" s="145">
        <v>3</v>
      </c>
      <c r="BA303" s="145"/>
      <c r="BB303" s="10"/>
      <c r="BC303" s="10"/>
      <c r="BD303" s="10">
        <v>3</v>
      </c>
      <c r="BE303" s="10"/>
      <c r="BF303" s="146"/>
      <c r="BG303" s="146"/>
      <c r="BH303" s="146"/>
      <c r="BI303" s="146">
        <v>4</v>
      </c>
      <c r="BJ303" s="147"/>
      <c r="BK303" s="147"/>
      <c r="BL303" s="147"/>
      <c r="BM303" s="147">
        <v>4</v>
      </c>
      <c r="BN303" s="148"/>
      <c r="BO303" s="148"/>
      <c r="BP303" s="148"/>
      <c r="BQ303" s="148">
        <v>4</v>
      </c>
      <c r="BR303" s="149"/>
      <c r="BS303" s="149"/>
      <c r="BT303" s="149">
        <v>3</v>
      </c>
      <c r="BU303" s="149"/>
      <c r="CJ303" s="28"/>
      <c r="CO303" s="28"/>
    </row>
    <row r="304" spans="1:93">
      <c r="A304" s="17">
        <v>224</v>
      </c>
      <c r="B304" s="335">
        <v>23</v>
      </c>
      <c r="C304" s="785"/>
      <c r="D304" s="18">
        <v>1</v>
      </c>
      <c r="E304" s="19"/>
      <c r="F304" s="20"/>
      <c r="G304" s="20"/>
      <c r="H304" s="20">
        <v>1</v>
      </c>
      <c r="I304" s="20"/>
      <c r="J304" s="20"/>
      <c r="K304" s="20"/>
      <c r="L304" s="20"/>
      <c r="M304" s="20"/>
      <c r="N304" s="20"/>
      <c r="O304" s="20"/>
      <c r="P304" s="19"/>
      <c r="Q304" s="19"/>
      <c r="R304" s="145"/>
      <c r="S304" s="145"/>
      <c r="T304" s="145">
        <v>3</v>
      </c>
      <c r="U304" s="145"/>
      <c r="V304" s="10"/>
      <c r="W304" s="10"/>
      <c r="X304" s="10">
        <v>3</v>
      </c>
      <c r="Y304" s="10"/>
      <c r="Z304" s="146"/>
      <c r="AA304" s="146"/>
      <c r="AB304" s="146">
        <v>3</v>
      </c>
      <c r="AC304" s="146"/>
      <c r="AD304" s="147"/>
      <c r="AE304" s="147"/>
      <c r="AF304" s="147">
        <v>3</v>
      </c>
      <c r="AG304" s="147"/>
      <c r="AH304" s="148"/>
      <c r="AI304" s="148"/>
      <c r="AJ304" s="148">
        <v>3</v>
      </c>
      <c r="AK304" s="148"/>
      <c r="AL304" s="149"/>
      <c r="AM304" s="149"/>
      <c r="AN304" s="149">
        <v>3</v>
      </c>
      <c r="AO304" s="149"/>
      <c r="AP304" s="10"/>
      <c r="AQ304" s="10"/>
      <c r="AR304" s="10">
        <v>3</v>
      </c>
      <c r="AS304" s="10"/>
      <c r="AT304" s="150"/>
      <c r="AU304" s="150"/>
      <c r="AV304" s="150">
        <v>3</v>
      </c>
      <c r="AW304" s="150"/>
      <c r="AX304" s="145"/>
      <c r="AY304" s="145"/>
      <c r="AZ304" s="145">
        <v>3</v>
      </c>
      <c r="BA304" s="145"/>
      <c r="BB304" s="10"/>
      <c r="BC304" s="10"/>
      <c r="BD304" s="10">
        <v>3</v>
      </c>
      <c r="BE304" s="10"/>
      <c r="BF304" s="146"/>
      <c r="BG304" s="146"/>
      <c r="BH304" s="146">
        <v>3</v>
      </c>
      <c r="BI304" s="146"/>
      <c r="BJ304" s="147"/>
      <c r="BK304" s="147"/>
      <c r="BL304" s="147">
        <v>3</v>
      </c>
      <c r="BM304" s="147"/>
      <c r="BN304" s="148"/>
      <c r="BO304" s="148"/>
      <c r="BP304" s="148">
        <v>3</v>
      </c>
      <c r="BQ304" s="148"/>
      <c r="BR304" s="149"/>
      <c r="BS304" s="149"/>
      <c r="BT304" s="149">
        <v>3</v>
      </c>
      <c r="BU304" s="149"/>
      <c r="CJ304" s="28"/>
      <c r="CO304" s="28"/>
    </row>
    <row r="305" spans="1:93">
      <c r="A305" s="17">
        <v>225</v>
      </c>
      <c r="B305" s="335">
        <v>24</v>
      </c>
      <c r="C305" s="785"/>
      <c r="D305" s="18"/>
      <c r="E305" s="19">
        <v>1</v>
      </c>
      <c r="F305" s="20"/>
      <c r="G305" s="20"/>
      <c r="H305" s="20"/>
      <c r="I305" s="20">
        <v>1</v>
      </c>
      <c r="J305" s="20"/>
      <c r="K305" s="20"/>
      <c r="L305" s="20"/>
      <c r="M305" s="20"/>
      <c r="N305" s="20"/>
      <c r="O305" s="20"/>
      <c r="P305" s="19"/>
      <c r="Q305" s="19"/>
      <c r="R305" s="145"/>
      <c r="S305" s="145"/>
      <c r="T305" s="145"/>
      <c r="U305" s="145">
        <v>4</v>
      </c>
      <c r="V305" s="10"/>
      <c r="W305" s="10"/>
      <c r="X305" s="10">
        <v>3</v>
      </c>
      <c r="Y305" s="10"/>
      <c r="Z305" s="146"/>
      <c r="AA305" s="146"/>
      <c r="AB305" s="146">
        <v>3</v>
      </c>
      <c r="AC305" s="146"/>
      <c r="AD305" s="147"/>
      <c r="AE305" s="147"/>
      <c r="AF305" s="147"/>
      <c r="AG305" s="147">
        <v>4</v>
      </c>
      <c r="AH305" s="148"/>
      <c r="AI305" s="148"/>
      <c r="AJ305" s="148"/>
      <c r="AK305" s="148">
        <v>4</v>
      </c>
      <c r="AL305" s="149"/>
      <c r="AM305" s="149"/>
      <c r="AN305" s="149"/>
      <c r="AO305" s="149">
        <v>4</v>
      </c>
      <c r="AP305" s="10"/>
      <c r="AQ305" s="10"/>
      <c r="AR305" s="10"/>
      <c r="AS305" s="10">
        <v>4</v>
      </c>
      <c r="AT305" s="150"/>
      <c r="AU305" s="150"/>
      <c r="AV305" s="150">
        <v>3</v>
      </c>
      <c r="AW305" s="150"/>
      <c r="AX305" s="145"/>
      <c r="AY305" s="145"/>
      <c r="AZ305" s="145"/>
      <c r="BA305" s="145">
        <v>4</v>
      </c>
      <c r="BB305" s="10"/>
      <c r="BC305" s="10"/>
      <c r="BD305" s="10">
        <v>3</v>
      </c>
      <c r="BE305" s="10"/>
      <c r="BF305" s="146"/>
      <c r="BG305" s="146"/>
      <c r="BH305" s="146">
        <v>3</v>
      </c>
      <c r="BI305" s="146"/>
      <c r="BJ305" s="147"/>
      <c r="BK305" s="147"/>
      <c r="BL305" s="147">
        <v>3</v>
      </c>
      <c r="BM305" s="147"/>
      <c r="BN305" s="148"/>
      <c r="BO305" s="148"/>
      <c r="BP305" s="148"/>
      <c r="BQ305" s="148">
        <v>4</v>
      </c>
      <c r="BR305" s="149"/>
      <c r="BS305" s="149"/>
      <c r="BT305" s="149"/>
      <c r="BU305" s="149">
        <v>4</v>
      </c>
      <c r="CJ305" s="28"/>
      <c r="CO305" s="28"/>
    </row>
    <row r="306" spans="1:93">
      <c r="A306" s="17">
        <v>226</v>
      </c>
      <c r="B306" s="335">
        <v>25</v>
      </c>
      <c r="C306" s="785"/>
      <c r="D306" s="18">
        <v>1</v>
      </c>
      <c r="E306" s="19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19"/>
      <c r="Q306" s="19">
        <v>1</v>
      </c>
      <c r="R306" s="145"/>
      <c r="S306" s="145"/>
      <c r="T306" s="145"/>
      <c r="U306" s="145">
        <v>4</v>
      </c>
      <c r="V306" s="10"/>
      <c r="W306" s="10"/>
      <c r="X306" s="10"/>
      <c r="Y306" s="10">
        <v>4</v>
      </c>
      <c r="Z306" s="146"/>
      <c r="AA306" s="146"/>
      <c r="AB306" s="146">
        <v>3</v>
      </c>
      <c r="AC306" s="146"/>
      <c r="AD306" s="147"/>
      <c r="AE306" s="147"/>
      <c r="AF306" s="147">
        <v>3</v>
      </c>
      <c r="AG306" s="147"/>
      <c r="AH306" s="148"/>
      <c r="AI306" s="148"/>
      <c r="AJ306" s="148"/>
      <c r="AK306" s="148">
        <v>4</v>
      </c>
      <c r="AL306" s="149"/>
      <c r="AM306" s="149"/>
      <c r="AN306" s="149"/>
      <c r="AO306" s="149">
        <v>4</v>
      </c>
      <c r="AP306" s="10"/>
      <c r="AQ306" s="10"/>
      <c r="AR306" s="10">
        <v>3</v>
      </c>
      <c r="AS306" s="10"/>
      <c r="AT306" s="150"/>
      <c r="AU306" s="150"/>
      <c r="AV306" s="150"/>
      <c r="AW306" s="150">
        <v>4</v>
      </c>
      <c r="AX306" s="145"/>
      <c r="AY306" s="145"/>
      <c r="AZ306" s="145">
        <v>3</v>
      </c>
      <c r="BA306" s="145"/>
      <c r="BB306" s="10"/>
      <c r="BC306" s="10"/>
      <c r="BD306" s="10">
        <v>3</v>
      </c>
      <c r="BE306" s="10"/>
      <c r="BF306" s="146"/>
      <c r="BG306" s="146"/>
      <c r="BH306" s="146"/>
      <c r="BI306" s="146">
        <v>4</v>
      </c>
      <c r="BJ306" s="147"/>
      <c r="BK306" s="147"/>
      <c r="BL306" s="147"/>
      <c r="BM306" s="147">
        <v>4</v>
      </c>
      <c r="BN306" s="148"/>
      <c r="BO306" s="148"/>
      <c r="BP306" s="148">
        <v>3</v>
      </c>
      <c r="BQ306" s="148"/>
      <c r="BR306" s="149"/>
      <c r="BS306" s="149"/>
      <c r="BT306" s="149"/>
      <c r="BU306" s="149">
        <v>4</v>
      </c>
      <c r="CJ306" s="28"/>
      <c r="CO306" s="28"/>
    </row>
    <row r="307" spans="1:93">
      <c r="A307" s="17">
        <v>227</v>
      </c>
      <c r="B307" s="335">
        <v>26</v>
      </c>
      <c r="C307" s="785"/>
      <c r="D307" s="18"/>
      <c r="E307" s="19">
        <v>1</v>
      </c>
      <c r="F307" s="20"/>
      <c r="G307" s="20"/>
      <c r="H307" s="20"/>
      <c r="I307" s="20"/>
      <c r="J307" s="20">
        <v>1</v>
      </c>
      <c r="K307" s="20"/>
      <c r="L307" s="20"/>
      <c r="M307" s="20"/>
      <c r="N307" s="20"/>
      <c r="O307" s="20"/>
      <c r="P307" s="19"/>
      <c r="Q307" s="19"/>
      <c r="R307" s="145"/>
      <c r="S307" s="145"/>
      <c r="T307" s="145"/>
      <c r="U307" s="145">
        <v>4</v>
      </c>
      <c r="V307" s="10"/>
      <c r="W307" s="10"/>
      <c r="X307" s="10">
        <v>3</v>
      </c>
      <c r="Y307" s="10"/>
      <c r="Z307" s="146"/>
      <c r="AA307" s="146"/>
      <c r="AB307" s="146"/>
      <c r="AC307" s="146">
        <v>4</v>
      </c>
      <c r="AD307" s="147"/>
      <c r="AE307" s="147"/>
      <c r="AF307" s="147"/>
      <c r="AG307" s="147">
        <v>4</v>
      </c>
      <c r="AH307" s="148"/>
      <c r="AI307" s="148"/>
      <c r="AJ307" s="148">
        <v>3</v>
      </c>
      <c r="AK307" s="148"/>
      <c r="AL307" s="149"/>
      <c r="AM307" s="149"/>
      <c r="AN307" s="149"/>
      <c r="AO307" s="149">
        <v>4</v>
      </c>
      <c r="AP307" s="10"/>
      <c r="AQ307" s="10"/>
      <c r="AR307" s="10"/>
      <c r="AS307" s="10">
        <v>4</v>
      </c>
      <c r="AT307" s="150"/>
      <c r="AU307" s="150"/>
      <c r="AV307" s="150">
        <v>3</v>
      </c>
      <c r="AW307" s="150"/>
      <c r="AX307" s="145"/>
      <c r="AY307" s="145"/>
      <c r="AZ307" s="145"/>
      <c r="BA307" s="145">
        <v>4</v>
      </c>
      <c r="BB307" s="10"/>
      <c r="BC307" s="10"/>
      <c r="BD307" s="10"/>
      <c r="BE307" s="10">
        <v>4</v>
      </c>
      <c r="BF307" s="146"/>
      <c r="BG307" s="146"/>
      <c r="BH307" s="146"/>
      <c r="BI307" s="146">
        <v>4</v>
      </c>
      <c r="BJ307" s="147"/>
      <c r="BK307" s="147"/>
      <c r="BL307" s="147"/>
      <c r="BM307" s="147">
        <v>4</v>
      </c>
      <c r="BN307" s="148"/>
      <c r="BO307" s="148"/>
      <c r="BP307" s="148"/>
      <c r="BQ307" s="148">
        <v>4</v>
      </c>
      <c r="BR307" s="149"/>
      <c r="BS307" s="149"/>
      <c r="BT307" s="149"/>
      <c r="BU307" s="149">
        <v>4</v>
      </c>
      <c r="CJ307" s="28"/>
      <c r="CO307" s="28"/>
    </row>
    <row r="308" spans="1:93">
      <c r="A308" s="17">
        <v>228</v>
      </c>
      <c r="B308" s="335">
        <v>27</v>
      </c>
      <c r="C308" s="785"/>
      <c r="D308" s="18"/>
      <c r="E308" s="19">
        <v>1</v>
      </c>
      <c r="F308" s="20"/>
      <c r="G308" s="20"/>
      <c r="H308" s="20"/>
      <c r="I308" s="20">
        <v>1</v>
      </c>
      <c r="J308" s="20"/>
      <c r="K308" s="20"/>
      <c r="L308" s="20"/>
      <c r="M308" s="20"/>
      <c r="N308" s="20"/>
      <c r="O308" s="20"/>
      <c r="P308" s="19"/>
      <c r="Q308" s="19"/>
      <c r="R308" s="145"/>
      <c r="S308" s="145"/>
      <c r="T308" s="145"/>
      <c r="U308" s="145">
        <v>4</v>
      </c>
      <c r="V308" s="10"/>
      <c r="W308" s="10"/>
      <c r="X308" s="10"/>
      <c r="Y308" s="10">
        <v>4</v>
      </c>
      <c r="Z308" s="146"/>
      <c r="AA308" s="146"/>
      <c r="AB308" s="146">
        <v>3</v>
      </c>
      <c r="AC308" s="146"/>
      <c r="AD308" s="147"/>
      <c r="AE308" s="147"/>
      <c r="AF308" s="147">
        <v>3</v>
      </c>
      <c r="AG308" s="147"/>
      <c r="AH308" s="148"/>
      <c r="AI308" s="148"/>
      <c r="AJ308" s="148">
        <v>3</v>
      </c>
      <c r="AK308" s="148"/>
      <c r="AL308" s="149"/>
      <c r="AM308" s="149"/>
      <c r="AN308" s="149">
        <v>3</v>
      </c>
      <c r="AO308" s="149"/>
      <c r="AP308" s="10"/>
      <c r="AQ308" s="10"/>
      <c r="AR308" s="10"/>
      <c r="AS308" s="10">
        <v>4</v>
      </c>
      <c r="AT308" s="150"/>
      <c r="AU308" s="150"/>
      <c r="AV308" s="150"/>
      <c r="AW308" s="150">
        <v>4</v>
      </c>
      <c r="AX308" s="145"/>
      <c r="AY308" s="145"/>
      <c r="AZ308" s="145"/>
      <c r="BA308" s="145">
        <v>4</v>
      </c>
      <c r="BB308" s="10"/>
      <c r="BC308" s="10"/>
      <c r="BD308" s="10">
        <v>3</v>
      </c>
      <c r="BE308" s="10"/>
      <c r="BF308" s="146"/>
      <c r="BG308" s="146"/>
      <c r="BH308" s="146"/>
      <c r="BI308" s="146">
        <v>4</v>
      </c>
      <c r="BJ308" s="147"/>
      <c r="BK308" s="147"/>
      <c r="BL308" s="147"/>
      <c r="BM308" s="147">
        <v>4</v>
      </c>
      <c r="BN308" s="148"/>
      <c r="BO308" s="148"/>
      <c r="BP308" s="148"/>
      <c r="BQ308" s="148">
        <v>4</v>
      </c>
      <c r="BR308" s="149"/>
      <c r="BS308" s="149"/>
      <c r="BT308" s="149"/>
      <c r="BU308" s="149">
        <v>4</v>
      </c>
      <c r="CJ308" s="28"/>
      <c r="CO308" s="28"/>
    </row>
    <row r="309" spans="1:93">
      <c r="A309" s="17">
        <v>229</v>
      </c>
      <c r="B309" s="335">
        <v>28</v>
      </c>
      <c r="C309" s="434"/>
      <c r="D309" s="18">
        <v>1</v>
      </c>
      <c r="E309" s="19"/>
      <c r="F309" s="20"/>
      <c r="G309" s="20">
        <v>1</v>
      </c>
      <c r="H309" s="20"/>
      <c r="I309" s="20"/>
      <c r="J309" s="20"/>
      <c r="K309" s="20"/>
      <c r="L309" s="20"/>
      <c r="M309" s="20"/>
      <c r="N309" s="20"/>
      <c r="O309" s="20"/>
      <c r="P309" s="19"/>
      <c r="Q309" s="19"/>
      <c r="R309" s="145"/>
      <c r="S309" s="145"/>
      <c r="T309" s="145"/>
      <c r="U309" s="145">
        <v>4</v>
      </c>
      <c r="V309" s="10"/>
      <c r="W309" s="10"/>
      <c r="X309" s="10">
        <v>3</v>
      </c>
      <c r="Y309" s="10"/>
      <c r="Z309" s="146"/>
      <c r="AA309" s="146"/>
      <c r="AB309" s="146"/>
      <c r="AC309" s="146">
        <v>4</v>
      </c>
      <c r="AD309" s="147"/>
      <c r="AE309" s="147"/>
      <c r="AF309" s="147"/>
      <c r="AG309" s="147">
        <v>4</v>
      </c>
      <c r="AH309" s="148"/>
      <c r="AI309" s="148"/>
      <c r="AJ309" s="148"/>
      <c r="AK309" s="148">
        <v>4</v>
      </c>
      <c r="AL309" s="149"/>
      <c r="AM309" s="149"/>
      <c r="AN309" s="149"/>
      <c r="AO309" s="149">
        <v>4</v>
      </c>
      <c r="AP309" s="10"/>
      <c r="AQ309" s="10"/>
      <c r="AR309" s="10">
        <v>3</v>
      </c>
      <c r="AS309" s="10"/>
      <c r="AT309" s="150"/>
      <c r="AU309" s="150"/>
      <c r="AV309" s="150"/>
      <c r="AW309" s="150">
        <v>4</v>
      </c>
      <c r="AX309" s="145"/>
      <c r="AY309" s="145"/>
      <c r="AZ309" s="145">
        <v>3</v>
      </c>
      <c r="BA309" s="145"/>
      <c r="BB309" s="10"/>
      <c r="BC309" s="10"/>
      <c r="BD309" s="10">
        <v>3</v>
      </c>
      <c r="BE309" s="10"/>
      <c r="BF309" s="146"/>
      <c r="BG309" s="146"/>
      <c r="BH309" s="146"/>
      <c r="BI309" s="146">
        <v>4</v>
      </c>
      <c r="BJ309" s="147"/>
      <c r="BK309" s="147"/>
      <c r="BL309" s="147"/>
      <c r="BM309" s="147">
        <v>4</v>
      </c>
      <c r="BN309" s="148"/>
      <c r="BO309" s="148"/>
      <c r="BP309" s="148">
        <v>3</v>
      </c>
      <c r="BQ309" s="148"/>
      <c r="BR309" s="149"/>
      <c r="BS309" s="149"/>
      <c r="BT309" s="149"/>
      <c r="BU309" s="149">
        <v>4</v>
      </c>
      <c r="CJ309" s="28"/>
      <c r="CO309" s="28"/>
    </row>
    <row r="310" spans="1:93" s="217" customFormat="1">
      <c r="A310" s="38"/>
      <c r="B310" s="446"/>
      <c r="C310" s="443"/>
      <c r="D310" s="215">
        <f>SUM(D282:D309)</f>
        <v>12</v>
      </c>
      <c r="E310" s="215">
        <f t="shared" ref="E310:BP310" si="658">SUM(E282:E309)</f>
        <v>16</v>
      </c>
      <c r="F310" s="215">
        <f t="shared" si="658"/>
        <v>2</v>
      </c>
      <c r="G310" s="215">
        <f t="shared" si="658"/>
        <v>3</v>
      </c>
      <c r="H310" s="215">
        <f t="shared" si="658"/>
        <v>9</v>
      </c>
      <c r="I310" s="215">
        <f t="shared" si="658"/>
        <v>4</v>
      </c>
      <c r="J310" s="215">
        <f t="shared" si="658"/>
        <v>6</v>
      </c>
      <c r="K310" s="215">
        <f t="shared" si="658"/>
        <v>0</v>
      </c>
      <c r="L310" s="215">
        <f t="shared" si="658"/>
        <v>0</v>
      </c>
      <c r="M310" s="215">
        <f t="shared" si="658"/>
        <v>0</v>
      </c>
      <c r="N310" s="215">
        <f t="shared" si="658"/>
        <v>0</v>
      </c>
      <c r="O310" s="215">
        <f t="shared" si="658"/>
        <v>0</v>
      </c>
      <c r="P310" s="215">
        <f t="shared" si="658"/>
        <v>0</v>
      </c>
      <c r="Q310" s="215">
        <f t="shared" si="658"/>
        <v>4</v>
      </c>
      <c r="R310" s="215">
        <f t="shared" si="658"/>
        <v>1</v>
      </c>
      <c r="S310" s="215">
        <f t="shared" si="658"/>
        <v>0</v>
      </c>
      <c r="T310" s="215">
        <f t="shared" si="658"/>
        <v>48</v>
      </c>
      <c r="U310" s="215">
        <f t="shared" si="658"/>
        <v>44</v>
      </c>
      <c r="V310" s="215">
        <f t="shared" si="658"/>
        <v>0</v>
      </c>
      <c r="W310" s="215">
        <f t="shared" si="658"/>
        <v>0</v>
      </c>
      <c r="X310" s="215">
        <f t="shared" si="658"/>
        <v>60</v>
      </c>
      <c r="Y310" s="215">
        <f t="shared" si="658"/>
        <v>32</v>
      </c>
      <c r="Z310" s="215">
        <f t="shared" si="658"/>
        <v>0</v>
      </c>
      <c r="AA310" s="215">
        <f t="shared" si="658"/>
        <v>0</v>
      </c>
      <c r="AB310" s="215">
        <f t="shared" si="658"/>
        <v>51</v>
      </c>
      <c r="AC310" s="215">
        <f t="shared" si="658"/>
        <v>44</v>
      </c>
      <c r="AD310" s="215">
        <f t="shared" si="658"/>
        <v>0</v>
      </c>
      <c r="AE310" s="215">
        <f t="shared" si="658"/>
        <v>0</v>
      </c>
      <c r="AF310" s="215">
        <f t="shared" si="658"/>
        <v>60</v>
      </c>
      <c r="AG310" s="215">
        <f t="shared" si="658"/>
        <v>32</v>
      </c>
      <c r="AH310" s="215">
        <f t="shared" si="658"/>
        <v>0</v>
      </c>
      <c r="AI310" s="215">
        <f t="shared" si="658"/>
        <v>0</v>
      </c>
      <c r="AJ310" s="215">
        <f t="shared" si="658"/>
        <v>51</v>
      </c>
      <c r="AK310" s="215">
        <f t="shared" si="658"/>
        <v>44</v>
      </c>
      <c r="AL310" s="215">
        <f t="shared" si="658"/>
        <v>0</v>
      </c>
      <c r="AM310" s="215">
        <f t="shared" si="658"/>
        <v>0</v>
      </c>
      <c r="AN310" s="215">
        <f t="shared" si="658"/>
        <v>36</v>
      </c>
      <c r="AO310" s="215">
        <f t="shared" si="658"/>
        <v>64</v>
      </c>
      <c r="AP310" s="215">
        <f t="shared" si="658"/>
        <v>0</v>
      </c>
      <c r="AQ310" s="215">
        <f t="shared" si="658"/>
        <v>2</v>
      </c>
      <c r="AR310" s="215">
        <f t="shared" si="658"/>
        <v>45</v>
      </c>
      <c r="AS310" s="215">
        <f t="shared" si="658"/>
        <v>48</v>
      </c>
      <c r="AT310" s="215">
        <f t="shared" si="658"/>
        <v>0</v>
      </c>
      <c r="AU310" s="215">
        <f t="shared" si="658"/>
        <v>0</v>
      </c>
      <c r="AV310" s="215">
        <f t="shared" si="658"/>
        <v>60</v>
      </c>
      <c r="AW310" s="215">
        <f t="shared" si="658"/>
        <v>32</v>
      </c>
      <c r="AX310" s="215">
        <f t="shared" si="658"/>
        <v>0</v>
      </c>
      <c r="AY310" s="215">
        <f t="shared" si="658"/>
        <v>0</v>
      </c>
      <c r="AZ310" s="215">
        <f t="shared" si="658"/>
        <v>45</v>
      </c>
      <c r="BA310" s="215">
        <f t="shared" si="658"/>
        <v>52</v>
      </c>
      <c r="BB310" s="215">
        <f t="shared" si="658"/>
        <v>0</v>
      </c>
      <c r="BC310" s="215">
        <f t="shared" si="658"/>
        <v>0</v>
      </c>
      <c r="BD310" s="215">
        <f t="shared" si="658"/>
        <v>66</v>
      </c>
      <c r="BE310" s="215">
        <f t="shared" si="658"/>
        <v>24</v>
      </c>
      <c r="BF310" s="215">
        <f t="shared" si="658"/>
        <v>0</v>
      </c>
      <c r="BG310" s="215">
        <f t="shared" si="658"/>
        <v>2</v>
      </c>
      <c r="BH310" s="215">
        <f t="shared" si="658"/>
        <v>39</v>
      </c>
      <c r="BI310" s="215">
        <f t="shared" si="658"/>
        <v>56</v>
      </c>
      <c r="BJ310" s="215">
        <f t="shared" si="658"/>
        <v>0</v>
      </c>
      <c r="BK310" s="215">
        <f t="shared" si="658"/>
        <v>2</v>
      </c>
      <c r="BL310" s="215">
        <f t="shared" si="658"/>
        <v>45</v>
      </c>
      <c r="BM310" s="215">
        <f t="shared" si="658"/>
        <v>48</v>
      </c>
      <c r="BN310" s="215">
        <f t="shared" si="658"/>
        <v>0</v>
      </c>
      <c r="BO310" s="215">
        <f t="shared" si="658"/>
        <v>0</v>
      </c>
      <c r="BP310" s="215">
        <f t="shared" si="658"/>
        <v>39</v>
      </c>
      <c r="BQ310" s="215">
        <f t="shared" ref="BQ310:BU310" si="659">SUM(BQ282:BQ309)</f>
        <v>60</v>
      </c>
      <c r="BR310" s="215">
        <f t="shared" si="659"/>
        <v>0</v>
      </c>
      <c r="BS310" s="215">
        <f t="shared" si="659"/>
        <v>0</v>
      </c>
      <c r="BT310" s="215">
        <f t="shared" si="659"/>
        <v>48</v>
      </c>
      <c r="BU310" s="215">
        <f t="shared" si="659"/>
        <v>48</v>
      </c>
    </row>
    <row r="311" spans="1:93" s="217" customFormat="1">
      <c r="A311" s="38"/>
      <c r="B311" s="446"/>
      <c r="C311" s="443"/>
      <c r="D311" s="215">
        <f>SUM(D310:E310)</f>
        <v>28</v>
      </c>
      <c r="E311" s="216"/>
      <c r="F311" s="38">
        <f>SUM(F310:Q310)</f>
        <v>28</v>
      </c>
      <c r="G311" s="38"/>
      <c r="H311" s="38"/>
      <c r="I311" s="38"/>
      <c r="J311" s="38"/>
      <c r="K311" s="38"/>
      <c r="L311" s="38"/>
      <c r="M311" s="38"/>
      <c r="N311" s="38"/>
      <c r="O311" s="38"/>
      <c r="P311" s="216"/>
      <c r="Q311" s="216"/>
      <c r="R311" s="446">
        <f>R310/1</f>
        <v>1</v>
      </c>
      <c r="S311" s="446">
        <f>S310/2</f>
        <v>0</v>
      </c>
      <c r="T311" s="446">
        <f>T310/3</f>
        <v>16</v>
      </c>
      <c r="U311" s="446">
        <f>U310/4</f>
        <v>11</v>
      </c>
      <c r="V311" s="446">
        <f t="shared" ref="V311" si="660">V310/1</f>
        <v>0</v>
      </c>
      <c r="W311" s="446">
        <f t="shared" ref="W311" si="661">W310/2</f>
        <v>0</v>
      </c>
      <c r="X311" s="446">
        <f t="shared" ref="X311" si="662">X310/3</f>
        <v>20</v>
      </c>
      <c r="Y311" s="446">
        <f t="shared" ref="Y311" si="663">Y310/4</f>
        <v>8</v>
      </c>
      <c r="Z311" s="446">
        <f t="shared" ref="Z311" si="664">Z310/1</f>
        <v>0</v>
      </c>
      <c r="AA311" s="446">
        <f t="shared" ref="AA311" si="665">AA310/2</f>
        <v>0</v>
      </c>
      <c r="AB311" s="446">
        <f t="shared" ref="AB311" si="666">AB310/3</f>
        <v>17</v>
      </c>
      <c r="AC311" s="446">
        <f t="shared" ref="AC311" si="667">AC310/4</f>
        <v>11</v>
      </c>
      <c r="AD311" s="446">
        <f t="shared" ref="AD311" si="668">AD310/1</f>
        <v>0</v>
      </c>
      <c r="AE311" s="446">
        <f t="shared" ref="AE311" si="669">AE310/2</f>
        <v>0</v>
      </c>
      <c r="AF311" s="446">
        <f t="shared" ref="AF311" si="670">AF310/3</f>
        <v>20</v>
      </c>
      <c r="AG311" s="446">
        <f t="shared" ref="AG311" si="671">AG310/4</f>
        <v>8</v>
      </c>
      <c r="AH311" s="446">
        <f t="shared" ref="AH311" si="672">AH310/1</f>
        <v>0</v>
      </c>
      <c r="AI311" s="446">
        <f t="shared" ref="AI311" si="673">AI310/2</f>
        <v>0</v>
      </c>
      <c r="AJ311" s="446">
        <f t="shared" ref="AJ311" si="674">AJ310/3</f>
        <v>17</v>
      </c>
      <c r="AK311" s="446">
        <f t="shared" ref="AK311" si="675">AK310/4</f>
        <v>11</v>
      </c>
      <c r="AL311" s="446">
        <f t="shared" ref="AL311" si="676">AL310/1</f>
        <v>0</v>
      </c>
      <c r="AM311" s="446">
        <f t="shared" ref="AM311" si="677">AM310/2</f>
        <v>0</v>
      </c>
      <c r="AN311" s="446">
        <f t="shared" ref="AN311" si="678">AN310/3</f>
        <v>12</v>
      </c>
      <c r="AO311" s="446">
        <f t="shared" ref="AO311" si="679">AO310/4</f>
        <v>16</v>
      </c>
      <c r="AP311" s="446">
        <f t="shared" ref="AP311" si="680">AP310/1</f>
        <v>0</v>
      </c>
      <c r="AQ311" s="446">
        <f t="shared" ref="AQ311" si="681">AQ310/2</f>
        <v>1</v>
      </c>
      <c r="AR311" s="446">
        <f t="shared" ref="AR311" si="682">AR310/3</f>
        <v>15</v>
      </c>
      <c r="AS311" s="446">
        <f t="shared" ref="AS311" si="683">AS310/4</f>
        <v>12</v>
      </c>
      <c r="AT311" s="446">
        <f t="shared" ref="AT311" si="684">AT310/1</f>
        <v>0</v>
      </c>
      <c r="AU311" s="446">
        <f t="shared" ref="AU311" si="685">AU310/2</f>
        <v>0</v>
      </c>
      <c r="AV311" s="446">
        <f t="shared" ref="AV311" si="686">AV310/3</f>
        <v>20</v>
      </c>
      <c r="AW311" s="446">
        <f t="shared" ref="AW311" si="687">AW310/4</f>
        <v>8</v>
      </c>
      <c r="AX311" s="446">
        <f t="shared" ref="AX311" si="688">AX310/1</f>
        <v>0</v>
      </c>
      <c r="AY311" s="446">
        <f t="shared" ref="AY311" si="689">AY310/2</f>
        <v>0</v>
      </c>
      <c r="AZ311" s="446">
        <f t="shared" ref="AZ311" si="690">AZ310/3</f>
        <v>15</v>
      </c>
      <c r="BA311" s="446">
        <f t="shared" ref="BA311" si="691">BA310/4</f>
        <v>13</v>
      </c>
      <c r="BB311" s="446">
        <f t="shared" ref="BB311" si="692">BB310/1</f>
        <v>0</v>
      </c>
      <c r="BC311" s="446">
        <f t="shared" ref="BC311" si="693">BC310/2</f>
        <v>0</v>
      </c>
      <c r="BD311" s="446">
        <f t="shared" ref="BD311" si="694">BD310/3</f>
        <v>22</v>
      </c>
      <c r="BE311" s="446">
        <f t="shared" ref="BE311" si="695">BE310/4</f>
        <v>6</v>
      </c>
      <c r="BF311" s="446">
        <f t="shared" ref="BF311" si="696">BF310/1</f>
        <v>0</v>
      </c>
      <c r="BG311" s="446">
        <f t="shared" ref="BG311" si="697">BG310/2</f>
        <v>1</v>
      </c>
      <c r="BH311" s="446">
        <f t="shared" ref="BH311" si="698">BH310/3</f>
        <v>13</v>
      </c>
      <c r="BI311" s="446">
        <f t="shared" ref="BI311" si="699">BI310/4</f>
        <v>14</v>
      </c>
      <c r="BJ311" s="446">
        <f t="shared" ref="BJ311" si="700">BJ310/1</f>
        <v>0</v>
      </c>
      <c r="BK311" s="446">
        <f t="shared" ref="BK311" si="701">BK310/2</f>
        <v>1</v>
      </c>
      <c r="BL311" s="446">
        <f t="shared" ref="BL311" si="702">BL310/3</f>
        <v>15</v>
      </c>
      <c r="BM311" s="446">
        <f t="shared" ref="BM311" si="703">BM310/4</f>
        <v>12</v>
      </c>
      <c r="BN311" s="446">
        <f t="shared" ref="BN311" si="704">BN310/1</f>
        <v>0</v>
      </c>
      <c r="BO311" s="446">
        <f t="shared" ref="BO311" si="705">BO310/2</f>
        <v>0</v>
      </c>
      <c r="BP311" s="446">
        <f t="shared" ref="BP311" si="706">BP310/3</f>
        <v>13</v>
      </c>
      <c r="BQ311" s="446">
        <f t="shared" ref="BQ311" si="707">BQ310/4</f>
        <v>15</v>
      </c>
      <c r="BR311" s="446">
        <f t="shared" ref="BR311" si="708">BR310/1</f>
        <v>0</v>
      </c>
      <c r="BS311" s="446">
        <f t="shared" ref="BS311" si="709">BS310/2</f>
        <v>0</v>
      </c>
      <c r="BT311" s="446">
        <f t="shared" ref="BT311" si="710">BT310/3</f>
        <v>16</v>
      </c>
      <c r="BU311" s="446">
        <f t="shared" ref="BU311" si="711">BU310/4</f>
        <v>12</v>
      </c>
    </row>
    <row r="312" spans="1:93" s="263" customFormat="1">
      <c r="A312" s="114"/>
      <c r="B312" s="118"/>
      <c r="C312" s="454"/>
      <c r="D312" s="455"/>
      <c r="E312" s="450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450"/>
      <c r="Q312" s="450"/>
      <c r="R312" s="118">
        <f>SUM(R310:U310)</f>
        <v>93</v>
      </c>
      <c r="S312" s="118"/>
      <c r="T312" s="118"/>
      <c r="U312" s="118"/>
      <c r="V312" s="118">
        <f>SUM(V310:Y310)</f>
        <v>92</v>
      </c>
      <c r="W312" s="118"/>
      <c r="X312" s="118"/>
      <c r="Y312" s="118"/>
      <c r="Z312" s="118">
        <f>SUM(Z310:AC310)</f>
        <v>95</v>
      </c>
      <c r="AA312" s="118"/>
      <c r="AB312" s="118"/>
      <c r="AC312" s="118"/>
      <c r="AD312" s="118">
        <f>SUM(AD310:AG310)</f>
        <v>92</v>
      </c>
      <c r="AE312" s="118"/>
      <c r="AF312" s="118"/>
      <c r="AG312" s="118"/>
      <c r="AH312" s="118">
        <f>SUM(AH310:AK310)</f>
        <v>95</v>
      </c>
      <c r="AI312" s="118"/>
      <c r="AJ312" s="118"/>
      <c r="AK312" s="118"/>
      <c r="AL312" s="118">
        <f>SUM(AL310:AO310)</f>
        <v>100</v>
      </c>
      <c r="AM312" s="118"/>
      <c r="AN312" s="118"/>
      <c r="AO312" s="118"/>
      <c r="AP312" s="118">
        <f>SUM(AP310:AS310)</f>
        <v>95</v>
      </c>
      <c r="AQ312" s="118"/>
      <c r="AR312" s="118"/>
      <c r="AS312" s="118"/>
      <c r="AT312" s="118">
        <f>SUM(AT310:AW310)</f>
        <v>92</v>
      </c>
      <c r="AU312" s="118"/>
      <c r="AV312" s="118"/>
      <c r="AW312" s="118"/>
      <c r="AX312" s="118">
        <f>SUM(AX310:BA310)</f>
        <v>97</v>
      </c>
      <c r="AY312" s="118"/>
      <c r="AZ312" s="118"/>
      <c r="BA312" s="118"/>
      <c r="BB312" s="118">
        <f>SUM(BB310:BE310)</f>
        <v>90</v>
      </c>
      <c r="BC312" s="118"/>
      <c r="BD312" s="118"/>
      <c r="BE312" s="118"/>
      <c r="BF312" s="118">
        <f>SUM(BF310:BI310)</f>
        <v>97</v>
      </c>
      <c r="BG312" s="118"/>
      <c r="BH312" s="118"/>
      <c r="BI312" s="118"/>
      <c r="BJ312" s="118">
        <f>SUM(BJ310:BM310)</f>
        <v>95</v>
      </c>
      <c r="BK312" s="118"/>
      <c r="BL312" s="118"/>
      <c r="BM312" s="118"/>
      <c r="BN312" s="118">
        <f>SUM(BN310:BQ310)</f>
        <v>99</v>
      </c>
      <c r="BO312" s="118"/>
      <c r="BP312" s="118"/>
      <c r="BQ312" s="118"/>
      <c r="BR312" s="118">
        <f>SUM(BR310:BU310)</f>
        <v>96</v>
      </c>
      <c r="BS312" s="118"/>
      <c r="BT312" s="118"/>
      <c r="BU312" s="118"/>
    </row>
    <row r="313" spans="1:93" s="263" customFormat="1">
      <c r="A313" s="114"/>
      <c r="B313" s="118"/>
      <c r="C313" s="454"/>
      <c r="D313" s="455"/>
      <c r="E313" s="450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450"/>
      <c r="Q313" s="450"/>
      <c r="R313" s="118">
        <v>28</v>
      </c>
      <c r="S313" s="118">
        <v>28</v>
      </c>
      <c r="T313" s="118">
        <v>28</v>
      </c>
      <c r="U313" s="118">
        <v>28</v>
      </c>
      <c r="V313" s="118">
        <v>28</v>
      </c>
      <c r="W313" s="118">
        <v>28</v>
      </c>
      <c r="X313" s="118">
        <v>28</v>
      </c>
      <c r="Y313" s="118">
        <v>28</v>
      </c>
      <c r="Z313" s="118">
        <v>28</v>
      </c>
      <c r="AA313" s="118">
        <v>28</v>
      </c>
      <c r="AB313" s="118">
        <v>28</v>
      </c>
      <c r="AC313" s="118">
        <v>28</v>
      </c>
      <c r="AD313" s="118">
        <v>28</v>
      </c>
      <c r="AE313" s="118">
        <v>28</v>
      </c>
      <c r="AF313" s="118">
        <v>28</v>
      </c>
      <c r="AG313" s="118">
        <v>28</v>
      </c>
      <c r="AH313" s="118">
        <v>28</v>
      </c>
      <c r="AI313" s="118">
        <v>28</v>
      </c>
      <c r="AJ313" s="118">
        <v>28</v>
      </c>
      <c r="AK313" s="118">
        <v>28</v>
      </c>
      <c r="AL313" s="118">
        <v>28</v>
      </c>
      <c r="AM313" s="118">
        <v>28</v>
      </c>
      <c r="AN313" s="118">
        <v>28</v>
      </c>
      <c r="AO313" s="118">
        <v>28</v>
      </c>
      <c r="AP313" s="118">
        <v>28</v>
      </c>
      <c r="AQ313" s="118">
        <v>28</v>
      </c>
      <c r="AR313" s="118">
        <v>28</v>
      </c>
      <c r="AS313" s="118">
        <v>28</v>
      </c>
      <c r="AT313" s="118">
        <v>28</v>
      </c>
      <c r="AU313" s="118">
        <v>28</v>
      </c>
      <c r="AV313" s="118">
        <v>28</v>
      </c>
      <c r="AW313" s="118">
        <v>28</v>
      </c>
      <c r="AX313" s="118">
        <v>28</v>
      </c>
      <c r="AY313" s="118">
        <v>28</v>
      </c>
      <c r="AZ313" s="118">
        <v>28</v>
      </c>
      <c r="BA313" s="118">
        <v>28</v>
      </c>
      <c r="BB313" s="118">
        <v>28</v>
      </c>
      <c r="BC313" s="118">
        <v>28</v>
      </c>
      <c r="BD313" s="118">
        <v>28</v>
      </c>
      <c r="BE313" s="118">
        <v>28</v>
      </c>
      <c r="BF313" s="118">
        <v>28</v>
      </c>
      <c r="BG313" s="118">
        <v>28</v>
      </c>
      <c r="BH313" s="118">
        <v>28</v>
      </c>
      <c r="BI313" s="118">
        <v>28</v>
      </c>
      <c r="BJ313" s="118">
        <v>28</v>
      </c>
      <c r="BK313" s="118">
        <v>28</v>
      </c>
      <c r="BL313" s="118">
        <v>28</v>
      </c>
      <c r="BM313" s="118">
        <v>28</v>
      </c>
      <c r="BN313" s="118">
        <v>28</v>
      </c>
      <c r="BO313" s="118">
        <v>28</v>
      </c>
      <c r="BP313" s="118">
        <v>28</v>
      </c>
      <c r="BQ313" s="118">
        <v>28</v>
      </c>
      <c r="BR313" s="118">
        <v>28</v>
      </c>
      <c r="BS313" s="118">
        <v>28</v>
      </c>
      <c r="BT313" s="118">
        <v>28</v>
      </c>
      <c r="BU313" s="118">
        <v>28</v>
      </c>
    </row>
    <row r="314" spans="1:93" s="263" customFormat="1">
      <c r="A314" s="114"/>
      <c r="B314" s="118"/>
      <c r="C314" s="454"/>
      <c r="D314" s="455"/>
      <c r="E314" s="450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450"/>
      <c r="Q314" s="450"/>
      <c r="R314" s="467">
        <f>R311/R313*100%</f>
        <v>3.5714285714285712E-2</v>
      </c>
      <c r="S314" s="467">
        <f t="shared" ref="S314:BU314" si="712">S311/S313*100%</f>
        <v>0</v>
      </c>
      <c r="T314" s="467">
        <f t="shared" si="712"/>
        <v>0.5714285714285714</v>
      </c>
      <c r="U314" s="467">
        <f t="shared" si="712"/>
        <v>0.39285714285714285</v>
      </c>
      <c r="V314" s="467">
        <f t="shared" si="712"/>
        <v>0</v>
      </c>
      <c r="W314" s="467">
        <f t="shared" si="712"/>
        <v>0</v>
      </c>
      <c r="X314" s="467">
        <f t="shared" si="712"/>
        <v>0.7142857142857143</v>
      </c>
      <c r="Y314" s="467">
        <f t="shared" si="712"/>
        <v>0.2857142857142857</v>
      </c>
      <c r="Z314" s="467">
        <f t="shared" si="712"/>
        <v>0</v>
      </c>
      <c r="AA314" s="467">
        <f t="shared" si="712"/>
        <v>0</v>
      </c>
      <c r="AB314" s="467">
        <f t="shared" si="712"/>
        <v>0.6071428571428571</v>
      </c>
      <c r="AC314" s="467">
        <f t="shared" si="712"/>
        <v>0.39285714285714285</v>
      </c>
      <c r="AD314" s="467">
        <f t="shared" si="712"/>
        <v>0</v>
      </c>
      <c r="AE314" s="467">
        <f t="shared" si="712"/>
        <v>0</v>
      </c>
      <c r="AF314" s="467">
        <f t="shared" si="712"/>
        <v>0.7142857142857143</v>
      </c>
      <c r="AG314" s="467">
        <f t="shared" si="712"/>
        <v>0.2857142857142857</v>
      </c>
      <c r="AH314" s="467">
        <f t="shared" si="712"/>
        <v>0</v>
      </c>
      <c r="AI314" s="467">
        <f t="shared" si="712"/>
        <v>0</v>
      </c>
      <c r="AJ314" s="467">
        <f t="shared" si="712"/>
        <v>0.6071428571428571</v>
      </c>
      <c r="AK314" s="467">
        <f t="shared" si="712"/>
        <v>0.39285714285714285</v>
      </c>
      <c r="AL314" s="467">
        <f t="shared" si="712"/>
        <v>0</v>
      </c>
      <c r="AM314" s="467">
        <f t="shared" si="712"/>
        <v>0</v>
      </c>
      <c r="AN314" s="467">
        <f t="shared" si="712"/>
        <v>0.42857142857142855</v>
      </c>
      <c r="AO314" s="467">
        <f t="shared" si="712"/>
        <v>0.5714285714285714</v>
      </c>
      <c r="AP314" s="467">
        <f t="shared" si="712"/>
        <v>0</v>
      </c>
      <c r="AQ314" s="467">
        <f t="shared" si="712"/>
        <v>3.5714285714285712E-2</v>
      </c>
      <c r="AR314" s="467">
        <f t="shared" si="712"/>
        <v>0.5357142857142857</v>
      </c>
      <c r="AS314" s="467">
        <f t="shared" si="712"/>
        <v>0.42857142857142855</v>
      </c>
      <c r="AT314" s="467">
        <f t="shared" si="712"/>
        <v>0</v>
      </c>
      <c r="AU314" s="467">
        <f t="shared" si="712"/>
        <v>0</v>
      </c>
      <c r="AV314" s="467">
        <f t="shared" si="712"/>
        <v>0.7142857142857143</v>
      </c>
      <c r="AW314" s="467">
        <f t="shared" si="712"/>
        <v>0.2857142857142857</v>
      </c>
      <c r="AX314" s="467">
        <f t="shared" si="712"/>
        <v>0</v>
      </c>
      <c r="AY314" s="467">
        <f t="shared" si="712"/>
        <v>0</v>
      </c>
      <c r="AZ314" s="467">
        <f t="shared" si="712"/>
        <v>0.5357142857142857</v>
      </c>
      <c r="BA314" s="467">
        <f t="shared" si="712"/>
        <v>0.4642857142857143</v>
      </c>
      <c r="BB314" s="467">
        <f t="shared" si="712"/>
        <v>0</v>
      </c>
      <c r="BC314" s="467">
        <f t="shared" si="712"/>
        <v>0</v>
      </c>
      <c r="BD314" s="467">
        <f t="shared" si="712"/>
        <v>0.7857142857142857</v>
      </c>
      <c r="BE314" s="467">
        <f t="shared" si="712"/>
        <v>0.21428571428571427</v>
      </c>
      <c r="BF314" s="467">
        <f t="shared" si="712"/>
        <v>0</v>
      </c>
      <c r="BG314" s="467">
        <f t="shared" si="712"/>
        <v>3.5714285714285712E-2</v>
      </c>
      <c r="BH314" s="467">
        <f t="shared" si="712"/>
        <v>0.4642857142857143</v>
      </c>
      <c r="BI314" s="467">
        <f t="shared" si="712"/>
        <v>0.5</v>
      </c>
      <c r="BJ314" s="467">
        <f t="shared" si="712"/>
        <v>0</v>
      </c>
      <c r="BK314" s="467">
        <f t="shared" si="712"/>
        <v>3.5714285714285712E-2</v>
      </c>
      <c r="BL314" s="467">
        <f t="shared" si="712"/>
        <v>0.5357142857142857</v>
      </c>
      <c r="BM314" s="467">
        <f t="shared" si="712"/>
        <v>0.42857142857142855</v>
      </c>
      <c r="BN314" s="467">
        <f t="shared" si="712"/>
        <v>0</v>
      </c>
      <c r="BO314" s="467">
        <f t="shared" si="712"/>
        <v>0</v>
      </c>
      <c r="BP314" s="467">
        <f t="shared" si="712"/>
        <v>0.4642857142857143</v>
      </c>
      <c r="BQ314" s="467">
        <f t="shared" si="712"/>
        <v>0.5357142857142857</v>
      </c>
      <c r="BR314" s="467">
        <f t="shared" si="712"/>
        <v>0</v>
      </c>
      <c r="BS314" s="467">
        <f t="shared" si="712"/>
        <v>0</v>
      </c>
      <c r="BT314" s="467">
        <f t="shared" si="712"/>
        <v>0.5714285714285714</v>
      </c>
      <c r="BU314" s="467">
        <f t="shared" si="712"/>
        <v>0.42857142857142855</v>
      </c>
    </row>
    <row r="315" spans="1:93" s="263" customFormat="1">
      <c r="A315" s="114"/>
      <c r="B315" s="118"/>
      <c r="C315" s="454"/>
      <c r="D315" s="455"/>
      <c r="E315" s="450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450"/>
      <c r="Q315" s="450"/>
      <c r="R315" s="468">
        <f>SUM(R314:S314)</f>
        <v>3.5714285714285712E-2</v>
      </c>
      <c r="S315" s="118"/>
      <c r="T315" s="118"/>
      <c r="U315" s="118"/>
      <c r="V315" s="468">
        <f>SUM(V314:W314)</f>
        <v>0</v>
      </c>
      <c r="W315" s="118"/>
      <c r="X315" s="118"/>
      <c r="Y315" s="118"/>
      <c r="Z315" s="468">
        <f>SUM(Z314:AA314)</f>
        <v>0</v>
      </c>
      <c r="AA315" s="118"/>
      <c r="AB315" s="118"/>
      <c r="AC315" s="118"/>
      <c r="AD315" s="468">
        <f>SUM(AD314:AE314)</f>
        <v>0</v>
      </c>
      <c r="AE315" s="118"/>
      <c r="AF315" s="118"/>
      <c r="AG315" s="118"/>
      <c r="AH315" s="468">
        <f>SUM(AH314:AI314)</f>
        <v>0</v>
      </c>
      <c r="AI315" s="118"/>
      <c r="AJ315" s="118"/>
      <c r="AK315" s="118"/>
      <c r="AL315" s="468">
        <f>SUM(AL314:AM314)</f>
        <v>0</v>
      </c>
      <c r="AM315" s="118"/>
      <c r="AN315" s="118"/>
      <c r="AO315" s="118"/>
      <c r="AP315" s="468">
        <f>SUM(AP314:AQ314)</f>
        <v>3.5714285714285712E-2</v>
      </c>
      <c r="AQ315" s="118"/>
      <c r="AR315" s="118"/>
      <c r="AS315" s="118"/>
      <c r="AT315" s="468">
        <f>SUM(AT314:AU314)</f>
        <v>0</v>
      </c>
      <c r="AU315" s="118"/>
      <c r="AV315" s="118"/>
      <c r="AW315" s="118"/>
      <c r="AX315" s="468">
        <f>SUM(AX314:AY314)</f>
        <v>0</v>
      </c>
      <c r="AY315" s="118"/>
      <c r="AZ315" s="118"/>
      <c r="BA315" s="118"/>
      <c r="BB315" s="468">
        <f>SUM(BB314:BC314)</f>
        <v>0</v>
      </c>
      <c r="BC315" s="118"/>
      <c r="BD315" s="118"/>
      <c r="BE315" s="118"/>
      <c r="BF315" s="468">
        <f>SUM(BF314:BG314)</f>
        <v>3.5714285714285712E-2</v>
      </c>
      <c r="BG315" s="118"/>
      <c r="BH315" s="118"/>
      <c r="BI315" s="118"/>
      <c r="BJ315" s="468">
        <f>SUM(BJ314:BK314)</f>
        <v>3.5714285714285712E-2</v>
      </c>
      <c r="BK315" s="118"/>
      <c r="BL315" s="118"/>
      <c r="BM315" s="118"/>
      <c r="BN315" s="468">
        <f>SUM(BN314:BO314)</f>
        <v>0</v>
      </c>
      <c r="BO315" s="118"/>
      <c r="BP315" s="118"/>
      <c r="BQ315" s="118"/>
      <c r="BR315" s="468">
        <f>SUM(BR314:BS314)</f>
        <v>0</v>
      </c>
      <c r="BS315" s="118"/>
      <c r="BT315" s="118"/>
      <c r="BU315" s="118"/>
    </row>
    <row r="316" spans="1:93" s="263" customFormat="1">
      <c r="A316" s="114"/>
      <c r="B316" s="118"/>
      <c r="C316" s="454"/>
      <c r="D316" s="455"/>
      <c r="E316" s="450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450"/>
      <c r="Q316" s="450"/>
      <c r="R316" s="118"/>
      <c r="S316" s="118"/>
      <c r="T316" s="118"/>
      <c r="U316" s="118"/>
      <c r="V316" s="118"/>
      <c r="W316" s="118"/>
      <c r="X316" s="118"/>
      <c r="Y316" s="118"/>
      <c r="Z316" s="118"/>
      <c r="AA316" s="118"/>
      <c r="AB316" s="118"/>
      <c r="AC316" s="118"/>
      <c r="AD316" s="118"/>
      <c r="AE316" s="118"/>
      <c r="AF316" s="118"/>
      <c r="AG316" s="118"/>
      <c r="AH316" s="118"/>
      <c r="AI316" s="118"/>
      <c r="AJ316" s="118"/>
      <c r="AK316" s="118"/>
      <c r="AL316" s="118"/>
      <c r="AM316" s="118"/>
      <c r="AN316" s="118"/>
      <c r="AO316" s="118"/>
      <c r="AP316" s="118"/>
      <c r="AQ316" s="118"/>
      <c r="AR316" s="118"/>
      <c r="AS316" s="118"/>
      <c r="AT316" s="118"/>
      <c r="AU316" s="118"/>
      <c r="AV316" s="118"/>
      <c r="AW316" s="118"/>
      <c r="AX316" s="118"/>
      <c r="AY316" s="118"/>
      <c r="AZ316" s="118"/>
      <c r="BA316" s="118"/>
      <c r="BB316" s="118"/>
      <c r="BC316" s="118"/>
      <c r="BD316" s="118"/>
      <c r="BE316" s="118"/>
      <c r="BF316" s="118"/>
      <c r="BG316" s="118"/>
      <c r="BH316" s="118"/>
      <c r="BI316" s="118"/>
      <c r="BJ316" s="118"/>
      <c r="BK316" s="118"/>
      <c r="BL316" s="118"/>
      <c r="BM316" s="118"/>
      <c r="BN316" s="118"/>
      <c r="BO316" s="118"/>
      <c r="BP316" s="118"/>
      <c r="BQ316" s="118"/>
      <c r="BR316" s="118"/>
      <c r="BS316" s="118"/>
      <c r="BT316" s="118"/>
      <c r="BU316" s="118"/>
    </row>
    <row r="317" spans="1:93">
      <c r="A317" s="17">
        <v>230</v>
      </c>
      <c r="B317" s="38">
        <v>1</v>
      </c>
      <c r="C317" s="779" t="s">
        <v>478</v>
      </c>
      <c r="D317" s="20"/>
      <c r="E317" s="20">
        <v>1</v>
      </c>
      <c r="F317" s="20"/>
      <c r="G317" s="20"/>
      <c r="H317" s="20"/>
      <c r="I317" s="20">
        <v>1</v>
      </c>
      <c r="J317" s="20"/>
      <c r="K317" s="20"/>
      <c r="L317" s="20"/>
      <c r="M317" s="20"/>
      <c r="N317" s="20"/>
      <c r="O317" s="20"/>
      <c r="P317" s="20"/>
      <c r="Q317" s="20"/>
      <c r="R317" s="21"/>
      <c r="S317" s="21"/>
      <c r="T317" s="21"/>
      <c r="U317" s="21">
        <v>4</v>
      </c>
      <c r="V317" s="22"/>
      <c r="W317" s="22"/>
      <c r="X317" s="22"/>
      <c r="Y317" s="22">
        <v>4</v>
      </c>
      <c r="Z317" s="23"/>
      <c r="AA317" s="23"/>
      <c r="AB317" s="23">
        <v>3</v>
      </c>
      <c r="AC317" s="23"/>
      <c r="AD317" s="24"/>
      <c r="AE317" s="24"/>
      <c r="AF317" s="24"/>
      <c r="AG317" s="24">
        <v>4</v>
      </c>
      <c r="AH317" s="25"/>
      <c r="AI317" s="25"/>
      <c r="AJ317" s="25">
        <v>3</v>
      </c>
      <c r="AK317" s="25"/>
      <c r="AL317" s="26"/>
      <c r="AM317" s="26"/>
      <c r="AN317" s="26"/>
      <c r="AO317" s="26">
        <v>4</v>
      </c>
      <c r="AP317" s="22"/>
      <c r="AQ317" s="22"/>
      <c r="AR317" s="22"/>
      <c r="AS317" s="22">
        <v>4</v>
      </c>
      <c r="AT317" s="27"/>
      <c r="AU317" s="27"/>
      <c r="AV317" s="27">
        <v>3</v>
      </c>
      <c r="AW317" s="27"/>
      <c r="AX317" s="21"/>
      <c r="AY317" s="21"/>
      <c r="AZ317" s="21">
        <v>3</v>
      </c>
      <c r="BA317" s="21"/>
      <c r="BB317" s="22"/>
      <c r="BC317" s="22"/>
      <c r="BD317" s="22">
        <v>3</v>
      </c>
      <c r="BE317" s="22"/>
      <c r="BF317" s="23"/>
      <c r="BG317" s="23"/>
      <c r="BH317" s="23"/>
      <c r="BI317" s="23">
        <v>4</v>
      </c>
      <c r="BJ317" s="24"/>
      <c r="BK317" s="24"/>
      <c r="BL317" s="24"/>
      <c r="BM317" s="24">
        <v>4</v>
      </c>
      <c r="BN317" s="25"/>
      <c r="BO317" s="25"/>
      <c r="BP317" s="25">
        <v>3</v>
      </c>
      <c r="BQ317" s="25"/>
      <c r="BR317" s="26"/>
      <c r="BS317" s="26"/>
      <c r="BT317" s="26"/>
      <c r="BU317" s="26">
        <v>4</v>
      </c>
      <c r="CJ317" s="28"/>
      <c r="CO317" s="28"/>
    </row>
    <row r="318" spans="1:93">
      <c r="A318" s="17">
        <v>231</v>
      </c>
      <c r="B318" s="38">
        <v>2</v>
      </c>
      <c r="C318" s="620"/>
      <c r="D318" s="20">
        <v>1</v>
      </c>
      <c r="E318" s="20"/>
      <c r="F318" s="20"/>
      <c r="G318" s="20"/>
      <c r="H318" s="20">
        <v>1</v>
      </c>
      <c r="I318" s="20"/>
      <c r="J318" s="20"/>
      <c r="K318" s="20"/>
      <c r="L318" s="20"/>
      <c r="M318" s="20"/>
      <c r="N318" s="20"/>
      <c r="O318" s="20"/>
      <c r="P318" s="20"/>
      <c r="Q318" s="20"/>
      <c r="R318" s="21"/>
      <c r="S318" s="21"/>
      <c r="T318" s="21">
        <v>3</v>
      </c>
      <c r="U318" s="21"/>
      <c r="V318" s="22"/>
      <c r="W318" s="22"/>
      <c r="X318" s="22">
        <v>3</v>
      </c>
      <c r="Y318" s="22"/>
      <c r="Z318" s="23"/>
      <c r="AA318" s="23"/>
      <c r="AB318" s="23">
        <v>3</v>
      </c>
      <c r="AC318" s="23"/>
      <c r="AD318" s="24"/>
      <c r="AE318" s="24"/>
      <c r="AF318" s="24">
        <v>3</v>
      </c>
      <c r="AG318" s="24"/>
      <c r="AH318" s="25"/>
      <c r="AI318" s="25"/>
      <c r="AJ318" s="25">
        <v>3</v>
      </c>
      <c r="AK318" s="25"/>
      <c r="AL318" s="26"/>
      <c r="AM318" s="26"/>
      <c r="AN318" s="26"/>
      <c r="AO318" s="26">
        <v>4</v>
      </c>
      <c r="AP318" s="22"/>
      <c r="AQ318" s="22"/>
      <c r="AR318" s="22"/>
      <c r="AS318" s="22">
        <v>4</v>
      </c>
      <c r="AT318" s="27"/>
      <c r="AU318" s="27"/>
      <c r="AV318" s="27">
        <v>3</v>
      </c>
      <c r="AW318" s="27"/>
      <c r="AX318" s="21"/>
      <c r="AY318" s="21"/>
      <c r="AZ318" s="21">
        <v>3</v>
      </c>
      <c r="BA318" s="21"/>
      <c r="BB318" s="22"/>
      <c r="BC318" s="22"/>
      <c r="BD318" s="22">
        <v>3</v>
      </c>
      <c r="BE318" s="22"/>
      <c r="BF318" s="23"/>
      <c r="BG318" s="23"/>
      <c r="BH318" s="23"/>
      <c r="BI318" s="23">
        <v>4</v>
      </c>
      <c r="BJ318" s="24"/>
      <c r="BK318" s="24"/>
      <c r="BL318" s="24"/>
      <c r="BM318" s="24">
        <v>4</v>
      </c>
      <c r="BN318" s="25"/>
      <c r="BO318" s="25"/>
      <c r="BP318" s="25">
        <v>3</v>
      </c>
      <c r="BQ318" s="25"/>
      <c r="BR318" s="26"/>
      <c r="BS318" s="26"/>
      <c r="BT318" s="26">
        <v>3</v>
      </c>
      <c r="BU318" s="26"/>
      <c r="CJ318" s="28"/>
      <c r="CO318" s="28"/>
    </row>
    <row r="319" spans="1:93">
      <c r="A319" s="17">
        <v>232</v>
      </c>
      <c r="B319" s="38">
        <v>3</v>
      </c>
      <c r="C319" s="620"/>
      <c r="D319" s="20"/>
      <c r="E319" s="20">
        <v>1</v>
      </c>
      <c r="F319" s="20"/>
      <c r="G319" s="20"/>
      <c r="H319" s="20">
        <v>1</v>
      </c>
      <c r="I319" s="20"/>
      <c r="J319" s="20"/>
      <c r="K319" s="20"/>
      <c r="L319" s="20"/>
      <c r="M319" s="20"/>
      <c r="N319" s="20"/>
      <c r="O319" s="20"/>
      <c r="P319" s="20"/>
      <c r="Q319" s="20"/>
      <c r="R319" s="21"/>
      <c r="S319" s="21"/>
      <c r="T319" s="21">
        <v>3</v>
      </c>
      <c r="U319" s="21"/>
      <c r="V319" s="22"/>
      <c r="W319" s="22"/>
      <c r="X319" s="22">
        <v>3</v>
      </c>
      <c r="Y319" s="22"/>
      <c r="Z319" s="23"/>
      <c r="AA319" s="23"/>
      <c r="AB319" s="23">
        <v>3</v>
      </c>
      <c r="AC319" s="23"/>
      <c r="AD319" s="24"/>
      <c r="AE319" s="24"/>
      <c r="AF319" s="24"/>
      <c r="AG319" s="24">
        <v>4</v>
      </c>
      <c r="AH319" s="25"/>
      <c r="AI319" s="25"/>
      <c r="AJ319" s="25">
        <v>3</v>
      </c>
      <c r="AK319" s="25"/>
      <c r="AL319" s="26"/>
      <c r="AM319" s="26"/>
      <c r="AN319" s="26"/>
      <c r="AO319" s="26">
        <v>4</v>
      </c>
      <c r="AP319" s="22"/>
      <c r="AQ319" s="22"/>
      <c r="AR319" s="22"/>
      <c r="AS319" s="22">
        <v>4</v>
      </c>
      <c r="AT319" s="27"/>
      <c r="AU319" s="27"/>
      <c r="AV319" s="27">
        <v>3</v>
      </c>
      <c r="AW319" s="27"/>
      <c r="AX319" s="21"/>
      <c r="AY319" s="21"/>
      <c r="AZ319" s="21">
        <v>3</v>
      </c>
      <c r="BA319" s="21"/>
      <c r="BB319" s="22"/>
      <c r="BC319" s="22"/>
      <c r="BD319" s="22">
        <v>3</v>
      </c>
      <c r="BE319" s="22"/>
      <c r="BF319" s="23"/>
      <c r="BG319" s="23"/>
      <c r="BH319" s="23"/>
      <c r="BI319" s="23">
        <v>4</v>
      </c>
      <c r="BJ319" s="24"/>
      <c r="BK319" s="24"/>
      <c r="BL319" s="24"/>
      <c r="BM319" s="24">
        <v>4</v>
      </c>
      <c r="BN319" s="25"/>
      <c r="BO319" s="25"/>
      <c r="BP319" s="25">
        <v>3</v>
      </c>
      <c r="BQ319" s="25"/>
      <c r="BR319" s="26"/>
      <c r="BS319" s="26"/>
      <c r="BT319" s="26">
        <v>3</v>
      </c>
      <c r="BU319" s="26"/>
      <c r="CJ319" s="28"/>
      <c r="CO319" s="28"/>
    </row>
    <row r="320" spans="1:93">
      <c r="A320" s="17">
        <v>233</v>
      </c>
      <c r="B320" s="38">
        <v>4</v>
      </c>
      <c r="C320" s="620"/>
      <c r="D320" s="20">
        <v>1</v>
      </c>
      <c r="E320" s="20"/>
      <c r="F320" s="20"/>
      <c r="G320" s="20"/>
      <c r="H320" s="20"/>
      <c r="I320" s="20"/>
      <c r="J320" s="20">
        <v>1</v>
      </c>
      <c r="K320" s="20"/>
      <c r="L320" s="20"/>
      <c r="M320" s="20"/>
      <c r="N320" s="20"/>
      <c r="O320" s="20"/>
      <c r="P320" s="20"/>
      <c r="Q320" s="20"/>
      <c r="R320" s="21"/>
      <c r="S320" s="21"/>
      <c r="T320" s="21">
        <v>3</v>
      </c>
      <c r="U320" s="21"/>
      <c r="V320" s="22"/>
      <c r="W320" s="22"/>
      <c r="X320" s="22">
        <v>3</v>
      </c>
      <c r="Y320" s="22"/>
      <c r="Z320" s="23"/>
      <c r="AA320" s="23"/>
      <c r="AB320" s="23">
        <v>3</v>
      </c>
      <c r="AC320" s="23"/>
      <c r="AD320" s="24"/>
      <c r="AE320" s="24"/>
      <c r="AF320" s="24">
        <v>3</v>
      </c>
      <c r="AG320" s="24"/>
      <c r="AH320" s="25"/>
      <c r="AI320" s="25"/>
      <c r="AJ320" s="25"/>
      <c r="AK320" s="25">
        <v>4</v>
      </c>
      <c r="AL320" s="26"/>
      <c r="AM320" s="26"/>
      <c r="AN320" s="26"/>
      <c r="AO320" s="26">
        <v>4</v>
      </c>
      <c r="AP320" s="22"/>
      <c r="AQ320" s="22"/>
      <c r="AR320" s="22"/>
      <c r="AS320" s="22">
        <v>4</v>
      </c>
      <c r="AT320" s="27"/>
      <c r="AU320" s="27"/>
      <c r="AV320" s="27">
        <v>3</v>
      </c>
      <c r="AW320" s="27"/>
      <c r="AX320" s="21"/>
      <c r="AY320" s="21"/>
      <c r="AZ320" s="21"/>
      <c r="BA320" s="21">
        <v>4</v>
      </c>
      <c r="BB320" s="22"/>
      <c r="BC320" s="22"/>
      <c r="BD320" s="22">
        <v>3</v>
      </c>
      <c r="BE320" s="22"/>
      <c r="BF320" s="23"/>
      <c r="BG320" s="23"/>
      <c r="BH320" s="23"/>
      <c r="BI320" s="23">
        <v>4</v>
      </c>
      <c r="BJ320" s="24"/>
      <c r="BK320" s="24"/>
      <c r="BL320" s="24"/>
      <c r="BM320" s="24">
        <v>4</v>
      </c>
      <c r="BN320" s="25"/>
      <c r="BO320" s="25"/>
      <c r="BP320" s="25"/>
      <c r="BQ320" s="25">
        <v>4</v>
      </c>
      <c r="BR320" s="26"/>
      <c r="BS320" s="26"/>
      <c r="BT320" s="26"/>
      <c r="BU320" s="26">
        <v>4</v>
      </c>
      <c r="CJ320" s="28"/>
      <c r="CO320" s="28"/>
    </row>
    <row r="321" spans="1:93">
      <c r="A321" s="17">
        <v>234</v>
      </c>
      <c r="B321" s="38">
        <v>5</v>
      </c>
      <c r="C321" s="620"/>
      <c r="D321" s="20">
        <v>1</v>
      </c>
      <c r="E321" s="20"/>
      <c r="F321" s="20"/>
      <c r="G321" s="20"/>
      <c r="H321" s="20">
        <v>1</v>
      </c>
      <c r="I321" s="20"/>
      <c r="J321" s="20"/>
      <c r="K321" s="20"/>
      <c r="L321" s="20"/>
      <c r="M321" s="20"/>
      <c r="N321" s="20"/>
      <c r="O321" s="20"/>
      <c r="P321" s="20"/>
      <c r="Q321" s="20"/>
      <c r="R321" s="21"/>
      <c r="S321" s="21"/>
      <c r="T321" s="21">
        <v>3</v>
      </c>
      <c r="U321" s="21"/>
      <c r="V321" s="22"/>
      <c r="W321" s="22"/>
      <c r="X321" s="22">
        <v>3</v>
      </c>
      <c r="Y321" s="22"/>
      <c r="Z321" s="23"/>
      <c r="AA321" s="23"/>
      <c r="AB321" s="23">
        <v>3</v>
      </c>
      <c r="AC321" s="23"/>
      <c r="AD321" s="24"/>
      <c r="AE321" s="24"/>
      <c r="AF321" s="24">
        <v>3</v>
      </c>
      <c r="AG321" s="24"/>
      <c r="AH321" s="25"/>
      <c r="AI321" s="25"/>
      <c r="AJ321" s="25">
        <v>3</v>
      </c>
      <c r="AK321" s="25"/>
      <c r="AL321" s="26"/>
      <c r="AM321" s="26"/>
      <c r="AN321" s="26"/>
      <c r="AO321" s="26">
        <v>4</v>
      </c>
      <c r="AP321" s="22"/>
      <c r="AQ321" s="22"/>
      <c r="AR321" s="22"/>
      <c r="AS321" s="22">
        <v>4</v>
      </c>
      <c r="AT321" s="27"/>
      <c r="AU321" s="27"/>
      <c r="AV321" s="27">
        <v>3</v>
      </c>
      <c r="AW321" s="27"/>
      <c r="AX321" s="21"/>
      <c r="AY321" s="21"/>
      <c r="AZ321" s="21"/>
      <c r="BA321" s="21">
        <v>4</v>
      </c>
      <c r="BB321" s="22"/>
      <c r="BC321" s="22"/>
      <c r="BD321" s="22">
        <v>3</v>
      </c>
      <c r="BE321" s="22"/>
      <c r="BF321" s="23"/>
      <c r="BG321" s="23"/>
      <c r="BH321" s="23"/>
      <c r="BI321" s="23">
        <v>4</v>
      </c>
      <c r="BJ321" s="24"/>
      <c r="BK321" s="24"/>
      <c r="BL321" s="24"/>
      <c r="BM321" s="24">
        <v>4</v>
      </c>
      <c r="BN321" s="25"/>
      <c r="BO321" s="25"/>
      <c r="BP321" s="25"/>
      <c r="BQ321" s="25">
        <v>4</v>
      </c>
      <c r="BR321" s="26"/>
      <c r="BS321" s="26"/>
      <c r="BT321" s="26"/>
      <c r="BU321" s="26">
        <v>4</v>
      </c>
      <c r="CJ321" s="28"/>
      <c r="CO321" s="28"/>
    </row>
    <row r="322" spans="1:93">
      <c r="A322" s="17">
        <v>235</v>
      </c>
      <c r="B322" s="38">
        <v>6</v>
      </c>
      <c r="C322" s="620"/>
      <c r="D322" s="20">
        <v>1</v>
      </c>
      <c r="E322" s="20"/>
      <c r="F322" s="20"/>
      <c r="G322" s="20"/>
      <c r="H322" s="20">
        <v>1</v>
      </c>
      <c r="I322" s="20"/>
      <c r="J322" s="20"/>
      <c r="K322" s="20"/>
      <c r="L322" s="20"/>
      <c r="M322" s="20"/>
      <c r="N322" s="20"/>
      <c r="O322" s="20"/>
      <c r="P322" s="20"/>
      <c r="Q322" s="20"/>
      <c r="R322" s="21"/>
      <c r="S322" s="21"/>
      <c r="T322" s="21"/>
      <c r="U322" s="21">
        <v>4</v>
      </c>
      <c r="V322" s="22"/>
      <c r="W322" s="22"/>
      <c r="X322" s="22">
        <v>3</v>
      </c>
      <c r="Y322" s="22"/>
      <c r="Z322" s="23"/>
      <c r="AA322" s="23"/>
      <c r="AB322" s="23">
        <v>3</v>
      </c>
      <c r="AC322" s="23"/>
      <c r="AD322" s="24"/>
      <c r="AE322" s="24"/>
      <c r="AF322" s="24">
        <v>3</v>
      </c>
      <c r="AG322" s="24"/>
      <c r="AH322" s="25"/>
      <c r="AI322" s="25"/>
      <c r="AJ322" s="25">
        <v>3</v>
      </c>
      <c r="AK322" s="25"/>
      <c r="AL322" s="26"/>
      <c r="AM322" s="26"/>
      <c r="AN322" s="26">
        <v>3</v>
      </c>
      <c r="AO322" s="26"/>
      <c r="AP322" s="22"/>
      <c r="AQ322" s="22"/>
      <c r="AR322" s="22">
        <v>3</v>
      </c>
      <c r="AS322" s="22"/>
      <c r="AT322" s="27"/>
      <c r="AU322" s="27"/>
      <c r="AV322" s="27">
        <v>3</v>
      </c>
      <c r="AW322" s="27"/>
      <c r="AX322" s="21"/>
      <c r="AY322" s="21"/>
      <c r="AZ322" s="21">
        <v>3</v>
      </c>
      <c r="BA322" s="21"/>
      <c r="BB322" s="22"/>
      <c r="BC322" s="22"/>
      <c r="BD322" s="22">
        <v>3</v>
      </c>
      <c r="BE322" s="22"/>
      <c r="BF322" s="23"/>
      <c r="BG322" s="23"/>
      <c r="BH322" s="23"/>
      <c r="BI322" s="23">
        <v>4</v>
      </c>
      <c r="BJ322" s="24"/>
      <c r="BK322" s="24"/>
      <c r="BL322" s="24"/>
      <c r="BM322" s="24">
        <v>4</v>
      </c>
      <c r="BN322" s="25"/>
      <c r="BO322" s="25"/>
      <c r="BP322" s="25">
        <v>3</v>
      </c>
      <c r="BQ322" s="25"/>
      <c r="BR322" s="26"/>
      <c r="BS322" s="26"/>
      <c r="BT322" s="26">
        <v>3</v>
      </c>
      <c r="BU322" s="26"/>
      <c r="CJ322" s="28"/>
      <c r="CO322" s="28"/>
    </row>
    <row r="323" spans="1:93">
      <c r="A323" s="17">
        <v>236</v>
      </c>
      <c r="B323" s="38">
        <v>7</v>
      </c>
      <c r="C323" s="620"/>
      <c r="D323" s="20"/>
      <c r="E323" s="20">
        <v>1</v>
      </c>
      <c r="F323" s="20"/>
      <c r="G323" s="20"/>
      <c r="H323" s="20">
        <v>1</v>
      </c>
      <c r="I323" s="20"/>
      <c r="J323" s="20"/>
      <c r="K323" s="20"/>
      <c r="L323" s="20"/>
      <c r="M323" s="20"/>
      <c r="N323" s="20"/>
      <c r="O323" s="20"/>
      <c r="P323" s="20"/>
      <c r="Q323" s="20"/>
      <c r="R323" s="21"/>
      <c r="S323" s="21"/>
      <c r="T323" s="21">
        <v>3</v>
      </c>
      <c r="U323" s="21"/>
      <c r="V323" s="22"/>
      <c r="W323" s="22"/>
      <c r="X323" s="22">
        <v>3</v>
      </c>
      <c r="Y323" s="22"/>
      <c r="Z323" s="23"/>
      <c r="AA323" s="23"/>
      <c r="AB323" s="23">
        <v>3</v>
      </c>
      <c r="AC323" s="23"/>
      <c r="AD323" s="24"/>
      <c r="AE323" s="24"/>
      <c r="AF323" s="24">
        <v>3</v>
      </c>
      <c r="AG323" s="24"/>
      <c r="AH323" s="25"/>
      <c r="AI323" s="25"/>
      <c r="AJ323" s="25">
        <v>3</v>
      </c>
      <c r="AK323" s="25"/>
      <c r="AL323" s="26"/>
      <c r="AM323" s="26"/>
      <c r="AN323" s="26">
        <v>3</v>
      </c>
      <c r="AO323" s="26"/>
      <c r="AP323" s="22"/>
      <c r="AQ323" s="22"/>
      <c r="AR323" s="22">
        <v>3</v>
      </c>
      <c r="AS323" s="22"/>
      <c r="AT323" s="27"/>
      <c r="AU323" s="27"/>
      <c r="AV323" s="27">
        <v>3</v>
      </c>
      <c r="AW323" s="27"/>
      <c r="AX323" s="21"/>
      <c r="AY323" s="21"/>
      <c r="AZ323" s="21">
        <v>3</v>
      </c>
      <c r="BA323" s="21"/>
      <c r="BB323" s="22"/>
      <c r="BC323" s="22"/>
      <c r="BD323" s="22">
        <v>3</v>
      </c>
      <c r="BE323" s="22"/>
      <c r="BF323" s="23"/>
      <c r="BG323" s="23"/>
      <c r="BH323" s="23"/>
      <c r="BI323" s="23">
        <v>4</v>
      </c>
      <c r="BJ323" s="24"/>
      <c r="BK323" s="24"/>
      <c r="BL323" s="24"/>
      <c r="BM323" s="24">
        <v>4</v>
      </c>
      <c r="BN323" s="25"/>
      <c r="BO323" s="25"/>
      <c r="BP323" s="25">
        <v>3</v>
      </c>
      <c r="BQ323" s="25"/>
      <c r="BR323" s="26"/>
      <c r="BS323" s="26"/>
      <c r="BT323" s="26">
        <v>3</v>
      </c>
      <c r="BU323" s="26"/>
      <c r="CJ323" s="28"/>
      <c r="CO323" s="28"/>
    </row>
    <row r="324" spans="1:93">
      <c r="A324" s="17">
        <v>237</v>
      </c>
      <c r="B324" s="38">
        <v>8</v>
      </c>
      <c r="C324" s="620"/>
      <c r="D324" s="20"/>
      <c r="E324" s="20">
        <v>1</v>
      </c>
      <c r="F324" s="20"/>
      <c r="G324" s="20"/>
      <c r="H324" s="20"/>
      <c r="I324" s="20"/>
      <c r="J324" s="20">
        <v>1</v>
      </c>
      <c r="K324" s="20"/>
      <c r="L324" s="20"/>
      <c r="M324" s="20"/>
      <c r="N324" s="20"/>
      <c r="O324" s="20"/>
      <c r="P324" s="20"/>
      <c r="Q324" s="20"/>
      <c r="R324" s="21"/>
      <c r="S324" s="21"/>
      <c r="T324" s="21">
        <v>3</v>
      </c>
      <c r="U324" s="21"/>
      <c r="V324" s="22"/>
      <c r="W324" s="22"/>
      <c r="X324" s="22">
        <v>3</v>
      </c>
      <c r="Y324" s="22"/>
      <c r="Z324" s="23"/>
      <c r="AA324" s="23"/>
      <c r="AB324" s="23">
        <v>3</v>
      </c>
      <c r="AC324" s="23"/>
      <c r="AD324" s="24"/>
      <c r="AE324" s="24"/>
      <c r="AF324" s="24">
        <v>3</v>
      </c>
      <c r="AG324" s="24"/>
      <c r="AH324" s="25"/>
      <c r="AI324" s="25"/>
      <c r="AJ324" s="25">
        <v>3</v>
      </c>
      <c r="AK324" s="25"/>
      <c r="AL324" s="26"/>
      <c r="AM324" s="26"/>
      <c r="AN324" s="26">
        <v>3</v>
      </c>
      <c r="AO324" s="26"/>
      <c r="AP324" s="22"/>
      <c r="AQ324" s="22"/>
      <c r="AR324" s="22">
        <v>3</v>
      </c>
      <c r="AS324" s="22"/>
      <c r="AT324" s="27"/>
      <c r="AU324" s="27"/>
      <c r="AV324" s="27">
        <v>3</v>
      </c>
      <c r="AW324" s="27"/>
      <c r="AX324" s="21"/>
      <c r="AY324" s="21"/>
      <c r="AZ324" s="21">
        <v>3</v>
      </c>
      <c r="BA324" s="21"/>
      <c r="BB324" s="22"/>
      <c r="BC324" s="22"/>
      <c r="BD324" s="22">
        <v>3</v>
      </c>
      <c r="BE324" s="22"/>
      <c r="BF324" s="23"/>
      <c r="BG324" s="23"/>
      <c r="BH324" s="23"/>
      <c r="BI324" s="23">
        <v>4</v>
      </c>
      <c r="BJ324" s="24"/>
      <c r="BK324" s="24"/>
      <c r="BL324" s="24"/>
      <c r="BM324" s="24">
        <v>4</v>
      </c>
      <c r="BN324" s="25"/>
      <c r="BO324" s="25"/>
      <c r="BP324" s="25">
        <v>3</v>
      </c>
      <c r="BQ324" s="25"/>
      <c r="BR324" s="26"/>
      <c r="BS324" s="26"/>
      <c r="BT324" s="26"/>
      <c r="BU324" s="26">
        <v>4</v>
      </c>
      <c r="CJ324" s="28"/>
      <c r="CO324" s="28"/>
    </row>
    <row r="325" spans="1:93">
      <c r="A325" s="17">
        <v>238</v>
      </c>
      <c r="B325" s="38">
        <v>9</v>
      </c>
      <c r="C325" s="620"/>
      <c r="D325" s="20">
        <v>1</v>
      </c>
      <c r="E325" s="20"/>
      <c r="F325" s="20"/>
      <c r="G325" s="20"/>
      <c r="H325" s="20"/>
      <c r="I325" s="20"/>
      <c r="J325" s="20">
        <v>1</v>
      </c>
      <c r="K325" s="20"/>
      <c r="L325" s="20"/>
      <c r="M325" s="20"/>
      <c r="N325" s="20"/>
      <c r="O325" s="20"/>
      <c r="P325" s="20"/>
      <c r="Q325" s="20"/>
      <c r="R325" s="21"/>
      <c r="S325" s="21"/>
      <c r="T325" s="21">
        <v>3</v>
      </c>
      <c r="U325" s="21"/>
      <c r="V325" s="22"/>
      <c r="W325" s="22"/>
      <c r="X325" s="22">
        <v>3</v>
      </c>
      <c r="Y325" s="22"/>
      <c r="Z325" s="23"/>
      <c r="AA325" s="23"/>
      <c r="AB325" s="23">
        <v>3</v>
      </c>
      <c r="AC325" s="23"/>
      <c r="AD325" s="24"/>
      <c r="AE325" s="24"/>
      <c r="AF325" s="24">
        <v>3</v>
      </c>
      <c r="AG325" s="24"/>
      <c r="AH325" s="25"/>
      <c r="AI325" s="25"/>
      <c r="AJ325" s="25">
        <v>3</v>
      </c>
      <c r="AK325" s="25"/>
      <c r="AL325" s="26"/>
      <c r="AM325" s="26"/>
      <c r="AN325" s="26"/>
      <c r="AO325" s="26">
        <v>4</v>
      </c>
      <c r="AP325" s="22"/>
      <c r="AQ325" s="22"/>
      <c r="AR325" s="22"/>
      <c r="AS325" s="22">
        <v>4</v>
      </c>
      <c r="AT325" s="27"/>
      <c r="AU325" s="27"/>
      <c r="AV325" s="27">
        <v>3</v>
      </c>
      <c r="AW325" s="27"/>
      <c r="AX325" s="21"/>
      <c r="AY325" s="21"/>
      <c r="AZ325" s="21">
        <v>3</v>
      </c>
      <c r="BA325" s="21"/>
      <c r="BB325" s="22"/>
      <c r="BC325" s="22"/>
      <c r="BD325" s="22">
        <v>3</v>
      </c>
      <c r="BE325" s="22"/>
      <c r="BF325" s="23"/>
      <c r="BG325" s="23"/>
      <c r="BH325" s="23"/>
      <c r="BI325" s="23">
        <v>4</v>
      </c>
      <c r="BJ325" s="24"/>
      <c r="BK325" s="24"/>
      <c r="BL325" s="24"/>
      <c r="BM325" s="24">
        <v>4</v>
      </c>
      <c r="BN325" s="25"/>
      <c r="BO325" s="25"/>
      <c r="BP325" s="25">
        <v>3</v>
      </c>
      <c r="BQ325" s="25"/>
      <c r="BR325" s="26"/>
      <c r="BS325" s="26"/>
      <c r="BT325" s="26"/>
      <c r="BU325" s="26">
        <v>4</v>
      </c>
      <c r="CJ325" s="28"/>
      <c r="CO325" s="28"/>
    </row>
    <row r="326" spans="1:93">
      <c r="A326" s="17">
        <v>239</v>
      </c>
      <c r="B326" s="38">
        <v>10</v>
      </c>
      <c r="C326" s="620"/>
      <c r="D326" s="20"/>
      <c r="E326" s="20">
        <v>1</v>
      </c>
      <c r="F326" s="20"/>
      <c r="G326" s="20"/>
      <c r="H326" s="20"/>
      <c r="I326" s="20"/>
      <c r="J326" s="20">
        <v>1</v>
      </c>
      <c r="K326" s="20"/>
      <c r="L326" s="20"/>
      <c r="M326" s="20"/>
      <c r="N326" s="20"/>
      <c r="O326" s="20"/>
      <c r="P326" s="20"/>
      <c r="Q326" s="20"/>
      <c r="R326" s="21"/>
      <c r="S326" s="21"/>
      <c r="T326" s="21">
        <v>3</v>
      </c>
      <c r="U326" s="21"/>
      <c r="V326" s="22"/>
      <c r="W326" s="22"/>
      <c r="X326" s="22">
        <v>3</v>
      </c>
      <c r="Y326" s="22"/>
      <c r="Z326" s="23"/>
      <c r="AA326" s="23"/>
      <c r="AB326" s="23">
        <v>3</v>
      </c>
      <c r="AC326" s="23"/>
      <c r="AD326" s="24"/>
      <c r="AE326" s="24"/>
      <c r="AF326" s="24">
        <v>3</v>
      </c>
      <c r="AG326" s="24"/>
      <c r="AH326" s="25"/>
      <c r="AI326" s="25"/>
      <c r="AJ326" s="25">
        <v>3</v>
      </c>
      <c r="AK326" s="25"/>
      <c r="AL326" s="26"/>
      <c r="AM326" s="26"/>
      <c r="AN326" s="26">
        <v>3</v>
      </c>
      <c r="AO326" s="26"/>
      <c r="AP326" s="22"/>
      <c r="AQ326" s="22"/>
      <c r="AR326" s="22">
        <v>3</v>
      </c>
      <c r="AS326" s="22"/>
      <c r="AT326" s="27"/>
      <c r="AU326" s="27"/>
      <c r="AV326" s="27">
        <v>3</v>
      </c>
      <c r="AW326" s="27"/>
      <c r="AX326" s="21"/>
      <c r="AY326" s="21"/>
      <c r="AZ326" s="21">
        <v>3</v>
      </c>
      <c r="BA326" s="21"/>
      <c r="BB326" s="22"/>
      <c r="BC326" s="22"/>
      <c r="BD326" s="22">
        <v>3</v>
      </c>
      <c r="BE326" s="22"/>
      <c r="BF326" s="23"/>
      <c r="BG326" s="23"/>
      <c r="BH326" s="23"/>
      <c r="BI326" s="23">
        <v>4</v>
      </c>
      <c r="BJ326" s="24"/>
      <c r="BK326" s="24"/>
      <c r="BL326" s="24"/>
      <c r="BM326" s="24">
        <v>4</v>
      </c>
      <c r="BN326" s="25"/>
      <c r="BO326" s="25"/>
      <c r="BP326" s="25">
        <v>3</v>
      </c>
      <c r="BQ326" s="25"/>
      <c r="BR326" s="26"/>
      <c r="BS326" s="26"/>
      <c r="BT326" s="26">
        <v>3</v>
      </c>
      <c r="BU326" s="26"/>
      <c r="CJ326" s="28"/>
      <c r="CO326" s="28"/>
    </row>
    <row r="327" spans="1:93">
      <c r="A327" s="17">
        <v>240</v>
      </c>
      <c r="B327" s="38">
        <v>11</v>
      </c>
      <c r="C327" s="620"/>
      <c r="D327" s="20">
        <v>1</v>
      </c>
      <c r="E327" s="20"/>
      <c r="F327" s="20"/>
      <c r="G327" s="20"/>
      <c r="H327" s="20"/>
      <c r="I327" s="20"/>
      <c r="J327" s="20">
        <v>1</v>
      </c>
      <c r="K327" s="20"/>
      <c r="L327" s="20"/>
      <c r="M327" s="20"/>
      <c r="N327" s="20"/>
      <c r="O327" s="20"/>
      <c r="P327" s="20"/>
      <c r="Q327" s="20"/>
      <c r="R327" s="21"/>
      <c r="S327" s="21"/>
      <c r="T327" s="21"/>
      <c r="U327" s="21">
        <v>4</v>
      </c>
      <c r="V327" s="22"/>
      <c r="W327" s="22"/>
      <c r="X327" s="22"/>
      <c r="Y327" s="22">
        <v>4</v>
      </c>
      <c r="Z327" s="23"/>
      <c r="AA327" s="23"/>
      <c r="AB327" s="23">
        <v>3</v>
      </c>
      <c r="AC327" s="23"/>
      <c r="AD327" s="24"/>
      <c r="AE327" s="24"/>
      <c r="AF327" s="24">
        <v>3</v>
      </c>
      <c r="AG327" s="24"/>
      <c r="AH327" s="25"/>
      <c r="AI327" s="25"/>
      <c r="AJ327" s="25">
        <v>3</v>
      </c>
      <c r="AK327" s="25"/>
      <c r="AL327" s="26"/>
      <c r="AM327" s="26"/>
      <c r="AN327" s="26">
        <v>3</v>
      </c>
      <c r="AO327" s="26"/>
      <c r="AP327" s="22"/>
      <c r="AQ327" s="22"/>
      <c r="AR327" s="22"/>
      <c r="AS327" s="22">
        <v>4</v>
      </c>
      <c r="AT327" s="27"/>
      <c r="AU327" s="27"/>
      <c r="AV327" s="27">
        <v>3</v>
      </c>
      <c r="AW327" s="27"/>
      <c r="AX327" s="21"/>
      <c r="AY327" s="21"/>
      <c r="AZ327" s="21">
        <v>3</v>
      </c>
      <c r="BA327" s="21"/>
      <c r="BB327" s="22"/>
      <c r="BC327" s="22"/>
      <c r="BD327" s="22">
        <v>3</v>
      </c>
      <c r="BE327" s="22"/>
      <c r="BF327" s="23"/>
      <c r="BG327" s="23"/>
      <c r="BH327" s="23"/>
      <c r="BI327" s="23">
        <v>4</v>
      </c>
      <c r="BJ327" s="24"/>
      <c r="BK327" s="24"/>
      <c r="BL327" s="24"/>
      <c r="BM327" s="24">
        <v>4</v>
      </c>
      <c r="BN327" s="25"/>
      <c r="BO327" s="25"/>
      <c r="BP327" s="25"/>
      <c r="BQ327" s="25">
        <v>4</v>
      </c>
      <c r="BR327" s="26"/>
      <c r="BS327" s="26"/>
      <c r="BT327" s="26"/>
      <c r="BU327" s="26">
        <v>4</v>
      </c>
      <c r="CJ327" s="28"/>
      <c r="CO327" s="28"/>
    </row>
    <row r="328" spans="1:93">
      <c r="A328" s="17">
        <v>241</v>
      </c>
      <c r="B328" s="38">
        <v>12</v>
      </c>
      <c r="C328" s="620"/>
      <c r="D328" s="20">
        <v>1</v>
      </c>
      <c r="E328" s="20"/>
      <c r="F328" s="20"/>
      <c r="G328" s="20"/>
      <c r="H328" s="20">
        <v>1</v>
      </c>
      <c r="I328" s="20"/>
      <c r="J328" s="20"/>
      <c r="K328" s="20"/>
      <c r="L328" s="20"/>
      <c r="M328" s="20"/>
      <c r="N328" s="20"/>
      <c r="O328" s="20"/>
      <c r="P328" s="20"/>
      <c r="Q328" s="20"/>
      <c r="R328" s="21"/>
      <c r="S328" s="21"/>
      <c r="T328" s="21">
        <v>3</v>
      </c>
      <c r="U328" s="21"/>
      <c r="V328" s="22"/>
      <c r="W328" s="22"/>
      <c r="X328" s="22">
        <v>3</v>
      </c>
      <c r="Y328" s="22"/>
      <c r="Z328" s="23"/>
      <c r="AA328" s="23"/>
      <c r="AB328" s="23">
        <v>3</v>
      </c>
      <c r="AC328" s="23"/>
      <c r="AD328" s="24"/>
      <c r="AE328" s="24"/>
      <c r="AF328" s="24">
        <v>3</v>
      </c>
      <c r="AG328" s="24"/>
      <c r="AH328" s="25"/>
      <c r="AI328" s="25"/>
      <c r="AJ328" s="25">
        <v>3</v>
      </c>
      <c r="AK328" s="25"/>
      <c r="AL328" s="26"/>
      <c r="AM328" s="26"/>
      <c r="AN328" s="26">
        <v>3</v>
      </c>
      <c r="AO328" s="26"/>
      <c r="AP328" s="22"/>
      <c r="AQ328" s="22"/>
      <c r="AR328" s="22"/>
      <c r="AS328" s="22">
        <v>4</v>
      </c>
      <c r="AT328" s="27"/>
      <c r="AU328" s="27"/>
      <c r="AV328" s="27"/>
      <c r="AW328" s="27">
        <v>4</v>
      </c>
      <c r="AX328" s="21"/>
      <c r="AY328" s="21"/>
      <c r="AZ328" s="21">
        <v>3</v>
      </c>
      <c r="BA328" s="21"/>
      <c r="BB328" s="22"/>
      <c r="BC328" s="22"/>
      <c r="BD328" s="22">
        <v>3</v>
      </c>
      <c r="BE328" s="22"/>
      <c r="BF328" s="23"/>
      <c r="BG328" s="23"/>
      <c r="BH328" s="23"/>
      <c r="BI328" s="23">
        <v>4</v>
      </c>
      <c r="BJ328" s="24"/>
      <c r="BK328" s="24"/>
      <c r="BL328" s="24"/>
      <c r="BM328" s="24">
        <v>4</v>
      </c>
      <c r="BN328" s="25"/>
      <c r="BO328" s="25"/>
      <c r="BP328" s="25"/>
      <c r="BQ328" s="25">
        <v>4</v>
      </c>
      <c r="BR328" s="26"/>
      <c r="BS328" s="26"/>
      <c r="BT328" s="26"/>
      <c r="BU328" s="26">
        <v>4</v>
      </c>
      <c r="CJ328" s="28"/>
      <c r="CO328" s="28"/>
    </row>
    <row r="329" spans="1:93">
      <c r="A329" s="17">
        <v>242</v>
      </c>
      <c r="B329" s="38">
        <v>13</v>
      </c>
      <c r="C329" s="620"/>
      <c r="D329" s="20"/>
      <c r="E329" s="20">
        <v>1</v>
      </c>
      <c r="F329" s="20"/>
      <c r="G329" s="20"/>
      <c r="H329" s="20"/>
      <c r="I329" s="20"/>
      <c r="J329" s="20">
        <v>1</v>
      </c>
      <c r="K329" s="20"/>
      <c r="L329" s="20"/>
      <c r="M329" s="20"/>
      <c r="N329" s="20"/>
      <c r="O329" s="20"/>
      <c r="P329" s="20"/>
      <c r="Q329" s="20"/>
      <c r="R329" s="21"/>
      <c r="S329" s="21"/>
      <c r="T329" s="21">
        <v>3</v>
      </c>
      <c r="U329" s="21"/>
      <c r="V329" s="22"/>
      <c r="W329" s="22"/>
      <c r="X329" s="22">
        <v>3</v>
      </c>
      <c r="Y329" s="22"/>
      <c r="Z329" s="23"/>
      <c r="AA329" s="23"/>
      <c r="AB329" s="23">
        <v>3</v>
      </c>
      <c r="AC329" s="23"/>
      <c r="AD329" s="24"/>
      <c r="AE329" s="24"/>
      <c r="AF329" s="24">
        <v>3</v>
      </c>
      <c r="AG329" s="24"/>
      <c r="AH329" s="25"/>
      <c r="AI329" s="25"/>
      <c r="AJ329" s="25">
        <v>3</v>
      </c>
      <c r="AK329" s="25"/>
      <c r="AL329" s="26"/>
      <c r="AM329" s="26"/>
      <c r="AN329" s="26">
        <v>3</v>
      </c>
      <c r="AO329" s="26"/>
      <c r="AP329" s="22"/>
      <c r="AQ329" s="22"/>
      <c r="AR329" s="22">
        <v>3</v>
      </c>
      <c r="AS329" s="22"/>
      <c r="AT329" s="27"/>
      <c r="AU329" s="27"/>
      <c r="AV329" s="27">
        <v>3</v>
      </c>
      <c r="AW329" s="27"/>
      <c r="AX329" s="21"/>
      <c r="AY329" s="21"/>
      <c r="AZ329" s="21">
        <v>3</v>
      </c>
      <c r="BA329" s="21"/>
      <c r="BB329" s="22"/>
      <c r="BC329" s="22"/>
      <c r="BD329" s="22">
        <v>3</v>
      </c>
      <c r="BE329" s="22"/>
      <c r="BF329" s="23"/>
      <c r="BG329" s="23"/>
      <c r="BH329" s="23"/>
      <c r="BI329" s="23">
        <v>4</v>
      </c>
      <c r="BJ329" s="24"/>
      <c r="BK329" s="24"/>
      <c r="BL329" s="24"/>
      <c r="BM329" s="24">
        <v>4</v>
      </c>
      <c r="BN329" s="25"/>
      <c r="BO329" s="25"/>
      <c r="BP329" s="25"/>
      <c r="BQ329" s="25">
        <v>4</v>
      </c>
      <c r="BR329" s="26"/>
      <c r="BS329" s="26"/>
      <c r="BT329" s="26"/>
      <c r="BU329" s="26">
        <v>4</v>
      </c>
      <c r="CJ329" s="28"/>
      <c r="CO329" s="28"/>
    </row>
    <row r="330" spans="1:93">
      <c r="A330" s="17">
        <v>243</v>
      </c>
      <c r="B330" s="38">
        <v>14</v>
      </c>
      <c r="C330" s="620"/>
      <c r="D330" s="20">
        <v>1</v>
      </c>
      <c r="E330" s="20"/>
      <c r="F330" s="20"/>
      <c r="G330" s="20"/>
      <c r="H330" s="20"/>
      <c r="I330" s="20"/>
      <c r="J330" s="20">
        <v>1</v>
      </c>
      <c r="K330" s="20"/>
      <c r="L330" s="20"/>
      <c r="M330" s="20"/>
      <c r="N330" s="20"/>
      <c r="O330" s="20"/>
      <c r="P330" s="20"/>
      <c r="Q330" s="20"/>
      <c r="R330" s="21"/>
      <c r="S330" s="21"/>
      <c r="T330" s="21"/>
      <c r="U330" s="21">
        <v>4</v>
      </c>
      <c r="V330" s="22"/>
      <c r="W330" s="22"/>
      <c r="X330" s="22">
        <v>3</v>
      </c>
      <c r="Y330" s="22"/>
      <c r="Z330" s="23"/>
      <c r="AA330" s="23"/>
      <c r="AB330" s="23">
        <v>3</v>
      </c>
      <c r="AC330" s="23"/>
      <c r="AD330" s="24"/>
      <c r="AE330" s="24"/>
      <c r="AF330" s="24">
        <v>3</v>
      </c>
      <c r="AG330" s="24"/>
      <c r="AH330" s="25"/>
      <c r="AI330" s="25"/>
      <c r="AJ330" s="25">
        <v>3</v>
      </c>
      <c r="AK330" s="25"/>
      <c r="AL330" s="26"/>
      <c r="AM330" s="26"/>
      <c r="AN330" s="26">
        <v>3</v>
      </c>
      <c r="AO330" s="26"/>
      <c r="AP330" s="22"/>
      <c r="AQ330" s="22"/>
      <c r="AR330" s="22">
        <v>3</v>
      </c>
      <c r="AS330" s="22"/>
      <c r="AT330" s="27"/>
      <c r="AU330" s="27"/>
      <c r="AV330" s="27">
        <v>3</v>
      </c>
      <c r="AW330" s="27"/>
      <c r="AX330" s="21"/>
      <c r="AY330" s="21"/>
      <c r="AZ330" s="21">
        <v>3</v>
      </c>
      <c r="BA330" s="21"/>
      <c r="BB330" s="22"/>
      <c r="BC330" s="22"/>
      <c r="BD330" s="22">
        <v>3</v>
      </c>
      <c r="BE330" s="22"/>
      <c r="BF330" s="23"/>
      <c r="BG330" s="23"/>
      <c r="BH330" s="23"/>
      <c r="BI330" s="23">
        <v>4</v>
      </c>
      <c r="BJ330" s="24"/>
      <c r="BK330" s="24"/>
      <c r="BL330" s="24"/>
      <c r="BM330" s="24">
        <v>4</v>
      </c>
      <c r="BN330" s="25"/>
      <c r="BO330" s="25"/>
      <c r="BP330" s="25">
        <v>3</v>
      </c>
      <c r="BQ330" s="25"/>
      <c r="BR330" s="26"/>
      <c r="BS330" s="26"/>
      <c r="BT330" s="26">
        <v>3</v>
      </c>
      <c r="BU330" s="26"/>
      <c r="CJ330" s="28"/>
      <c r="CO330" s="28"/>
    </row>
    <row r="331" spans="1:93">
      <c r="A331" s="17">
        <v>244</v>
      </c>
      <c r="B331" s="38">
        <v>15</v>
      </c>
      <c r="C331" s="620"/>
      <c r="D331" s="20">
        <v>1</v>
      </c>
      <c r="E331" s="20"/>
      <c r="F331" s="20"/>
      <c r="G331" s="20"/>
      <c r="H331" s="20">
        <v>1</v>
      </c>
      <c r="I331" s="20"/>
      <c r="J331" s="20"/>
      <c r="K331" s="20"/>
      <c r="L331" s="20"/>
      <c r="M331" s="20"/>
      <c r="N331" s="20"/>
      <c r="O331" s="20"/>
      <c r="P331" s="20"/>
      <c r="Q331" s="20"/>
      <c r="R331" s="21"/>
      <c r="S331" s="21"/>
      <c r="T331" s="21">
        <v>3</v>
      </c>
      <c r="U331" s="21"/>
      <c r="V331" s="22"/>
      <c r="W331" s="22"/>
      <c r="X331" s="22">
        <v>3</v>
      </c>
      <c r="Y331" s="22"/>
      <c r="Z331" s="23"/>
      <c r="AA331" s="23"/>
      <c r="AB331" s="23">
        <v>3</v>
      </c>
      <c r="AC331" s="23"/>
      <c r="AD331" s="24"/>
      <c r="AE331" s="24"/>
      <c r="AF331" s="24">
        <v>3</v>
      </c>
      <c r="AG331" s="24"/>
      <c r="AH331" s="25"/>
      <c r="AI331" s="25"/>
      <c r="AJ331" s="25">
        <v>3</v>
      </c>
      <c r="AK331" s="25"/>
      <c r="AL331" s="26"/>
      <c r="AM331" s="26"/>
      <c r="AN331" s="26">
        <v>3</v>
      </c>
      <c r="AO331" s="26"/>
      <c r="AP331" s="22"/>
      <c r="AQ331" s="22"/>
      <c r="AR331" s="22">
        <v>3</v>
      </c>
      <c r="AS331" s="22"/>
      <c r="AT331" s="27"/>
      <c r="AU331" s="27"/>
      <c r="AV331" s="27">
        <v>3</v>
      </c>
      <c r="AW331" s="27"/>
      <c r="AX331" s="21"/>
      <c r="AY331" s="21"/>
      <c r="AZ331" s="21">
        <v>3</v>
      </c>
      <c r="BA331" s="21"/>
      <c r="BB331" s="22"/>
      <c r="BC331" s="22"/>
      <c r="BD331" s="22">
        <v>3</v>
      </c>
      <c r="BE331" s="22"/>
      <c r="BF331" s="23"/>
      <c r="BG331" s="23"/>
      <c r="BH331" s="23"/>
      <c r="BI331" s="23">
        <v>4</v>
      </c>
      <c r="BJ331" s="24"/>
      <c r="BK331" s="24"/>
      <c r="BL331" s="24"/>
      <c r="BM331" s="24">
        <v>4</v>
      </c>
      <c r="BN331" s="25"/>
      <c r="BO331" s="25"/>
      <c r="BP331" s="25">
        <v>3</v>
      </c>
      <c r="BQ331" s="25"/>
      <c r="BR331" s="26"/>
      <c r="BS331" s="26"/>
      <c r="BT331" s="26">
        <v>3</v>
      </c>
      <c r="BU331" s="26"/>
      <c r="CJ331" s="28"/>
      <c r="CO331" s="28"/>
    </row>
    <row r="332" spans="1:93">
      <c r="A332" s="17">
        <v>245</v>
      </c>
      <c r="B332" s="38">
        <v>16</v>
      </c>
      <c r="C332" s="620"/>
      <c r="D332" s="20">
        <v>1</v>
      </c>
      <c r="E332" s="20"/>
      <c r="F332" s="20"/>
      <c r="G332" s="20"/>
      <c r="H332" s="20">
        <v>1</v>
      </c>
      <c r="I332" s="20"/>
      <c r="J332" s="20"/>
      <c r="K332" s="20"/>
      <c r="L332" s="20"/>
      <c r="M332" s="20"/>
      <c r="N332" s="20"/>
      <c r="O332" s="20"/>
      <c r="P332" s="20"/>
      <c r="Q332" s="20"/>
      <c r="R332" s="21"/>
      <c r="S332" s="21"/>
      <c r="T332" s="21">
        <v>3</v>
      </c>
      <c r="U332" s="21"/>
      <c r="V332" s="22"/>
      <c r="W332" s="22"/>
      <c r="X332" s="22">
        <v>3</v>
      </c>
      <c r="Y332" s="22"/>
      <c r="Z332" s="23"/>
      <c r="AA332" s="23"/>
      <c r="AB332" s="23">
        <v>3</v>
      </c>
      <c r="AC332" s="23"/>
      <c r="AD332" s="24"/>
      <c r="AE332" s="24"/>
      <c r="AF332" s="24">
        <v>3</v>
      </c>
      <c r="AG332" s="24"/>
      <c r="AH332" s="25"/>
      <c r="AI332" s="25"/>
      <c r="AJ332" s="25">
        <v>3</v>
      </c>
      <c r="AK332" s="25"/>
      <c r="AL332" s="26"/>
      <c r="AM332" s="26"/>
      <c r="AN332" s="26"/>
      <c r="AO332" s="26">
        <v>4</v>
      </c>
      <c r="AP332" s="22"/>
      <c r="AQ332" s="22"/>
      <c r="AR332" s="22"/>
      <c r="AS332" s="22">
        <v>4</v>
      </c>
      <c r="AT332" s="27"/>
      <c r="AU332" s="27"/>
      <c r="AV332" s="27">
        <v>3</v>
      </c>
      <c r="AW332" s="27"/>
      <c r="AX332" s="21"/>
      <c r="AY332" s="21"/>
      <c r="AZ332" s="21">
        <v>3</v>
      </c>
      <c r="BA332" s="21"/>
      <c r="BB332" s="22"/>
      <c r="BC332" s="22"/>
      <c r="BD332" s="22">
        <v>3</v>
      </c>
      <c r="BE332" s="22"/>
      <c r="BF332" s="23"/>
      <c r="BG332" s="23"/>
      <c r="BH332" s="23"/>
      <c r="BI332" s="23">
        <v>4</v>
      </c>
      <c r="BJ332" s="24"/>
      <c r="BK332" s="24"/>
      <c r="BL332" s="24"/>
      <c r="BM332" s="24">
        <v>4</v>
      </c>
      <c r="BN332" s="25"/>
      <c r="BO332" s="25"/>
      <c r="BP332" s="25">
        <v>3</v>
      </c>
      <c r="BQ332" s="25"/>
      <c r="BR332" s="26"/>
      <c r="BS332" s="26"/>
      <c r="BT332" s="26">
        <v>3</v>
      </c>
      <c r="BU332" s="26"/>
      <c r="CJ332" s="28"/>
      <c r="CO332" s="28"/>
    </row>
    <row r="333" spans="1:93">
      <c r="A333" s="17">
        <v>246</v>
      </c>
      <c r="B333" s="38">
        <v>17</v>
      </c>
      <c r="C333" s="620"/>
      <c r="D333" s="20">
        <v>1</v>
      </c>
      <c r="E333" s="20"/>
      <c r="F333" s="20"/>
      <c r="G333" s="20"/>
      <c r="H333" s="20">
        <v>1</v>
      </c>
      <c r="I333" s="20"/>
      <c r="J333" s="20"/>
      <c r="K333" s="20"/>
      <c r="L333" s="20"/>
      <c r="M333" s="20"/>
      <c r="N333" s="20"/>
      <c r="O333" s="20"/>
      <c r="P333" s="20"/>
      <c r="Q333" s="20"/>
      <c r="R333" s="21"/>
      <c r="S333" s="21"/>
      <c r="T333" s="21">
        <v>3</v>
      </c>
      <c r="U333" s="21"/>
      <c r="V333" s="22"/>
      <c r="W333" s="22"/>
      <c r="X333" s="22">
        <v>3</v>
      </c>
      <c r="Y333" s="22"/>
      <c r="Z333" s="23"/>
      <c r="AA333" s="23"/>
      <c r="AB333" s="23">
        <v>3</v>
      </c>
      <c r="AC333" s="23"/>
      <c r="AD333" s="24"/>
      <c r="AE333" s="24"/>
      <c r="AF333" s="24">
        <v>3</v>
      </c>
      <c r="AG333" s="24"/>
      <c r="AH333" s="25"/>
      <c r="AI333" s="25"/>
      <c r="AJ333" s="25">
        <v>3</v>
      </c>
      <c r="AK333" s="25"/>
      <c r="AL333" s="26"/>
      <c r="AM333" s="26"/>
      <c r="AN333" s="26"/>
      <c r="AO333" s="26">
        <v>4</v>
      </c>
      <c r="AP333" s="22"/>
      <c r="AQ333" s="22"/>
      <c r="AR333" s="22"/>
      <c r="AS333" s="22">
        <v>4</v>
      </c>
      <c r="AT333" s="27"/>
      <c r="AU333" s="27"/>
      <c r="AV333" s="27">
        <v>3</v>
      </c>
      <c r="AW333" s="27"/>
      <c r="AX333" s="21"/>
      <c r="AY333" s="21"/>
      <c r="AZ333" s="21">
        <v>3</v>
      </c>
      <c r="BA333" s="21"/>
      <c r="BB333" s="22"/>
      <c r="BC333" s="22"/>
      <c r="BD333" s="22">
        <v>3</v>
      </c>
      <c r="BE333" s="22"/>
      <c r="BF333" s="23"/>
      <c r="BG333" s="23"/>
      <c r="BH333" s="23"/>
      <c r="BI333" s="23">
        <v>4</v>
      </c>
      <c r="BJ333" s="24"/>
      <c r="BK333" s="24"/>
      <c r="BL333" s="24"/>
      <c r="BM333" s="24">
        <v>4</v>
      </c>
      <c r="BN333" s="25"/>
      <c r="BO333" s="25"/>
      <c r="BP333" s="25">
        <v>3</v>
      </c>
      <c r="BQ333" s="25"/>
      <c r="BR333" s="26"/>
      <c r="BS333" s="26"/>
      <c r="BT333" s="26"/>
      <c r="BU333" s="26">
        <v>4</v>
      </c>
      <c r="CJ333" s="28"/>
      <c r="CO333" s="28"/>
    </row>
    <row r="334" spans="1:93">
      <c r="A334" s="17">
        <v>247</v>
      </c>
      <c r="B334" s="38">
        <v>18</v>
      </c>
      <c r="C334" s="620"/>
      <c r="D334" s="20">
        <v>1</v>
      </c>
      <c r="E334" s="20"/>
      <c r="F334" s="20"/>
      <c r="G334" s="20"/>
      <c r="H334" s="20"/>
      <c r="I334" s="20"/>
      <c r="J334" s="20">
        <v>1</v>
      </c>
      <c r="K334" s="20"/>
      <c r="L334" s="20"/>
      <c r="M334" s="20"/>
      <c r="N334" s="20"/>
      <c r="O334" s="20"/>
      <c r="P334" s="20"/>
      <c r="Q334" s="20"/>
      <c r="R334" s="21"/>
      <c r="S334" s="21"/>
      <c r="T334" s="21">
        <v>3</v>
      </c>
      <c r="U334" s="21"/>
      <c r="V334" s="22"/>
      <c r="W334" s="22"/>
      <c r="X334" s="22">
        <v>3</v>
      </c>
      <c r="Y334" s="22"/>
      <c r="Z334" s="23"/>
      <c r="AA334" s="23"/>
      <c r="AB334" s="23">
        <v>3</v>
      </c>
      <c r="AC334" s="23"/>
      <c r="AD334" s="24"/>
      <c r="AE334" s="24"/>
      <c r="AF334" s="24">
        <v>3</v>
      </c>
      <c r="AG334" s="24"/>
      <c r="AH334" s="25"/>
      <c r="AI334" s="25"/>
      <c r="AJ334" s="25">
        <v>3</v>
      </c>
      <c r="AK334" s="25"/>
      <c r="AL334" s="26"/>
      <c r="AM334" s="26"/>
      <c r="AN334" s="26"/>
      <c r="AO334" s="26">
        <v>4</v>
      </c>
      <c r="AP334" s="22"/>
      <c r="AQ334" s="22"/>
      <c r="AR334" s="22"/>
      <c r="AS334" s="22">
        <v>4</v>
      </c>
      <c r="AT334" s="27"/>
      <c r="AU334" s="27"/>
      <c r="AV334" s="27">
        <v>3</v>
      </c>
      <c r="AW334" s="27"/>
      <c r="AX334" s="21"/>
      <c r="AY334" s="21"/>
      <c r="AZ334" s="21">
        <v>3</v>
      </c>
      <c r="BA334" s="21"/>
      <c r="BB334" s="22"/>
      <c r="BC334" s="22"/>
      <c r="BD334" s="22"/>
      <c r="BE334" s="22">
        <v>4</v>
      </c>
      <c r="BF334" s="23"/>
      <c r="BG334" s="23"/>
      <c r="BH334" s="23"/>
      <c r="BI334" s="23">
        <v>4</v>
      </c>
      <c r="BJ334" s="24"/>
      <c r="BK334" s="24"/>
      <c r="BL334" s="24"/>
      <c r="BM334" s="24">
        <v>4</v>
      </c>
      <c r="BN334" s="25"/>
      <c r="BO334" s="25"/>
      <c r="BP334" s="25"/>
      <c r="BQ334" s="25">
        <v>4</v>
      </c>
      <c r="BR334" s="26"/>
      <c r="BS334" s="26"/>
      <c r="BT334" s="26"/>
      <c r="BU334" s="26">
        <v>4</v>
      </c>
      <c r="CJ334" s="28"/>
      <c r="CO334" s="28"/>
    </row>
    <row r="335" spans="1:93">
      <c r="A335" s="17">
        <v>248</v>
      </c>
      <c r="B335" s="38">
        <v>19</v>
      </c>
      <c r="C335" s="620"/>
      <c r="D335" s="20"/>
      <c r="E335" s="20">
        <v>1</v>
      </c>
      <c r="F335" s="20"/>
      <c r="G335" s="20"/>
      <c r="H335" s="20"/>
      <c r="I335" s="20"/>
      <c r="J335" s="20">
        <v>1</v>
      </c>
      <c r="K335" s="20"/>
      <c r="L335" s="20"/>
      <c r="M335" s="20"/>
      <c r="N335" s="20"/>
      <c r="O335" s="20"/>
      <c r="P335" s="20"/>
      <c r="Q335" s="20"/>
      <c r="R335" s="21"/>
      <c r="S335" s="21"/>
      <c r="T335" s="21">
        <v>3</v>
      </c>
      <c r="U335" s="21"/>
      <c r="V335" s="22"/>
      <c r="W335" s="22"/>
      <c r="X335" s="22">
        <v>3</v>
      </c>
      <c r="Y335" s="22"/>
      <c r="Z335" s="23"/>
      <c r="AA335" s="23"/>
      <c r="AB335" s="23">
        <v>3</v>
      </c>
      <c r="AC335" s="23"/>
      <c r="AD335" s="24"/>
      <c r="AE335" s="24"/>
      <c r="AF335" s="24">
        <v>3</v>
      </c>
      <c r="AG335" s="24"/>
      <c r="AH335" s="25"/>
      <c r="AI335" s="25"/>
      <c r="AJ335" s="25">
        <v>3</v>
      </c>
      <c r="AK335" s="25"/>
      <c r="AL335" s="26"/>
      <c r="AM335" s="26"/>
      <c r="AN335" s="26"/>
      <c r="AO335" s="26">
        <v>4</v>
      </c>
      <c r="AP335" s="22"/>
      <c r="AQ335" s="22"/>
      <c r="AR335" s="22"/>
      <c r="AS335" s="22">
        <v>4</v>
      </c>
      <c r="AT335" s="27"/>
      <c r="AU335" s="27"/>
      <c r="AV335" s="27">
        <v>3</v>
      </c>
      <c r="AW335" s="27"/>
      <c r="AX335" s="21"/>
      <c r="AY335" s="21"/>
      <c r="AZ335" s="21">
        <v>3</v>
      </c>
      <c r="BA335" s="21"/>
      <c r="BB335" s="22"/>
      <c r="BC335" s="22"/>
      <c r="BD335" s="22">
        <v>3</v>
      </c>
      <c r="BE335" s="22"/>
      <c r="BF335" s="23"/>
      <c r="BG335" s="23"/>
      <c r="BH335" s="23"/>
      <c r="BI335" s="23">
        <v>4</v>
      </c>
      <c r="BJ335" s="24"/>
      <c r="BK335" s="24"/>
      <c r="BL335" s="24"/>
      <c r="BM335" s="24">
        <v>4</v>
      </c>
      <c r="BN335" s="25"/>
      <c r="BO335" s="25"/>
      <c r="BP335" s="25"/>
      <c r="BQ335" s="25">
        <v>4</v>
      </c>
      <c r="BR335" s="26"/>
      <c r="BS335" s="26"/>
      <c r="BT335" s="26">
        <v>3</v>
      </c>
      <c r="BU335" s="26"/>
      <c r="CJ335" s="28"/>
      <c r="CO335" s="28"/>
    </row>
    <row r="336" spans="1:93">
      <c r="A336" s="17">
        <v>249</v>
      </c>
      <c r="B336" s="38">
        <v>20</v>
      </c>
      <c r="C336" s="620"/>
      <c r="D336" s="20">
        <v>1</v>
      </c>
      <c r="E336" s="20"/>
      <c r="F336" s="20"/>
      <c r="G336" s="20"/>
      <c r="H336" s="20"/>
      <c r="I336" s="20"/>
      <c r="J336" s="20">
        <v>1</v>
      </c>
      <c r="K336" s="20"/>
      <c r="L336" s="20"/>
      <c r="M336" s="20"/>
      <c r="N336" s="20"/>
      <c r="O336" s="20"/>
      <c r="P336" s="20"/>
      <c r="Q336" s="20"/>
      <c r="R336" s="21"/>
      <c r="S336" s="21"/>
      <c r="T336" s="21">
        <v>3</v>
      </c>
      <c r="U336" s="21"/>
      <c r="V336" s="22"/>
      <c r="W336" s="22"/>
      <c r="X336" s="22">
        <v>3</v>
      </c>
      <c r="Y336" s="22"/>
      <c r="Z336" s="23"/>
      <c r="AA336" s="23"/>
      <c r="AB336" s="23">
        <v>3</v>
      </c>
      <c r="AC336" s="23"/>
      <c r="AD336" s="24"/>
      <c r="AE336" s="24"/>
      <c r="AF336" s="24">
        <v>3</v>
      </c>
      <c r="AG336" s="24"/>
      <c r="AH336" s="25"/>
      <c r="AI336" s="25"/>
      <c r="AJ336" s="25">
        <v>3</v>
      </c>
      <c r="AK336" s="25"/>
      <c r="AL336" s="26"/>
      <c r="AM336" s="26"/>
      <c r="AN336" s="26"/>
      <c r="AO336" s="26">
        <v>4</v>
      </c>
      <c r="AP336" s="22"/>
      <c r="AQ336" s="22"/>
      <c r="AR336" s="22"/>
      <c r="AS336" s="22">
        <v>4</v>
      </c>
      <c r="AT336" s="27"/>
      <c r="AU336" s="27"/>
      <c r="AV336" s="27">
        <v>3</v>
      </c>
      <c r="AW336" s="27"/>
      <c r="AX336" s="21"/>
      <c r="AY336" s="21"/>
      <c r="AZ336" s="21">
        <v>3</v>
      </c>
      <c r="BA336" s="21"/>
      <c r="BB336" s="22"/>
      <c r="BC336" s="22"/>
      <c r="BD336" s="22">
        <v>3</v>
      </c>
      <c r="BE336" s="22"/>
      <c r="BF336" s="23"/>
      <c r="BG336" s="23"/>
      <c r="BH336" s="23"/>
      <c r="BI336" s="23">
        <v>4</v>
      </c>
      <c r="BJ336" s="24"/>
      <c r="BK336" s="24"/>
      <c r="BL336" s="24"/>
      <c r="BM336" s="24">
        <v>4</v>
      </c>
      <c r="BN336" s="25"/>
      <c r="BO336" s="25"/>
      <c r="BP336" s="25">
        <v>3</v>
      </c>
      <c r="BQ336" s="25"/>
      <c r="BR336" s="26"/>
      <c r="BS336" s="26"/>
      <c r="BT336" s="26">
        <v>3</v>
      </c>
      <c r="BU336" s="26"/>
      <c r="CJ336" s="28"/>
      <c r="CO336" s="28"/>
    </row>
    <row r="337" spans="1:93">
      <c r="A337" s="17">
        <v>250</v>
      </c>
      <c r="B337" s="38">
        <v>21</v>
      </c>
      <c r="C337" s="620"/>
      <c r="D337" s="20" t="s">
        <v>494</v>
      </c>
      <c r="E337" s="20">
        <v>1</v>
      </c>
      <c r="F337" s="20"/>
      <c r="G337" s="20"/>
      <c r="H337" s="20"/>
      <c r="I337" s="20"/>
      <c r="J337" s="20">
        <v>1</v>
      </c>
      <c r="K337" s="20"/>
      <c r="L337" s="20"/>
      <c r="M337" s="20"/>
      <c r="N337" s="20"/>
      <c r="O337" s="20"/>
      <c r="P337" s="20"/>
      <c r="Q337" s="20"/>
      <c r="R337" s="21"/>
      <c r="S337" s="21"/>
      <c r="T337" s="21"/>
      <c r="U337" s="21">
        <v>4</v>
      </c>
      <c r="V337" s="22"/>
      <c r="W337" s="22"/>
      <c r="X337" s="22"/>
      <c r="Y337" s="22">
        <v>4</v>
      </c>
      <c r="Z337" s="23"/>
      <c r="AA337" s="23"/>
      <c r="AB337" s="23">
        <v>3</v>
      </c>
      <c r="AC337" s="23"/>
      <c r="AD337" s="24"/>
      <c r="AE337" s="24"/>
      <c r="AF337" s="24">
        <v>3</v>
      </c>
      <c r="AG337" s="24"/>
      <c r="AH337" s="25"/>
      <c r="AI337" s="25"/>
      <c r="AJ337" s="25">
        <v>3</v>
      </c>
      <c r="AK337" s="25"/>
      <c r="AL337" s="26"/>
      <c r="AM337" s="26"/>
      <c r="AN337" s="26"/>
      <c r="AO337" s="26">
        <v>4</v>
      </c>
      <c r="AP337" s="22"/>
      <c r="AQ337" s="22"/>
      <c r="AR337" s="22"/>
      <c r="AS337" s="22">
        <v>4</v>
      </c>
      <c r="AT337" s="27"/>
      <c r="AU337" s="27"/>
      <c r="AV337" s="27">
        <v>3</v>
      </c>
      <c r="AW337" s="27"/>
      <c r="AX337" s="21"/>
      <c r="AY337" s="21"/>
      <c r="AZ337" s="21">
        <v>3</v>
      </c>
      <c r="BA337" s="21"/>
      <c r="BB337" s="22"/>
      <c r="BC337" s="22"/>
      <c r="BD337" s="22">
        <v>3</v>
      </c>
      <c r="BE337" s="22"/>
      <c r="BF337" s="23"/>
      <c r="BG337" s="23"/>
      <c r="BH337" s="23"/>
      <c r="BI337" s="23">
        <v>4</v>
      </c>
      <c r="BJ337" s="24"/>
      <c r="BK337" s="24"/>
      <c r="BL337" s="24"/>
      <c r="BM337" s="24">
        <v>4</v>
      </c>
      <c r="BN337" s="25"/>
      <c r="BO337" s="25"/>
      <c r="BP337" s="25">
        <v>3</v>
      </c>
      <c r="BQ337" s="25"/>
      <c r="BR337" s="26"/>
      <c r="BS337" s="26"/>
      <c r="BT337" s="26"/>
      <c r="BU337" s="26">
        <v>4</v>
      </c>
      <c r="CJ337" s="28"/>
      <c r="CO337" s="28"/>
    </row>
    <row r="338" spans="1:93">
      <c r="A338" s="17">
        <v>251</v>
      </c>
      <c r="B338" s="38">
        <v>22</v>
      </c>
      <c r="C338" s="620"/>
      <c r="D338" s="20">
        <v>1</v>
      </c>
      <c r="E338" s="20"/>
      <c r="F338" s="20"/>
      <c r="G338" s="20"/>
      <c r="H338" s="20">
        <v>1</v>
      </c>
      <c r="I338" s="20"/>
      <c r="J338" s="20"/>
      <c r="K338" s="20"/>
      <c r="L338" s="20"/>
      <c r="M338" s="20"/>
      <c r="N338" s="20"/>
      <c r="O338" s="20"/>
      <c r="P338" s="20"/>
      <c r="Q338" s="20"/>
      <c r="R338" s="21"/>
      <c r="S338" s="21"/>
      <c r="T338" s="21">
        <v>3</v>
      </c>
      <c r="U338" s="21"/>
      <c r="V338" s="22"/>
      <c r="W338" s="22"/>
      <c r="X338" s="22">
        <v>3</v>
      </c>
      <c r="Y338" s="22"/>
      <c r="Z338" s="23"/>
      <c r="AA338" s="23"/>
      <c r="AB338" s="23">
        <v>3</v>
      </c>
      <c r="AC338" s="23"/>
      <c r="AD338" s="24"/>
      <c r="AE338" s="24"/>
      <c r="AF338" s="24">
        <v>3</v>
      </c>
      <c r="AG338" s="24"/>
      <c r="AH338" s="25"/>
      <c r="AI338" s="25"/>
      <c r="AJ338" s="25">
        <v>3</v>
      </c>
      <c r="AK338" s="25"/>
      <c r="AL338" s="26"/>
      <c r="AM338" s="26"/>
      <c r="AN338" s="26"/>
      <c r="AO338" s="26">
        <v>4</v>
      </c>
      <c r="AP338" s="22"/>
      <c r="AQ338" s="22"/>
      <c r="AR338" s="22"/>
      <c r="AS338" s="22">
        <v>4</v>
      </c>
      <c r="AT338" s="27"/>
      <c r="AU338" s="27"/>
      <c r="AV338" s="27">
        <v>3</v>
      </c>
      <c r="AW338" s="27"/>
      <c r="AX338" s="21"/>
      <c r="AY338" s="21"/>
      <c r="AZ338" s="21">
        <v>3</v>
      </c>
      <c r="BA338" s="21"/>
      <c r="BB338" s="22"/>
      <c r="BC338" s="22"/>
      <c r="BD338" s="22">
        <v>3</v>
      </c>
      <c r="BE338" s="22"/>
      <c r="BF338" s="23"/>
      <c r="BG338" s="23"/>
      <c r="BH338" s="23">
        <v>3</v>
      </c>
      <c r="BI338" s="23"/>
      <c r="BJ338" s="24"/>
      <c r="BK338" s="24"/>
      <c r="BL338" s="24"/>
      <c r="BM338" s="24">
        <v>4</v>
      </c>
      <c r="BN338" s="25"/>
      <c r="BO338" s="25"/>
      <c r="BP338" s="25">
        <v>3</v>
      </c>
      <c r="BQ338" s="25"/>
      <c r="BR338" s="26"/>
      <c r="BS338" s="26"/>
      <c r="BT338" s="26">
        <v>3</v>
      </c>
      <c r="BU338" s="26"/>
      <c r="CJ338" s="28"/>
      <c r="CO338" s="28"/>
    </row>
    <row r="339" spans="1:93">
      <c r="A339" s="17">
        <v>252</v>
      </c>
      <c r="B339" s="38">
        <v>23</v>
      </c>
      <c r="C339" s="620"/>
      <c r="D339" s="20">
        <v>1</v>
      </c>
      <c r="E339" s="20"/>
      <c r="F339" s="20"/>
      <c r="G339" s="20"/>
      <c r="H339" s="20">
        <v>1</v>
      </c>
      <c r="I339" s="20"/>
      <c r="J339" s="20"/>
      <c r="K339" s="20"/>
      <c r="L339" s="20"/>
      <c r="M339" s="20"/>
      <c r="N339" s="20"/>
      <c r="O339" s="20"/>
      <c r="P339" s="20"/>
      <c r="Q339" s="20"/>
      <c r="R339" s="21"/>
      <c r="S339" s="21"/>
      <c r="T339" s="21">
        <v>3</v>
      </c>
      <c r="U339" s="21"/>
      <c r="V339" s="22"/>
      <c r="W339" s="22"/>
      <c r="X339" s="22">
        <v>3</v>
      </c>
      <c r="Y339" s="22"/>
      <c r="Z339" s="23"/>
      <c r="AA339" s="23"/>
      <c r="AB339" s="23">
        <v>3</v>
      </c>
      <c r="AC339" s="23"/>
      <c r="AD339" s="24"/>
      <c r="AE339" s="24"/>
      <c r="AF339" s="24">
        <v>3</v>
      </c>
      <c r="AG339" s="24"/>
      <c r="AH339" s="25"/>
      <c r="AI339" s="25"/>
      <c r="AJ339" s="25">
        <v>3</v>
      </c>
      <c r="AK339" s="25"/>
      <c r="AL339" s="26"/>
      <c r="AM339" s="26"/>
      <c r="AN339" s="26"/>
      <c r="AO339" s="26">
        <v>4</v>
      </c>
      <c r="AP339" s="22"/>
      <c r="AQ339" s="22"/>
      <c r="AR339" s="22"/>
      <c r="AS339" s="22">
        <v>4</v>
      </c>
      <c r="AT339" s="27"/>
      <c r="AU339" s="27"/>
      <c r="AV339" s="27">
        <v>3</v>
      </c>
      <c r="AW339" s="27"/>
      <c r="AX339" s="21"/>
      <c r="AY339" s="21"/>
      <c r="AZ339" s="21">
        <v>3</v>
      </c>
      <c r="BA339" s="21"/>
      <c r="BB339" s="22"/>
      <c r="BC339" s="22"/>
      <c r="BD339" s="22">
        <v>3</v>
      </c>
      <c r="BE339" s="22"/>
      <c r="BF339" s="23"/>
      <c r="BG339" s="23"/>
      <c r="BH339" s="23">
        <v>3</v>
      </c>
      <c r="BI339" s="23"/>
      <c r="BJ339" s="24"/>
      <c r="BK339" s="24"/>
      <c r="BL339" s="24"/>
      <c r="BM339" s="24">
        <v>4</v>
      </c>
      <c r="BN339" s="25"/>
      <c r="BO339" s="25"/>
      <c r="BP339" s="25"/>
      <c r="BQ339" s="25">
        <v>4</v>
      </c>
      <c r="BR339" s="26"/>
      <c r="BS339" s="26"/>
      <c r="BT339" s="26"/>
      <c r="BU339" s="26">
        <v>4</v>
      </c>
      <c r="CJ339" s="28"/>
      <c r="CO339" s="28"/>
    </row>
    <row r="340" spans="1:93">
      <c r="A340" s="17">
        <v>253</v>
      </c>
      <c r="B340" s="38">
        <v>24</v>
      </c>
      <c r="C340" s="620"/>
      <c r="D340" s="20"/>
      <c r="E340" s="20">
        <v>1</v>
      </c>
      <c r="F340" s="20"/>
      <c r="G340" s="20"/>
      <c r="H340" s="20">
        <v>1</v>
      </c>
      <c r="I340" s="20"/>
      <c r="J340" s="20"/>
      <c r="K340" s="20"/>
      <c r="L340" s="20"/>
      <c r="M340" s="20"/>
      <c r="N340" s="20"/>
      <c r="O340" s="20"/>
      <c r="P340" s="20"/>
      <c r="Q340" s="20"/>
      <c r="R340" s="21"/>
      <c r="S340" s="21"/>
      <c r="T340" s="21">
        <v>3</v>
      </c>
      <c r="U340" s="21"/>
      <c r="V340" s="22"/>
      <c r="W340" s="22"/>
      <c r="X340" s="22">
        <v>3</v>
      </c>
      <c r="Y340" s="22"/>
      <c r="Z340" s="23"/>
      <c r="AA340" s="23"/>
      <c r="AB340" s="23">
        <v>3</v>
      </c>
      <c r="AC340" s="23"/>
      <c r="AD340" s="24"/>
      <c r="AE340" s="24"/>
      <c r="AF340" s="24">
        <v>3</v>
      </c>
      <c r="AG340" s="24"/>
      <c r="AH340" s="25"/>
      <c r="AI340" s="25"/>
      <c r="AJ340" s="25">
        <v>3</v>
      </c>
      <c r="AK340" s="25"/>
      <c r="AL340" s="26"/>
      <c r="AM340" s="26"/>
      <c r="AN340" s="26"/>
      <c r="AO340" s="26">
        <v>4</v>
      </c>
      <c r="AP340" s="22"/>
      <c r="AQ340" s="22"/>
      <c r="AR340" s="22"/>
      <c r="AS340" s="22">
        <v>4</v>
      </c>
      <c r="AT340" s="27"/>
      <c r="AU340" s="27"/>
      <c r="AV340" s="27">
        <v>3</v>
      </c>
      <c r="AW340" s="27"/>
      <c r="AX340" s="21"/>
      <c r="AY340" s="21"/>
      <c r="AZ340" s="21">
        <v>3</v>
      </c>
      <c r="BA340" s="21"/>
      <c r="BB340" s="22"/>
      <c r="BC340" s="22"/>
      <c r="BD340" s="22">
        <v>3</v>
      </c>
      <c r="BE340" s="22"/>
      <c r="BF340" s="23"/>
      <c r="BG340" s="23"/>
      <c r="BH340" s="23"/>
      <c r="BI340" s="23">
        <v>4</v>
      </c>
      <c r="BJ340" s="24"/>
      <c r="BK340" s="24"/>
      <c r="BL340" s="24"/>
      <c r="BM340" s="24">
        <v>4</v>
      </c>
      <c r="BN340" s="25"/>
      <c r="BO340" s="25"/>
      <c r="BP340" s="25">
        <v>3</v>
      </c>
      <c r="BQ340" s="25"/>
      <c r="BR340" s="26"/>
      <c r="BS340" s="26"/>
      <c r="BT340" s="26">
        <v>3</v>
      </c>
      <c r="BU340" s="26"/>
      <c r="CJ340" s="28"/>
      <c r="CO340" s="28"/>
    </row>
    <row r="341" spans="1:93">
      <c r="A341" s="17">
        <v>254</v>
      </c>
      <c r="B341" s="38">
        <v>25</v>
      </c>
      <c r="C341" s="620"/>
      <c r="D341" s="20"/>
      <c r="E341" s="20">
        <v>1</v>
      </c>
      <c r="F341" s="20"/>
      <c r="G341" s="20"/>
      <c r="H341" s="20">
        <v>1</v>
      </c>
      <c r="I341" s="20"/>
      <c r="J341" s="20"/>
      <c r="K341" s="20"/>
      <c r="L341" s="20"/>
      <c r="M341" s="20"/>
      <c r="N341" s="20"/>
      <c r="O341" s="20"/>
      <c r="P341" s="20"/>
      <c r="Q341" s="20"/>
      <c r="R341" s="21"/>
      <c r="S341" s="21"/>
      <c r="T341" s="21">
        <v>3</v>
      </c>
      <c r="U341" s="21"/>
      <c r="V341" s="22"/>
      <c r="W341" s="22"/>
      <c r="X341" s="22">
        <v>3</v>
      </c>
      <c r="Y341" s="22"/>
      <c r="Z341" s="23"/>
      <c r="AA341" s="23"/>
      <c r="AB341" s="23">
        <v>3</v>
      </c>
      <c r="AC341" s="23"/>
      <c r="AD341" s="24"/>
      <c r="AE341" s="24"/>
      <c r="AF341" s="24">
        <v>3</v>
      </c>
      <c r="AG341" s="24"/>
      <c r="AH341" s="25"/>
      <c r="AI341" s="25"/>
      <c r="AJ341" s="25">
        <v>3</v>
      </c>
      <c r="AK341" s="25"/>
      <c r="AL341" s="26"/>
      <c r="AM341" s="26"/>
      <c r="AN341" s="26"/>
      <c r="AO341" s="26">
        <v>4</v>
      </c>
      <c r="AP341" s="22"/>
      <c r="AQ341" s="22"/>
      <c r="AR341" s="22"/>
      <c r="AS341" s="22">
        <v>4</v>
      </c>
      <c r="AT341" s="27"/>
      <c r="AU341" s="27"/>
      <c r="AV341" s="27">
        <v>3</v>
      </c>
      <c r="AW341" s="27"/>
      <c r="AX341" s="21"/>
      <c r="AY341" s="21">
        <v>2</v>
      </c>
      <c r="AZ341" s="21"/>
      <c r="BA341" s="21"/>
      <c r="BB341" s="22"/>
      <c r="BC341" s="22"/>
      <c r="BD341" s="22">
        <v>3</v>
      </c>
      <c r="BE341" s="22"/>
      <c r="BF341" s="23"/>
      <c r="BG341" s="23"/>
      <c r="BH341" s="23"/>
      <c r="BI341" s="23">
        <v>4</v>
      </c>
      <c r="BJ341" s="24"/>
      <c r="BK341" s="24"/>
      <c r="BL341" s="24"/>
      <c r="BM341" s="24">
        <v>4</v>
      </c>
      <c r="BN341" s="25"/>
      <c r="BO341" s="25"/>
      <c r="BP341" s="25">
        <v>3</v>
      </c>
      <c r="BQ341" s="25"/>
      <c r="BR341" s="26"/>
      <c r="BS341" s="26"/>
      <c r="BT341" s="26">
        <v>3</v>
      </c>
      <c r="BU341" s="26"/>
      <c r="CJ341" s="28"/>
      <c r="CO341" s="28"/>
    </row>
    <row r="342" spans="1:93">
      <c r="A342" s="17">
        <v>255</v>
      </c>
      <c r="B342" s="38">
        <v>26</v>
      </c>
      <c r="C342" s="620"/>
      <c r="D342" s="20"/>
      <c r="E342" s="20">
        <v>1</v>
      </c>
      <c r="F342" s="20"/>
      <c r="G342" s="20"/>
      <c r="H342" s="20">
        <v>1</v>
      </c>
      <c r="I342" s="20"/>
      <c r="J342" s="20"/>
      <c r="K342" s="20"/>
      <c r="L342" s="20"/>
      <c r="M342" s="20"/>
      <c r="N342" s="20"/>
      <c r="O342" s="20"/>
      <c r="P342" s="20"/>
      <c r="Q342" s="20"/>
      <c r="R342" s="21"/>
      <c r="S342" s="21"/>
      <c r="T342" s="21">
        <v>3</v>
      </c>
      <c r="U342" s="21"/>
      <c r="V342" s="22"/>
      <c r="W342" s="22"/>
      <c r="X342" s="22">
        <v>3</v>
      </c>
      <c r="Y342" s="22"/>
      <c r="Z342" s="23"/>
      <c r="AA342" s="23"/>
      <c r="AB342" s="23">
        <v>3</v>
      </c>
      <c r="AC342" s="23"/>
      <c r="AD342" s="24"/>
      <c r="AE342" s="24"/>
      <c r="AF342" s="24">
        <v>3</v>
      </c>
      <c r="AG342" s="24"/>
      <c r="AH342" s="25"/>
      <c r="AI342" s="25"/>
      <c r="AJ342" s="25">
        <v>3</v>
      </c>
      <c r="AK342" s="25"/>
      <c r="AL342" s="26"/>
      <c r="AM342" s="26"/>
      <c r="AN342" s="26">
        <v>3</v>
      </c>
      <c r="AO342" s="26"/>
      <c r="AP342" s="22"/>
      <c r="AQ342" s="22"/>
      <c r="AR342" s="22">
        <v>3</v>
      </c>
      <c r="AS342" s="22"/>
      <c r="AT342" s="27"/>
      <c r="AU342" s="27"/>
      <c r="AV342" s="27">
        <v>3</v>
      </c>
      <c r="AW342" s="27"/>
      <c r="AX342" s="21"/>
      <c r="AY342" s="21"/>
      <c r="AZ342" s="21">
        <v>3</v>
      </c>
      <c r="BA342" s="21"/>
      <c r="BB342" s="22"/>
      <c r="BC342" s="22"/>
      <c r="BD342" s="22">
        <v>3</v>
      </c>
      <c r="BE342" s="22"/>
      <c r="BF342" s="23"/>
      <c r="BG342" s="23"/>
      <c r="BH342" s="23">
        <v>3</v>
      </c>
      <c r="BI342" s="23"/>
      <c r="BJ342" s="24"/>
      <c r="BK342" s="24"/>
      <c r="BL342" s="24">
        <v>3</v>
      </c>
      <c r="BM342" s="24"/>
      <c r="BN342" s="25"/>
      <c r="BO342" s="25"/>
      <c r="BP342" s="25">
        <v>3</v>
      </c>
      <c r="BQ342" s="25"/>
      <c r="BR342" s="26"/>
      <c r="BS342" s="26"/>
      <c r="BT342" s="26">
        <v>3</v>
      </c>
      <c r="BU342" s="26"/>
      <c r="CJ342" s="28"/>
      <c r="CO342" s="28"/>
    </row>
    <row r="343" spans="1:93">
      <c r="A343" s="17">
        <v>256</v>
      </c>
      <c r="B343" s="38">
        <v>27</v>
      </c>
      <c r="C343" s="620"/>
      <c r="D343" s="20">
        <v>1</v>
      </c>
      <c r="E343" s="20"/>
      <c r="F343" s="20"/>
      <c r="G343" s="20"/>
      <c r="H343" s="20">
        <v>1</v>
      </c>
      <c r="I343" s="20"/>
      <c r="J343" s="20"/>
      <c r="K343" s="20"/>
      <c r="L343" s="20"/>
      <c r="M343" s="20"/>
      <c r="N343" s="20"/>
      <c r="O343" s="20"/>
      <c r="P343" s="20"/>
      <c r="Q343" s="20"/>
      <c r="R343" s="21"/>
      <c r="S343" s="21"/>
      <c r="T343" s="21">
        <v>3</v>
      </c>
      <c r="U343" s="21"/>
      <c r="V343" s="22"/>
      <c r="W343" s="22"/>
      <c r="X343" s="22">
        <v>3</v>
      </c>
      <c r="Y343" s="22"/>
      <c r="Z343" s="23"/>
      <c r="AA343" s="23"/>
      <c r="AB343" s="23">
        <v>3</v>
      </c>
      <c r="AC343" s="23"/>
      <c r="AD343" s="24"/>
      <c r="AE343" s="24"/>
      <c r="AF343" s="24">
        <v>3</v>
      </c>
      <c r="AG343" s="24"/>
      <c r="AH343" s="25"/>
      <c r="AI343" s="25"/>
      <c r="AJ343" s="25">
        <v>3</v>
      </c>
      <c r="AK343" s="25"/>
      <c r="AL343" s="26"/>
      <c r="AM343" s="26"/>
      <c r="AN343" s="26">
        <v>3</v>
      </c>
      <c r="AO343" s="26"/>
      <c r="AP343" s="22"/>
      <c r="AQ343" s="22"/>
      <c r="AR343" s="22">
        <v>3</v>
      </c>
      <c r="AS343" s="22"/>
      <c r="AT343" s="27"/>
      <c r="AU343" s="27"/>
      <c r="AV343" s="27">
        <v>3</v>
      </c>
      <c r="AW343" s="27"/>
      <c r="AX343" s="21"/>
      <c r="AY343" s="21">
        <v>2</v>
      </c>
      <c r="AZ343" s="21"/>
      <c r="BA343" s="21"/>
      <c r="BB343" s="22"/>
      <c r="BC343" s="22"/>
      <c r="BD343" s="22">
        <v>3</v>
      </c>
      <c r="BE343" s="22"/>
      <c r="BF343" s="23"/>
      <c r="BG343" s="23"/>
      <c r="BH343" s="23"/>
      <c r="BI343" s="23">
        <v>4</v>
      </c>
      <c r="BJ343" s="24"/>
      <c r="BK343" s="24"/>
      <c r="BL343" s="24"/>
      <c r="BM343" s="24">
        <v>4</v>
      </c>
      <c r="BN343" s="25"/>
      <c r="BO343" s="25"/>
      <c r="BP343" s="25">
        <v>3</v>
      </c>
      <c r="BQ343" s="25"/>
      <c r="BR343" s="26"/>
      <c r="BS343" s="26"/>
      <c r="BT343" s="26">
        <v>3</v>
      </c>
      <c r="BU343" s="26"/>
      <c r="CJ343" s="28"/>
      <c r="CO343" s="28"/>
    </row>
    <row r="344" spans="1:93">
      <c r="A344" s="17">
        <v>257</v>
      </c>
      <c r="B344" s="38">
        <v>28</v>
      </c>
      <c r="C344" s="620"/>
      <c r="D344" s="20">
        <v>1</v>
      </c>
      <c r="E344" s="20"/>
      <c r="F344" s="20"/>
      <c r="G344" s="20"/>
      <c r="H344" s="20"/>
      <c r="I344" s="20"/>
      <c r="J344" s="20">
        <v>1</v>
      </c>
      <c r="K344" s="20"/>
      <c r="L344" s="20"/>
      <c r="M344" s="20"/>
      <c r="N344" s="20"/>
      <c r="O344" s="20"/>
      <c r="P344" s="20"/>
      <c r="Q344" s="20"/>
      <c r="R344" s="21"/>
      <c r="S344" s="21"/>
      <c r="T344" s="21">
        <v>3</v>
      </c>
      <c r="U344" s="21"/>
      <c r="V344" s="22"/>
      <c r="W344" s="22"/>
      <c r="X344" s="22">
        <v>3</v>
      </c>
      <c r="Y344" s="22"/>
      <c r="Z344" s="23"/>
      <c r="AA344" s="23"/>
      <c r="AB344" s="23">
        <v>3</v>
      </c>
      <c r="AC344" s="23"/>
      <c r="AD344" s="24"/>
      <c r="AE344" s="24"/>
      <c r="AF344" s="24">
        <v>3</v>
      </c>
      <c r="AG344" s="24"/>
      <c r="AH344" s="25"/>
      <c r="AI344" s="25"/>
      <c r="AJ344" s="25">
        <v>3</v>
      </c>
      <c r="AK344" s="25"/>
      <c r="AL344" s="26"/>
      <c r="AM344" s="26"/>
      <c r="AN344" s="26"/>
      <c r="AO344" s="26">
        <v>4</v>
      </c>
      <c r="AP344" s="22"/>
      <c r="AQ344" s="22"/>
      <c r="AR344" s="22"/>
      <c r="AS344" s="22">
        <v>4</v>
      </c>
      <c r="AT344" s="27"/>
      <c r="AU344" s="27"/>
      <c r="AV344" s="27">
        <v>3</v>
      </c>
      <c r="AW344" s="27"/>
      <c r="AX344" s="21"/>
      <c r="AY344" s="21"/>
      <c r="AZ344" s="21">
        <v>3</v>
      </c>
      <c r="BA344" s="21"/>
      <c r="BB344" s="22"/>
      <c r="BC344" s="22"/>
      <c r="BD344" s="22">
        <v>3</v>
      </c>
      <c r="BE344" s="22"/>
      <c r="BF344" s="23"/>
      <c r="BG344" s="23"/>
      <c r="BH344" s="23"/>
      <c r="BI344" s="23">
        <v>4</v>
      </c>
      <c r="BJ344" s="24"/>
      <c r="BK344" s="24"/>
      <c r="BL344" s="24"/>
      <c r="BM344" s="24">
        <v>4</v>
      </c>
      <c r="BN344" s="25"/>
      <c r="BO344" s="25"/>
      <c r="BP344" s="25">
        <v>3</v>
      </c>
      <c r="BQ344" s="25"/>
      <c r="BR344" s="26"/>
      <c r="BS344" s="26"/>
      <c r="BT344" s="26">
        <v>3</v>
      </c>
      <c r="BU344" s="26"/>
      <c r="CJ344" s="28"/>
      <c r="CO344" s="28"/>
    </row>
    <row r="345" spans="1:93">
      <c r="A345" s="17">
        <v>258</v>
      </c>
      <c r="B345" s="38">
        <v>29</v>
      </c>
      <c r="C345" s="620"/>
      <c r="D345" s="20"/>
      <c r="E345" s="20">
        <v>1</v>
      </c>
      <c r="F345" s="20"/>
      <c r="G345" s="20">
        <v>1</v>
      </c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1"/>
      <c r="S345" s="21"/>
      <c r="T345" s="21">
        <v>3</v>
      </c>
      <c r="U345" s="21"/>
      <c r="V345" s="22"/>
      <c r="W345" s="22"/>
      <c r="X345" s="22">
        <v>3</v>
      </c>
      <c r="Y345" s="22"/>
      <c r="Z345" s="23"/>
      <c r="AA345" s="23"/>
      <c r="AB345" s="23">
        <v>3</v>
      </c>
      <c r="AC345" s="23"/>
      <c r="AD345" s="24"/>
      <c r="AE345" s="24"/>
      <c r="AF345" s="24">
        <v>3</v>
      </c>
      <c r="AG345" s="24"/>
      <c r="AH345" s="25"/>
      <c r="AI345" s="25"/>
      <c r="AJ345" s="25">
        <v>3</v>
      </c>
      <c r="AK345" s="25"/>
      <c r="AL345" s="26"/>
      <c r="AM345" s="26"/>
      <c r="AN345" s="26">
        <v>3</v>
      </c>
      <c r="AO345" s="26"/>
      <c r="AP345" s="22"/>
      <c r="AQ345" s="22"/>
      <c r="AR345" s="22">
        <v>3</v>
      </c>
      <c r="AS345" s="22"/>
      <c r="AT345" s="27"/>
      <c r="AU345" s="27"/>
      <c r="AV345" s="27">
        <v>3</v>
      </c>
      <c r="AW345" s="27"/>
      <c r="AX345" s="21"/>
      <c r="AY345" s="21"/>
      <c r="AZ345" s="21">
        <v>3</v>
      </c>
      <c r="BA345" s="21"/>
      <c r="BB345" s="22"/>
      <c r="BC345" s="22"/>
      <c r="BD345" s="22">
        <v>3</v>
      </c>
      <c r="BE345" s="22"/>
      <c r="BF345" s="23"/>
      <c r="BG345" s="23"/>
      <c r="BH345" s="23"/>
      <c r="BI345" s="23">
        <v>4</v>
      </c>
      <c r="BJ345" s="24"/>
      <c r="BK345" s="24"/>
      <c r="BL345" s="24"/>
      <c r="BM345" s="24">
        <v>4</v>
      </c>
      <c r="BN345" s="25"/>
      <c r="BO345" s="25"/>
      <c r="BP345" s="25"/>
      <c r="BQ345" s="25">
        <v>4</v>
      </c>
      <c r="BR345" s="26"/>
      <c r="BS345" s="26"/>
      <c r="BT345" s="26"/>
      <c r="BU345" s="26">
        <v>4</v>
      </c>
      <c r="CJ345" s="28"/>
      <c r="CO345" s="28"/>
    </row>
    <row r="346" spans="1:93">
      <c r="A346" s="17">
        <v>259</v>
      </c>
      <c r="B346" s="38">
        <v>30</v>
      </c>
      <c r="C346" s="620"/>
      <c r="D346" s="20"/>
      <c r="E346" s="20">
        <v>1</v>
      </c>
      <c r="F346" s="20"/>
      <c r="G346" s="20"/>
      <c r="H346" s="20"/>
      <c r="I346" s="20"/>
      <c r="J346" s="20">
        <v>1</v>
      </c>
      <c r="K346" s="20"/>
      <c r="L346" s="20"/>
      <c r="M346" s="20"/>
      <c r="N346" s="20"/>
      <c r="O346" s="20"/>
      <c r="P346" s="20"/>
      <c r="Q346" s="20"/>
      <c r="R346" s="21"/>
      <c r="S346" s="21"/>
      <c r="T346" s="21"/>
      <c r="U346" s="21">
        <v>4</v>
      </c>
      <c r="V346" s="22"/>
      <c r="W346" s="22"/>
      <c r="X346" s="22"/>
      <c r="Y346" s="22">
        <v>4</v>
      </c>
      <c r="Z346" s="23"/>
      <c r="AA346" s="23"/>
      <c r="AB346" s="23">
        <v>3</v>
      </c>
      <c r="AC346" s="23"/>
      <c r="AD346" s="24"/>
      <c r="AE346" s="24"/>
      <c r="AF346" s="24">
        <v>3</v>
      </c>
      <c r="AG346" s="24"/>
      <c r="AH346" s="25"/>
      <c r="AI346" s="25"/>
      <c r="AJ346" s="25">
        <v>3</v>
      </c>
      <c r="AK346" s="25"/>
      <c r="AL346" s="26"/>
      <c r="AM346" s="26"/>
      <c r="AN346" s="26"/>
      <c r="AO346" s="26">
        <v>4</v>
      </c>
      <c r="AP346" s="22"/>
      <c r="AQ346" s="22"/>
      <c r="AR346" s="22"/>
      <c r="AS346" s="22">
        <v>4</v>
      </c>
      <c r="AT346" s="27"/>
      <c r="AU346" s="27"/>
      <c r="AV346" s="27">
        <v>3</v>
      </c>
      <c r="AW346" s="27"/>
      <c r="AX346" s="21"/>
      <c r="AY346" s="21"/>
      <c r="AZ346" s="21">
        <v>3</v>
      </c>
      <c r="BA346" s="21"/>
      <c r="BB346" s="22"/>
      <c r="BC346" s="22"/>
      <c r="BD346" s="22">
        <v>3</v>
      </c>
      <c r="BE346" s="22"/>
      <c r="BF346" s="23"/>
      <c r="BG346" s="23"/>
      <c r="BH346" s="23"/>
      <c r="BI346" s="23">
        <v>4</v>
      </c>
      <c r="BJ346" s="24"/>
      <c r="BK346" s="24"/>
      <c r="BL346" s="24"/>
      <c r="BM346" s="24">
        <v>4</v>
      </c>
      <c r="BN346" s="25"/>
      <c r="BO346" s="25"/>
      <c r="BP346" s="25">
        <v>3</v>
      </c>
      <c r="BQ346" s="25"/>
      <c r="BR346" s="26"/>
      <c r="BS346" s="26"/>
      <c r="BT346" s="26">
        <v>3</v>
      </c>
      <c r="BU346" s="26"/>
      <c r="CJ346" s="28"/>
      <c r="CO346" s="28"/>
    </row>
    <row r="347" spans="1:93">
      <c r="A347" s="17">
        <v>260</v>
      </c>
      <c r="B347" s="38">
        <v>31</v>
      </c>
      <c r="C347" s="620"/>
      <c r="D347" s="20"/>
      <c r="E347" s="20">
        <v>1</v>
      </c>
      <c r="F347" s="20"/>
      <c r="G347" s="20"/>
      <c r="H347" s="20"/>
      <c r="I347" s="20"/>
      <c r="J347" s="20">
        <v>1</v>
      </c>
      <c r="K347" s="20"/>
      <c r="L347" s="20"/>
      <c r="M347" s="20"/>
      <c r="N347" s="20"/>
      <c r="O347" s="20"/>
      <c r="P347" s="20"/>
      <c r="Q347" s="20"/>
      <c r="R347" s="21"/>
      <c r="S347" s="21"/>
      <c r="T347" s="21"/>
      <c r="U347" s="21">
        <v>4</v>
      </c>
      <c r="V347" s="22"/>
      <c r="W347" s="22"/>
      <c r="X347" s="22"/>
      <c r="Y347" s="22">
        <v>4</v>
      </c>
      <c r="Z347" s="23"/>
      <c r="AA347" s="23"/>
      <c r="AB347" s="23">
        <v>3</v>
      </c>
      <c r="AC347" s="23"/>
      <c r="AD347" s="24"/>
      <c r="AE347" s="24"/>
      <c r="AF347" s="24">
        <v>3</v>
      </c>
      <c r="AG347" s="24"/>
      <c r="AH347" s="25"/>
      <c r="AI347" s="25"/>
      <c r="AJ347" s="25">
        <v>3</v>
      </c>
      <c r="AK347" s="25"/>
      <c r="AL347" s="26"/>
      <c r="AM347" s="26"/>
      <c r="AN347" s="26"/>
      <c r="AO347" s="26">
        <v>4</v>
      </c>
      <c r="AP347" s="22"/>
      <c r="AQ347" s="22"/>
      <c r="AR347" s="22"/>
      <c r="AS347" s="22">
        <v>4</v>
      </c>
      <c r="AT347" s="27"/>
      <c r="AU347" s="27"/>
      <c r="AV347" s="27">
        <v>3</v>
      </c>
      <c r="AW347" s="27"/>
      <c r="AX347" s="21"/>
      <c r="AY347" s="21"/>
      <c r="AZ347" s="21">
        <v>3</v>
      </c>
      <c r="BA347" s="21"/>
      <c r="BB347" s="22"/>
      <c r="BC347" s="22"/>
      <c r="BD347" s="22"/>
      <c r="BE347" s="22">
        <v>4</v>
      </c>
      <c r="BF347" s="23"/>
      <c r="BG347" s="23"/>
      <c r="BH347" s="23"/>
      <c r="BI347" s="23">
        <v>4</v>
      </c>
      <c r="BJ347" s="24"/>
      <c r="BK347" s="24"/>
      <c r="BL347" s="24"/>
      <c r="BM347" s="24">
        <v>4</v>
      </c>
      <c r="BN347" s="25"/>
      <c r="BO347" s="25"/>
      <c r="BP347" s="25"/>
      <c r="BQ347" s="25">
        <v>4</v>
      </c>
      <c r="BR347" s="26"/>
      <c r="BS347" s="26"/>
      <c r="BT347" s="26">
        <v>3</v>
      </c>
      <c r="BU347" s="26"/>
      <c r="CJ347" s="28"/>
      <c r="CO347" s="28"/>
    </row>
    <row r="348" spans="1:93">
      <c r="A348" s="17">
        <v>261</v>
      </c>
      <c r="B348" s="38">
        <v>32</v>
      </c>
      <c r="C348" s="620"/>
      <c r="D348" s="20">
        <v>1</v>
      </c>
      <c r="E348" s="20"/>
      <c r="F348" s="20"/>
      <c r="G348" s="20"/>
      <c r="H348" s="20"/>
      <c r="I348" s="20"/>
      <c r="J348" s="20">
        <v>1</v>
      </c>
      <c r="K348" s="20"/>
      <c r="L348" s="20"/>
      <c r="M348" s="20"/>
      <c r="N348" s="20"/>
      <c r="O348" s="20"/>
      <c r="P348" s="20"/>
      <c r="Q348" s="20"/>
      <c r="R348" s="21"/>
      <c r="S348" s="21"/>
      <c r="T348" s="21"/>
      <c r="U348" s="21">
        <v>4</v>
      </c>
      <c r="V348" s="22"/>
      <c r="W348" s="22"/>
      <c r="X348" s="22"/>
      <c r="Y348" s="22">
        <v>4</v>
      </c>
      <c r="Z348" s="23"/>
      <c r="AA348" s="23"/>
      <c r="AB348" s="23">
        <v>3</v>
      </c>
      <c r="AC348" s="23"/>
      <c r="AD348" s="24"/>
      <c r="AE348" s="24"/>
      <c r="AF348" s="24">
        <v>3</v>
      </c>
      <c r="AG348" s="24"/>
      <c r="AH348" s="25"/>
      <c r="AI348" s="25"/>
      <c r="AJ348" s="25"/>
      <c r="AK348" s="25">
        <v>4</v>
      </c>
      <c r="AL348" s="26"/>
      <c r="AM348" s="26"/>
      <c r="AN348" s="26"/>
      <c r="AO348" s="26">
        <v>4</v>
      </c>
      <c r="AP348" s="22"/>
      <c r="AQ348" s="22"/>
      <c r="AR348" s="22"/>
      <c r="AS348" s="22">
        <v>4</v>
      </c>
      <c r="AT348" s="27"/>
      <c r="AU348" s="27"/>
      <c r="AV348" s="27">
        <v>3</v>
      </c>
      <c r="AW348" s="27"/>
      <c r="AX348" s="21"/>
      <c r="AY348" s="21"/>
      <c r="AZ348" s="21">
        <v>3</v>
      </c>
      <c r="BA348" s="21"/>
      <c r="BB348" s="22"/>
      <c r="BC348" s="22"/>
      <c r="BD348" s="22"/>
      <c r="BE348" s="22">
        <v>4</v>
      </c>
      <c r="BF348" s="23"/>
      <c r="BG348" s="23"/>
      <c r="BH348" s="23"/>
      <c r="BI348" s="23">
        <v>4</v>
      </c>
      <c r="BJ348" s="24"/>
      <c r="BK348" s="24"/>
      <c r="BL348" s="24"/>
      <c r="BM348" s="24">
        <v>4</v>
      </c>
      <c r="BN348" s="25"/>
      <c r="BO348" s="25"/>
      <c r="BP348" s="25"/>
      <c r="BQ348" s="25">
        <v>4</v>
      </c>
      <c r="BR348" s="26"/>
      <c r="BS348" s="26"/>
      <c r="BT348" s="26">
        <v>3</v>
      </c>
      <c r="BU348" s="26"/>
      <c r="CJ348" s="28"/>
      <c r="CO348" s="28"/>
    </row>
    <row r="349" spans="1:93">
      <c r="A349" s="17">
        <v>262</v>
      </c>
      <c r="B349" s="38">
        <v>33</v>
      </c>
      <c r="C349" s="620"/>
      <c r="D349" s="20">
        <v>1</v>
      </c>
      <c r="E349" s="20"/>
      <c r="F349" s="20"/>
      <c r="G349" s="20"/>
      <c r="H349" s="20"/>
      <c r="I349" s="20"/>
      <c r="J349" s="20">
        <v>1</v>
      </c>
      <c r="K349" s="20"/>
      <c r="L349" s="20"/>
      <c r="M349" s="20"/>
      <c r="N349" s="20"/>
      <c r="O349" s="20"/>
      <c r="P349" s="20"/>
      <c r="Q349" s="20"/>
      <c r="R349" s="21"/>
      <c r="S349" s="21"/>
      <c r="T349" s="21">
        <v>3</v>
      </c>
      <c r="U349" s="21"/>
      <c r="V349" s="22"/>
      <c r="W349" s="22"/>
      <c r="X349" s="22"/>
      <c r="Y349" s="22">
        <v>4</v>
      </c>
      <c r="Z349" s="23"/>
      <c r="AA349" s="23"/>
      <c r="AB349" s="23"/>
      <c r="AC349" s="23">
        <v>4</v>
      </c>
      <c r="AD349" s="24"/>
      <c r="AE349" s="24"/>
      <c r="AF349" s="24">
        <v>3</v>
      </c>
      <c r="AG349" s="24"/>
      <c r="AH349" s="25"/>
      <c r="AI349" s="25"/>
      <c r="AJ349" s="25">
        <v>3</v>
      </c>
      <c r="AK349" s="25"/>
      <c r="AL349" s="26"/>
      <c r="AM349" s="26"/>
      <c r="AN349" s="26"/>
      <c r="AO349" s="26">
        <v>4</v>
      </c>
      <c r="AP349" s="22"/>
      <c r="AQ349" s="22"/>
      <c r="AR349" s="22"/>
      <c r="AS349" s="22">
        <v>4</v>
      </c>
      <c r="AT349" s="27"/>
      <c r="AU349" s="27"/>
      <c r="AV349" s="27">
        <v>3</v>
      </c>
      <c r="AW349" s="27"/>
      <c r="AX349" s="21"/>
      <c r="AY349" s="21"/>
      <c r="AZ349" s="21">
        <v>3</v>
      </c>
      <c r="BA349" s="21"/>
      <c r="BB349" s="22"/>
      <c r="BC349" s="22"/>
      <c r="BD349" s="22"/>
      <c r="BE349" s="22">
        <v>4</v>
      </c>
      <c r="BF349" s="23"/>
      <c r="BG349" s="23"/>
      <c r="BH349" s="23"/>
      <c r="BI349" s="23">
        <v>4</v>
      </c>
      <c r="BJ349" s="24"/>
      <c r="BK349" s="24"/>
      <c r="BL349" s="24"/>
      <c r="BM349" s="24">
        <v>4</v>
      </c>
      <c r="BN349" s="25"/>
      <c r="BO349" s="25"/>
      <c r="BP349" s="25">
        <v>3</v>
      </c>
      <c r="BQ349" s="25"/>
      <c r="BR349" s="26"/>
      <c r="BS349" s="26"/>
      <c r="BT349" s="26">
        <v>3</v>
      </c>
      <c r="BU349" s="26"/>
      <c r="CJ349" s="28"/>
      <c r="CO349" s="28"/>
    </row>
    <row r="350" spans="1:93">
      <c r="A350" s="17">
        <v>263</v>
      </c>
      <c r="B350" s="38">
        <v>34</v>
      </c>
      <c r="C350" s="620"/>
      <c r="D350" s="20">
        <v>1</v>
      </c>
      <c r="E350" s="20"/>
      <c r="F350" s="20"/>
      <c r="G350" s="20"/>
      <c r="H350" s="20"/>
      <c r="I350" s="20"/>
      <c r="J350" s="20">
        <v>1</v>
      </c>
      <c r="K350" s="20"/>
      <c r="L350" s="20"/>
      <c r="M350" s="20"/>
      <c r="N350" s="20"/>
      <c r="O350" s="20"/>
      <c r="P350" s="20"/>
      <c r="Q350" s="20"/>
      <c r="R350" s="21"/>
      <c r="S350" s="21"/>
      <c r="T350" s="21">
        <v>3</v>
      </c>
      <c r="U350" s="21"/>
      <c r="V350" s="22"/>
      <c r="W350" s="22"/>
      <c r="X350" s="22">
        <v>3</v>
      </c>
      <c r="Y350" s="22"/>
      <c r="Z350" s="23"/>
      <c r="AA350" s="23"/>
      <c r="AB350" s="23">
        <v>3</v>
      </c>
      <c r="AC350" s="23"/>
      <c r="AD350" s="24"/>
      <c r="AE350" s="24"/>
      <c r="AF350" s="24">
        <v>3</v>
      </c>
      <c r="AG350" s="24"/>
      <c r="AH350" s="25"/>
      <c r="AI350" s="25"/>
      <c r="AJ350" s="25">
        <v>3</v>
      </c>
      <c r="AK350" s="25"/>
      <c r="AL350" s="26"/>
      <c r="AM350" s="26"/>
      <c r="AN350" s="26"/>
      <c r="AO350" s="26">
        <v>4</v>
      </c>
      <c r="AP350" s="22"/>
      <c r="AQ350" s="22"/>
      <c r="AR350" s="22"/>
      <c r="AS350" s="22">
        <v>4</v>
      </c>
      <c r="AT350" s="27"/>
      <c r="AU350" s="27"/>
      <c r="AV350" s="27">
        <v>3</v>
      </c>
      <c r="AW350" s="27"/>
      <c r="AX350" s="21"/>
      <c r="AY350" s="21"/>
      <c r="AZ350" s="21">
        <v>3</v>
      </c>
      <c r="BA350" s="21"/>
      <c r="BB350" s="22"/>
      <c r="BC350" s="22"/>
      <c r="BD350" s="22"/>
      <c r="BE350" s="22">
        <v>4</v>
      </c>
      <c r="BF350" s="23"/>
      <c r="BG350" s="23"/>
      <c r="BH350" s="23"/>
      <c r="BI350" s="23">
        <v>4</v>
      </c>
      <c r="BJ350" s="24"/>
      <c r="BK350" s="24"/>
      <c r="BL350" s="24"/>
      <c r="BM350" s="24">
        <v>4</v>
      </c>
      <c r="BN350" s="25"/>
      <c r="BO350" s="25"/>
      <c r="BP350" s="25"/>
      <c r="BQ350" s="25">
        <v>4</v>
      </c>
      <c r="BR350" s="26"/>
      <c r="BS350" s="26"/>
      <c r="BT350" s="26">
        <v>3</v>
      </c>
      <c r="BU350" s="26"/>
      <c r="CJ350" s="28"/>
      <c r="CO350" s="28"/>
    </row>
    <row r="351" spans="1:93">
      <c r="A351" s="17">
        <v>264</v>
      </c>
      <c r="B351" s="38">
        <v>35</v>
      </c>
      <c r="C351" s="620"/>
      <c r="D351" s="20">
        <v>1</v>
      </c>
      <c r="E351" s="20"/>
      <c r="F351" s="20"/>
      <c r="G351" s="20"/>
      <c r="H351" s="20"/>
      <c r="I351" s="20"/>
      <c r="J351" s="20">
        <v>1</v>
      </c>
      <c r="K351" s="20"/>
      <c r="L351" s="20"/>
      <c r="M351" s="20"/>
      <c r="N351" s="20"/>
      <c r="O351" s="20"/>
      <c r="P351" s="20"/>
      <c r="Q351" s="20"/>
      <c r="R351" s="21"/>
      <c r="S351" s="21"/>
      <c r="T351" s="21"/>
      <c r="U351" s="21">
        <v>4</v>
      </c>
      <c r="V351" s="22"/>
      <c r="W351" s="22"/>
      <c r="X351" s="22"/>
      <c r="Y351" s="22">
        <v>4</v>
      </c>
      <c r="Z351" s="23"/>
      <c r="AA351" s="23"/>
      <c r="AB351" s="23"/>
      <c r="AC351" s="23">
        <v>4</v>
      </c>
      <c r="AD351" s="24"/>
      <c r="AE351" s="24"/>
      <c r="AF351" s="24">
        <v>3</v>
      </c>
      <c r="AG351" s="24"/>
      <c r="AH351" s="25"/>
      <c r="AI351" s="25"/>
      <c r="AJ351" s="25">
        <v>3</v>
      </c>
      <c r="AK351" s="25"/>
      <c r="AL351" s="26"/>
      <c r="AM351" s="26"/>
      <c r="AN351" s="26"/>
      <c r="AO351" s="26">
        <v>4</v>
      </c>
      <c r="AP351" s="22"/>
      <c r="AQ351" s="22"/>
      <c r="AR351" s="22"/>
      <c r="AS351" s="22">
        <v>4</v>
      </c>
      <c r="AT351" s="27"/>
      <c r="AU351" s="27"/>
      <c r="AV351" s="27">
        <v>3</v>
      </c>
      <c r="AW351" s="27"/>
      <c r="AX351" s="21"/>
      <c r="AY351" s="21"/>
      <c r="AZ351" s="21">
        <v>3</v>
      </c>
      <c r="BA351" s="21"/>
      <c r="BB351" s="22"/>
      <c r="BC351" s="22"/>
      <c r="BD351" s="22">
        <v>3</v>
      </c>
      <c r="BE351" s="22"/>
      <c r="BF351" s="23"/>
      <c r="BG351" s="23"/>
      <c r="BH351" s="23"/>
      <c r="BI351" s="23">
        <v>4</v>
      </c>
      <c r="BJ351" s="24"/>
      <c r="BK351" s="24"/>
      <c r="BL351" s="24"/>
      <c r="BM351" s="24">
        <v>4</v>
      </c>
      <c r="BN351" s="25"/>
      <c r="BO351" s="25"/>
      <c r="BP351" s="25">
        <v>3</v>
      </c>
      <c r="BQ351" s="25"/>
      <c r="BR351" s="26"/>
      <c r="BS351" s="26"/>
      <c r="BT351" s="26">
        <v>3</v>
      </c>
      <c r="BU351" s="26"/>
      <c r="CJ351" s="28"/>
      <c r="CO351" s="28"/>
    </row>
    <row r="352" spans="1:93">
      <c r="A352" s="17">
        <v>265</v>
      </c>
      <c r="B352" s="38">
        <v>36</v>
      </c>
      <c r="C352" s="620"/>
      <c r="D352" s="20">
        <v>1</v>
      </c>
      <c r="E352" s="20"/>
      <c r="F352" s="20"/>
      <c r="G352" s="20"/>
      <c r="H352" s="20">
        <v>1</v>
      </c>
      <c r="I352" s="20"/>
      <c r="J352" s="20"/>
      <c r="K352" s="20"/>
      <c r="L352" s="20"/>
      <c r="M352" s="20"/>
      <c r="N352" s="20"/>
      <c r="O352" s="20"/>
      <c r="P352" s="20"/>
      <c r="Q352" s="20"/>
      <c r="R352" s="21"/>
      <c r="S352" s="21"/>
      <c r="T352" s="21">
        <v>3</v>
      </c>
      <c r="U352" s="21"/>
      <c r="V352" s="22"/>
      <c r="W352" s="22"/>
      <c r="X352" s="22">
        <v>3</v>
      </c>
      <c r="Y352" s="22"/>
      <c r="Z352" s="23"/>
      <c r="AA352" s="23"/>
      <c r="AB352" s="23">
        <v>3</v>
      </c>
      <c r="AC352" s="23"/>
      <c r="AD352" s="24"/>
      <c r="AE352" s="24"/>
      <c r="AF352" s="24">
        <v>3</v>
      </c>
      <c r="AG352" s="24"/>
      <c r="AH352" s="25"/>
      <c r="AI352" s="25"/>
      <c r="AJ352" s="25">
        <v>3</v>
      </c>
      <c r="AK352" s="25"/>
      <c r="AL352" s="26"/>
      <c r="AM352" s="26"/>
      <c r="AN352" s="26"/>
      <c r="AO352" s="26">
        <v>4</v>
      </c>
      <c r="AP352" s="22"/>
      <c r="AQ352" s="22"/>
      <c r="AR352" s="22"/>
      <c r="AS352" s="22">
        <v>4</v>
      </c>
      <c r="AT352" s="27"/>
      <c r="AU352" s="27"/>
      <c r="AV352" s="27">
        <v>3</v>
      </c>
      <c r="AW352" s="27"/>
      <c r="AX352" s="21"/>
      <c r="AY352" s="21"/>
      <c r="AZ352" s="21">
        <v>3</v>
      </c>
      <c r="BA352" s="21"/>
      <c r="BB352" s="22"/>
      <c r="BC352" s="22"/>
      <c r="BD352" s="22"/>
      <c r="BE352" s="22">
        <v>4</v>
      </c>
      <c r="BF352" s="23"/>
      <c r="BG352" s="23"/>
      <c r="BH352" s="23"/>
      <c r="BI352" s="23">
        <v>4</v>
      </c>
      <c r="BJ352" s="24"/>
      <c r="BK352" s="24"/>
      <c r="BL352" s="24"/>
      <c r="BM352" s="24">
        <v>4</v>
      </c>
      <c r="BN352" s="25"/>
      <c r="BO352" s="25"/>
      <c r="BP352" s="25"/>
      <c r="BQ352" s="25">
        <v>4</v>
      </c>
      <c r="BR352" s="26"/>
      <c r="BS352" s="26"/>
      <c r="BT352" s="26">
        <v>3</v>
      </c>
      <c r="BU352" s="26"/>
      <c r="CJ352" s="28"/>
      <c r="CO352" s="28"/>
    </row>
    <row r="353" spans="1:93">
      <c r="A353" s="17">
        <v>266</v>
      </c>
      <c r="B353" s="38">
        <v>37</v>
      </c>
      <c r="C353" s="620"/>
      <c r="D353" s="20">
        <v>1</v>
      </c>
      <c r="E353" s="20"/>
      <c r="F353" s="20"/>
      <c r="G353" s="20"/>
      <c r="H353" s="20"/>
      <c r="I353" s="20"/>
      <c r="J353" s="20">
        <v>1</v>
      </c>
      <c r="K353" s="20"/>
      <c r="L353" s="20"/>
      <c r="M353" s="20"/>
      <c r="N353" s="20"/>
      <c r="O353" s="20"/>
      <c r="P353" s="20"/>
      <c r="Q353" s="20"/>
      <c r="R353" s="21"/>
      <c r="S353" s="21"/>
      <c r="T353" s="21"/>
      <c r="U353" s="21">
        <v>4</v>
      </c>
      <c r="V353" s="22"/>
      <c r="W353" s="22"/>
      <c r="X353" s="22"/>
      <c r="Y353" s="22">
        <v>4</v>
      </c>
      <c r="Z353" s="23"/>
      <c r="AA353" s="23"/>
      <c r="AB353" s="23"/>
      <c r="AC353" s="23">
        <v>4</v>
      </c>
      <c r="AD353" s="24"/>
      <c r="AE353" s="24"/>
      <c r="AF353" s="24">
        <v>3</v>
      </c>
      <c r="AG353" s="24"/>
      <c r="AH353" s="25"/>
      <c r="AI353" s="25"/>
      <c r="AJ353" s="25">
        <v>3</v>
      </c>
      <c r="AK353" s="25"/>
      <c r="AL353" s="26"/>
      <c r="AM353" s="26"/>
      <c r="AN353" s="26"/>
      <c r="AO353" s="26">
        <v>4</v>
      </c>
      <c r="AP353" s="22"/>
      <c r="AQ353" s="22"/>
      <c r="AR353" s="22"/>
      <c r="AS353" s="22">
        <v>4</v>
      </c>
      <c r="AT353" s="27"/>
      <c r="AU353" s="27"/>
      <c r="AV353" s="27">
        <v>3</v>
      </c>
      <c r="AW353" s="27"/>
      <c r="AX353" s="21"/>
      <c r="AY353" s="21"/>
      <c r="AZ353" s="21">
        <v>3</v>
      </c>
      <c r="BA353" s="21"/>
      <c r="BB353" s="22"/>
      <c r="BC353" s="22"/>
      <c r="BD353" s="22">
        <v>3</v>
      </c>
      <c r="BE353" s="22"/>
      <c r="BF353" s="23"/>
      <c r="BG353" s="23"/>
      <c r="BH353" s="23"/>
      <c r="BI353" s="23">
        <v>4</v>
      </c>
      <c r="BJ353" s="24"/>
      <c r="BK353" s="24"/>
      <c r="BL353" s="24"/>
      <c r="BM353" s="24">
        <v>4</v>
      </c>
      <c r="BN353" s="25"/>
      <c r="BO353" s="25"/>
      <c r="BP353" s="25"/>
      <c r="BQ353" s="25">
        <v>4</v>
      </c>
      <c r="BR353" s="26"/>
      <c r="BS353" s="26"/>
      <c r="BT353" s="26">
        <v>3</v>
      </c>
      <c r="BU353" s="26"/>
      <c r="CJ353" s="28"/>
      <c r="CO353" s="28"/>
    </row>
    <row r="354" spans="1:93">
      <c r="A354" s="17">
        <v>267</v>
      </c>
      <c r="B354" s="38">
        <v>38</v>
      </c>
      <c r="C354" s="620"/>
      <c r="D354" s="20">
        <v>1</v>
      </c>
      <c r="E354" s="20"/>
      <c r="F354" s="20"/>
      <c r="G354" s="20"/>
      <c r="H354" s="20">
        <v>1</v>
      </c>
      <c r="I354" s="20"/>
      <c r="J354" s="20"/>
      <c r="K354" s="20"/>
      <c r="L354" s="20"/>
      <c r="M354" s="20"/>
      <c r="N354" s="20"/>
      <c r="O354" s="20"/>
      <c r="P354" s="20"/>
      <c r="Q354" s="20"/>
      <c r="R354" s="21"/>
      <c r="S354" s="21"/>
      <c r="T354" s="21">
        <v>3</v>
      </c>
      <c r="U354" s="21"/>
      <c r="V354" s="22"/>
      <c r="W354" s="22"/>
      <c r="X354" s="22">
        <v>3</v>
      </c>
      <c r="Y354" s="22"/>
      <c r="Z354" s="23"/>
      <c r="AA354" s="23"/>
      <c r="AB354" s="23">
        <v>3</v>
      </c>
      <c r="AC354" s="23"/>
      <c r="AD354" s="24"/>
      <c r="AE354" s="24"/>
      <c r="AF354" s="24">
        <v>3</v>
      </c>
      <c r="AG354" s="24"/>
      <c r="AH354" s="25"/>
      <c r="AI354" s="25"/>
      <c r="AJ354" s="25">
        <v>3</v>
      </c>
      <c r="AK354" s="25"/>
      <c r="AL354" s="26"/>
      <c r="AM354" s="26"/>
      <c r="AN354" s="26">
        <v>3</v>
      </c>
      <c r="AO354" s="26"/>
      <c r="AP354" s="22"/>
      <c r="AQ354" s="22"/>
      <c r="AR354" s="22"/>
      <c r="AS354" s="22">
        <v>4</v>
      </c>
      <c r="AT354" s="27"/>
      <c r="AU354" s="27"/>
      <c r="AV354" s="27">
        <v>3</v>
      </c>
      <c r="AW354" s="27"/>
      <c r="AX354" s="21"/>
      <c r="AY354" s="21"/>
      <c r="AZ354" s="21">
        <v>3</v>
      </c>
      <c r="BA354" s="21"/>
      <c r="BB354" s="22"/>
      <c r="BC354" s="22"/>
      <c r="BD354" s="22">
        <v>3</v>
      </c>
      <c r="BE354" s="22"/>
      <c r="BF354" s="23"/>
      <c r="BG354" s="23"/>
      <c r="BH354" s="23"/>
      <c r="BI354" s="23">
        <v>4</v>
      </c>
      <c r="BJ354" s="24"/>
      <c r="BK354" s="24"/>
      <c r="BL354" s="24"/>
      <c r="BM354" s="24">
        <v>4</v>
      </c>
      <c r="BN354" s="25"/>
      <c r="BO354" s="25"/>
      <c r="BP354" s="25"/>
      <c r="BQ354" s="25">
        <v>4</v>
      </c>
      <c r="BR354" s="26"/>
      <c r="BS354" s="26"/>
      <c r="BT354" s="26">
        <v>3</v>
      </c>
      <c r="BU354" s="26"/>
      <c r="CJ354" s="28"/>
      <c r="CO354" s="28"/>
    </row>
    <row r="355" spans="1:93">
      <c r="A355" s="17">
        <v>268</v>
      </c>
      <c r="B355" s="38">
        <v>39</v>
      </c>
      <c r="C355" s="620"/>
      <c r="D355" s="20">
        <v>1</v>
      </c>
      <c r="E355" s="20"/>
      <c r="F355" s="20"/>
      <c r="G355" s="20"/>
      <c r="H355" s="20">
        <v>1</v>
      </c>
      <c r="I355" s="20"/>
      <c r="J355" s="20"/>
      <c r="K355" s="20"/>
      <c r="L355" s="20"/>
      <c r="M355" s="20"/>
      <c r="N355" s="20"/>
      <c r="O355" s="20"/>
      <c r="P355" s="20"/>
      <c r="Q355" s="20"/>
      <c r="R355" s="21"/>
      <c r="S355" s="21"/>
      <c r="T355" s="21">
        <v>3</v>
      </c>
      <c r="U355" s="21"/>
      <c r="V355" s="22"/>
      <c r="W355" s="22"/>
      <c r="X355" s="22">
        <v>3</v>
      </c>
      <c r="Y355" s="22"/>
      <c r="Z355" s="23"/>
      <c r="AA355" s="23"/>
      <c r="AB355" s="23">
        <v>3</v>
      </c>
      <c r="AC355" s="23"/>
      <c r="AD355" s="24"/>
      <c r="AE355" s="24"/>
      <c r="AF355" s="24">
        <v>3</v>
      </c>
      <c r="AG355" s="24"/>
      <c r="AH355" s="25"/>
      <c r="AI355" s="25"/>
      <c r="AJ355" s="25">
        <v>3</v>
      </c>
      <c r="AK355" s="25"/>
      <c r="AL355" s="26"/>
      <c r="AM355" s="26"/>
      <c r="AN355" s="26"/>
      <c r="AO355" s="26">
        <v>4</v>
      </c>
      <c r="AP355" s="22"/>
      <c r="AQ355" s="22"/>
      <c r="AR355" s="22"/>
      <c r="AS355" s="22">
        <v>4</v>
      </c>
      <c r="AT355" s="27"/>
      <c r="AU355" s="27"/>
      <c r="AV355" s="27">
        <v>3</v>
      </c>
      <c r="AW355" s="27"/>
      <c r="AX355" s="21"/>
      <c r="AY355" s="21"/>
      <c r="AZ355" s="21">
        <v>3</v>
      </c>
      <c r="BA355" s="21"/>
      <c r="BB355" s="22"/>
      <c r="BC355" s="22"/>
      <c r="BD355" s="22">
        <v>3</v>
      </c>
      <c r="BE355" s="22"/>
      <c r="BF355" s="23"/>
      <c r="BG355" s="23"/>
      <c r="BH355" s="23"/>
      <c r="BI355" s="23">
        <v>4</v>
      </c>
      <c r="BJ355" s="24"/>
      <c r="BK355" s="24"/>
      <c r="BL355" s="24"/>
      <c r="BM355" s="24">
        <v>4</v>
      </c>
      <c r="BN355" s="25"/>
      <c r="BO355" s="25"/>
      <c r="BP355" s="25"/>
      <c r="BQ355" s="25">
        <v>4</v>
      </c>
      <c r="BR355" s="26"/>
      <c r="BS355" s="26"/>
      <c r="BT355" s="26">
        <v>3</v>
      </c>
      <c r="BU355" s="26"/>
      <c r="CJ355" s="28"/>
      <c r="CO355" s="28"/>
    </row>
    <row r="356" spans="1:93">
      <c r="A356" s="17">
        <v>269</v>
      </c>
      <c r="B356" s="38">
        <v>40</v>
      </c>
      <c r="C356" s="620"/>
      <c r="D356" s="20">
        <v>1</v>
      </c>
      <c r="E356" s="20"/>
      <c r="F356" s="20"/>
      <c r="G356" s="20">
        <v>1</v>
      </c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1"/>
      <c r="S356" s="21"/>
      <c r="T356" s="21">
        <v>3</v>
      </c>
      <c r="U356" s="21"/>
      <c r="V356" s="22"/>
      <c r="W356" s="22"/>
      <c r="X356" s="22">
        <v>3</v>
      </c>
      <c r="Y356" s="22"/>
      <c r="Z356" s="23"/>
      <c r="AA356" s="23"/>
      <c r="AB356" s="23">
        <v>3</v>
      </c>
      <c r="AC356" s="23"/>
      <c r="AD356" s="24"/>
      <c r="AE356" s="24"/>
      <c r="AF356" s="24">
        <v>3</v>
      </c>
      <c r="AG356" s="24"/>
      <c r="AH356" s="25"/>
      <c r="AI356" s="25"/>
      <c r="AJ356" s="25">
        <v>3</v>
      </c>
      <c r="AK356" s="25"/>
      <c r="AL356" s="26"/>
      <c r="AM356" s="26"/>
      <c r="AN356" s="26"/>
      <c r="AO356" s="26">
        <v>4</v>
      </c>
      <c r="AP356" s="22"/>
      <c r="AQ356" s="22"/>
      <c r="AR356" s="22"/>
      <c r="AS356" s="22">
        <v>4</v>
      </c>
      <c r="AT356" s="27"/>
      <c r="AU356" s="27"/>
      <c r="AV356" s="27">
        <v>3</v>
      </c>
      <c r="AW356" s="27"/>
      <c r="AX356" s="21"/>
      <c r="AY356" s="21"/>
      <c r="AZ356" s="21">
        <v>3</v>
      </c>
      <c r="BA356" s="21"/>
      <c r="BB356" s="22"/>
      <c r="BC356" s="22"/>
      <c r="BD356" s="22">
        <v>3</v>
      </c>
      <c r="BE356" s="22"/>
      <c r="BF356" s="23"/>
      <c r="BG356" s="23"/>
      <c r="BH356" s="23"/>
      <c r="BI356" s="23">
        <v>4</v>
      </c>
      <c r="BJ356" s="24"/>
      <c r="BK356" s="24"/>
      <c r="BL356" s="24"/>
      <c r="BM356" s="24">
        <v>4</v>
      </c>
      <c r="BN356" s="25"/>
      <c r="BO356" s="25"/>
      <c r="BP356" s="25">
        <v>3</v>
      </c>
      <c r="BQ356" s="25"/>
      <c r="BR356" s="26"/>
      <c r="BS356" s="26"/>
      <c r="BT356" s="26">
        <v>3</v>
      </c>
      <c r="BU356" s="26"/>
      <c r="CJ356" s="28"/>
      <c r="CO356" s="28"/>
    </row>
    <row r="357" spans="1:93">
      <c r="A357" s="17">
        <v>270</v>
      </c>
      <c r="B357" s="38">
        <v>41</v>
      </c>
      <c r="C357" s="620"/>
      <c r="D357" s="20">
        <v>1</v>
      </c>
      <c r="E357" s="20"/>
      <c r="F357" s="20"/>
      <c r="G357" s="20">
        <v>1</v>
      </c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1"/>
      <c r="S357" s="21"/>
      <c r="T357" s="21">
        <v>3</v>
      </c>
      <c r="U357" s="21"/>
      <c r="V357" s="22"/>
      <c r="W357" s="22"/>
      <c r="X357" s="22">
        <v>3</v>
      </c>
      <c r="Y357" s="22"/>
      <c r="Z357" s="23"/>
      <c r="AA357" s="23"/>
      <c r="AB357" s="23">
        <v>3</v>
      </c>
      <c r="AC357" s="23"/>
      <c r="AD357" s="24"/>
      <c r="AE357" s="24"/>
      <c r="AF357" s="24">
        <v>3</v>
      </c>
      <c r="AG357" s="24"/>
      <c r="AH357" s="25"/>
      <c r="AI357" s="25"/>
      <c r="AJ357" s="25">
        <v>3</v>
      </c>
      <c r="AK357" s="25"/>
      <c r="AL357" s="26"/>
      <c r="AM357" s="26"/>
      <c r="AN357" s="26">
        <v>3</v>
      </c>
      <c r="AO357" s="26"/>
      <c r="AP357" s="22"/>
      <c r="AQ357" s="22"/>
      <c r="AR357" s="22">
        <v>3</v>
      </c>
      <c r="AS357" s="22"/>
      <c r="AT357" s="27"/>
      <c r="AU357" s="27"/>
      <c r="AV357" s="27">
        <v>3</v>
      </c>
      <c r="AW357" s="27"/>
      <c r="AX357" s="21"/>
      <c r="AY357" s="21"/>
      <c r="AZ357" s="21">
        <v>3</v>
      </c>
      <c r="BA357" s="21"/>
      <c r="BB357" s="22"/>
      <c r="BC357" s="22"/>
      <c r="BD357" s="22">
        <v>3</v>
      </c>
      <c r="BE357" s="22"/>
      <c r="BF357" s="23"/>
      <c r="BG357" s="23"/>
      <c r="BH357" s="23">
        <v>3</v>
      </c>
      <c r="BI357" s="23"/>
      <c r="BJ357" s="24"/>
      <c r="BK357" s="24"/>
      <c r="BL357" s="24">
        <v>3</v>
      </c>
      <c r="BM357" s="24"/>
      <c r="BN357" s="25"/>
      <c r="BO357" s="25"/>
      <c r="BP357" s="25">
        <v>3</v>
      </c>
      <c r="BQ357" s="25"/>
      <c r="BR357" s="26"/>
      <c r="BS357" s="26"/>
      <c r="BT357" s="26">
        <v>3</v>
      </c>
      <c r="BU357" s="26"/>
      <c r="CJ357" s="28"/>
      <c r="CO357" s="28"/>
    </row>
    <row r="358" spans="1:93">
      <c r="A358" s="17">
        <v>271</v>
      </c>
      <c r="B358" s="38">
        <v>42</v>
      </c>
      <c r="C358" s="620"/>
      <c r="D358" s="20">
        <v>1</v>
      </c>
      <c r="E358" s="20"/>
      <c r="F358" s="20"/>
      <c r="G358" s="20"/>
      <c r="H358" s="20">
        <v>1</v>
      </c>
      <c r="I358" s="20"/>
      <c r="J358" s="20"/>
      <c r="K358" s="20"/>
      <c r="L358" s="20"/>
      <c r="M358" s="20"/>
      <c r="N358" s="20"/>
      <c r="O358" s="20"/>
      <c r="P358" s="20"/>
      <c r="Q358" s="20"/>
      <c r="R358" s="21"/>
      <c r="S358" s="21"/>
      <c r="T358" s="21">
        <v>3</v>
      </c>
      <c r="U358" s="21"/>
      <c r="V358" s="22"/>
      <c r="W358" s="22"/>
      <c r="X358" s="22">
        <v>3</v>
      </c>
      <c r="Y358" s="22"/>
      <c r="Z358" s="23"/>
      <c r="AA358" s="23"/>
      <c r="AB358" s="23">
        <v>3</v>
      </c>
      <c r="AC358" s="23"/>
      <c r="AD358" s="24"/>
      <c r="AE358" s="24"/>
      <c r="AF358" s="24">
        <v>3</v>
      </c>
      <c r="AG358" s="24"/>
      <c r="AH358" s="25"/>
      <c r="AI358" s="25"/>
      <c r="AJ358" s="25">
        <v>3</v>
      </c>
      <c r="AK358" s="25"/>
      <c r="AL358" s="26"/>
      <c r="AM358" s="26"/>
      <c r="AN358" s="26"/>
      <c r="AO358" s="26">
        <v>4</v>
      </c>
      <c r="AP358" s="22"/>
      <c r="AQ358" s="22"/>
      <c r="AR358" s="22"/>
      <c r="AS358" s="22">
        <v>4</v>
      </c>
      <c r="AT358" s="27"/>
      <c r="AU358" s="27"/>
      <c r="AV358" s="27">
        <v>3</v>
      </c>
      <c r="AW358" s="27"/>
      <c r="AX358" s="21"/>
      <c r="AY358" s="21"/>
      <c r="AZ358" s="21">
        <v>3</v>
      </c>
      <c r="BA358" s="21"/>
      <c r="BB358" s="22"/>
      <c r="BC358" s="22"/>
      <c r="BD358" s="22">
        <v>3</v>
      </c>
      <c r="BE358" s="22"/>
      <c r="BF358" s="23"/>
      <c r="BG358" s="23"/>
      <c r="BH358" s="23"/>
      <c r="BI358" s="23">
        <v>4</v>
      </c>
      <c r="BJ358" s="24"/>
      <c r="BK358" s="24"/>
      <c r="BL358" s="24"/>
      <c r="BM358" s="24">
        <v>4</v>
      </c>
      <c r="BN358" s="25"/>
      <c r="BO358" s="25"/>
      <c r="BP358" s="25">
        <v>3</v>
      </c>
      <c r="BQ358" s="25"/>
      <c r="BR358" s="26"/>
      <c r="BS358" s="26"/>
      <c r="BT358" s="26">
        <v>3</v>
      </c>
      <c r="BU358" s="26"/>
      <c r="CJ358" s="28"/>
      <c r="CO358" s="28"/>
    </row>
    <row r="359" spans="1:93">
      <c r="A359" s="17">
        <v>272</v>
      </c>
      <c r="B359" s="38">
        <v>43</v>
      </c>
      <c r="C359" s="620"/>
      <c r="D359" s="20"/>
      <c r="E359" s="20">
        <v>1</v>
      </c>
      <c r="F359" s="20"/>
      <c r="G359" s="20"/>
      <c r="H359" s="20">
        <v>1</v>
      </c>
      <c r="I359" s="20"/>
      <c r="J359" s="20"/>
      <c r="K359" s="20"/>
      <c r="L359" s="20"/>
      <c r="M359" s="20"/>
      <c r="N359" s="20"/>
      <c r="O359" s="20"/>
      <c r="P359" s="20"/>
      <c r="Q359" s="20"/>
      <c r="R359" s="21"/>
      <c r="S359" s="21"/>
      <c r="T359" s="21">
        <v>3</v>
      </c>
      <c r="U359" s="21"/>
      <c r="V359" s="22"/>
      <c r="W359" s="22"/>
      <c r="X359" s="22">
        <v>3</v>
      </c>
      <c r="Y359" s="22"/>
      <c r="Z359" s="23"/>
      <c r="AA359" s="23"/>
      <c r="AB359" s="23">
        <v>3</v>
      </c>
      <c r="AC359" s="23"/>
      <c r="AD359" s="24"/>
      <c r="AE359" s="24"/>
      <c r="AF359" s="24">
        <v>3</v>
      </c>
      <c r="AG359" s="24"/>
      <c r="AH359" s="25"/>
      <c r="AI359" s="25"/>
      <c r="AJ359" s="25">
        <v>3</v>
      </c>
      <c r="AK359" s="25"/>
      <c r="AL359" s="26"/>
      <c r="AM359" s="26"/>
      <c r="AN359" s="26"/>
      <c r="AO359" s="26">
        <v>4</v>
      </c>
      <c r="AP359" s="22"/>
      <c r="AQ359" s="22"/>
      <c r="AR359" s="22"/>
      <c r="AS359" s="22">
        <v>4</v>
      </c>
      <c r="AT359" s="27"/>
      <c r="AU359" s="27"/>
      <c r="AV359" s="27"/>
      <c r="AW359" s="27">
        <v>4</v>
      </c>
      <c r="AX359" s="21"/>
      <c r="AY359" s="21"/>
      <c r="AZ359" s="21"/>
      <c r="BA359" s="21">
        <v>4</v>
      </c>
      <c r="BB359" s="22"/>
      <c r="BC359" s="22"/>
      <c r="BD359" s="22"/>
      <c r="BE359" s="22">
        <v>4</v>
      </c>
      <c r="BF359" s="23"/>
      <c r="BG359" s="23"/>
      <c r="BH359" s="23"/>
      <c r="BI359" s="23">
        <v>4</v>
      </c>
      <c r="BJ359" s="24"/>
      <c r="BK359" s="24"/>
      <c r="BL359" s="24"/>
      <c r="BM359" s="24">
        <v>4</v>
      </c>
      <c r="BN359" s="25"/>
      <c r="BO359" s="25"/>
      <c r="BP359" s="25"/>
      <c r="BQ359" s="25">
        <v>4</v>
      </c>
      <c r="BR359" s="26"/>
      <c r="BS359" s="26"/>
      <c r="BT359" s="26"/>
      <c r="BU359" s="26">
        <v>4</v>
      </c>
      <c r="CJ359" s="28"/>
      <c r="CO359" s="28"/>
    </row>
    <row r="360" spans="1:93">
      <c r="A360" s="17">
        <v>273</v>
      </c>
      <c r="B360" s="38">
        <v>44</v>
      </c>
      <c r="C360" s="620"/>
      <c r="D360" s="20"/>
      <c r="E360" s="20">
        <v>1</v>
      </c>
      <c r="F360" s="20"/>
      <c r="G360" s="20"/>
      <c r="H360" s="20"/>
      <c r="I360" s="20"/>
      <c r="J360" s="20">
        <v>1</v>
      </c>
      <c r="K360" s="20"/>
      <c r="L360" s="20"/>
      <c r="M360" s="20"/>
      <c r="N360" s="20"/>
      <c r="O360" s="20"/>
      <c r="P360" s="20"/>
      <c r="Q360" s="20"/>
      <c r="R360" s="21"/>
      <c r="S360" s="21"/>
      <c r="T360" s="21">
        <v>3</v>
      </c>
      <c r="U360" s="21"/>
      <c r="V360" s="22"/>
      <c r="W360" s="22"/>
      <c r="X360" s="22">
        <v>3</v>
      </c>
      <c r="Y360" s="22"/>
      <c r="Z360" s="23"/>
      <c r="AA360" s="23"/>
      <c r="AB360" s="23">
        <v>3</v>
      </c>
      <c r="AC360" s="23"/>
      <c r="AD360" s="24"/>
      <c r="AE360" s="24"/>
      <c r="AF360" s="24">
        <v>3</v>
      </c>
      <c r="AG360" s="24"/>
      <c r="AH360" s="25"/>
      <c r="AI360" s="25"/>
      <c r="AJ360" s="25">
        <v>3</v>
      </c>
      <c r="AK360" s="25"/>
      <c r="AL360" s="26"/>
      <c r="AM360" s="26"/>
      <c r="AN360" s="26"/>
      <c r="AO360" s="26">
        <v>4</v>
      </c>
      <c r="AP360" s="22"/>
      <c r="AQ360" s="22"/>
      <c r="AR360" s="22"/>
      <c r="AS360" s="22">
        <v>4</v>
      </c>
      <c r="AT360" s="27"/>
      <c r="AU360" s="27"/>
      <c r="AV360" s="27">
        <v>3</v>
      </c>
      <c r="AW360" s="27"/>
      <c r="AX360" s="21"/>
      <c r="AY360" s="21"/>
      <c r="AZ360" s="21">
        <v>3</v>
      </c>
      <c r="BA360" s="21"/>
      <c r="BB360" s="22"/>
      <c r="BC360" s="22"/>
      <c r="BD360" s="22">
        <v>3</v>
      </c>
      <c r="BE360" s="22"/>
      <c r="BF360" s="23"/>
      <c r="BG360" s="23"/>
      <c r="BH360" s="23"/>
      <c r="BI360" s="23">
        <v>4</v>
      </c>
      <c r="BJ360" s="24"/>
      <c r="BK360" s="24"/>
      <c r="BL360" s="24"/>
      <c r="BM360" s="24">
        <v>4</v>
      </c>
      <c r="BN360" s="25"/>
      <c r="BO360" s="25"/>
      <c r="BP360" s="25">
        <v>3</v>
      </c>
      <c r="BQ360" s="25"/>
      <c r="BR360" s="26"/>
      <c r="BS360" s="26"/>
      <c r="BT360" s="26">
        <v>3</v>
      </c>
      <c r="BU360" s="26"/>
      <c r="CJ360" s="28"/>
      <c r="CO360" s="28"/>
    </row>
    <row r="361" spans="1:93">
      <c r="A361" s="17">
        <v>274</v>
      </c>
      <c r="B361" s="38">
        <v>45</v>
      </c>
      <c r="C361" s="620"/>
      <c r="D361" s="20"/>
      <c r="E361" s="20">
        <v>1</v>
      </c>
      <c r="F361" s="20"/>
      <c r="G361" s="20"/>
      <c r="H361" s="20"/>
      <c r="I361" s="20"/>
      <c r="J361" s="20">
        <v>1</v>
      </c>
      <c r="K361" s="20"/>
      <c r="L361" s="20"/>
      <c r="M361" s="20"/>
      <c r="N361" s="20"/>
      <c r="O361" s="20"/>
      <c r="P361" s="20"/>
      <c r="Q361" s="20"/>
      <c r="R361" s="21"/>
      <c r="S361" s="21"/>
      <c r="T361" s="21"/>
      <c r="U361" s="21">
        <v>4</v>
      </c>
      <c r="V361" s="22"/>
      <c r="W361" s="22"/>
      <c r="X361" s="22">
        <v>3</v>
      </c>
      <c r="Y361" s="22"/>
      <c r="Z361" s="23"/>
      <c r="AA361" s="23"/>
      <c r="AB361" s="23"/>
      <c r="AC361" s="23">
        <v>4</v>
      </c>
      <c r="AD361" s="24"/>
      <c r="AE361" s="24"/>
      <c r="AF361" s="24">
        <v>3</v>
      </c>
      <c r="AG361" s="24"/>
      <c r="AH361" s="25"/>
      <c r="AI361" s="25"/>
      <c r="AJ361" s="25">
        <v>3</v>
      </c>
      <c r="AK361" s="25"/>
      <c r="AL361" s="26"/>
      <c r="AM361" s="26"/>
      <c r="AN361" s="26"/>
      <c r="AO361" s="26">
        <v>4</v>
      </c>
      <c r="AP361" s="22"/>
      <c r="AQ361" s="22"/>
      <c r="AR361" s="22"/>
      <c r="AS361" s="22">
        <v>4</v>
      </c>
      <c r="AT361" s="27"/>
      <c r="AU361" s="27"/>
      <c r="AV361" s="27">
        <v>3</v>
      </c>
      <c r="AW361" s="27"/>
      <c r="AX361" s="21"/>
      <c r="AY361" s="21"/>
      <c r="AZ361" s="21">
        <v>3</v>
      </c>
      <c r="BA361" s="21"/>
      <c r="BB361" s="22"/>
      <c r="BC361" s="22"/>
      <c r="BD361" s="22">
        <v>3</v>
      </c>
      <c r="BE361" s="22"/>
      <c r="BF361" s="23"/>
      <c r="BG361" s="23"/>
      <c r="BH361" s="23"/>
      <c r="BI361" s="23">
        <v>4</v>
      </c>
      <c r="BJ361" s="24"/>
      <c r="BK361" s="24"/>
      <c r="BL361" s="24"/>
      <c r="BM361" s="24">
        <v>4</v>
      </c>
      <c r="BN361" s="25">
        <v>1</v>
      </c>
      <c r="BO361" s="25"/>
      <c r="BP361" s="25"/>
      <c r="BQ361" s="25"/>
      <c r="BR361" s="26">
        <v>1</v>
      </c>
      <c r="BS361" s="26"/>
      <c r="BT361" s="26"/>
      <c r="BU361" s="26"/>
      <c r="CJ361" s="28"/>
      <c r="CO361" s="28"/>
    </row>
    <row r="362" spans="1:93">
      <c r="A362" s="17">
        <v>275</v>
      </c>
      <c r="B362" s="38">
        <v>46</v>
      </c>
      <c r="C362" s="620"/>
      <c r="D362" s="20">
        <v>1</v>
      </c>
      <c r="E362" s="20"/>
      <c r="F362" s="20"/>
      <c r="G362" s="20"/>
      <c r="H362" s="20">
        <v>1</v>
      </c>
      <c r="I362" s="20"/>
      <c r="J362" s="20"/>
      <c r="K362" s="20"/>
      <c r="L362" s="20"/>
      <c r="M362" s="20"/>
      <c r="N362" s="20"/>
      <c r="O362" s="20"/>
      <c r="P362" s="20"/>
      <c r="Q362" s="20"/>
      <c r="R362" s="21"/>
      <c r="S362" s="21"/>
      <c r="T362" s="21">
        <v>3</v>
      </c>
      <c r="U362" s="21"/>
      <c r="V362" s="22"/>
      <c r="W362" s="22"/>
      <c r="X362" s="22"/>
      <c r="Y362" s="22">
        <v>4</v>
      </c>
      <c r="Z362" s="23"/>
      <c r="AA362" s="23"/>
      <c r="AB362" s="23"/>
      <c r="AC362" s="23">
        <v>4</v>
      </c>
      <c r="AD362" s="24"/>
      <c r="AE362" s="24"/>
      <c r="AF362" s="24">
        <v>3</v>
      </c>
      <c r="AG362" s="24"/>
      <c r="AH362" s="25"/>
      <c r="AI362" s="25"/>
      <c r="AJ362" s="25">
        <v>3</v>
      </c>
      <c r="AK362" s="25"/>
      <c r="AL362" s="26"/>
      <c r="AM362" s="26"/>
      <c r="AN362" s="26"/>
      <c r="AO362" s="26">
        <v>4</v>
      </c>
      <c r="AP362" s="22"/>
      <c r="AQ362" s="22"/>
      <c r="AR362" s="22"/>
      <c r="AS362" s="22">
        <v>4</v>
      </c>
      <c r="AT362" s="27"/>
      <c r="AU362" s="27"/>
      <c r="AV362" s="27">
        <v>3</v>
      </c>
      <c r="AW362" s="27"/>
      <c r="AX362" s="21"/>
      <c r="AY362" s="21"/>
      <c r="AZ362" s="21">
        <v>3</v>
      </c>
      <c r="BA362" s="21"/>
      <c r="BB362" s="22"/>
      <c r="BC362" s="22"/>
      <c r="BD362" s="22">
        <v>3</v>
      </c>
      <c r="BE362" s="22"/>
      <c r="BF362" s="23"/>
      <c r="BG362" s="23"/>
      <c r="BH362" s="23"/>
      <c r="BI362" s="23">
        <v>4</v>
      </c>
      <c r="BJ362" s="24"/>
      <c r="BK362" s="24"/>
      <c r="BL362" s="24"/>
      <c r="BM362" s="24">
        <v>4</v>
      </c>
      <c r="BN362" s="25"/>
      <c r="BO362" s="25"/>
      <c r="BP362" s="25">
        <v>3</v>
      </c>
      <c r="BQ362" s="25"/>
      <c r="BR362" s="26"/>
      <c r="BS362" s="26"/>
      <c r="BT362" s="26">
        <v>3</v>
      </c>
      <c r="BU362" s="26"/>
      <c r="CJ362" s="28"/>
      <c r="CO362" s="28"/>
    </row>
    <row r="363" spans="1:93">
      <c r="A363" s="17">
        <v>276</v>
      </c>
      <c r="B363" s="38">
        <v>47</v>
      </c>
      <c r="C363" s="620"/>
      <c r="D363" s="20">
        <v>1</v>
      </c>
      <c r="E363" s="20"/>
      <c r="F363" s="20"/>
      <c r="G363" s="20"/>
      <c r="H363" s="20">
        <v>1</v>
      </c>
      <c r="I363" s="20"/>
      <c r="J363" s="20"/>
      <c r="K363" s="20"/>
      <c r="L363" s="20"/>
      <c r="M363" s="20"/>
      <c r="N363" s="20"/>
      <c r="O363" s="20"/>
      <c r="P363" s="20"/>
      <c r="Q363" s="20"/>
      <c r="R363" s="21"/>
      <c r="S363" s="21"/>
      <c r="T363" s="21">
        <v>3</v>
      </c>
      <c r="U363" s="21"/>
      <c r="V363" s="22"/>
      <c r="W363" s="22"/>
      <c r="X363" s="22">
        <v>3</v>
      </c>
      <c r="Y363" s="22"/>
      <c r="Z363" s="23"/>
      <c r="AA363" s="23"/>
      <c r="AB363" s="23">
        <v>3</v>
      </c>
      <c r="AC363" s="23"/>
      <c r="AD363" s="24"/>
      <c r="AE363" s="24"/>
      <c r="AF363" s="24">
        <v>3</v>
      </c>
      <c r="AG363" s="24"/>
      <c r="AH363" s="25"/>
      <c r="AI363" s="25"/>
      <c r="AJ363" s="25"/>
      <c r="AK363" s="25">
        <v>4</v>
      </c>
      <c r="AL363" s="26"/>
      <c r="AM363" s="26"/>
      <c r="AN363" s="26"/>
      <c r="AO363" s="26">
        <v>4</v>
      </c>
      <c r="AP363" s="22"/>
      <c r="AQ363" s="22">
        <v>2</v>
      </c>
      <c r="AR363" s="22"/>
      <c r="AS363" s="22"/>
      <c r="AT363" s="27"/>
      <c r="AU363" s="27"/>
      <c r="AV363" s="27"/>
      <c r="AW363" s="27">
        <v>4</v>
      </c>
      <c r="AX363" s="21"/>
      <c r="AY363" s="21"/>
      <c r="AZ363" s="21">
        <v>3</v>
      </c>
      <c r="BA363" s="21"/>
      <c r="BB363" s="22"/>
      <c r="BC363" s="22"/>
      <c r="BD363" s="22"/>
      <c r="BE363" s="22">
        <v>4</v>
      </c>
      <c r="BF363" s="23"/>
      <c r="BG363" s="23"/>
      <c r="BH363" s="23"/>
      <c r="BI363" s="23">
        <v>4</v>
      </c>
      <c r="BJ363" s="24"/>
      <c r="BK363" s="24">
        <v>2</v>
      </c>
      <c r="BL363" s="24"/>
      <c r="BM363" s="24"/>
      <c r="BN363" s="25"/>
      <c r="BO363" s="25"/>
      <c r="BP363" s="25"/>
      <c r="BQ363" s="25">
        <v>4</v>
      </c>
      <c r="BR363" s="26"/>
      <c r="BS363" s="26"/>
      <c r="BT363" s="26"/>
      <c r="BU363" s="26">
        <v>4</v>
      </c>
      <c r="CJ363" s="28"/>
      <c r="CO363" s="28"/>
    </row>
    <row r="364" spans="1:93">
      <c r="A364" s="17">
        <v>277</v>
      </c>
      <c r="B364" s="38">
        <v>48</v>
      </c>
      <c r="C364" s="620"/>
      <c r="D364" s="20"/>
      <c r="E364" s="20">
        <v>1</v>
      </c>
      <c r="F364" s="20"/>
      <c r="G364" s="20">
        <v>1</v>
      </c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1"/>
      <c r="S364" s="21"/>
      <c r="T364" s="21"/>
      <c r="U364" s="21">
        <v>4</v>
      </c>
      <c r="V364" s="22"/>
      <c r="W364" s="22"/>
      <c r="X364" s="22"/>
      <c r="Y364" s="22">
        <v>4</v>
      </c>
      <c r="Z364" s="23"/>
      <c r="AA364" s="23"/>
      <c r="AB364" s="23">
        <v>3</v>
      </c>
      <c r="AC364" s="23"/>
      <c r="AD364" s="24"/>
      <c r="AE364" s="24"/>
      <c r="AF364" s="24">
        <v>3</v>
      </c>
      <c r="AG364" s="24"/>
      <c r="AH364" s="25"/>
      <c r="AI364" s="25"/>
      <c r="AJ364" s="25">
        <v>3</v>
      </c>
      <c r="AK364" s="25"/>
      <c r="AL364" s="26"/>
      <c r="AM364" s="26"/>
      <c r="AN364" s="26">
        <v>3</v>
      </c>
      <c r="AO364" s="26"/>
      <c r="AP364" s="22"/>
      <c r="AQ364" s="22">
        <v>2</v>
      </c>
      <c r="AR364" s="22"/>
      <c r="AS364" s="22"/>
      <c r="AT364" s="27"/>
      <c r="AU364" s="27"/>
      <c r="AV364" s="27">
        <v>3</v>
      </c>
      <c r="AW364" s="27"/>
      <c r="AX364" s="21"/>
      <c r="AY364" s="21"/>
      <c r="AZ364" s="21">
        <v>3</v>
      </c>
      <c r="BA364" s="21"/>
      <c r="BB364" s="22"/>
      <c r="BC364" s="22"/>
      <c r="BD364" s="22">
        <v>3</v>
      </c>
      <c r="BE364" s="22"/>
      <c r="BF364" s="23"/>
      <c r="BG364" s="23"/>
      <c r="BH364" s="23"/>
      <c r="BI364" s="23">
        <v>4</v>
      </c>
      <c r="BJ364" s="24"/>
      <c r="BK364" s="24"/>
      <c r="BL364" s="24"/>
      <c r="BM364" s="24">
        <v>4</v>
      </c>
      <c r="BN364" s="25"/>
      <c r="BO364" s="25"/>
      <c r="BP364" s="25">
        <v>3</v>
      </c>
      <c r="BQ364" s="25"/>
      <c r="BR364" s="26"/>
      <c r="BS364" s="26"/>
      <c r="BT364" s="26"/>
      <c r="BU364" s="26">
        <v>4</v>
      </c>
      <c r="CJ364" s="28"/>
      <c r="CO364" s="28"/>
    </row>
    <row r="365" spans="1:93">
      <c r="A365" s="17">
        <v>278</v>
      </c>
      <c r="B365" s="38">
        <v>49</v>
      </c>
      <c r="C365" s="620"/>
      <c r="D365" s="20">
        <v>1</v>
      </c>
      <c r="E365" s="20"/>
      <c r="F365" s="20"/>
      <c r="G365" s="20">
        <v>1</v>
      </c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1"/>
      <c r="S365" s="21"/>
      <c r="T365" s="21"/>
      <c r="U365" s="21">
        <v>4</v>
      </c>
      <c r="V365" s="22"/>
      <c r="W365" s="22"/>
      <c r="X365" s="22">
        <v>3</v>
      </c>
      <c r="Y365" s="22"/>
      <c r="Z365" s="23"/>
      <c r="AA365" s="23"/>
      <c r="AB365" s="23">
        <v>3</v>
      </c>
      <c r="AC365" s="23"/>
      <c r="AD365" s="24"/>
      <c r="AE365" s="24"/>
      <c r="AF365" s="24">
        <v>3</v>
      </c>
      <c r="AG365" s="24"/>
      <c r="AH365" s="25"/>
      <c r="AI365" s="25"/>
      <c r="AJ365" s="25">
        <v>3</v>
      </c>
      <c r="AK365" s="25"/>
      <c r="AL365" s="26"/>
      <c r="AM365" s="26"/>
      <c r="AN365" s="26">
        <v>3</v>
      </c>
      <c r="AO365" s="26"/>
      <c r="AP365" s="22"/>
      <c r="AQ365" s="22"/>
      <c r="AR365" s="22">
        <v>3</v>
      </c>
      <c r="AS365" s="22"/>
      <c r="AT365" s="27"/>
      <c r="AU365" s="27">
        <v>2</v>
      </c>
      <c r="AV365" s="27"/>
      <c r="AW365" s="27"/>
      <c r="AX365" s="21"/>
      <c r="AY365" s="21"/>
      <c r="AZ365" s="21">
        <v>3</v>
      </c>
      <c r="BA365" s="21"/>
      <c r="BB365" s="22"/>
      <c r="BC365" s="22"/>
      <c r="BD365" s="22">
        <v>3</v>
      </c>
      <c r="BE365" s="22"/>
      <c r="BF365" s="23"/>
      <c r="BG365" s="23"/>
      <c r="BH365" s="23"/>
      <c r="BI365" s="23">
        <v>4</v>
      </c>
      <c r="BJ365" s="24"/>
      <c r="BK365" s="24"/>
      <c r="BL365" s="24"/>
      <c r="BM365" s="24">
        <v>4</v>
      </c>
      <c r="BN365" s="25"/>
      <c r="BO365" s="25"/>
      <c r="BP365" s="25">
        <v>3</v>
      </c>
      <c r="BQ365" s="25"/>
      <c r="BR365" s="26"/>
      <c r="BS365" s="26"/>
      <c r="BT365" s="26"/>
      <c r="BU365" s="26">
        <v>4</v>
      </c>
      <c r="CJ365" s="28"/>
      <c r="CO365" s="28"/>
    </row>
    <row r="366" spans="1:93">
      <c r="A366" s="17">
        <v>279</v>
      </c>
      <c r="B366" s="38">
        <v>50</v>
      </c>
      <c r="C366" s="620"/>
      <c r="D366" s="20">
        <v>1</v>
      </c>
      <c r="E366" s="20"/>
      <c r="F366" s="20">
        <v>1</v>
      </c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1"/>
      <c r="S366" s="21"/>
      <c r="T366" s="21"/>
      <c r="U366" s="21">
        <v>4</v>
      </c>
      <c r="V366" s="22"/>
      <c r="W366" s="22"/>
      <c r="X366" s="22">
        <v>3</v>
      </c>
      <c r="Y366" s="22"/>
      <c r="Z366" s="23"/>
      <c r="AA366" s="23"/>
      <c r="AB366" s="23"/>
      <c r="AC366" s="23">
        <v>4</v>
      </c>
      <c r="AD366" s="24"/>
      <c r="AE366" s="24"/>
      <c r="AF366" s="24">
        <v>3</v>
      </c>
      <c r="AG366" s="24"/>
      <c r="AH366" s="25"/>
      <c r="AI366" s="25"/>
      <c r="AJ366" s="25">
        <v>3</v>
      </c>
      <c r="AK366" s="25"/>
      <c r="AL366" s="26"/>
      <c r="AM366" s="26"/>
      <c r="AN366" s="26">
        <v>3</v>
      </c>
      <c r="AO366" s="26"/>
      <c r="AP366" s="22"/>
      <c r="AQ366" s="22"/>
      <c r="AR366" s="22">
        <v>3</v>
      </c>
      <c r="AS366" s="22"/>
      <c r="AT366" s="27"/>
      <c r="AU366" s="27"/>
      <c r="AV366" s="27">
        <v>3</v>
      </c>
      <c r="AW366" s="27"/>
      <c r="AX366" s="21"/>
      <c r="AY366" s="21"/>
      <c r="AZ366" s="21">
        <v>3</v>
      </c>
      <c r="BA366" s="21"/>
      <c r="BB366" s="22"/>
      <c r="BC366" s="22"/>
      <c r="BD366" s="22">
        <v>3</v>
      </c>
      <c r="BE366" s="22"/>
      <c r="BF366" s="23"/>
      <c r="BG366" s="23"/>
      <c r="BH366" s="23"/>
      <c r="BI366" s="23">
        <v>4</v>
      </c>
      <c r="BJ366" s="24"/>
      <c r="BK366" s="24"/>
      <c r="BL366" s="24"/>
      <c r="BM366" s="24">
        <v>4</v>
      </c>
      <c r="BN366" s="25"/>
      <c r="BO366" s="25"/>
      <c r="BP366" s="25">
        <v>3</v>
      </c>
      <c r="BQ366" s="25"/>
      <c r="BR366" s="26"/>
      <c r="BS366" s="26"/>
      <c r="BT366" s="26">
        <v>3</v>
      </c>
      <c r="BU366" s="26"/>
      <c r="CJ366" s="28"/>
      <c r="CO366" s="28"/>
    </row>
    <row r="367" spans="1:93">
      <c r="A367" s="17">
        <v>280</v>
      </c>
      <c r="B367" s="38">
        <v>51</v>
      </c>
      <c r="C367" s="620"/>
      <c r="D367" s="20">
        <v>1</v>
      </c>
      <c r="E367" s="20"/>
      <c r="F367" s="20"/>
      <c r="G367" s="20"/>
      <c r="H367" s="20">
        <v>1</v>
      </c>
      <c r="I367" s="20"/>
      <c r="J367" s="20"/>
      <c r="K367" s="20"/>
      <c r="L367" s="20"/>
      <c r="M367" s="20"/>
      <c r="N367" s="20"/>
      <c r="O367" s="20"/>
      <c r="P367" s="20"/>
      <c r="Q367" s="20"/>
      <c r="R367" s="21"/>
      <c r="S367" s="21"/>
      <c r="T367" s="21"/>
      <c r="U367" s="21">
        <v>4</v>
      </c>
      <c r="V367" s="22"/>
      <c r="W367" s="22"/>
      <c r="X367" s="22"/>
      <c r="Y367" s="22">
        <v>4</v>
      </c>
      <c r="Z367" s="23"/>
      <c r="AA367" s="23"/>
      <c r="AB367" s="23">
        <v>3</v>
      </c>
      <c r="AC367" s="23"/>
      <c r="AD367" s="24"/>
      <c r="AE367" s="24"/>
      <c r="AF367" s="24">
        <v>3</v>
      </c>
      <c r="AG367" s="24"/>
      <c r="AH367" s="25"/>
      <c r="AI367" s="25"/>
      <c r="AJ367" s="25">
        <v>3</v>
      </c>
      <c r="AK367" s="25"/>
      <c r="AL367" s="26"/>
      <c r="AM367" s="26"/>
      <c r="AN367" s="26"/>
      <c r="AO367" s="26">
        <v>4</v>
      </c>
      <c r="AP367" s="22"/>
      <c r="AQ367" s="22"/>
      <c r="AR367" s="22">
        <v>3</v>
      </c>
      <c r="AS367" s="22"/>
      <c r="AT367" s="27"/>
      <c r="AU367" s="27"/>
      <c r="AV367" s="27">
        <v>3</v>
      </c>
      <c r="AW367" s="27"/>
      <c r="AX367" s="21"/>
      <c r="AY367" s="21"/>
      <c r="AZ367" s="21">
        <v>3</v>
      </c>
      <c r="BA367" s="21"/>
      <c r="BB367" s="22"/>
      <c r="BC367" s="22"/>
      <c r="BD367" s="22">
        <v>3</v>
      </c>
      <c r="BE367" s="22"/>
      <c r="BF367" s="23"/>
      <c r="BG367" s="23"/>
      <c r="BH367" s="23"/>
      <c r="BI367" s="23">
        <v>4</v>
      </c>
      <c r="BJ367" s="24"/>
      <c r="BK367" s="24"/>
      <c r="BL367" s="24"/>
      <c r="BM367" s="24">
        <v>4</v>
      </c>
      <c r="BN367" s="25"/>
      <c r="BO367" s="25"/>
      <c r="BP367" s="25">
        <v>3</v>
      </c>
      <c r="BQ367" s="25"/>
      <c r="BR367" s="26"/>
      <c r="BS367" s="26"/>
      <c r="BT367" s="26"/>
      <c r="BU367" s="26">
        <v>4</v>
      </c>
      <c r="CJ367" s="28"/>
      <c r="CO367" s="28"/>
    </row>
    <row r="368" spans="1:93">
      <c r="A368" s="17">
        <v>281</v>
      </c>
      <c r="B368" s="38">
        <v>52</v>
      </c>
      <c r="C368" s="620"/>
      <c r="D368" s="20"/>
      <c r="E368" s="20">
        <v>1</v>
      </c>
      <c r="F368" s="20">
        <v>1</v>
      </c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1"/>
      <c r="S368" s="21"/>
      <c r="T368" s="21"/>
      <c r="U368" s="21">
        <v>4</v>
      </c>
      <c r="V368" s="22"/>
      <c r="W368" s="22"/>
      <c r="X368" s="22"/>
      <c r="Y368" s="22">
        <v>4</v>
      </c>
      <c r="Z368" s="23"/>
      <c r="AA368" s="23"/>
      <c r="AB368" s="23"/>
      <c r="AC368" s="23">
        <v>4</v>
      </c>
      <c r="AD368" s="24"/>
      <c r="AE368" s="24"/>
      <c r="AF368" s="24"/>
      <c r="AG368" s="24">
        <v>4</v>
      </c>
      <c r="AH368" s="25"/>
      <c r="AI368" s="25"/>
      <c r="AJ368" s="25">
        <v>3</v>
      </c>
      <c r="AK368" s="25"/>
      <c r="AL368" s="26"/>
      <c r="AM368" s="26"/>
      <c r="AN368" s="26"/>
      <c r="AO368" s="26">
        <v>4</v>
      </c>
      <c r="AP368" s="22"/>
      <c r="AQ368" s="22"/>
      <c r="AR368" s="22">
        <v>3</v>
      </c>
      <c r="AS368" s="22"/>
      <c r="AT368" s="27"/>
      <c r="AU368" s="27"/>
      <c r="AV368" s="27">
        <v>3</v>
      </c>
      <c r="AW368" s="27"/>
      <c r="AX368" s="21"/>
      <c r="AY368" s="21"/>
      <c r="AZ368" s="21">
        <v>3</v>
      </c>
      <c r="BA368" s="21"/>
      <c r="BB368" s="22"/>
      <c r="BC368" s="22"/>
      <c r="BD368" s="22">
        <v>3</v>
      </c>
      <c r="BE368" s="22"/>
      <c r="BF368" s="23"/>
      <c r="BG368" s="23"/>
      <c r="BH368" s="23"/>
      <c r="BI368" s="23">
        <v>4</v>
      </c>
      <c r="BJ368" s="24"/>
      <c r="BK368" s="24"/>
      <c r="BL368" s="24"/>
      <c r="BM368" s="24">
        <v>4</v>
      </c>
      <c r="BN368" s="25"/>
      <c r="BO368" s="25"/>
      <c r="BP368" s="25">
        <v>3</v>
      </c>
      <c r="BQ368" s="25"/>
      <c r="BR368" s="26"/>
      <c r="BS368" s="26"/>
      <c r="BT368" s="26">
        <v>3</v>
      </c>
      <c r="BU368" s="26"/>
      <c r="CJ368" s="28"/>
      <c r="CO368" s="28"/>
    </row>
    <row r="369" spans="1:93">
      <c r="A369" s="17">
        <v>282</v>
      </c>
      <c r="B369" s="38">
        <v>53</v>
      </c>
      <c r="C369" s="620"/>
      <c r="D369" s="20"/>
      <c r="E369" s="20">
        <v>1</v>
      </c>
      <c r="F369" s="20">
        <v>1</v>
      </c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1"/>
      <c r="S369" s="21"/>
      <c r="T369" s="21"/>
      <c r="U369" s="21">
        <v>4</v>
      </c>
      <c r="V369" s="22"/>
      <c r="W369" s="22"/>
      <c r="X369" s="22"/>
      <c r="Y369" s="22">
        <v>4</v>
      </c>
      <c r="Z369" s="23"/>
      <c r="AA369" s="23"/>
      <c r="AB369" s="23">
        <v>3</v>
      </c>
      <c r="AC369" s="23"/>
      <c r="AD369" s="24"/>
      <c r="AE369" s="24"/>
      <c r="AF369" s="24"/>
      <c r="AG369" s="24">
        <v>4</v>
      </c>
      <c r="AH369" s="25"/>
      <c r="AI369" s="25"/>
      <c r="AJ369" s="25"/>
      <c r="AK369" s="25">
        <v>4</v>
      </c>
      <c r="AL369" s="26"/>
      <c r="AM369" s="26"/>
      <c r="AN369" s="26">
        <v>3</v>
      </c>
      <c r="AO369" s="26"/>
      <c r="AP369" s="22"/>
      <c r="AQ369" s="22"/>
      <c r="AR369" s="22">
        <v>3</v>
      </c>
      <c r="AS369" s="22"/>
      <c r="AT369" s="27"/>
      <c r="AU369" s="27"/>
      <c r="AV369" s="27">
        <v>3</v>
      </c>
      <c r="AW369" s="27"/>
      <c r="AX369" s="21"/>
      <c r="AY369" s="21"/>
      <c r="AZ369" s="21">
        <v>3</v>
      </c>
      <c r="BA369" s="21"/>
      <c r="BB369" s="22"/>
      <c r="BC369" s="22"/>
      <c r="BD369" s="22">
        <v>3</v>
      </c>
      <c r="BE369" s="22"/>
      <c r="BF369" s="23"/>
      <c r="BG369" s="23"/>
      <c r="BH369" s="23"/>
      <c r="BI369" s="23">
        <v>4</v>
      </c>
      <c r="BJ369" s="24"/>
      <c r="BK369" s="24"/>
      <c r="BL369" s="24"/>
      <c r="BM369" s="24">
        <v>4</v>
      </c>
      <c r="BN369" s="25"/>
      <c r="BO369" s="25"/>
      <c r="BP369" s="25">
        <v>3</v>
      </c>
      <c r="BQ369" s="25"/>
      <c r="BR369" s="26"/>
      <c r="BS369" s="26"/>
      <c r="BT369" s="26">
        <v>3</v>
      </c>
      <c r="BU369" s="26"/>
      <c r="CJ369" s="28"/>
      <c r="CO369" s="28"/>
    </row>
    <row r="370" spans="1:93">
      <c r="A370" s="17">
        <v>283</v>
      </c>
      <c r="B370" s="38">
        <v>54</v>
      </c>
      <c r="C370" s="620"/>
      <c r="D370" s="20">
        <v>1</v>
      </c>
      <c r="E370" s="20"/>
      <c r="F370" s="20"/>
      <c r="G370" s="20">
        <v>1</v>
      </c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1"/>
      <c r="S370" s="21"/>
      <c r="T370" s="21"/>
      <c r="U370" s="21">
        <v>4</v>
      </c>
      <c r="V370" s="22"/>
      <c r="W370" s="22"/>
      <c r="X370" s="22"/>
      <c r="Y370" s="22">
        <v>4</v>
      </c>
      <c r="Z370" s="23"/>
      <c r="AA370" s="23"/>
      <c r="AB370" s="23">
        <v>3</v>
      </c>
      <c r="AC370" s="23"/>
      <c r="AD370" s="24"/>
      <c r="AE370" s="24"/>
      <c r="AF370" s="24">
        <v>3</v>
      </c>
      <c r="AG370" s="24"/>
      <c r="AH370" s="25"/>
      <c r="AI370" s="25"/>
      <c r="AJ370" s="25"/>
      <c r="AK370" s="25">
        <v>4</v>
      </c>
      <c r="AL370" s="26"/>
      <c r="AM370" s="26"/>
      <c r="AN370" s="26">
        <v>3</v>
      </c>
      <c r="AO370" s="26"/>
      <c r="AP370" s="22"/>
      <c r="AQ370" s="22"/>
      <c r="AR370" s="22"/>
      <c r="AS370" s="22">
        <v>4</v>
      </c>
      <c r="AT370" s="27"/>
      <c r="AU370" s="27"/>
      <c r="AV370" s="27">
        <v>3</v>
      </c>
      <c r="AW370" s="27"/>
      <c r="AX370" s="21"/>
      <c r="AY370" s="21"/>
      <c r="AZ370" s="21">
        <v>3</v>
      </c>
      <c r="BA370" s="21"/>
      <c r="BB370" s="22"/>
      <c r="BC370" s="22"/>
      <c r="BD370" s="22">
        <v>3</v>
      </c>
      <c r="BE370" s="22"/>
      <c r="BF370" s="23"/>
      <c r="BG370" s="23"/>
      <c r="BH370" s="23">
        <v>3</v>
      </c>
      <c r="BI370" s="23"/>
      <c r="BJ370" s="24"/>
      <c r="BK370" s="24"/>
      <c r="BL370" s="24"/>
      <c r="BM370" s="24">
        <v>4</v>
      </c>
      <c r="BN370" s="25"/>
      <c r="BO370" s="25"/>
      <c r="BP370" s="25">
        <v>3</v>
      </c>
      <c r="BQ370" s="25"/>
      <c r="BR370" s="26"/>
      <c r="BS370" s="26"/>
      <c r="BT370" s="26">
        <v>3</v>
      </c>
      <c r="BU370" s="26"/>
      <c r="CJ370" s="28"/>
      <c r="CO370" s="28"/>
    </row>
    <row r="371" spans="1:93">
      <c r="A371" s="17">
        <v>284</v>
      </c>
      <c r="B371" s="38">
        <v>55</v>
      </c>
      <c r="C371" s="620"/>
      <c r="D371" s="20">
        <v>1</v>
      </c>
      <c r="E371" s="20"/>
      <c r="F371" s="20"/>
      <c r="G371" s="20"/>
      <c r="H371" s="20">
        <v>1</v>
      </c>
      <c r="I371" s="20"/>
      <c r="J371" s="20"/>
      <c r="K371" s="20"/>
      <c r="L371" s="20"/>
      <c r="M371" s="20"/>
      <c r="N371" s="20"/>
      <c r="O371" s="20"/>
      <c r="P371" s="20"/>
      <c r="Q371" s="20"/>
      <c r="R371" s="21"/>
      <c r="S371" s="21"/>
      <c r="T371" s="21"/>
      <c r="U371" s="21">
        <v>4</v>
      </c>
      <c r="V371" s="22"/>
      <c r="W371" s="22"/>
      <c r="X371" s="22">
        <v>3</v>
      </c>
      <c r="Y371" s="22"/>
      <c r="Z371" s="23"/>
      <c r="AA371" s="23"/>
      <c r="AB371" s="23">
        <v>3</v>
      </c>
      <c r="AC371" s="23"/>
      <c r="AD371" s="24"/>
      <c r="AE371" s="24"/>
      <c r="AF371" s="24">
        <v>3</v>
      </c>
      <c r="AG371" s="24"/>
      <c r="AH371" s="25"/>
      <c r="AI371" s="25"/>
      <c r="AJ371" s="25"/>
      <c r="AK371" s="25">
        <v>4</v>
      </c>
      <c r="AL371" s="26"/>
      <c r="AM371" s="26"/>
      <c r="AN371" s="26">
        <v>3</v>
      </c>
      <c r="AO371" s="26"/>
      <c r="AP371" s="22"/>
      <c r="AQ371" s="22">
        <v>2</v>
      </c>
      <c r="AR371" s="22"/>
      <c r="AS371" s="22"/>
      <c r="AT371" s="27"/>
      <c r="AU371" s="27"/>
      <c r="AV371" s="27">
        <v>3</v>
      </c>
      <c r="AW371" s="27"/>
      <c r="AX371" s="21"/>
      <c r="AY371" s="21"/>
      <c r="AZ371" s="21"/>
      <c r="BA371" s="21">
        <v>4</v>
      </c>
      <c r="BB371" s="22"/>
      <c r="BC371" s="22"/>
      <c r="BD371" s="22"/>
      <c r="BE371" s="22">
        <v>4</v>
      </c>
      <c r="BF371" s="23"/>
      <c r="BG371" s="23"/>
      <c r="BH371" s="23"/>
      <c r="BI371" s="23">
        <v>4</v>
      </c>
      <c r="BJ371" s="24"/>
      <c r="BK371" s="24"/>
      <c r="BL371" s="24"/>
      <c r="BM371" s="24">
        <v>4</v>
      </c>
      <c r="BN371" s="25"/>
      <c r="BO371" s="25"/>
      <c r="BP371" s="25">
        <v>3</v>
      </c>
      <c r="BQ371" s="25"/>
      <c r="BR371" s="26"/>
      <c r="BS371" s="26"/>
      <c r="BT371" s="26">
        <v>3</v>
      </c>
      <c r="BU371" s="26"/>
      <c r="CJ371" s="28"/>
      <c r="CO371" s="28"/>
    </row>
    <row r="372" spans="1:93">
      <c r="A372" s="17">
        <v>285</v>
      </c>
      <c r="B372" s="38">
        <v>56</v>
      </c>
      <c r="C372" s="620"/>
      <c r="D372" s="20">
        <v>1</v>
      </c>
      <c r="E372" s="20"/>
      <c r="F372" s="20"/>
      <c r="G372" s="20"/>
      <c r="H372" s="20">
        <v>1</v>
      </c>
      <c r="I372" s="20"/>
      <c r="J372" s="20"/>
      <c r="K372" s="20"/>
      <c r="L372" s="20"/>
      <c r="M372" s="20"/>
      <c r="N372" s="20"/>
      <c r="O372" s="20"/>
      <c r="P372" s="20"/>
      <c r="Q372" s="20"/>
      <c r="R372" s="21"/>
      <c r="S372" s="21"/>
      <c r="T372" s="21">
        <v>3</v>
      </c>
      <c r="U372" s="21"/>
      <c r="V372" s="22"/>
      <c r="W372" s="22"/>
      <c r="X372" s="22"/>
      <c r="Y372" s="22">
        <v>4</v>
      </c>
      <c r="Z372" s="23"/>
      <c r="AA372" s="23"/>
      <c r="AB372" s="23"/>
      <c r="AC372" s="23">
        <v>4</v>
      </c>
      <c r="AD372" s="24"/>
      <c r="AE372" s="24"/>
      <c r="AF372" s="24"/>
      <c r="AG372" s="24">
        <v>4</v>
      </c>
      <c r="AH372" s="25"/>
      <c r="AI372" s="25"/>
      <c r="AJ372" s="25">
        <v>3</v>
      </c>
      <c r="AK372" s="25"/>
      <c r="AL372" s="26"/>
      <c r="AM372" s="26"/>
      <c r="AN372" s="26"/>
      <c r="AO372" s="26">
        <v>4</v>
      </c>
      <c r="AP372" s="22"/>
      <c r="AQ372" s="22"/>
      <c r="AR372" s="22">
        <v>3</v>
      </c>
      <c r="AS372" s="22"/>
      <c r="AT372" s="27"/>
      <c r="AU372" s="27"/>
      <c r="AV372" s="27">
        <v>3</v>
      </c>
      <c r="AW372" s="27"/>
      <c r="AX372" s="21"/>
      <c r="AY372" s="21"/>
      <c r="AZ372" s="21"/>
      <c r="BA372" s="21">
        <v>4</v>
      </c>
      <c r="BB372" s="22"/>
      <c r="BC372" s="22"/>
      <c r="BD372" s="22">
        <v>3</v>
      </c>
      <c r="BE372" s="22"/>
      <c r="BF372" s="23"/>
      <c r="BG372" s="23"/>
      <c r="BH372" s="23"/>
      <c r="BI372" s="23">
        <v>4</v>
      </c>
      <c r="BJ372" s="24"/>
      <c r="BK372" s="24"/>
      <c r="BL372" s="24">
        <v>3</v>
      </c>
      <c r="BM372" s="24"/>
      <c r="BN372" s="25"/>
      <c r="BO372" s="25"/>
      <c r="BP372" s="25">
        <v>3</v>
      </c>
      <c r="BQ372" s="25"/>
      <c r="BR372" s="26"/>
      <c r="BS372" s="26"/>
      <c r="BT372" s="26"/>
      <c r="BU372" s="26">
        <v>4</v>
      </c>
      <c r="CJ372" s="28"/>
      <c r="CO372" s="28"/>
    </row>
    <row r="373" spans="1:93">
      <c r="A373" s="17">
        <v>286</v>
      </c>
      <c r="B373" s="38">
        <v>57</v>
      </c>
      <c r="C373" s="620"/>
      <c r="D373" s="20"/>
      <c r="E373" s="20">
        <v>1</v>
      </c>
      <c r="F373" s="20"/>
      <c r="G373" s="20"/>
      <c r="H373" s="20"/>
      <c r="I373" s="20">
        <v>1</v>
      </c>
      <c r="J373" s="20"/>
      <c r="K373" s="20"/>
      <c r="L373" s="20"/>
      <c r="M373" s="20"/>
      <c r="N373" s="20"/>
      <c r="O373" s="20"/>
      <c r="P373" s="20"/>
      <c r="Q373" s="20"/>
      <c r="R373" s="21"/>
      <c r="S373" s="21"/>
      <c r="T373" s="21"/>
      <c r="U373" s="21">
        <v>4</v>
      </c>
      <c r="V373" s="22"/>
      <c r="W373" s="22"/>
      <c r="X373" s="22"/>
      <c r="Y373" s="22">
        <v>4</v>
      </c>
      <c r="Z373" s="23"/>
      <c r="AA373" s="23"/>
      <c r="AB373" s="23">
        <v>3</v>
      </c>
      <c r="AC373" s="23"/>
      <c r="AD373" s="24"/>
      <c r="AE373" s="24"/>
      <c r="AF373" s="24">
        <v>3</v>
      </c>
      <c r="AG373" s="24"/>
      <c r="AH373" s="25"/>
      <c r="AI373" s="25"/>
      <c r="AJ373" s="25"/>
      <c r="AK373" s="25">
        <v>4</v>
      </c>
      <c r="AL373" s="26"/>
      <c r="AM373" s="26"/>
      <c r="AN373" s="26"/>
      <c r="AO373" s="26">
        <v>4</v>
      </c>
      <c r="AP373" s="22"/>
      <c r="AQ373" s="22">
        <v>2</v>
      </c>
      <c r="AR373" s="22"/>
      <c r="AS373" s="22"/>
      <c r="AT373" s="27"/>
      <c r="AU373" s="27"/>
      <c r="AV373" s="27">
        <v>3</v>
      </c>
      <c r="AW373" s="27"/>
      <c r="AX373" s="21"/>
      <c r="AY373" s="21"/>
      <c r="AZ373" s="21">
        <v>3</v>
      </c>
      <c r="BA373" s="21"/>
      <c r="BB373" s="22"/>
      <c r="BC373" s="22"/>
      <c r="BD373" s="22">
        <v>3</v>
      </c>
      <c r="BE373" s="22"/>
      <c r="BF373" s="23"/>
      <c r="BG373" s="23"/>
      <c r="BH373" s="23"/>
      <c r="BI373" s="23">
        <v>4</v>
      </c>
      <c r="BJ373" s="24"/>
      <c r="BK373" s="24"/>
      <c r="BL373" s="24"/>
      <c r="BM373" s="24">
        <v>4</v>
      </c>
      <c r="BN373" s="25"/>
      <c r="BO373" s="25"/>
      <c r="BP373" s="25"/>
      <c r="BQ373" s="25">
        <v>4</v>
      </c>
      <c r="BR373" s="26"/>
      <c r="BS373" s="26"/>
      <c r="BT373" s="26"/>
      <c r="BU373" s="26">
        <v>4</v>
      </c>
      <c r="CJ373" s="28"/>
      <c r="CO373" s="28"/>
    </row>
    <row r="374" spans="1:93">
      <c r="A374" s="17">
        <v>287</v>
      </c>
      <c r="B374" s="38">
        <v>58</v>
      </c>
      <c r="C374" s="620"/>
      <c r="D374" s="20">
        <v>1</v>
      </c>
      <c r="E374" s="20"/>
      <c r="F374" s="20"/>
      <c r="G374" s="20"/>
      <c r="H374" s="20"/>
      <c r="I374" s="20"/>
      <c r="J374" s="20">
        <v>1</v>
      </c>
      <c r="K374" s="20"/>
      <c r="L374" s="20"/>
      <c r="M374" s="20"/>
      <c r="N374" s="20"/>
      <c r="O374" s="20"/>
      <c r="P374" s="20"/>
      <c r="Q374" s="20"/>
      <c r="R374" s="21"/>
      <c r="S374" s="21"/>
      <c r="T374" s="21"/>
      <c r="U374" s="21">
        <v>4</v>
      </c>
      <c r="V374" s="22"/>
      <c r="W374" s="22"/>
      <c r="X374" s="22">
        <v>3</v>
      </c>
      <c r="Y374" s="22"/>
      <c r="Z374" s="23"/>
      <c r="AA374" s="23"/>
      <c r="AB374" s="23"/>
      <c r="AC374" s="23">
        <v>4</v>
      </c>
      <c r="AD374" s="24"/>
      <c r="AE374" s="24"/>
      <c r="AF374" s="24">
        <v>3</v>
      </c>
      <c r="AG374" s="24"/>
      <c r="AH374" s="25"/>
      <c r="AI374" s="25"/>
      <c r="AJ374" s="25">
        <v>3</v>
      </c>
      <c r="AK374" s="25"/>
      <c r="AL374" s="26"/>
      <c r="AM374" s="26"/>
      <c r="AN374" s="26">
        <v>3</v>
      </c>
      <c r="AO374" s="26"/>
      <c r="AP374" s="22"/>
      <c r="AQ374" s="22"/>
      <c r="AR374" s="22">
        <v>3</v>
      </c>
      <c r="AS374" s="22"/>
      <c r="AT374" s="27"/>
      <c r="AU374" s="27"/>
      <c r="AV374" s="27">
        <v>3</v>
      </c>
      <c r="AW374" s="27"/>
      <c r="AX374" s="21"/>
      <c r="AY374" s="21"/>
      <c r="AZ374" s="21">
        <v>3</v>
      </c>
      <c r="BA374" s="21"/>
      <c r="BB374" s="22"/>
      <c r="BC374" s="22"/>
      <c r="BD374" s="22"/>
      <c r="BE374" s="22">
        <v>4</v>
      </c>
      <c r="BF374" s="23"/>
      <c r="BG374" s="23"/>
      <c r="BH374" s="23">
        <v>3</v>
      </c>
      <c r="BI374" s="23"/>
      <c r="BJ374" s="24"/>
      <c r="BK374" s="24"/>
      <c r="BL374" s="24"/>
      <c r="BM374" s="24">
        <v>4</v>
      </c>
      <c r="BN374" s="25"/>
      <c r="BO374" s="25"/>
      <c r="BP374" s="25"/>
      <c r="BQ374" s="25">
        <v>4</v>
      </c>
      <c r="BR374" s="26"/>
      <c r="BS374" s="26"/>
      <c r="BT374" s="26"/>
      <c r="BU374" s="26">
        <v>4</v>
      </c>
      <c r="CJ374" s="28"/>
      <c r="CO374" s="28"/>
    </row>
    <row r="375" spans="1:93">
      <c r="A375" s="17">
        <v>288</v>
      </c>
      <c r="B375" s="38">
        <v>59</v>
      </c>
      <c r="C375" s="620"/>
      <c r="D375" s="20">
        <v>1</v>
      </c>
      <c r="E375" s="20"/>
      <c r="F375" s="20"/>
      <c r="G375" s="20"/>
      <c r="H375" s="20"/>
      <c r="I375" s="20"/>
      <c r="J375" s="20">
        <v>1</v>
      </c>
      <c r="K375" s="20"/>
      <c r="L375" s="20"/>
      <c r="M375" s="20"/>
      <c r="N375" s="20"/>
      <c r="O375" s="20"/>
      <c r="P375" s="20"/>
      <c r="Q375" s="20"/>
      <c r="R375" s="21"/>
      <c r="S375" s="21"/>
      <c r="T375" s="21"/>
      <c r="U375" s="21">
        <v>4</v>
      </c>
      <c r="V375" s="22"/>
      <c r="W375" s="22"/>
      <c r="X375" s="22"/>
      <c r="Y375" s="22">
        <v>4</v>
      </c>
      <c r="Z375" s="23"/>
      <c r="AA375" s="23"/>
      <c r="AB375" s="23"/>
      <c r="AC375" s="23">
        <v>4</v>
      </c>
      <c r="AD375" s="24"/>
      <c r="AE375" s="24"/>
      <c r="AF375" s="24">
        <v>3</v>
      </c>
      <c r="AG375" s="24"/>
      <c r="AH375" s="25"/>
      <c r="AI375" s="25"/>
      <c r="AJ375" s="25">
        <v>3</v>
      </c>
      <c r="AK375" s="25"/>
      <c r="AL375" s="26"/>
      <c r="AM375" s="26"/>
      <c r="AN375" s="26"/>
      <c r="AO375" s="26">
        <v>4</v>
      </c>
      <c r="AP375" s="22"/>
      <c r="AQ375" s="22"/>
      <c r="AR375" s="22"/>
      <c r="AS375" s="22">
        <v>4</v>
      </c>
      <c r="AT375" s="27"/>
      <c r="AU375" s="27"/>
      <c r="AV375" s="27"/>
      <c r="AW375" s="27">
        <v>4</v>
      </c>
      <c r="AX375" s="21"/>
      <c r="AY375" s="21"/>
      <c r="AZ375" s="21">
        <v>3</v>
      </c>
      <c r="BA375" s="21"/>
      <c r="BB375" s="22"/>
      <c r="BC375" s="22"/>
      <c r="BD375" s="22">
        <v>3</v>
      </c>
      <c r="BE375" s="22"/>
      <c r="BF375" s="23"/>
      <c r="BG375" s="23"/>
      <c r="BH375" s="23"/>
      <c r="BI375" s="23">
        <v>4</v>
      </c>
      <c r="BJ375" s="24"/>
      <c r="BK375" s="24"/>
      <c r="BL375" s="24"/>
      <c r="BM375" s="24">
        <v>4</v>
      </c>
      <c r="BN375" s="25"/>
      <c r="BO375" s="25"/>
      <c r="BP375" s="25">
        <v>3</v>
      </c>
      <c r="BQ375" s="25"/>
      <c r="BR375" s="26"/>
      <c r="BS375" s="26"/>
      <c r="BT375" s="26">
        <v>3</v>
      </c>
      <c r="BU375" s="26"/>
      <c r="CJ375" s="28"/>
      <c r="CO375" s="28"/>
    </row>
    <row r="376" spans="1:93">
      <c r="A376" s="17">
        <v>289</v>
      </c>
      <c r="B376" s="38">
        <v>60</v>
      </c>
      <c r="C376" s="620"/>
      <c r="D376" s="20"/>
      <c r="E376" s="20">
        <v>1</v>
      </c>
      <c r="F376" s="20"/>
      <c r="G376" s="20"/>
      <c r="H376" s="20"/>
      <c r="I376" s="20"/>
      <c r="J376" s="20">
        <v>1</v>
      </c>
      <c r="K376" s="20"/>
      <c r="L376" s="20"/>
      <c r="M376" s="20"/>
      <c r="N376" s="20"/>
      <c r="O376" s="20"/>
      <c r="P376" s="20"/>
      <c r="Q376" s="20"/>
      <c r="R376" s="21"/>
      <c r="S376" s="21"/>
      <c r="T376" s="21">
        <v>3</v>
      </c>
      <c r="U376" s="21"/>
      <c r="V376" s="22"/>
      <c r="W376" s="22"/>
      <c r="X376" s="22">
        <v>3</v>
      </c>
      <c r="Y376" s="22"/>
      <c r="Z376" s="23"/>
      <c r="AA376" s="23"/>
      <c r="AB376" s="23"/>
      <c r="AC376" s="23">
        <v>4</v>
      </c>
      <c r="AD376" s="24"/>
      <c r="AE376" s="24"/>
      <c r="AF376" s="24">
        <v>3</v>
      </c>
      <c r="AG376" s="24"/>
      <c r="AH376" s="25"/>
      <c r="AI376" s="25"/>
      <c r="AJ376" s="25"/>
      <c r="AK376" s="25">
        <v>4</v>
      </c>
      <c r="AL376" s="26"/>
      <c r="AM376" s="26"/>
      <c r="AN376" s="26">
        <v>3</v>
      </c>
      <c r="AO376" s="26"/>
      <c r="AP376" s="22"/>
      <c r="AQ376" s="22"/>
      <c r="AR376" s="22">
        <v>3</v>
      </c>
      <c r="AS376" s="22"/>
      <c r="AT376" s="27"/>
      <c r="AU376" s="27"/>
      <c r="AV376" s="27"/>
      <c r="AW376" s="27">
        <v>4</v>
      </c>
      <c r="AX376" s="21"/>
      <c r="AY376" s="21"/>
      <c r="AZ376" s="21">
        <v>3</v>
      </c>
      <c r="BA376" s="21"/>
      <c r="BB376" s="22"/>
      <c r="BC376" s="22"/>
      <c r="BD376" s="22">
        <v>3</v>
      </c>
      <c r="BE376" s="22"/>
      <c r="BF376" s="23"/>
      <c r="BG376" s="23"/>
      <c r="BH376" s="23"/>
      <c r="BI376" s="23">
        <v>4</v>
      </c>
      <c r="BJ376" s="24"/>
      <c r="BK376" s="24"/>
      <c r="BL376" s="24"/>
      <c r="BM376" s="24">
        <v>4</v>
      </c>
      <c r="BN376" s="25"/>
      <c r="BO376" s="25"/>
      <c r="BP376" s="25">
        <v>3</v>
      </c>
      <c r="BQ376" s="25"/>
      <c r="BR376" s="26"/>
      <c r="BS376" s="26"/>
      <c r="BT376" s="26"/>
      <c r="BU376" s="26">
        <v>4</v>
      </c>
      <c r="CJ376" s="28"/>
      <c r="CO376" s="28"/>
    </row>
    <row r="377" spans="1:93">
      <c r="A377" s="17">
        <v>290</v>
      </c>
      <c r="B377" s="38">
        <v>61</v>
      </c>
      <c r="C377" s="620"/>
      <c r="D377" s="20">
        <v>1</v>
      </c>
      <c r="E377" s="20"/>
      <c r="F377" s="20"/>
      <c r="G377" s="20"/>
      <c r="H377" s="20"/>
      <c r="I377" s="20"/>
      <c r="J377" s="20">
        <v>1</v>
      </c>
      <c r="K377" s="20"/>
      <c r="L377" s="20"/>
      <c r="M377" s="20"/>
      <c r="N377" s="20"/>
      <c r="O377" s="20"/>
      <c r="P377" s="20"/>
      <c r="Q377" s="20"/>
      <c r="R377" s="21"/>
      <c r="S377" s="21"/>
      <c r="T377" s="21"/>
      <c r="U377" s="21">
        <v>4</v>
      </c>
      <c r="V377" s="22"/>
      <c r="W377" s="22"/>
      <c r="X377" s="22">
        <v>3</v>
      </c>
      <c r="Y377" s="22"/>
      <c r="Z377" s="23"/>
      <c r="AA377" s="23"/>
      <c r="AB377" s="23">
        <v>3</v>
      </c>
      <c r="AC377" s="23"/>
      <c r="AD377" s="24"/>
      <c r="AE377" s="24"/>
      <c r="AF377" s="24">
        <v>3</v>
      </c>
      <c r="AG377" s="24"/>
      <c r="AH377" s="25"/>
      <c r="AI377" s="25"/>
      <c r="AJ377" s="25">
        <v>3</v>
      </c>
      <c r="AK377" s="25"/>
      <c r="AL377" s="26"/>
      <c r="AM377" s="26"/>
      <c r="AN377" s="26">
        <v>3</v>
      </c>
      <c r="AO377" s="26"/>
      <c r="AP377" s="22"/>
      <c r="AQ377" s="22"/>
      <c r="AR377" s="22">
        <v>3</v>
      </c>
      <c r="AS377" s="22"/>
      <c r="AT377" s="27"/>
      <c r="AU377" s="27"/>
      <c r="AV377" s="27"/>
      <c r="AW377" s="27">
        <v>4</v>
      </c>
      <c r="AX377" s="21"/>
      <c r="AY377" s="21"/>
      <c r="AZ377" s="21"/>
      <c r="BA377" s="21">
        <v>4</v>
      </c>
      <c r="BB377" s="22"/>
      <c r="BC377" s="22"/>
      <c r="BD377" s="22">
        <v>3</v>
      </c>
      <c r="BE377" s="22"/>
      <c r="BF377" s="23"/>
      <c r="BG377" s="23"/>
      <c r="BH377" s="23"/>
      <c r="BI377" s="23">
        <v>4</v>
      </c>
      <c r="BJ377" s="24"/>
      <c r="BK377" s="24"/>
      <c r="BL377" s="24"/>
      <c r="BM377" s="24">
        <v>4</v>
      </c>
      <c r="BN377" s="25"/>
      <c r="BO377" s="25"/>
      <c r="BP377" s="25">
        <v>3</v>
      </c>
      <c r="BQ377" s="25"/>
      <c r="BR377" s="26"/>
      <c r="BS377" s="26"/>
      <c r="BT377" s="26"/>
      <c r="BU377" s="26">
        <v>4</v>
      </c>
      <c r="CJ377" s="28"/>
      <c r="CO377" s="28"/>
    </row>
    <row r="378" spans="1:93">
      <c r="A378" s="17">
        <v>291</v>
      </c>
      <c r="B378" s="38">
        <v>62</v>
      </c>
      <c r="C378" s="620"/>
      <c r="D378" s="20">
        <v>1</v>
      </c>
      <c r="E378" s="20"/>
      <c r="F378" s="20"/>
      <c r="G378" s="20"/>
      <c r="H378" s="20"/>
      <c r="I378" s="20"/>
      <c r="J378" s="20">
        <v>1</v>
      </c>
      <c r="K378" s="20"/>
      <c r="L378" s="20"/>
      <c r="M378" s="20"/>
      <c r="N378" s="20"/>
      <c r="O378" s="20"/>
      <c r="P378" s="20"/>
      <c r="Q378" s="20"/>
      <c r="R378" s="21"/>
      <c r="S378" s="21"/>
      <c r="T378" s="21"/>
      <c r="U378" s="21">
        <v>4</v>
      </c>
      <c r="V378" s="22"/>
      <c r="W378" s="22"/>
      <c r="X378" s="22"/>
      <c r="Y378" s="22">
        <v>4</v>
      </c>
      <c r="Z378" s="23"/>
      <c r="AA378" s="23"/>
      <c r="AB378" s="23">
        <v>3</v>
      </c>
      <c r="AC378" s="23"/>
      <c r="AD378" s="24"/>
      <c r="AE378" s="24"/>
      <c r="AF378" s="24">
        <v>3</v>
      </c>
      <c r="AG378" s="24"/>
      <c r="AH378" s="25"/>
      <c r="AI378" s="25"/>
      <c r="AJ378" s="25">
        <v>3</v>
      </c>
      <c r="AK378" s="25"/>
      <c r="AL378" s="26"/>
      <c r="AM378" s="26"/>
      <c r="AN378" s="26"/>
      <c r="AO378" s="26">
        <v>4</v>
      </c>
      <c r="AP378" s="22"/>
      <c r="AQ378" s="22"/>
      <c r="AR378" s="22">
        <v>3</v>
      </c>
      <c r="AS378" s="22"/>
      <c r="AT378" s="27"/>
      <c r="AU378" s="27"/>
      <c r="AV378" s="27">
        <v>3</v>
      </c>
      <c r="AW378" s="27"/>
      <c r="AX378" s="21"/>
      <c r="AY378" s="21"/>
      <c r="AZ378" s="21"/>
      <c r="BA378" s="21">
        <v>4</v>
      </c>
      <c r="BB378" s="22"/>
      <c r="BC378" s="22"/>
      <c r="BD378" s="22">
        <v>3</v>
      </c>
      <c r="BE378" s="22"/>
      <c r="BF378" s="23"/>
      <c r="BG378" s="23"/>
      <c r="BH378" s="23"/>
      <c r="BI378" s="23">
        <v>4</v>
      </c>
      <c r="BJ378" s="24"/>
      <c r="BK378" s="24"/>
      <c r="BL378" s="24"/>
      <c r="BM378" s="24">
        <v>4</v>
      </c>
      <c r="BN378" s="25"/>
      <c r="BO378" s="25"/>
      <c r="BP378" s="25">
        <v>3</v>
      </c>
      <c r="BQ378" s="25"/>
      <c r="BR378" s="26"/>
      <c r="BS378" s="26"/>
      <c r="BT378" s="26"/>
      <c r="BU378" s="26">
        <v>4</v>
      </c>
      <c r="CJ378" s="28"/>
      <c r="CO378" s="28"/>
    </row>
    <row r="379" spans="1:93">
      <c r="A379" s="17">
        <v>292</v>
      </c>
      <c r="B379" s="38">
        <v>63</v>
      </c>
      <c r="C379" s="620"/>
      <c r="D379" s="20"/>
      <c r="E379" s="20">
        <v>1</v>
      </c>
      <c r="F379" s="20"/>
      <c r="G379" s="20">
        <v>1</v>
      </c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1"/>
      <c r="S379" s="21"/>
      <c r="T379" s="21">
        <v>3</v>
      </c>
      <c r="U379" s="21"/>
      <c r="V379" s="22"/>
      <c r="W379" s="22"/>
      <c r="X379" s="22"/>
      <c r="Y379" s="22">
        <v>4</v>
      </c>
      <c r="Z379" s="23"/>
      <c r="AA379" s="23"/>
      <c r="AB379" s="23"/>
      <c r="AC379" s="23">
        <v>4</v>
      </c>
      <c r="AD379" s="24"/>
      <c r="AE379" s="24"/>
      <c r="AF379" s="24">
        <v>3</v>
      </c>
      <c r="AG379" s="24"/>
      <c r="AH379" s="25"/>
      <c r="AI379" s="25"/>
      <c r="AJ379" s="25"/>
      <c r="AK379" s="25">
        <v>4</v>
      </c>
      <c r="AL379" s="26"/>
      <c r="AM379" s="26"/>
      <c r="AN379" s="26">
        <v>3</v>
      </c>
      <c r="AO379" s="26"/>
      <c r="AP379" s="22"/>
      <c r="AQ379" s="22"/>
      <c r="AR379" s="22">
        <v>3</v>
      </c>
      <c r="AS379" s="22"/>
      <c r="AT379" s="27"/>
      <c r="AU379" s="27"/>
      <c r="AV379" s="27">
        <v>3</v>
      </c>
      <c r="AW379" s="27"/>
      <c r="AX379" s="21"/>
      <c r="AY379" s="21"/>
      <c r="AZ379" s="21"/>
      <c r="BA379" s="21">
        <v>4</v>
      </c>
      <c r="BB379" s="22"/>
      <c r="BC379" s="22"/>
      <c r="BD379" s="22"/>
      <c r="BE379" s="22">
        <v>4</v>
      </c>
      <c r="BF379" s="23"/>
      <c r="BG379" s="23"/>
      <c r="BH379" s="23"/>
      <c r="BI379" s="23">
        <v>4</v>
      </c>
      <c r="BJ379" s="24"/>
      <c r="BK379" s="24"/>
      <c r="BL379" s="24"/>
      <c r="BM379" s="24">
        <v>4</v>
      </c>
      <c r="BN379" s="25"/>
      <c r="BO379" s="25"/>
      <c r="BP379" s="25">
        <v>3</v>
      </c>
      <c r="BQ379" s="25"/>
      <c r="BR379" s="26"/>
      <c r="BS379" s="26"/>
      <c r="BT379" s="26"/>
      <c r="BU379" s="26">
        <v>4</v>
      </c>
      <c r="CJ379" s="28"/>
      <c r="CO379" s="28"/>
    </row>
    <row r="380" spans="1:93">
      <c r="A380" s="17">
        <v>293</v>
      </c>
      <c r="B380" s="38">
        <v>64</v>
      </c>
      <c r="C380" s="620"/>
      <c r="D380" s="20">
        <v>1</v>
      </c>
      <c r="E380" s="20"/>
      <c r="F380" s="20"/>
      <c r="G380" s="20"/>
      <c r="H380" s="20">
        <v>1</v>
      </c>
      <c r="I380" s="20"/>
      <c r="J380" s="20"/>
      <c r="K380" s="20"/>
      <c r="L380" s="20"/>
      <c r="M380" s="20"/>
      <c r="N380" s="20"/>
      <c r="O380" s="20"/>
      <c r="P380" s="20"/>
      <c r="Q380" s="20"/>
      <c r="R380" s="21"/>
      <c r="S380" s="21"/>
      <c r="T380" s="21"/>
      <c r="U380" s="21">
        <v>4</v>
      </c>
      <c r="V380" s="22"/>
      <c r="W380" s="22"/>
      <c r="X380" s="22"/>
      <c r="Y380" s="22">
        <v>4</v>
      </c>
      <c r="Z380" s="23"/>
      <c r="AA380" s="23"/>
      <c r="AB380" s="23"/>
      <c r="AC380" s="23">
        <v>4</v>
      </c>
      <c r="AD380" s="24"/>
      <c r="AE380" s="24"/>
      <c r="AF380" s="24"/>
      <c r="AG380" s="24">
        <v>4</v>
      </c>
      <c r="AH380" s="25"/>
      <c r="AI380" s="25"/>
      <c r="AJ380" s="25"/>
      <c r="AK380" s="25">
        <v>4</v>
      </c>
      <c r="AL380" s="26"/>
      <c r="AM380" s="26"/>
      <c r="AN380" s="26"/>
      <c r="AO380" s="26">
        <v>4</v>
      </c>
      <c r="AP380" s="22"/>
      <c r="AQ380" s="22"/>
      <c r="AR380" s="22">
        <v>3</v>
      </c>
      <c r="AS380" s="22"/>
      <c r="AT380" s="27"/>
      <c r="AU380" s="27"/>
      <c r="AV380" s="27"/>
      <c r="AW380" s="27">
        <v>4</v>
      </c>
      <c r="AX380" s="21"/>
      <c r="AY380" s="21"/>
      <c r="AZ380" s="21"/>
      <c r="BA380" s="21">
        <v>4</v>
      </c>
      <c r="BB380" s="22"/>
      <c r="BC380" s="22"/>
      <c r="BD380" s="22"/>
      <c r="BE380" s="22">
        <v>4</v>
      </c>
      <c r="BF380" s="23"/>
      <c r="BG380" s="23"/>
      <c r="BH380" s="23"/>
      <c r="BI380" s="23">
        <v>4</v>
      </c>
      <c r="BJ380" s="24"/>
      <c r="BK380" s="24"/>
      <c r="BL380" s="24"/>
      <c r="BM380" s="24">
        <v>4</v>
      </c>
      <c r="BN380" s="25"/>
      <c r="BO380" s="25"/>
      <c r="BP380" s="25"/>
      <c r="BQ380" s="25">
        <v>4</v>
      </c>
      <c r="BR380" s="26"/>
      <c r="BS380" s="26"/>
      <c r="BT380" s="26"/>
      <c r="BU380" s="26">
        <v>4</v>
      </c>
      <c r="CJ380" s="28"/>
      <c r="CO380" s="28"/>
    </row>
    <row r="381" spans="1:93">
      <c r="A381" s="17">
        <v>294</v>
      </c>
      <c r="B381" s="38">
        <v>65</v>
      </c>
      <c r="C381" s="620"/>
      <c r="D381" s="20">
        <v>1</v>
      </c>
      <c r="E381" s="20"/>
      <c r="F381" s="20">
        <v>1</v>
      </c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1"/>
      <c r="S381" s="21"/>
      <c r="T381" s="21">
        <v>3</v>
      </c>
      <c r="U381" s="21"/>
      <c r="V381" s="22"/>
      <c r="W381" s="22"/>
      <c r="X381" s="22">
        <v>3</v>
      </c>
      <c r="Y381" s="22"/>
      <c r="Z381" s="23"/>
      <c r="AA381" s="23"/>
      <c r="AB381" s="23">
        <v>3</v>
      </c>
      <c r="AC381" s="23"/>
      <c r="AD381" s="24"/>
      <c r="AE381" s="24"/>
      <c r="AF381" s="24">
        <v>3</v>
      </c>
      <c r="AG381" s="24"/>
      <c r="AH381" s="25"/>
      <c r="AI381" s="25"/>
      <c r="AJ381" s="25">
        <v>3</v>
      </c>
      <c r="AK381" s="25"/>
      <c r="AL381" s="26"/>
      <c r="AM381" s="26"/>
      <c r="AN381" s="26">
        <v>3</v>
      </c>
      <c r="AO381" s="26"/>
      <c r="AP381" s="22"/>
      <c r="AQ381" s="22"/>
      <c r="AR381" s="22">
        <v>3</v>
      </c>
      <c r="AS381" s="22"/>
      <c r="AT381" s="27"/>
      <c r="AU381" s="27"/>
      <c r="AV381" s="27">
        <v>3</v>
      </c>
      <c r="AW381" s="27"/>
      <c r="AX381" s="21"/>
      <c r="AY381" s="21"/>
      <c r="AZ381" s="21">
        <v>3</v>
      </c>
      <c r="BA381" s="21"/>
      <c r="BB381" s="22"/>
      <c r="BC381" s="22"/>
      <c r="BD381" s="22">
        <v>3</v>
      </c>
      <c r="BE381" s="22"/>
      <c r="BF381" s="23"/>
      <c r="BG381" s="23"/>
      <c r="BH381" s="23"/>
      <c r="BI381" s="23">
        <v>4</v>
      </c>
      <c r="BJ381" s="24"/>
      <c r="BK381" s="24"/>
      <c r="BL381" s="24"/>
      <c r="BM381" s="24">
        <v>4</v>
      </c>
      <c r="BN381" s="25"/>
      <c r="BO381" s="25"/>
      <c r="BP381" s="25">
        <v>3</v>
      </c>
      <c r="BQ381" s="25"/>
      <c r="BR381" s="26"/>
      <c r="BS381" s="26"/>
      <c r="BT381" s="26"/>
      <c r="BU381" s="26">
        <v>4</v>
      </c>
      <c r="CJ381" s="28"/>
      <c r="CO381" s="28"/>
    </row>
    <row r="382" spans="1:93">
      <c r="A382" s="17">
        <v>295</v>
      </c>
      <c r="B382" s="38">
        <v>66</v>
      </c>
      <c r="C382" s="620"/>
      <c r="D382" s="20"/>
      <c r="E382" s="20">
        <v>1</v>
      </c>
      <c r="F382" s="20"/>
      <c r="G382" s="20"/>
      <c r="H382" s="20"/>
      <c r="I382" s="20"/>
      <c r="J382" s="20">
        <v>1</v>
      </c>
      <c r="K382" s="20"/>
      <c r="L382" s="20"/>
      <c r="M382" s="20"/>
      <c r="N382" s="20"/>
      <c r="O382" s="20"/>
      <c r="P382" s="20"/>
      <c r="Q382" s="20"/>
      <c r="R382" s="21"/>
      <c r="S382" s="21"/>
      <c r="T382" s="21"/>
      <c r="U382" s="21">
        <v>4</v>
      </c>
      <c r="V382" s="22"/>
      <c r="W382" s="22"/>
      <c r="X382" s="22">
        <v>3</v>
      </c>
      <c r="Y382" s="22"/>
      <c r="Z382" s="23"/>
      <c r="AA382" s="23"/>
      <c r="AB382" s="23">
        <v>3</v>
      </c>
      <c r="AC382" s="23"/>
      <c r="AD382" s="24"/>
      <c r="AE382" s="24"/>
      <c r="AF382" s="24"/>
      <c r="AG382" s="24">
        <v>4</v>
      </c>
      <c r="AH382" s="25"/>
      <c r="AI382" s="25"/>
      <c r="AJ382" s="25"/>
      <c r="AK382" s="25">
        <v>4</v>
      </c>
      <c r="AL382" s="26"/>
      <c r="AM382" s="26"/>
      <c r="AN382" s="26">
        <v>3</v>
      </c>
      <c r="AO382" s="26"/>
      <c r="AP382" s="22"/>
      <c r="AQ382" s="22"/>
      <c r="AR382" s="22">
        <v>3</v>
      </c>
      <c r="AS382" s="22"/>
      <c r="AT382" s="27"/>
      <c r="AU382" s="27"/>
      <c r="AV382" s="27">
        <v>3</v>
      </c>
      <c r="AW382" s="27"/>
      <c r="AX382" s="21"/>
      <c r="AY382" s="21"/>
      <c r="AZ382" s="21">
        <v>3</v>
      </c>
      <c r="BA382" s="21"/>
      <c r="BB382" s="22"/>
      <c r="BC382" s="22"/>
      <c r="BD382" s="22">
        <v>3</v>
      </c>
      <c r="BE382" s="22"/>
      <c r="BF382" s="23"/>
      <c r="BG382" s="23"/>
      <c r="BH382" s="23"/>
      <c r="BI382" s="23">
        <v>4</v>
      </c>
      <c r="BJ382" s="24"/>
      <c r="BK382" s="24"/>
      <c r="BL382" s="24"/>
      <c r="BM382" s="24">
        <v>4</v>
      </c>
      <c r="BN382" s="25"/>
      <c r="BO382" s="25"/>
      <c r="BP382" s="25">
        <v>3</v>
      </c>
      <c r="BQ382" s="25"/>
      <c r="BR382" s="26"/>
      <c r="BS382" s="26"/>
      <c r="BT382" s="26"/>
      <c r="BU382" s="26">
        <v>4</v>
      </c>
      <c r="CJ382" s="28"/>
      <c r="CO382" s="28"/>
    </row>
    <row r="383" spans="1:93">
      <c r="A383" s="17">
        <v>296</v>
      </c>
      <c r="B383" s="38">
        <v>67</v>
      </c>
      <c r="C383" s="620"/>
      <c r="D383" s="20">
        <v>1</v>
      </c>
      <c r="E383" s="20"/>
      <c r="F383" s="20"/>
      <c r="G383" s="20"/>
      <c r="H383" s="20"/>
      <c r="I383" s="20"/>
      <c r="J383" s="20"/>
      <c r="K383" s="20">
        <v>1</v>
      </c>
      <c r="L383" s="20"/>
      <c r="M383" s="20"/>
      <c r="N383" s="20"/>
      <c r="O383" s="20"/>
      <c r="P383" s="20"/>
      <c r="Q383" s="20"/>
      <c r="R383" s="21"/>
      <c r="S383" s="21"/>
      <c r="T383" s="21">
        <v>3</v>
      </c>
      <c r="U383" s="21"/>
      <c r="V383" s="22"/>
      <c r="W383" s="22"/>
      <c r="X383" s="22">
        <v>3</v>
      </c>
      <c r="Y383" s="22"/>
      <c r="Z383" s="23"/>
      <c r="AA383" s="23"/>
      <c r="AB383" s="23">
        <v>3</v>
      </c>
      <c r="AC383" s="23"/>
      <c r="AD383" s="24"/>
      <c r="AE383" s="24"/>
      <c r="AF383" s="24">
        <v>3</v>
      </c>
      <c r="AG383" s="24"/>
      <c r="AH383" s="25"/>
      <c r="AI383" s="25"/>
      <c r="AJ383" s="25">
        <v>3</v>
      </c>
      <c r="AK383" s="25"/>
      <c r="AL383" s="26"/>
      <c r="AM383" s="26"/>
      <c r="AN383" s="26">
        <v>3</v>
      </c>
      <c r="AO383" s="26"/>
      <c r="AP383" s="22"/>
      <c r="AQ383" s="22"/>
      <c r="AR383" s="22">
        <v>3</v>
      </c>
      <c r="AS383" s="22"/>
      <c r="AT383" s="27"/>
      <c r="AU383" s="27"/>
      <c r="AV383" s="27">
        <v>3</v>
      </c>
      <c r="AW383" s="27"/>
      <c r="AX383" s="21"/>
      <c r="AY383" s="21"/>
      <c r="AZ383" s="21">
        <v>3</v>
      </c>
      <c r="BA383" s="21"/>
      <c r="BB383" s="22"/>
      <c r="BC383" s="22"/>
      <c r="BD383" s="22">
        <v>3</v>
      </c>
      <c r="BE383" s="22"/>
      <c r="BF383" s="23"/>
      <c r="BG383" s="23"/>
      <c r="BH383" s="23"/>
      <c r="BI383" s="23">
        <v>4</v>
      </c>
      <c r="BJ383" s="24"/>
      <c r="BK383" s="24"/>
      <c r="BL383" s="24"/>
      <c r="BM383" s="24">
        <v>4</v>
      </c>
      <c r="BN383" s="25"/>
      <c r="BO383" s="25"/>
      <c r="BP383" s="25">
        <v>3</v>
      </c>
      <c r="BQ383" s="25"/>
      <c r="BR383" s="26"/>
      <c r="BS383" s="26"/>
      <c r="BT383" s="26"/>
      <c r="BU383" s="26">
        <v>4</v>
      </c>
      <c r="CJ383" s="28"/>
      <c r="CO383" s="28"/>
    </row>
    <row r="384" spans="1:93">
      <c r="A384" s="17">
        <v>297</v>
      </c>
      <c r="B384" s="38">
        <v>68</v>
      </c>
      <c r="C384" s="620"/>
      <c r="D384" s="20">
        <v>1</v>
      </c>
      <c r="E384" s="20"/>
      <c r="F384" s="20"/>
      <c r="G384" s="20">
        <v>1</v>
      </c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1"/>
      <c r="S384" s="21"/>
      <c r="T384" s="21">
        <v>3</v>
      </c>
      <c r="U384" s="21"/>
      <c r="V384" s="22"/>
      <c r="W384" s="22"/>
      <c r="X384" s="22">
        <v>3</v>
      </c>
      <c r="Y384" s="22"/>
      <c r="Z384" s="23"/>
      <c r="AA384" s="23"/>
      <c r="AB384" s="23">
        <v>3</v>
      </c>
      <c r="AC384" s="23"/>
      <c r="AD384" s="24"/>
      <c r="AE384" s="24"/>
      <c r="AF384" s="24">
        <v>3</v>
      </c>
      <c r="AG384" s="24"/>
      <c r="AH384" s="25"/>
      <c r="AI384" s="25"/>
      <c r="AJ384" s="25">
        <v>3</v>
      </c>
      <c r="AK384" s="25"/>
      <c r="AL384" s="26"/>
      <c r="AM384" s="26"/>
      <c r="AN384" s="26">
        <v>3</v>
      </c>
      <c r="AO384" s="26"/>
      <c r="AP384" s="22"/>
      <c r="AQ384" s="22"/>
      <c r="AR384" s="22">
        <v>3</v>
      </c>
      <c r="AS384" s="22"/>
      <c r="AT384" s="27"/>
      <c r="AU384" s="27"/>
      <c r="AV384" s="27">
        <v>3</v>
      </c>
      <c r="AW384" s="27"/>
      <c r="AX384" s="21"/>
      <c r="AY384" s="21">
        <v>2</v>
      </c>
      <c r="AZ384" s="21"/>
      <c r="BA384" s="21"/>
      <c r="BB384" s="22"/>
      <c r="BC384" s="22"/>
      <c r="BD384" s="22">
        <v>3</v>
      </c>
      <c r="BE384" s="22"/>
      <c r="BF384" s="23"/>
      <c r="BG384" s="23"/>
      <c r="BH384" s="23"/>
      <c r="BI384" s="23">
        <v>4</v>
      </c>
      <c r="BJ384" s="24"/>
      <c r="BK384" s="24"/>
      <c r="BL384" s="24"/>
      <c r="BM384" s="24">
        <v>4</v>
      </c>
      <c r="BN384" s="25"/>
      <c r="BO384" s="25"/>
      <c r="BP384" s="25">
        <v>3</v>
      </c>
      <c r="BQ384" s="25"/>
      <c r="BR384" s="26"/>
      <c r="BS384" s="26"/>
      <c r="BT384" s="26"/>
      <c r="BU384" s="26">
        <v>4</v>
      </c>
      <c r="CJ384" s="28"/>
      <c r="CO384" s="28"/>
    </row>
    <row r="385" spans="1:93">
      <c r="A385" s="17">
        <v>298</v>
      </c>
      <c r="B385" s="38">
        <v>69</v>
      </c>
      <c r="C385" s="620"/>
      <c r="D385" s="20"/>
      <c r="E385" s="20">
        <v>1</v>
      </c>
      <c r="F385" s="20"/>
      <c r="G385" s="20"/>
      <c r="H385" s="20">
        <v>1</v>
      </c>
      <c r="I385" s="20"/>
      <c r="J385" s="20"/>
      <c r="K385" s="20"/>
      <c r="L385" s="20"/>
      <c r="M385" s="20"/>
      <c r="N385" s="20"/>
      <c r="O385" s="20"/>
      <c r="P385" s="20"/>
      <c r="Q385" s="20"/>
      <c r="R385" s="21"/>
      <c r="S385" s="21"/>
      <c r="T385" s="21"/>
      <c r="U385" s="21">
        <v>4</v>
      </c>
      <c r="V385" s="22"/>
      <c r="W385" s="22"/>
      <c r="X385" s="22">
        <v>3</v>
      </c>
      <c r="Y385" s="22"/>
      <c r="Z385" s="23"/>
      <c r="AA385" s="23"/>
      <c r="AB385" s="23">
        <v>3</v>
      </c>
      <c r="AC385" s="23"/>
      <c r="AD385" s="24"/>
      <c r="AE385" s="24"/>
      <c r="AF385" s="24">
        <v>3</v>
      </c>
      <c r="AG385" s="24"/>
      <c r="AH385" s="25"/>
      <c r="AI385" s="25"/>
      <c r="AJ385" s="25"/>
      <c r="AK385" s="25">
        <v>4</v>
      </c>
      <c r="AL385" s="26"/>
      <c r="AM385" s="26"/>
      <c r="AN385" s="26"/>
      <c r="AO385" s="26">
        <v>4</v>
      </c>
      <c r="AP385" s="22"/>
      <c r="AQ385" s="22"/>
      <c r="AR385" s="22">
        <v>3</v>
      </c>
      <c r="AS385" s="22"/>
      <c r="AT385" s="27"/>
      <c r="AU385" s="27"/>
      <c r="AV385" s="27">
        <v>3</v>
      </c>
      <c r="AW385" s="27"/>
      <c r="AX385" s="21"/>
      <c r="AY385" s="21"/>
      <c r="AZ385" s="21">
        <v>3</v>
      </c>
      <c r="BA385" s="21"/>
      <c r="BB385" s="22"/>
      <c r="BC385" s="22"/>
      <c r="BD385" s="22">
        <v>3</v>
      </c>
      <c r="BE385" s="22"/>
      <c r="BF385" s="23"/>
      <c r="BG385" s="23"/>
      <c r="BH385" s="23"/>
      <c r="BI385" s="23">
        <v>4</v>
      </c>
      <c r="BJ385" s="24"/>
      <c r="BK385" s="24"/>
      <c r="BL385" s="24">
        <v>3</v>
      </c>
      <c r="BM385" s="24"/>
      <c r="BN385" s="25"/>
      <c r="BO385" s="25"/>
      <c r="BP385" s="25">
        <v>3</v>
      </c>
      <c r="BQ385" s="25"/>
      <c r="BR385" s="26"/>
      <c r="BS385" s="26"/>
      <c r="BT385" s="26"/>
      <c r="BU385" s="26">
        <v>4</v>
      </c>
      <c r="CJ385" s="28"/>
      <c r="CO385" s="28"/>
    </row>
    <row r="386" spans="1:93">
      <c r="A386" s="17">
        <v>299</v>
      </c>
      <c r="B386" s="38">
        <v>70</v>
      </c>
      <c r="C386" s="620"/>
      <c r="D386" s="20">
        <v>1</v>
      </c>
      <c r="E386" s="20"/>
      <c r="F386" s="20"/>
      <c r="G386" s="20">
        <v>1</v>
      </c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1"/>
      <c r="S386" s="21"/>
      <c r="T386" s="21">
        <v>3</v>
      </c>
      <c r="U386" s="21"/>
      <c r="V386" s="22"/>
      <c r="W386" s="22"/>
      <c r="X386" s="22">
        <v>3</v>
      </c>
      <c r="Y386" s="22"/>
      <c r="Z386" s="23"/>
      <c r="AA386" s="23"/>
      <c r="AB386" s="23">
        <v>3</v>
      </c>
      <c r="AC386" s="23"/>
      <c r="AD386" s="24"/>
      <c r="AE386" s="24"/>
      <c r="AF386" s="24">
        <v>3</v>
      </c>
      <c r="AG386" s="24"/>
      <c r="AH386" s="25"/>
      <c r="AI386" s="25"/>
      <c r="AJ386" s="25">
        <v>3</v>
      </c>
      <c r="AK386" s="25"/>
      <c r="AL386" s="26"/>
      <c r="AM386" s="26"/>
      <c r="AN386" s="26">
        <v>3</v>
      </c>
      <c r="AO386" s="26"/>
      <c r="AP386" s="22"/>
      <c r="AQ386" s="22"/>
      <c r="AR386" s="22">
        <v>3</v>
      </c>
      <c r="AS386" s="22"/>
      <c r="AT386" s="27"/>
      <c r="AU386" s="27"/>
      <c r="AV386" s="27">
        <v>3</v>
      </c>
      <c r="AW386" s="27"/>
      <c r="AX386" s="21"/>
      <c r="AY386" s="21"/>
      <c r="AZ386" s="21">
        <v>3</v>
      </c>
      <c r="BA386" s="21"/>
      <c r="BB386" s="22"/>
      <c r="BC386" s="22"/>
      <c r="BD386" s="22">
        <v>3</v>
      </c>
      <c r="BE386" s="22"/>
      <c r="BF386" s="23"/>
      <c r="BG386" s="23"/>
      <c r="BH386" s="23"/>
      <c r="BI386" s="23">
        <v>4</v>
      </c>
      <c r="BJ386" s="24"/>
      <c r="BK386" s="24"/>
      <c r="BL386" s="24"/>
      <c r="BM386" s="24">
        <v>4</v>
      </c>
      <c r="BN386" s="25"/>
      <c r="BO386" s="25"/>
      <c r="BP386" s="25"/>
      <c r="BQ386" s="25">
        <v>4</v>
      </c>
      <c r="BR386" s="26"/>
      <c r="BS386" s="26"/>
      <c r="BT386" s="26"/>
      <c r="BU386" s="26">
        <v>4</v>
      </c>
      <c r="CJ386" s="28"/>
      <c r="CO386" s="28"/>
    </row>
    <row r="387" spans="1:93">
      <c r="A387" s="17">
        <v>300</v>
      </c>
      <c r="B387" s="38">
        <v>71</v>
      </c>
      <c r="C387" s="620"/>
      <c r="D387" s="20"/>
      <c r="E387" s="20">
        <v>1</v>
      </c>
      <c r="F387" s="20"/>
      <c r="G387" s="20"/>
      <c r="H387" s="20"/>
      <c r="I387" s="20"/>
      <c r="J387" s="20">
        <v>1</v>
      </c>
      <c r="K387" s="20"/>
      <c r="L387" s="20"/>
      <c r="M387" s="20"/>
      <c r="N387" s="20"/>
      <c r="O387" s="20"/>
      <c r="P387" s="20"/>
      <c r="Q387" s="20"/>
      <c r="R387" s="21"/>
      <c r="S387" s="21"/>
      <c r="T387" s="21">
        <v>3</v>
      </c>
      <c r="U387" s="21"/>
      <c r="V387" s="22"/>
      <c r="W387" s="22"/>
      <c r="X387" s="22">
        <v>3</v>
      </c>
      <c r="Y387" s="22"/>
      <c r="Z387" s="23"/>
      <c r="AA387" s="23"/>
      <c r="AB387" s="23">
        <v>3</v>
      </c>
      <c r="AC387" s="23"/>
      <c r="AD387" s="24"/>
      <c r="AE387" s="24"/>
      <c r="AF387" s="24">
        <v>3</v>
      </c>
      <c r="AG387" s="24"/>
      <c r="AH387" s="25"/>
      <c r="AI387" s="25"/>
      <c r="AJ387" s="25">
        <v>3</v>
      </c>
      <c r="AK387" s="25"/>
      <c r="AL387" s="26"/>
      <c r="AM387" s="26"/>
      <c r="AN387" s="26">
        <v>3</v>
      </c>
      <c r="AO387" s="26"/>
      <c r="AP387" s="22"/>
      <c r="AQ387" s="22"/>
      <c r="AR387" s="22">
        <v>3</v>
      </c>
      <c r="AS387" s="22"/>
      <c r="AT387" s="27"/>
      <c r="AU387" s="27"/>
      <c r="AV387" s="27">
        <v>3</v>
      </c>
      <c r="AW387" s="27"/>
      <c r="AX387" s="21"/>
      <c r="AY387" s="21"/>
      <c r="AZ387" s="21">
        <v>3</v>
      </c>
      <c r="BA387" s="21"/>
      <c r="BB387" s="22"/>
      <c r="BC387" s="22"/>
      <c r="BD387" s="22">
        <v>3</v>
      </c>
      <c r="BE387" s="22"/>
      <c r="BF387" s="23"/>
      <c r="BG387" s="23"/>
      <c r="BH387" s="23"/>
      <c r="BI387" s="23">
        <v>4</v>
      </c>
      <c r="BJ387" s="24"/>
      <c r="BK387" s="24"/>
      <c r="BL387" s="24"/>
      <c r="BM387" s="24">
        <v>4</v>
      </c>
      <c r="BN387" s="25"/>
      <c r="BO387" s="25"/>
      <c r="BP387" s="25"/>
      <c r="BQ387" s="25">
        <v>4</v>
      </c>
      <c r="BR387" s="26"/>
      <c r="BS387" s="26"/>
      <c r="BT387" s="26"/>
      <c r="BU387" s="26">
        <v>4</v>
      </c>
      <c r="CJ387" s="28"/>
      <c r="CO387" s="28"/>
    </row>
    <row r="388" spans="1:93">
      <c r="A388" s="17">
        <v>301</v>
      </c>
      <c r="B388" s="38">
        <v>72</v>
      </c>
      <c r="C388" s="620"/>
      <c r="D388" s="20"/>
      <c r="E388" s="20">
        <v>1</v>
      </c>
      <c r="F388" s="20"/>
      <c r="G388" s="20"/>
      <c r="H388" s="20">
        <v>1</v>
      </c>
      <c r="I388" s="20"/>
      <c r="J388" s="20"/>
      <c r="K388" s="20"/>
      <c r="L388" s="20"/>
      <c r="M388" s="20"/>
      <c r="N388" s="20"/>
      <c r="O388" s="20"/>
      <c r="P388" s="20"/>
      <c r="Q388" s="20"/>
      <c r="R388" s="21"/>
      <c r="S388" s="21"/>
      <c r="T388" s="21">
        <v>3</v>
      </c>
      <c r="U388" s="21"/>
      <c r="V388" s="22"/>
      <c r="W388" s="22"/>
      <c r="X388" s="22">
        <v>3</v>
      </c>
      <c r="Y388" s="22"/>
      <c r="Z388" s="23"/>
      <c r="AA388" s="23"/>
      <c r="AB388" s="23">
        <v>3</v>
      </c>
      <c r="AC388" s="23"/>
      <c r="AD388" s="24"/>
      <c r="AE388" s="24"/>
      <c r="AF388" s="24">
        <v>3</v>
      </c>
      <c r="AG388" s="24"/>
      <c r="AH388" s="25"/>
      <c r="AI388" s="25"/>
      <c r="AJ388" s="25">
        <v>3</v>
      </c>
      <c r="AK388" s="25"/>
      <c r="AL388" s="26"/>
      <c r="AM388" s="26"/>
      <c r="AN388" s="26">
        <v>3</v>
      </c>
      <c r="AO388" s="26"/>
      <c r="AP388" s="22"/>
      <c r="AQ388" s="22">
        <v>2</v>
      </c>
      <c r="AR388" s="22"/>
      <c r="AS388" s="22"/>
      <c r="AT388" s="27"/>
      <c r="AU388" s="27"/>
      <c r="AV388" s="27">
        <v>3</v>
      </c>
      <c r="AW388" s="27"/>
      <c r="AX388" s="21"/>
      <c r="AY388" s="21"/>
      <c r="AZ388" s="21">
        <v>3</v>
      </c>
      <c r="BA388" s="21"/>
      <c r="BB388" s="22"/>
      <c r="BC388" s="22"/>
      <c r="BD388" s="22">
        <v>3</v>
      </c>
      <c r="BE388" s="22"/>
      <c r="BF388" s="23"/>
      <c r="BG388" s="23"/>
      <c r="BH388" s="23">
        <v>3</v>
      </c>
      <c r="BI388" s="23"/>
      <c r="BJ388" s="24"/>
      <c r="BK388" s="24"/>
      <c r="BL388" s="24"/>
      <c r="BM388" s="24">
        <v>4</v>
      </c>
      <c r="BN388" s="25"/>
      <c r="BO388" s="25"/>
      <c r="BP388" s="25"/>
      <c r="BQ388" s="25">
        <v>4</v>
      </c>
      <c r="BR388" s="26"/>
      <c r="BS388" s="26"/>
      <c r="BT388" s="26"/>
      <c r="BU388" s="26">
        <v>4</v>
      </c>
      <c r="CJ388" s="28"/>
      <c r="CO388" s="28"/>
    </row>
    <row r="389" spans="1:93">
      <c r="A389" s="17">
        <v>302</v>
      </c>
      <c r="B389" s="38">
        <v>73</v>
      </c>
      <c r="C389" s="620"/>
      <c r="D389" s="20"/>
      <c r="E389" s="20">
        <v>1</v>
      </c>
      <c r="F389" s="20">
        <v>1</v>
      </c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1"/>
      <c r="S389" s="21"/>
      <c r="T389" s="21"/>
      <c r="U389" s="21">
        <v>4</v>
      </c>
      <c r="V389" s="22"/>
      <c r="W389" s="22"/>
      <c r="X389" s="22">
        <v>3</v>
      </c>
      <c r="Y389" s="22"/>
      <c r="Z389" s="23"/>
      <c r="AA389" s="23"/>
      <c r="AB389" s="23">
        <v>3</v>
      </c>
      <c r="AC389" s="23"/>
      <c r="AD389" s="24"/>
      <c r="AE389" s="24"/>
      <c r="AF389" s="24">
        <v>3</v>
      </c>
      <c r="AG389" s="24"/>
      <c r="AH389" s="25"/>
      <c r="AI389" s="25"/>
      <c r="AJ389" s="25">
        <v>3</v>
      </c>
      <c r="AK389" s="25"/>
      <c r="AL389" s="26"/>
      <c r="AM389" s="26"/>
      <c r="AN389" s="26">
        <v>3</v>
      </c>
      <c r="AO389" s="26"/>
      <c r="AP389" s="22"/>
      <c r="AQ389" s="22"/>
      <c r="AR389" s="22">
        <v>3</v>
      </c>
      <c r="AS389" s="22"/>
      <c r="AT389" s="27"/>
      <c r="AU389" s="27"/>
      <c r="AV389" s="27">
        <v>3</v>
      </c>
      <c r="AW389" s="27"/>
      <c r="AX389" s="21"/>
      <c r="AY389" s="21"/>
      <c r="AZ389" s="21">
        <v>3</v>
      </c>
      <c r="BA389" s="21"/>
      <c r="BB389" s="22"/>
      <c r="BC389" s="22"/>
      <c r="BD389" s="22"/>
      <c r="BE389" s="22">
        <v>4</v>
      </c>
      <c r="BF389" s="23"/>
      <c r="BG389" s="23"/>
      <c r="BH389" s="23"/>
      <c r="BI389" s="23">
        <v>4</v>
      </c>
      <c r="BJ389" s="24"/>
      <c r="BK389" s="24"/>
      <c r="BL389" s="24">
        <v>3</v>
      </c>
      <c r="BM389" s="24"/>
      <c r="BN389" s="25"/>
      <c r="BO389" s="25"/>
      <c r="BP389" s="25">
        <v>3</v>
      </c>
      <c r="BQ389" s="25"/>
      <c r="BR389" s="26"/>
      <c r="BS389" s="26"/>
      <c r="BT389" s="26"/>
      <c r="BU389" s="26">
        <v>4</v>
      </c>
      <c r="CJ389" s="28"/>
      <c r="CO389" s="28"/>
    </row>
    <row r="390" spans="1:93">
      <c r="A390" s="17">
        <v>303</v>
      </c>
      <c r="B390" s="38">
        <v>74</v>
      </c>
      <c r="C390" s="620"/>
      <c r="D390" s="20"/>
      <c r="E390" s="20">
        <v>1</v>
      </c>
      <c r="F390" s="20"/>
      <c r="G390" s="20"/>
      <c r="H390" s="20">
        <v>1</v>
      </c>
      <c r="I390" s="20"/>
      <c r="J390" s="20"/>
      <c r="K390" s="20"/>
      <c r="L390" s="20"/>
      <c r="M390" s="20"/>
      <c r="N390" s="20"/>
      <c r="O390" s="20"/>
      <c r="P390" s="20"/>
      <c r="Q390" s="20"/>
      <c r="R390" s="21"/>
      <c r="S390" s="21"/>
      <c r="T390" s="21"/>
      <c r="U390" s="21">
        <v>4</v>
      </c>
      <c r="V390" s="22"/>
      <c r="W390" s="22"/>
      <c r="X390" s="22"/>
      <c r="Y390" s="22">
        <v>4</v>
      </c>
      <c r="Z390" s="23">
        <v>1</v>
      </c>
      <c r="AA390" s="23"/>
      <c r="AB390" s="23"/>
      <c r="AC390" s="23"/>
      <c r="AD390" s="24"/>
      <c r="AE390" s="24"/>
      <c r="AF390" s="24">
        <v>3</v>
      </c>
      <c r="AG390" s="24"/>
      <c r="AH390" s="25"/>
      <c r="AI390" s="25"/>
      <c r="AJ390" s="25">
        <v>3</v>
      </c>
      <c r="AK390" s="25"/>
      <c r="AL390" s="26"/>
      <c r="AM390" s="26"/>
      <c r="AN390" s="26">
        <v>3</v>
      </c>
      <c r="AO390" s="26"/>
      <c r="AP390" s="22"/>
      <c r="AQ390" s="22"/>
      <c r="AR390" s="22"/>
      <c r="AS390" s="22">
        <v>4</v>
      </c>
      <c r="AT390" s="27"/>
      <c r="AU390" s="27"/>
      <c r="AV390" s="27">
        <v>3</v>
      </c>
      <c r="AW390" s="27"/>
      <c r="AX390" s="21"/>
      <c r="AY390" s="21"/>
      <c r="AZ390" s="21">
        <v>3</v>
      </c>
      <c r="BA390" s="21"/>
      <c r="BB390" s="22"/>
      <c r="BC390" s="22"/>
      <c r="BD390" s="22"/>
      <c r="BE390" s="22">
        <v>4</v>
      </c>
      <c r="BF390" s="23"/>
      <c r="BG390" s="23"/>
      <c r="BH390" s="23"/>
      <c r="BI390" s="23">
        <v>4</v>
      </c>
      <c r="BJ390" s="24"/>
      <c r="BK390" s="24"/>
      <c r="BL390" s="24"/>
      <c r="BM390" s="24">
        <v>4</v>
      </c>
      <c r="BN390" s="25"/>
      <c r="BO390" s="25"/>
      <c r="BP390" s="25">
        <v>3</v>
      </c>
      <c r="BQ390" s="25"/>
      <c r="BR390" s="26"/>
      <c r="BS390" s="26"/>
      <c r="BT390" s="26"/>
      <c r="BU390" s="26">
        <v>4</v>
      </c>
      <c r="CJ390" s="28"/>
      <c r="CO390" s="28"/>
    </row>
    <row r="391" spans="1:93">
      <c r="A391" s="17">
        <v>304</v>
      </c>
      <c r="B391" s="38">
        <v>75</v>
      </c>
      <c r="C391" s="620"/>
      <c r="D391" s="20">
        <v>1</v>
      </c>
      <c r="E391" s="20"/>
      <c r="F391" s="20"/>
      <c r="G391" s="20">
        <v>1</v>
      </c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1"/>
      <c r="S391" s="21"/>
      <c r="T391" s="21"/>
      <c r="U391" s="21">
        <v>4</v>
      </c>
      <c r="V391" s="22"/>
      <c r="W391" s="22"/>
      <c r="X391" s="22">
        <v>3</v>
      </c>
      <c r="Y391" s="22"/>
      <c r="Z391" s="23"/>
      <c r="AA391" s="23"/>
      <c r="AB391" s="23"/>
      <c r="AC391" s="23">
        <v>4</v>
      </c>
      <c r="AD391" s="24"/>
      <c r="AE391" s="24"/>
      <c r="AF391" s="24">
        <v>3</v>
      </c>
      <c r="AG391" s="24"/>
      <c r="AH391" s="25"/>
      <c r="AI391" s="25"/>
      <c r="AJ391" s="25"/>
      <c r="AK391" s="25">
        <v>4</v>
      </c>
      <c r="AL391" s="26"/>
      <c r="AM391" s="26"/>
      <c r="AN391" s="26"/>
      <c r="AO391" s="26">
        <v>4</v>
      </c>
      <c r="AP391" s="22"/>
      <c r="AQ391" s="22"/>
      <c r="AR391" s="22">
        <v>3</v>
      </c>
      <c r="AS391" s="22"/>
      <c r="AT391" s="27"/>
      <c r="AU391" s="27"/>
      <c r="AV391" s="27">
        <v>3</v>
      </c>
      <c r="AW391" s="27"/>
      <c r="AX391" s="21"/>
      <c r="AY391" s="21"/>
      <c r="AZ391" s="21">
        <v>3</v>
      </c>
      <c r="BA391" s="21"/>
      <c r="BB391" s="22"/>
      <c r="BC391" s="22"/>
      <c r="BD391" s="22">
        <v>3</v>
      </c>
      <c r="BE391" s="22"/>
      <c r="BF391" s="23"/>
      <c r="BG391" s="23"/>
      <c r="BH391" s="23"/>
      <c r="BI391" s="23">
        <v>4</v>
      </c>
      <c r="BJ391" s="24"/>
      <c r="BK391" s="24"/>
      <c r="BL391" s="24"/>
      <c r="BM391" s="24">
        <v>4</v>
      </c>
      <c r="BN391" s="25"/>
      <c r="BO391" s="25"/>
      <c r="BP391" s="25">
        <v>3</v>
      </c>
      <c r="BQ391" s="25"/>
      <c r="BR391" s="26"/>
      <c r="BS391" s="26"/>
      <c r="BT391" s="26"/>
      <c r="BU391" s="26">
        <v>4</v>
      </c>
      <c r="CJ391" s="28"/>
      <c r="CO391" s="28"/>
    </row>
    <row r="392" spans="1:93">
      <c r="A392" s="17">
        <v>305</v>
      </c>
      <c r="B392" s="38">
        <v>76</v>
      </c>
      <c r="C392" s="620"/>
      <c r="D392" s="20"/>
      <c r="E392" s="20">
        <v>1</v>
      </c>
      <c r="F392" s="20"/>
      <c r="G392" s="20"/>
      <c r="H392" s="20"/>
      <c r="I392" s="20"/>
      <c r="J392" s="20">
        <v>1</v>
      </c>
      <c r="K392" s="20"/>
      <c r="L392" s="20"/>
      <c r="M392" s="20"/>
      <c r="N392" s="20"/>
      <c r="O392" s="20"/>
      <c r="P392" s="20"/>
      <c r="Q392" s="20"/>
      <c r="R392" s="21"/>
      <c r="S392" s="21"/>
      <c r="T392" s="21"/>
      <c r="U392" s="21">
        <v>4</v>
      </c>
      <c r="V392" s="22"/>
      <c r="W392" s="22"/>
      <c r="X392" s="22"/>
      <c r="Y392" s="22">
        <v>4</v>
      </c>
      <c r="Z392" s="23"/>
      <c r="AA392" s="23"/>
      <c r="AB392" s="23"/>
      <c r="AC392" s="23">
        <v>4</v>
      </c>
      <c r="AD392" s="24"/>
      <c r="AE392" s="24"/>
      <c r="AF392" s="24">
        <v>3</v>
      </c>
      <c r="AG392" s="24"/>
      <c r="AH392" s="25"/>
      <c r="AI392" s="25"/>
      <c r="AJ392" s="25">
        <v>3</v>
      </c>
      <c r="AK392" s="25"/>
      <c r="AL392" s="26"/>
      <c r="AM392" s="26"/>
      <c r="AN392" s="26">
        <v>3</v>
      </c>
      <c r="AO392" s="26"/>
      <c r="AP392" s="22"/>
      <c r="AQ392" s="22"/>
      <c r="AR392" s="22">
        <v>3</v>
      </c>
      <c r="AS392" s="22"/>
      <c r="AT392" s="27"/>
      <c r="AU392" s="27"/>
      <c r="AV392" s="27">
        <v>3</v>
      </c>
      <c r="AW392" s="27"/>
      <c r="AX392" s="21"/>
      <c r="AY392" s="21"/>
      <c r="AZ392" s="21">
        <v>3</v>
      </c>
      <c r="BA392" s="21"/>
      <c r="BB392" s="22"/>
      <c r="BC392" s="22"/>
      <c r="BD392" s="22">
        <v>3</v>
      </c>
      <c r="BE392" s="22"/>
      <c r="BF392" s="23"/>
      <c r="BG392" s="23"/>
      <c r="BH392" s="23"/>
      <c r="BI392" s="23">
        <v>4</v>
      </c>
      <c r="BJ392" s="24"/>
      <c r="BK392" s="24"/>
      <c r="BL392" s="24"/>
      <c r="BM392" s="24">
        <v>4</v>
      </c>
      <c r="BN392" s="25"/>
      <c r="BO392" s="25"/>
      <c r="BP392" s="25">
        <v>3</v>
      </c>
      <c r="BQ392" s="25"/>
      <c r="BR392" s="26"/>
      <c r="BS392" s="26"/>
      <c r="BT392" s="26"/>
      <c r="BU392" s="26">
        <v>4</v>
      </c>
      <c r="CJ392" s="28"/>
      <c r="CO392" s="28"/>
    </row>
    <row r="393" spans="1:93">
      <c r="A393" s="17">
        <v>306</v>
      </c>
      <c r="B393" s="38">
        <v>77</v>
      </c>
      <c r="C393" s="620"/>
      <c r="D393" s="20"/>
      <c r="E393" s="20">
        <v>1</v>
      </c>
      <c r="F393" s="20"/>
      <c r="G393" s="20"/>
      <c r="H393" s="20">
        <v>1</v>
      </c>
      <c r="I393" s="20"/>
      <c r="J393" s="20"/>
      <c r="K393" s="20"/>
      <c r="L393" s="20"/>
      <c r="M393" s="20"/>
      <c r="N393" s="20"/>
      <c r="O393" s="20"/>
      <c r="P393" s="20"/>
      <c r="Q393" s="20"/>
      <c r="R393" s="21"/>
      <c r="S393" s="21"/>
      <c r="T393" s="21"/>
      <c r="U393" s="21">
        <v>4</v>
      </c>
      <c r="V393" s="22"/>
      <c r="W393" s="22"/>
      <c r="X393" s="22">
        <v>3</v>
      </c>
      <c r="Y393" s="22"/>
      <c r="Z393" s="23"/>
      <c r="AA393" s="23"/>
      <c r="AB393" s="23"/>
      <c r="AC393" s="23">
        <v>4</v>
      </c>
      <c r="AD393" s="24"/>
      <c r="AE393" s="24"/>
      <c r="AF393" s="24">
        <v>3</v>
      </c>
      <c r="AG393" s="24"/>
      <c r="AH393" s="25"/>
      <c r="AI393" s="25"/>
      <c r="AJ393" s="25">
        <v>3</v>
      </c>
      <c r="AK393" s="25"/>
      <c r="AL393" s="26"/>
      <c r="AM393" s="26"/>
      <c r="AN393" s="26">
        <v>3</v>
      </c>
      <c r="AO393" s="26"/>
      <c r="AP393" s="22"/>
      <c r="AQ393" s="22"/>
      <c r="AR393" s="22">
        <v>3</v>
      </c>
      <c r="AS393" s="22"/>
      <c r="AT393" s="27"/>
      <c r="AU393" s="27"/>
      <c r="AV393" s="27">
        <v>3</v>
      </c>
      <c r="AW393" s="27"/>
      <c r="AX393" s="21"/>
      <c r="AY393" s="21"/>
      <c r="AZ393" s="21">
        <v>3</v>
      </c>
      <c r="BA393" s="21"/>
      <c r="BB393" s="22"/>
      <c r="BC393" s="22"/>
      <c r="BD393" s="22">
        <v>3</v>
      </c>
      <c r="BE393" s="22"/>
      <c r="BF393" s="23"/>
      <c r="BG393" s="23"/>
      <c r="BH393" s="23"/>
      <c r="BI393" s="23">
        <v>4</v>
      </c>
      <c r="BJ393" s="24"/>
      <c r="BK393" s="24"/>
      <c r="BL393" s="24"/>
      <c r="BM393" s="24">
        <v>4</v>
      </c>
      <c r="BN393" s="25"/>
      <c r="BO393" s="25"/>
      <c r="BP393" s="25">
        <v>3</v>
      </c>
      <c r="BQ393" s="25"/>
      <c r="BR393" s="26"/>
      <c r="BS393" s="26"/>
      <c r="BT393" s="26"/>
      <c r="BU393" s="26">
        <v>4</v>
      </c>
      <c r="CJ393" s="28"/>
      <c r="CO393" s="28"/>
    </row>
    <row r="394" spans="1:93">
      <c r="A394" s="17">
        <v>307</v>
      </c>
      <c r="B394" s="38">
        <v>78</v>
      </c>
      <c r="C394" s="620"/>
      <c r="D394" s="20">
        <v>1</v>
      </c>
      <c r="E394" s="20"/>
      <c r="F394" s="20"/>
      <c r="G394" s="20"/>
      <c r="H394" s="20">
        <v>1</v>
      </c>
      <c r="I394" s="20"/>
      <c r="J394" s="20"/>
      <c r="K394" s="20"/>
      <c r="L394" s="20"/>
      <c r="M394" s="20"/>
      <c r="N394" s="20"/>
      <c r="O394" s="20"/>
      <c r="P394" s="20"/>
      <c r="Q394" s="20"/>
      <c r="R394" s="21"/>
      <c r="S394" s="21"/>
      <c r="T394" s="21">
        <v>3</v>
      </c>
      <c r="U394" s="21"/>
      <c r="V394" s="22"/>
      <c r="W394" s="22"/>
      <c r="X394" s="22">
        <v>3</v>
      </c>
      <c r="Y394" s="22"/>
      <c r="Z394" s="23"/>
      <c r="AA394" s="23"/>
      <c r="AB394" s="23">
        <v>3</v>
      </c>
      <c r="AC394" s="23"/>
      <c r="AD394" s="24"/>
      <c r="AE394" s="24"/>
      <c r="AF394" s="24">
        <v>3</v>
      </c>
      <c r="AG394" s="24"/>
      <c r="AH394" s="25"/>
      <c r="AI394" s="25"/>
      <c r="AJ394" s="25">
        <v>3</v>
      </c>
      <c r="AK394" s="25"/>
      <c r="AL394" s="26"/>
      <c r="AM394" s="26"/>
      <c r="AN394" s="26">
        <v>3</v>
      </c>
      <c r="AO394" s="26"/>
      <c r="AP394" s="22"/>
      <c r="AQ394" s="22"/>
      <c r="AR394" s="22">
        <v>3</v>
      </c>
      <c r="AS394" s="22"/>
      <c r="AT394" s="27"/>
      <c r="AU394" s="27"/>
      <c r="AV394" s="27">
        <v>3</v>
      </c>
      <c r="AW394" s="27"/>
      <c r="AX394" s="21"/>
      <c r="AY394" s="21"/>
      <c r="AZ394" s="21">
        <v>3</v>
      </c>
      <c r="BA394" s="21"/>
      <c r="BB394" s="22"/>
      <c r="BC394" s="22"/>
      <c r="BD394" s="22">
        <v>3</v>
      </c>
      <c r="BE394" s="22"/>
      <c r="BF394" s="23"/>
      <c r="BG394" s="23"/>
      <c r="BH394" s="23"/>
      <c r="BI394" s="23">
        <v>4</v>
      </c>
      <c r="BJ394" s="24"/>
      <c r="BK394" s="24"/>
      <c r="BL394" s="24"/>
      <c r="BM394" s="24">
        <v>4</v>
      </c>
      <c r="BN394" s="25">
        <v>1</v>
      </c>
      <c r="BO394" s="25"/>
      <c r="BP394" s="25"/>
      <c r="BQ394" s="25"/>
      <c r="BR394" s="26"/>
      <c r="BS394" s="26"/>
      <c r="BT394" s="26"/>
      <c r="BU394" s="26">
        <v>4</v>
      </c>
      <c r="CJ394" s="28"/>
      <c r="CO394" s="28"/>
    </row>
    <row r="395" spans="1:93">
      <c r="A395" s="17">
        <v>308</v>
      </c>
      <c r="B395" s="38">
        <v>79</v>
      </c>
      <c r="C395" s="620"/>
      <c r="D395" s="20"/>
      <c r="E395" s="20">
        <v>1</v>
      </c>
      <c r="F395" s="20"/>
      <c r="G395" s="20"/>
      <c r="H395" s="20">
        <v>1</v>
      </c>
      <c r="I395" s="20"/>
      <c r="J395" s="20"/>
      <c r="K395" s="20"/>
      <c r="L395" s="20"/>
      <c r="M395" s="20"/>
      <c r="N395" s="20"/>
      <c r="O395" s="20"/>
      <c r="P395" s="20"/>
      <c r="Q395" s="20"/>
      <c r="R395" s="21"/>
      <c r="S395" s="21"/>
      <c r="T395" s="21"/>
      <c r="U395" s="21">
        <v>4</v>
      </c>
      <c r="V395" s="22"/>
      <c r="W395" s="22"/>
      <c r="X395" s="22">
        <v>3</v>
      </c>
      <c r="Y395" s="22"/>
      <c r="Z395" s="23"/>
      <c r="AA395" s="23"/>
      <c r="AB395" s="23">
        <v>3</v>
      </c>
      <c r="AC395" s="23"/>
      <c r="AD395" s="24"/>
      <c r="AE395" s="24"/>
      <c r="AF395" s="24">
        <v>3</v>
      </c>
      <c r="AG395" s="24"/>
      <c r="AH395" s="25"/>
      <c r="AI395" s="25"/>
      <c r="AJ395" s="25"/>
      <c r="AK395" s="25">
        <v>4</v>
      </c>
      <c r="AL395" s="26"/>
      <c r="AM395" s="26"/>
      <c r="AN395" s="26">
        <v>3</v>
      </c>
      <c r="AO395" s="26"/>
      <c r="AP395" s="22"/>
      <c r="AQ395" s="22"/>
      <c r="AR395" s="22">
        <v>3</v>
      </c>
      <c r="AS395" s="22"/>
      <c r="AT395" s="27"/>
      <c r="AU395" s="27"/>
      <c r="AV395" s="27">
        <v>3</v>
      </c>
      <c r="AW395" s="27"/>
      <c r="AX395" s="21"/>
      <c r="AY395" s="21"/>
      <c r="AZ395" s="21">
        <v>3</v>
      </c>
      <c r="BA395" s="21"/>
      <c r="BB395" s="22"/>
      <c r="BC395" s="22"/>
      <c r="BD395" s="22">
        <v>3</v>
      </c>
      <c r="BE395" s="22"/>
      <c r="BF395" s="23"/>
      <c r="BG395" s="23"/>
      <c r="BH395" s="23">
        <v>3</v>
      </c>
      <c r="BI395" s="23"/>
      <c r="BJ395" s="24"/>
      <c r="BK395" s="24"/>
      <c r="BL395" s="24"/>
      <c r="BM395" s="24">
        <v>4</v>
      </c>
      <c r="BN395" s="25"/>
      <c r="BO395" s="25"/>
      <c r="BP395" s="25">
        <v>3</v>
      </c>
      <c r="BQ395" s="25"/>
      <c r="BR395" s="26"/>
      <c r="BS395" s="26"/>
      <c r="BT395" s="26"/>
      <c r="BU395" s="26">
        <v>4</v>
      </c>
      <c r="CJ395" s="28"/>
      <c r="CO395" s="28"/>
    </row>
    <row r="396" spans="1:93">
      <c r="A396" s="17">
        <v>309</v>
      </c>
      <c r="B396" s="38">
        <v>80</v>
      </c>
      <c r="C396" s="620"/>
      <c r="D396" s="20">
        <v>1</v>
      </c>
      <c r="E396" s="20"/>
      <c r="F396" s="20"/>
      <c r="G396" s="20">
        <v>1</v>
      </c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1"/>
      <c r="S396" s="21"/>
      <c r="T396" s="21"/>
      <c r="U396" s="21">
        <v>4</v>
      </c>
      <c r="V396" s="22"/>
      <c r="W396" s="22"/>
      <c r="X396" s="22">
        <v>3</v>
      </c>
      <c r="Y396" s="22"/>
      <c r="Z396" s="23"/>
      <c r="AA396" s="23"/>
      <c r="AB396" s="23">
        <v>3</v>
      </c>
      <c r="AC396" s="23"/>
      <c r="AD396" s="24"/>
      <c r="AE396" s="24"/>
      <c r="AF396" s="24">
        <v>3</v>
      </c>
      <c r="AG396" s="24"/>
      <c r="AH396" s="25"/>
      <c r="AI396" s="25"/>
      <c r="AJ396" s="25">
        <v>3</v>
      </c>
      <c r="AK396" s="25"/>
      <c r="AL396" s="26"/>
      <c r="AM396" s="26"/>
      <c r="AN396" s="26">
        <v>3</v>
      </c>
      <c r="AO396" s="26"/>
      <c r="AP396" s="22"/>
      <c r="AQ396" s="22"/>
      <c r="AR396" s="22"/>
      <c r="AS396" s="22">
        <v>4</v>
      </c>
      <c r="AT396" s="27"/>
      <c r="AU396" s="27"/>
      <c r="AV396" s="27">
        <v>3</v>
      </c>
      <c r="AW396" s="27"/>
      <c r="AX396" s="21"/>
      <c r="AY396" s="21"/>
      <c r="AZ396" s="21">
        <v>3</v>
      </c>
      <c r="BA396" s="21"/>
      <c r="BB396" s="22"/>
      <c r="BC396" s="22"/>
      <c r="BD396" s="22">
        <v>3</v>
      </c>
      <c r="BE396" s="22"/>
      <c r="BF396" s="23"/>
      <c r="BG396" s="23"/>
      <c r="BH396" s="23"/>
      <c r="BI396" s="23">
        <v>4</v>
      </c>
      <c r="BJ396" s="24"/>
      <c r="BK396" s="24"/>
      <c r="BL396" s="24"/>
      <c r="BM396" s="24">
        <v>4</v>
      </c>
      <c r="BN396" s="25"/>
      <c r="BO396" s="25"/>
      <c r="BP396" s="25">
        <v>3</v>
      </c>
      <c r="BQ396" s="25"/>
      <c r="BR396" s="26"/>
      <c r="BS396" s="26"/>
      <c r="BT396" s="26"/>
      <c r="BU396" s="26">
        <v>4</v>
      </c>
      <c r="CJ396" s="28"/>
      <c r="CO396" s="28"/>
    </row>
    <row r="397" spans="1:93">
      <c r="A397" s="17">
        <v>310</v>
      </c>
      <c r="B397" s="38">
        <v>81</v>
      </c>
      <c r="C397" s="620"/>
      <c r="D397" s="20"/>
      <c r="E397" s="20">
        <v>1</v>
      </c>
      <c r="F397" s="20"/>
      <c r="G397" s="20"/>
      <c r="H397" s="20"/>
      <c r="I397" s="20">
        <v>1</v>
      </c>
      <c r="J397" s="20"/>
      <c r="K397" s="20"/>
      <c r="L397" s="20"/>
      <c r="M397" s="20"/>
      <c r="N397" s="20"/>
      <c r="O397" s="20"/>
      <c r="P397" s="20"/>
      <c r="Q397" s="20"/>
      <c r="R397" s="21"/>
      <c r="S397" s="21"/>
      <c r="T397" s="21"/>
      <c r="U397" s="21">
        <v>4</v>
      </c>
      <c r="V397" s="22"/>
      <c r="W397" s="22"/>
      <c r="X397" s="22">
        <v>3</v>
      </c>
      <c r="Y397" s="22"/>
      <c r="Z397" s="23"/>
      <c r="AA397" s="23"/>
      <c r="AB397" s="23">
        <v>3</v>
      </c>
      <c r="AC397" s="23"/>
      <c r="AD397" s="24"/>
      <c r="AE397" s="24"/>
      <c r="AF397" s="24">
        <v>3</v>
      </c>
      <c r="AG397" s="24"/>
      <c r="AH397" s="25"/>
      <c r="AI397" s="25"/>
      <c r="AJ397" s="25">
        <v>3</v>
      </c>
      <c r="AK397" s="25"/>
      <c r="AL397" s="26"/>
      <c r="AM397" s="26"/>
      <c r="AN397" s="26">
        <v>3</v>
      </c>
      <c r="AO397" s="26"/>
      <c r="AP397" s="22"/>
      <c r="AQ397" s="22"/>
      <c r="AR397" s="22">
        <v>3</v>
      </c>
      <c r="AS397" s="22"/>
      <c r="AT397" s="27"/>
      <c r="AU397" s="27"/>
      <c r="AV397" s="27">
        <v>3</v>
      </c>
      <c r="AW397" s="27"/>
      <c r="AX397" s="21"/>
      <c r="AY397" s="21"/>
      <c r="AZ397" s="21">
        <v>3</v>
      </c>
      <c r="BA397" s="21"/>
      <c r="BB397" s="22"/>
      <c r="BC397" s="22"/>
      <c r="BD397" s="22">
        <v>3</v>
      </c>
      <c r="BE397" s="22"/>
      <c r="BF397" s="23"/>
      <c r="BG397" s="23"/>
      <c r="BH397" s="23"/>
      <c r="BI397" s="23">
        <v>4</v>
      </c>
      <c r="BJ397" s="24"/>
      <c r="BK397" s="24"/>
      <c r="BL397" s="24"/>
      <c r="BM397" s="24">
        <v>4</v>
      </c>
      <c r="BN397" s="25"/>
      <c r="BO397" s="25"/>
      <c r="BP397" s="25">
        <v>3</v>
      </c>
      <c r="BQ397" s="25"/>
      <c r="BR397" s="26"/>
      <c r="BS397" s="26"/>
      <c r="BT397" s="26"/>
      <c r="BU397" s="26">
        <v>4</v>
      </c>
      <c r="CJ397" s="28"/>
      <c r="CO397" s="28"/>
    </row>
    <row r="398" spans="1:93">
      <c r="A398" s="17">
        <v>311</v>
      </c>
      <c r="B398" s="38">
        <v>82</v>
      </c>
      <c r="C398" s="620"/>
      <c r="D398" s="20">
        <v>1</v>
      </c>
      <c r="E398" s="20"/>
      <c r="F398" s="20"/>
      <c r="G398" s="20"/>
      <c r="H398" s="20">
        <v>1</v>
      </c>
      <c r="I398" s="20"/>
      <c r="J398" s="20"/>
      <c r="K398" s="20"/>
      <c r="L398" s="20"/>
      <c r="M398" s="20"/>
      <c r="N398" s="20"/>
      <c r="O398" s="20"/>
      <c r="P398" s="20"/>
      <c r="Q398" s="20"/>
      <c r="R398" s="21"/>
      <c r="S398" s="21"/>
      <c r="T398" s="21"/>
      <c r="U398" s="21">
        <v>4</v>
      </c>
      <c r="V398" s="22"/>
      <c r="W398" s="22"/>
      <c r="X398" s="22">
        <v>3</v>
      </c>
      <c r="Y398" s="22"/>
      <c r="Z398" s="23"/>
      <c r="AA398" s="23"/>
      <c r="AB398" s="23">
        <v>3</v>
      </c>
      <c r="AC398" s="23"/>
      <c r="AD398" s="24"/>
      <c r="AE398" s="24"/>
      <c r="AF398" s="24">
        <v>3</v>
      </c>
      <c r="AG398" s="24"/>
      <c r="AH398" s="25"/>
      <c r="AI398" s="25"/>
      <c r="AJ398" s="25">
        <v>3</v>
      </c>
      <c r="AK398" s="25"/>
      <c r="AL398" s="26"/>
      <c r="AM398" s="26"/>
      <c r="AN398" s="26">
        <v>3</v>
      </c>
      <c r="AO398" s="26"/>
      <c r="AP398" s="22"/>
      <c r="AQ398" s="22"/>
      <c r="AR398" s="22">
        <v>3</v>
      </c>
      <c r="AS398" s="22"/>
      <c r="AT398" s="27"/>
      <c r="AU398" s="27"/>
      <c r="AV398" s="27">
        <v>3</v>
      </c>
      <c r="AW398" s="27"/>
      <c r="AX398" s="21"/>
      <c r="AY398" s="21"/>
      <c r="AZ398" s="21">
        <v>3</v>
      </c>
      <c r="BA398" s="21"/>
      <c r="BB398" s="22"/>
      <c r="BC398" s="22"/>
      <c r="BD398" s="22">
        <v>3</v>
      </c>
      <c r="BE398" s="22"/>
      <c r="BF398" s="23"/>
      <c r="BG398" s="23"/>
      <c r="BH398" s="23"/>
      <c r="BI398" s="23">
        <v>4</v>
      </c>
      <c r="BJ398" s="24"/>
      <c r="BK398" s="24"/>
      <c r="BL398" s="24"/>
      <c r="BM398" s="24">
        <v>4</v>
      </c>
      <c r="BN398" s="25"/>
      <c r="BO398" s="25"/>
      <c r="BP398" s="25">
        <v>3</v>
      </c>
      <c r="BQ398" s="25"/>
      <c r="BR398" s="26"/>
      <c r="BS398" s="26"/>
      <c r="BT398" s="26"/>
      <c r="BU398" s="26">
        <v>4</v>
      </c>
      <c r="CJ398" s="28"/>
      <c r="CO398" s="28"/>
    </row>
    <row r="399" spans="1:93">
      <c r="A399" s="17">
        <v>312</v>
      </c>
      <c r="B399" s="38">
        <v>83</v>
      </c>
      <c r="C399" s="620"/>
      <c r="D399" s="20">
        <v>1</v>
      </c>
      <c r="E399" s="20"/>
      <c r="F399" s="20"/>
      <c r="G399" s="20"/>
      <c r="H399" s="20"/>
      <c r="I399" s="20">
        <v>1</v>
      </c>
      <c r="J399" s="20"/>
      <c r="K399" s="20"/>
      <c r="L399" s="20"/>
      <c r="M399" s="20"/>
      <c r="N399" s="20"/>
      <c r="O399" s="20"/>
      <c r="P399" s="20"/>
      <c r="Q399" s="20"/>
      <c r="R399" s="21"/>
      <c r="S399" s="21"/>
      <c r="T399" s="21"/>
      <c r="U399" s="21">
        <v>4</v>
      </c>
      <c r="V399" s="22"/>
      <c r="W399" s="22"/>
      <c r="X399" s="22">
        <v>3</v>
      </c>
      <c r="Y399" s="22"/>
      <c r="Z399" s="23"/>
      <c r="AA399" s="23"/>
      <c r="AB399" s="23">
        <v>3</v>
      </c>
      <c r="AC399" s="23"/>
      <c r="AD399" s="24"/>
      <c r="AE399" s="24"/>
      <c r="AF399" s="24">
        <v>3</v>
      </c>
      <c r="AG399" s="24"/>
      <c r="AH399" s="25"/>
      <c r="AI399" s="25"/>
      <c r="AJ399" s="25">
        <v>3</v>
      </c>
      <c r="AK399" s="25"/>
      <c r="AL399" s="26"/>
      <c r="AM399" s="26"/>
      <c r="AN399" s="26">
        <v>3</v>
      </c>
      <c r="AO399" s="26"/>
      <c r="AP399" s="22"/>
      <c r="AQ399" s="22"/>
      <c r="AR399" s="22">
        <v>3</v>
      </c>
      <c r="AS399" s="22"/>
      <c r="AT399" s="27"/>
      <c r="AU399" s="27"/>
      <c r="AV399" s="27">
        <v>3</v>
      </c>
      <c r="AW399" s="27"/>
      <c r="AX399" s="21"/>
      <c r="AY399" s="21"/>
      <c r="AZ399" s="21">
        <v>3</v>
      </c>
      <c r="BA399" s="21"/>
      <c r="BB399" s="22"/>
      <c r="BC399" s="22"/>
      <c r="BD399" s="22">
        <v>3</v>
      </c>
      <c r="BE399" s="22"/>
      <c r="BF399" s="23"/>
      <c r="BG399" s="23"/>
      <c r="BH399" s="23">
        <v>3</v>
      </c>
      <c r="BI399" s="23"/>
      <c r="BJ399" s="24"/>
      <c r="BK399" s="24"/>
      <c r="BL399" s="24">
        <v>3</v>
      </c>
      <c r="BM399" s="24"/>
      <c r="BN399" s="25"/>
      <c r="BO399" s="25"/>
      <c r="BP399" s="25">
        <v>3</v>
      </c>
      <c r="BQ399" s="25"/>
      <c r="BR399" s="26"/>
      <c r="BS399" s="26"/>
      <c r="BT399" s="26"/>
      <c r="BU399" s="26">
        <v>4</v>
      </c>
      <c r="CJ399" s="28"/>
      <c r="CO399" s="28"/>
    </row>
    <row r="400" spans="1:93">
      <c r="A400" s="17">
        <v>313</v>
      </c>
      <c r="B400" s="38">
        <v>84</v>
      </c>
      <c r="C400" s="780"/>
      <c r="D400" s="20">
        <v>1</v>
      </c>
      <c r="E400" s="20"/>
      <c r="F400" s="20"/>
      <c r="G400" s="20"/>
      <c r="H400" s="20">
        <v>1</v>
      </c>
      <c r="I400" s="20"/>
      <c r="J400" s="20"/>
      <c r="K400" s="20"/>
      <c r="L400" s="20"/>
      <c r="M400" s="20"/>
      <c r="N400" s="20"/>
      <c r="O400" s="20"/>
      <c r="P400" s="20"/>
      <c r="Q400" s="20"/>
      <c r="R400" s="21"/>
      <c r="S400" s="21"/>
      <c r="T400" s="21"/>
      <c r="U400" s="21">
        <v>4</v>
      </c>
      <c r="V400" s="22"/>
      <c r="W400" s="22"/>
      <c r="X400" s="22">
        <v>3</v>
      </c>
      <c r="Y400" s="22"/>
      <c r="Z400" s="23"/>
      <c r="AA400" s="23"/>
      <c r="AB400" s="23"/>
      <c r="AC400" s="23">
        <v>4</v>
      </c>
      <c r="AD400" s="24"/>
      <c r="AE400" s="24"/>
      <c r="AF400" s="24">
        <v>3</v>
      </c>
      <c r="AG400" s="24"/>
      <c r="AH400" s="25"/>
      <c r="AI400" s="25"/>
      <c r="AJ400" s="25">
        <v>3</v>
      </c>
      <c r="AK400" s="25"/>
      <c r="AL400" s="26"/>
      <c r="AM400" s="26"/>
      <c r="AN400" s="26">
        <v>3</v>
      </c>
      <c r="AO400" s="26"/>
      <c r="AP400" s="22"/>
      <c r="AQ400" s="22"/>
      <c r="AR400" s="22">
        <v>3</v>
      </c>
      <c r="AS400" s="22"/>
      <c r="AT400" s="27"/>
      <c r="AU400" s="27"/>
      <c r="AV400" s="27">
        <v>3</v>
      </c>
      <c r="AW400" s="27"/>
      <c r="AX400" s="21"/>
      <c r="AY400" s="21"/>
      <c r="AZ400" s="21">
        <v>3</v>
      </c>
      <c r="BA400" s="21"/>
      <c r="BB400" s="22"/>
      <c r="BC400" s="22"/>
      <c r="BD400" s="22">
        <v>3</v>
      </c>
      <c r="BE400" s="22"/>
      <c r="BF400" s="23"/>
      <c r="BG400" s="23"/>
      <c r="BH400" s="23"/>
      <c r="BI400" s="23">
        <v>4</v>
      </c>
      <c r="BJ400" s="24"/>
      <c r="BK400" s="24"/>
      <c r="BL400" s="24"/>
      <c r="BM400" s="24">
        <v>4</v>
      </c>
      <c r="BN400" s="25"/>
      <c r="BO400" s="25"/>
      <c r="BP400" s="25">
        <v>3</v>
      </c>
      <c r="BQ400" s="25"/>
      <c r="BR400" s="26"/>
      <c r="BS400" s="26"/>
      <c r="BT400" s="26"/>
      <c r="BU400" s="26">
        <v>4</v>
      </c>
      <c r="CJ400" s="28"/>
      <c r="CO400" s="28"/>
    </row>
    <row r="401" spans="1:73" s="217" customFormat="1">
      <c r="A401" s="38"/>
      <c r="B401" s="38"/>
      <c r="C401" s="444"/>
      <c r="D401" s="38">
        <f>SUM(D317:D400)</f>
        <v>51</v>
      </c>
      <c r="E401" s="38">
        <f t="shared" ref="E401:BP401" si="713">SUM(E317:E400)</f>
        <v>33</v>
      </c>
      <c r="F401" s="38">
        <f t="shared" si="713"/>
        <v>5</v>
      </c>
      <c r="G401" s="38">
        <f t="shared" si="713"/>
        <v>11</v>
      </c>
      <c r="H401" s="38">
        <f t="shared" si="713"/>
        <v>34</v>
      </c>
      <c r="I401" s="38">
        <f t="shared" si="713"/>
        <v>4</v>
      </c>
      <c r="J401" s="38">
        <f t="shared" si="713"/>
        <v>29</v>
      </c>
      <c r="K401" s="38">
        <f t="shared" si="713"/>
        <v>1</v>
      </c>
      <c r="L401" s="38">
        <f t="shared" si="713"/>
        <v>0</v>
      </c>
      <c r="M401" s="38">
        <f t="shared" si="713"/>
        <v>0</v>
      </c>
      <c r="N401" s="38">
        <f t="shared" si="713"/>
        <v>0</v>
      </c>
      <c r="O401" s="38">
        <f t="shared" si="713"/>
        <v>0</v>
      </c>
      <c r="P401" s="38">
        <f t="shared" si="713"/>
        <v>0</v>
      </c>
      <c r="Q401" s="38">
        <f t="shared" si="713"/>
        <v>0</v>
      </c>
      <c r="R401" s="38">
        <f t="shared" si="713"/>
        <v>0</v>
      </c>
      <c r="S401" s="38">
        <f t="shared" si="713"/>
        <v>0</v>
      </c>
      <c r="T401" s="38">
        <f t="shared" si="713"/>
        <v>138</v>
      </c>
      <c r="U401" s="38">
        <f t="shared" si="713"/>
        <v>152</v>
      </c>
      <c r="V401" s="38">
        <f t="shared" si="713"/>
        <v>0</v>
      </c>
      <c r="W401" s="38">
        <f t="shared" si="713"/>
        <v>0</v>
      </c>
      <c r="X401" s="38">
        <f t="shared" si="713"/>
        <v>183</v>
      </c>
      <c r="Y401" s="38">
        <f t="shared" si="713"/>
        <v>92</v>
      </c>
      <c r="Z401" s="38">
        <f t="shared" si="713"/>
        <v>1</v>
      </c>
      <c r="AA401" s="38">
        <f t="shared" si="713"/>
        <v>0</v>
      </c>
      <c r="AB401" s="38">
        <f t="shared" si="713"/>
        <v>198</v>
      </c>
      <c r="AC401" s="38">
        <f t="shared" si="713"/>
        <v>68</v>
      </c>
      <c r="AD401" s="38">
        <f t="shared" si="713"/>
        <v>0</v>
      </c>
      <c r="AE401" s="38">
        <f t="shared" si="713"/>
        <v>0</v>
      </c>
      <c r="AF401" s="38">
        <f t="shared" si="713"/>
        <v>231</v>
      </c>
      <c r="AG401" s="38">
        <f t="shared" si="713"/>
        <v>28</v>
      </c>
      <c r="AH401" s="38">
        <f t="shared" si="713"/>
        <v>0</v>
      </c>
      <c r="AI401" s="38">
        <f t="shared" si="713"/>
        <v>0</v>
      </c>
      <c r="AJ401" s="38">
        <f t="shared" si="713"/>
        <v>210</v>
      </c>
      <c r="AK401" s="38">
        <f t="shared" si="713"/>
        <v>56</v>
      </c>
      <c r="AL401" s="38">
        <f t="shared" si="713"/>
        <v>0</v>
      </c>
      <c r="AM401" s="38">
        <f t="shared" si="713"/>
        <v>0</v>
      </c>
      <c r="AN401" s="38">
        <f t="shared" si="713"/>
        <v>126</v>
      </c>
      <c r="AO401" s="38">
        <f t="shared" si="713"/>
        <v>168</v>
      </c>
      <c r="AP401" s="38">
        <f t="shared" si="713"/>
        <v>0</v>
      </c>
      <c r="AQ401" s="38">
        <f t="shared" si="713"/>
        <v>10</v>
      </c>
      <c r="AR401" s="38">
        <f t="shared" si="713"/>
        <v>120</v>
      </c>
      <c r="AS401" s="38">
        <f t="shared" si="713"/>
        <v>156</v>
      </c>
      <c r="AT401" s="38">
        <f t="shared" si="713"/>
        <v>0</v>
      </c>
      <c r="AU401" s="38">
        <f t="shared" si="713"/>
        <v>2</v>
      </c>
      <c r="AV401" s="38">
        <f t="shared" si="713"/>
        <v>228</v>
      </c>
      <c r="AW401" s="38">
        <f t="shared" si="713"/>
        <v>28</v>
      </c>
      <c r="AX401" s="38">
        <f t="shared" si="713"/>
        <v>0</v>
      </c>
      <c r="AY401" s="38">
        <f t="shared" si="713"/>
        <v>6</v>
      </c>
      <c r="AZ401" s="38">
        <f t="shared" si="713"/>
        <v>216</v>
      </c>
      <c r="BA401" s="38">
        <f t="shared" si="713"/>
        <v>36</v>
      </c>
      <c r="BB401" s="38">
        <f t="shared" si="713"/>
        <v>0</v>
      </c>
      <c r="BC401" s="38">
        <f t="shared" si="713"/>
        <v>0</v>
      </c>
      <c r="BD401" s="38">
        <f t="shared" si="713"/>
        <v>210</v>
      </c>
      <c r="BE401" s="38">
        <f t="shared" si="713"/>
        <v>56</v>
      </c>
      <c r="BF401" s="38">
        <f t="shared" si="713"/>
        <v>0</v>
      </c>
      <c r="BG401" s="38">
        <f t="shared" si="713"/>
        <v>0</v>
      </c>
      <c r="BH401" s="38">
        <f t="shared" si="713"/>
        <v>27</v>
      </c>
      <c r="BI401" s="38">
        <f t="shared" si="713"/>
        <v>300</v>
      </c>
      <c r="BJ401" s="38">
        <f t="shared" si="713"/>
        <v>0</v>
      </c>
      <c r="BK401" s="38">
        <f t="shared" si="713"/>
        <v>2</v>
      </c>
      <c r="BL401" s="38">
        <f t="shared" si="713"/>
        <v>18</v>
      </c>
      <c r="BM401" s="38">
        <f t="shared" si="713"/>
        <v>308</v>
      </c>
      <c r="BN401" s="38">
        <f t="shared" si="713"/>
        <v>2</v>
      </c>
      <c r="BO401" s="38">
        <f t="shared" si="713"/>
        <v>0</v>
      </c>
      <c r="BP401" s="38">
        <f t="shared" si="713"/>
        <v>174</v>
      </c>
      <c r="BQ401" s="38">
        <f t="shared" ref="BQ401:BU401" si="714">SUM(BQ317:BQ400)</f>
        <v>96</v>
      </c>
      <c r="BR401" s="38">
        <f t="shared" si="714"/>
        <v>1</v>
      </c>
      <c r="BS401" s="38">
        <f t="shared" si="714"/>
        <v>0</v>
      </c>
      <c r="BT401" s="38">
        <f t="shared" si="714"/>
        <v>111</v>
      </c>
      <c r="BU401" s="38">
        <f t="shared" si="714"/>
        <v>184</v>
      </c>
    </row>
    <row r="402" spans="1:73" s="217" customFormat="1">
      <c r="A402" s="38"/>
      <c r="B402" s="38"/>
      <c r="C402" s="444"/>
      <c r="D402" s="38">
        <f>SUM(D401:E401)</f>
        <v>84</v>
      </c>
      <c r="E402" s="38"/>
      <c r="F402" s="38">
        <f>SUM(F401:Q401)</f>
        <v>84</v>
      </c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>
        <f>R401/1</f>
        <v>0</v>
      </c>
      <c r="S402" s="38">
        <f>S401/2</f>
        <v>0</v>
      </c>
      <c r="T402" s="38">
        <f>T401/3</f>
        <v>46</v>
      </c>
      <c r="U402" s="38">
        <f>U401/4</f>
        <v>38</v>
      </c>
      <c r="V402" s="38">
        <f t="shared" ref="V402" si="715">V401/1</f>
        <v>0</v>
      </c>
      <c r="W402" s="38">
        <f t="shared" ref="W402" si="716">W401/2</f>
        <v>0</v>
      </c>
      <c r="X402" s="38">
        <f t="shared" ref="X402" si="717">X401/3</f>
        <v>61</v>
      </c>
      <c r="Y402" s="38">
        <f t="shared" ref="Y402" si="718">Y401/4</f>
        <v>23</v>
      </c>
      <c r="Z402" s="38">
        <f t="shared" ref="Z402" si="719">Z401/1</f>
        <v>1</v>
      </c>
      <c r="AA402" s="38">
        <f t="shared" ref="AA402" si="720">AA401/2</f>
        <v>0</v>
      </c>
      <c r="AB402" s="38">
        <f t="shared" ref="AB402" si="721">AB401/3</f>
        <v>66</v>
      </c>
      <c r="AC402" s="38">
        <f t="shared" ref="AC402" si="722">AC401/4</f>
        <v>17</v>
      </c>
      <c r="AD402" s="38">
        <f t="shared" ref="AD402" si="723">AD401/1</f>
        <v>0</v>
      </c>
      <c r="AE402" s="38">
        <f t="shared" ref="AE402" si="724">AE401/2</f>
        <v>0</v>
      </c>
      <c r="AF402" s="38">
        <f t="shared" ref="AF402" si="725">AF401/3</f>
        <v>77</v>
      </c>
      <c r="AG402" s="38">
        <f t="shared" ref="AG402" si="726">AG401/4</f>
        <v>7</v>
      </c>
      <c r="AH402" s="38">
        <f t="shared" ref="AH402" si="727">AH401/1</f>
        <v>0</v>
      </c>
      <c r="AI402" s="38">
        <f t="shared" ref="AI402" si="728">AI401/2</f>
        <v>0</v>
      </c>
      <c r="AJ402" s="38">
        <f t="shared" ref="AJ402" si="729">AJ401/3</f>
        <v>70</v>
      </c>
      <c r="AK402" s="38">
        <f t="shared" ref="AK402" si="730">AK401/4</f>
        <v>14</v>
      </c>
      <c r="AL402" s="38">
        <f t="shared" ref="AL402" si="731">AL401/1</f>
        <v>0</v>
      </c>
      <c r="AM402" s="38">
        <f t="shared" ref="AM402" si="732">AM401/2</f>
        <v>0</v>
      </c>
      <c r="AN402" s="38">
        <f t="shared" ref="AN402" si="733">AN401/3</f>
        <v>42</v>
      </c>
      <c r="AO402" s="38">
        <f t="shared" ref="AO402" si="734">AO401/4</f>
        <v>42</v>
      </c>
      <c r="AP402" s="38">
        <f t="shared" ref="AP402" si="735">AP401/1</f>
        <v>0</v>
      </c>
      <c r="AQ402" s="38">
        <f t="shared" ref="AQ402" si="736">AQ401/2</f>
        <v>5</v>
      </c>
      <c r="AR402" s="38">
        <f t="shared" ref="AR402" si="737">AR401/3</f>
        <v>40</v>
      </c>
      <c r="AS402" s="38">
        <f t="shared" ref="AS402" si="738">AS401/4</f>
        <v>39</v>
      </c>
      <c r="AT402" s="38">
        <f t="shared" ref="AT402" si="739">AT401/1</f>
        <v>0</v>
      </c>
      <c r="AU402" s="38">
        <f t="shared" ref="AU402" si="740">AU401/2</f>
        <v>1</v>
      </c>
      <c r="AV402" s="38">
        <f t="shared" ref="AV402" si="741">AV401/3</f>
        <v>76</v>
      </c>
      <c r="AW402" s="38">
        <f t="shared" ref="AW402" si="742">AW401/4</f>
        <v>7</v>
      </c>
      <c r="AX402" s="38">
        <f t="shared" ref="AX402" si="743">AX401/1</f>
        <v>0</v>
      </c>
      <c r="AY402" s="38">
        <f t="shared" ref="AY402" si="744">AY401/2</f>
        <v>3</v>
      </c>
      <c r="AZ402" s="38">
        <f t="shared" ref="AZ402" si="745">AZ401/3</f>
        <v>72</v>
      </c>
      <c r="BA402" s="38">
        <f t="shared" ref="BA402" si="746">BA401/4</f>
        <v>9</v>
      </c>
      <c r="BB402" s="38">
        <f t="shared" ref="BB402" si="747">BB401/1</f>
        <v>0</v>
      </c>
      <c r="BC402" s="38">
        <f t="shared" ref="BC402" si="748">BC401/2</f>
        <v>0</v>
      </c>
      <c r="BD402" s="38">
        <f t="shared" ref="BD402" si="749">BD401/3</f>
        <v>70</v>
      </c>
      <c r="BE402" s="38">
        <f t="shared" ref="BE402" si="750">BE401/4</f>
        <v>14</v>
      </c>
      <c r="BF402" s="38">
        <f t="shared" ref="BF402" si="751">BF401/1</f>
        <v>0</v>
      </c>
      <c r="BG402" s="38">
        <f t="shared" ref="BG402" si="752">BG401/2</f>
        <v>0</v>
      </c>
      <c r="BH402" s="38">
        <f t="shared" ref="BH402" si="753">BH401/3</f>
        <v>9</v>
      </c>
      <c r="BI402" s="38">
        <f t="shared" ref="BI402" si="754">BI401/4</f>
        <v>75</v>
      </c>
      <c r="BJ402" s="38">
        <f t="shared" ref="BJ402" si="755">BJ401/1</f>
        <v>0</v>
      </c>
      <c r="BK402" s="38">
        <f t="shared" ref="BK402" si="756">BK401/2</f>
        <v>1</v>
      </c>
      <c r="BL402" s="38">
        <f t="shared" ref="BL402" si="757">BL401/3</f>
        <v>6</v>
      </c>
      <c r="BM402" s="38">
        <f t="shared" ref="BM402" si="758">BM401/4</f>
        <v>77</v>
      </c>
      <c r="BN402" s="38">
        <f t="shared" ref="BN402" si="759">BN401/1</f>
        <v>2</v>
      </c>
      <c r="BO402" s="38">
        <f t="shared" ref="BO402" si="760">BO401/2</f>
        <v>0</v>
      </c>
      <c r="BP402" s="38">
        <f t="shared" ref="BP402" si="761">BP401/3</f>
        <v>58</v>
      </c>
      <c r="BQ402" s="38">
        <f t="shared" ref="BQ402" si="762">BQ401/4</f>
        <v>24</v>
      </c>
      <c r="BR402" s="38">
        <f t="shared" ref="BR402" si="763">BR401/1</f>
        <v>1</v>
      </c>
      <c r="BS402" s="38">
        <f t="shared" ref="BS402" si="764">BS401/2</f>
        <v>0</v>
      </c>
      <c r="BT402" s="38">
        <f t="shared" ref="BT402" si="765">BT401/3</f>
        <v>37</v>
      </c>
      <c r="BU402" s="38">
        <f t="shared" ref="BU402" si="766">BU401/4</f>
        <v>46</v>
      </c>
    </row>
    <row r="403" spans="1:73" s="263" customFormat="1">
      <c r="A403" s="114"/>
      <c r="B403" s="114"/>
      <c r="C403" s="453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>
        <f>SUM(R401:U401)</f>
        <v>290</v>
      </c>
      <c r="S403" s="114"/>
      <c r="T403" s="114"/>
      <c r="U403" s="114"/>
      <c r="V403" s="114">
        <f>SUM(V401:Y401)</f>
        <v>275</v>
      </c>
      <c r="W403" s="114"/>
      <c r="X403" s="114"/>
      <c r="Y403" s="114"/>
      <c r="Z403" s="114">
        <f>SUM(Z401:AC401)</f>
        <v>267</v>
      </c>
      <c r="AA403" s="114"/>
      <c r="AB403" s="114"/>
      <c r="AC403" s="114"/>
      <c r="AD403" s="114">
        <f>SUM(AD401:AG401)</f>
        <v>259</v>
      </c>
      <c r="AE403" s="114"/>
      <c r="AF403" s="114"/>
      <c r="AG403" s="114"/>
      <c r="AH403" s="114">
        <f>SUM(AH401:AK401)</f>
        <v>266</v>
      </c>
      <c r="AI403" s="114"/>
      <c r="AJ403" s="114"/>
      <c r="AK403" s="114"/>
      <c r="AL403" s="114">
        <f>SUM(AL401:AO401)</f>
        <v>294</v>
      </c>
      <c r="AM403" s="114"/>
      <c r="AN403" s="114"/>
      <c r="AO403" s="114"/>
      <c r="AP403" s="114">
        <f>SUM(AP401:AS401)</f>
        <v>286</v>
      </c>
      <c r="AQ403" s="114"/>
      <c r="AR403" s="114"/>
      <c r="AS403" s="114"/>
      <c r="AT403" s="114">
        <f>SUM(AT401:AW401)</f>
        <v>258</v>
      </c>
      <c r="AU403" s="114"/>
      <c r="AV403" s="114"/>
      <c r="AW403" s="114"/>
      <c r="AX403" s="114">
        <f>SUM(AX401:BA401)</f>
        <v>258</v>
      </c>
      <c r="AY403" s="114"/>
      <c r="AZ403" s="114"/>
      <c r="BA403" s="114"/>
      <c r="BB403" s="114">
        <f>SUM(BB401:BE401)</f>
        <v>266</v>
      </c>
      <c r="BC403" s="114"/>
      <c r="BD403" s="114"/>
      <c r="BE403" s="114"/>
      <c r="BF403" s="114">
        <f>SUM(BF401:BI401)</f>
        <v>327</v>
      </c>
      <c r="BG403" s="114"/>
      <c r="BH403" s="114"/>
      <c r="BI403" s="114"/>
      <c r="BJ403" s="114">
        <f>SUM(BJ401:BM401)</f>
        <v>328</v>
      </c>
      <c r="BK403" s="114"/>
      <c r="BL403" s="114"/>
      <c r="BM403" s="114"/>
      <c r="BN403" s="114">
        <f>SUM(BN401:BQ401)</f>
        <v>272</v>
      </c>
      <c r="BO403" s="114"/>
      <c r="BP403" s="114"/>
      <c r="BQ403" s="114"/>
      <c r="BR403" s="114">
        <f>SUM(BR401:BU401)</f>
        <v>296</v>
      </c>
      <c r="BS403" s="114"/>
      <c r="BT403" s="114"/>
      <c r="BU403" s="114"/>
    </row>
    <row r="404" spans="1:73" s="263" customFormat="1">
      <c r="A404" s="114"/>
      <c r="B404" s="114"/>
      <c r="C404" s="453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>
        <v>84</v>
      </c>
      <c r="S404" s="114">
        <v>84</v>
      </c>
      <c r="T404" s="114">
        <v>84</v>
      </c>
      <c r="U404" s="114">
        <v>84</v>
      </c>
      <c r="V404" s="114">
        <v>84</v>
      </c>
      <c r="W404" s="114">
        <v>84</v>
      </c>
      <c r="X404" s="114">
        <v>84</v>
      </c>
      <c r="Y404" s="114">
        <v>84</v>
      </c>
      <c r="Z404" s="114">
        <v>84</v>
      </c>
      <c r="AA404" s="114">
        <v>84</v>
      </c>
      <c r="AB404" s="114">
        <v>84</v>
      </c>
      <c r="AC404" s="114">
        <v>84</v>
      </c>
      <c r="AD404" s="114">
        <v>84</v>
      </c>
      <c r="AE404" s="114">
        <v>84</v>
      </c>
      <c r="AF404" s="114">
        <v>84</v>
      </c>
      <c r="AG404" s="114">
        <v>84</v>
      </c>
      <c r="AH404" s="114">
        <v>84</v>
      </c>
      <c r="AI404" s="114">
        <v>84</v>
      </c>
      <c r="AJ404" s="114">
        <v>84</v>
      </c>
      <c r="AK404" s="114">
        <v>84</v>
      </c>
      <c r="AL404" s="114">
        <v>84</v>
      </c>
      <c r="AM404" s="114">
        <v>84</v>
      </c>
      <c r="AN404" s="114">
        <v>84</v>
      </c>
      <c r="AO404" s="114">
        <v>84</v>
      </c>
      <c r="AP404" s="114">
        <v>84</v>
      </c>
      <c r="AQ404" s="114">
        <v>84</v>
      </c>
      <c r="AR404" s="114">
        <v>84</v>
      </c>
      <c r="AS404" s="114">
        <v>84</v>
      </c>
      <c r="AT404" s="114">
        <v>84</v>
      </c>
      <c r="AU404" s="114">
        <v>84</v>
      </c>
      <c r="AV404" s="114">
        <v>84</v>
      </c>
      <c r="AW404" s="114">
        <v>84</v>
      </c>
      <c r="AX404" s="114">
        <v>84</v>
      </c>
      <c r="AY404" s="114">
        <v>84</v>
      </c>
      <c r="AZ404" s="114">
        <v>84</v>
      </c>
      <c r="BA404" s="114">
        <v>84</v>
      </c>
      <c r="BB404" s="114">
        <v>84</v>
      </c>
      <c r="BC404" s="114">
        <v>84</v>
      </c>
      <c r="BD404" s="114">
        <v>84</v>
      </c>
      <c r="BE404" s="114">
        <v>84</v>
      </c>
      <c r="BF404" s="114">
        <v>84</v>
      </c>
      <c r="BG404" s="114">
        <v>84</v>
      </c>
      <c r="BH404" s="114">
        <v>84</v>
      </c>
      <c r="BI404" s="114">
        <v>84</v>
      </c>
      <c r="BJ404" s="114">
        <v>84</v>
      </c>
      <c r="BK404" s="114">
        <v>84</v>
      </c>
      <c r="BL404" s="114">
        <v>84</v>
      </c>
      <c r="BM404" s="114">
        <v>84</v>
      </c>
      <c r="BN404" s="114">
        <v>84</v>
      </c>
      <c r="BO404" s="114">
        <v>84</v>
      </c>
      <c r="BP404" s="114">
        <v>84</v>
      </c>
      <c r="BQ404" s="114">
        <v>84</v>
      </c>
      <c r="BR404" s="114">
        <v>84</v>
      </c>
      <c r="BS404" s="114">
        <v>84</v>
      </c>
      <c r="BT404" s="114">
        <v>84</v>
      </c>
      <c r="BU404" s="114">
        <v>84</v>
      </c>
    </row>
    <row r="405" spans="1:73" s="263" customFormat="1">
      <c r="A405" s="114"/>
      <c r="B405" s="114"/>
      <c r="C405" s="453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464">
        <f>R402/R404*100%</f>
        <v>0</v>
      </c>
      <c r="S405" s="464">
        <f t="shared" ref="S405:BU405" si="767">S402/S404*100%</f>
        <v>0</v>
      </c>
      <c r="T405" s="464">
        <f t="shared" si="767"/>
        <v>0.54761904761904767</v>
      </c>
      <c r="U405" s="464">
        <f t="shared" si="767"/>
        <v>0.45238095238095238</v>
      </c>
      <c r="V405" s="464">
        <f t="shared" si="767"/>
        <v>0</v>
      </c>
      <c r="W405" s="464">
        <f t="shared" si="767"/>
        <v>0</v>
      </c>
      <c r="X405" s="464">
        <f t="shared" si="767"/>
        <v>0.72619047619047616</v>
      </c>
      <c r="Y405" s="464">
        <f t="shared" si="767"/>
        <v>0.27380952380952384</v>
      </c>
      <c r="Z405" s="464">
        <f t="shared" si="767"/>
        <v>1.1904761904761904E-2</v>
      </c>
      <c r="AA405" s="464">
        <f t="shared" si="767"/>
        <v>0</v>
      </c>
      <c r="AB405" s="464">
        <f t="shared" si="767"/>
        <v>0.7857142857142857</v>
      </c>
      <c r="AC405" s="464">
        <f t="shared" si="767"/>
        <v>0.20238095238095238</v>
      </c>
      <c r="AD405" s="464">
        <f t="shared" si="767"/>
        <v>0</v>
      </c>
      <c r="AE405" s="464">
        <f t="shared" si="767"/>
        <v>0</v>
      </c>
      <c r="AF405" s="464">
        <f t="shared" si="767"/>
        <v>0.91666666666666663</v>
      </c>
      <c r="AG405" s="464">
        <f t="shared" si="767"/>
        <v>8.3333333333333329E-2</v>
      </c>
      <c r="AH405" s="464">
        <f t="shared" si="767"/>
        <v>0</v>
      </c>
      <c r="AI405" s="464">
        <f t="shared" si="767"/>
        <v>0</v>
      </c>
      <c r="AJ405" s="464">
        <f t="shared" si="767"/>
        <v>0.83333333333333337</v>
      </c>
      <c r="AK405" s="464">
        <f t="shared" si="767"/>
        <v>0.16666666666666666</v>
      </c>
      <c r="AL405" s="464">
        <f t="shared" si="767"/>
        <v>0</v>
      </c>
      <c r="AM405" s="464">
        <f t="shared" si="767"/>
        <v>0</v>
      </c>
      <c r="AN405" s="464">
        <f t="shared" si="767"/>
        <v>0.5</v>
      </c>
      <c r="AO405" s="464">
        <f t="shared" si="767"/>
        <v>0.5</v>
      </c>
      <c r="AP405" s="464">
        <f t="shared" si="767"/>
        <v>0</v>
      </c>
      <c r="AQ405" s="464">
        <f t="shared" si="767"/>
        <v>5.9523809523809521E-2</v>
      </c>
      <c r="AR405" s="464">
        <f t="shared" si="767"/>
        <v>0.47619047619047616</v>
      </c>
      <c r="AS405" s="464">
        <f t="shared" si="767"/>
        <v>0.4642857142857143</v>
      </c>
      <c r="AT405" s="464">
        <f t="shared" si="767"/>
        <v>0</v>
      </c>
      <c r="AU405" s="464">
        <f t="shared" si="767"/>
        <v>1.1904761904761904E-2</v>
      </c>
      <c r="AV405" s="464">
        <f t="shared" si="767"/>
        <v>0.90476190476190477</v>
      </c>
      <c r="AW405" s="464">
        <f t="shared" si="767"/>
        <v>8.3333333333333329E-2</v>
      </c>
      <c r="AX405" s="464">
        <f t="shared" si="767"/>
        <v>0</v>
      </c>
      <c r="AY405" s="464">
        <f t="shared" si="767"/>
        <v>3.5714285714285712E-2</v>
      </c>
      <c r="AZ405" s="464">
        <f t="shared" si="767"/>
        <v>0.8571428571428571</v>
      </c>
      <c r="BA405" s="464">
        <f t="shared" si="767"/>
        <v>0.10714285714285714</v>
      </c>
      <c r="BB405" s="464">
        <f t="shared" si="767"/>
        <v>0</v>
      </c>
      <c r="BC405" s="464">
        <f t="shared" si="767"/>
        <v>0</v>
      </c>
      <c r="BD405" s="464">
        <f t="shared" si="767"/>
        <v>0.83333333333333337</v>
      </c>
      <c r="BE405" s="464">
        <f t="shared" si="767"/>
        <v>0.16666666666666666</v>
      </c>
      <c r="BF405" s="464">
        <f t="shared" si="767"/>
        <v>0</v>
      </c>
      <c r="BG405" s="464">
        <f t="shared" si="767"/>
        <v>0</v>
      </c>
      <c r="BH405" s="464">
        <f t="shared" si="767"/>
        <v>0.10714285714285714</v>
      </c>
      <c r="BI405" s="464">
        <f t="shared" si="767"/>
        <v>0.8928571428571429</v>
      </c>
      <c r="BJ405" s="464">
        <f t="shared" si="767"/>
        <v>0</v>
      </c>
      <c r="BK405" s="464">
        <f t="shared" si="767"/>
        <v>1.1904761904761904E-2</v>
      </c>
      <c r="BL405" s="464">
        <f t="shared" si="767"/>
        <v>7.1428571428571425E-2</v>
      </c>
      <c r="BM405" s="464">
        <f t="shared" si="767"/>
        <v>0.91666666666666663</v>
      </c>
      <c r="BN405" s="464">
        <f t="shared" si="767"/>
        <v>2.3809523809523808E-2</v>
      </c>
      <c r="BO405" s="464">
        <f t="shared" si="767"/>
        <v>0</v>
      </c>
      <c r="BP405" s="464">
        <f t="shared" si="767"/>
        <v>0.69047619047619047</v>
      </c>
      <c r="BQ405" s="464">
        <f t="shared" si="767"/>
        <v>0.2857142857142857</v>
      </c>
      <c r="BR405" s="464">
        <f t="shared" si="767"/>
        <v>1.1904761904761904E-2</v>
      </c>
      <c r="BS405" s="464">
        <f t="shared" si="767"/>
        <v>0</v>
      </c>
      <c r="BT405" s="464">
        <f t="shared" si="767"/>
        <v>0.44047619047619047</v>
      </c>
      <c r="BU405" s="464">
        <f t="shared" si="767"/>
        <v>0.54761904761904767</v>
      </c>
    </row>
    <row r="406" spans="1:73" s="263" customFormat="1">
      <c r="A406" s="114"/>
      <c r="B406" s="114"/>
      <c r="C406" s="453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464">
        <f>SUM(R405:S405)</f>
        <v>0</v>
      </c>
      <c r="S406" s="464"/>
      <c r="T406" s="464"/>
      <c r="U406" s="464"/>
      <c r="V406" s="464">
        <f>SUM(V405:W405)</f>
        <v>0</v>
      </c>
      <c r="W406" s="464"/>
      <c r="X406" s="464"/>
      <c r="Y406" s="464"/>
      <c r="Z406" s="464">
        <f>SUM(Z405:AA405)</f>
        <v>1.1904761904761904E-2</v>
      </c>
      <c r="AA406" s="464"/>
      <c r="AB406" s="464"/>
      <c r="AC406" s="464"/>
      <c r="AD406" s="464">
        <f>SUM(AD405:AE405)</f>
        <v>0</v>
      </c>
      <c r="AE406" s="464"/>
      <c r="AF406" s="464"/>
      <c r="AG406" s="464"/>
      <c r="AH406" s="464">
        <f>SUM(AH405:AI405)</f>
        <v>0</v>
      </c>
      <c r="AI406" s="464"/>
      <c r="AJ406" s="464"/>
      <c r="AK406" s="464"/>
      <c r="AL406" s="464">
        <f>SUM(AL405:AM405)</f>
        <v>0</v>
      </c>
      <c r="AM406" s="464"/>
      <c r="AN406" s="464"/>
      <c r="AO406" s="464"/>
      <c r="AP406" s="464">
        <f>SUM(AP405:AQ405)</f>
        <v>5.9523809523809521E-2</v>
      </c>
      <c r="AQ406" s="464"/>
      <c r="AR406" s="464"/>
      <c r="AS406" s="464"/>
      <c r="AT406" s="464">
        <f>SUM(AT405:AU405)</f>
        <v>1.1904761904761904E-2</v>
      </c>
      <c r="AU406" s="464"/>
      <c r="AV406" s="464"/>
      <c r="AW406" s="464"/>
      <c r="AX406" s="464">
        <f>SUM(AX405:AY405)</f>
        <v>3.5714285714285712E-2</v>
      </c>
      <c r="AY406" s="464"/>
      <c r="AZ406" s="464"/>
      <c r="BA406" s="464"/>
      <c r="BB406" s="464">
        <f>SUM(BB405:BC405)</f>
        <v>0</v>
      </c>
      <c r="BC406" s="464"/>
      <c r="BD406" s="464"/>
      <c r="BE406" s="464"/>
      <c r="BF406" s="464">
        <f>SUM(BF405:BG405)</f>
        <v>0</v>
      </c>
      <c r="BG406" s="464"/>
      <c r="BH406" s="464"/>
      <c r="BI406" s="464"/>
      <c r="BJ406" s="464">
        <f>SUM(BJ405:BK405)</f>
        <v>1.1904761904761904E-2</v>
      </c>
      <c r="BK406" s="464"/>
      <c r="BL406" s="464"/>
      <c r="BM406" s="464"/>
      <c r="BN406" s="464">
        <f>SUM(BN405:BO405)</f>
        <v>2.3809523809523808E-2</v>
      </c>
      <c r="BO406" s="464"/>
      <c r="BP406" s="464"/>
      <c r="BQ406" s="464"/>
      <c r="BR406" s="464">
        <f>SUM(BR405:BS405)</f>
        <v>1.1904761904761904E-2</v>
      </c>
      <c r="BS406" s="464"/>
      <c r="BT406" s="464"/>
      <c r="BU406" s="464"/>
    </row>
    <row r="407" spans="1:73" s="263" customFormat="1">
      <c r="A407" s="114"/>
      <c r="B407" s="114"/>
      <c r="C407" s="453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46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4"/>
      <c r="BJ407" s="114"/>
      <c r="BK407" s="114"/>
      <c r="BL407" s="114"/>
      <c r="BM407" s="114"/>
      <c r="BN407" s="114"/>
      <c r="BO407" s="114"/>
      <c r="BP407" s="114"/>
      <c r="BQ407" s="114"/>
      <c r="BR407" s="114"/>
      <c r="BS407" s="114"/>
      <c r="BT407" s="114"/>
      <c r="BU407" s="114"/>
    </row>
    <row r="408" spans="1:73">
      <c r="A408" s="17">
        <v>314</v>
      </c>
      <c r="B408" s="39">
        <v>1</v>
      </c>
      <c r="C408" s="766" t="s">
        <v>22</v>
      </c>
      <c r="D408" s="20">
        <v>1</v>
      </c>
      <c r="E408" s="20"/>
      <c r="F408" s="20"/>
      <c r="G408" s="20"/>
      <c r="H408" s="20"/>
      <c r="I408" s="20"/>
      <c r="J408" s="20">
        <v>1</v>
      </c>
      <c r="K408" s="20"/>
      <c r="L408" s="20"/>
      <c r="M408" s="20"/>
      <c r="N408" s="20"/>
      <c r="O408" s="20"/>
      <c r="P408" s="20"/>
      <c r="Q408" s="20"/>
      <c r="R408" s="21"/>
      <c r="S408" s="21"/>
      <c r="T408" s="21">
        <v>3</v>
      </c>
      <c r="U408" s="21"/>
      <c r="V408" s="22"/>
      <c r="W408" s="22"/>
      <c r="X408" s="22"/>
      <c r="Y408" s="22">
        <v>4</v>
      </c>
      <c r="Z408" s="23"/>
      <c r="AA408" s="23"/>
      <c r="AB408" s="23">
        <v>3</v>
      </c>
      <c r="AC408" s="23"/>
      <c r="AD408" s="24"/>
      <c r="AE408" s="24"/>
      <c r="AF408" s="24">
        <v>3</v>
      </c>
      <c r="AG408" s="24"/>
      <c r="AH408" s="25"/>
      <c r="AI408" s="25"/>
      <c r="AJ408" s="25"/>
      <c r="AK408" s="25">
        <v>4</v>
      </c>
      <c r="AL408" s="26"/>
      <c r="AM408" s="26"/>
      <c r="AN408" s="26"/>
      <c r="AO408" s="26">
        <v>4</v>
      </c>
      <c r="AP408" s="22"/>
      <c r="AQ408" s="22"/>
      <c r="AR408" s="22">
        <v>3</v>
      </c>
      <c r="AS408" s="22"/>
      <c r="AT408" s="27"/>
      <c r="AU408" s="27"/>
      <c r="AV408" s="27"/>
      <c r="AW408" s="27">
        <v>4</v>
      </c>
      <c r="AX408" s="21"/>
      <c r="AY408" s="21"/>
      <c r="AZ408" s="21">
        <v>3</v>
      </c>
      <c r="BA408" s="21"/>
      <c r="BB408" s="22"/>
      <c r="BC408" s="22"/>
      <c r="BD408" s="22">
        <v>3</v>
      </c>
      <c r="BE408" s="22"/>
      <c r="BF408" s="23"/>
      <c r="BG408" s="23"/>
      <c r="BH408" s="23"/>
      <c r="BI408" s="23">
        <v>4</v>
      </c>
      <c r="BJ408" s="24"/>
      <c r="BK408" s="24"/>
      <c r="BL408" s="24">
        <v>3</v>
      </c>
      <c r="BM408" s="24"/>
      <c r="BN408" s="25"/>
      <c r="BO408" s="25"/>
      <c r="BP408" s="25">
        <v>3</v>
      </c>
      <c r="BQ408" s="25"/>
      <c r="BR408" s="26"/>
      <c r="BS408" s="26"/>
      <c r="BT408" s="26">
        <v>3</v>
      </c>
      <c r="BU408" s="26"/>
    </row>
    <row r="409" spans="1:73">
      <c r="A409" s="17">
        <v>315</v>
      </c>
      <c r="B409" s="39">
        <v>2</v>
      </c>
      <c r="C409" s="766"/>
      <c r="D409" s="20"/>
      <c r="E409" s="20">
        <v>1</v>
      </c>
      <c r="F409" s="20">
        <v>1</v>
      </c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1"/>
      <c r="S409" s="21"/>
      <c r="T409" s="21">
        <v>3</v>
      </c>
      <c r="U409" s="21"/>
      <c r="V409" s="22"/>
      <c r="W409" s="22"/>
      <c r="X409" s="22">
        <v>3</v>
      </c>
      <c r="Y409" s="22"/>
      <c r="Z409" s="23"/>
      <c r="AA409" s="23"/>
      <c r="AB409" s="23">
        <v>3</v>
      </c>
      <c r="AC409" s="23"/>
      <c r="AD409" s="24"/>
      <c r="AE409" s="24"/>
      <c r="AF409" s="24">
        <v>3</v>
      </c>
      <c r="AG409" s="24"/>
      <c r="AH409" s="25"/>
      <c r="AI409" s="25"/>
      <c r="AJ409" s="25">
        <v>3</v>
      </c>
      <c r="AK409" s="25"/>
      <c r="AL409" s="26"/>
      <c r="AM409" s="26"/>
      <c r="AN409" s="26">
        <v>3</v>
      </c>
      <c r="AO409" s="26"/>
      <c r="AP409" s="22"/>
      <c r="AQ409" s="22"/>
      <c r="AR409" s="22">
        <v>3</v>
      </c>
      <c r="AS409" s="22"/>
      <c r="AT409" s="27"/>
      <c r="AU409" s="27"/>
      <c r="AV409" s="27">
        <v>3</v>
      </c>
      <c r="AW409" s="27"/>
      <c r="AX409" s="21"/>
      <c r="AY409" s="21"/>
      <c r="AZ409" s="21">
        <v>3</v>
      </c>
      <c r="BA409" s="21"/>
      <c r="BB409" s="22"/>
      <c r="BC409" s="22"/>
      <c r="BD409" s="22">
        <v>3</v>
      </c>
      <c r="BE409" s="22"/>
      <c r="BF409" s="23"/>
      <c r="BG409" s="23"/>
      <c r="BH409" s="23"/>
      <c r="BI409" s="23">
        <v>4</v>
      </c>
      <c r="BJ409" s="24"/>
      <c r="BK409" s="24"/>
      <c r="BL409" s="24"/>
      <c r="BM409" s="24">
        <v>4</v>
      </c>
      <c r="BN409" s="25"/>
      <c r="BO409" s="25"/>
      <c r="BP409" s="25">
        <v>3</v>
      </c>
      <c r="BQ409" s="25"/>
      <c r="BR409" s="26"/>
      <c r="BS409" s="26"/>
      <c r="BT409" s="26">
        <v>3</v>
      </c>
      <c r="BU409" s="26"/>
    </row>
    <row r="410" spans="1:73">
      <c r="A410" s="17">
        <v>316</v>
      </c>
      <c r="B410" s="39">
        <v>3</v>
      </c>
      <c r="C410" s="766"/>
      <c r="D410" s="20"/>
      <c r="E410" s="20">
        <v>1</v>
      </c>
      <c r="F410" s="20"/>
      <c r="G410" s="20"/>
      <c r="H410" s="20">
        <v>1</v>
      </c>
      <c r="I410" s="20"/>
      <c r="J410" s="20"/>
      <c r="K410" s="20"/>
      <c r="L410" s="20"/>
      <c r="M410" s="20"/>
      <c r="N410" s="20"/>
      <c r="O410" s="20"/>
      <c r="P410" s="20"/>
      <c r="Q410" s="20"/>
      <c r="R410" s="21"/>
      <c r="S410" s="21"/>
      <c r="T410" s="21"/>
      <c r="U410" s="21">
        <v>4</v>
      </c>
      <c r="V410" s="22"/>
      <c r="W410" s="22"/>
      <c r="X410" s="22"/>
      <c r="Y410" s="22">
        <v>4</v>
      </c>
      <c r="Z410" s="23"/>
      <c r="AA410" s="23"/>
      <c r="AB410" s="23"/>
      <c r="AC410" s="23">
        <v>4</v>
      </c>
      <c r="AD410" s="24"/>
      <c r="AE410" s="24"/>
      <c r="AF410" s="24">
        <v>3</v>
      </c>
      <c r="AG410" s="24"/>
      <c r="AH410" s="25"/>
      <c r="AI410" s="25"/>
      <c r="AJ410" s="25"/>
      <c r="AK410" s="25">
        <v>4</v>
      </c>
      <c r="AL410" s="26"/>
      <c r="AM410" s="26"/>
      <c r="AN410" s="26"/>
      <c r="AO410" s="26">
        <v>4</v>
      </c>
      <c r="AP410" s="22"/>
      <c r="AQ410" s="22"/>
      <c r="AR410" s="22">
        <v>3</v>
      </c>
      <c r="AS410" s="22"/>
      <c r="AT410" s="27"/>
      <c r="AU410" s="27"/>
      <c r="AV410" s="27"/>
      <c r="AW410" s="27">
        <v>4</v>
      </c>
      <c r="AX410" s="21"/>
      <c r="AY410" s="21"/>
      <c r="AZ410" s="21"/>
      <c r="BA410" s="21">
        <v>4</v>
      </c>
      <c r="BB410" s="22"/>
      <c r="BC410" s="22"/>
      <c r="BD410" s="22">
        <v>3</v>
      </c>
      <c r="BE410" s="22"/>
      <c r="BF410" s="23"/>
      <c r="BG410" s="23"/>
      <c r="BH410" s="23">
        <v>3</v>
      </c>
      <c r="BI410" s="23"/>
      <c r="BJ410" s="24"/>
      <c r="BK410" s="24"/>
      <c r="BL410" s="24">
        <v>3</v>
      </c>
      <c r="BM410" s="24"/>
      <c r="BN410" s="25"/>
      <c r="BO410" s="25"/>
      <c r="BP410" s="25"/>
      <c r="BQ410" s="25">
        <v>4</v>
      </c>
      <c r="BR410" s="26"/>
      <c r="BS410" s="26"/>
      <c r="BT410" s="26"/>
      <c r="BU410" s="26">
        <v>4</v>
      </c>
    </row>
    <row r="411" spans="1:73">
      <c r="A411" s="17">
        <v>317</v>
      </c>
      <c r="B411" s="39">
        <v>4</v>
      </c>
      <c r="C411" s="766"/>
      <c r="D411" s="20"/>
      <c r="E411" s="20">
        <v>1</v>
      </c>
      <c r="F411" s="20"/>
      <c r="G411" s="20">
        <v>1</v>
      </c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1"/>
      <c r="S411" s="21"/>
      <c r="T411" s="21"/>
      <c r="U411" s="21">
        <v>4</v>
      </c>
      <c r="V411" s="22"/>
      <c r="W411" s="22"/>
      <c r="X411" s="22"/>
      <c r="Y411" s="22">
        <v>4</v>
      </c>
      <c r="Z411" s="23"/>
      <c r="AA411" s="23"/>
      <c r="AB411" s="23"/>
      <c r="AC411" s="23">
        <v>4</v>
      </c>
      <c r="AD411" s="24"/>
      <c r="AE411" s="24"/>
      <c r="AF411" s="24">
        <v>3</v>
      </c>
      <c r="AG411" s="24"/>
      <c r="AH411" s="25"/>
      <c r="AI411" s="25"/>
      <c r="AJ411" s="25">
        <v>3</v>
      </c>
      <c r="AK411" s="25"/>
      <c r="AL411" s="26"/>
      <c r="AM411" s="26"/>
      <c r="AN411" s="26"/>
      <c r="AO411" s="26">
        <v>4</v>
      </c>
      <c r="AP411" s="22"/>
      <c r="AQ411" s="22"/>
      <c r="AR411" s="22"/>
      <c r="AS411" s="22">
        <v>4</v>
      </c>
      <c r="AT411" s="27"/>
      <c r="AU411" s="27">
        <v>2</v>
      </c>
      <c r="AV411" s="27"/>
      <c r="AW411" s="27"/>
      <c r="AX411" s="21"/>
      <c r="AY411" s="21"/>
      <c r="AZ411" s="21">
        <v>3</v>
      </c>
      <c r="BA411" s="21"/>
      <c r="BB411" s="22"/>
      <c r="BC411" s="22"/>
      <c r="BD411" s="22"/>
      <c r="BE411" s="22">
        <v>4</v>
      </c>
      <c r="BF411" s="23"/>
      <c r="BG411" s="23"/>
      <c r="BH411" s="23">
        <v>3</v>
      </c>
      <c r="BI411" s="23"/>
      <c r="BJ411" s="24"/>
      <c r="BK411" s="24"/>
      <c r="BL411" s="24"/>
      <c r="BM411" s="24">
        <v>4</v>
      </c>
      <c r="BN411" s="25"/>
      <c r="BO411" s="25"/>
      <c r="BP411" s="25"/>
      <c r="BQ411" s="25">
        <v>4</v>
      </c>
      <c r="BR411" s="26"/>
      <c r="BS411" s="26"/>
      <c r="BT411" s="26"/>
      <c r="BU411" s="26">
        <v>4</v>
      </c>
    </row>
    <row r="412" spans="1:73">
      <c r="A412" s="17">
        <v>318</v>
      </c>
      <c r="B412" s="39">
        <v>5</v>
      </c>
      <c r="C412" s="766"/>
      <c r="D412" s="20">
        <v>1</v>
      </c>
      <c r="E412" s="20"/>
      <c r="F412" s="20"/>
      <c r="G412" s="20"/>
      <c r="H412" s="20">
        <v>1</v>
      </c>
      <c r="I412" s="20"/>
      <c r="J412" s="20"/>
      <c r="K412" s="20"/>
      <c r="L412" s="20"/>
      <c r="M412" s="20"/>
      <c r="N412" s="20"/>
      <c r="O412" s="20"/>
      <c r="P412" s="20"/>
      <c r="Q412" s="20"/>
      <c r="R412" s="21"/>
      <c r="S412" s="21"/>
      <c r="T412" s="21">
        <v>3</v>
      </c>
      <c r="U412" s="21"/>
      <c r="V412" s="22"/>
      <c r="W412" s="22"/>
      <c r="X412" s="22"/>
      <c r="Y412" s="22">
        <v>4</v>
      </c>
      <c r="Z412" s="23"/>
      <c r="AA412" s="23"/>
      <c r="AB412" s="23">
        <v>3</v>
      </c>
      <c r="AC412" s="23"/>
      <c r="AD412" s="24"/>
      <c r="AE412" s="24"/>
      <c r="AF412" s="24"/>
      <c r="AG412" s="24">
        <v>4</v>
      </c>
      <c r="AH412" s="25"/>
      <c r="AI412" s="25"/>
      <c r="AJ412" s="25">
        <v>3</v>
      </c>
      <c r="AK412" s="25"/>
      <c r="AL412" s="26"/>
      <c r="AM412" s="26"/>
      <c r="AN412" s="26">
        <v>3</v>
      </c>
      <c r="AO412" s="26"/>
      <c r="AP412" s="22"/>
      <c r="AQ412" s="22"/>
      <c r="AR412" s="22"/>
      <c r="AS412" s="22">
        <v>4</v>
      </c>
      <c r="AT412" s="27"/>
      <c r="AU412" s="27"/>
      <c r="AV412" s="27">
        <v>3</v>
      </c>
      <c r="AW412" s="27"/>
      <c r="AX412" s="21"/>
      <c r="AY412" s="21"/>
      <c r="AZ412" s="21">
        <v>3</v>
      </c>
      <c r="BA412" s="21"/>
      <c r="BB412" s="22"/>
      <c r="BC412" s="22"/>
      <c r="BD412" s="22">
        <v>3</v>
      </c>
      <c r="BE412" s="22"/>
      <c r="BF412" s="23"/>
      <c r="BG412" s="23"/>
      <c r="BH412" s="23">
        <v>3</v>
      </c>
      <c r="BI412" s="23"/>
      <c r="BJ412" s="24"/>
      <c r="BK412" s="24"/>
      <c r="BL412" s="24">
        <v>3</v>
      </c>
      <c r="BM412" s="24"/>
      <c r="BN412" s="25"/>
      <c r="BO412" s="25"/>
      <c r="BP412" s="25">
        <v>3</v>
      </c>
      <c r="BQ412" s="25"/>
      <c r="BR412" s="26"/>
      <c r="BS412" s="26"/>
      <c r="BT412" s="26">
        <v>3</v>
      </c>
      <c r="BU412" s="26"/>
    </row>
    <row r="413" spans="1:73">
      <c r="A413" s="17">
        <v>319</v>
      </c>
      <c r="B413" s="39">
        <v>6</v>
      </c>
      <c r="C413" s="766"/>
      <c r="D413" s="20">
        <v>1</v>
      </c>
      <c r="E413" s="20"/>
      <c r="F413" s="20"/>
      <c r="G413" s="20"/>
      <c r="H413" s="20">
        <v>1</v>
      </c>
      <c r="I413" s="20"/>
      <c r="J413" s="20"/>
      <c r="K413" s="20"/>
      <c r="L413" s="20"/>
      <c r="M413" s="20"/>
      <c r="N413" s="20"/>
      <c r="O413" s="20"/>
      <c r="P413" s="20"/>
      <c r="Q413" s="20"/>
      <c r="R413" s="21"/>
      <c r="S413" s="21"/>
      <c r="T413" s="21">
        <v>3</v>
      </c>
      <c r="U413" s="21"/>
      <c r="V413" s="22"/>
      <c r="W413" s="22"/>
      <c r="X413" s="22"/>
      <c r="Y413" s="22">
        <v>4</v>
      </c>
      <c r="Z413" s="23"/>
      <c r="AA413" s="23"/>
      <c r="AB413" s="23">
        <v>3</v>
      </c>
      <c r="AC413" s="23"/>
      <c r="AD413" s="24"/>
      <c r="AE413" s="24"/>
      <c r="AF413" s="24"/>
      <c r="AG413" s="24">
        <v>4</v>
      </c>
      <c r="AH413" s="25"/>
      <c r="AI413" s="25"/>
      <c r="AJ413" s="25">
        <v>3</v>
      </c>
      <c r="AK413" s="25"/>
      <c r="AL413" s="26"/>
      <c r="AM413" s="26"/>
      <c r="AN413" s="26">
        <v>3</v>
      </c>
      <c r="AO413" s="26"/>
      <c r="AP413" s="22"/>
      <c r="AQ413" s="22"/>
      <c r="AR413" s="22"/>
      <c r="AS413" s="22">
        <v>4</v>
      </c>
      <c r="AT413" s="27">
        <v>1</v>
      </c>
      <c r="AU413" s="27"/>
      <c r="AV413" s="27"/>
      <c r="AW413" s="27"/>
      <c r="AX413" s="21"/>
      <c r="AY413" s="21"/>
      <c r="AZ413" s="21">
        <v>3</v>
      </c>
      <c r="BA413" s="21"/>
      <c r="BB413" s="22"/>
      <c r="BC413" s="22"/>
      <c r="BD413" s="22">
        <v>3</v>
      </c>
      <c r="BE413" s="22"/>
      <c r="BF413" s="23"/>
      <c r="BG413" s="23"/>
      <c r="BH413" s="23"/>
      <c r="BI413" s="23">
        <v>4</v>
      </c>
      <c r="BJ413" s="24"/>
      <c r="BK413" s="24"/>
      <c r="BL413" s="24"/>
      <c r="BM413" s="24">
        <v>4</v>
      </c>
      <c r="BN413" s="25"/>
      <c r="BO413" s="25"/>
      <c r="BP413" s="25"/>
      <c r="BQ413" s="25">
        <v>4</v>
      </c>
      <c r="BR413" s="26"/>
      <c r="BS413" s="26"/>
      <c r="BT413" s="26"/>
      <c r="BU413" s="26">
        <v>4</v>
      </c>
    </row>
    <row r="414" spans="1:73">
      <c r="A414" s="17">
        <v>320</v>
      </c>
      <c r="B414" s="39">
        <v>7</v>
      </c>
      <c r="C414" s="766"/>
      <c r="D414" s="20">
        <v>1</v>
      </c>
      <c r="E414" s="20"/>
      <c r="F414" s="20"/>
      <c r="G414" s="20"/>
      <c r="H414" s="20">
        <v>1</v>
      </c>
      <c r="I414" s="20"/>
      <c r="J414" s="20"/>
      <c r="K414" s="20"/>
      <c r="L414" s="20"/>
      <c r="M414" s="20"/>
      <c r="N414" s="20"/>
      <c r="O414" s="20"/>
      <c r="P414" s="20"/>
      <c r="Q414" s="20"/>
      <c r="R414" s="21"/>
      <c r="S414" s="21"/>
      <c r="T414" s="21">
        <v>3</v>
      </c>
      <c r="U414" s="21"/>
      <c r="V414" s="22"/>
      <c r="W414" s="22"/>
      <c r="X414" s="22">
        <v>3</v>
      </c>
      <c r="Y414" s="22"/>
      <c r="Z414" s="23"/>
      <c r="AA414" s="23"/>
      <c r="AB414" s="23">
        <v>3</v>
      </c>
      <c r="AC414" s="23"/>
      <c r="AD414" s="24"/>
      <c r="AE414" s="24"/>
      <c r="AF414" s="24">
        <v>3</v>
      </c>
      <c r="AG414" s="24"/>
      <c r="AH414" s="25"/>
      <c r="AI414" s="25"/>
      <c r="AJ414" s="25">
        <v>3</v>
      </c>
      <c r="AK414" s="25"/>
      <c r="AL414" s="26"/>
      <c r="AM414" s="26"/>
      <c r="AN414" s="26">
        <v>3</v>
      </c>
      <c r="AO414" s="26"/>
      <c r="AP414" s="22"/>
      <c r="AQ414" s="22">
        <v>2</v>
      </c>
      <c r="AR414" s="22"/>
      <c r="AS414" s="22"/>
      <c r="AT414" s="27"/>
      <c r="AU414" s="27"/>
      <c r="AV414" s="27">
        <v>3</v>
      </c>
      <c r="AW414" s="27"/>
      <c r="AX414" s="21"/>
      <c r="AY414" s="21"/>
      <c r="AZ414" s="21"/>
      <c r="BA414" s="21">
        <v>4</v>
      </c>
      <c r="BB414" s="22"/>
      <c r="BC414" s="22"/>
      <c r="BD414" s="22">
        <v>3</v>
      </c>
      <c r="BE414" s="22"/>
      <c r="BF414" s="23"/>
      <c r="BG414" s="23">
        <v>2</v>
      </c>
      <c r="BH414" s="23"/>
      <c r="BI414" s="23"/>
      <c r="BJ414" s="24"/>
      <c r="BK414" s="24"/>
      <c r="BL414" s="24">
        <v>3</v>
      </c>
      <c r="BM414" s="24"/>
      <c r="BN414" s="25"/>
      <c r="BO414" s="25"/>
      <c r="BP414" s="25"/>
      <c r="BQ414" s="25">
        <v>4</v>
      </c>
      <c r="BR414" s="26"/>
      <c r="BS414" s="26"/>
      <c r="BT414" s="26">
        <v>3</v>
      </c>
      <c r="BU414" s="26"/>
    </row>
    <row r="415" spans="1:73">
      <c r="A415" s="17">
        <v>321</v>
      </c>
      <c r="B415" s="39">
        <v>8</v>
      </c>
      <c r="C415" s="766"/>
      <c r="D415" s="20"/>
      <c r="E415" s="20">
        <v>1</v>
      </c>
      <c r="F415" s="20"/>
      <c r="G415" s="20"/>
      <c r="H415" s="20"/>
      <c r="I415" s="20"/>
      <c r="J415" s="20">
        <v>1</v>
      </c>
      <c r="K415" s="20"/>
      <c r="L415" s="20"/>
      <c r="M415" s="20"/>
      <c r="N415" s="20"/>
      <c r="O415" s="20"/>
      <c r="P415" s="20"/>
      <c r="Q415" s="20"/>
      <c r="R415" s="21"/>
      <c r="S415" s="21"/>
      <c r="T415" s="21">
        <v>3</v>
      </c>
      <c r="U415" s="21"/>
      <c r="V415" s="22"/>
      <c r="W415" s="22"/>
      <c r="X415" s="22">
        <v>3</v>
      </c>
      <c r="Y415" s="22"/>
      <c r="Z415" s="23"/>
      <c r="AA415" s="23"/>
      <c r="AB415" s="23"/>
      <c r="AC415" s="23">
        <v>4</v>
      </c>
      <c r="AD415" s="24"/>
      <c r="AE415" s="24"/>
      <c r="AF415" s="24">
        <v>3</v>
      </c>
      <c r="AG415" s="24"/>
      <c r="AH415" s="25"/>
      <c r="AI415" s="25"/>
      <c r="AJ415" s="25">
        <v>3</v>
      </c>
      <c r="AK415" s="25"/>
      <c r="AL415" s="26"/>
      <c r="AM415" s="26"/>
      <c r="AN415" s="26">
        <v>3</v>
      </c>
      <c r="AO415" s="26"/>
      <c r="AP415" s="22"/>
      <c r="AQ415" s="22"/>
      <c r="AR415" s="22">
        <v>3</v>
      </c>
      <c r="AS415" s="22"/>
      <c r="AT415" s="27"/>
      <c r="AU415" s="27"/>
      <c r="AV415" s="27">
        <v>3</v>
      </c>
      <c r="AW415" s="27"/>
      <c r="AX415" s="21"/>
      <c r="AY415" s="21"/>
      <c r="AZ415" s="21">
        <v>3</v>
      </c>
      <c r="BA415" s="21"/>
      <c r="BB415" s="22"/>
      <c r="BC415" s="22"/>
      <c r="BD415" s="22">
        <v>3</v>
      </c>
      <c r="BE415" s="22"/>
      <c r="BF415" s="23"/>
      <c r="BG415" s="23">
        <v>2</v>
      </c>
      <c r="BH415" s="23"/>
      <c r="BI415" s="23"/>
      <c r="BJ415" s="24"/>
      <c r="BK415" s="24"/>
      <c r="BL415" s="24"/>
      <c r="BM415" s="24">
        <v>4</v>
      </c>
      <c r="BN415" s="25"/>
      <c r="BO415" s="25"/>
      <c r="BP415" s="25">
        <v>3</v>
      </c>
      <c r="BQ415" s="25"/>
      <c r="BR415" s="26"/>
      <c r="BS415" s="26"/>
      <c r="BT415" s="26">
        <v>3</v>
      </c>
      <c r="BU415" s="26"/>
    </row>
    <row r="416" spans="1:73">
      <c r="A416" s="17">
        <v>322</v>
      </c>
      <c r="B416" s="39">
        <v>9</v>
      </c>
      <c r="C416" s="766"/>
      <c r="D416" s="20"/>
      <c r="E416" s="20">
        <v>1</v>
      </c>
      <c r="F416" s="20">
        <v>1</v>
      </c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1"/>
      <c r="S416" s="21"/>
      <c r="T416" s="21">
        <v>3</v>
      </c>
      <c r="U416" s="21"/>
      <c r="V416" s="22"/>
      <c r="W416" s="22"/>
      <c r="X416" s="22"/>
      <c r="Y416" s="22">
        <v>4</v>
      </c>
      <c r="Z416" s="23"/>
      <c r="AA416" s="23">
        <v>2</v>
      </c>
      <c r="AB416" s="23"/>
      <c r="AC416" s="23"/>
      <c r="AD416" s="24"/>
      <c r="AE416" s="24"/>
      <c r="AF416" s="24"/>
      <c r="AG416" s="24">
        <v>4</v>
      </c>
      <c r="AH416" s="25"/>
      <c r="AI416" s="25"/>
      <c r="AJ416" s="25">
        <v>3</v>
      </c>
      <c r="AK416" s="25"/>
      <c r="AL416" s="26"/>
      <c r="AM416" s="26"/>
      <c r="AN416" s="26">
        <v>3</v>
      </c>
      <c r="AO416" s="26"/>
      <c r="AP416" s="22"/>
      <c r="AQ416" s="22"/>
      <c r="AR416" s="22">
        <v>3</v>
      </c>
      <c r="AS416" s="22"/>
      <c r="AT416" s="27"/>
      <c r="AU416" s="27"/>
      <c r="AV416" s="27">
        <v>3</v>
      </c>
      <c r="AW416" s="27"/>
      <c r="AX416" s="21"/>
      <c r="AY416" s="21"/>
      <c r="AZ416" s="21">
        <v>3</v>
      </c>
      <c r="BA416" s="21"/>
      <c r="BB416" s="22"/>
      <c r="BC416" s="22"/>
      <c r="BD416" s="22">
        <v>3</v>
      </c>
      <c r="BE416" s="22"/>
      <c r="BF416" s="23"/>
      <c r="BG416" s="23"/>
      <c r="BH416" s="23">
        <v>3</v>
      </c>
      <c r="BI416" s="23"/>
      <c r="BJ416" s="24"/>
      <c r="BK416" s="24"/>
      <c r="BL416" s="24"/>
      <c r="BM416" s="24">
        <v>4</v>
      </c>
      <c r="BN416" s="25"/>
      <c r="BO416" s="25"/>
      <c r="BP416" s="25">
        <v>3</v>
      </c>
      <c r="BQ416" s="25"/>
      <c r="BR416" s="26"/>
      <c r="BS416" s="26"/>
      <c r="BT416" s="26">
        <v>3</v>
      </c>
      <c r="BU416" s="26"/>
    </row>
    <row r="417" spans="1:73">
      <c r="A417" s="17">
        <v>323</v>
      </c>
      <c r="B417" s="39">
        <v>10</v>
      </c>
      <c r="C417" s="766"/>
      <c r="D417" s="20">
        <v>1</v>
      </c>
      <c r="E417" s="20"/>
      <c r="F417" s="20"/>
      <c r="G417" s="20"/>
      <c r="H417" s="20">
        <v>1</v>
      </c>
      <c r="I417" s="20"/>
      <c r="J417" s="20"/>
      <c r="K417" s="20"/>
      <c r="L417" s="20"/>
      <c r="M417" s="20"/>
      <c r="N417" s="20"/>
      <c r="O417" s="20"/>
      <c r="P417" s="20"/>
      <c r="Q417" s="20"/>
      <c r="R417" s="21"/>
      <c r="S417" s="21"/>
      <c r="T417" s="21">
        <v>3</v>
      </c>
      <c r="U417" s="21"/>
      <c r="V417" s="22"/>
      <c r="W417" s="22"/>
      <c r="X417" s="22">
        <v>3</v>
      </c>
      <c r="Y417" s="22"/>
      <c r="Z417" s="23"/>
      <c r="AA417" s="23"/>
      <c r="AB417" s="23"/>
      <c r="AC417" s="23">
        <v>4</v>
      </c>
      <c r="AD417" s="24"/>
      <c r="AE417" s="24"/>
      <c r="AF417" s="24">
        <v>3</v>
      </c>
      <c r="AG417" s="24"/>
      <c r="AH417" s="25"/>
      <c r="AI417" s="25"/>
      <c r="AJ417" s="25">
        <v>3</v>
      </c>
      <c r="AK417" s="25"/>
      <c r="AL417" s="26"/>
      <c r="AM417" s="26"/>
      <c r="AN417" s="26">
        <v>3</v>
      </c>
      <c r="AO417" s="26"/>
      <c r="AP417" s="22"/>
      <c r="AQ417" s="22"/>
      <c r="AR417" s="22">
        <v>3</v>
      </c>
      <c r="AS417" s="22"/>
      <c r="AT417" s="27"/>
      <c r="AU417" s="27"/>
      <c r="AV417" s="27">
        <v>3</v>
      </c>
      <c r="AW417" s="27"/>
      <c r="AX417" s="21"/>
      <c r="AY417" s="21"/>
      <c r="AZ417" s="21">
        <v>3</v>
      </c>
      <c r="BA417" s="21"/>
      <c r="BB417" s="22"/>
      <c r="BC417" s="22"/>
      <c r="BD417" s="22">
        <v>3</v>
      </c>
      <c r="BE417" s="22"/>
      <c r="BF417" s="23"/>
      <c r="BG417" s="23"/>
      <c r="BH417" s="23">
        <v>3</v>
      </c>
      <c r="BI417" s="23"/>
      <c r="BJ417" s="24"/>
      <c r="BK417" s="24"/>
      <c r="BL417" s="24">
        <v>3</v>
      </c>
      <c r="BM417" s="24"/>
      <c r="BN417" s="25"/>
      <c r="BO417" s="25"/>
      <c r="BP417" s="25">
        <v>3</v>
      </c>
      <c r="BQ417" s="25"/>
      <c r="BR417" s="26"/>
      <c r="BS417" s="26"/>
      <c r="BT417" s="26">
        <v>3</v>
      </c>
      <c r="BU417" s="26"/>
    </row>
    <row r="418" spans="1:73">
      <c r="A418" s="17">
        <v>324</v>
      </c>
      <c r="B418" s="39">
        <v>11</v>
      </c>
      <c r="C418" s="766"/>
      <c r="D418" s="20">
        <v>1</v>
      </c>
      <c r="E418" s="20"/>
      <c r="F418" s="20">
        <v>1</v>
      </c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1"/>
      <c r="S418" s="21"/>
      <c r="T418" s="21"/>
      <c r="U418" s="21">
        <v>4</v>
      </c>
      <c r="V418" s="22"/>
      <c r="W418" s="22"/>
      <c r="X418" s="22">
        <v>3</v>
      </c>
      <c r="Y418" s="22"/>
      <c r="Z418" s="23"/>
      <c r="AA418" s="23"/>
      <c r="AB418" s="23"/>
      <c r="AC418" s="23">
        <v>4</v>
      </c>
      <c r="AD418" s="24"/>
      <c r="AE418" s="24"/>
      <c r="AF418" s="24"/>
      <c r="AG418" s="24">
        <v>4</v>
      </c>
      <c r="AH418" s="25"/>
      <c r="AI418" s="25"/>
      <c r="AJ418" s="25"/>
      <c r="AK418" s="25">
        <v>4</v>
      </c>
      <c r="AL418" s="26"/>
      <c r="AM418" s="26"/>
      <c r="AN418" s="26"/>
      <c r="AO418" s="26">
        <v>4</v>
      </c>
      <c r="AP418" s="22"/>
      <c r="AQ418" s="22"/>
      <c r="AR418" s="22">
        <v>3</v>
      </c>
      <c r="AS418" s="22"/>
      <c r="AT418" s="27"/>
      <c r="AU418" s="27"/>
      <c r="AV418" s="27">
        <v>3</v>
      </c>
      <c r="AW418" s="27"/>
      <c r="AX418" s="21"/>
      <c r="AY418" s="21"/>
      <c r="AZ418" s="21"/>
      <c r="BA418" s="21">
        <v>4</v>
      </c>
      <c r="BB418" s="22"/>
      <c r="BC418" s="22"/>
      <c r="BD418" s="22">
        <v>3</v>
      </c>
      <c r="BE418" s="22"/>
      <c r="BF418" s="23"/>
      <c r="BG418" s="23"/>
      <c r="BH418" s="23">
        <v>3</v>
      </c>
      <c r="BI418" s="23"/>
      <c r="BJ418" s="24"/>
      <c r="BK418" s="24"/>
      <c r="BL418" s="24">
        <v>3</v>
      </c>
      <c r="BM418" s="24"/>
      <c r="BN418" s="25"/>
      <c r="BO418" s="25"/>
      <c r="BP418" s="25">
        <v>3</v>
      </c>
      <c r="BQ418" s="25"/>
      <c r="BR418" s="26"/>
      <c r="BS418" s="26"/>
      <c r="BT418" s="26"/>
      <c r="BU418" s="26">
        <v>4</v>
      </c>
    </row>
    <row r="419" spans="1:73">
      <c r="A419" s="17">
        <v>325</v>
      </c>
      <c r="B419" s="39">
        <v>12</v>
      </c>
      <c r="C419" s="766"/>
      <c r="D419" s="20"/>
      <c r="E419" s="20">
        <v>1</v>
      </c>
      <c r="F419" s="20"/>
      <c r="G419" s="20"/>
      <c r="H419" s="20">
        <v>1</v>
      </c>
      <c r="I419" s="20"/>
      <c r="J419" s="20"/>
      <c r="K419" s="20"/>
      <c r="L419" s="20"/>
      <c r="M419" s="20"/>
      <c r="N419" s="20"/>
      <c r="O419" s="20"/>
      <c r="P419" s="20"/>
      <c r="Q419" s="20"/>
      <c r="R419" s="21"/>
      <c r="S419" s="21"/>
      <c r="T419" s="21">
        <v>3</v>
      </c>
      <c r="U419" s="21"/>
      <c r="V419" s="22"/>
      <c r="W419" s="22"/>
      <c r="X419" s="22">
        <v>3</v>
      </c>
      <c r="Y419" s="22"/>
      <c r="Z419" s="23"/>
      <c r="AA419" s="23"/>
      <c r="AB419" s="23">
        <v>3</v>
      </c>
      <c r="AC419" s="23"/>
      <c r="AD419" s="24"/>
      <c r="AE419" s="24"/>
      <c r="AF419" s="24"/>
      <c r="AG419" s="24">
        <v>4</v>
      </c>
      <c r="AH419" s="25"/>
      <c r="AI419" s="25"/>
      <c r="AJ419" s="25">
        <v>3</v>
      </c>
      <c r="AK419" s="25"/>
      <c r="AL419" s="26"/>
      <c r="AM419" s="26"/>
      <c r="AN419" s="26">
        <v>3</v>
      </c>
      <c r="AO419" s="26"/>
      <c r="AP419" s="22"/>
      <c r="AQ419" s="22"/>
      <c r="AR419" s="22"/>
      <c r="AS419" s="22">
        <v>4</v>
      </c>
      <c r="AT419" s="27"/>
      <c r="AU419" s="27"/>
      <c r="AV419" s="27">
        <v>3</v>
      </c>
      <c r="AW419" s="27"/>
      <c r="AX419" s="21"/>
      <c r="AY419" s="21"/>
      <c r="AZ419" s="21">
        <v>3</v>
      </c>
      <c r="BA419" s="21"/>
      <c r="BB419" s="22"/>
      <c r="BC419" s="22"/>
      <c r="BD419" s="22"/>
      <c r="BE419" s="22">
        <v>4</v>
      </c>
      <c r="BF419" s="23"/>
      <c r="BG419" s="23"/>
      <c r="BH419" s="23">
        <v>3</v>
      </c>
      <c r="BI419" s="23"/>
      <c r="BJ419" s="24"/>
      <c r="BK419" s="24"/>
      <c r="BL419" s="24">
        <v>3</v>
      </c>
      <c r="BM419" s="24"/>
      <c r="BN419" s="25"/>
      <c r="BO419" s="25"/>
      <c r="BP419" s="25">
        <v>3</v>
      </c>
      <c r="BQ419" s="25"/>
      <c r="BR419" s="26"/>
      <c r="BS419" s="26"/>
      <c r="BT419" s="26"/>
      <c r="BU419" s="26">
        <v>4</v>
      </c>
    </row>
    <row r="420" spans="1:73">
      <c r="A420" s="17">
        <v>326</v>
      </c>
      <c r="B420" s="39">
        <v>13</v>
      </c>
      <c r="C420" s="766"/>
      <c r="D420" s="20">
        <v>1</v>
      </c>
      <c r="E420" s="20"/>
      <c r="F420" s="20">
        <v>1</v>
      </c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1"/>
      <c r="S420" s="21"/>
      <c r="T420" s="21">
        <v>3</v>
      </c>
      <c r="U420" s="21"/>
      <c r="V420" s="22"/>
      <c r="W420" s="22"/>
      <c r="X420" s="22">
        <v>3</v>
      </c>
      <c r="Y420" s="22"/>
      <c r="Z420" s="23"/>
      <c r="AA420" s="23"/>
      <c r="AB420" s="23">
        <v>3</v>
      </c>
      <c r="AC420" s="23"/>
      <c r="AD420" s="24"/>
      <c r="AE420" s="24"/>
      <c r="AF420" s="24">
        <v>3</v>
      </c>
      <c r="AG420" s="24"/>
      <c r="AH420" s="25"/>
      <c r="AI420" s="25"/>
      <c r="AJ420" s="25">
        <v>3</v>
      </c>
      <c r="AK420" s="25"/>
      <c r="AL420" s="26"/>
      <c r="AM420" s="26"/>
      <c r="AN420" s="26">
        <v>3</v>
      </c>
      <c r="AO420" s="26"/>
      <c r="AP420" s="22"/>
      <c r="AQ420" s="22">
        <v>2</v>
      </c>
      <c r="AR420" s="22"/>
      <c r="AS420" s="22"/>
      <c r="AT420" s="27"/>
      <c r="AU420" s="27"/>
      <c r="AV420" s="27">
        <v>3</v>
      </c>
      <c r="AW420" s="27"/>
      <c r="AX420" s="21"/>
      <c r="AY420" s="21"/>
      <c r="AZ420" s="21">
        <v>3</v>
      </c>
      <c r="BA420" s="21"/>
      <c r="BB420" s="22"/>
      <c r="BC420" s="22"/>
      <c r="BD420" s="22">
        <v>3</v>
      </c>
      <c r="BE420" s="22"/>
      <c r="BF420" s="23"/>
      <c r="BG420" s="23"/>
      <c r="BH420" s="23">
        <v>3</v>
      </c>
      <c r="BI420" s="23"/>
      <c r="BJ420" s="24"/>
      <c r="BK420" s="24"/>
      <c r="BL420" s="24">
        <v>3</v>
      </c>
      <c r="BM420" s="24"/>
      <c r="BN420" s="25"/>
      <c r="BO420" s="25"/>
      <c r="BP420" s="25">
        <v>3</v>
      </c>
      <c r="BQ420" s="25"/>
      <c r="BR420" s="26"/>
      <c r="BS420" s="26"/>
      <c r="BT420" s="26"/>
      <c r="BU420" s="26">
        <v>4</v>
      </c>
    </row>
    <row r="421" spans="1:73">
      <c r="A421" s="17">
        <v>327</v>
      </c>
      <c r="B421" s="39">
        <v>14</v>
      </c>
      <c r="C421" s="766"/>
      <c r="D421" s="20">
        <v>1</v>
      </c>
      <c r="E421" s="20"/>
      <c r="F421" s="20"/>
      <c r="G421" s="20"/>
      <c r="H421" s="20">
        <v>1</v>
      </c>
      <c r="I421" s="20"/>
      <c r="J421" s="20"/>
      <c r="K421" s="20"/>
      <c r="L421" s="20"/>
      <c r="M421" s="20"/>
      <c r="N421" s="20"/>
      <c r="O421" s="20"/>
      <c r="P421" s="20"/>
      <c r="Q421" s="20"/>
      <c r="R421" s="21"/>
      <c r="S421" s="21"/>
      <c r="T421" s="21">
        <v>3</v>
      </c>
      <c r="U421" s="21"/>
      <c r="V421" s="22"/>
      <c r="W421" s="22"/>
      <c r="X421" s="22">
        <v>3</v>
      </c>
      <c r="Y421" s="22"/>
      <c r="Z421" s="23"/>
      <c r="AA421" s="23"/>
      <c r="AB421" s="23">
        <v>3</v>
      </c>
      <c r="AC421" s="23"/>
      <c r="AD421" s="24"/>
      <c r="AE421" s="24"/>
      <c r="AF421" s="24">
        <v>3</v>
      </c>
      <c r="AG421" s="24"/>
      <c r="AH421" s="25"/>
      <c r="AI421" s="25"/>
      <c r="AJ421" s="25">
        <v>3</v>
      </c>
      <c r="AK421" s="25"/>
      <c r="AL421" s="26"/>
      <c r="AM421" s="26"/>
      <c r="AN421" s="26">
        <v>3</v>
      </c>
      <c r="AO421" s="26"/>
      <c r="AP421" s="22"/>
      <c r="AQ421" s="22"/>
      <c r="AR421" s="22">
        <v>3</v>
      </c>
      <c r="AS421" s="22"/>
      <c r="AT421" s="27"/>
      <c r="AU421" s="27"/>
      <c r="AV421" s="27">
        <v>3</v>
      </c>
      <c r="AW421" s="27"/>
      <c r="AX421" s="21"/>
      <c r="AY421" s="21"/>
      <c r="AZ421" s="21">
        <v>3</v>
      </c>
      <c r="BA421" s="21"/>
      <c r="BB421" s="22"/>
      <c r="BC421" s="22"/>
      <c r="BD421" s="22">
        <v>3</v>
      </c>
      <c r="BE421" s="22"/>
      <c r="BF421" s="23"/>
      <c r="BG421" s="23"/>
      <c r="BH421" s="23">
        <v>3</v>
      </c>
      <c r="BI421" s="23"/>
      <c r="BJ421" s="24"/>
      <c r="BK421" s="24"/>
      <c r="BL421" s="24">
        <v>3</v>
      </c>
      <c r="BM421" s="24"/>
      <c r="BN421" s="25"/>
      <c r="BO421" s="25">
        <v>2</v>
      </c>
      <c r="BP421" s="25"/>
      <c r="BQ421" s="25"/>
      <c r="BR421" s="26"/>
      <c r="BS421" s="26"/>
      <c r="BT421" s="26">
        <v>3</v>
      </c>
      <c r="BU421" s="26"/>
    </row>
    <row r="422" spans="1:73">
      <c r="A422" s="17">
        <v>328</v>
      </c>
      <c r="B422" s="39">
        <v>15</v>
      </c>
      <c r="C422" s="766"/>
      <c r="D422" s="20">
        <v>1</v>
      </c>
      <c r="E422" s="20"/>
      <c r="F422" s="20"/>
      <c r="G422" s="20"/>
      <c r="H422" s="20">
        <v>1</v>
      </c>
      <c r="I422" s="20"/>
      <c r="J422" s="20"/>
      <c r="K422" s="20"/>
      <c r="L422" s="20"/>
      <c r="M422" s="20"/>
      <c r="N422" s="20"/>
      <c r="O422" s="20"/>
      <c r="P422" s="20"/>
      <c r="Q422" s="20"/>
      <c r="R422" s="21"/>
      <c r="S422" s="21"/>
      <c r="T422" s="21">
        <v>3</v>
      </c>
      <c r="U422" s="21"/>
      <c r="V422" s="22"/>
      <c r="W422" s="22"/>
      <c r="X422" s="22">
        <v>3</v>
      </c>
      <c r="Y422" s="22"/>
      <c r="Z422" s="23"/>
      <c r="AA422" s="23"/>
      <c r="AB422" s="23">
        <v>3</v>
      </c>
      <c r="AC422" s="23"/>
      <c r="AD422" s="24"/>
      <c r="AE422" s="24">
        <v>2</v>
      </c>
      <c r="AF422" s="24"/>
      <c r="AG422" s="24"/>
      <c r="AH422" s="25"/>
      <c r="AI422" s="25"/>
      <c r="AJ422" s="25">
        <v>3</v>
      </c>
      <c r="AK422" s="25"/>
      <c r="AL422" s="26"/>
      <c r="AM422" s="26"/>
      <c r="AN422" s="26">
        <v>3</v>
      </c>
      <c r="AO422" s="26"/>
      <c r="AP422" s="22"/>
      <c r="AQ422" s="22">
        <v>2</v>
      </c>
      <c r="AR422" s="22"/>
      <c r="AS422" s="22"/>
      <c r="AT422" s="27"/>
      <c r="AU422" s="27"/>
      <c r="AV422" s="27">
        <v>3</v>
      </c>
      <c r="AW422" s="27"/>
      <c r="AX422" s="21"/>
      <c r="AY422" s="21"/>
      <c r="AZ422" s="21">
        <v>3</v>
      </c>
      <c r="BA422" s="21"/>
      <c r="BB422" s="22"/>
      <c r="BC422" s="22"/>
      <c r="BD422" s="22">
        <v>3</v>
      </c>
      <c r="BE422" s="22"/>
      <c r="BF422" s="23"/>
      <c r="BG422" s="23"/>
      <c r="BH422" s="23">
        <v>3</v>
      </c>
      <c r="BI422" s="23"/>
      <c r="BJ422" s="24"/>
      <c r="BK422" s="24"/>
      <c r="BL422" s="24">
        <v>3</v>
      </c>
      <c r="BM422" s="24"/>
      <c r="BN422" s="25"/>
      <c r="BO422" s="25"/>
      <c r="BP422" s="25">
        <v>3</v>
      </c>
      <c r="BQ422" s="25"/>
      <c r="BR422" s="26"/>
      <c r="BS422" s="26"/>
      <c r="BT422" s="26">
        <v>3</v>
      </c>
      <c r="BU422" s="26"/>
    </row>
    <row r="423" spans="1:73">
      <c r="A423" s="17">
        <v>329</v>
      </c>
      <c r="B423" s="39">
        <v>16</v>
      </c>
      <c r="C423" s="766"/>
      <c r="D423" s="20"/>
      <c r="E423" s="20">
        <v>1</v>
      </c>
      <c r="F423" s="20"/>
      <c r="G423" s="20">
        <v>1</v>
      </c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1"/>
      <c r="S423" s="21"/>
      <c r="T423" s="21">
        <v>3</v>
      </c>
      <c r="U423" s="21"/>
      <c r="V423" s="22"/>
      <c r="W423" s="22"/>
      <c r="X423" s="22"/>
      <c r="Y423" s="22">
        <v>4</v>
      </c>
      <c r="Z423" s="23"/>
      <c r="AA423" s="23"/>
      <c r="AB423" s="23"/>
      <c r="AC423" s="23">
        <v>4</v>
      </c>
      <c r="AD423" s="24"/>
      <c r="AE423" s="24"/>
      <c r="AF423" s="24">
        <v>3</v>
      </c>
      <c r="AG423" s="24"/>
      <c r="AH423" s="25"/>
      <c r="AI423" s="25"/>
      <c r="AJ423" s="25"/>
      <c r="AK423" s="25">
        <v>4</v>
      </c>
      <c r="AL423" s="26"/>
      <c r="AM423" s="26"/>
      <c r="AN423" s="26"/>
      <c r="AO423" s="26">
        <v>4</v>
      </c>
      <c r="AP423" s="22"/>
      <c r="AQ423" s="22"/>
      <c r="AR423" s="22"/>
      <c r="AS423" s="22">
        <v>4</v>
      </c>
      <c r="AT423" s="27"/>
      <c r="AU423" s="27"/>
      <c r="AV423" s="27">
        <v>3</v>
      </c>
      <c r="AW423" s="27"/>
      <c r="AX423" s="21"/>
      <c r="AY423" s="21"/>
      <c r="AZ423" s="21"/>
      <c r="BA423" s="21">
        <v>4</v>
      </c>
      <c r="BB423" s="22"/>
      <c r="BC423" s="22">
        <v>2</v>
      </c>
      <c r="BD423" s="22"/>
      <c r="BE423" s="22"/>
      <c r="BF423" s="23"/>
      <c r="BG423" s="23">
        <v>2</v>
      </c>
      <c r="BH423" s="23"/>
      <c r="BI423" s="23"/>
      <c r="BJ423" s="24"/>
      <c r="BK423" s="24">
        <v>2</v>
      </c>
      <c r="BL423" s="24"/>
      <c r="BM423" s="24"/>
      <c r="BN423" s="25"/>
      <c r="BO423" s="25"/>
      <c r="BP423" s="25">
        <v>3</v>
      </c>
      <c r="BQ423" s="25"/>
      <c r="BR423" s="26"/>
      <c r="BS423" s="26"/>
      <c r="BT423" s="26"/>
      <c r="BU423" s="26">
        <v>4</v>
      </c>
    </row>
    <row r="424" spans="1:73">
      <c r="A424" s="17">
        <v>330</v>
      </c>
      <c r="B424" s="39">
        <v>17</v>
      </c>
      <c r="C424" s="766"/>
      <c r="D424" s="20"/>
      <c r="E424" s="20">
        <v>1</v>
      </c>
      <c r="F424" s="20"/>
      <c r="G424" s="20"/>
      <c r="H424" s="20">
        <v>1</v>
      </c>
      <c r="I424" s="20"/>
      <c r="J424" s="20"/>
      <c r="K424" s="20"/>
      <c r="L424" s="20"/>
      <c r="M424" s="20"/>
      <c r="N424" s="20"/>
      <c r="O424" s="20"/>
      <c r="P424" s="20"/>
      <c r="Q424" s="20"/>
      <c r="R424" s="21"/>
      <c r="S424" s="21"/>
      <c r="T424" s="21">
        <v>3</v>
      </c>
      <c r="U424" s="21"/>
      <c r="V424" s="22"/>
      <c r="W424" s="22"/>
      <c r="X424" s="22">
        <v>3</v>
      </c>
      <c r="Y424" s="22"/>
      <c r="Z424" s="23"/>
      <c r="AA424" s="23"/>
      <c r="AB424" s="23">
        <v>3</v>
      </c>
      <c r="AC424" s="23"/>
      <c r="AD424" s="24"/>
      <c r="AE424" s="24"/>
      <c r="AF424" s="24">
        <v>3</v>
      </c>
      <c r="AG424" s="24"/>
      <c r="AH424" s="25"/>
      <c r="AI424" s="25"/>
      <c r="AJ424" s="25">
        <v>3</v>
      </c>
      <c r="AK424" s="25"/>
      <c r="AL424" s="26"/>
      <c r="AM424" s="26"/>
      <c r="AN424" s="26">
        <v>3</v>
      </c>
      <c r="AO424" s="26"/>
      <c r="AP424" s="22"/>
      <c r="AQ424" s="22"/>
      <c r="AR424" s="22">
        <v>3</v>
      </c>
      <c r="AS424" s="22"/>
      <c r="AT424" s="27"/>
      <c r="AU424" s="27"/>
      <c r="AV424" s="27">
        <v>3</v>
      </c>
      <c r="AW424" s="27"/>
      <c r="AX424" s="21"/>
      <c r="AY424" s="21"/>
      <c r="AZ424" s="21">
        <v>3</v>
      </c>
      <c r="BA424" s="21"/>
      <c r="BB424" s="22"/>
      <c r="BC424" s="22"/>
      <c r="BD424" s="22">
        <v>3</v>
      </c>
      <c r="BE424" s="22"/>
      <c r="BF424" s="23"/>
      <c r="BG424" s="23"/>
      <c r="BH424" s="23">
        <v>3</v>
      </c>
      <c r="BI424" s="23"/>
      <c r="BJ424" s="24"/>
      <c r="BK424" s="24"/>
      <c r="BL424" s="24">
        <v>3</v>
      </c>
      <c r="BM424" s="24"/>
      <c r="BN424" s="25"/>
      <c r="BO424" s="25">
        <v>2</v>
      </c>
      <c r="BP424" s="25"/>
      <c r="BQ424" s="25"/>
      <c r="BR424" s="26"/>
      <c r="BS424" s="26"/>
      <c r="BT424" s="26">
        <v>3</v>
      </c>
      <c r="BU424" s="26"/>
    </row>
    <row r="425" spans="1:73">
      <c r="A425" s="17">
        <v>331</v>
      </c>
      <c r="B425" s="39">
        <v>18</v>
      </c>
      <c r="C425" s="766"/>
      <c r="D425" s="20">
        <v>1</v>
      </c>
      <c r="E425" s="20"/>
      <c r="F425" s="20"/>
      <c r="G425" s="20"/>
      <c r="H425" s="20"/>
      <c r="I425" s="20">
        <v>1</v>
      </c>
      <c r="J425" s="20"/>
      <c r="K425" s="20"/>
      <c r="L425" s="20"/>
      <c r="M425" s="20"/>
      <c r="N425" s="20"/>
      <c r="O425" s="20"/>
      <c r="P425" s="20"/>
      <c r="Q425" s="20"/>
      <c r="R425" s="21"/>
      <c r="S425" s="21"/>
      <c r="T425" s="21">
        <v>3</v>
      </c>
      <c r="U425" s="21"/>
      <c r="V425" s="22"/>
      <c r="W425" s="22"/>
      <c r="X425" s="22"/>
      <c r="Y425" s="22">
        <v>4</v>
      </c>
      <c r="Z425" s="23"/>
      <c r="AA425" s="23"/>
      <c r="AB425" s="23">
        <v>3</v>
      </c>
      <c r="AC425" s="23"/>
      <c r="AD425" s="24"/>
      <c r="AE425" s="24"/>
      <c r="AF425" s="24"/>
      <c r="AG425" s="24">
        <v>4</v>
      </c>
      <c r="AH425" s="25"/>
      <c r="AI425" s="25"/>
      <c r="AJ425" s="25">
        <v>3</v>
      </c>
      <c r="AK425" s="25"/>
      <c r="AL425" s="26"/>
      <c r="AM425" s="26"/>
      <c r="AN425" s="26">
        <v>3</v>
      </c>
      <c r="AO425" s="26"/>
      <c r="AP425" s="22"/>
      <c r="AQ425" s="22"/>
      <c r="AR425" s="22"/>
      <c r="AS425" s="22">
        <v>4</v>
      </c>
      <c r="AT425" s="27"/>
      <c r="AU425" s="27"/>
      <c r="AV425" s="27">
        <v>3</v>
      </c>
      <c r="AW425" s="27"/>
      <c r="AX425" s="21"/>
      <c r="AY425" s="21"/>
      <c r="AZ425" s="21"/>
      <c r="BA425" s="21">
        <v>4</v>
      </c>
      <c r="BB425" s="22"/>
      <c r="BC425" s="22"/>
      <c r="BD425" s="22">
        <v>3</v>
      </c>
      <c r="BE425" s="22"/>
      <c r="BF425" s="23"/>
      <c r="BG425" s="23"/>
      <c r="BH425" s="23"/>
      <c r="BI425" s="23">
        <v>4</v>
      </c>
      <c r="BJ425" s="24"/>
      <c r="BK425" s="24"/>
      <c r="BL425" s="24">
        <v>3</v>
      </c>
      <c r="BM425" s="24"/>
      <c r="BN425" s="25"/>
      <c r="BO425" s="25"/>
      <c r="BP425" s="25"/>
      <c r="BQ425" s="25">
        <v>4</v>
      </c>
      <c r="BR425" s="26"/>
      <c r="BS425" s="26"/>
      <c r="BT425" s="26"/>
      <c r="BU425" s="26">
        <v>4</v>
      </c>
    </row>
    <row r="426" spans="1:73">
      <c r="A426" s="17">
        <v>332</v>
      </c>
      <c r="B426" s="39">
        <v>19</v>
      </c>
      <c r="C426" s="766"/>
      <c r="D426" s="20">
        <v>1</v>
      </c>
      <c r="E426" s="20"/>
      <c r="F426" s="20"/>
      <c r="G426" s="20">
        <v>1</v>
      </c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1"/>
      <c r="S426" s="21"/>
      <c r="T426" s="21">
        <v>3</v>
      </c>
      <c r="U426" s="21"/>
      <c r="V426" s="22"/>
      <c r="W426" s="22"/>
      <c r="X426" s="22">
        <v>3</v>
      </c>
      <c r="Y426" s="22"/>
      <c r="Z426" s="23"/>
      <c r="AA426" s="23"/>
      <c r="AB426" s="23"/>
      <c r="AC426" s="23">
        <v>4</v>
      </c>
      <c r="AD426" s="24"/>
      <c r="AE426" s="24"/>
      <c r="AF426" s="24">
        <v>3</v>
      </c>
      <c r="AG426" s="24"/>
      <c r="AH426" s="25"/>
      <c r="AI426" s="25"/>
      <c r="AJ426" s="25"/>
      <c r="AK426" s="25">
        <v>4</v>
      </c>
      <c r="AL426" s="26"/>
      <c r="AM426" s="26"/>
      <c r="AN426" s="26"/>
      <c r="AO426" s="26">
        <v>4</v>
      </c>
      <c r="AP426" s="22"/>
      <c r="AQ426" s="22"/>
      <c r="AR426" s="22">
        <v>3</v>
      </c>
      <c r="AS426" s="22"/>
      <c r="AT426" s="27"/>
      <c r="AU426" s="27"/>
      <c r="AV426" s="27">
        <v>3</v>
      </c>
      <c r="AW426" s="27"/>
      <c r="AX426" s="21"/>
      <c r="AY426" s="21"/>
      <c r="AZ426" s="21">
        <v>3</v>
      </c>
      <c r="BA426" s="21"/>
      <c r="BB426" s="22"/>
      <c r="BC426" s="22"/>
      <c r="BD426" s="22"/>
      <c r="BE426" s="22">
        <v>4</v>
      </c>
      <c r="BF426" s="23"/>
      <c r="BG426" s="23"/>
      <c r="BH426" s="23"/>
      <c r="BI426" s="23">
        <v>4</v>
      </c>
      <c r="BJ426" s="24"/>
      <c r="BK426" s="24"/>
      <c r="BL426" s="24">
        <v>3</v>
      </c>
      <c r="BM426" s="24"/>
      <c r="BN426" s="25"/>
      <c r="BO426" s="25"/>
      <c r="BP426" s="25">
        <v>3</v>
      </c>
      <c r="BQ426" s="25"/>
      <c r="BR426" s="26"/>
      <c r="BS426" s="26"/>
      <c r="BT426" s="26">
        <v>3</v>
      </c>
      <c r="BU426" s="26"/>
    </row>
    <row r="427" spans="1:73">
      <c r="A427" s="17">
        <v>333</v>
      </c>
      <c r="B427" s="39">
        <v>20</v>
      </c>
      <c r="C427" s="766"/>
      <c r="D427" s="20">
        <v>1</v>
      </c>
      <c r="E427" s="20"/>
      <c r="F427" s="20"/>
      <c r="G427" s="20"/>
      <c r="H427" s="20"/>
      <c r="I427" s="20">
        <v>1</v>
      </c>
      <c r="J427" s="20"/>
      <c r="K427" s="20"/>
      <c r="L427" s="20"/>
      <c r="M427" s="20"/>
      <c r="N427" s="20"/>
      <c r="O427" s="20"/>
      <c r="P427" s="20"/>
      <c r="Q427" s="20"/>
      <c r="R427" s="21"/>
      <c r="S427" s="21"/>
      <c r="T427" s="21">
        <v>3</v>
      </c>
      <c r="U427" s="21"/>
      <c r="V427" s="22"/>
      <c r="W427" s="22"/>
      <c r="X427" s="22">
        <v>3</v>
      </c>
      <c r="Y427" s="22"/>
      <c r="Z427" s="23"/>
      <c r="AA427" s="23"/>
      <c r="AB427" s="23">
        <v>3</v>
      </c>
      <c r="AC427" s="23"/>
      <c r="AD427" s="24"/>
      <c r="AE427" s="24"/>
      <c r="AF427" s="24">
        <v>3</v>
      </c>
      <c r="AG427" s="24"/>
      <c r="AH427" s="25"/>
      <c r="AI427" s="25"/>
      <c r="AJ427" s="25">
        <v>3</v>
      </c>
      <c r="AK427" s="25"/>
      <c r="AL427" s="26"/>
      <c r="AM427" s="26"/>
      <c r="AN427" s="26">
        <v>3</v>
      </c>
      <c r="AO427" s="26"/>
      <c r="AP427" s="22"/>
      <c r="AQ427" s="22"/>
      <c r="AR427" s="22"/>
      <c r="AS427" s="22">
        <v>4</v>
      </c>
      <c r="AT427" s="27"/>
      <c r="AU427" s="27"/>
      <c r="AV427" s="27">
        <v>3</v>
      </c>
      <c r="AW427" s="27"/>
      <c r="AX427" s="21"/>
      <c r="AY427" s="21"/>
      <c r="AZ427" s="21">
        <v>3</v>
      </c>
      <c r="BA427" s="21"/>
      <c r="BB427" s="22"/>
      <c r="BC427" s="22"/>
      <c r="BD427" s="22">
        <v>3</v>
      </c>
      <c r="BE427" s="22"/>
      <c r="BF427" s="23"/>
      <c r="BG427" s="23"/>
      <c r="BH427" s="23">
        <v>3</v>
      </c>
      <c r="BI427" s="23"/>
      <c r="BJ427" s="24"/>
      <c r="BK427" s="24"/>
      <c r="BL427" s="24">
        <v>3</v>
      </c>
      <c r="BM427" s="24"/>
      <c r="BN427" s="25"/>
      <c r="BO427" s="25"/>
      <c r="BP427" s="25">
        <v>3</v>
      </c>
      <c r="BQ427" s="25"/>
      <c r="BR427" s="26"/>
      <c r="BS427" s="26"/>
      <c r="BT427" s="26">
        <v>3</v>
      </c>
      <c r="BU427" s="26"/>
    </row>
    <row r="428" spans="1:73">
      <c r="A428" s="17">
        <v>334</v>
      </c>
      <c r="B428" s="39">
        <v>21</v>
      </c>
      <c r="C428" s="766"/>
      <c r="D428" s="20">
        <v>1</v>
      </c>
      <c r="E428" s="20"/>
      <c r="F428" s="20"/>
      <c r="G428" s="20"/>
      <c r="H428" s="20">
        <v>1</v>
      </c>
      <c r="I428" s="20"/>
      <c r="J428" s="20"/>
      <c r="K428" s="20"/>
      <c r="L428" s="20"/>
      <c r="M428" s="20"/>
      <c r="N428" s="20"/>
      <c r="O428" s="20"/>
      <c r="P428" s="20"/>
      <c r="Q428" s="20"/>
      <c r="R428" s="21"/>
      <c r="S428" s="21"/>
      <c r="T428" s="21">
        <v>3</v>
      </c>
      <c r="U428" s="21"/>
      <c r="V428" s="22"/>
      <c r="W428" s="22"/>
      <c r="X428" s="22">
        <v>3</v>
      </c>
      <c r="Y428" s="22"/>
      <c r="Z428" s="23"/>
      <c r="AA428" s="23"/>
      <c r="AB428" s="23">
        <v>3</v>
      </c>
      <c r="AC428" s="23"/>
      <c r="AD428" s="24"/>
      <c r="AE428" s="24"/>
      <c r="AF428" s="24">
        <v>3</v>
      </c>
      <c r="AG428" s="24"/>
      <c r="AH428" s="25"/>
      <c r="AI428" s="25"/>
      <c r="AJ428" s="25">
        <v>3</v>
      </c>
      <c r="AK428" s="25"/>
      <c r="AL428" s="26"/>
      <c r="AM428" s="26"/>
      <c r="AN428" s="26">
        <v>3</v>
      </c>
      <c r="AO428" s="26"/>
      <c r="AP428" s="22"/>
      <c r="AQ428" s="22"/>
      <c r="AR428" s="22">
        <v>3</v>
      </c>
      <c r="AS428" s="22"/>
      <c r="AT428" s="27"/>
      <c r="AU428" s="27"/>
      <c r="AV428" s="27">
        <v>3</v>
      </c>
      <c r="AW428" s="27"/>
      <c r="AX428" s="21"/>
      <c r="AY428" s="21"/>
      <c r="AZ428" s="21">
        <v>3</v>
      </c>
      <c r="BA428" s="21"/>
      <c r="BB428" s="22"/>
      <c r="BC428" s="22"/>
      <c r="BD428" s="22">
        <v>3</v>
      </c>
      <c r="BE428" s="22"/>
      <c r="BF428" s="23"/>
      <c r="BG428" s="23"/>
      <c r="BH428" s="23">
        <v>3</v>
      </c>
      <c r="BI428" s="23"/>
      <c r="BJ428" s="24"/>
      <c r="BK428" s="24"/>
      <c r="BL428" s="24">
        <v>3</v>
      </c>
      <c r="BM428" s="24"/>
      <c r="BN428" s="25"/>
      <c r="BO428" s="25">
        <v>2</v>
      </c>
      <c r="BP428" s="25"/>
      <c r="BQ428" s="25"/>
      <c r="BR428" s="26"/>
      <c r="BS428" s="26"/>
      <c r="BT428" s="26">
        <v>3</v>
      </c>
      <c r="BU428" s="26"/>
    </row>
    <row r="429" spans="1:73">
      <c r="A429" s="17">
        <v>335</v>
      </c>
      <c r="B429" s="39">
        <v>22</v>
      </c>
      <c r="C429" s="766"/>
      <c r="D429" s="20"/>
      <c r="E429" s="20">
        <v>1</v>
      </c>
      <c r="F429" s="20"/>
      <c r="G429" s="20">
        <v>1</v>
      </c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1"/>
      <c r="S429" s="21"/>
      <c r="T429" s="21">
        <v>3</v>
      </c>
      <c r="U429" s="21"/>
      <c r="V429" s="22"/>
      <c r="W429" s="22"/>
      <c r="X429" s="22">
        <v>3</v>
      </c>
      <c r="Y429" s="22"/>
      <c r="Z429" s="23"/>
      <c r="AA429" s="23"/>
      <c r="AB429" s="23">
        <v>3</v>
      </c>
      <c r="AC429" s="23"/>
      <c r="AD429" s="24"/>
      <c r="AE429" s="24"/>
      <c r="AF429" s="24">
        <v>3</v>
      </c>
      <c r="AG429" s="24"/>
      <c r="AH429" s="25"/>
      <c r="AI429" s="25"/>
      <c r="AJ429" s="25">
        <v>3</v>
      </c>
      <c r="AK429" s="25"/>
      <c r="AL429" s="26"/>
      <c r="AM429" s="26"/>
      <c r="AN429" s="26"/>
      <c r="AO429" s="26">
        <v>4</v>
      </c>
      <c r="AP429" s="22"/>
      <c r="AQ429" s="22"/>
      <c r="AR429" s="22">
        <v>3</v>
      </c>
      <c r="AS429" s="22"/>
      <c r="AT429" s="27"/>
      <c r="AU429" s="27"/>
      <c r="AV429" s="27"/>
      <c r="AW429" s="27">
        <v>4</v>
      </c>
      <c r="AX429" s="21"/>
      <c r="AY429" s="21"/>
      <c r="AZ429" s="21"/>
      <c r="BA429" s="21">
        <v>4</v>
      </c>
      <c r="BB429" s="22"/>
      <c r="BC429" s="22"/>
      <c r="BD429" s="22">
        <v>3</v>
      </c>
      <c r="BE429" s="22"/>
      <c r="BF429" s="23"/>
      <c r="BG429" s="23"/>
      <c r="BH429" s="23">
        <v>3</v>
      </c>
      <c r="BI429" s="23"/>
      <c r="BJ429" s="24"/>
      <c r="BK429" s="24"/>
      <c r="BL429" s="24"/>
      <c r="BM429" s="24">
        <v>4</v>
      </c>
      <c r="BN429" s="25"/>
      <c r="BO429" s="25"/>
      <c r="BP429" s="25">
        <v>3</v>
      </c>
      <c r="BQ429" s="25"/>
      <c r="BR429" s="26"/>
      <c r="BS429" s="26"/>
      <c r="BT429" s="26">
        <v>3</v>
      </c>
      <c r="BU429" s="26"/>
    </row>
    <row r="430" spans="1:73">
      <c r="A430" s="17">
        <v>336</v>
      </c>
      <c r="B430" s="39">
        <v>23</v>
      </c>
      <c r="C430" s="766"/>
      <c r="D430" s="20">
        <v>1</v>
      </c>
      <c r="E430" s="20"/>
      <c r="F430" s="20"/>
      <c r="G430" s="20"/>
      <c r="H430" s="20"/>
      <c r="I430" s="20"/>
      <c r="J430" s="20"/>
      <c r="K430" s="20">
        <v>1</v>
      </c>
      <c r="L430" s="20"/>
      <c r="M430" s="20"/>
      <c r="N430" s="20"/>
      <c r="O430" s="20"/>
      <c r="P430" s="20"/>
      <c r="Q430" s="20"/>
      <c r="R430" s="21"/>
      <c r="S430" s="21"/>
      <c r="T430" s="21">
        <v>3</v>
      </c>
      <c r="U430" s="21"/>
      <c r="V430" s="22"/>
      <c r="W430" s="22"/>
      <c r="X430" s="22">
        <v>3</v>
      </c>
      <c r="Y430" s="22"/>
      <c r="Z430" s="23"/>
      <c r="AA430" s="23"/>
      <c r="AB430" s="23">
        <v>3</v>
      </c>
      <c r="AC430" s="23"/>
      <c r="AD430" s="24"/>
      <c r="AE430" s="24"/>
      <c r="AF430" s="24">
        <v>3</v>
      </c>
      <c r="AG430" s="24"/>
      <c r="AH430" s="25"/>
      <c r="AI430" s="25"/>
      <c r="AJ430" s="25">
        <v>3</v>
      </c>
      <c r="AK430" s="25"/>
      <c r="AL430" s="26"/>
      <c r="AM430" s="26"/>
      <c r="AN430" s="26">
        <v>3</v>
      </c>
      <c r="AO430" s="26"/>
      <c r="AP430" s="22"/>
      <c r="AQ430" s="22"/>
      <c r="AR430" s="22">
        <v>3</v>
      </c>
      <c r="AS430" s="22"/>
      <c r="AT430" s="27"/>
      <c r="AU430" s="27"/>
      <c r="AV430" s="27">
        <v>3</v>
      </c>
      <c r="AW430" s="27"/>
      <c r="AX430" s="21"/>
      <c r="AY430" s="21"/>
      <c r="AZ430" s="21">
        <v>3</v>
      </c>
      <c r="BA430" s="21"/>
      <c r="BB430" s="22"/>
      <c r="BC430" s="22"/>
      <c r="BD430" s="22">
        <v>3</v>
      </c>
      <c r="BE430" s="22"/>
      <c r="BF430" s="23"/>
      <c r="BG430" s="23"/>
      <c r="BH430" s="23">
        <v>3</v>
      </c>
      <c r="BI430" s="23"/>
      <c r="BJ430" s="24"/>
      <c r="BK430" s="24">
        <v>2</v>
      </c>
      <c r="BL430" s="24"/>
      <c r="BM430" s="24"/>
      <c r="BN430" s="25"/>
      <c r="BO430" s="25"/>
      <c r="BP430" s="25">
        <v>3</v>
      </c>
      <c r="BQ430" s="25"/>
      <c r="BR430" s="26"/>
      <c r="BS430" s="26"/>
      <c r="BT430" s="26">
        <v>3</v>
      </c>
      <c r="BU430" s="26"/>
    </row>
    <row r="431" spans="1:73">
      <c r="A431" s="17">
        <v>337</v>
      </c>
      <c r="B431" s="39">
        <v>24</v>
      </c>
      <c r="C431" s="766"/>
      <c r="D431" s="20">
        <v>1</v>
      </c>
      <c r="E431" s="20"/>
      <c r="F431" s="20"/>
      <c r="G431" s="20"/>
      <c r="H431" s="20"/>
      <c r="I431" s="20"/>
      <c r="J431" s="20">
        <v>1</v>
      </c>
      <c r="K431" s="20"/>
      <c r="L431" s="20"/>
      <c r="M431" s="20"/>
      <c r="N431" s="20"/>
      <c r="O431" s="20"/>
      <c r="P431" s="20"/>
      <c r="Q431" s="20"/>
      <c r="R431" s="21"/>
      <c r="S431" s="21"/>
      <c r="T431" s="21">
        <v>3</v>
      </c>
      <c r="U431" s="21"/>
      <c r="V431" s="22"/>
      <c r="W431" s="22"/>
      <c r="X431" s="22">
        <v>3</v>
      </c>
      <c r="Y431" s="22"/>
      <c r="Z431" s="23"/>
      <c r="AA431" s="23"/>
      <c r="AB431" s="23">
        <v>3</v>
      </c>
      <c r="AC431" s="23"/>
      <c r="AD431" s="24"/>
      <c r="AE431" s="24"/>
      <c r="AF431" s="24">
        <v>3</v>
      </c>
      <c r="AG431" s="24"/>
      <c r="AH431" s="25"/>
      <c r="AI431" s="25"/>
      <c r="AJ431" s="25">
        <v>3</v>
      </c>
      <c r="AK431" s="25"/>
      <c r="AL431" s="26"/>
      <c r="AM431" s="26"/>
      <c r="AN431" s="26">
        <v>3</v>
      </c>
      <c r="AO431" s="26"/>
      <c r="AP431" s="22"/>
      <c r="AQ431" s="22"/>
      <c r="AR431" s="22">
        <v>3</v>
      </c>
      <c r="AS431" s="22"/>
      <c r="AT431" s="27"/>
      <c r="AU431" s="27"/>
      <c r="AV431" s="27">
        <v>3</v>
      </c>
      <c r="AW431" s="27"/>
      <c r="AX431" s="21"/>
      <c r="AY431" s="21"/>
      <c r="AZ431" s="21">
        <v>3</v>
      </c>
      <c r="BA431" s="21"/>
      <c r="BB431" s="22"/>
      <c r="BC431" s="22"/>
      <c r="BD431" s="22">
        <v>3</v>
      </c>
      <c r="BE431" s="22"/>
      <c r="BF431" s="23"/>
      <c r="BG431" s="23"/>
      <c r="BH431" s="23">
        <v>3</v>
      </c>
      <c r="BI431" s="23"/>
      <c r="BJ431" s="24"/>
      <c r="BK431" s="24"/>
      <c r="BL431" s="24">
        <v>3</v>
      </c>
      <c r="BM431" s="24"/>
      <c r="BN431" s="25"/>
      <c r="BO431" s="25"/>
      <c r="BP431" s="25">
        <v>3</v>
      </c>
      <c r="BQ431" s="25"/>
      <c r="BR431" s="26"/>
      <c r="BS431" s="26"/>
      <c r="BT431" s="26">
        <v>3</v>
      </c>
      <c r="BU431" s="26"/>
    </row>
    <row r="432" spans="1:73">
      <c r="A432" s="17">
        <v>338</v>
      </c>
      <c r="B432" s="39">
        <v>25</v>
      </c>
      <c r="C432" s="766"/>
      <c r="D432" s="20">
        <v>1</v>
      </c>
      <c r="E432" s="20"/>
      <c r="F432" s="20"/>
      <c r="G432" s="20">
        <v>1</v>
      </c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1"/>
      <c r="S432" s="21"/>
      <c r="T432" s="21"/>
      <c r="U432" s="21">
        <v>4</v>
      </c>
      <c r="V432" s="22"/>
      <c r="W432" s="22"/>
      <c r="X432" s="22"/>
      <c r="Y432" s="22">
        <v>4</v>
      </c>
      <c r="Z432" s="23"/>
      <c r="AA432" s="23"/>
      <c r="AB432" s="23"/>
      <c r="AC432" s="23">
        <v>4</v>
      </c>
      <c r="AD432" s="24"/>
      <c r="AE432" s="24"/>
      <c r="AF432" s="24">
        <v>3</v>
      </c>
      <c r="AG432" s="24"/>
      <c r="AH432" s="25"/>
      <c r="AI432" s="25"/>
      <c r="AJ432" s="25"/>
      <c r="AK432" s="25">
        <v>4</v>
      </c>
      <c r="AL432" s="26"/>
      <c r="AM432" s="26"/>
      <c r="AN432" s="26"/>
      <c r="AO432" s="26">
        <v>4</v>
      </c>
      <c r="AP432" s="22"/>
      <c r="AQ432" s="22"/>
      <c r="AR432" s="22">
        <v>3</v>
      </c>
      <c r="AS432" s="22"/>
      <c r="AT432" s="27"/>
      <c r="AU432" s="27"/>
      <c r="AV432" s="27">
        <v>3</v>
      </c>
      <c r="AW432" s="27"/>
      <c r="AX432" s="21"/>
      <c r="AY432" s="21"/>
      <c r="AZ432" s="21"/>
      <c r="BA432" s="21">
        <v>4</v>
      </c>
      <c r="BB432" s="22"/>
      <c r="BC432" s="22"/>
      <c r="BD432" s="22">
        <v>3</v>
      </c>
      <c r="BE432" s="22"/>
      <c r="BF432" s="23"/>
      <c r="BG432" s="23"/>
      <c r="BH432" s="23"/>
      <c r="BI432" s="23">
        <v>4</v>
      </c>
      <c r="BJ432" s="24"/>
      <c r="BK432" s="24"/>
      <c r="BL432" s="24"/>
      <c r="BM432" s="24">
        <v>4</v>
      </c>
      <c r="BN432" s="25"/>
      <c r="BO432" s="25"/>
      <c r="BP432" s="25"/>
      <c r="BQ432" s="25">
        <v>4</v>
      </c>
      <c r="BR432" s="26"/>
      <c r="BS432" s="26"/>
      <c r="BT432" s="26"/>
      <c r="BU432" s="26">
        <v>4</v>
      </c>
    </row>
    <row r="433" spans="1:73">
      <c r="A433" s="17">
        <v>339</v>
      </c>
      <c r="B433" s="39">
        <v>26</v>
      </c>
      <c r="C433" s="766"/>
      <c r="D433" s="20">
        <v>1</v>
      </c>
      <c r="E433" s="20"/>
      <c r="F433" s="20">
        <v>1</v>
      </c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1"/>
      <c r="S433" s="21"/>
      <c r="T433" s="21">
        <v>3</v>
      </c>
      <c r="U433" s="21"/>
      <c r="V433" s="22"/>
      <c r="W433" s="22"/>
      <c r="X433" s="22">
        <v>3</v>
      </c>
      <c r="Y433" s="22"/>
      <c r="Z433" s="23"/>
      <c r="AA433" s="23"/>
      <c r="AB433" s="23">
        <v>3</v>
      </c>
      <c r="AC433" s="23"/>
      <c r="AD433" s="24"/>
      <c r="AE433" s="24"/>
      <c r="AF433" s="24">
        <v>3</v>
      </c>
      <c r="AG433" s="24"/>
      <c r="AH433" s="25"/>
      <c r="AI433" s="25"/>
      <c r="AJ433" s="25">
        <v>3</v>
      </c>
      <c r="AK433" s="25"/>
      <c r="AL433" s="26"/>
      <c r="AM433" s="26"/>
      <c r="AN433" s="26">
        <v>3</v>
      </c>
      <c r="AO433" s="26"/>
      <c r="AP433" s="22"/>
      <c r="AQ433" s="22"/>
      <c r="AR433" s="22">
        <v>3</v>
      </c>
      <c r="AS433" s="22"/>
      <c r="AT433" s="27"/>
      <c r="AU433" s="27"/>
      <c r="AV433" s="27">
        <v>3</v>
      </c>
      <c r="AW433" s="27"/>
      <c r="AX433" s="21"/>
      <c r="AY433" s="21"/>
      <c r="AZ433" s="21">
        <v>3</v>
      </c>
      <c r="BA433" s="21"/>
      <c r="BB433" s="22"/>
      <c r="BC433" s="22"/>
      <c r="BD433" s="22">
        <v>3</v>
      </c>
      <c r="BE433" s="22"/>
      <c r="BF433" s="23"/>
      <c r="BG433" s="23"/>
      <c r="BH433" s="23">
        <v>3</v>
      </c>
      <c r="BI433" s="23"/>
      <c r="BJ433" s="24"/>
      <c r="BK433" s="24"/>
      <c r="BL433" s="24">
        <v>3</v>
      </c>
      <c r="BM433" s="24"/>
      <c r="BN433" s="25"/>
      <c r="BO433" s="25"/>
      <c r="BP433" s="25">
        <v>3</v>
      </c>
      <c r="BQ433" s="25"/>
      <c r="BR433" s="26"/>
      <c r="BS433" s="26"/>
      <c r="BT433" s="26">
        <v>3</v>
      </c>
      <c r="BU433" s="26"/>
    </row>
    <row r="434" spans="1:73">
      <c r="A434" s="17">
        <v>340</v>
      </c>
      <c r="B434" s="39">
        <v>27</v>
      </c>
      <c r="C434" s="766"/>
      <c r="D434" s="20"/>
      <c r="E434" s="20">
        <v>1</v>
      </c>
      <c r="F434" s="20"/>
      <c r="G434" s="20"/>
      <c r="H434" s="20">
        <v>1</v>
      </c>
      <c r="I434" s="20"/>
      <c r="J434" s="20"/>
      <c r="K434" s="20"/>
      <c r="L434" s="20"/>
      <c r="M434" s="20"/>
      <c r="N434" s="20"/>
      <c r="O434" s="20"/>
      <c r="P434" s="20"/>
      <c r="Q434" s="20"/>
      <c r="R434" s="21"/>
      <c r="S434" s="21"/>
      <c r="T434" s="21">
        <v>3</v>
      </c>
      <c r="U434" s="21"/>
      <c r="V434" s="22"/>
      <c r="W434" s="22"/>
      <c r="X434" s="22">
        <v>3</v>
      </c>
      <c r="Y434" s="22"/>
      <c r="Z434" s="23"/>
      <c r="AA434" s="23"/>
      <c r="AB434" s="23">
        <v>3</v>
      </c>
      <c r="AC434" s="23"/>
      <c r="AD434" s="24"/>
      <c r="AE434" s="24"/>
      <c r="AF434" s="24">
        <v>3</v>
      </c>
      <c r="AG434" s="24"/>
      <c r="AH434" s="25"/>
      <c r="AI434" s="25"/>
      <c r="AJ434" s="25">
        <v>3</v>
      </c>
      <c r="AK434" s="25"/>
      <c r="AL434" s="26"/>
      <c r="AM434" s="26"/>
      <c r="AN434" s="26">
        <v>3</v>
      </c>
      <c r="AO434" s="26"/>
      <c r="AP434" s="22"/>
      <c r="AQ434" s="22"/>
      <c r="AR434" s="22">
        <v>3</v>
      </c>
      <c r="AS434" s="22"/>
      <c r="AT434" s="27"/>
      <c r="AU434" s="27"/>
      <c r="AV434" s="27">
        <v>3</v>
      </c>
      <c r="AW434" s="27"/>
      <c r="AX434" s="21"/>
      <c r="AY434" s="21"/>
      <c r="AZ434" s="21">
        <v>3</v>
      </c>
      <c r="BA434" s="21"/>
      <c r="BB434" s="22"/>
      <c r="BC434" s="22"/>
      <c r="BD434" s="22">
        <v>3</v>
      </c>
      <c r="BE434" s="22"/>
      <c r="BF434" s="23"/>
      <c r="BG434" s="23"/>
      <c r="BH434" s="23">
        <v>3</v>
      </c>
      <c r="BI434" s="23"/>
      <c r="BJ434" s="24"/>
      <c r="BK434" s="24">
        <v>2</v>
      </c>
      <c r="BL434" s="24"/>
      <c r="BM434" s="24"/>
      <c r="BN434" s="25"/>
      <c r="BO434" s="25"/>
      <c r="BP434" s="25">
        <v>3</v>
      </c>
      <c r="BQ434" s="25"/>
      <c r="BR434" s="26"/>
      <c r="BS434" s="26"/>
      <c r="BT434" s="26">
        <v>3</v>
      </c>
      <c r="BU434" s="26"/>
    </row>
    <row r="435" spans="1:73">
      <c r="A435" s="17">
        <v>341</v>
      </c>
      <c r="B435" s="39">
        <v>28</v>
      </c>
      <c r="C435" s="766"/>
      <c r="D435" s="20">
        <v>1</v>
      </c>
      <c r="E435" s="20"/>
      <c r="F435" s="20"/>
      <c r="G435" s="20"/>
      <c r="H435" s="20">
        <v>1</v>
      </c>
      <c r="I435" s="20"/>
      <c r="J435" s="20"/>
      <c r="K435" s="20"/>
      <c r="L435" s="20"/>
      <c r="M435" s="20"/>
      <c r="N435" s="20"/>
      <c r="O435" s="20"/>
      <c r="P435" s="20"/>
      <c r="Q435" s="20"/>
      <c r="R435" s="21"/>
      <c r="S435" s="21"/>
      <c r="T435" s="21">
        <v>3</v>
      </c>
      <c r="U435" s="21"/>
      <c r="V435" s="22"/>
      <c r="W435" s="22"/>
      <c r="X435" s="22"/>
      <c r="Y435" s="22">
        <v>4</v>
      </c>
      <c r="Z435" s="23"/>
      <c r="AA435" s="23"/>
      <c r="AB435" s="23">
        <v>3</v>
      </c>
      <c r="AC435" s="23"/>
      <c r="AD435" s="24"/>
      <c r="AE435" s="24"/>
      <c r="AF435" s="24"/>
      <c r="AG435" s="24">
        <v>4</v>
      </c>
      <c r="AH435" s="25"/>
      <c r="AI435" s="25"/>
      <c r="AJ435" s="25"/>
      <c r="AK435" s="25">
        <v>4</v>
      </c>
      <c r="AL435" s="26"/>
      <c r="AM435" s="26"/>
      <c r="AN435" s="26">
        <v>3</v>
      </c>
      <c r="AO435" s="26"/>
      <c r="AP435" s="22"/>
      <c r="AQ435" s="22"/>
      <c r="AR435" s="22"/>
      <c r="AS435" s="22">
        <v>4</v>
      </c>
      <c r="AT435" s="27"/>
      <c r="AU435" s="27"/>
      <c r="AV435" s="27">
        <v>3</v>
      </c>
      <c r="AW435" s="27"/>
      <c r="AX435" s="21"/>
      <c r="AY435" s="21"/>
      <c r="AZ435" s="21"/>
      <c r="BA435" s="21">
        <v>4</v>
      </c>
      <c r="BB435" s="22"/>
      <c r="BC435" s="22"/>
      <c r="BD435" s="22">
        <v>3</v>
      </c>
      <c r="BE435" s="22"/>
      <c r="BF435" s="23"/>
      <c r="BG435" s="23"/>
      <c r="BH435" s="23"/>
      <c r="BI435" s="23">
        <v>4</v>
      </c>
      <c r="BJ435" s="24"/>
      <c r="BK435" s="24"/>
      <c r="BL435" s="24">
        <v>3</v>
      </c>
      <c r="BM435" s="24"/>
      <c r="BN435" s="25"/>
      <c r="BO435" s="25"/>
      <c r="BP435" s="25"/>
      <c r="BQ435" s="25">
        <v>4</v>
      </c>
      <c r="BR435" s="26"/>
      <c r="BS435" s="26"/>
      <c r="BT435" s="26"/>
      <c r="BU435" s="26">
        <v>4</v>
      </c>
    </row>
    <row r="436" spans="1:73">
      <c r="A436" s="17">
        <v>342</v>
      </c>
      <c r="B436" s="39">
        <v>29</v>
      </c>
      <c r="C436" s="766"/>
      <c r="D436" s="20">
        <v>1</v>
      </c>
      <c r="E436" s="20"/>
      <c r="F436" s="20"/>
      <c r="G436" s="20"/>
      <c r="H436" s="20"/>
      <c r="I436" s="20"/>
      <c r="J436" s="20">
        <v>1</v>
      </c>
      <c r="K436" s="20"/>
      <c r="L436" s="20"/>
      <c r="M436" s="20"/>
      <c r="N436" s="20"/>
      <c r="O436" s="20"/>
      <c r="P436" s="20"/>
      <c r="Q436" s="20"/>
      <c r="R436" s="21"/>
      <c r="S436" s="21"/>
      <c r="T436" s="21"/>
      <c r="U436" s="21">
        <v>4</v>
      </c>
      <c r="V436" s="22"/>
      <c r="W436" s="22"/>
      <c r="X436" s="22">
        <v>3</v>
      </c>
      <c r="Y436" s="22"/>
      <c r="Z436" s="23"/>
      <c r="AA436" s="23"/>
      <c r="AB436" s="23"/>
      <c r="AC436" s="23">
        <v>4</v>
      </c>
      <c r="AD436" s="24"/>
      <c r="AE436" s="24"/>
      <c r="AF436" s="24"/>
      <c r="AG436" s="24">
        <v>4</v>
      </c>
      <c r="AH436" s="25"/>
      <c r="AI436" s="25"/>
      <c r="AJ436" s="25"/>
      <c r="AK436" s="25">
        <v>4</v>
      </c>
      <c r="AL436" s="26"/>
      <c r="AM436" s="26"/>
      <c r="AN436" s="26">
        <v>3</v>
      </c>
      <c r="AO436" s="26"/>
      <c r="AP436" s="22"/>
      <c r="AQ436" s="22"/>
      <c r="AR436" s="22">
        <v>3</v>
      </c>
      <c r="AS436" s="22"/>
      <c r="AT436" s="27"/>
      <c r="AU436" s="27"/>
      <c r="AV436" s="27">
        <v>3</v>
      </c>
      <c r="AW436" s="27"/>
      <c r="AX436" s="21"/>
      <c r="AY436" s="21"/>
      <c r="AZ436" s="21"/>
      <c r="BA436" s="21">
        <v>4</v>
      </c>
      <c r="BB436" s="22"/>
      <c r="BC436" s="22"/>
      <c r="BD436" s="22"/>
      <c r="BE436" s="22">
        <v>4</v>
      </c>
      <c r="BF436" s="23"/>
      <c r="BG436" s="23"/>
      <c r="BH436" s="23">
        <v>3</v>
      </c>
      <c r="BI436" s="23"/>
      <c r="BJ436" s="24"/>
      <c r="BK436" s="24"/>
      <c r="BL436" s="24">
        <v>3</v>
      </c>
      <c r="BM436" s="24"/>
      <c r="BN436" s="25"/>
      <c r="BO436" s="25"/>
      <c r="BP436" s="25">
        <v>3</v>
      </c>
      <c r="BQ436" s="25"/>
      <c r="BR436" s="26"/>
      <c r="BS436" s="26"/>
      <c r="BT436" s="26"/>
      <c r="BU436" s="26">
        <v>4</v>
      </c>
    </row>
    <row r="437" spans="1:73">
      <c r="A437" s="17">
        <v>343</v>
      </c>
      <c r="B437" s="39">
        <v>30</v>
      </c>
      <c r="C437" s="766"/>
      <c r="D437" s="20"/>
      <c r="E437" s="20">
        <v>1</v>
      </c>
      <c r="F437" s="20"/>
      <c r="G437" s="20">
        <v>1</v>
      </c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1"/>
      <c r="S437" s="21"/>
      <c r="T437" s="21">
        <v>3</v>
      </c>
      <c r="U437" s="21"/>
      <c r="V437" s="22"/>
      <c r="W437" s="22"/>
      <c r="X437" s="22">
        <v>3</v>
      </c>
      <c r="Y437" s="22"/>
      <c r="Z437" s="23"/>
      <c r="AA437" s="23"/>
      <c r="AB437" s="23">
        <v>3</v>
      </c>
      <c r="AC437" s="23"/>
      <c r="AD437" s="24"/>
      <c r="AE437" s="24"/>
      <c r="AF437" s="24">
        <v>3</v>
      </c>
      <c r="AG437" s="24"/>
      <c r="AH437" s="25"/>
      <c r="AI437" s="25"/>
      <c r="AJ437" s="25">
        <v>3</v>
      </c>
      <c r="AK437" s="25"/>
      <c r="AL437" s="26"/>
      <c r="AM437" s="26"/>
      <c r="AN437" s="26">
        <v>3</v>
      </c>
      <c r="AO437" s="26"/>
      <c r="AP437" s="22"/>
      <c r="AQ437" s="22"/>
      <c r="AR437" s="22">
        <v>3</v>
      </c>
      <c r="AS437" s="22"/>
      <c r="AT437" s="27"/>
      <c r="AU437" s="27"/>
      <c r="AV437" s="27">
        <v>3</v>
      </c>
      <c r="AW437" s="27"/>
      <c r="AX437" s="21"/>
      <c r="AY437" s="21"/>
      <c r="AZ437" s="21">
        <v>3</v>
      </c>
      <c r="BA437" s="21"/>
      <c r="BB437" s="22"/>
      <c r="BC437" s="22"/>
      <c r="BD437" s="22">
        <v>3</v>
      </c>
      <c r="BE437" s="22"/>
      <c r="BF437" s="23"/>
      <c r="BG437" s="23"/>
      <c r="BH437" s="23">
        <v>3</v>
      </c>
      <c r="BI437" s="23"/>
      <c r="BJ437" s="24"/>
      <c r="BK437" s="24"/>
      <c r="BL437" s="24">
        <v>3</v>
      </c>
      <c r="BM437" s="24"/>
      <c r="BN437" s="25"/>
      <c r="BO437" s="25"/>
      <c r="BP437" s="25">
        <v>3</v>
      </c>
      <c r="BQ437" s="25"/>
      <c r="BR437" s="26"/>
      <c r="BS437" s="26"/>
      <c r="BT437" s="26">
        <v>3</v>
      </c>
      <c r="BU437" s="26"/>
    </row>
    <row r="438" spans="1:73">
      <c r="A438" s="17">
        <v>344</v>
      </c>
      <c r="B438" s="39">
        <v>31</v>
      </c>
      <c r="C438" s="766"/>
      <c r="D438" s="20"/>
      <c r="E438" s="20">
        <v>1</v>
      </c>
      <c r="F438" s="20"/>
      <c r="G438" s="20">
        <v>1</v>
      </c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1"/>
      <c r="S438" s="21"/>
      <c r="T438" s="21">
        <v>3</v>
      </c>
      <c r="U438" s="21"/>
      <c r="V438" s="22"/>
      <c r="W438" s="22"/>
      <c r="X438" s="22"/>
      <c r="Y438" s="22">
        <v>4</v>
      </c>
      <c r="Z438" s="23"/>
      <c r="AA438" s="23"/>
      <c r="AB438" s="23">
        <v>3</v>
      </c>
      <c r="AC438" s="23"/>
      <c r="AD438" s="24"/>
      <c r="AE438" s="24"/>
      <c r="AF438" s="24"/>
      <c r="AG438" s="24">
        <v>4</v>
      </c>
      <c r="AH438" s="25"/>
      <c r="AI438" s="25"/>
      <c r="AJ438" s="25">
        <v>3</v>
      </c>
      <c r="AK438" s="25"/>
      <c r="AL438" s="26"/>
      <c r="AM438" s="26"/>
      <c r="AN438" s="26"/>
      <c r="AO438" s="26">
        <v>4</v>
      </c>
      <c r="AP438" s="22"/>
      <c r="AQ438" s="22"/>
      <c r="AR438" s="22">
        <v>3</v>
      </c>
      <c r="AS438" s="22"/>
      <c r="AT438" s="27"/>
      <c r="AU438" s="27"/>
      <c r="AV438" s="27">
        <v>3</v>
      </c>
      <c r="AW438" s="27"/>
      <c r="AX438" s="21"/>
      <c r="AY438" s="21"/>
      <c r="AZ438" s="21">
        <v>3</v>
      </c>
      <c r="BA438" s="21"/>
      <c r="BB438" s="22"/>
      <c r="BC438" s="22"/>
      <c r="BD438" s="22"/>
      <c r="BE438" s="22">
        <v>4</v>
      </c>
      <c r="BF438" s="23"/>
      <c r="BG438" s="23"/>
      <c r="BH438" s="23">
        <v>3</v>
      </c>
      <c r="BI438" s="23"/>
      <c r="BJ438" s="24"/>
      <c r="BK438" s="24"/>
      <c r="BL438" s="24">
        <v>3</v>
      </c>
      <c r="BM438" s="24"/>
      <c r="BN438" s="25"/>
      <c r="BO438" s="25"/>
      <c r="BP438" s="25">
        <v>3</v>
      </c>
      <c r="BQ438" s="25"/>
      <c r="BR438" s="26"/>
      <c r="BS438" s="26"/>
      <c r="BT438" s="26"/>
      <c r="BU438" s="26">
        <v>4</v>
      </c>
    </row>
    <row r="439" spans="1:73" s="217" customFormat="1">
      <c r="A439" s="216"/>
      <c r="B439" s="42"/>
      <c r="C439" s="463"/>
      <c r="D439" s="38">
        <f>SUM(D408:D438)</f>
        <v>19</v>
      </c>
      <c r="E439" s="38">
        <f t="shared" ref="E439:BP439" si="768">SUM(E408:E438)</f>
        <v>12</v>
      </c>
      <c r="F439" s="38">
        <f t="shared" si="768"/>
        <v>5</v>
      </c>
      <c r="G439" s="38">
        <f t="shared" si="768"/>
        <v>7</v>
      </c>
      <c r="H439" s="38">
        <f t="shared" si="768"/>
        <v>12</v>
      </c>
      <c r="I439" s="38">
        <f t="shared" si="768"/>
        <v>2</v>
      </c>
      <c r="J439" s="38">
        <f t="shared" si="768"/>
        <v>4</v>
      </c>
      <c r="K439" s="38">
        <f t="shared" si="768"/>
        <v>1</v>
      </c>
      <c r="L439" s="38">
        <f t="shared" si="768"/>
        <v>0</v>
      </c>
      <c r="M439" s="38">
        <f t="shared" si="768"/>
        <v>0</v>
      </c>
      <c r="N439" s="38">
        <f t="shared" si="768"/>
        <v>0</v>
      </c>
      <c r="O439" s="38">
        <f t="shared" si="768"/>
        <v>0</v>
      </c>
      <c r="P439" s="38">
        <f t="shared" si="768"/>
        <v>0</v>
      </c>
      <c r="Q439" s="38">
        <f t="shared" si="768"/>
        <v>0</v>
      </c>
      <c r="R439" s="38">
        <f t="shared" si="768"/>
        <v>0</v>
      </c>
      <c r="S439" s="38">
        <f t="shared" si="768"/>
        <v>0</v>
      </c>
      <c r="T439" s="38">
        <f t="shared" si="768"/>
        <v>78</v>
      </c>
      <c r="U439" s="38">
        <f t="shared" si="768"/>
        <v>20</v>
      </c>
      <c r="V439" s="38">
        <f t="shared" si="768"/>
        <v>0</v>
      </c>
      <c r="W439" s="38">
        <f t="shared" si="768"/>
        <v>0</v>
      </c>
      <c r="X439" s="38">
        <f t="shared" si="768"/>
        <v>60</v>
      </c>
      <c r="Y439" s="38">
        <f t="shared" si="768"/>
        <v>44</v>
      </c>
      <c r="Z439" s="38">
        <f t="shared" si="768"/>
        <v>0</v>
      </c>
      <c r="AA439" s="38">
        <f t="shared" si="768"/>
        <v>2</v>
      </c>
      <c r="AB439" s="38">
        <f t="shared" si="768"/>
        <v>63</v>
      </c>
      <c r="AC439" s="38">
        <f t="shared" si="768"/>
        <v>36</v>
      </c>
      <c r="AD439" s="38">
        <f t="shared" si="768"/>
        <v>0</v>
      </c>
      <c r="AE439" s="38">
        <f t="shared" si="768"/>
        <v>2</v>
      </c>
      <c r="AF439" s="38">
        <f t="shared" si="768"/>
        <v>63</v>
      </c>
      <c r="AG439" s="38">
        <f t="shared" si="768"/>
        <v>36</v>
      </c>
      <c r="AH439" s="38">
        <f t="shared" si="768"/>
        <v>0</v>
      </c>
      <c r="AI439" s="38">
        <f t="shared" si="768"/>
        <v>0</v>
      </c>
      <c r="AJ439" s="38">
        <f t="shared" si="768"/>
        <v>69</v>
      </c>
      <c r="AK439" s="38">
        <f t="shared" si="768"/>
        <v>32</v>
      </c>
      <c r="AL439" s="38">
        <f t="shared" si="768"/>
        <v>0</v>
      </c>
      <c r="AM439" s="38">
        <f t="shared" si="768"/>
        <v>0</v>
      </c>
      <c r="AN439" s="38">
        <f t="shared" si="768"/>
        <v>66</v>
      </c>
      <c r="AO439" s="38">
        <f t="shared" si="768"/>
        <v>36</v>
      </c>
      <c r="AP439" s="38">
        <f t="shared" si="768"/>
        <v>0</v>
      </c>
      <c r="AQ439" s="38">
        <f t="shared" si="768"/>
        <v>6</v>
      </c>
      <c r="AR439" s="38">
        <f t="shared" si="768"/>
        <v>60</v>
      </c>
      <c r="AS439" s="38">
        <f t="shared" si="768"/>
        <v>32</v>
      </c>
      <c r="AT439" s="38">
        <f t="shared" si="768"/>
        <v>1</v>
      </c>
      <c r="AU439" s="38">
        <f t="shared" si="768"/>
        <v>2</v>
      </c>
      <c r="AV439" s="38">
        <f t="shared" si="768"/>
        <v>78</v>
      </c>
      <c r="AW439" s="38">
        <f t="shared" si="768"/>
        <v>12</v>
      </c>
      <c r="AX439" s="38">
        <f t="shared" si="768"/>
        <v>0</v>
      </c>
      <c r="AY439" s="38">
        <f t="shared" si="768"/>
        <v>0</v>
      </c>
      <c r="AZ439" s="38">
        <f t="shared" si="768"/>
        <v>66</v>
      </c>
      <c r="BA439" s="38">
        <f t="shared" si="768"/>
        <v>36</v>
      </c>
      <c r="BB439" s="38">
        <f t="shared" si="768"/>
        <v>0</v>
      </c>
      <c r="BC439" s="38">
        <f t="shared" si="768"/>
        <v>2</v>
      </c>
      <c r="BD439" s="38">
        <f t="shared" si="768"/>
        <v>75</v>
      </c>
      <c r="BE439" s="38">
        <f t="shared" si="768"/>
        <v>20</v>
      </c>
      <c r="BF439" s="38">
        <f t="shared" si="768"/>
        <v>0</v>
      </c>
      <c r="BG439" s="38">
        <f t="shared" si="768"/>
        <v>6</v>
      </c>
      <c r="BH439" s="38">
        <f t="shared" si="768"/>
        <v>63</v>
      </c>
      <c r="BI439" s="38">
        <f t="shared" si="768"/>
        <v>28</v>
      </c>
      <c r="BJ439" s="38">
        <f t="shared" si="768"/>
        <v>0</v>
      </c>
      <c r="BK439" s="38">
        <f t="shared" si="768"/>
        <v>6</v>
      </c>
      <c r="BL439" s="38">
        <f t="shared" si="768"/>
        <v>63</v>
      </c>
      <c r="BM439" s="38">
        <f t="shared" si="768"/>
        <v>28</v>
      </c>
      <c r="BN439" s="38">
        <f t="shared" si="768"/>
        <v>0</v>
      </c>
      <c r="BO439" s="38">
        <f t="shared" si="768"/>
        <v>6</v>
      </c>
      <c r="BP439" s="38">
        <f t="shared" si="768"/>
        <v>63</v>
      </c>
      <c r="BQ439" s="38">
        <f t="shared" ref="BQ439:BU439" si="769">SUM(BQ408:BQ438)</f>
        <v>28</v>
      </c>
      <c r="BR439" s="38">
        <f t="shared" si="769"/>
        <v>0</v>
      </c>
      <c r="BS439" s="38">
        <f t="shared" si="769"/>
        <v>0</v>
      </c>
      <c r="BT439" s="38">
        <f t="shared" si="769"/>
        <v>57</v>
      </c>
      <c r="BU439" s="38">
        <f t="shared" si="769"/>
        <v>48</v>
      </c>
    </row>
    <row r="440" spans="1:73" s="217" customFormat="1">
      <c r="A440" s="216"/>
      <c r="B440" s="42"/>
      <c r="C440" s="463"/>
      <c r="D440" s="38">
        <f>SUM(D439:E439)</f>
        <v>31</v>
      </c>
      <c r="E440" s="38"/>
      <c r="F440" s="38">
        <f>SUM(F439:Q439)</f>
        <v>31</v>
      </c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>
        <f>R439/1</f>
        <v>0</v>
      </c>
      <c r="S440" s="38">
        <f>S439/2</f>
        <v>0</v>
      </c>
      <c r="T440" s="38">
        <f>T439/3</f>
        <v>26</v>
      </c>
      <c r="U440" s="38">
        <f>U439/4</f>
        <v>5</v>
      </c>
      <c r="V440" s="38">
        <f t="shared" ref="V440" si="770">V439/1</f>
        <v>0</v>
      </c>
      <c r="W440" s="38">
        <f t="shared" ref="W440" si="771">W439/2</f>
        <v>0</v>
      </c>
      <c r="X440" s="38">
        <f t="shared" ref="X440" si="772">X439/3</f>
        <v>20</v>
      </c>
      <c r="Y440" s="38">
        <f t="shared" ref="Y440" si="773">Y439/4</f>
        <v>11</v>
      </c>
      <c r="Z440" s="38">
        <f t="shared" ref="Z440" si="774">Z439/1</f>
        <v>0</v>
      </c>
      <c r="AA440" s="38">
        <f t="shared" ref="AA440" si="775">AA439/2</f>
        <v>1</v>
      </c>
      <c r="AB440" s="38">
        <f t="shared" ref="AB440" si="776">AB439/3</f>
        <v>21</v>
      </c>
      <c r="AC440" s="38">
        <f t="shared" ref="AC440" si="777">AC439/4</f>
        <v>9</v>
      </c>
      <c r="AD440" s="38">
        <f t="shared" ref="AD440" si="778">AD439/1</f>
        <v>0</v>
      </c>
      <c r="AE440" s="38">
        <f t="shared" ref="AE440" si="779">AE439/2</f>
        <v>1</v>
      </c>
      <c r="AF440" s="38">
        <f t="shared" ref="AF440" si="780">AF439/3</f>
        <v>21</v>
      </c>
      <c r="AG440" s="38">
        <f t="shared" ref="AG440" si="781">AG439/4</f>
        <v>9</v>
      </c>
      <c r="AH440" s="38">
        <f t="shared" ref="AH440" si="782">AH439/1</f>
        <v>0</v>
      </c>
      <c r="AI440" s="38">
        <f t="shared" ref="AI440" si="783">AI439/2</f>
        <v>0</v>
      </c>
      <c r="AJ440" s="38">
        <f t="shared" ref="AJ440" si="784">AJ439/3</f>
        <v>23</v>
      </c>
      <c r="AK440" s="38">
        <f t="shared" ref="AK440" si="785">AK439/4</f>
        <v>8</v>
      </c>
      <c r="AL440" s="38">
        <f t="shared" ref="AL440" si="786">AL439/1</f>
        <v>0</v>
      </c>
      <c r="AM440" s="38">
        <f t="shared" ref="AM440" si="787">AM439/2</f>
        <v>0</v>
      </c>
      <c r="AN440" s="38">
        <f t="shared" ref="AN440" si="788">AN439/3</f>
        <v>22</v>
      </c>
      <c r="AO440" s="38">
        <f t="shared" ref="AO440" si="789">AO439/4</f>
        <v>9</v>
      </c>
      <c r="AP440" s="38">
        <f t="shared" ref="AP440" si="790">AP439/1</f>
        <v>0</v>
      </c>
      <c r="AQ440" s="38">
        <f t="shared" ref="AQ440" si="791">AQ439/2</f>
        <v>3</v>
      </c>
      <c r="AR440" s="38">
        <f t="shared" ref="AR440" si="792">AR439/3</f>
        <v>20</v>
      </c>
      <c r="AS440" s="38">
        <f t="shared" ref="AS440" si="793">AS439/4</f>
        <v>8</v>
      </c>
      <c r="AT440" s="38">
        <f t="shared" ref="AT440" si="794">AT439/1</f>
        <v>1</v>
      </c>
      <c r="AU440" s="38">
        <f t="shared" ref="AU440" si="795">AU439/2</f>
        <v>1</v>
      </c>
      <c r="AV440" s="38">
        <f t="shared" ref="AV440" si="796">AV439/3</f>
        <v>26</v>
      </c>
      <c r="AW440" s="38">
        <f t="shared" ref="AW440" si="797">AW439/4</f>
        <v>3</v>
      </c>
      <c r="AX440" s="38">
        <f t="shared" ref="AX440" si="798">AX439/1</f>
        <v>0</v>
      </c>
      <c r="AY440" s="38">
        <f t="shared" ref="AY440" si="799">AY439/2</f>
        <v>0</v>
      </c>
      <c r="AZ440" s="38">
        <f t="shared" ref="AZ440" si="800">AZ439/3</f>
        <v>22</v>
      </c>
      <c r="BA440" s="38">
        <f t="shared" ref="BA440" si="801">BA439/4</f>
        <v>9</v>
      </c>
      <c r="BB440" s="38">
        <f t="shared" ref="BB440" si="802">BB439/1</f>
        <v>0</v>
      </c>
      <c r="BC440" s="38">
        <f t="shared" ref="BC440" si="803">BC439/2</f>
        <v>1</v>
      </c>
      <c r="BD440" s="38">
        <f t="shared" ref="BD440" si="804">BD439/3</f>
        <v>25</v>
      </c>
      <c r="BE440" s="38">
        <f t="shared" ref="BE440" si="805">BE439/4</f>
        <v>5</v>
      </c>
      <c r="BF440" s="38">
        <f t="shared" ref="BF440" si="806">BF439/1</f>
        <v>0</v>
      </c>
      <c r="BG440" s="38">
        <f t="shared" ref="BG440" si="807">BG439/2</f>
        <v>3</v>
      </c>
      <c r="BH440" s="38">
        <f t="shared" ref="BH440" si="808">BH439/3</f>
        <v>21</v>
      </c>
      <c r="BI440" s="38">
        <f t="shared" ref="BI440" si="809">BI439/4</f>
        <v>7</v>
      </c>
      <c r="BJ440" s="38">
        <f t="shared" ref="BJ440" si="810">BJ439/1</f>
        <v>0</v>
      </c>
      <c r="BK440" s="38">
        <f t="shared" ref="BK440" si="811">BK439/2</f>
        <v>3</v>
      </c>
      <c r="BL440" s="38">
        <f t="shared" ref="BL440" si="812">BL439/3</f>
        <v>21</v>
      </c>
      <c r="BM440" s="38">
        <f t="shared" ref="BM440" si="813">BM439/4</f>
        <v>7</v>
      </c>
      <c r="BN440" s="38">
        <f t="shared" ref="BN440" si="814">BN439/1</f>
        <v>0</v>
      </c>
      <c r="BO440" s="38">
        <f t="shared" ref="BO440" si="815">BO439/2</f>
        <v>3</v>
      </c>
      <c r="BP440" s="38">
        <f t="shared" ref="BP440" si="816">BP439/3</f>
        <v>21</v>
      </c>
      <c r="BQ440" s="38">
        <f t="shared" ref="BQ440" si="817">BQ439/4</f>
        <v>7</v>
      </c>
      <c r="BR440" s="38">
        <f t="shared" ref="BR440" si="818">BR439/1</f>
        <v>0</v>
      </c>
      <c r="BS440" s="38">
        <f t="shared" ref="BS440" si="819">BS439/2</f>
        <v>0</v>
      </c>
      <c r="BT440" s="38">
        <f t="shared" ref="BT440" si="820">BT439/3</f>
        <v>19</v>
      </c>
      <c r="BU440" s="38">
        <f t="shared" ref="BU440" si="821">BU439/4</f>
        <v>12</v>
      </c>
    </row>
    <row r="441" spans="1:73" s="263" customFormat="1">
      <c r="A441" s="450"/>
      <c r="B441" s="451"/>
      <c r="C441" s="452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>
        <f>SUM(R439:U439)</f>
        <v>98</v>
      </c>
      <c r="S441" s="114"/>
      <c r="T441" s="114"/>
      <c r="U441" s="114"/>
      <c r="V441" s="114">
        <f>SUM(V439:Y439)</f>
        <v>104</v>
      </c>
      <c r="W441" s="114"/>
      <c r="X441" s="114"/>
      <c r="Y441" s="114"/>
      <c r="Z441" s="114">
        <f>SUM(Z439:AC439)</f>
        <v>101</v>
      </c>
      <c r="AA441" s="114"/>
      <c r="AB441" s="114"/>
      <c r="AC441" s="114"/>
      <c r="AD441" s="114">
        <f>SUM(AD439:AG439)</f>
        <v>101</v>
      </c>
      <c r="AE441" s="114"/>
      <c r="AF441" s="114"/>
      <c r="AG441" s="114"/>
      <c r="AH441" s="114">
        <f>SUM(AH439:AK439)</f>
        <v>101</v>
      </c>
      <c r="AI441" s="114"/>
      <c r="AJ441" s="114"/>
      <c r="AK441" s="114"/>
      <c r="AL441" s="114">
        <f>SUM(AL439:AO439)</f>
        <v>102</v>
      </c>
      <c r="AM441" s="114"/>
      <c r="AN441" s="114"/>
      <c r="AO441" s="114"/>
      <c r="AP441" s="114">
        <f>SUM(AP439:AS439)</f>
        <v>98</v>
      </c>
      <c r="AQ441" s="114"/>
      <c r="AR441" s="114"/>
      <c r="AS441" s="114"/>
      <c r="AT441" s="114">
        <f>SUM(AT439:AW439)</f>
        <v>93</v>
      </c>
      <c r="AU441" s="114"/>
      <c r="AV441" s="114"/>
      <c r="AW441" s="114"/>
      <c r="AX441" s="114">
        <f>SUM(AX439:BA439)</f>
        <v>102</v>
      </c>
      <c r="AY441" s="114"/>
      <c r="AZ441" s="114"/>
      <c r="BA441" s="114"/>
      <c r="BB441" s="114">
        <f>SUM(BB439:BE439)</f>
        <v>97</v>
      </c>
      <c r="BC441" s="114"/>
      <c r="BD441" s="114"/>
      <c r="BE441" s="114"/>
      <c r="BF441" s="114">
        <f>SUM(BF439:BI439)</f>
        <v>97</v>
      </c>
      <c r="BG441" s="114"/>
      <c r="BH441" s="114"/>
      <c r="BI441" s="114"/>
      <c r="BJ441" s="114">
        <f>SUM(BJ439:BM439)</f>
        <v>97</v>
      </c>
      <c r="BK441" s="114"/>
      <c r="BL441" s="114"/>
      <c r="BM441" s="114"/>
      <c r="BN441" s="114">
        <f>SUM(BN439:BQ439)</f>
        <v>97</v>
      </c>
      <c r="BO441" s="114"/>
      <c r="BP441" s="114"/>
      <c r="BQ441" s="114"/>
      <c r="BR441" s="114">
        <f>SUM(BR439:BU439)</f>
        <v>105</v>
      </c>
      <c r="BS441" s="114"/>
      <c r="BT441" s="114"/>
      <c r="BU441" s="114"/>
    </row>
    <row r="442" spans="1:73" s="263" customFormat="1">
      <c r="A442" s="450"/>
      <c r="B442" s="451"/>
      <c r="C442" s="452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>
        <v>31</v>
      </c>
      <c r="S442" s="114">
        <v>31</v>
      </c>
      <c r="T442" s="114">
        <v>31</v>
      </c>
      <c r="U442" s="114">
        <v>31</v>
      </c>
      <c r="V442" s="114">
        <v>31</v>
      </c>
      <c r="W442" s="114">
        <v>31</v>
      </c>
      <c r="X442" s="114">
        <v>31</v>
      </c>
      <c r="Y442" s="114">
        <v>31</v>
      </c>
      <c r="Z442" s="114">
        <v>31</v>
      </c>
      <c r="AA442" s="114">
        <v>31</v>
      </c>
      <c r="AB442" s="114">
        <v>31</v>
      </c>
      <c r="AC442" s="114">
        <v>31</v>
      </c>
      <c r="AD442" s="114">
        <v>31</v>
      </c>
      <c r="AE442" s="114">
        <v>31</v>
      </c>
      <c r="AF442" s="114">
        <v>31</v>
      </c>
      <c r="AG442" s="114">
        <v>31</v>
      </c>
      <c r="AH442" s="114">
        <v>31</v>
      </c>
      <c r="AI442" s="114">
        <v>31</v>
      </c>
      <c r="AJ442" s="114">
        <v>31</v>
      </c>
      <c r="AK442" s="114">
        <v>31</v>
      </c>
      <c r="AL442" s="114">
        <v>31</v>
      </c>
      <c r="AM442" s="114">
        <v>31</v>
      </c>
      <c r="AN442" s="114">
        <v>31</v>
      </c>
      <c r="AO442" s="114">
        <v>31</v>
      </c>
      <c r="AP442" s="114">
        <v>31</v>
      </c>
      <c r="AQ442" s="114">
        <v>31</v>
      </c>
      <c r="AR442" s="114">
        <v>31</v>
      </c>
      <c r="AS442" s="114">
        <v>31</v>
      </c>
      <c r="AT442" s="114">
        <v>31</v>
      </c>
      <c r="AU442" s="114">
        <v>31</v>
      </c>
      <c r="AV442" s="114">
        <v>31</v>
      </c>
      <c r="AW442" s="114">
        <v>31</v>
      </c>
      <c r="AX442" s="114">
        <v>31</v>
      </c>
      <c r="AY442" s="114">
        <v>31</v>
      </c>
      <c r="AZ442" s="114">
        <v>31</v>
      </c>
      <c r="BA442" s="114">
        <v>31</v>
      </c>
      <c r="BB442" s="114">
        <v>31</v>
      </c>
      <c r="BC442" s="114">
        <v>31</v>
      </c>
      <c r="BD442" s="114">
        <v>31</v>
      </c>
      <c r="BE442" s="114">
        <v>31</v>
      </c>
      <c r="BF442" s="114">
        <v>31</v>
      </c>
      <c r="BG442" s="114">
        <v>31</v>
      </c>
      <c r="BH442" s="114">
        <v>31</v>
      </c>
      <c r="BI442" s="114">
        <v>31</v>
      </c>
      <c r="BJ442" s="114">
        <v>31</v>
      </c>
      <c r="BK442" s="114">
        <v>31</v>
      </c>
      <c r="BL442" s="114">
        <v>31</v>
      </c>
      <c r="BM442" s="114">
        <v>31</v>
      </c>
      <c r="BN442" s="114">
        <v>31</v>
      </c>
      <c r="BO442" s="114">
        <v>31</v>
      </c>
      <c r="BP442" s="114">
        <v>31</v>
      </c>
      <c r="BQ442" s="114">
        <v>31</v>
      </c>
      <c r="BR442" s="114">
        <v>31</v>
      </c>
      <c r="BS442" s="114">
        <v>31</v>
      </c>
      <c r="BT442" s="114">
        <v>31</v>
      </c>
      <c r="BU442" s="114">
        <v>31</v>
      </c>
    </row>
    <row r="443" spans="1:73" s="263" customFormat="1">
      <c r="A443" s="450"/>
      <c r="B443" s="451"/>
      <c r="C443" s="452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464">
        <f>R440/R442*100%</f>
        <v>0</v>
      </c>
      <c r="S443" s="464">
        <f t="shared" ref="S443:BU443" si="822">S440/S442*100%</f>
        <v>0</v>
      </c>
      <c r="T443" s="464">
        <f t="shared" si="822"/>
        <v>0.83870967741935487</v>
      </c>
      <c r="U443" s="464">
        <f t="shared" si="822"/>
        <v>0.16129032258064516</v>
      </c>
      <c r="V443" s="464">
        <f t="shared" si="822"/>
        <v>0</v>
      </c>
      <c r="W443" s="464">
        <f t="shared" si="822"/>
        <v>0</v>
      </c>
      <c r="X443" s="464">
        <f t="shared" si="822"/>
        <v>0.64516129032258063</v>
      </c>
      <c r="Y443" s="464">
        <f t="shared" si="822"/>
        <v>0.35483870967741937</v>
      </c>
      <c r="Z443" s="464">
        <f t="shared" si="822"/>
        <v>0</v>
      </c>
      <c r="AA443" s="464">
        <f t="shared" si="822"/>
        <v>3.2258064516129031E-2</v>
      </c>
      <c r="AB443" s="464">
        <f t="shared" si="822"/>
        <v>0.67741935483870963</v>
      </c>
      <c r="AC443" s="464">
        <f t="shared" si="822"/>
        <v>0.29032258064516131</v>
      </c>
      <c r="AD443" s="464">
        <f t="shared" si="822"/>
        <v>0</v>
      </c>
      <c r="AE443" s="464">
        <f t="shared" si="822"/>
        <v>3.2258064516129031E-2</v>
      </c>
      <c r="AF443" s="464">
        <f t="shared" si="822"/>
        <v>0.67741935483870963</v>
      </c>
      <c r="AG443" s="464">
        <f t="shared" si="822"/>
        <v>0.29032258064516131</v>
      </c>
      <c r="AH443" s="464">
        <f t="shared" si="822"/>
        <v>0</v>
      </c>
      <c r="AI443" s="464">
        <f t="shared" si="822"/>
        <v>0</v>
      </c>
      <c r="AJ443" s="464">
        <f t="shared" si="822"/>
        <v>0.74193548387096775</v>
      </c>
      <c r="AK443" s="464">
        <f t="shared" si="822"/>
        <v>0.25806451612903225</v>
      </c>
      <c r="AL443" s="464">
        <f t="shared" si="822"/>
        <v>0</v>
      </c>
      <c r="AM443" s="464">
        <f t="shared" si="822"/>
        <v>0</v>
      </c>
      <c r="AN443" s="464">
        <f t="shared" si="822"/>
        <v>0.70967741935483875</v>
      </c>
      <c r="AO443" s="464">
        <f t="shared" si="822"/>
        <v>0.29032258064516131</v>
      </c>
      <c r="AP443" s="464">
        <f t="shared" si="822"/>
        <v>0</v>
      </c>
      <c r="AQ443" s="464">
        <f t="shared" si="822"/>
        <v>9.6774193548387094E-2</v>
      </c>
      <c r="AR443" s="464">
        <f t="shared" si="822"/>
        <v>0.64516129032258063</v>
      </c>
      <c r="AS443" s="464">
        <f t="shared" si="822"/>
        <v>0.25806451612903225</v>
      </c>
      <c r="AT443" s="464">
        <f t="shared" si="822"/>
        <v>3.2258064516129031E-2</v>
      </c>
      <c r="AU443" s="464">
        <f t="shared" si="822"/>
        <v>3.2258064516129031E-2</v>
      </c>
      <c r="AV443" s="464">
        <f t="shared" si="822"/>
        <v>0.83870967741935487</v>
      </c>
      <c r="AW443" s="464">
        <f t="shared" si="822"/>
        <v>9.6774193548387094E-2</v>
      </c>
      <c r="AX443" s="464">
        <f t="shared" si="822"/>
        <v>0</v>
      </c>
      <c r="AY443" s="464">
        <f t="shared" si="822"/>
        <v>0</v>
      </c>
      <c r="AZ443" s="464">
        <f t="shared" si="822"/>
        <v>0.70967741935483875</v>
      </c>
      <c r="BA443" s="464">
        <f t="shared" si="822"/>
        <v>0.29032258064516131</v>
      </c>
      <c r="BB443" s="464">
        <f t="shared" si="822"/>
        <v>0</v>
      </c>
      <c r="BC443" s="464">
        <f t="shared" si="822"/>
        <v>3.2258064516129031E-2</v>
      </c>
      <c r="BD443" s="464">
        <f t="shared" si="822"/>
        <v>0.80645161290322576</v>
      </c>
      <c r="BE443" s="464">
        <f t="shared" si="822"/>
        <v>0.16129032258064516</v>
      </c>
      <c r="BF443" s="464">
        <f t="shared" si="822"/>
        <v>0</v>
      </c>
      <c r="BG443" s="464">
        <f t="shared" si="822"/>
        <v>9.6774193548387094E-2</v>
      </c>
      <c r="BH443" s="464">
        <f t="shared" si="822"/>
        <v>0.67741935483870963</v>
      </c>
      <c r="BI443" s="464">
        <f t="shared" si="822"/>
        <v>0.22580645161290322</v>
      </c>
      <c r="BJ443" s="464">
        <f t="shared" si="822"/>
        <v>0</v>
      </c>
      <c r="BK443" s="464">
        <f t="shared" si="822"/>
        <v>9.6774193548387094E-2</v>
      </c>
      <c r="BL443" s="464">
        <f t="shared" si="822"/>
        <v>0.67741935483870963</v>
      </c>
      <c r="BM443" s="464">
        <f t="shared" si="822"/>
        <v>0.22580645161290322</v>
      </c>
      <c r="BN443" s="464">
        <f t="shared" si="822"/>
        <v>0</v>
      </c>
      <c r="BO443" s="464">
        <f t="shared" si="822"/>
        <v>9.6774193548387094E-2</v>
      </c>
      <c r="BP443" s="464">
        <f t="shared" si="822"/>
        <v>0.67741935483870963</v>
      </c>
      <c r="BQ443" s="464">
        <f t="shared" si="822"/>
        <v>0.22580645161290322</v>
      </c>
      <c r="BR443" s="464">
        <f t="shared" si="822"/>
        <v>0</v>
      </c>
      <c r="BS443" s="464">
        <f t="shared" si="822"/>
        <v>0</v>
      </c>
      <c r="BT443" s="464">
        <f t="shared" si="822"/>
        <v>0.61290322580645162</v>
      </c>
      <c r="BU443" s="464">
        <f t="shared" si="822"/>
        <v>0.38709677419354838</v>
      </c>
    </row>
    <row r="444" spans="1:73" s="263" customFormat="1">
      <c r="A444" s="450"/>
      <c r="B444" s="451"/>
      <c r="C444" s="452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464">
        <f>SUM(R443:S443)</f>
        <v>0</v>
      </c>
      <c r="S444" s="464"/>
      <c r="T444" s="464"/>
      <c r="U444" s="464"/>
      <c r="V444" s="464">
        <f>SUM(V443:W443)</f>
        <v>0</v>
      </c>
      <c r="W444" s="464"/>
      <c r="X444" s="464"/>
      <c r="Y444" s="464"/>
      <c r="Z444" s="464">
        <f>SUM(Z443:AA443)</f>
        <v>3.2258064516129031E-2</v>
      </c>
      <c r="AA444" s="464"/>
      <c r="AB444" s="464"/>
      <c r="AC444" s="464"/>
      <c r="AD444" s="464">
        <f>SUM(AD443:AE443)</f>
        <v>3.2258064516129031E-2</v>
      </c>
      <c r="AE444" s="464"/>
      <c r="AF444" s="464"/>
      <c r="AG444" s="464"/>
      <c r="AH444" s="464">
        <f>SUM(AH443:AI443)</f>
        <v>0</v>
      </c>
      <c r="AI444" s="464"/>
      <c r="AJ444" s="464"/>
      <c r="AK444" s="464"/>
      <c r="AL444" s="464">
        <f>SUM(AL443:AM443)</f>
        <v>0</v>
      </c>
      <c r="AM444" s="464"/>
      <c r="AN444" s="464"/>
      <c r="AO444" s="464"/>
      <c r="AP444" s="464">
        <f>SUM(AP443:AQ443)</f>
        <v>9.6774193548387094E-2</v>
      </c>
      <c r="AQ444" s="464"/>
      <c r="AR444" s="464"/>
      <c r="AS444" s="464"/>
      <c r="AT444" s="464">
        <f>SUM(AT443:AU443)</f>
        <v>6.4516129032258063E-2</v>
      </c>
      <c r="AU444" s="464"/>
      <c r="AV444" s="464"/>
      <c r="AW444" s="464"/>
      <c r="AX444" s="464">
        <f>SUM(AX443:AY443)</f>
        <v>0</v>
      </c>
      <c r="AY444" s="464"/>
      <c r="AZ444" s="464"/>
      <c r="BA444" s="464"/>
      <c r="BB444" s="464">
        <f>SUM(BB443:BC443)</f>
        <v>3.2258064516129031E-2</v>
      </c>
      <c r="BC444" s="464"/>
      <c r="BD444" s="464"/>
      <c r="BE444" s="464"/>
      <c r="BF444" s="464">
        <f>SUM(BF443:BG443)</f>
        <v>9.6774193548387094E-2</v>
      </c>
      <c r="BG444" s="464"/>
      <c r="BH444" s="464"/>
      <c r="BI444" s="464"/>
      <c r="BJ444" s="464">
        <f>SUM(BJ443:BK443)</f>
        <v>9.6774193548387094E-2</v>
      </c>
      <c r="BK444" s="464"/>
      <c r="BL444" s="464"/>
      <c r="BM444" s="464"/>
      <c r="BN444" s="464">
        <f>SUM(BN443:BO443)</f>
        <v>9.6774193548387094E-2</v>
      </c>
      <c r="BO444" s="464"/>
      <c r="BP444" s="464"/>
      <c r="BQ444" s="464"/>
      <c r="BR444" s="464">
        <f>SUM(BR443:BS443)</f>
        <v>0</v>
      </c>
      <c r="BS444" s="464"/>
      <c r="BT444" s="464"/>
      <c r="BU444" s="464"/>
    </row>
    <row r="445" spans="1:73" s="263" customFormat="1" ht="19.5" customHeight="1">
      <c r="A445" s="450"/>
      <c r="B445" s="451"/>
      <c r="C445" s="452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  <c r="AR445" s="114"/>
      <c r="AS445" s="114"/>
      <c r="AT445" s="114"/>
      <c r="AU445" s="114"/>
      <c r="AV445" s="114"/>
      <c r="AW445" s="114"/>
      <c r="AX445" s="114"/>
      <c r="AY445" s="114"/>
      <c r="AZ445" s="114"/>
      <c r="BA445" s="114"/>
      <c r="BB445" s="114"/>
      <c r="BC445" s="114"/>
      <c r="BD445" s="114"/>
      <c r="BE445" s="114"/>
      <c r="BF445" s="114"/>
      <c r="BG445" s="114"/>
      <c r="BH445" s="114"/>
      <c r="BI445" s="114"/>
      <c r="BJ445" s="114"/>
      <c r="BK445" s="114"/>
      <c r="BL445" s="114"/>
      <c r="BM445" s="114"/>
      <c r="BN445" s="114"/>
      <c r="BO445" s="114"/>
      <c r="BP445" s="114"/>
      <c r="BQ445" s="114"/>
      <c r="BR445" s="114"/>
      <c r="BS445" s="114"/>
      <c r="BT445" s="114"/>
      <c r="BU445" s="114"/>
    </row>
    <row r="455" spans="1:73" s="30" customFormat="1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</row>
    <row r="456" spans="1:73" s="30" customFormat="1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</row>
    <row r="457" spans="1:73" s="30" customFormat="1" ht="60">
      <c r="A457" s="153" t="s">
        <v>125</v>
      </c>
      <c r="B457"/>
      <c r="C457"/>
      <c r="D457"/>
      <c r="E457"/>
      <c r="F457"/>
      <c r="G457"/>
      <c r="H457" s="45"/>
      <c r="I457" s="165"/>
      <c r="J457" s="436" t="s">
        <v>0</v>
      </c>
      <c r="K457" s="624" t="s">
        <v>162</v>
      </c>
      <c r="L457" s="624"/>
      <c r="M457" s="624"/>
      <c r="N457" s="624"/>
      <c r="O457" s="624"/>
      <c r="P457" s="624"/>
      <c r="Q457" s="624"/>
      <c r="R457" s="624"/>
      <c r="S457" s="624"/>
      <c r="T457" s="624"/>
      <c r="U457" s="436" t="s">
        <v>52</v>
      </c>
      <c r="V457" s="436" t="s">
        <v>163</v>
      </c>
      <c r="W457" s="436" t="s">
        <v>164</v>
      </c>
      <c r="X457" s="436" t="s">
        <v>55</v>
      </c>
      <c r="Y457" s="436" t="s">
        <v>56</v>
      </c>
      <c r="Z457" s="165"/>
      <c r="AA457" s="165"/>
      <c r="AB457" s="165"/>
      <c r="AC457" s="165"/>
      <c r="AD457" s="165"/>
      <c r="AE457" s="165"/>
      <c r="AF457" s="165"/>
      <c r="AG457" s="45"/>
      <c r="AH457" s="45"/>
      <c r="AI457" s="45"/>
      <c r="AJ457" s="45"/>
      <c r="AK457" s="320"/>
      <c r="AL457" s="320"/>
      <c r="AM457" s="320"/>
      <c r="AN457" s="320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</row>
    <row r="458" spans="1:73" s="30" customFormat="1">
      <c r="A458" s="154" t="s">
        <v>126</v>
      </c>
      <c r="B458"/>
      <c r="C458" s="154"/>
      <c r="D458" s="154" t="s">
        <v>127</v>
      </c>
      <c r="E458"/>
      <c r="F458"/>
      <c r="G458"/>
      <c r="H458" s="45"/>
      <c r="I458" s="45"/>
      <c r="J458" s="166" t="s">
        <v>128</v>
      </c>
      <c r="K458" s="625" t="s">
        <v>58</v>
      </c>
      <c r="L458" s="625"/>
      <c r="M458" s="625"/>
      <c r="N458" s="625"/>
      <c r="O458" s="625"/>
      <c r="P458" s="625"/>
      <c r="Q458" s="625"/>
      <c r="R458" s="625"/>
      <c r="S458" s="625"/>
      <c r="T458" s="625"/>
      <c r="U458" s="194">
        <v>344</v>
      </c>
      <c r="V458" s="168">
        <f>R448</f>
        <v>0</v>
      </c>
      <c r="W458" s="195">
        <f>V458/U458</f>
        <v>0</v>
      </c>
      <c r="X458" s="195">
        <f>W458*0.071</f>
        <v>0</v>
      </c>
      <c r="Y458" s="195">
        <f>X458*25</f>
        <v>0</v>
      </c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320"/>
      <c r="AL458" s="320"/>
      <c r="AM458" s="320"/>
      <c r="AN458" s="320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</row>
    <row r="459" spans="1:73" s="30" customFormat="1">
      <c r="A459" s="154" t="s">
        <v>129</v>
      </c>
      <c r="B459"/>
      <c r="C459" s="154"/>
      <c r="D459" s="154" t="s">
        <v>130</v>
      </c>
      <c r="E459"/>
      <c r="F459"/>
      <c r="G459"/>
      <c r="H459" s="45"/>
      <c r="I459" s="45"/>
      <c r="J459" s="166" t="s">
        <v>131</v>
      </c>
      <c r="K459" s="625" t="s">
        <v>60</v>
      </c>
      <c r="L459" s="625"/>
      <c r="M459" s="625"/>
      <c r="N459" s="625"/>
      <c r="O459" s="625"/>
      <c r="P459" s="625"/>
      <c r="Q459" s="625"/>
      <c r="R459" s="625"/>
      <c r="S459" s="625"/>
      <c r="T459" s="625"/>
      <c r="U459" s="194">
        <v>344</v>
      </c>
      <c r="V459" s="168">
        <f>V448</f>
        <v>0</v>
      </c>
      <c r="W459" s="195">
        <f t="shared" ref="W459:W471" si="823">V459/U459</f>
        <v>0</v>
      </c>
      <c r="X459" s="195">
        <f>W459*0.071</f>
        <v>0</v>
      </c>
      <c r="Y459" s="195">
        <f t="shared" ref="Y459:Y471" si="824">X459*25</f>
        <v>0</v>
      </c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320"/>
      <c r="AL459" s="320"/>
      <c r="AM459" s="320"/>
      <c r="AN459" s="320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</row>
    <row r="460" spans="1:73" s="30" customFormat="1">
      <c r="A460" s="154" t="s">
        <v>132</v>
      </c>
      <c r="B460"/>
      <c r="C460" s="154"/>
      <c r="D460" s="154" t="s">
        <v>133</v>
      </c>
      <c r="E460"/>
      <c r="F460"/>
      <c r="G460"/>
      <c r="H460" s="45"/>
      <c r="I460" s="45"/>
      <c r="J460" s="166" t="s">
        <v>134</v>
      </c>
      <c r="K460" s="625" t="s">
        <v>62</v>
      </c>
      <c r="L460" s="625"/>
      <c r="M460" s="625"/>
      <c r="N460" s="625"/>
      <c r="O460" s="625"/>
      <c r="P460" s="625"/>
      <c r="Q460" s="625"/>
      <c r="R460" s="625"/>
      <c r="S460" s="625"/>
      <c r="T460" s="625"/>
      <c r="U460" s="194">
        <v>344</v>
      </c>
      <c r="V460" s="168">
        <f>Z448</f>
        <v>0</v>
      </c>
      <c r="W460" s="195">
        <f t="shared" si="823"/>
        <v>0</v>
      </c>
      <c r="X460" s="195">
        <f>W460*0.071</f>
        <v>0</v>
      </c>
      <c r="Y460" s="195">
        <f t="shared" si="824"/>
        <v>0</v>
      </c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320"/>
      <c r="AL460" s="320"/>
      <c r="AM460" s="320"/>
      <c r="AN460" s="320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</row>
    <row r="461" spans="1:73" s="30" customFormat="1">
      <c r="A461" s="154" t="s">
        <v>135</v>
      </c>
      <c r="B461"/>
      <c r="C461" s="154"/>
      <c r="D461" s="154" t="s">
        <v>136</v>
      </c>
      <c r="E461"/>
      <c r="F461"/>
      <c r="G461"/>
      <c r="H461" s="45"/>
      <c r="I461" s="45"/>
      <c r="J461" s="166" t="s">
        <v>137</v>
      </c>
      <c r="K461" s="625" t="s">
        <v>64</v>
      </c>
      <c r="L461" s="625"/>
      <c r="M461" s="625"/>
      <c r="N461" s="625"/>
      <c r="O461" s="625"/>
      <c r="P461" s="625"/>
      <c r="Q461" s="625"/>
      <c r="R461" s="625"/>
      <c r="S461" s="625"/>
      <c r="T461" s="625"/>
      <c r="U461" s="194">
        <v>344</v>
      </c>
      <c r="V461" s="168">
        <f>AD448</f>
        <v>0</v>
      </c>
      <c r="W461" s="195">
        <f t="shared" si="823"/>
        <v>0</v>
      </c>
      <c r="X461" s="195">
        <f t="shared" ref="X461:X471" si="825">W461*0.071</f>
        <v>0</v>
      </c>
      <c r="Y461" s="195">
        <f t="shared" si="824"/>
        <v>0</v>
      </c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320"/>
      <c r="AL461" s="320"/>
      <c r="AM461" s="320"/>
      <c r="AN461" s="320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</row>
    <row r="462" spans="1:73">
      <c r="A462" s="154" t="s">
        <v>138</v>
      </c>
      <c r="C462" s="154"/>
      <c r="D462" s="154" t="s">
        <v>139</v>
      </c>
      <c r="H462" s="45"/>
      <c r="I462" s="45"/>
      <c r="J462" s="166" t="s">
        <v>140</v>
      </c>
      <c r="K462" s="625" t="s">
        <v>66</v>
      </c>
      <c r="L462" s="625"/>
      <c r="M462" s="625"/>
      <c r="N462" s="625"/>
      <c r="O462" s="625"/>
      <c r="P462" s="625"/>
      <c r="Q462" s="625"/>
      <c r="R462" s="625"/>
      <c r="S462" s="625"/>
      <c r="T462" s="625"/>
      <c r="U462" s="194">
        <v>344</v>
      </c>
      <c r="V462" s="168">
        <f>AH448</f>
        <v>0</v>
      </c>
      <c r="W462" s="195">
        <f t="shared" si="823"/>
        <v>0</v>
      </c>
      <c r="X462" s="195">
        <f t="shared" si="825"/>
        <v>0</v>
      </c>
      <c r="Y462" s="195">
        <f t="shared" si="824"/>
        <v>0</v>
      </c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</row>
    <row r="463" spans="1:73">
      <c r="A463" s="155" t="s">
        <v>141</v>
      </c>
      <c r="B463" s="155"/>
      <c r="C463" s="156"/>
      <c r="D463" s="156" t="s">
        <v>142</v>
      </c>
      <c r="E463" s="157"/>
      <c r="H463" s="45"/>
      <c r="I463" s="45"/>
      <c r="J463" s="166" t="s">
        <v>143</v>
      </c>
      <c r="K463" s="625" t="s">
        <v>68</v>
      </c>
      <c r="L463" s="625"/>
      <c r="M463" s="625"/>
      <c r="N463" s="625"/>
      <c r="O463" s="625"/>
      <c r="P463" s="625"/>
      <c r="Q463" s="625"/>
      <c r="R463" s="625"/>
      <c r="S463" s="625"/>
      <c r="T463" s="625"/>
      <c r="U463" s="194">
        <v>344</v>
      </c>
      <c r="V463" s="168">
        <f>AL448</f>
        <v>0</v>
      </c>
      <c r="W463" s="195">
        <f t="shared" si="823"/>
        <v>0</v>
      </c>
      <c r="X463" s="195">
        <f t="shared" si="825"/>
        <v>0</v>
      </c>
      <c r="Y463" s="195">
        <f t="shared" si="824"/>
        <v>0</v>
      </c>
      <c r="Z463" s="45"/>
      <c r="AA463" s="45"/>
      <c r="AB463" s="45"/>
      <c r="AC463" s="45"/>
      <c r="AD463" s="320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</row>
    <row r="464" spans="1:73">
      <c r="A464" s="157"/>
      <c r="B464" s="157"/>
      <c r="C464" s="155"/>
      <c r="D464" s="155" t="s">
        <v>144</v>
      </c>
      <c r="E464" s="157"/>
      <c r="H464" s="45"/>
      <c r="I464" s="45"/>
      <c r="J464" s="166" t="s">
        <v>145</v>
      </c>
      <c r="K464" s="625" t="s">
        <v>70</v>
      </c>
      <c r="L464" s="625"/>
      <c r="M464" s="625"/>
      <c r="N464" s="625"/>
      <c r="O464" s="625"/>
      <c r="P464" s="625"/>
      <c r="Q464" s="625"/>
      <c r="R464" s="625"/>
      <c r="S464" s="625"/>
      <c r="T464" s="625"/>
      <c r="U464" s="194">
        <v>344</v>
      </c>
      <c r="V464" s="168">
        <f>AP448</f>
        <v>0</v>
      </c>
      <c r="W464" s="195">
        <f t="shared" si="823"/>
        <v>0</v>
      </c>
      <c r="X464" s="195">
        <f t="shared" si="825"/>
        <v>0</v>
      </c>
      <c r="Y464" s="195">
        <f t="shared" si="824"/>
        <v>0</v>
      </c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</row>
    <row r="465" spans="1:73">
      <c r="A465" s="155" t="s">
        <v>146</v>
      </c>
      <c r="B465" s="44"/>
      <c r="C465" s="154"/>
      <c r="D465" s="154" t="s">
        <v>147</v>
      </c>
      <c r="H465" s="45"/>
      <c r="I465" s="45"/>
      <c r="J465" s="166" t="s">
        <v>148</v>
      </c>
      <c r="K465" s="625" t="s">
        <v>72</v>
      </c>
      <c r="L465" s="625"/>
      <c r="M465" s="625"/>
      <c r="N465" s="625"/>
      <c r="O465" s="625"/>
      <c r="P465" s="625"/>
      <c r="Q465" s="625"/>
      <c r="R465" s="625"/>
      <c r="S465" s="625"/>
      <c r="T465" s="625"/>
      <c r="U465" s="194">
        <v>344</v>
      </c>
      <c r="V465" s="168">
        <f>AT448</f>
        <v>0</v>
      </c>
      <c r="W465" s="195">
        <f t="shared" si="823"/>
        <v>0</v>
      </c>
      <c r="X465" s="195">
        <f t="shared" si="825"/>
        <v>0</v>
      </c>
      <c r="Y465" s="195">
        <f t="shared" si="824"/>
        <v>0</v>
      </c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</row>
    <row r="466" spans="1:73">
      <c r="A466" s="158" t="s">
        <v>149</v>
      </c>
      <c r="B466" s="44"/>
      <c r="H466" s="45"/>
      <c r="I466" s="45"/>
      <c r="J466" s="166" t="s">
        <v>150</v>
      </c>
      <c r="K466" s="625" t="s">
        <v>74</v>
      </c>
      <c r="L466" s="625"/>
      <c r="M466" s="625"/>
      <c r="N466" s="625"/>
      <c r="O466" s="625"/>
      <c r="P466" s="625"/>
      <c r="Q466" s="625"/>
      <c r="R466" s="625"/>
      <c r="S466" s="625"/>
      <c r="T466" s="625"/>
      <c r="U466" s="194">
        <v>344</v>
      </c>
      <c r="V466" s="168">
        <f>AX448</f>
        <v>0</v>
      </c>
      <c r="W466" s="195">
        <f t="shared" si="823"/>
        <v>0</v>
      </c>
      <c r="X466" s="195">
        <f t="shared" si="825"/>
        <v>0</v>
      </c>
      <c r="Y466" s="195">
        <f t="shared" si="824"/>
        <v>0</v>
      </c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</row>
    <row r="467" spans="1:73" ht="20.25">
      <c r="A467" s="626" t="s">
        <v>207</v>
      </c>
      <c r="B467" s="627"/>
      <c r="C467" s="627"/>
      <c r="D467" s="627"/>
      <c r="E467" s="627"/>
      <c r="F467" s="764">
        <f>Y472</f>
        <v>0</v>
      </c>
      <c r="G467" s="765"/>
      <c r="H467" s="45"/>
      <c r="I467" s="45"/>
      <c r="J467" s="166" t="s">
        <v>151</v>
      </c>
      <c r="K467" s="625" t="s">
        <v>76</v>
      </c>
      <c r="L467" s="625"/>
      <c r="M467" s="625"/>
      <c r="N467" s="625"/>
      <c r="O467" s="625"/>
      <c r="P467" s="625"/>
      <c r="Q467" s="625"/>
      <c r="R467" s="625"/>
      <c r="S467" s="625"/>
      <c r="T467" s="625"/>
      <c r="U467" s="194">
        <v>344</v>
      </c>
      <c r="V467" s="168">
        <f>BB448</f>
        <v>0</v>
      </c>
      <c r="W467" s="195">
        <f t="shared" si="823"/>
        <v>0</v>
      </c>
      <c r="X467" s="195">
        <f t="shared" si="825"/>
        <v>0</v>
      </c>
      <c r="Y467" s="195">
        <f t="shared" si="824"/>
        <v>0</v>
      </c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</row>
    <row r="468" spans="1:73">
      <c r="A468" s="159" t="s">
        <v>152</v>
      </c>
      <c r="B468" s="160"/>
      <c r="C468" s="160"/>
      <c r="D468" s="160"/>
      <c r="E468" s="160"/>
      <c r="F468" s="160"/>
      <c r="G468" s="157"/>
      <c r="H468" s="45"/>
      <c r="I468" s="45"/>
      <c r="J468" s="166" t="s">
        <v>165</v>
      </c>
      <c r="K468" s="625" t="s">
        <v>78</v>
      </c>
      <c r="L468" s="625"/>
      <c r="M468" s="625"/>
      <c r="N468" s="625"/>
      <c r="O468" s="625"/>
      <c r="P468" s="625"/>
      <c r="Q468" s="625"/>
      <c r="R468" s="625"/>
      <c r="S468" s="625"/>
      <c r="T468" s="625"/>
      <c r="U468" s="194">
        <v>344</v>
      </c>
      <c r="V468" s="168">
        <f>BF448</f>
        <v>0</v>
      </c>
      <c r="W468" s="195">
        <f t="shared" si="823"/>
        <v>0</v>
      </c>
      <c r="X468" s="195">
        <f t="shared" si="825"/>
        <v>0</v>
      </c>
      <c r="Y468" s="195">
        <f t="shared" si="824"/>
        <v>0</v>
      </c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</row>
    <row r="469" spans="1:73">
      <c r="A469" s="161" t="s">
        <v>153</v>
      </c>
      <c r="B469" s="160"/>
      <c r="C469" s="160"/>
      <c r="D469" s="162" t="s">
        <v>154</v>
      </c>
      <c r="E469" s="160"/>
      <c r="F469" s="162"/>
      <c r="G469" s="162"/>
      <c r="H469" s="45"/>
      <c r="I469" s="45"/>
      <c r="J469" s="166" t="s">
        <v>166</v>
      </c>
      <c r="K469" s="625" t="s">
        <v>80</v>
      </c>
      <c r="L469" s="625"/>
      <c r="M469" s="625"/>
      <c r="N469" s="625"/>
      <c r="O469" s="625"/>
      <c r="P469" s="625"/>
      <c r="Q469" s="625"/>
      <c r="R469" s="625"/>
      <c r="S469" s="625"/>
      <c r="T469" s="625"/>
      <c r="U469" s="194">
        <v>344</v>
      </c>
      <c r="V469" s="168">
        <f>BJ448</f>
        <v>0</v>
      </c>
      <c r="W469" s="195">
        <f t="shared" si="823"/>
        <v>0</v>
      </c>
      <c r="X469" s="195">
        <f t="shared" si="825"/>
        <v>0</v>
      </c>
      <c r="Y469" s="195">
        <f t="shared" si="824"/>
        <v>0</v>
      </c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</row>
    <row r="470" spans="1:73">
      <c r="A470" s="161" t="s">
        <v>155</v>
      </c>
      <c r="B470" s="162"/>
      <c r="C470" s="163"/>
      <c r="D470" s="162" t="s">
        <v>156</v>
      </c>
      <c r="E470" s="162"/>
      <c r="F470" s="157"/>
      <c r="G470" s="157"/>
      <c r="H470" s="45"/>
      <c r="I470" s="45"/>
      <c r="J470" s="166" t="s">
        <v>167</v>
      </c>
      <c r="K470" s="625" t="s">
        <v>82</v>
      </c>
      <c r="L470" s="625"/>
      <c r="M470" s="625"/>
      <c r="N470" s="625"/>
      <c r="O470" s="625"/>
      <c r="P470" s="625"/>
      <c r="Q470" s="625"/>
      <c r="R470" s="625"/>
      <c r="S470" s="625"/>
      <c r="T470" s="625"/>
      <c r="U470" s="194">
        <v>344</v>
      </c>
      <c r="V470" s="168">
        <f>BN448</f>
        <v>0</v>
      </c>
      <c r="W470" s="195">
        <f t="shared" si="823"/>
        <v>0</v>
      </c>
      <c r="X470" s="195">
        <f t="shared" si="825"/>
        <v>0</v>
      </c>
      <c r="Y470" s="195">
        <f t="shared" si="824"/>
        <v>0</v>
      </c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</row>
    <row r="471" spans="1:73">
      <c r="A471" s="161" t="s">
        <v>157</v>
      </c>
      <c r="B471" s="157"/>
      <c r="C471" s="163"/>
      <c r="D471" s="162" t="s">
        <v>158</v>
      </c>
      <c r="E471" s="157"/>
      <c r="F471" s="157"/>
      <c r="G471" s="157"/>
      <c r="H471" s="45"/>
      <c r="I471" s="45"/>
      <c r="J471" s="166" t="s">
        <v>168</v>
      </c>
      <c r="K471" s="625" t="s">
        <v>161</v>
      </c>
      <c r="L471" s="625"/>
      <c r="M471" s="625"/>
      <c r="N471" s="625"/>
      <c r="O471" s="625"/>
      <c r="P471" s="625"/>
      <c r="Q471" s="625"/>
      <c r="R471" s="625"/>
      <c r="S471" s="625"/>
      <c r="T471" s="625"/>
      <c r="U471" s="194">
        <v>344</v>
      </c>
      <c r="V471" s="168">
        <f>BR448</f>
        <v>0</v>
      </c>
      <c r="W471" s="195">
        <f t="shared" si="823"/>
        <v>0</v>
      </c>
      <c r="X471" s="195">
        <f t="shared" si="825"/>
        <v>0</v>
      </c>
      <c r="Y471" s="195">
        <f t="shared" si="824"/>
        <v>0</v>
      </c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</row>
    <row r="472" spans="1:73" ht="15.75">
      <c r="A472" s="161" t="s">
        <v>159</v>
      </c>
      <c r="B472" s="157"/>
      <c r="C472" s="163"/>
      <c r="D472" s="162" t="s">
        <v>160</v>
      </c>
      <c r="E472" s="157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196">
        <f>SUM(Y458:Y471)</f>
        <v>0</v>
      </c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</row>
    <row r="473" spans="1:73">
      <c r="A473" s="161"/>
      <c r="B473" s="157"/>
      <c r="C473" s="163"/>
      <c r="D473" s="162"/>
      <c r="E473" s="157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</row>
    <row r="474" spans="1:73"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</row>
    <row r="475" spans="1:73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</row>
    <row r="478" spans="1:73">
      <c r="J478" s="169"/>
      <c r="K478" s="164"/>
      <c r="L478" s="164"/>
      <c r="M478" s="164"/>
      <c r="N478" s="164"/>
      <c r="O478" s="164"/>
      <c r="P478" s="164"/>
      <c r="V478" s="120"/>
      <c r="W478" s="121" t="s">
        <v>201</v>
      </c>
    </row>
    <row r="479" spans="1:73">
      <c r="J479" s="164"/>
      <c r="K479" s="164"/>
      <c r="L479" s="164"/>
      <c r="M479" s="164"/>
      <c r="N479" s="164"/>
      <c r="O479" s="164"/>
      <c r="P479" s="164"/>
      <c r="V479" s="120"/>
      <c r="W479" s="123" t="s">
        <v>120</v>
      </c>
    </row>
    <row r="480" spans="1:73">
      <c r="J480" s="164"/>
      <c r="K480" s="164"/>
      <c r="L480" s="164"/>
      <c r="M480" s="164"/>
      <c r="N480" s="164"/>
      <c r="O480" s="164"/>
      <c r="P480" s="164"/>
      <c r="V480" s="120"/>
      <c r="W480" s="123" t="s">
        <v>121</v>
      </c>
    </row>
    <row r="481" spans="2:26">
      <c r="J481" s="164"/>
      <c r="K481" s="164"/>
      <c r="L481" s="164"/>
      <c r="M481" s="164"/>
      <c r="N481" s="164"/>
      <c r="O481" s="164"/>
      <c r="P481" s="164"/>
      <c r="W481" s="124"/>
    </row>
    <row r="482" spans="2:26">
      <c r="J482" s="164"/>
      <c r="K482" s="164"/>
      <c r="L482" s="164"/>
      <c r="M482" s="164"/>
      <c r="N482" s="164"/>
      <c r="O482" s="164"/>
      <c r="P482" s="164"/>
      <c r="W482" s="124"/>
    </row>
    <row r="483" spans="2:26">
      <c r="W483" s="123"/>
    </row>
    <row r="484" spans="2:26">
      <c r="K484" s="164"/>
      <c r="L484" s="164"/>
      <c r="M484" s="164"/>
      <c r="N484" s="164"/>
      <c r="O484" s="164"/>
      <c r="P484" s="164"/>
      <c r="W484" s="125" t="s">
        <v>122</v>
      </c>
    </row>
    <row r="485" spans="2:26">
      <c r="K485" s="618"/>
      <c r="L485" s="619"/>
      <c r="M485" s="619"/>
      <c r="N485" s="619"/>
      <c r="O485" s="619"/>
      <c r="P485" s="619"/>
      <c r="W485" s="125" t="s">
        <v>123</v>
      </c>
    </row>
    <row r="486" spans="2:26">
      <c r="K486" s="619"/>
      <c r="L486" s="619"/>
      <c r="M486" s="619"/>
      <c r="N486" s="619"/>
      <c r="O486" s="619"/>
      <c r="P486" s="619"/>
    </row>
    <row r="487" spans="2:26">
      <c r="K487" s="619"/>
      <c r="L487" s="619"/>
      <c r="M487" s="619"/>
      <c r="N487" s="619"/>
      <c r="O487" s="619"/>
      <c r="P487" s="619"/>
    </row>
    <row r="488" spans="2:26">
      <c r="K488" s="619"/>
      <c r="L488" s="619"/>
      <c r="M488" s="619"/>
      <c r="N488" s="619"/>
      <c r="O488" s="619"/>
      <c r="P488" s="619"/>
    </row>
    <row r="489" spans="2:26" ht="18.75">
      <c r="B489" s="596"/>
      <c r="C489" s="596"/>
      <c r="D489" s="596"/>
      <c r="E489" s="596"/>
      <c r="F489" s="596"/>
      <c r="G489" s="596"/>
      <c r="H489" s="596"/>
      <c r="I489" s="596"/>
      <c r="J489" s="596"/>
      <c r="K489" s="596"/>
    </row>
    <row r="490" spans="2:26" ht="18.75">
      <c r="B490" s="596"/>
      <c r="C490" s="596"/>
      <c r="D490" s="596"/>
      <c r="E490" s="596"/>
      <c r="F490" s="596"/>
      <c r="G490" s="596"/>
      <c r="H490" s="596"/>
      <c r="I490" s="596"/>
      <c r="J490" s="596"/>
      <c r="K490" s="596"/>
    </row>
    <row r="491" spans="2:26" ht="18.75">
      <c r="B491" s="596"/>
      <c r="C491" s="596"/>
      <c r="D491" s="596"/>
      <c r="E491" s="596"/>
      <c r="F491" s="596"/>
      <c r="G491" s="596"/>
      <c r="H491" s="596"/>
      <c r="I491" s="596"/>
      <c r="J491" s="596"/>
      <c r="K491" s="596"/>
    </row>
    <row r="492" spans="2:26" ht="18.75">
      <c r="B492" s="596"/>
      <c r="C492" s="596"/>
      <c r="D492" s="596"/>
      <c r="E492" s="596"/>
      <c r="F492" s="596"/>
      <c r="G492" s="596"/>
      <c r="H492" s="596"/>
      <c r="I492" s="596"/>
      <c r="J492" s="596"/>
      <c r="K492" s="596"/>
    </row>
    <row r="493" spans="2:26" ht="18.75">
      <c r="B493" s="596"/>
      <c r="C493" s="596"/>
      <c r="D493" s="596"/>
      <c r="E493" s="596"/>
      <c r="F493" s="596"/>
      <c r="G493" s="596"/>
      <c r="H493" s="596"/>
      <c r="I493" s="596"/>
      <c r="J493" s="596"/>
      <c r="K493" s="596"/>
    </row>
    <row r="494" spans="2:26" ht="18.75">
      <c r="B494" s="435"/>
      <c r="C494" s="435"/>
      <c r="D494" s="435"/>
      <c r="E494" s="435"/>
      <c r="F494" s="435"/>
      <c r="G494" s="435"/>
      <c r="H494" s="435"/>
      <c r="I494" s="435"/>
      <c r="J494" s="435"/>
      <c r="K494" s="435"/>
    </row>
    <row r="496" spans="2:26" ht="15.75">
      <c r="B496" s="290"/>
      <c r="C496" s="290"/>
      <c r="D496" s="290"/>
      <c r="E496" s="291"/>
      <c r="F496" s="290"/>
      <c r="G496" s="290"/>
      <c r="H496" s="291"/>
      <c r="I496" s="292"/>
      <c r="J496" s="290"/>
      <c r="K496" s="290"/>
      <c r="Z496" s="398">
        <f>81.85/100*100%</f>
        <v>0.81849999999999989</v>
      </c>
    </row>
    <row r="497" spans="2:20" ht="15.75">
      <c r="B497" s="290"/>
      <c r="C497" s="290"/>
      <c r="D497" s="290"/>
      <c r="E497" s="293"/>
      <c r="F497" s="290"/>
      <c r="G497" s="290"/>
      <c r="H497" s="294"/>
      <c r="I497" s="290"/>
      <c r="J497" s="290"/>
      <c r="K497" s="290"/>
    </row>
    <row r="498" spans="2:20" ht="15.75">
      <c r="B498" s="290"/>
      <c r="C498" s="290"/>
      <c r="D498" s="290"/>
      <c r="E498" s="290"/>
      <c r="F498" s="290"/>
      <c r="G498" s="290"/>
      <c r="H498" s="290"/>
      <c r="I498" s="290"/>
      <c r="J498" s="290"/>
      <c r="K498" s="290"/>
    </row>
    <row r="499" spans="2:20" ht="15.75">
      <c r="B499" s="290"/>
      <c r="C499" s="290"/>
      <c r="D499" s="290"/>
      <c r="E499" s="290"/>
      <c r="F499" s="290"/>
      <c r="G499" s="290"/>
      <c r="H499" s="290"/>
      <c r="I499" s="290"/>
      <c r="J499" s="290"/>
      <c r="K499" s="290"/>
      <c r="T499" s="29"/>
    </row>
    <row r="500" spans="2:20" ht="15.75">
      <c r="B500" s="290"/>
      <c r="C500" s="290"/>
      <c r="D500" s="290"/>
      <c r="E500" s="290"/>
      <c r="F500" s="290"/>
      <c r="G500" s="290"/>
      <c r="H500" s="290"/>
      <c r="I500" s="290"/>
      <c r="J500" s="290"/>
      <c r="K500" s="290"/>
      <c r="T500" s="29" t="s">
        <v>281</v>
      </c>
    </row>
    <row r="501" spans="2:20" ht="15.75">
      <c r="B501" s="290"/>
      <c r="C501" s="290"/>
      <c r="D501" s="290"/>
      <c r="E501" s="290"/>
      <c r="F501" s="290"/>
      <c r="G501" s="290"/>
      <c r="H501" s="290"/>
      <c r="I501" s="290"/>
      <c r="J501" s="290"/>
      <c r="K501" s="290"/>
      <c r="T501" s="30"/>
    </row>
    <row r="502" spans="2:20" ht="15.75">
      <c r="B502" s="290"/>
      <c r="C502" s="290"/>
      <c r="D502" s="290"/>
      <c r="E502" s="290"/>
      <c r="F502" s="290"/>
      <c r="G502" s="290"/>
      <c r="H502" s="290"/>
      <c r="I502" s="290"/>
      <c r="J502" s="290"/>
      <c r="K502" s="290"/>
    </row>
    <row r="503" spans="2:20" ht="15.75">
      <c r="B503" s="290"/>
      <c r="C503" s="290"/>
      <c r="D503" s="290"/>
      <c r="E503" s="290"/>
      <c r="F503" s="290"/>
      <c r="G503" s="290"/>
      <c r="H503" s="290"/>
      <c r="I503" s="290"/>
      <c r="J503" s="290"/>
      <c r="K503" s="290"/>
    </row>
    <row r="504" spans="2:20" ht="15.75">
      <c r="B504" s="290"/>
      <c r="C504" s="290"/>
      <c r="D504" s="290"/>
      <c r="E504" s="291"/>
      <c r="F504" s="290"/>
      <c r="G504" s="290"/>
      <c r="H504" s="291"/>
      <c r="I504" s="292"/>
      <c r="J504" s="290"/>
      <c r="K504" s="290"/>
    </row>
    <row r="505" spans="2:20" ht="15.75">
      <c r="B505" s="290"/>
      <c r="C505" s="290"/>
      <c r="D505" s="290"/>
      <c r="E505" s="293"/>
      <c r="F505" s="290"/>
      <c r="G505" s="290"/>
      <c r="H505" s="294"/>
      <c r="I505" s="290"/>
      <c r="J505" s="290"/>
      <c r="K505" s="290"/>
    </row>
    <row r="506" spans="2:20" ht="15.75">
      <c r="B506" s="290"/>
      <c r="C506" s="290"/>
      <c r="D506" s="290"/>
      <c r="E506" s="290"/>
      <c r="F506" s="290"/>
      <c r="G506" s="290"/>
      <c r="H506" s="290"/>
      <c r="I506" s="290"/>
      <c r="J506" s="290"/>
      <c r="K506" s="290"/>
    </row>
    <row r="507" spans="2:20" ht="15.75">
      <c r="B507" s="290"/>
      <c r="C507" s="290"/>
      <c r="D507" s="290"/>
      <c r="E507" s="291"/>
      <c r="F507" s="292"/>
      <c r="G507" s="290"/>
      <c r="H507" s="290"/>
      <c r="I507" s="291"/>
      <c r="J507" s="295"/>
      <c r="K507" s="290"/>
    </row>
    <row r="508" spans="2:20" ht="15.75">
      <c r="B508" s="290"/>
      <c r="C508" s="290"/>
      <c r="D508" s="290"/>
      <c r="E508" s="296"/>
      <c r="F508" s="290"/>
      <c r="G508" s="290"/>
      <c r="H508" s="290"/>
      <c r="I508" s="296"/>
      <c r="J508" s="290"/>
      <c r="K508" s="290"/>
    </row>
    <row r="509" spans="2:20" ht="15.75">
      <c r="B509" s="290"/>
      <c r="C509" s="290"/>
      <c r="D509" s="290"/>
      <c r="E509" s="290"/>
      <c r="F509" s="290"/>
      <c r="G509" s="290"/>
      <c r="H509" s="290"/>
      <c r="I509" s="290"/>
      <c r="J509" s="290"/>
      <c r="K509" s="290"/>
    </row>
    <row r="510" spans="2:20" ht="15.75">
      <c r="B510" s="290"/>
      <c r="C510" s="290"/>
      <c r="D510" s="290"/>
      <c r="E510" s="290"/>
      <c r="F510" s="290"/>
      <c r="G510" s="290"/>
      <c r="H510" s="290"/>
      <c r="I510" s="290"/>
      <c r="J510" s="290"/>
      <c r="K510" s="290"/>
    </row>
    <row r="511" spans="2:20" ht="15.75">
      <c r="B511" s="290"/>
      <c r="C511" s="290"/>
      <c r="D511" s="290"/>
      <c r="E511" s="290"/>
      <c r="F511" s="290"/>
      <c r="G511" s="290"/>
      <c r="H511" s="290"/>
      <c r="I511" s="290"/>
      <c r="J511" s="290"/>
      <c r="K511" s="290"/>
    </row>
    <row r="512" spans="2:20" ht="15.75">
      <c r="B512" s="290"/>
      <c r="C512" s="290"/>
      <c r="D512" s="297"/>
      <c r="E512" s="290"/>
      <c r="F512" s="290"/>
      <c r="G512" s="290"/>
      <c r="H512" s="290"/>
      <c r="I512" s="290"/>
      <c r="J512" s="290"/>
      <c r="K512" s="290"/>
    </row>
    <row r="513" spans="2:11" ht="15.75">
      <c r="B513" s="290"/>
      <c r="C513" s="290"/>
      <c r="D513" s="290"/>
      <c r="E513" s="290"/>
      <c r="F513" s="290"/>
      <c r="G513" s="290"/>
      <c r="H513" s="290"/>
      <c r="I513" s="290"/>
      <c r="J513" s="290"/>
      <c r="K513" s="290"/>
    </row>
    <row r="514" spans="2:11" ht="15.75">
      <c r="B514" s="290"/>
      <c r="C514" s="290"/>
      <c r="D514" s="297"/>
      <c r="E514" s="290"/>
      <c r="F514" s="290"/>
      <c r="G514" s="297"/>
      <c r="H514" s="290"/>
      <c r="I514" s="290"/>
      <c r="J514" s="290"/>
      <c r="K514" s="290"/>
    </row>
    <row r="515" spans="2:11" ht="15.75">
      <c r="B515" s="290"/>
      <c r="C515" s="290"/>
      <c r="D515" s="290"/>
      <c r="E515" s="290"/>
      <c r="F515" s="290"/>
      <c r="G515" s="290"/>
      <c r="H515" s="290"/>
      <c r="I515" s="290"/>
      <c r="J515" s="290"/>
      <c r="K515" s="290"/>
    </row>
    <row r="516" spans="2:11" ht="21">
      <c r="B516" s="290"/>
      <c r="C516" s="290"/>
      <c r="D516" s="399"/>
      <c r="E516" s="290"/>
      <c r="F516" s="290"/>
      <c r="G516" s="290"/>
      <c r="H516" s="290"/>
      <c r="I516" s="290"/>
      <c r="J516" s="290"/>
      <c r="K516" s="290"/>
    </row>
    <row r="521" spans="2:11" ht="18.75">
      <c r="B521" s="596"/>
      <c r="C521" s="596"/>
      <c r="D521" s="596"/>
      <c r="E521" s="596"/>
      <c r="F521" s="596"/>
      <c r="G521" s="596"/>
      <c r="H521" s="596"/>
      <c r="I521" s="596"/>
      <c r="J521" s="596"/>
      <c r="K521" s="596"/>
    </row>
    <row r="522" spans="2:11" ht="18.75">
      <c r="B522" s="596"/>
      <c r="C522" s="596"/>
      <c r="D522" s="596"/>
      <c r="E522" s="596"/>
      <c r="F522" s="596"/>
      <c r="G522" s="596"/>
      <c r="H522" s="596"/>
      <c r="I522" s="596"/>
      <c r="J522" s="596"/>
      <c r="K522" s="596"/>
    </row>
    <row r="523" spans="2:11" ht="18.75">
      <c r="B523" s="596"/>
      <c r="C523" s="596"/>
      <c r="D523" s="596"/>
      <c r="E523" s="596"/>
      <c r="F523" s="596"/>
      <c r="G523" s="596"/>
      <c r="H523" s="596"/>
      <c r="I523" s="596"/>
      <c r="J523" s="596"/>
      <c r="K523" s="596"/>
    </row>
    <row r="524" spans="2:11" ht="18.75">
      <c r="B524" s="596"/>
      <c r="C524" s="596"/>
      <c r="D524" s="596"/>
      <c r="E524" s="596"/>
      <c r="F524" s="596"/>
      <c r="G524" s="596"/>
      <c r="H524" s="596"/>
      <c r="I524" s="596"/>
      <c r="J524" s="596"/>
      <c r="K524" s="596"/>
    </row>
    <row r="525" spans="2:11" ht="18.75">
      <c r="B525" s="596"/>
      <c r="C525" s="596"/>
      <c r="D525" s="596"/>
      <c r="E525" s="596"/>
      <c r="F525" s="596"/>
      <c r="G525" s="596"/>
      <c r="H525" s="596"/>
      <c r="I525" s="596"/>
      <c r="J525" s="596"/>
      <c r="K525" s="596"/>
    </row>
    <row r="527" spans="2:11" ht="15.75">
      <c r="B527" s="290"/>
      <c r="C527" s="290"/>
      <c r="D527" s="290"/>
      <c r="E527" s="291"/>
      <c r="F527" s="290"/>
      <c r="G527" s="290"/>
      <c r="H527" s="291"/>
      <c r="I527" s="292"/>
      <c r="J527" s="290"/>
      <c r="K527" s="290"/>
    </row>
    <row r="528" spans="2:11" ht="15.75">
      <c r="B528" s="290"/>
      <c r="C528" s="290"/>
      <c r="D528" s="290"/>
      <c r="E528" s="293"/>
      <c r="F528" s="290"/>
      <c r="G528" s="290"/>
      <c r="H528" s="294"/>
      <c r="I528" s="290"/>
      <c r="J528" s="290"/>
      <c r="K528" s="290"/>
    </row>
    <row r="529" spans="2:29" ht="15.75">
      <c r="B529" s="290"/>
      <c r="C529" s="290"/>
      <c r="D529" s="290"/>
      <c r="E529" s="290"/>
      <c r="F529" s="290"/>
      <c r="G529" s="290"/>
      <c r="H529" s="290"/>
      <c r="I529" s="290"/>
      <c r="J529" s="290"/>
      <c r="K529" s="290"/>
      <c r="Z529" s="30"/>
      <c r="AA529" s="30"/>
    </row>
    <row r="530" spans="2:29" ht="15.75">
      <c r="B530" s="290"/>
      <c r="C530" s="290"/>
      <c r="D530" s="290"/>
      <c r="E530" s="290"/>
      <c r="F530" s="290"/>
      <c r="G530" s="290"/>
      <c r="H530" s="290"/>
      <c r="I530" s="290"/>
      <c r="J530" s="290"/>
      <c r="K530" s="290"/>
      <c r="Z530" s="29"/>
    </row>
    <row r="531" spans="2:29" ht="15.75">
      <c r="B531" s="290"/>
      <c r="C531" s="290"/>
      <c r="D531" s="290"/>
      <c r="E531" s="290"/>
      <c r="F531" s="290"/>
      <c r="G531" s="290"/>
      <c r="H531" s="290"/>
      <c r="I531" s="290"/>
      <c r="J531" s="290"/>
      <c r="K531" s="290"/>
      <c r="Z531" s="400"/>
      <c r="AA531" s="30"/>
    </row>
    <row r="532" spans="2:29" ht="15.75">
      <c r="B532" s="290"/>
      <c r="C532" s="290"/>
      <c r="D532" s="404"/>
      <c r="E532" s="597"/>
      <c r="F532" s="597"/>
      <c r="G532" s="597"/>
      <c r="H532" s="597"/>
      <c r="I532" s="597"/>
      <c r="J532" s="290"/>
      <c r="K532" s="290"/>
      <c r="Z532" s="29"/>
    </row>
    <row r="533" spans="2:29" ht="15.75">
      <c r="B533" s="290"/>
      <c r="C533" s="290"/>
      <c r="D533" s="290"/>
      <c r="E533" s="290"/>
      <c r="F533" s="290"/>
      <c r="G533" s="290"/>
      <c r="H533" s="290"/>
      <c r="I533" s="290"/>
      <c r="J533" s="290"/>
      <c r="K533" s="290"/>
    </row>
    <row r="534" spans="2:29" ht="15.75">
      <c r="B534" s="290"/>
      <c r="C534" s="290"/>
      <c r="D534" s="290"/>
      <c r="E534" s="290"/>
      <c r="F534" s="290"/>
      <c r="G534" s="290"/>
      <c r="H534" s="290"/>
      <c r="I534" s="290"/>
      <c r="J534" s="290"/>
      <c r="K534" s="290"/>
    </row>
    <row r="535" spans="2:29" ht="15.75">
      <c r="B535" s="290"/>
      <c r="C535" s="290"/>
      <c r="D535" s="290"/>
      <c r="E535" s="291"/>
      <c r="F535" s="290"/>
      <c r="G535" s="290"/>
      <c r="H535" s="291"/>
      <c r="I535" s="292"/>
      <c r="J535" s="290"/>
      <c r="K535" s="290"/>
    </row>
    <row r="536" spans="2:29" ht="15.75">
      <c r="B536" s="290"/>
      <c r="C536" s="290"/>
      <c r="D536" s="290"/>
      <c r="E536" s="293"/>
      <c r="F536" s="290"/>
      <c r="G536" s="290"/>
      <c r="H536" s="294"/>
      <c r="I536" s="290"/>
      <c r="J536" s="290"/>
      <c r="K536" s="290"/>
    </row>
    <row r="537" spans="2:29" ht="15.75">
      <c r="B537" s="290"/>
      <c r="C537" s="290"/>
      <c r="D537" s="290"/>
      <c r="E537" s="290"/>
      <c r="F537" s="290"/>
      <c r="G537" s="290"/>
      <c r="H537" s="290"/>
      <c r="I537" s="290"/>
      <c r="J537" s="290"/>
      <c r="K537" s="290"/>
    </row>
    <row r="538" spans="2:29" ht="15.75">
      <c r="B538" s="290"/>
      <c r="C538" s="290"/>
      <c r="D538" s="290"/>
      <c r="E538" s="291"/>
      <c r="F538" s="292"/>
      <c r="G538" s="290"/>
      <c r="H538" s="290"/>
      <c r="I538" s="291"/>
      <c r="J538" s="295"/>
      <c r="K538" s="290"/>
    </row>
    <row r="539" spans="2:29" ht="15.75">
      <c r="B539" s="290"/>
      <c r="C539" s="290"/>
      <c r="D539" s="290"/>
      <c r="E539" s="296"/>
      <c r="F539" s="290"/>
      <c r="G539" s="290"/>
      <c r="H539" s="290"/>
      <c r="I539" s="296"/>
      <c r="J539" s="290"/>
      <c r="K539" s="290"/>
    </row>
    <row r="540" spans="2:29" ht="15.75">
      <c r="B540" s="290"/>
      <c r="C540" s="290"/>
      <c r="D540" s="290"/>
      <c r="E540" s="290"/>
      <c r="F540" s="290"/>
      <c r="G540" s="290"/>
      <c r="H540" s="290"/>
      <c r="I540" s="290"/>
      <c r="J540" s="290"/>
      <c r="K540" s="290"/>
      <c r="T540" s="29"/>
      <c r="W540">
        <f>T540*U540</f>
        <v>0</v>
      </c>
      <c r="Y540" s="29">
        <v>0.6</v>
      </c>
      <c r="Z540">
        <f>82+(82-82)/82</f>
        <v>82</v>
      </c>
      <c r="AA540">
        <f>Y540*Z540</f>
        <v>49.199999999999996</v>
      </c>
      <c r="AC540">
        <f>W540+AA540</f>
        <v>49.199999999999996</v>
      </c>
    </row>
    <row r="541" spans="2:29" ht="15.75">
      <c r="B541" s="290"/>
      <c r="C541" s="290"/>
      <c r="D541" s="290"/>
      <c r="E541" s="290"/>
      <c r="F541" s="290"/>
      <c r="G541" s="290"/>
      <c r="H541" s="290"/>
      <c r="I541" s="290"/>
      <c r="J541" s="290"/>
      <c r="K541" s="290"/>
      <c r="U541" s="192"/>
      <c r="W541" s="192">
        <f>U541*40%</f>
        <v>0</v>
      </c>
      <c r="Z541">
        <f>82+(82-82)/82</f>
        <v>82</v>
      </c>
      <c r="AA541" s="403">
        <f>Z541*60%</f>
        <v>49.199999999999996</v>
      </c>
      <c r="AC541">
        <f>W541+AA541</f>
        <v>49.199999999999996</v>
      </c>
    </row>
    <row r="542" spans="2:29" ht="15.75">
      <c r="B542" s="290"/>
      <c r="C542" s="290"/>
      <c r="D542" s="290"/>
      <c r="E542" s="290"/>
      <c r="F542" s="290"/>
      <c r="G542" s="290"/>
      <c r="H542" s="290"/>
      <c r="I542" s="290"/>
      <c r="J542" s="290"/>
      <c r="K542" s="290"/>
    </row>
    <row r="543" spans="2:29" ht="15.75">
      <c r="B543" s="290"/>
      <c r="C543" s="290"/>
      <c r="D543" s="401"/>
      <c r="E543" s="290"/>
      <c r="F543" s="290"/>
      <c r="G543" s="290"/>
      <c r="H543" s="290"/>
      <c r="I543" s="290"/>
      <c r="J543" s="290"/>
      <c r="K543" s="290"/>
    </row>
    <row r="544" spans="2:29" ht="15.75">
      <c r="B544" s="290"/>
      <c r="C544" s="290"/>
      <c r="D544" s="290"/>
      <c r="E544" s="290"/>
      <c r="F544" s="290"/>
      <c r="G544" s="290"/>
      <c r="H544" s="290"/>
      <c r="I544" s="290"/>
      <c r="J544" s="290"/>
      <c r="K544" s="290"/>
    </row>
    <row r="545" spans="2:11" ht="21">
      <c r="B545" s="290"/>
      <c r="C545" s="290"/>
      <c r="D545" s="402"/>
      <c r="E545" s="290"/>
      <c r="F545" s="290"/>
      <c r="G545" s="290"/>
      <c r="H545" s="290"/>
      <c r="I545" s="290"/>
      <c r="J545" s="290"/>
      <c r="K545" s="290"/>
    </row>
    <row r="552" spans="2:11" ht="18.75">
      <c r="B552" s="596"/>
      <c r="C552" s="596"/>
      <c r="D552" s="596"/>
      <c r="E552" s="596"/>
      <c r="F552" s="596"/>
      <c r="G552" s="596"/>
      <c r="H552" s="596"/>
      <c r="I552" s="596"/>
      <c r="J552" s="596"/>
      <c r="K552" s="596"/>
    </row>
    <row r="553" spans="2:11" ht="18.75">
      <c r="B553" s="596"/>
      <c r="C553" s="596"/>
      <c r="D553" s="596"/>
      <c r="E553" s="596"/>
      <c r="F553" s="596"/>
      <c r="G553" s="596"/>
      <c r="H553" s="596"/>
      <c r="I553" s="596"/>
      <c r="J553" s="596"/>
      <c r="K553" s="596"/>
    </row>
    <row r="554" spans="2:11" ht="18.75">
      <c r="B554" s="596"/>
      <c r="C554" s="596"/>
      <c r="D554" s="596"/>
      <c r="E554" s="596"/>
      <c r="F554" s="596"/>
      <c r="G554" s="596"/>
      <c r="H554" s="596"/>
      <c r="I554" s="596"/>
      <c r="J554" s="596"/>
      <c r="K554" s="596"/>
    </row>
    <row r="555" spans="2:11" ht="18.75">
      <c r="B555" s="596"/>
      <c r="C555" s="596"/>
      <c r="D555" s="596"/>
      <c r="E555" s="596"/>
      <c r="F555" s="596"/>
      <c r="G555" s="596"/>
      <c r="H555" s="596"/>
      <c r="I555" s="596"/>
      <c r="J555" s="596"/>
      <c r="K555" s="596"/>
    </row>
    <row r="556" spans="2:11" ht="18.75">
      <c r="B556" s="596"/>
      <c r="C556" s="596"/>
      <c r="D556" s="596"/>
      <c r="E556" s="596"/>
      <c r="F556" s="596"/>
      <c r="G556" s="596"/>
      <c r="H556" s="596"/>
      <c r="I556" s="596"/>
      <c r="J556" s="596"/>
      <c r="K556" s="596"/>
    </row>
    <row r="558" spans="2:11" ht="15.75">
      <c r="B558" s="290"/>
      <c r="C558" s="290"/>
      <c r="D558" s="290"/>
      <c r="E558" s="291"/>
      <c r="F558" s="290"/>
      <c r="G558" s="290"/>
      <c r="H558" s="291"/>
      <c r="I558" s="292"/>
      <c r="J558" s="290"/>
      <c r="K558" s="290"/>
    </row>
    <row r="559" spans="2:11" ht="15.75">
      <c r="B559" s="290"/>
      <c r="C559" s="290"/>
      <c r="D559" s="290"/>
      <c r="E559" s="293"/>
      <c r="F559" s="290"/>
      <c r="G559" s="290"/>
      <c r="H559" s="294"/>
      <c r="I559" s="290"/>
      <c r="J559" s="290"/>
      <c r="K559" s="290"/>
    </row>
    <row r="560" spans="2:11" ht="15.75">
      <c r="B560" s="290"/>
      <c r="C560" s="290"/>
      <c r="D560" s="290"/>
      <c r="E560" s="290"/>
      <c r="F560" s="290"/>
      <c r="G560" s="290"/>
      <c r="H560" s="290"/>
      <c r="I560" s="290"/>
      <c r="J560" s="290"/>
      <c r="K560" s="290"/>
    </row>
    <row r="561" spans="2:29" ht="15.75">
      <c r="B561" s="290"/>
      <c r="C561" s="290"/>
      <c r="D561" s="290"/>
      <c r="E561" s="290"/>
      <c r="F561" s="290"/>
      <c r="G561" s="290"/>
      <c r="H561" s="290"/>
      <c r="I561" s="290"/>
      <c r="J561" s="290"/>
      <c r="K561" s="290"/>
      <c r="W561">
        <v>81.849999999999994</v>
      </c>
    </row>
    <row r="562" spans="2:29" ht="15.75">
      <c r="B562" s="290"/>
      <c r="C562" s="290"/>
      <c r="D562" s="290"/>
      <c r="E562" s="290"/>
      <c r="F562" s="290"/>
      <c r="G562" s="290"/>
      <c r="H562" s="290"/>
      <c r="I562" s="290"/>
      <c r="J562" s="290"/>
      <c r="K562" s="290"/>
      <c r="W562">
        <v>80.349999999999994</v>
      </c>
    </row>
    <row r="563" spans="2:29" ht="15.75">
      <c r="B563" s="290"/>
      <c r="C563" s="290"/>
      <c r="D563" s="404"/>
      <c r="E563" s="597"/>
      <c r="F563" s="597"/>
      <c r="G563" s="597"/>
      <c r="H563" s="597"/>
      <c r="I563" s="597"/>
      <c r="J563" s="290"/>
      <c r="K563" s="290"/>
      <c r="W563">
        <f>SUM(W561:W562)</f>
        <v>162.19999999999999</v>
      </c>
    </row>
    <row r="564" spans="2:29" ht="15.75">
      <c r="B564" s="290"/>
      <c r="C564" s="290"/>
      <c r="D564" s="290"/>
      <c r="E564" s="290"/>
      <c r="F564" s="290"/>
      <c r="G564" s="290"/>
      <c r="H564" s="290"/>
      <c r="I564" s="290"/>
      <c r="J564" s="290"/>
      <c r="K564" s="290"/>
      <c r="W564" s="29">
        <f>W563/2*100%</f>
        <v>81.099999999999994</v>
      </c>
    </row>
    <row r="565" spans="2:29" ht="15.75">
      <c r="B565" s="290"/>
      <c r="C565" s="290"/>
      <c r="D565" s="290"/>
      <c r="E565" s="290"/>
      <c r="F565" s="290"/>
      <c r="G565" s="290"/>
      <c r="H565" s="290"/>
      <c r="I565" s="290"/>
      <c r="J565" s="290"/>
      <c r="K565" s="290"/>
    </row>
    <row r="566" spans="2:29" ht="15.75">
      <c r="B566" s="290"/>
      <c r="C566" s="290"/>
      <c r="D566" s="290"/>
      <c r="E566" s="291"/>
      <c r="F566" s="290"/>
      <c r="G566" s="290"/>
      <c r="H566" s="291"/>
      <c r="I566" s="292"/>
      <c r="J566" s="290"/>
      <c r="K566" s="290"/>
    </row>
    <row r="567" spans="2:29" ht="15.75">
      <c r="B567" s="290"/>
      <c r="C567" s="290"/>
      <c r="D567" s="290"/>
      <c r="E567" s="293"/>
      <c r="F567" s="290"/>
      <c r="G567" s="290"/>
      <c r="H567" s="294"/>
      <c r="I567" s="290"/>
      <c r="J567" s="290"/>
      <c r="K567" s="290"/>
    </row>
    <row r="568" spans="2:29" ht="15.75">
      <c r="B568" s="290"/>
      <c r="C568" s="290"/>
      <c r="D568" s="290"/>
      <c r="E568" s="290"/>
      <c r="F568" s="290"/>
      <c r="G568" s="290"/>
      <c r="H568" s="290"/>
      <c r="I568" s="290"/>
      <c r="J568" s="290"/>
      <c r="K568" s="290"/>
      <c r="W568" s="29">
        <v>0.4</v>
      </c>
      <c r="Y568">
        <f>85+(82-85)/85</f>
        <v>84.964705882352945</v>
      </c>
      <c r="AA568" s="29">
        <v>0.6</v>
      </c>
      <c r="AC568">
        <f>82+(81.1-82)/82</f>
        <v>81.989024390243898</v>
      </c>
    </row>
    <row r="569" spans="2:29" ht="15.75">
      <c r="B569" s="290"/>
      <c r="C569" s="290"/>
      <c r="D569" s="290"/>
      <c r="E569" s="291"/>
      <c r="F569" s="292"/>
      <c r="G569" s="290"/>
      <c r="H569" s="290"/>
      <c r="I569" s="291"/>
      <c r="J569" s="295"/>
      <c r="K569" s="290"/>
      <c r="X569">
        <f>W568*Y568</f>
        <v>33.985882352941182</v>
      </c>
      <c r="AB569">
        <f>AA568*AC568</f>
        <v>49.193414634146336</v>
      </c>
    </row>
    <row r="570" spans="2:29" ht="15.75">
      <c r="B570" s="290"/>
      <c r="C570" s="290"/>
      <c r="D570" s="290"/>
      <c r="E570" s="296"/>
      <c r="F570" s="290"/>
      <c r="G570" s="290"/>
      <c r="H570" s="290"/>
      <c r="I570" s="296"/>
      <c r="J570" s="290"/>
      <c r="K570" s="290"/>
    </row>
    <row r="571" spans="2:29" ht="15.75">
      <c r="B571" s="290"/>
      <c r="C571" s="290"/>
      <c r="D571" s="290"/>
      <c r="E571" s="290"/>
      <c r="F571" s="290"/>
      <c r="G571" s="290"/>
      <c r="H571" s="290"/>
      <c r="I571" s="290"/>
      <c r="J571" s="290"/>
      <c r="K571" s="290"/>
      <c r="Z571">
        <f>X569+AB569</f>
        <v>83.179296987087525</v>
      </c>
    </row>
    <row r="572" spans="2:29" ht="15.75">
      <c r="B572" s="290"/>
      <c r="C572" s="290"/>
      <c r="D572" s="290"/>
      <c r="E572" s="290"/>
      <c r="F572" s="290"/>
      <c r="G572" s="290"/>
      <c r="H572" s="290"/>
      <c r="I572" s="290"/>
      <c r="J572" s="290"/>
      <c r="K572" s="290"/>
    </row>
    <row r="573" spans="2:29" ht="15.75">
      <c r="B573" s="290"/>
      <c r="C573" s="290"/>
      <c r="D573" s="290"/>
      <c r="E573" s="290"/>
      <c r="F573" s="290"/>
      <c r="G573" s="290"/>
      <c r="H573" s="290"/>
      <c r="I573" s="290"/>
      <c r="J573" s="290"/>
      <c r="K573" s="290"/>
    </row>
    <row r="574" spans="2:29" ht="15.75">
      <c r="B574" s="290"/>
      <c r="C574" s="290"/>
      <c r="D574" s="401"/>
      <c r="E574" s="290"/>
      <c r="F574" s="290"/>
      <c r="G574" s="290"/>
      <c r="H574" s="290"/>
      <c r="I574" s="290"/>
      <c r="J574" s="290"/>
      <c r="K574" s="290"/>
    </row>
    <row r="575" spans="2:29" ht="15.75">
      <c r="B575" s="290"/>
      <c r="C575" s="290"/>
      <c r="D575" s="290"/>
      <c r="E575" s="290"/>
      <c r="F575" s="290"/>
      <c r="G575" s="290"/>
      <c r="H575" s="290"/>
      <c r="I575" s="290"/>
      <c r="J575" s="290"/>
      <c r="K575" s="290"/>
    </row>
    <row r="576" spans="2:29" ht="21">
      <c r="B576" s="290"/>
      <c r="C576" s="290"/>
      <c r="D576" s="402"/>
      <c r="E576" s="290"/>
      <c r="F576" s="290"/>
      <c r="G576" s="290"/>
      <c r="H576" s="290"/>
      <c r="I576" s="290"/>
      <c r="J576" s="290"/>
      <c r="K576" s="290"/>
    </row>
    <row r="609" spans="18:18">
      <c r="R609" s="466">
        <f>7000*70</f>
        <v>490000</v>
      </c>
    </row>
  </sheetData>
  <mergeCells count="69">
    <mergeCell ref="AT1:AW1"/>
    <mergeCell ref="AX1:BA1"/>
    <mergeCell ref="A1:C2"/>
    <mergeCell ref="D1:E1"/>
    <mergeCell ref="F1:Q1"/>
    <mergeCell ref="R1:U1"/>
    <mergeCell ref="V1:Y1"/>
    <mergeCell ref="Z1:AC1"/>
    <mergeCell ref="C3:C39"/>
    <mergeCell ref="AD1:AG1"/>
    <mergeCell ref="AH1:AK1"/>
    <mergeCell ref="AL1:AO1"/>
    <mergeCell ref="AP1:AS1"/>
    <mergeCell ref="CD4:CE4"/>
    <mergeCell ref="BZ7:BZ9"/>
    <mergeCell ref="CD9:CE9"/>
    <mergeCell ref="BB1:BE1"/>
    <mergeCell ref="BF1:BI1"/>
    <mergeCell ref="BJ1:BM1"/>
    <mergeCell ref="BN1:BQ1"/>
    <mergeCell ref="BR1:BU1"/>
    <mergeCell ref="B556:K556"/>
    <mergeCell ref="E563:I563"/>
    <mergeCell ref="B554:K554"/>
    <mergeCell ref="B555:K555"/>
    <mergeCell ref="K459:T459"/>
    <mergeCell ref="K460:T460"/>
    <mergeCell ref="K461:T461"/>
    <mergeCell ref="K462:T462"/>
    <mergeCell ref="B489:K489"/>
    <mergeCell ref="K463:T463"/>
    <mergeCell ref="K464:T464"/>
    <mergeCell ref="K465:T465"/>
    <mergeCell ref="K466:T466"/>
    <mergeCell ref="A467:E467"/>
    <mergeCell ref="F467:G467"/>
    <mergeCell ref="K467:T467"/>
    <mergeCell ref="K458:T458"/>
    <mergeCell ref="C47:C135"/>
    <mergeCell ref="C143:C146"/>
    <mergeCell ref="C154:C170"/>
    <mergeCell ref="C178:C182"/>
    <mergeCell ref="C190:C207"/>
    <mergeCell ref="C221:C225"/>
    <mergeCell ref="C236:C241"/>
    <mergeCell ref="C250:C254"/>
    <mergeCell ref="C262:C264"/>
    <mergeCell ref="C272:C274"/>
    <mergeCell ref="C282:C308"/>
    <mergeCell ref="C317:C400"/>
    <mergeCell ref="C408:C438"/>
    <mergeCell ref="K457:T457"/>
    <mergeCell ref="K468:T468"/>
    <mergeCell ref="K469:T469"/>
    <mergeCell ref="K470:T470"/>
    <mergeCell ref="K471:T471"/>
    <mergeCell ref="K485:P488"/>
    <mergeCell ref="B553:K553"/>
    <mergeCell ref="B490:K490"/>
    <mergeCell ref="B491:K491"/>
    <mergeCell ref="B492:K492"/>
    <mergeCell ref="B493:K493"/>
    <mergeCell ref="B521:K521"/>
    <mergeCell ref="B522:K522"/>
    <mergeCell ref="B523:K523"/>
    <mergeCell ref="B524:K524"/>
    <mergeCell ref="B525:K525"/>
    <mergeCell ref="E532:I532"/>
    <mergeCell ref="B552:K55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O42"/>
  <sheetViews>
    <sheetView tabSelected="1" workbookViewId="0">
      <selection activeCell="H21" sqref="H21:N21"/>
    </sheetView>
  </sheetViews>
  <sheetFormatPr defaultRowHeight="15"/>
  <cols>
    <col min="1" max="1" width="4.7109375" customWidth="1"/>
    <col min="2" max="2" width="23.42578125" customWidth="1"/>
  </cols>
  <sheetData>
    <row r="1" spans="1:15" ht="18.75">
      <c r="A1" s="596" t="s">
        <v>327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</row>
    <row r="2" spans="1:15" ht="18.75">
      <c r="A2" s="596" t="s">
        <v>449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</row>
    <row r="3" spans="1:15" ht="15.75" thickBot="1">
      <c r="C3" s="144"/>
    </row>
    <row r="4" spans="1:15" ht="15.75" thickBot="1">
      <c r="A4" s="760" t="s">
        <v>45</v>
      </c>
      <c r="B4" s="760" t="s">
        <v>328</v>
      </c>
      <c r="C4" s="732" t="s">
        <v>332</v>
      </c>
      <c r="D4" s="756" t="s">
        <v>111</v>
      </c>
      <c r="E4" s="756"/>
      <c r="F4" s="757"/>
      <c r="G4" s="758" t="s">
        <v>112</v>
      </c>
      <c r="H4" s="760" t="s">
        <v>113</v>
      </c>
      <c r="I4" s="760"/>
      <c r="J4" s="760"/>
      <c r="K4" s="760"/>
      <c r="L4" s="760"/>
      <c r="M4" s="760"/>
      <c r="N4" s="760"/>
      <c r="O4" s="734" t="s">
        <v>112</v>
      </c>
    </row>
    <row r="5" spans="1:15" ht="30">
      <c r="A5" s="760"/>
      <c r="B5" s="760"/>
      <c r="C5" s="740"/>
      <c r="D5" s="345" t="s">
        <v>29</v>
      </c>
      <c r="E5" s="424" t="s">
        <v>32</v>
      </c>
      <c r="F5" s="424" t="s">
        <v>17</v>
      </c>
      <c r="G5" s="759"/>
      <c r="H5" s="427" t="s">
        <v>35</v>
      </c>
      <c r="I5" s="427" t="s">
        <v>36</v>
      </c>
      <c r="J5" s="427" t="s">
        <v>37</v>
      </c>
      <c r="K5" s="427" t="s">
        <v>114</v>
      </c>
      <c r="L5" s="427" t="s">
        <v>10</v>
      </c>
      <c r="M5" s="427" t="s">
        <v>50</v>
      </c>
      <c r="N5" s="427" t="s">
        <v>17</v>
      </c>
      <c r="O5" s="734"/>
    </row>
    <row r="6" spans="1:15">
      <c r="A6" s="20">
        <v>1</v>
      </c>
      <c r="B6" s="20" t="s">
        <v>329</v>
      </c>
      <c r="C6" s="425">
        <v>37</v>
      </c>
      <c r="D6" s="425">
        <v>13</v>
      </c>
      <c r="E6" s="425">
        <v>24</v>
      </c>
      <c r="F6" s="423">
        <v>0</v>
      </c>
      <c r="G6" s="425">
        <f>SUM(D6:F6)</f>
        <v>37</v>
      </c>
      <c r="H6" s="425">
        <v>0</v>
      </c>
      <c r="I6" s="425">
        <v>5</v>
      </c>
      <c r="J6" s="118">
        <v>12</v>
      </c>
      <c r="K6" s="425">
        <v>10</v>
      </c>
      <c r="L6" s="425">
        <v>10</v>
      </c>
      <c r="M6" s="425">
        <v>0</v>
      </c>
      <c r="N6" s="423">
        <v>0</v>
      </c>
      <c r="O6" s="423">
        <f>SUM(H6:N6)</f>
        <v>37</v>
      </c>
    </row>
    <row r="7" spans="1:15">
      <c r="A7" s="20">
        <v>2</v>
      </c>
      <c r="B7" s="20" t="s">
        <v>285</v>
      </c>
      <c r="C7" s="425">
        <v>89</v>
      </c>
      <c r="D7" s="425">
        <v>43</v>
      </c>
      <c r="E7" s="425">
        <v>46</v>
      </c>
      <c r="F7" s="448">
        <v>0</v>
      </c>
      <c r="G7" s="449">
        <f t="shared" ref="G7:G19" si="0">SUM(D7:F7)</f>
        <v>89</v>
      </c>
      <c r="H7" s="425">
        <v>11</v>
      </c>
      <c r="I7" s="425">
        <v>10</v>
      </c>
      <c r="J7" s="118">
        <v>23</v>
      </c>
      <c r="K7" s="425">
        <v>6</v>
      </c>
      <c r="L7" s="425">
        <v>24</v>
      </c>
      <c r="M7" s="425">
        <v>0</v>
      </c>
      <c r="N7" s="423">
        <v>15</v>
      </c>
      <c r="O7" s="448">
        <f t="shared" ref="O7:O19" si="1">SUM(H7:N7)</f>
        <v>89</v>
      </c>
    </row>
    <row r="8" spans="1:15">
      <c r="A8" s="20">
        <v>3</v>
      </c>
      <c r="B8" s="20" t="s">
        <v>335</v>
      </c>
      <c r="C8" s="425">
        <v>4</v>
      </c>
      <c r="D8" s="425">
        <v>4</v>
      </c>
      <c r="E8" s="425">
        <v>0</v>
      </c>
      <c r="F8" s="448">
        <v>0</v>
      </c>
      <c r="G8" s="449">
        <f>SUM(D8:F8)</f>
        <v>4</v>
      </c>
      <c r="H8" s="425">
        <v>1</v>
      </c>
      <c r="I8" s="425">
        <v>1</v>
      </c>
      <c r="J8" s="118">
        <v>2</v>
      </c>
      <c r="K8" s="425">
        <v>0</v>
      </c>
      <c r="L8" s="425">
        <v>0</v>
      </c>
      <c r="M8" s="425">
        <v>0</v>
      </c>
      <c r="N8" s="423">
        <v>0</v>
      </c>
      <c r="O8" s="448">
        <f t="shared" si="1"/>
        <v>4</v>
      </c>
    </row>
    <row r="9" spans="1:15">
      <c r="A9" s="20">
        <v>4</v>
      </c>
      <c r="B9" s="20" t="s">
        <v>319</v>
      </c>
      <c r="C9" s="425">
        <v>17</v>
      </c>
      <c r="D9" s="425">
        <v>8</v>
      </c>
      <c r="E9" s="425">
        <v>9</v>
      </c>
      <c r="F9" s="448">
        <v>0</v>
      </c>
      <c r="G9" s="449">
        <f t="shared" si="0"/>
        <v>17</v>
      </c>
      <c r="H9" s="425">
        <v>4</v>
      </c>
      <c r="I9" s="425">
        <v>6</v>
      </c>
      <c r="J9" s="118">
        <v>5</v>
      </c>
      <c r="K9" s="425">
        <v>1</v>
      </c>
      <c r="L9" s="425">
        <v>1</v>
      </c>
      <c r="M9" s="425">
        <v>0</v>
      </c>
      <c r="N9" s="423">
        <v>0</v>
      </c>
      <c r="O9" s="448">
        <f t="shared" si="1"/>
        <v>17</v>
      </c>
    </row>
    <row r="10" spans="1:15">
      <c r="A10" s="20">
        <v>5</v>
      </c>
      <c r="B10" s="20" t="s">
        <v>364</v>
      </c>
      <c r="C10" s="425">
        <v>5</v>
      </c>
      <c r="D10" s="425">
        <v>0</v>
      </c>
      <c r="E10" s="425">
        <v>5</v>
      </c>
      <c r="F10" s="448">
        <v>0</v>
      </c>
      <c r="G10" s="449">
        <f t="shared" si="0"/>
        <v>5</v>
      </c>
      <c r="H10" s="425">
        <v>0</v>
      </c>
      <c r="I10" s="425">
        <v>3</v>
      </c>
      <c r="J10" s="118">
        <v>2</v>
      </c>
      <c r="K10" s="425">
        <v>0</v>
      </c>
      <c r="L10" s="425">
        <v>0</v>
      </c>
      <c r="M10" s="425">
        <v>0</v>
      </c>
      <c r="N10" s="423">
        <v>0</v>
      </c>
      <c r="O10" s="448">
        <f t="shared" si="1"/>
        <v>5</v>
      </c>
    </row>
    <row r="11" spans="1:15">
      <c r="A11" s="20">
        <v>6</v>
      </c>
      <c r="B11" s="20" t="s">
        <v>464</v>
      </c>
      <c r="C11" s="425">
        <v>24</v>
      </c>
      <c r="D11" s="425">
        <v>18</v>
      </c>
      <c r="E11" s="425">
        <v>6</v>
      </c>
      <c r="F11" s="448">
        <v>0</v>
      </c>
      <c r="G11" s="449">
        <f t="shared" si="0"/>
        <v>24</v>
      </c>
      <c r="H11" s="425">
        <v>10</v>
      </c>
      <c r="I11" s="425">
        <v>7</v>
      </c>
      <c r="J11" s="118">
        <v>4</v>
      </c>
      <c r="K11" s="425">
        <v>1</v>
      </c>
      <c r="L11" s="425">
        <v>2</v>
      </c>
      <c r="M11" s="425">
        <v>0</v>
      </c>
      <c r="N11" s="423">
        <v>0</v>
      </c>
      <c r="O11" s="448">
        <f t="shared" si="1"/>
        <v>24</v>
      </c>
    </row>
    <row r="12" spans="1:15">
      <c r="A12" s="20">
        <v>7</v>
      </c>
      <c r="B12" s="20" t="s">
        <v>348</v>
      </c>
      <c r="C12" s="425">
        <v>8</v>
      </c>
      <c r="D12" s="425">
        <v>6</v>
      </c>
      <c r="E12" s="425">
        <v>2</v>
      </c>
      <c r="F12" s="448">
        <v>0</v>
      </c>
      <c r="G12" s="449">
        <f t="shared" si="0"/>
        <v>8</v>
      </c>
      <c r="H12" s="425">
        <v>0</v>
      </c>
      <c r="I12" s="425">
        <v>0</v>
      </c>
      <c r="J12" s="425">
        <v>4</v>
      </c>
      <c r="K12" s="425">
        <v>1</v>
      </c>
      <c r="L12" s="425">
        <v>1</v>
      </c>
      <c r="M12" s="425">
        <v>0</v>
      </c>
      <c r="N12" s="423">
        <v>2</v>
      </c>
      <c r="O12" s="448">
        <f t="shared" si="1"/>
        <v>8</v>
      </c>
    </row>
    <row r="13" spans="1:15">
      <c r="A13" s="20">
        <v>8</v>
      </c>
      <c r="B13" s="20" t="s">
        <v>352</v>
      </c>
      <c r="C13" s="425">
        <v>6</v>
      </c>
      <c r="D13" s="118">
        <v>6</v>
      </c>
      <c r="E13" s="118">
        <v>0</v>
      </c>
      <c r="F13" s="448">
        <v>0</v>
      </c>
      <c r="G13" s="449">
        <f t="shared" si="0"/>
        <v>6</v>
      </c>
      <c r="H13" s="425">
        <v>1</v>
      </c>
      <c r="I13" s="425">
        <v>1</v>
      </c>
      <c r="J13" s="425">
        <v>3</v>
      </c>
      <c r="K13" s="425">
        <v>0</v>
      </c>
      <c r="L13" s="425">
        <v>1</v>
      </c>
      <c r="M13" s="425">
        <v>0</v>
      </c>
      <c r="N13" s="423">
        <v>0</v>
      </c>
      <c r="O13" s="448">
        <f t="shared" si="1"/>
        <v>6</v>
      </c>
    </row>
    <row r="14" spans="1:15">
      <c r="A14" s="20">
        <v>9</v>
      </c>
      <c r="B14" s="20" t="s">
        <v>337</v>
      </c>
      <c r="C14" s="425">
        <v>5</v>
      </c>
      <c r="D14" s="118">
        <v>2</v>
      </c>
      <c r="E14" s="118">
        <v>3</v>
      </c>
      <c r="F14" s="448">
        <v>0</v>
      </c>
      <c r="G14" s="449">
        <f t="shared" si="0"/>
        <v>5</v>
      </c>
      <c r="H14" s="425">
        <v>0</v>
      </c>
      <c r="I14" s="425">
        <v>0</v>
      </c>
      <c r="J14" s="425">
        <v>3</v>
      </c>
      <c r="K14" s="425">
        <v>1</v>
      </c>
      <c r="L14" s="425">
        <v>0</v>
      </c>
      <c r="M14" s="425">
        <v>0</v>
      </c>
      <c r="N14" s="423">
        <v>1</v>
      </c>
      <c r="O14" s="448">
        <f t="shared" si="1"/>
        <v>5</v>
      </c>
    </row>
    <row r="15" spans="1:15">
      <c r="A15" s="20">
        <v>10</v>
      </c>
      <c r="B15" s="20" t="s">
        <v>183</v>
      </c>
      <c r="C15" s="425">
        <v>3</v>
      </c>
      <c r="D15" s="118">
        <v>1</v>
      </c>
      <c r="E15" s="118">
        <v>2</v>
      </c>
      <c r="F15" s="448">
        <v>0</v>
      </c>
      <c r="G15" s="449">
        <f t="shared" si="0"/>
        <v>3</v>
      </c>
      <c r="H15" s="425">
        <v>0</v>
      </c>
      <c r="I15" s="425">
        <v>2</v>
      </c>
      <c r="J15" s="425">
        <v>1</v>
      </c>
      <c r="K15" s="425">
        <v>0</v>
      </c>
      <c r="L15" s="425">
        <v>0</v>
      </c>
      <c r="M15" s="425">
        <v>0</v>
      </c>
      <c r="N15" s="423">
        <v>0</v>
      </c>
      <c r="O15" s="448">
        <f t="shared" si="1"/>
        <v>3</v>
      </c>
    </row>
    <row r="16" spans="1:15">
      <c r="A16" s="20">
        <v>11</v>
      </c>
      <c r="B16" s="20" t="s">
        <v>351</v>
      </c>
      <c r="C16" s="425">
        <v>3</v>
      </c>
      <c r="D16" s="425">
        <v>2</v>
      </c>
      <c r="E16" s="425">
        <v>1</v>
      </c>
      <c r="F16" s="448">
        <v>0</v>
      </c>
      <c r="G16" s="449">
        <f t="shared" si="0"/>
        <v>3</v>
      </c>
      <c r="H16" s="423">
        <v>0</v>
      </c>
      <c r="I16" s="423">
        <v>1</v>
      </c>
      <c r="J16" s="423">
        <v>1</v>
      </c>
      <c r="K16" s="423">
        <v>0</v>
      </c>
      <c r="L16" s="423">
        <v>0</v>
      </c>
      <c r="M16" s="423">
        <v>1</v>
      </c>
      <c r="N16" s="423">
        <v>0</v>
      </c>
      <c r="O16" s="448">
        <f t="shared" si="1"/>
        <v>3</v>
      </c>
    </row>
    <row r="17" spans="1:15">
      <c r="A17" s="20">
        <v>12</v>
      </c>
      <c r="B17" s="20" t="s">
        <v>195</v>
      </c>
      <c r="C17" s="425">
        <v>28</v>
      </c>
      <c r="D17" s="425">
        <v>12</v>
      </c>
      <c r="E17" s="425">
        <v>16</v>
      </c>
      <c r="F17" s="448">
        <v>0</v>
      </c>
      <c r="G17" s="449">
        <f t="shared" si="0"/>
        <v>28</v>
      </c>
      <c r="H17" s="423">
        <v>2</v>
      </c>
      <c r="I17" s="423">
        <v>3</v>
      </c>
      <c r="J17" s="423">
        <v>9</v>
      </c>
      <c r="K17" s="423">
        <v>4</v>
      </c>
      <c r="L17" s="423">
        <v>6</v>
      </c>
      <c r="M17" s="423">
        <v>0</v>
      </c>
      <c r="N17" s="423">
        <v>4</v>
      </c>
      <c r="O17" s="448">
        <f t="shared" si="1"/>
        <v>28</v>
      </c>
    </row>
    <row r="18" spans="1:15">
      <c r="A18" s="20">
        <v>13</v>
      </c>
      <c r="B18" s="20" t="s">
        <v>478</v>
      </c>
      <c r="C18" s="425">
        <v>84</v>
      </c>
      <c r="D18" s="425">
        <v>51</v>
      </c>
      <c r="E18" s="425">
        <v>33</v>
      </c>
      <c r="F18" s="448">
        <v>0</v>
      </c>
      <c r="G18" s="449">
        <f t="shared" si="0"/>
        <v>84</v>
      </c>
      <c r="H18" s="423">
        <v>5</v>
      </c>
      <c r="I18" s="423">
        <v>11</v>
      </c>
      <c r="J18" s="423">
        <v>34</v>
      </c>
      <c r="K18" s="423">
        <v>4</v>
      </c>
      <c r="L18" s="423">
        <v>29</v>
      </c>
      <c r="M18" s="423">
        <v>1</v>
      </c>
      <c r="N18" s="423">
        <v>0</v>
      </c>
      <c r="O18" s="448">
        <f t="shared" si="1"/>
        <v>84</v>
      </c>
    </row>
    <row r="19" spans="1:15">
      <c r="A19" s="20">
        <v>14</v>
      </c>
      <c r="B19" s="20" t="s">
        <v>22</v>
      </c>
      <c r="C19" s="471">
        <v>31</v>
      </c>
      <c r="D19" s="425">
        <v>19</v>
      </c>
      <c r="E19" s="425">
        <v>12</v>
      </c>
      <c r="F19" s="448">
        <v>0</v>
      </c>
      <c r="G19" s="449">
        <f t="shared" si="0"/>
        <v>31</v>
      </c>
      <c r="H19" s="423">
        <v>5</v>
      </c>
      <c r="I19" s="423">
        <v>7</v>
      </c>
      <c r="J19" s="423">
        <v>12</v>
      </c>
      <c r="K19" s="423">
        <v>2</v>
      </c>
      <c r="L19" s="423">
        <v>4</v>
      </c>
      <c r="M19" s="423">
        <v>1</v>
      </c>
      <c r="N19" s="423">
        <v>0</v>
      </c>
      <c r="O19" s="448">
        <f t="shared" si="1"/>
        <v>31</v>
      </c>
    </row>
    <row r="20" spans="1:15">
      <c r="A20" s="19"/>
      <c r="B20" s="18"/>
      <c r="C20" s="391"/>
      <c r="D20" s="391">
        <f>SUM(D6:D19)</f>
        <v>185</v>
      </c>
      <c r="E20" s="391">
        <f>SUM(E6:E19)</f>
        <v>159</v>
      </c>
      <c r="F20" s="392">
        <v>0</v>
      </c>
      <c r="G20" s="391"/>
      <c r="H20" s="392">
        <f>SUM(H6:H19)</f>
        <v>39</v>
      </c>
      <c r="I20" s="392">
        <f t="shared" ref="I20:N20" si="2">SUM(I6:I19)</f>
        <v>57</v>
      </c>
      <c r="J20" s="392">
        <f t="shared" si="2"/>
        <v>115</v>
      </c>
      <c r="K20" s="392">
        <f t="shared" si="2"/>
        <v>30</v>
      </c>
      <c r="L20" s="392">
        <f t="shared" si="2"/>
        <v>78</v>
      </c>
      <c r="M20" s="392">
        <f t="shared" si="2"/>
        <v>3</v>
      </c>
      <c r="N20" s="392">
        <f>SUM(N6:N19)</f>
        <v>22</v>
      </c>
      <c r="O20" s="448"/>
    </row>
    <row r="21" spans="1:15">
      <c r="A21" s="789" t="s">
        <v>339</v>
      </c>
      <c r="B21" s="790"/>
      <c r="C21" s="425">
        <f>SUM(C6:C20)</f>
        <v>344</v>
      </c>
      <c r="D21" s="786">
        <f>SUM(D20:F20)</f>
        <v>344</v>
      </c>
      <c r="E21" s="787"/>
      <c r="F21" s="788"/>
      <c r="G21" s="20">
        <f>SUM(G6:G20)</f>
        <v>344</v>
      </c>
      <c r="H21" s="786">
        <f>SUM(H20:N20)</f>
        <v>344</v>
      </c>
      <c r="I21" s="787"/>
      <c r="J21" s="787"/>
      <c r="K21" s="787"/>
      <c r="L21" s="787"/>
      <c r="M21" s="787"/>
      <c r="N21" s="788"/>
      <c r="O21" s="20">
        <f>SUM(O6:O20)</f>
        <v>344</v>
      </c>
    </row>
    <row r="22" spans="1:15">
      <c r="F22" s="274"/>
    </row>
    <row r="23" spans="1:15" ht="18.75">
      <c r="A23" s="727" t="s">
        <v>242</v>
      </c>
      <c r="B23" s="727"/>
      <c r="C23" s="727"/>
      <c r="D23" s="727"/>
      <c r="E23" s="727"/>
      <c r="F23" s="273"/>
    </row>
    <row r="25" spans="1:15" ht="15" customHeight="1">
      <c r="A25" s="741" t="s">
        <v>45</v>
      </c>
      <c r="B25" s="803" t="s">
        <v>51</v>
      </c>
      <c r="C25" s="804"/>
      <c r="D25" s="805"/>
      <c r="E25" s="473" t="s">
        <v>118</v>
      </c>
      <c r="F25" s="474"/>
      <c r="G25" s="475"/>
    </row>
    <row r="26" spans="1:15">
      <c r="A26" s="741"/>
      <c r="B26" s="806"/>
      <c r="C26" s="807"/>
      <c r="D26" s="808"/>
      <c r="E26" s="470" t="s">
        <v>376</v>
      </c>
      <c r="F26" s="387" t="s">
        <v>377</v>
      </c>
      <c r="G26" s="387" t="s">
        <v>378</v>
      </c>
    </row>
    <row r="27" spans="1:15">
      <c r="A27" s="469" t="s">
        <v>57</v>
      </c>
      <c r="B27" s="809" t="s">
        <v>58</v>
      </c>
      <c r="C27" s="810"/>
      <c r="D27" s="811"/>
      <c r="E27" s="389">
        <v>0.03</v>
      </c>
      <c r="F27" s="388">
        <v>0.62</v>
      </c>
      <c r="G27" s="388">
        <v>0.35</v>
      </c>
      <c r="H27" s="394"/>
    </row>
    <row r="28" spans="1:15">
      <c r="A28" s="469" t="s">
        <v>59</v>
      </c>
      <c r="B28" s="809" t="s">
        <v>60</v>
      </c>
      <c r="C28" s="810"/>
      <c r="D28" s="811"/>
      <c r="E28" s="389">
        <v>0</v>
      </c>
      <c r="F28" s="388">
        <v>0.72</v>
      </c>
      <c r="G28" s="388">
        <v>0.27</v>
      </c>
      <c r="H28" s="394"/>
    </row>
    <row r="29" spans="1:15">
      <c r="A29" s="469" t="s">
        <v>61</v>
      </c>
      <c r="B29" s="809" t="s">
        <v>62</v>
      </c>
      <c r="C29" s="810"/>
      <c r="D29" s="811"/>
      <c r="E29" s="389">
        <v>0.01</v>
      </c>
      <c r="F29" s="388">
        <v>0.65</v>
      </c>
      <c r="G29" s="388">
        <v>0.34</v>
      </c>
      <c r="H29" s="394"/>
    </row>
    <row r="30" spans="1:15">
      <c r="A30" s="469" t="s">
        <v>63</v>
      </c>
      <c r="B30" s="809" t="s">
        <v>64</v>
      </c>
      <c r="C30" s="810"/>
      <c r="D30" s="811"/>
      <c r="E30" s="389">
        <v>0.01</v>
      </c>
      <c r="F30" s="388">
        <v>0.74</v>
      </c>
      <c r="G30" s="388">
        <v>0.26</v>
      </c>
      <c r="H30" s="394"/>
    </row>
    <row r="31" spans="1:15">
      <c r="A31" s="469" t="s">
        <v>65</v>
      </c>
      <c r="B31" s="809" t="s">
        <v>66</v>
      </c>
      <c r="C31" s="810"/>
      <c r="D31" s="811"/>
      <c r="E31" s="389">
        <v>0</v>
      </c>
      <c r="F31" s="388">
        <v>0.67</v>
      </c>
      <c r="G31" s="388">
        <v>0.33</v>
      </c>
      <c r="H31" s="394"/>
    </row>
    <row r="32" spans="1:15">
      <c r="A32" s="469" t="s">
        <v>67</v>
      </c>
      <c r="B32" s="809" t="s">
        <v>68</v>
      </c>
      <c r="C32" s="810"/>
      <c r="D32" s="811"/>
      <c r="E32" s="389">
        <v>0.01</v>
      </c>
      <c r="F32" s="388">
        <v>0.56000000000000005</v>
      </c>
      <c r="G32" s="388">
        <v>0.43</v>
      </c>
      <c r="H32" s="394"/>
    </row>
    <row r="33" spans="1:8">
      <c r="A33" s="469" t="s">
        <v>69</v>
      </c>
      <c r="B33" s="809" t="s">
        <v>70</v>
      </c>
      <c r="C33" s="810"/>
      <c r="D33" s="811"/>
      <c r="E33" s="389">
        <v>0.04</v>
      </c>
      <c r="F33" s="388">
        <v>0.57999999999999996</v>
      </c>
      <c r="G33" s="388">
        <v>0.38</v>
      </c>
      <c r="H33" s="394"/>
    </row>
    <row r="34" spans="1:8">
      <c r="A34" s="469" t="s">
        <v>71</v>
      </c>
      <c r="B34" s="809" t="s">
        <v>72</v>
      </c>
      <c r="C34" s="810"/>
      <c r="D34" s="811"/>
      <c r="E34" s="389">
        <v>0.01</v>
      </c>
      <c r="F34" s="388">
        <v>0.76</v>
      </c>
      <c r="G34" s="388">
        <v>0.23</v>
      </c>
      <c r="H34" s="394"/>
    </row>
    <row r="35" spans="1:8">
      <c r="A35" s="469" t="s">
        <v>73</v>
      </c>
      <c r="B35" s="809" t="s">
        <v>74</v>
      </c>
      <c r="C35" s="810"/>
      <c r="D35" s="811"/>
      <c r="E35" s="389">
        <v>0.01</v>
      </c>
      <c r="F35" s="388">
        <v>0.65</v>
      </c>
      <c r="G35" s="388">
        <v>0.34</v>
      </c>
      <c r="H35" s="394"/>
    </row>
    <row r="36" spans="1:8">
      <c r="A36" s="469" t="s">
        <v>75</v>
      </c>
      <c r="B36" s="809" t="s">
        <v>76</v>
      </c>
      <c r="C36" s="810"/>
      <c r="D36" s="811"/>
      <c r="E36" s="389">
        <v>0.01</v>
      </c>
      <c r="F36" s="388">
        <v>0.75</v>
      </c>
      <c r="G36" s="388">
        <v>0.25</v>
      </c>
      <c r="H36" s="394"/>
    </row>
    <row r="37" spans="1:8">
      <c r="A37" s="469" t="s">
        <v>77</v>
      </c>
      <c r="B37" s="809" t="s">
        <v>78</v>
      </c>
      <c r="C37" s="810"/>
      <c r="D37" s="811"/>
      <c r="E37" s="389">
        <v>0.02</v>
      </c>
      <c r="F37" s="388">
        <v>0.47</v>
      </c>
      <c r="G37" s="388">
        <v>0.52</v>
      </c>
      <c r="H37" s="394"/>
    </row>
    <row r="38" spans="1:8">
      <c r="A38" s="469" t="s">
        <v>79</v>
      </c>
      <c r="B38" s="809" t="s">
        <v>80</v>
      </c>
      <c r="C38" s="810"/>
      <c r="D38" s="811"/>
      <c r="E38" s="389">
        <v>0.03</v>
      </c>
      <c r="F38" s="388">
        <v>0.41</v>
      </c>
      <c r="G38" s="388">
        <v>0.56000000000000005</v>
      </c>
      <c r="H38" s="394"/>
    </row>
    <row r="39" spans="1:8">
      <c r="A39" s="469" t="s">
        <v>81</v>
      </c>
      <c r="B39" s="809" t="s">
        <v>82</v>
      </c>
      <c r="C39" s="810"/>
      <c r="D39" s="811"/>
      <c r="E39" s="389">
        <v>0.01</v>
      </c>
      <c r="F39" s="388">
        <v>0.6</v>
      </c>
      <c r="G39" s="388">
        <v>0.38</v>
      </c>
      <c r="H39" s="394"/>
    </row>
    <row r="40" spans="1:8">
      <c r="A40" s="126" t="s">
        <v>83</v>
      </c>
      <c r="B40" s="800" t="s">
        <v>84</v>
      </c>
      <c r="C40" s="801"/>
      <c r="D40" s="802"/>
      <c r="E40" s="389">
        <v>0</v>
      </c>
      <c r="F40" s="388">
        <v>0.51</v>
      </c>
      <c r="G40" s="388">
        <v>0.49</v>
      </c>
      <c r="H40" s="394"/>
    </row>
    <row r="41" spans="1:8">
      <c r="A41" s="786" t="s">
        <v>30</v>
      </c>
      <c r="B41" s="787"/>
      <c r="C41" s="787"/>
      <c r="D41" s="788"/>
      <c r="E41" s="393">
        <f>SUM(E27:E40)</f>
        <v>0.19</v>
      </c>
      <c r="F41" s="393">
        <f>SUM(F27:F40)</f>
        <v>8.69</v>
      </c>
      <c r="G41" s="393">
        <f>SUM(G27:G40)</f>
        <v>5.13</v>
      </c>
      <c r="H41" s="394"/>
    </row>
    <row r="42" spans="1:8" ht="18.75">
      <c r="A42" s="711" t="s">
        <v>379</v>
      </c>
      <c r="B42" s="711"/>
      <c r="C42" s="390"/>
      <c r="D42" s="390"/>
      <c r="E42" s="390">
        <f>E41/14*100%</f>
        <v>1.3571428571428571E-2</v>
      </c>
      <c r="F42" s="390">
        <f>F41/14*100%</f>
        <v>0.62071428571428566</v>
      </c>
      <c r="G42" s="390">
        <f>G41/14*100%</f>
        <v>0.36642857142857144</v>
      </c>
      <c r="H42" s="29">
        <f>SUM(E42:G42)</f>
        <v>1.0007142857142857</v>
      </c>
    </row>
  </sheetData>
  <mergeCells count="31">
    <mergeCell ref="A41:D41"/>
    <mergeCell ref="A42:B42"/>
    <mergeCell ref="B25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B40:D40"/>
    <mergeCell ref="A23:E23"/>
    <mergeCell ref="A25:A26"/>
    <mergeCell ref="A21:B21"/>
    <mergeCell ref="D21:F21"/>
    <mergeCell ref="H21:N21"/>
    <mergeCell ref="A1:O1"/>
    <mergeCell ref="A2:O2"/>
    <mergeCell ref="A4:A5"/>
    <mergeCell ref="B4:B5"/>
    <mergeCell ref="C4:C5"/>
    <mergeCell ref="D4:F4"/>
    <mergeCell ref="G4:G5"/>
    <mergeCell ref="H4:N4"/>
    <mergeCell ref="O4:O5"/>
  </mergeCells>
  <pageMargins left="0.87" right="0.27559055118110237" top="0.15748031496062992" bottom="0.43307086614173229" header="0.27559055118110237" footer="0.31496062992125984"/>
  <pageSetup paperSize="9" scale="85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N630"/>
  <sheetViews>
    <sheetView topLeftCell="A13" workbookViewId="0">
      <selection activeCell="K24" sqref="K24"/>
    </sheetView>
  </sheetViews>
  <sheetFormatPr defaultRowHeight="15"/>
  <cols>
    <col min="1" max="1" width="5.42578125" customWidth="1"/>
    <col min="2" max="2" width="35" customWidth="1"/>
    <col min="3" max="3" width="12.28515625" customWidth="1"/>
    <col min="4" max="4" width="12.140625" customWidth="1"/>
    <col min="5" max="5" width="13.140625" customWidth="1"/>
    <col min="6" max="6" width="6.85546875" customWidth="1"/>
    <col min="7" max="7" width="7.42578125" customWidth="1"/>
  </cols>
  <sheetData>
    <row r="1" spans="1:9" ht="15.75">
      <c r="A1" s="725" t="s">
        <v>41</v>
      </c>
      <c r="B1" s="725"/>
      <c r="C1" s="725"/>
      <c r="D1" s="725"/>
      <c r="E1" s="725"/>
      <c r="F1" s="725"/>
      <c r="G1" s="725"/>
      <c r="H1" s="725"/>
      <c r="I1" s="47"/>
    </row>
    <row r="2" spans="1:9" ht="15.75">
      <c r="A2" s="725" t="s">
        <v>448</v>
      </c>
      <c r="B2" s="725"/>
      <c r="C2" s="725"/>
      <c r="D2" s="725"/>
      <c r="E2" s="725"/>
      <c r="F2" s="725"/>
      <c r="G2" s="725"/>
      <c r="H2" s="725"/>
      <c r="I2" s="426"/>
    </row>
    <row r="3" spans="1:9" ht="15.75">
      <c r="A3" s="726" t="s">
        <v>42</v>
      </c>
      <c r="B3" s="726"/>
      <c r="C3" s="726"/>
      <c r="D3" s="726"/>
      <c r="E3" s="726"/>
      <c r="F3" s="726"/>
      <c r="G3" s="726"/>
      <c r="H3" s="726"/>
    </row>
    <row r="4" spans="1:9" ht="15.75">
      <c r="A4" s="726" t="s">
        <v>447</v>
      </c>
      <c r="B4" s="726"/>
      <c r="C4" s="726"/>
      <c r="D4" s="726"/>
      <c r="E4" s="726"/>
      <c r="F4" s="726"/>
      <c r="G4" s="726"/>
      <c r="H4" s="726"/>
    </row>
    <row r="5" spans="1:9" ht="15.75">
      <c r="A5" s="726" t="s">
        <v>43</v>
      </c>
      <c r="B5" s="726"/>
      <c r="C5" s="726"/>
      <c r="D5" s="726"/>
      <c r="E5" s="726"/>
      <c r="F5" s="726"/>
      <c r="G5" s="726"/>
      <c r="H5" s="726"/>
    </row>
    <row r="6" spans="1:9">
      <c r="A6" s="724" t="s">
        <v>44</v>
      </c>
      <c r="B6" s="724"/>
      <c r="C6" s="724"/>
      <c r="D6" s="724"/>
      <c r="E6" s="724"/>
      <c r="F6" s="724"/>
      <c r="G6" s="724"/>
      <c r="H6" s="724"/>
    </row>
    <row r="7" spans="1:9">
      <c r="A7" s="51"/>
      <c r="B7" s="52"/>
      <c r="C7" s="52"/>
      <c r="D7" s="52"/>
      <c r="E7" s="52"/>
      <c r="F7" s="52"/>
      <c r="G7" s="52"/>
    </row>
    <row r="8" spans="1:9" ht="15.75" thickBot="1">
      <c r="A8" s="53"/>
      <c r="E8" s="54"/>
    </row>
    <row r="9" spans="1:9" ht="15.75" thickTop="1">
      <c r="A9" s="32" t="s">
        <v>45</v>
      </c>
      <c r="B9" s="55" t="s">
        <v>46</v>
      </c>
      <c r="C9" s="32" t="s">
        <v>47</v>
      </c>
      <c r="D9" s="32" t="s">
        <v>48</v>
      </c>
      <c r="E9" s="56" t="s">
        <v>49</v>
      </c>
    </row>
    <row r="10" spans="1:9">
      <c r="A10" s="745">
        <v>1</v>
      </c>
      <c r="B10" s="653" t="s">
        <v>23</v>
      </c>
      <c r="C10" s="20" t="s">
        <v>29</v>
      </c>
      <c r="D10" s="423">
        <v>185</v>
      </c>
      <c r="E10" s="57">
        <f>D10/344*100%</f>
        <v>0.53779069767441856</v>
      </c>
      <c r="F10">
        <f>SUM(D10:D12)</f>
        <v>344</v>
      </c>
    </row>
    <row r="11" spans="1:9">
      <c r="A11" s="746"/>
      <c r="B11" s="654"/>
      <c r="C11" s="20" t="s">
        <v>32</v>
      </c>
      <c r="D11" s="423">
        <v>159</v>
      </c>
      <c r="E11" s="57">
        <f t="shared" ref="E11:E19" si="0">D11/344*100%</f>
        <v>0.46220930232558138</v>
      </c>
    </row>
    <row r="12" spans="1:9">
      <c r="A12" s="747"/>
      <c r="B12" s="655"/>
      <c r="C12" s="20" t="s">
        <v>33</v>
      </c>
      <c r="D12" s="423">
        <v>0</v>
      </c>
      <c r="E12" s="57">
        <f t="shared" si="0"/>
        <v>0</v>
      </c>
    </row>
    <row r="13" spans="1:9">
      <c r="A13" s="745">
        <v>2</v>
      </c>
      <c r="B13" s="653" t="s">
        <v>34</v>
      </c>
      <c r="C13" s="20" t="s">
        <v>35</v>
      </c>
      <c r="D13" s="423">
        <v>39</v>
      </c>
      <c r="E13" s="57">
        <f t="shared" si="0"/>
        <v>0.11337209302325581</v>
      </c>
    </row>
    <row r="14" spans="1:9">
      <c r="A14" s="746"/>
      <c r="B14" s="654"/>
      <c r="C14" s="36" t="s">
        <v>36</v>
      </c>
      <c r="D14" s="423">
        <v>57</v>
      </c>
      <c r="E14" s="57">
        <f t="shared" si="0"/>
        <v>0.16569767441860464</v>
      </c>
    </row>
    <row r="15" spans="1:9">
      <c r="A15" s="746"/>
      <c r="B15" s="654"/>
      <c r="C15" s="20" t="s">
        <v>37</v>
      </c>
      <c r="D15" s="423">
        <v>115</v>
      </c>
      <c r="E15" s="57">
        <f t="shared" si="0"/>
        <v>0.33430232558139533</v>
      </c>
    </row>
    <row r="16" spans="1:9">
      <c r="A16" s="746"/>
      <c r="B16" s="654"/>
      <c r="C16" s="20" t="s">
        <v>38</v>
      </c>
      <c r="D16" s="423">
        <v>30</v>
      </c>
      <c r="E16" s="57">
        <f t="shared" si="0"/>
        <v>8.7209302325581398E-2</v>
      </c>
    </row>
    <row r="17" spans="1:9">
      <c r="A17" s="746"/>
      <c r="B17" s="654"/>
      <c r="C17" s="20" t="s">
        <v>10</v>
      </c>
      <c r="D17" s="423">
        <v>78</v>
      </c>
      <c r="E17" s="57">
        <f t="shared" si="0"/>
        <v>0.22674418604651161</v>
      </c>
    </row>
    <row r="18" spans="1:9">
      <c r="A18" s="746"/>
      <c r="B18" s="654"/>
      <c r="C18" s="20" t="s">
        <v>50</v>
      </c>
      <c r="D18" s="423">
        <v>3</v>
      </c>
      <c r="E18" s="57">
        <f t="shared" si="0"/>
        <v>8.7209302325581394E-3</v>
      </c>
    </row>
    <row r="19" spans="1:9">
      <c r="A19" s="747"/>
      <c r="B19" s="655"/>
      <c r="C19" s="20" t="s">
        <v>33</v>
      </c>
      <c r="D19" s="423">
        <v>22</v>
      </c>
      <c r="E19" s="57">
        <f t="shared" si="0"/>
        <v>6.3953488372093026E-2</v>
      </c>
    </row>
    <row r="20" spans="1:9" ht="15.75" thickBot="1">
      <c r="A20" s="53"/>
      <c r="E20" s="29">
        <f>SUM(E13:E19)</f>
        <v>1</v>
      </c>
    </row>
    <row r="21" spans="1:9">
      <c r="A21" s="736" t="s">
        <v>45</v>
      </c>
      <c r="B21" s="736" t="s">
        <v>51</v>
      </c>
      <c r="C21" s="730" t="s">
        <v>52</v>
      </c>
      <c r="D21" s="730" t="s">
        <v>53</v>
      </c>
      <c r="E21" s="730" t="s">
        <v>54</v>
      </c>
      <c r="F21" s="730" t="s">
        <v>55</v>
      </c>
      <c r="G21" s="732" t="s">
        <v>56</v>
      </c>
    </row>
    <row r="22" spans="1:9" ht="15.75" thickBot="1">
      <c r="A22" s="748"/>
      <c r="B22" s="748"/>
      <c r="C22" s="731"/>
      <c r="D22" s="731"/>
      <c r="E22" s="731"/>
      <c r="F22" s="731"/>
      <c r="G22" s="733"/>
    </row>
    <row r="23" spans="1:9" ht="15.75" thickTop="1">
      <c r="A23" s="58" t="s">
        <v>57</v>
      </c>
      <c r="B23" s="59" t="s">
        <v>58</v>
      </c>
      <c r="C23" s="49">
        <v>344</v>
      </c>
      <c r="D23" s="60">
        <v>1136</v>
      </c>
      <c r="E23" s="61">
        <f>D23/C23</f>
        <v>3.3023255813953489</v>
      </c>
      <c r="F23" s="61">
        <f>E23*0.071</f>
        <v>0.23446511627906974</v>
      </c>
      <c r="G23" s="62">
        <f>F23*25</f>
        <v>5.8616279069767439</v>
      </c>
      <c r="I23" s="46">
        <v>5.7016715116279064</v>
      </c>
    </row>
    <row r="24" spans="1:9">
      <c r="A24" s="63" t="s">
        <v>59</v>
      </c>
      <c r="B24" s="64" t="s">
        <v>60</v>
      </c>
      <c r="C24" s="423">
        <v>344</v>
      </c>
      <c r="D24" s="65">
        <v>1125</v>
      </c>
      <c r="E24" s="66">
        <f>D24/C24</f>
        <v>3.2703488372093021</v>
      </c>
      <c r="F24" s="66">
        <f>E24*0.071</f>
        <v>0.23219476744186043</v>
      </c>
      <c r="G24" s="67">
        <f>F24*25</f>
        <v>5.8048691860465107</v>
      </c>
      <c r="I24" s="46">
        <v>5.7481104651162784</v>
      </c>
    </row>
    <row r="25" spans="1:9">
      <c r="A25" s="63" t="s">
        <v>61</v>
      </c>
      <c r="B25" s="64" t="s">
        <v>62</v>
      </c>
      <c r="C25" s="423">
        <v>344</v>
      </c>
      <c r="D25" s="65">
        <v>1146</v>
      </c>
      <c r="E25" s="66">
        <f t="shared" ref="E25:E36" si="1">D25/C25</f>
        <v>3.3313953488372094</v>
      </c>
      <c r="F25" s="66">
        <f t="shared" ref="F25:F36" si="2">E25*0.071</f>
        <v>0.23652906976744184</v>
      </c>
      <c r="G25" s="67">
        <f t="shared" ref="G25:G36" si="3">F25*25</f>
        <v>5.913226744186046</v>
      </c>
      <c r="I25" s="46">
        <v>5.7739098837209291</v>
      </c>
    </row>
    <row r="26" spans="1:9">
      <c r="A26" s="63" t="s">
        <v>63</v>
      </c>
      <c r="B26" s="64" t="s">
        <v>64</v>
      </c>
      <c r="C26" s="423">
        <v>344</v>
      </c>
      <c r="D26" s="65">
        <v>1119</v>
      </c>
      <c r="E26" s="66">
        <f t="shared" si="1"/>
        <v>3.2529069767441858</v>
      </c>
      <c r="F26" s="66">
        <f t="shared" si="2"/>
        <v>0.23095639534883716</v>
      </c>
      <c r="G26" s="67">
        <f t="shared" si="3"/>
        <v>5.7739098837209291</v>
      </c>
      <c r="I26" s="46">
        <v>5.8048691860465107</v>
      </c>
    </row>
    <row r="27" spans="1:9">
      <c r="A27" s="63" t="s">
        <v>65</v>
      </c>
      <c r="B27" s="64" t="s">
        <v>66</v>
      </c>
      <c r="C27" s="423">
        <v>344</v>
      </c>
      <c r="D27" s="65">
        <v>1147</v>
      </c>
      <c r="E27" s="66">
        <f t="shared" si="1"/>
        <v>3.3343023255813953</v>
      </c>
      <c r="F27" s="66">
        <f t="shared" si="2"/>
        <v>0.23673546511627905</v>
      </c>
      <c r="G27" s="67">
        <f t="shared" si="3"/>
        <v>5.9183866279069761</v>
      </c>
      <c r="I27" s="46">
        <v>5.8616279069767439</v>
      </c>
    </row>
    <row r="28" spans="1:9">
      <c r="A28" s="63" t="s">
        <v>67</v>
      </c>
      <c r="B28" s="64" t="s">
        <v>68</v>
      </c>
      <c r="C28" s="423">
        <v>344</v>
      </c>
      <c r="D28" s="65">
        <v>1178</v>
      </c>
      <c r="E28" s="66">
        <f t="shared" si="1"/>
        <v>3.4244186046511627</v>
      </c>
      <c r="F28" s="66">
        <f t="shared" si="2"/>
        <v>0.24313372093023253</v>
      </c>
      <c r="G28" s="67">
        <f t="shared" si="3"/>
        <v>6.0783430232558135</v>
      </c>
      <c r="I28" s="46">
        <v>5.913226744186046</v>
      </c>
    </row>
    <row r="29" spans="1:9">
      <c r="A29" s="63" t="s">
        <v>69</v>
      </c>
      <c r="B29" s="64" t="s">
        <v>70</v>
      </c>
      <c r="C29" s="423">
        <v>344</v>
      </c>
      <c r="D29" s="65">
        <v>1146</v>
      </c>
      <c r="E29" s="66">
        <f t="shared" si="1"/>
        <v>3.3313953488372094</v>
      </c>
      <c r="F29" s="66">
        <f t="shared" si="2"/>
        <v>0.23652906976744184</v>
      </c>
      <c r="G29" s="67">
        <f t="shared" si="3"/>
        <v>5.913226744186046</v>
      </c>
      <c r="I29" s="46">
        <v>5.913226744186046</v>
      </c>
    </row>
    <row r="30" spans="1:9">
      <c r="A30" s="63" t="s">
        <v>71</v>
      </c>
      <c r="B30" s="64" t="s">
        <v>72</v>
      </c>
      <c r="C30" s="423">
        <v>344</v>
      </c>
      <c r="D30" s="65">
        <v>1105</v>
      </c>
      <c r="E30" s="66">
        <f t="shared" si="1"/>
        <v>3.2122093023255816</v>
      </c>
      <c r="F30" s="66">
        <f t="shared" si="2"/>
        <v>0.22806686046511626</v>
      </c>
      <c r="G30" s="397">
        <f t="shared" si="3"/>
        <v>5.7016715116279064</v>
      </c>
      <c r="I30" s="46">
        <v>5.913226744186046</v>
      </c>
    </row>
    <row r="31" spans="1:9">
      <c r="A31" s="63" t="s">
        <v>73</v>
      </c>
      <c r="B31" s="64" t="s">
        <v>74</v>
      </c>
      <c r="C31" s="423">
        <v>344</v>
      </c>
      <c r="D31" s="65">
        <v>1146</v>
      </c>
      <c r="E31" s="66">
        <f t="shared" si="1"/>
        <v>3.3313953488372094</v>
      </c>
      <c r="F31" s="66">
        <f t="shared" si="2"/>
        <v>0.23652906976744184</v>
      </c>
      <c r="G31" s="67">
        <f t="shared" si="3"/>
        <v>5.913226744186046</v>
      </c>
      <c r="I31" s="46">
        <v>5.9183866279069761</v>
      </c>
    </row>
    <row r="32" spans="1:9">
      <c r="A32" s="63" t="s">
        <v>75</v>
      </c>
      <c r="B32" s="64" t="s">
        <v>76</v>
      </c>
      <c r="C32" s="423">
        <v>344</v>
      </c>
      <c r="D32" s="65">
        <v>1114</v>
      </c>
      <c r="E32" s="66">
        <f t="shared" si="1"/>
        <v>3.2383720930232558</v>
      </c>
      <c r="F32" s="66">
        <f t="shared" si="2"/>
        <v>0.22992441860465115</v>
      </c>
      <c r="G32" s="397">
        <f t="shared" si="3"/>
        <v>5.7481104651162784</v>
      </c>
      <c r="I32" s="46">
        <v>5.9648255813953481</v>
      </c>
    </row>
    <row r="33" spans="1:9">
      <c r="A33" s="63" t="s">
        <v>77</v>
      </c>
      <c r="B33" s="64" t="s">
        <v>78</v>
      </c>
      <c r="C33" s="423">
        <v>344</v>
      </c>
      <c r="D33" s="65">
        <v>1204</v>
      </c>
      <c r="E33" s="66">
        <f t="shared" si="1"/>
        <v>3.5</v>
      </c>
      <c r="F33" s="66">
        <f>E33*0.071</f>
        <v>0.24849999999999997</v>
      </c>
      <c r="G33" s="140">
        <f t="shared" si="3"/>
        <v>6.2124999999999995</v>
      </c>
      <c r="I33" s="46">
        <v>6.0783430232558135</v>
      </c>
    </row>
    <row r="34" spans="1:9">
      <c r="A34" s="63" t="s">
        <v>79</v>
      </c>
      <c r="B34" s="64" t="s">
        <v>80</v>
      </c>
      <c r="C34" s="423">
        <v>344</v>
      </c>
      <c r="D34" s="65">
        <v>1214</v>
      </c>
      <c r="E34" s="66">
        <f t="shared" si="1"/>
        <v>3.5290697674418605</v>
      </c>
      <c r="F34" s="66">
        <f t="shared" si="2"/>
        <v>0.25056395348837207</v>
      </c>
      <c r="G34" s="140">
        <f t="shared" si="3"/>
        <v>6.2640988372093016</v>
      </c>
      <c r="I34" s="46">
        <v>6.1763808139534877</v>
      </c>
    </row>
    <row r="35" spans="1:9">
      <c r="A35" s="68" t="s">
        <v>81</v>
      </c>
      <c r="B35" s="69" t="s">
        <v>82</v>
      </c>
      <c r="C35" s="423">
        <v>344</v>
      </c>
      <c r="D35" s="65">
        <v>1156</v>
      </c>
      <c r="E35" s="66">
        <f t="shared" si="1"/>
        <v>3.36046511627907</v>
      </c>
      <c r="F35" s="70">
        <f t="shared" si="2"/>
        <v>0.23859302325581394</v>
      </c>
      <c r="G35" s="71">
        <f t="shared" si="3"/>
        <v>5.9648255813953481</v>
      </c>
      <c r="I35" s="46">
        <v>6.2124999999999995</v>
      </c>
    </row>
    <row r="36" spans="1:9">
      <c r="A36" s="63" t="s">
        <v>83</v>
      </c>
      <c r="B36" s="64" t="s">
        <v>84</v>
      </c>
      <c r="C36" s="423">
        <v>344</v>
      </c>
      <c r="D36" s="65">
        <v>1197</v>
      </c>
      <c r="E36" s="66">
        <f t="shared" si="1"/>
        <v>3.4796511627906979</v>
      </c>
      <c r="F36" s="66">
        <f t="shared" si="2"/>
        <v>0.24705523255813952</v>
      </c>
      <c r="G36" s="67">
        <f t="shared" si="3"/>
        <v>6.1763808139534877</v>
      </c>
      <c r="I36" s="46">
        <v>6.2640988372093016</v>
      </c>
    </row>
    <row r="37" spans="1:9">
      <c r="A37" s="711" t="s">
        <v>85</v>
      </c>
      <c r="B37" s="711"/>
      <c r="C37" s="711"/>
      <c r="D37" s="711"/>
      <c r="E37" s="711"/>
      <c r="F37" s="72">
        <f>SUM(F23:F36)</f>
        <v>3.3297761627906968</v>
      </c>
      <c r="G37" s="279">
        <f>SUM(G23:G36)</f>
        <v>83.244404069767441</v>
      </c>
    </row>
    <row r="38" spans="1:9">
      <c r="A38" s="74"/>
      <c r="B38" s="45"/>
      <c r="C38" s="75"/>
      <c r="D38" s="75"/>
    </row>
    <row r="39" spans="1:9">
      <c r="A39" s="74"/>
      <c r="B39" s="76"/>
      <c r="C39" s="76"/>
      <c r="D39" s="76"/>
    </row>
    <row r="40" spans="1:9" ht="45">
      <c r="A40" s="74"/>
      <c r="B40" s="77" t="s">
        <v>86</v>
      </c>
      <c r="C40" s="77" t="s">
        <v>87</v>
      </c>
      <c r="D40" s="77" t="s">
        <v>88</v>
      </c>
      <c r="E40" s="77" t="s">
        <v>89</v>
      </c>
    </row>
    <row r="41" spans="1:9">
      <c r="A41" s="74"/>
      <c r="B41" s="425" t="s">
        <v>90</v>
      </c>
      <c r="C41" s="423" t="s">
        <v>91</v>
      </c>
      <c r="D41" s="423" t="s">
        <v>21</v>
      </c>
      <c r="E41" s="423" t="s">
        <v>92</v>
      </c>
    </row>
    <row r="42" spans="1:9">
      <c r="A42" s="74"/>
      <c r="B42" s="425" t="s">
        <v>95</v>
      </c>
      <c r="C42" s="423" t="s">
        <v>96</v>
      </c>
      <c r="D42" s="423" t="s">
        <v>20</v>
      </c>
      <c r="E42" s="423" t="s">
        <v>97</v>
      </c>
    </row>
    <row r="43" spans="1:9">
      <c r="A43" s="74"/>
      <c r="B43" s="425" t="s">
        <v>98</v>
      </c>
      <c r="C43" s="423" t="s">
        <v>99</v>
      </c>
      <c r="D43" s="423" t="s">
        <v>19</v>
      </c>
      <c r="E43" s="423" t="s">
        <v>28</v>
      </c>
    </row>
    <row r="44" spans="1:9">
      <c r="A44" s="74"/>
      <c r="B44" s="425" t="s">
        <v>100</v>
      </c>
      <c r="C44" s="423" t="s">
        <v>101</v>
      </c>
      <c r="D44" s="423" t="s">
        <v>18</v>
      </c>
      <c r="E44" s="423" t="s">
        <v>31</v>
      </c>
    </row>
    <row r="45" spans="1:9">
      <c r="A45" s="74"/>
      <c r="B45" s="45"/>
      <c r="C45" s="30"/>
      <c r="D45" s="104"/>
    </row>
    <row r="46" spans="1:9">
      <c r="A46" s="105" t="s">
        <v>103</v>
      </c>
      <c r="B46" s="105"/>
      <c r="C46" s="105"/>
      <c r="D46" s="105"/>
      <c r="E46" s="105"/>
      <c r="F46" s="105"/>
      <c r="G46" s="105"/>
    </row>
    <row r="47" spans="1:9" ht="15.75">
      <c r="A47" s="105" t="s">
        <v>217</v>
      </c>
      <c r="B47" s="105"/>
      <c r="C47" s="105"/>
      <c r="D47" s="259">
        <f>G37</f>
        <v>83.244404069767441</v>
      </c>
      <c r="E47" s="106"/>
    </row>
    <row r="48" spans="1:9">
      <c r="A48" s="105" t="s">
        <v>539</v>
      </c>
      <c r="B48" s="105"/>
      <c r="C48" s="105"/>
      <c r="D48" s="105"/>
      <c r="E48" s="105"/>
    </row>
    <row r="49" spans="1:14" ht="21">
      <c r="A49" s="105" t="s">
        <v>373</v>
      </c>
      <c r="B49" s="105"/>
      <c r="C49" s="105"/>
      <c r="D49" s="105"/>
      <c r="E49" s="105"/>
    </row>
    <row r="50" spans="1:14">
      <c r="A50" s="53"/>
    </row>
    <row r="52" spans="1:14" ht="18.75">
      <c r="A52" s="728"/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</row>
    <row r="53" spans="1:14">
      <c r="A53" s="105"/>
    </row>
    <row r="82" spans="1:14" ht="18.75">
      <c r="A82" s="727" t="s">
        <v>242</v>
      </c>
      <c r="B82" s="727"/>
      <c r="C82" s="727"/>
      <c r="D82" s="727"/>
      <c r="E82" s="727"/>
      <c r="F82" s="273"/>
      <c r="G82" s="171"/>
      <c r="H82" s="171"/>
      <c r="I82" s="171"/>
      <c r="J82" s="171"/>
      <c r="K82" s="171"/>
      <c r="L82" s="171"/>
      <c r="M82" s="171"/>
      <c r="N82" s="274"/>
    </row>
    <row r="83" spans="1:14" ht="15.75">
      <c r="A83" s="725" t="s">
        <v>448</v>
      </c>
      <c r="B83" s="725"/>
      <c r="C83" s="725"/>
      <c r="D83" s="725"/>
      <c r="E83" s="725"/>
      <c r="F83" s="47"/>
      <c r="G83" s="47"/>
      <c r="H83" s="47"/>
    </row>
    <row r="85" spans="1:14">
      <c r="A85" s="741" t="s">
        <v>45</v>
      </c>
      <c r="B85" s="741" t="s">
        <v>51</v>
      </c>
      <c r="C85" s="792" t="s">
        <v>118</v>
      </c>
      <c r="D85" s="792"/>
      <c r="E85" s="792"/>
    </row>
    <row r="86" spans="1:14">
      <c r="A86" s="741"/>
      <c r="B86" s="741"/>
      <c r="C86" s="429" t="s">
        <v>376</v>
      </c>
      <c r="D86" s="387" t="s">
        <v>377</v>
      </c>
      <c r="E86" s="387" t="s">
        <v>378</v>
      </c>
    </row>
    <row r="87" spans="1:14">
      <c r="A87" s="422" t="s">
        <v>57</v>
      </c>
      <c r="B87" s="69" t="s">
        <v>58</v>
      </c>
      <c r="C87" s="389">
        <v>0.03</v>
      </c>
      <c r="D87" s="388">
        <v>0.62</v>
      </c>
      <c r="E87" s="388">
        <v>0.35</v>
      </c>
      <c r="F87" s="394"/>
    </row>
    <row r="88" spans="1:14">
      <c r="A88" s="422" t="s">
        <v>59</v>
      </c>
      <c r="B88" s="69" t="s">
        <v>60</v>
      </c>
      <c r="C88" s="389">
        <v>0</v>
      </c>
      <c r="D88" s="388">
        <v>0.72</v>
      </c>
      <c r="E88" s="388">
        <v>0.27</v>
      </c>
      <c r="F88" s="394"/>
    </row>
    <row r="89" spans="1:14">
      <c r="A89" s="422" t="s">
        <v>61</v>
      </c>
      <c r="B89" s="69" t="s">
        <v>62</v>
      </c>
      <c r="C89" s="389">
        <v>0.01</v>
      </c>
      <c r="D89" s="388">
        <v>0.65</v>
      </c>
      <c r="E89" s="388">
        <v>0.34</v>
      </c>
      <c r="F89" s="394"/>
    </row>
    <row r="90" spans="1:14">
      <c r="A90" s="422" t="s">
        <v>63</v>
      </c>
      <c r="B90" s="69" t="s">
        <v>64</v>
      </c>
      <c r="C90" s="389">
        <v>0.01</v>
      </c>
      <c r="D90" s="388">
        <v>0.74</v>
      </c>
      <c r="E90" s="388">
        <v>0.26</v>
      </c>
      <c r="F90" s="394"/>
    </row>
    <row r="91" spans="1:14">
      <c r="A91" s="422" t="s">
        <v>65</v>
      </c>
      <c r="B91" s="69" t="s">
        <v>66</v>
      </c>
      <c r="C91" s="389">
        <v>0</v>
      </c>
      <c r="D91" s="388">
        <v>0.67</v>
      </c>
      <c r="E91" s="388">
        <v>0.33</v>
      </c>
      <c r="F91" s="394"/>
    </row>
    <row r="92" spans="1:14">
      <c r="A92" s="422" t="s">
        <v>67</v>
      </c>
      <c r="B92" s="69" t="s">
        <v>68</v>
      </c>
      <c r="C92" s="389">
        <v>0.01</v>
      </c>
      <c r="D92" s="388">
        <v>0.56000000000000005</v>
      </c>
      <c r="E92" s="388">
        <v>0.43</v>
      </c>
      <c r="F92" s="394"/>
    </row>
    <row r="93" spans="1:14">
      <c r="A93" s="422" t="s">
        <v>69</v>
      </c>
      <c r="B93" s="69" t="s">
        <v>70</v>
      </c>
      <c r="C93" s="389">
        <v>0.04</v>
      </c>
      <c r="D93" s="388">
        <v>0.57999999999999996</v>
      </c>
      <c r="E93" s="388">
        <v>0.38</v>
      </c>
      <c r="F93" s="394"/>
    </row>
    <row r="94" spans="1:14">
      <c r="A94" s="422" t="s">
        <v>71</v>
      </c>
      <c r="B94" s="69" t="s">
        <v>72</v>
      </c>
      <c r="C94" s="389">
        <v>0.01</v>
      </c>
      <c r="D94" s="388">
        <v>0.76</v>
      </c>
      <c r="E94" s="388">
        <v>0.23</v>
      </c>
      <c r="F94" s="394"/>
    </row>
    <row r="95" spans="1:14">
      <c r="A95" s="422" t="s">
        <v>73</v>
      </c>
      <c r="B95" s="69" t="s">
        <v>74</v>
      </c>
      <c r="C95" s="389">
        <v>0.01</v>
      </c>
      <c r="D95" s="388">
        <v>0.65</v>
      </c>
      <c r="E95" s="388">
        <v>0.34</v>
      </c>
      <c r="F95" s="394"/>
    </row>
    <row r="96" spans="1:14">
      <c r="A96" s="422" t="s">
        <v>75</v>
      </c>
      <c r="B96" s="69" t="s">
        <v>76</v>
      </c>
      <c r="C96" s="389">
        <v>0.01</v>
      </c>
      <c r="D96" s="388">
        <v>0.75</v>
      </c>
      <c r="E96" s="388">
        <v>0.25</v>
      </c>
      <c r="F96" s="394"/>
    </row>
    <row r="97" spans="1:8">
      <c r="A97" s="422" t="s">
        <v>77</v>
      </c>
      <c r="B97" s="69" t="s">
        <v>78</v>
      </c>
      <c r="C97" s="389">
        <v>0.02</v>
      </c>
      <c r="D97" s="388">
        <v>0.47</v>
      </c>
      <c r="E97" s="388">
        <v>0.52</v>
      </c>
      <c r="F97" s="394"/>
    </row>
    <row r="98" spans="1:8">
      <c r="A98" s="422" t="s">
        <v>79</v>
      </c>
      <c r="B98" s="69" t="s">
        <v>80</v>
      </c>
      <c r="C98" s="389">
        <v>0.03</v>
      </c>
      <c r="D98" s="388">
        <v>0.41</v>
      </c>
      <c r="E98" s="388">
        <v>0.56000000000000005</v>
      </c>
      <c r="F98" s="394"/>
    </row>
    <row r="99" spans="1:8">
      <c r="A99" s="422" t="s">
        <v>81</v>
      </c>
      <c r="B99" s="69" t="s">
        <v>82</v>
      </c>
      <c r="C99" s="389">
        <v>0.01</v>
      </c>
      <c r="D99" s="388">
        <v>0.6</v>
      </c>
      <c r="E99" s="388">
        <v>0.38</v>
      </c>
      <c r="F99" s="394"/>
    </row>
    <row r="100" spans="1:8">
      <c r="A100" s="126" t="s">
        <v>83</v>
      </c>
      <c r="B100" s="64" t="s">
        <v>84</v>
      </c>
      <c r="C100" s="389">
        <v>0</v>
      </c>
      <c r="D100" s="388">
        <v>0.51</v>
      </c>
      <c r="E100" s="388">
        <v>0.49</v>
      </c>
      <c r="F100" s="394"/>
    </row>
    <row r="101" spans="1:8">
      <c r="A101" s="786" t="s">
        <v>30</v>
      </c>
      <c r="B101" s="788"/>
      <c r="C101" s="393">
        <f>SUM(C87:C100)</f>
        <v>0.19</v>
      </c>
      <c r="D101" s="393">
        <f>SUM(D87:D100)</f>
        <v>8.69</v>
      </c>
      <c r="E101" s="393">
        <f>SUM(E87:E100)</f>
        <v>5.13</v>
      </c>
      <c r="F101" s="394"/>
    </row>
    <row r="102" spans="1:8" ht="18.75">
      <c r="A102" s="711" t="s">
        <v>379</v>
      </c>
      <c r="B102" s="711"/>
      <c r="C102" s="390">
        <f>C101/14*100%</f>
        <v>1.3571428571428571E-2</v>
      </c>
      <c r="D102" s="390">
        <f>D101/14*100%</f>
        <v>0.62071428571428566</v>
      </c>
      <c r="E102" s="390">
        <f>E101/14*100%</f>
        <v>0.36642857142857144</v>
      </c>
      <c r="F102" s="29">
        <f>SUM(C102:E102)</f>
        <v>1.0007142857142857</v>
      </c>
    </row>
    <row r="108" spans="1:8">
      <c r="A108" s="729" t="s">
        <v>450</v>
      </c>
      <c r="B108" s="729"/>
      <c r="C108" s="729"/>
      <c r="D108" s="729"/>
      <c r="E108" s="729"/>
      <c r="F108" s="729"/>
      <c r="G108" s="729"/>
      <c r="H108" s="280"/>
    </row>
    <row r="109" spans="1:8">
      <c r="A109" s="127"/>
      <c r="B109" s="127"/>
      <c r="C109" s="127"/>
      <c r="D109" s="127"/>
      <c r="E109" s="127"/>
      <c r="F109" s="127"/>
      <c r="G109" s="127"/>
      <c r="H109" s="127"/>
    </row>
    <row r="110" spans="1:8" ht="19.5" thickBot="1">
      <c r="A110" s="128" t="s">
        <v>224</v>
      </c>
      <c r="B110" s="129"/>
      <c r="C110" s="130"/>
      <c r="D110" s="130"/>
      <c r="E110" s="130"/>
      <c r="F110" s="130"/>
      <c r="G110" s="130"/>
      <c r="H110" s="130"/>
    </row>
    <row r="111" spans="1:8">
      <c r="A111" s="736" t="s">
        <v>45</v>
      </c>
      <c r="B111" s="736" t="s">
        <v>51</v>
      </c>
      <c r="C111" s="738" t="s">
        <v>52</v>
      </c>
      <c r="D111" s="732" t="s">
        <v>53</v>
      </c>
      <c r="E111" s="732" t="s">
        <v>540</v>
      </c>
      <c r="F111" s="732" t="s">
        <v>55</v>
      </c>
      <c r="G111" s="732" t="s">
        <v>56</v>
      </c>
    </row>
    <row r="112" spans="1:8" ht="15.75" thickBot="1">
      <c r="A112" s="737"/>
      <c r="B112" s="737"/>
      <c r="C112" s="739"/>
      <c r="D112" s="740"/>
      <c r="E112" s="740"/>
      <c r="F112" s="740"/>
      <c r="G112" s="740"/>
    </row>
    <row r="113" spans="1:9" ht="15.75" thickTop="1">
      <c r="A113" s="131" t="s">
        <v>57</v>
      </c>
      <c r="B113" s="132" t="s">
        <v>58</v>
      </c>
      <c r="C113" s="133">
        <v>37</v>
      </c>
      <c r="D113" s="133">
        <v>113</v>
      </c>
      <c r="E113" s="71">
        <f>D113/37</f>
        <v>3.0540540540540539</v>
      </c>
      <c r="F113" s="71">
        <f>E113*0.071</f>
        <v>0.2168378378378378</v>
      </c>
      <c r="G113" s="71">
        <f>F113*25</f>
        <v>5.4209459459459453</v>
      </c>
      <c r="I113" s="46">
        <v>5.3249999999999993</v>
      </c>
    </row>
    <row r="114" spans="1:9">
      <c r="A114" s="126" t="s">
        <v>59</v>
      </c>
      <c r="B114" s="134" t="s">
        <v>60</v>
      </c>
      <c r="C114" s="133">
        <v>37</v>
      </c>
      <c r="D114" s="135">
        <v>112</v>
      </c>
      <c r="E114" s="71">
        <f t="shared" ref="E114:E126" si="4">D114/37</f>
        <v>3.0270270270270272</v>
      </c>
      <c r="F114" s="67">
        <f>E114*0.071</f>
        <v>0.2149189189189189</v>
      </c>
      <c r="G114" s="71">
        <f t="shared" ref="G114:G126" si="5">F114*25</f>
        <v>5.3729729729729723</v>
      </c>
      <c r="I114" s="46">
        <v>5.3249999999999993</v>
      </c>
    </row>
    <row r="115" spans="1:9">
      <c r="A115" s="126" t="s">
        <v>61</v>
      </c>
      <c r="B115" s="134" t="s">
        <v>62</v>
      </c>
      <c r="C115" s="133">
        <v>37</v>
      </c>
      <c r="D115" s="135">
        <v>116</v>
      </c>
      <c r="E115" s="71">
        <f t="shared" si="4"/>
        <v>3.1351351351351351</v>
      </c>
      <c r="F115" s="67">
        <f t="shared" ref="F115:F126" si="6">E115*0.071</f>
        <v>0.22259459459459457</v>
      </c>
      <c r="G115" s="71">
        <f t="shared" si="5"/>
        <v>5.5648648648648642</v>
      </c>
      <c r="I115" s="46">
        <v>5.3249999999999993</v>
      </c>
    </row>
    <row r="116" spans="1:9">
      <c r="A116" s="126" t="s">
        <v>63</v>
      </c>
      <c r="B116" s="134" t="s">
        <v>64</v>
      </c>
      <c r="C116" s="133">
        <v>37</v>
      </c>
      <c r="D116" s="135">
        <v>111</v>
      </c>
      <c r="E116" s="71">
        <f t="shared" si="4"/>
        <v>3</v>
      </c>
      <c r="F116" s="67">
        <f t="shared" si="6"/>
        <v>0.21299999999999997</v>
      </c>
      <c r="G116" s="472">
        <f t="shared" si="5"/>
        <v>5.3249999999999993</v>
      </c>
      <c r="I116" s="46">
        <v>5.3729729729729723</v>
      </c>
    </row>
    <row r="117" spans="1:9">
      <c r="A117" s="126" t="s">
        <v>65</v>
      </c>
      <c r="B117" s="134" t="s">
        <v>66</v>
      </c>
      <c r="C117" s="133">
        <v>37</v>
      </c>
      <c r="D117" s="135">
        <v>112</v>
      </c>
      <c r="E117" s="71">
        <f t="shared" si="4"/>
        <v>3.0270270270270272</v>
      </c>
      <c r="F117" s="67">
        <f t="shared" si="6"/>
        <v>0.2149189189189189</v>
      </c>
      <c r="G117" s="71">
        <f t="shared" si="5"/>
        <v>5.3729729729729723</v>
      </c>
      <c r="I117" s="46">
        <v>5.3729729729729723</v>
      </c>
    </row>
    <row r="118" spans="1:9">
      <c r="A118" s="126" t="s">
        <v>67</v>
      </c>
      <c r="B118" s="134" t="s">
        <v>68</v>
      </c>
      <c r="C118" s="133">
        <v>37</v>
      </c>
      <c r="D118" s="135">
        <v>115</v>
      </c>
      <c r="E118" s="71">
        <f t="shared" si="4"/>
        <v>3.1081081081081079</v>
      </c>
      <c r="F118" s="67">
        <f t="shared" si="6"/>
        <v>0.22067567567567564</v>
      </c>
      <c r="G118" s="71">
        <f t="shared" si="5"/>
        <v>5.5168918918918912</v>
      </c>
      <c r="I118" s="46">
        <v>5.3729729729729723</v>
      </c>
    </row>
    <row r="119" spans="1:9">
      <c r="A119" s="126" t="s">
        <v>69</v>
      </c>
      <c r="B119" s="134" t="s">
        <v>70</v>
      </c>
      <c r="C119" s="133">
        <v>37</v>
      </c>
      <c r="D119" s="135">
        <v>118</v>
      </c>
      <c r="E119" s="71">
        <f t="shared" si="4"/>
        <v>3.189189189189189</v>
      </c>
      <c r="F119" s="67">
        <f t="shared" si="6"/>
        <v>0.22643243243243241</v>
      </c>
      <c r="G119" s="71">
        <f t="shared" si="5"/>
        <v>5.6608108108108102</v>
      </c>
      <c r="I119" s="46">
        <v>5.4209459459459453</v>
      </c>
    </row>
    <row r="120" spans="1:9">
      <c r="A120" s="126" t="s">
        <v>71</v>
      </c>
      <c r="B120" s="134" t="s">
        <v>72</v>
      </c>
      <c r="C120" s="133">
        <v>37</v>
      </c>
      <c r="D120" s="135">
        <v>111</v>
      </c>
      <c r="E120" s="71">
        <f t="shared" si="4"/>
        <v>3</v>
      </c>
      <c r="F120" s="67">
        <f t="shared" si="6"/>
        <v>0.21299999999999997</v>
      </c>
      <c r="G120" s="472">
        <f t="shared" si="5"/>
        <v>5.3249999999999993</v>
      </c>
      <c r="I120" s="46">
        <v>5.4689189189189182</v>
      </c>
    </row>
    <row r="121" spans="1:9">
      <c r="A121" s="126" t="s">
        <v>73</v>
      </c>
      <c r="B121" s="134" t="s">
        <v>74</v>
      </c>
      <c r="C121" s="133">
        <v>37</v>
      </c>
      <c r="D121" s="135">
        <v>114</v>
      </c>
      <c r="E121" s="71">
        <f t="shared" si="4"/>
        <v>3.0810810810810811</v>
      </c>
      <c r="F121" s="67">
        <f t="shared" si="6"/>
        <v>0.21875675675675674</v>
      </c>
      <c r="G121" s="71">
        <f t="shared" si="5"/>
        <v>5.4689189189189182</v>
      </c>
      <c r="I121" s="46">
        <v>5.5168918918918912</v>
      </c>
    </row>
    <row r="122" spans="1:9">
      <c r="A122" s="126" t="s">
        <v>75</v>
      </c>
      <c r="B122" s="134" t="s">
        <v>76</v>
      </c>
      <c r="C122" s="133">
        <v>37</v>
      </c>
      <c r="D122" s="135">
        <v>111</v>
      </c>
      <c r="E122" s="71">
        <f t="shared" si="4"/>
        <v>3</v>
      </c>
      <c r="F122" s="67">
        <f t="shared" si="6"/>
        <v>0.21299999999999997</v>
      </c>
      <c r="G122" s="472">
        <f t="shared" si="5"/>
        <v>5.3249999999999993</v>
      </c>
      <c r="I122" s="46">
        <v>5.5648648648648642</v>
      </c>
    </row>
    <row r="123" spans="1:9">
      <c r="A123" s="126" t="s">
        <v>77</v>
      </c>
      <c r="B123" s="134" t="s">
        <v>78</v>
      </c>
      <c r="C123" s="133">
        <v>37</v>
      </c>
      <c r="D123" s="135">
        <v>112</v>
      </c>
      <c r="E123" s="71">
        <f t="shared" si="4"/>
        <v>3.0270270270270272</v>
      </c>
      <c r="F123" s="67">
        <f t="shared" si="6"/>
        <v>0.2149189189189189</v>
      </c>
      <c r="G123" s="71">
        <f t="shared" si="5"/>
        <v>5.3729729729729723</v>
      </c>
      <c r="I123" s="46">
        <v>5.6608108108108102</v>
      </c>
    </row>
    <row r="124" spans="1:9">
      <c r="A124" s="422" t="s">
        <v>79</v>
      </c>
      <c r="B124" s="141" t="s">
        <v>80</v>
      </c>
      <c r="C124" s="133">
        <v>37</v>
      </c>
      <c r="D124" s="133">
        <v>122</v>
      </c>
      <c r="E124" s="71">
        <f t="shared" si="4"/>
        <v>3.2972972972972974</v>
      </c>
      <c r="F124" s="67">
        <f t="shared" si="6"/>
        <v>0.23410810810810809</v>
      </c>
      <c r="G124" s="71">
        <f t="shared" si="5"/>
        <v>5.8527027027027021</v>
      </c>
      <c r="I124" s="46">
        <v>5.8527027027027021</v>
      </c>
    </row>
    <row r="125" spans="1:9">
      <c r="A125" s="126" t="s">
        <v>81</v>
      </c>
      <c r="B125" s="134" t="s">
        <v>82</v>
      </c>
      <c r="C125" s="133">
        <v>37</v>
      </c>
      <c r="D125" s="135">
        <v>128</v>
      </c>
      <c r="E125" s="71">
        <f t="shared" si="4"/>
        <v>3.4594594594594597</v>
      </c>
      <c r="F125" s="67">
        <f t="shared" si="6"/>
        <v>0.2456216216216216</v>
      </c>
      <c r="G125" s="71">
        <f t="shared" si="5"/>
        <v>6.14054054054054</v>
      </c>
      <c r="I125" s="46">
        <v>6.14054054054054</v>
      </c>
    </row>
    <row r="126" spans="1:9">
      <c r="A126" s="126" t="s">
        <v>83</v>
      </c>
      <c r="B126" s="134" t="s">
        <v>84</v>
      </c>
      <c r="C126" s="133">
        <v>37</v>
      </c>
      <c r="D126" s="135">
        <v>129</v>
      </c>
      <c r="E126" s="71">
        <f t="shared" si="4"/>
        <v>3.4864864864864864</v>
      </c>
      <c r="F126" s="67">
        <f t="shared" si="6"/>
        <v>0.2475405405405405</v>
      </c>
      <c r="G126" s="140">
        <f t="shared" si="5"/>
        <v>6.188513513513513</v>
      </c>
      <c r="I126" s="46">
        <v>6.188513513513513</v>
      </c>
    </row>
    <row r="127" spans="1:9">
      <c r="A127" s="735" t="s">
        <v>30</v>
      </c>
      <c r="B127" s="735"/>
      <c r="C127" s="135"/>
      <c r="D127" s="142">
        <f>SUM(D114:D126)</f>
        <v>1511</v>
      </c>
      <c r="E127" s="143">
        <f>SUM(E113:E126)</f>
        <v>43.891891891891888</v>
      </c>
      <c r="F127" s="143">
        <f>SUM(F113:F126)</f>
        <v>3.1163243243243239</v>
      </c>
      <c r="G127" s="73">
        <f>SUM(G113:G126)</f>
        <v>77.908108108108095</v>
      </c>
    </row>
    <row r="129" spans="1:9" ht="19.5" thickBot="1">
      <c r="A129" s="128" t="s">
        <v>541</v>
      </c>
      <c r="B129" s="129"/>
      <c r="C129" s="130"/>
      <c r="D129" s="130"/>
      <c r="E129" s="130"/>
      <c r="F129" s="130"/>
      <c r="G129" s="130"/>
    </row>
    <row r="130" spans="1:9">
      <c r="A130" s="736" t="s">
        <v>45</v>
      </c>
      <c r="B130" s="736" t="s">
        <v>51</v>
      </c>
      <c r="C130" s="738" t="s">
        <v>52</v>
      </c>
      <c r="D130" s="732" t="s">
        <v>53</v>
      </c>
      <c r="E130" s="732" t="s">
        <v>542</v>
      </c>
      <c r="F130" s="732" t="s">
        <v>55</v>
      </c>
      <c r="G130" s="732" t="s">
        <v>56</v>
      </c>
    </row>
    <row r="131" spans="1:9" ht="15.75" thickBot="1">
      <c r="A131" s="737"/>
      <c r="B131" s="737"/>
      <c r="C131" s="739"/>
      <c r="D131" s="740"/>
      <c r="E131" s="740"/>
      <c r="F131" s="740"/>
      <c r="G131" s="740"/>
    </row>
    <row r="132" spans="1:9" ht="15.75" thickTop="1">
      <c r="A132" s="131" t="s">
        <v>57</v>
      </c>
      <c r="B132" s="132" t="s">
        <v>58</v>
      </c>
      <c r="C132" s="133">
        <v>89</v>
      </c>
      <c r="D132" s="133">
        <v>307</v>
      </c>
      <c r="E132" s="71">
        <f>D132/89</f>
        <v>3.4494382022471912</v>
      </c>
      <c r="F132" s="71">
        <f>E132*0.071</f>
        <v>0.24491011235955054</v>
      </c>
      <c r="G132" s="71">
        <f>F132*25</f>
        <v>6.1227528089887633</v>
      </c>
      <c r="I132" s="46">
        <v>5.8834269662921344</v>
      </c>
    </row>
    <row r="133" spans="1:9">
      <c r="A133" s="126" t="s">
        <v>59</v>
      </c>
      <c r="B133" s="134" t="s">
        <v>60</v>
      </c>
      <c r="C133" s="133">
        <v>89</v>
      </c>
      <c r="D133" s="135">
        <v>295</v>
      </c>
      <c r="E133" s="71">
        <f t="shared" ref="E133:E145" si="7">D133/89</f>
        <v>3.3146067415730336</v>
      </c>
      <c r="F133" s="67">
        <f>E133*0.071</f>
        <v>0.23533707865168538</v>
      </c>
      <c r="G133" s="472">
        <f t="shared" ref="G133:G145" si="8">F133*25</f>
        <v>5.8834269662921344</v>
      </c>
      <c r="I133" s="46">
        <v>6.0030898876404493</v>
      </c>
    </row>
    <row r="134" spans="1:9">
      <c r="A134" s="126" t="s">
        <v>61</v>
      </c>
      <c r="B134" s="134" t="s">
        <v>62</v>
      </c>
      <c r="C134" s="133">
        <v>89</v>
      </c>
      <c r="D134" s="135">
        <v>319</v>
      </c>
      <c r="E134" s="71">
        <f t="shared" si="7"/>
        <v>3.5842696629213484</v>
      </c>
      <c r="F134" s="67">
        <f t="shared" ref="F134:F145" si="9">E134*0.071</f>
        <v>0.25448314606741573</v>
      </c>
      <c r="G134" s="140">
        <f t="shared" si="8"/>
        <v>6.3620786516853931</v>
      </c>
      <c r="I134" s="46">
        <v>6.0629213483146058</v>
      </c>
    </row>
    <row r="135" spans="1:9">
      <c r="A135" s="126" t="s">
        <v>63</v>
      </c>
      <c r="B135" s="134" t="s">
        <v>64</v>
      </c>
      <c r="C135" s="133">
        <v>89</v>
      </c>
      <c r="D135" s="135">
        <v>309</v>
      </c>
      <c r="E135" s="71">
        <f t="shared" si="7"/>
        <v>3.4719101123595504</v>
      </c>
      <c r="F135" s="67">
        <f t="shared" si="9"/>
        <v>0.24650561797752807</v>
      </c>
      <c r="G135" s="71">
        <f t="shared" si="8"/>
        <v>6.1626404494382019</v>
      </c>
      <c r="I135" s="46">
        <v>6.0828651685393256</v>
      </c>
    </row>
    <row r="136" spans="1:9">
      <c r="A136" s="126" t="s">
        <v>65</v>
      </c>
      <c r="B136" s="134" t="s">
        <v>66</v>
      </c>
      <c r="C136" s="133">
        <v>89</v>
      </c>
      <c r="D136" s="135">
        <v>316</v>
      </c>
      <c r="E136" s="71">
        <f t="shared" si="7"/>
        <v>3.5505617977528088</v>
      </c>
      <c r="F136" s="67">
        <f t="shared" si="9"/>
        <v>0.25208988764044943</v>
      </c>
      <c r="G136" s="71">
        <f t="shared" si="8"/>
        <v>6.3022471910112356</v>
      </c>
      <c r="I136" s="46">
        <v>6.1227528089887633</v>
      </c>
    </row>
    <row r="137" spans="1:9">
      <c r="A137" s="126" t="s">
        <v>67</v>
      </c>
      <c r="B137" s="134" t="s">
        <v>68</v>
      </c>
      <c r="C137" s="133">
        <v>89</v>
      </c>
      <c r="D137" s="135">
        <v>315</v>
      </c>
      <c r="E137" s="71">
        <f t="shared" si="7"/>
        <v>3.5393258426966292</v>
      </c>
      <c r="F137" s="67">
        <f t="shared" si="9"/>
        <v>0.25129213483146068</v>
      </c>
      <c r="G137" s="71">
        <f t="shared" si="8"/>
        <v>6.2823033707865168</v>
      </c>
      <c r="I137" s="46">
        <v>6.1426966292134821</v>
      </c>
    </row>
    <row r="138" spans="1:9">
      <c r="A138" s="126" t="s">
        <v>69</v>
      </c>
      <c r="B138" s="134" t="s">
        <v>70</v>
      </c>
      <c r="C138" s="133">
        <v>89</v>
      </c>
      <c r="D138" s="135">
        <v>304</v>
      </c>
      <c r="E138" s="71">
        <f t="shared" si="7"/>
        <v>3.4157303370786516</v>
      </c>
      <c r="F138" s="67">
        <f t="shared" si="9"/>
        <v>0.24251685393258424</v>
      </c>
      <c r="G138" s="71">
        <f t="shared" si="8"/>
        <v>6.0629213483146058</v>
      </c>
      <c r="I138" s="46">
        <v>6.1626404494382019</v>
      </c>
    </row>
    <row r="139" spans="1:9">
      <c r="A139" s="126" t="s">
        <v>71</v>
      </c>
      <c r="B139" s="134" t="s">
        <v>72</v>
      </c>
      <c r="C139" s="133">
        <v>89</v>
      </c>
      <c r="D139" s="135">
        <v>305</v>
      </c>
      <c r="E139" s="71">
        <f t="shared" si="7"/>
        <v>3.4269662921348316</v>
      </c>
      <c r="F139" s="67">
        <f t="shared" si="9"/>
        <v>0.24331460674157301</v>
      </c>
      <c r="G139" s="71">
        <f t="shared" si="8"/>
        <v>6.0828651685393256</v>
      </c>
      <c r="I139" s="46">
        <v>6.1825842696629207</v>
      </c>
    </row>
    <row r="140" spans="1:9">
      <c r="A140" s="126" t="s">
        <v>73</v>
      </c>
      <c r="B140" s="134" t="s">
        <v>74</v>
      </c>
      <c r="C140" s="133">
        <v>89</v>
      </c>
      <c r="D140" s="135">
        <v>315</v>
      </c>
      <c r="E140" s="71">
        <f t="shared" si="7"/>
        <v>3.5393258426966292</v>
      </c>
      <c r="F140" s="67">
        <f t="shared" si="9"/>
        <v>0.25129213483146068</v>
      </c>
      <c r="G140" s="71">
        <f t="shared" si="8"/>
        <v>6.2823033707865168</v>
      </c>
      <c r="I140" s="46">
        <v>6.2025280898876396</v>
      </c>
    </row>
    <row r="141" spans="1:9">
      <c r="A141" s="126" t="s">
        <v>75</v>
      </c>
      <c r="B141" s="134" t="s">
        <v>76</v>
      </c>
      <c r="C141" s="133">
        <v>89</v>
      </c>
      <c r="D141" s="135">
        <v>301</v>
      </c>
      <c r="E141" s="71">
        <f t="shared" si="7"/>
        <v>3.3820224719101124</v>
      </c>
      <c r="F141" s="67">
        <f t="shared" si="9"/>
        <v>0.24012359550561796</v>
      </c>
      <c r="G141" s="71">
        <f t="shared" si="8"/>
        <v>6.0030898876404493</v>
      </c>
      <c r="I141" s="46">
        <v>6.2623595505617971</v>
      </c>
    </row>
    <row r="142" spans="1:9">
      <c r="A142" s="126" t="s">
        <v>77</v>
      </c>
      <c r="B142" s="134" t="s">
        <v>78</v>
      </c>
      <c r="C142" s="133">
        <v>89</v>
      </c>
      <c r="D142" s="135">
        <v>311</v>
      </c>
      <c r="E142" s="71">
        <f t="shared" si="7"/>
        <v>3.49438202247191</v>
      </c>
      <c r="F142" s="67">
        <f t="shared" si="9"/>
        <v>0.2481011235955056</v>
      </c>
      <c r="G142" s="71">
        <f t="shared" si="8"/>
        <v>6.2025280898876396</v>
      </c>
      <c r="I142" s="46">
        <v>6.2823033707865168</v>
      </c>
    </row>
    <row r="143" spans="1:9">
      <c r="A143" s="422" t="s">
        <v>79</v>
      </c>
      <c r="B143" s="141" t="s">
        <v>80</v>
      </c>
      <c r="C143" s="133">
        <v>89</v>
      </c>
      <c r="D143" s="133">
        <v>314</v>
      </c>
      <c r="E143" s="71">
        <f t="shared" si="7"/>
        <v>3.5280898876404496</v>
      </c>
      <c r="F143" s="67">
        <f t="shared" si="9"/>
        <v>0.25049438202247187</v>
      </c>
      <c r="G143" s="71">
        <f t="shared" si="8"/>
        <v>6.2623595505617971</v>
      </c>
      <c r="I143" s="46">
        <v>6.2823033707865168</v>
      </c>
    </row>
    <row r="144" spans="1:9">
      <c r="A144" s="126" t="s">
        <v>81</v>
      </c>
      <c r="B144" s="134" t="s">
        <v>82</v>
      </c>
      <c r="C144" s="133">
        <v>89</v>
      </c>
      <c r="D144" s="135">
        <v>310</v>
      </c>
      <c r="E144" s="71">
        <f t="shared" si="7"/>
        <v>3.4831460674157304</v>
      </c>
      <c r="F144" s="67">
        <f t="shared" si="9"/>
        <v>0.24730337078651685</v>
      </c>
      <c r="G144" s="71">
        <f t="shared" si="8"/>
        <v>6.1825842696629207</v>
      </c>
      <c r="I144" s="46">
        <v>6.3022471910112356</v>
      </c>
    </row>
    <row r="145" spans="1:9">
      <c r="A145" s="126" t="s">
        <v>83</v>
      </c>
      <c r="B145" s="134" t="s">
        <v>84</v>
      </c>
      <c r="C145" s="133">
        <v>89</v>
      </c>
      <c r="D145" s="135">
        <v>308</v>
      </c>
      <c r="E145" s="71">
        <f t="shared" si="7"/>
        <v>3.4606741573033708</v>
      </c>
      <c r="F145" s="67">
        <f t="shared" si="9"/>
        <v>0.24570786516853929</v>
      </c>
      <c r="G145" s="71">
        <f t="shared" si="8"/>
        <v>6.1426966292134821</v>
      </c>
      <c r="I145" s="46">
        <v>6.3620786516853931</v>
      </c>
    </row>
    <row r="146" spans="1:9">
      <c r="A146" s="735" t="s">
        <v>30</v>
      </c>
      <c r="B146" s="735"/>
      <c r="C146" s="135"/>
      <c r="D146" s="142">
        <f>SUM(D133:D145)</f>
        <v>4022</v>
      </c>
      <c r="E146" s="143">
        <f>SUM(E132:E145)</f>
        <v>48.640449438202253</v>
      </c>
      <c r="F146" s="143">
        <f>SUM(F132:F145)</f>
        <v>3.4534719101123588</v>
      </c>
      <c r="G146" s="73">
        <f>SUM(G132:G145)</f>
        <v>86.336797752808991</v>
      </c>
    </row>
    <row r="148" spans="1:9" ht="19.5" thickBot="1">
      <c r="A148" s="128" t="s">
        <v>543</v>
      </c>
      <c r="B148" s="129"/>
      <c r="C148" s="130"/>
      <c r="D148" s="130"/>
      <c r="E148" s="130"/>
      <c r="F148" s="130"/>
      <c r="G148" s="130"/>
    </row>
    <row r="149" spans="1:9">
      <c r="A149" s="736" t="s">
        <v>45</v>
      </c>
      <c r="B149" s="736" t="s">
        <v>51</v>
      </c>
      <c r="C149" s="738" t="s">
        <v>52</v>
      </c>
      <c r="D149" s="732" t="s">
        <v>53</v>
      </c>
      <c r="E149" s="732" t="s">
        <v>398</v>
      </c>
      <c r="F149" s="732" t="s">
        <v>55</v>
      </c>
      <c r="G149" s="732" t="s">
        <v>56</v>
      </c>
    </row>
    <row r="150" spans="1:9" ht="15.75" thickBot="1">
      <c r="A150" s="737"/>
      <c r="B150" s="737"/>
      <c r="C150" s="739"/>
      <c r="D150" s="740"/>
      <c r="E150" s="740"/>
      <c r="F150" s="740"/>
      <c r="G150" s="740"/>
    </row>
    <row r="151" spans="1:9" ht="15.75" thickTop="1">
      <c r="A151" s="131" t="s">
        <v>57</v>
      </c>
      <c r="B151" s="132" t="s">
        <v>58</v>
      </c>
      <c r="C151" s="133">
        <v>4</v>
      </c>
      <c r="D151" s="133">
        <v>15</v>
      </c>
      <c r="E151" s="71">
        <f>D151/4</f>
        <v>3.75</v>
      </c>
      <c r="F151" s="71">
        <f>E151*0.071</f>
        <v>0.26624999999999999</v>
      </c>
      <c r="G151" s="140">
        <f>F151*25</f>
        <v>6.65625</v>
      </c>
      <c r="I151" s="46">
        <v>5.3249999999999993</v>
      </c>
    </row>
    <row r="152" spans="1:9">
      <c r="A152" s="126" t="s">
        <v>59</v>
      </c>
      <c r="B152" s="134" t="s">
        <v>60</v>
      </c>
      <c r="C152" s="133">
        <v>4</v>
      </c>
      <c r="D152" s="135">
        <v>12</v>
      </c>
      <c r="E152" s="71">
        <f t="shared" ref="E152:E164" si="10">D152/4</f>
        <v>3</v>
      </c>
      <c r="F152" s="67">
        <f>E152*0.071</f>
        <v>0.21299999999999997</v>
      </c>
      <c r="G152" s="472">
        <f t="shared" ref="G152:G164" si="11">F152*25</f>
        <v>5.3249999999999993</v>
      </c>
      <c r="I152" s="46">
        <v>5.3249999999999993</v>
      </c>
    </row>
    <row r="153" spans="1:9">
      <c r="A153" s="126" t="s">
        <v>61</v>
      </c>
      <c r="B153" s="134" t="s">
        <v>62</v>
      </c>
      <c r="C153" s="133">
        <v>4</v>
      </c>
      <c r="D153" s="135">
        <v>12</v>
      </c>
      <c r="E153" s="71">
        <f t="shared" si="10"/>
        <v>3</v>
      </c>
      <c r="F153" s="67">
        <f t="shared" ref="F153:F164" si="12">E153*0.071</f>
        <v>0.21299999999999997</v>
      </c>
      <c r="G153" s="472">
        <f t="shared" si="11"/>
        <v>5.3249999999999993</v>
      </c>
      <c r="I153" s="46">
        <v>5.3249999999999993</v>
      </c>
    </row>
    <row r="154" spans="1:9">
      <c r="A154" s="126" t="s">
        <v>63</v>
      </c>
      <c r="B154" s="134" t="s">
        <v>64</v>
      </c>
      <c r="C154" s="133">
        <v>4</v>
      </c>
      <c r="D154" s="135">
        <v>13</v>
      </c>
      <c r="E154" s="71">
        <f t="shared" si="10"/>
        <v>3.25</v>
      </c>
      <c r="F154" s="67">
        <f t="shared" si="12"/>
        <v>0.23074999999999998</v>
      </c>
      <c r="G154" s="71">
        <f t="shared" si="11"/>
        <v>5.7687499999999998</v>
      </c>
      <c r="I154" s="46">
        <v>5.3249999999999993</v>
      </c>
    </row>
    <row r="155" spans="1:9">
      <c r="A155" s="126" t="s">
        <v>65</v>
      </c>
      <c r="B155" s="134" t="s">
        <v>66</v>
      </c>
      <c r="C155" s="133">
        <v>4</v>
      </c>
      <c r="D155" s="135">
        <v>12</v>
      </c>
      <c r="E155" s="71">
        <f t="shared" si="10"/>
        <v>3</v>
      </c>
      <c r="F155" s="71">
        <f t="shared" si="12"/>
        <v>0.21299999999999997</v>
      </c>
      <c r="G155" s="472">
        <f t="shared" si="11"/>
        <v>5.3249999999999993</v>
      </c>
      <c r="I155" s="46">
        <v>5.3249999999999993</v>
      </c>
    </row>
    <row r="156" spans="1:9">
      <c r="A156" s="126" t="s">
        <v>67</v>
      </c>
      <c r="B156" s="134" t="s">
        <v>68</v>
      </c>
      <c r="C156" s="133">
        <v>4</v>
      </c>
      <c r="D156" s="135">
        <v>13</v>
      </c>
      <c r="E156" s="71">
        <f t="shared" si="10"/>
        <v>3.25</v>
      </c>
      <c r="F156" s="71">
        <f t="shared" si="12"/>
        <v>0.23074999999999998</v>
      </c>
      <c r="G156" s="71">
        <f t="shared" si="11"/>
        <v>5.7687499999999998</v>
      </c>
      <c r="I156" s="46">
        <v>5.7687499999999998</v>
      </c>
    </row>
    <row r="157" spans="1:9">
      <c r="A157" s="126" t="s">
        <v>69</v>
      </c>
      <c r="B157" s="134" t="s">
        <v>70</v>
      </c>
      <c r="C157" s="133">
        <v>4</v>
      </c>
      <c r="D157" s="135">
        <v>12</v>
      </c>
      <c r="E157" s="71">
        <f t="shared" si="10"/>
        <v>3</v>
      </c>
      <c r="F157" s="71">
        <f t="shared" si="12"/>
        <v>0.21299999999999997</v>
      </c>
      <c r="G157" s="472">
        <f t="shared" si="11"/>
        <v>5.3249999999999993</v>
      </c>
      <c r="I157" s="46">
        <v>5.7687499999999998</v>
      </c>
    </row>
    <row r="158" spans="1:9">
      <c r="A158" s="126" t="s">
        <v>71</v>
      </c>
      <c r="B158" s="134" t="s">
        <v>72</v>
      </c>
      <c r="C158" s="133">
        <v>4</v>
      </c>
      <c r="D158" s="135">
        <v>12</v>
      </c>
      <c r="E158" s="71">
        <f t="shared" si="10"/>
        <v>3</v>
      </c>
      <c r="F158" s="71">
        <f t="shared" si="12"/>
        <v>0.21299999999999997</v>
      </c>
      <c r="G158" s="472">
        <f t="shared" si="11"/>
        <v>5.3249999999999993</v>
      </c>
      <c r="I158" s="46">
        <v>5.7687499999999998</v>
      </c>
    </row>
    <row r="159" spans="1:9">
      <c r="A159" s="126" t="s">
        <v>73</v>
      </c>
      <c r="B159" s="134" t="s">
        <v>74</v>
      </c>
      <c r="C159" s="133">
        <v>4</v>
      </c>
      <c r="D159" s="135">
        <v>13</v>
      </c>
      <c r="E159" s="71">
        <f t="shared" si="10"/>
        <v>3.25</v>
      </c>
      <c r="F159" s="71">
        <f t="shared" si="12"/>
        <v>0.23074999999999998</v>
      </c>
      <c r="G159" s="71">
        <f t="shared" si="11"/>
        <v>5.7687499999999998</v>
      </c>
      <c r="I159" s="46">
        <v>5.7687499999999998</v>
      </c>
    </row>
    <row r="160" spans="1:9">
      <c r="A160" s="126" t="s">
        <v>75</v>
      </c>
      <c r="B160" s="134" t="s">
        <v>76</v>
      </c>
      <c r="C160" s="133">
        <v>4</v>
      </c>
      <c r="D160" s="135">
        <v>13</v>
      </c>
      <c r="E160" s="71">
        <f t="shared" si="10"/>
        <v>3.25</v>
      </c>
      <c r="F160" s="71">
        <f t="shared" si="12"/>
        <v>0.23074999999999998</v>
      </c>
      <c r="G160" s="71">
        <f t="shared" si="11"/>
        <v>5.7687499999999998</v>
      </c>
      <c r="I160" s="46">
        <v>5.7687499999999998</v>
      </c>
    </row>
    <row r="161" spans="1:9">
      <c r="A161" s="126" t="s">
        <v>77</v>
      </c>
      <c r="B161" s="134" t="s">
        <v>78</v>
      </c>
      <c r="C161" s="133">
        <v>4</v>
      </c>
      <c r="D161" s="135">
        <v>13</v>
      </c>
      <c r="E161" s="71">
        <f t="shared" si="10"/>
        <v>3.25</v>
      </c>
      <c r="F161" s="71">
        <f t="shared" si="12"/>
        <v>0.23074999999999998</v>
      </c>
      <c r="G161" s="71">
        <f t="shared" si="11"/>
        <v>5.7687499999999998</v>
      </c>
      <c r="I161" s="46">
        <v>5.7687499999999998</v>
      </c>
    </row>
    <row r="162" spans="1:9">
      <c r="A162" s="422" t="s">
        <v>79</v>
      </c>
      <c r="B162" s="141" t="s">
        <v>80</v>
      </c>
      <c r="C162" s="133">
        <v>4</v>
      </c>
      <c r="D162" s="133">
        <v>13</v>
      </c>
      <c r="E162" s="71">
        <f t="shared" si="10"/>
        <v>3.25</v>
      </c>
      <c r="F162" s="71">
        <f t="shared" si="12"/>
        <v>0.23074999999999998</v>
      </c>
      <c r="G162" s="71">
        <f t="shared" si="11"/>
        <v>5.7687499999999998</v>
      </c>
      <c r="I162" s="46">
        <v>5.7687499999999998</v>
      </c>
    </row>
    <row r="163" spans="1:9">
      <c r="A163" s="126" t="s">
        <v>81</v>
      </c>
      <c r="B163" s="134" t="s">
        <v>82</v>
      </c>
      <c r="C163" s="133">
        <v>4</v>
      </c>
      <c r="D163" s="135">
        <v>13</v>
      </c>
      <c r="E163" s="71">
        <f t="shared" si="10"/>
        <v>3.25</v>
      </c>
      <c r="F163" s="71">
        <f t="shared" si="12"/>
        <v>0.23074999999999998</v>
      </c>
      <c r="G163" s="71">
        <f t="shared" si="11"/>
        <v>5.7687499999999998</v>
      </c>
      <c r="I163" s="46">
        <v>5.7687499999999998</v>
      </c>
    </row>
    <row r="164" spans="1:9">
      <c r="A164" s="126" t="s">
        <v>83</v>
      </c>
      <c r="B164" s="134" t="s">
        <v>84</v>
      </c>
      <c r="C164" s="133">
        <v>4</v>
      </c>
      <c r="D164" s="135">
        <v>13</v>
      </c>
      <c r="E164" s="71">
        <f t="shared" si="10"/>
        <v>3.25</v>
      </c>
      <c r="F164" s="67">
        <f t="shared" si="12"/>
        <v>0.23074999999999998</v>
      </c>
      <c r="G164" s="71">
        <f t="shared" si="11"/>
        <v>5.7687499999999998</v>
      </c>
      <c r="I164" s="46">
        <v>6.65625</v>
      </c>
    </row>
    <row r="165" spans="1:9">
      <c r="A165" s="735" t="s">
        <v>30</v>
      </c>
      <c r="B165" s="735"/>
      <c r="C165" s="135"/>
      <c r="D165" s="142">
        <f>SUM(D152:D164)</f>
        <v>164</v>
      </c>
      <c r="E165" s="143">
        <f>SUM(E151:E164)</f>
        <v>44.75</v>
      </c>
      <c r="F165" s="143">
        <f>SUM(F151:F164)</f>
        <v>3.1772499999999999</v>
      </c>
      <c r="G165" s="260">
        <f>SUM(G151:G164)</f>
        <v>79.431249999999977</v>
      </c>
    </row>
    <row r="166" spans="1:9">
      <c r="A166" s="281"/>
      <c r="B166" s="281"/>
      <c r="C166" s="282"/>
      <c r="D166" s="283"/>
      <c r="E166" s="284"/>
      <c r="F166" s="284"/>
      <c r="G166" s="285"/>
    </row>
    <row r="167" spans="1:9">
      <c r="A167" s="281"/>
      <c r="B167" s="281"/>
      <c r="C167" s="282"/>
      <c r="D167" s="283"/>
      <c r="E167" s="284"/>
      <c r="F167" s="284"/>
      <c r="G167" s="285"/>
    </row>
    <row r="168" spans="1:9">
      <c r="A168" s="281"/>
      <c r="B168" s="281"/>
      <c r="C168" s="282"/>
      <c r="D168" s="283"/>
      <c r="E168" s="284"/>
      <c r="F168" s="284"/>
      <c r="G168" s="285"/>
    </row>
    <row r="169" spans="1:9">
      <c r="A169" s="281"/>
      <c r="B169" s="281"/>
      <c r="C169" s="282"/>
      <c r="D169" s="283"/>
      <c r="E169" s="284"/>
      <c r="F169" s="284"/>
      <c r="G169" s="285"/>
    </row>
    <row r="170" spans="1:9">
      <c r="A170" s="281"/>
      <c r="B170" s="281"/>
      <c r="C170" s="282"/>
      <c r="D170" s="283"/>
      <c r="E170" s="284"/>
      <c r="F170" s="284"/>
      <c r="G170" s="285"/>
    </row>
    <row r="171" spans="1:9">
      <c r="A171" s="281"/>
      <c r="B171" s="281"/>
      <c r="C171" s="282"/>
      <c r="D171" s="283"/>
      <c r="E171" s="284"/>
      <c r="F171" s="284"/>
      <c r="G171" s="285"/>
    </row>
    <row r="172" spans="1:9">
      <c r="A172" s="281"/>
      <c r="B172" s="281"/>
      <c r="C172" s="282"/>
      <c r="D172" s="283"/>
      <c r="E172" s="284"/>
      <c r="F172" s="284"/>
      <c r="G172" s="285"/>
    </row>
    <row r="173" spans="1:9" ht="19.5" thickBot="1">
      <c r="A173" s="128" t="s">
        <v>544</v>
      </c>
      <c r="B173" s="129"/>
      <c r="C173" s="130"/>
      <c r="D173" s="130"/>
      <c r="E173" s="130"/>
      <c r="F173" s="130"/>
      <c r="G173" s="130"/>
    </row>
    <row r="174" spans="1:9">
      <c r="A174" s="736" t="s">
        <v>45</v>
      </c>
      <c r="B174" s="736" t="s">
        <v>51</v>
      </c>
      <c r="C174" s="738" t="s">
        <v>52</v>
      </c>
      <c r="D174" s="732" t="s">
        <v>53</v>
      </c>
      <c r="E174" s="732" t="s">
        <v>545</v>
      </c>
      <c r="F174" s="732" t="s">
        <v>55</v>
      </c>
      <c r="G174" s="732" t="s">
        <v>56</v>
      </c>
    </row>
    <row r="175" spans="1:9" ht="15.75" thickBot="1">
      <c r="A175" s="737"/>
      <c r="B175" s="737"/>
      <c r="C175" s="739"/>
      <c r="D175" s="740"/>
      <c r="E175" s="740"/>
      <c r="F175" s="740"/>
      <c r="G175" s="740"/>
    </row>
    <row r="176" spans="1:9" ht="15.75" thickTop="1">
      <c r="A176" s="131" t="s">
        <v>57</v>
      </c>
      <c r="B176" s="132" t="s">
        <v>58</v>
      </c>
      <c r="C176" s="133">
        <v>17</v>
      </c>
      <c r="D176" s="133">
        <v>53</v>
      </c>
      <c r="E176" s="71">
        <f>D176/17</f>
        <v>3.1176470588235294</v>
      </c>
      <c r="F176" s="71">
        <f>E176*0.071</f>
        <v>0.22135294117647056</v>
      </c>
      <c r="G176" s="71">
        <f>F176*25</f>
        <v>5.5338235294117641</v>
      </c>
      <c r="I176" s="46">
        <v>5.4294117647058808</v>
      </c>
    </row>
    <row r="177" spans="1:9">
      <c r="A177" s="126" t="s">
        <v>59</v>
      </c>
      <c r="B177" s="134" t="s">
        <v>60</v>
      </c>
      <c r="C177" s="133">
        <v>17</v>
      </c>
      <c r="D177" s="133">
        <v>57</v>
      </c>
      <c r="E177" s="71">
        <f t="shared" ref="E177:E189" si="13">D177/17</f>
        <v>3.3529411764705883</v>
      </c>
      <c r="F177" s="67">
        <f>E177*0.071</f>
        <v>0.23805882352941174</v>
      </c>
      <c r="G177" s="71">
        <f t="shared" ref="G177:G189" si="14">F177*25</f>
        <v>5.9514705882352938</v>
      </c>
      <c r="I177" s="46">
        <v>5.5338235294117641</v>
      </c>
    </row>
    <row r="178" spans="1:9">
      <c r="A178" s="126" t="s">
        <v>61</v>
      </c>
      <c r="B178" s="134" t="s">
        <v>62</v>
      </c>
      <c r="C178" s="133">
        <v>17</v>
      </c>
      <c r="D178" s="133">
        <v>55</v>
      </c>
      <c r="E178" s="71">
        <f t="shared" si="13"/>
        <v>3.2352941176470589</v>
      </c>
      <c r="F178" s="67">
        <f t="shared" ref="F178:F189" si="15">E178*0.071</f>
        <v>0.22970588235294115</v>
      </c>
      <c r="G178" s="71">
        <f t="shared" si="14"/>
        <v>5.742647058823529</v>
      </c>
      <c r="I178" s="46">
        <v>5.6382352941176457</v>
      </c>
    </row>
    <row r="179" spans="1:9">
      <c r="A179" s="126" t="s">
        <v>63</v>
      </c>
      <c r="B179" s="134" t="s">
        <v>64</v>
      </c>
      <c r="C179" s="133">
        <v>17</v>
      </c>
      <c r="D179" s="133">
        <v>54</v>
      </c>
      <c r="E179" s="71">
        <f t="shared" si="13"/>
        <v>3.1764705882352939</v>
      </c>
      <c r="F179" s="67">
        <f t="shared" si="15"/>
        <v>0.22552941176470584</v>
      </c>
      <c r="G179" s="71">
        <f t="shared" si="14"/>
        <v>5.6382352941176457</v>
      </c>
      <c r="I179" s="46">
        <v>5.6382352941176457</v>
      </c>
    </row>
    <row r="180" spans="1:9">
      <c r="A180" s="126" t="s">
        <v>65</v>
      </c>
      <c r="B180" s="134" t="s">
        <v>66</v>
      </c>
      <c r="C180" s="133">
        <v>17</v>
      </c>
      <c r="D180" s="133">
        <v>57</v>
      </c>
      <c r="E180" s="71">
        <f t="shared" si="13"/>
        <v>3.3529411764705883</v>
      </c>
      <c r="F180" s="67">
        <f t="shared" si="15"/>
        <v>0.23805882352941174</v>
      </c>
      <c r="G180" s="71">
        <f t="shared" si="14"/>
        <v>5.9514705882352938</v>
      </c>
      <c r="I180" s="46">
        <v>5.742647058823529</v>
      </c>
    </row>
    <row r="181" spans="1:9">
      <c r="A181" s="126" t="s">
        <v>67</v>
      </c>
      <c r="B181" s="134" t="s">
        <v>68</v>
      </c>
      <c r="C181" s="133">
        <v>17</v>
      </c>
      <c r="D181" s="133">
        <v>58</v>
      </c>
      <c r="E181" s="71">
        <f t="shared" si="13"/>
        <v>3.4117647058823528</v>
      </c>
      <c r="F181" s="67">
        <f t="shared" si="15"/>
        <v>0.24223529411764702</v>
      </c>
      <c r="G181" s="71">
        <f t="shared" si="14"/>
        <v>6.0558823529411754</v>
      </c>
      <c r="I181" s="46">
        <v>5.8470588235294105</v>
      </c>
    </row>
    <row r="182" spans="1:9">
      <c r="A182" s="126" t="s">
        <v>69</v>
      </c>
      <c r="B182" s="134" t="s">
        <v>70</v>
      </c>
      <c r="C182" s="133">
        <v>17</v>
      </c>
      <c r="D182" s="133">
        <v>56</v>
      </c>
      <c r="E182" s="71">
        <f t="shared" si="13"/>
        <v>3.2941176470588234</v>
      </c>
      <c r="F182" s="67">
        <f t="shared" si="15"/>
        <v>0.23388235294117643</v>
      </c>
      <c r="G182" s="71">
        <f t="shared" si="14"/>
        <v>5.8470588235294105</v>
      </c>
      <c r="I182" s="46">
        <v>5.8470588235294105</v>
      </c>
    </row>
    <row r="183" spans="1:9">
      <c r="A183" s="126" t="s">
        <v>71</v>
      </c>
      <c r="B183" s="134" t="s">
        <v>72</v>
      </c>
      <c r="C183" s="133">
        <v>17</v>
      </c>
      <c r="D183" s="133">
        <v>54</v>
      </c>
      <c r="E183" s="71">
        <f t="shared" si="13"/>
        <v>3.1764705882352939</v>
      </c>
      <c r="F183" s="67">
        <f t="shared" si="15"/>
        <v>0.22552941176470584</v>
      </c>
      <c r="G183" s="71">
        <f t="shared" si="14"/>
        <v>5.6382352941176457</v>
      </c>
      <c r="I183" s="46">
        <v>5.9514705882352938</v>
      </c>
    </row>
    <row r="184" spans="1:9">
      <c r="A184" s="126" t="s">
        <v>73</v>
      </c>
      <c r="B184" s="134" t="s">
        <v>74</v>
      </c>
      <c r="C184" s="133">
        <v>17</v>
      </c>
      <c r="D184" s="133">
        <v>57</v>
      </c>
      <c r="E184" s="71">
        <f t="shared" si="13"/>
        <v>3.3529411764705883</v>
      </c>
      <c r="F184" s="67">
        <f t="shared" si="15"/>
        <v>0.23805882352941174</v>
      </c>
      <c r="G184" s="71">
        <f t="shared" si="14"/>
        <v>5.9514705882352938</v>
      </c>
      <c r="I184" s="46">
        <v>5.9514705882352938</v>
      </c>
    </row>
    <row r="185" spans="1:9">
      <c r="A185" s="126" t="s">
        <v>75</v>
      </c>
      <c r="B185" s="134" t="s">
        <v>76</v>
      </c>
      <c r="C185" s="133">
        <v>17</v>
      </c>
      <c r="D185" s="133">
        <v>52</v>
      </c>
      <c r="E185" s="71">
        <f t="shared" si="13"/>
        <v>3.0588235294117645</v>
      </c>
      <c r="F185" s="67">
        <f t="shared" si="15"/>
        <v>0.21717647058823525</v>
      </c>
      <c r="G185" s="472">
        <f t="shared" si="14"/>
        <v>5.4294117647058808</v>
      </c>
      <c r="I185" s="46">
        <v>5.9514705882352938</v>
      </c>
    </row>
    <row r="186" spans="1:9">
      <c r="A186" s="126" t="s">
        <v>77</v>
      </c>
      <c r="B186" s="134" t="s">
        <v>78</v>
      </c>
      <c r="C186" s="133">
        <v>17</v>
      </c>
      <c r="D186" s="133">
        <v>58</v>
      </c>
      <c r="E186" s="71">
        <f t="shared" si="13"/>
        <v>3.4117647058823528</v>
      </c>
      <c r="F186" s="67">
        <f t="shared" si="15"/>
        <v>0.24223529411764702</v>
      </c>
      <c r="G186" s="71">
        <f t="shared" si="14"/>
        <v>6.0558823529411754</v>
      </c>
      <c r="I186" s="46">
        <v>6.0558823529411754</v>
      </c>
    </row>
    <row r="187" spans="1:9">
      <c r="A187" s="422" t="s">
        <v>79</v>
      </c>
      <c r="B187" s="141" t="s">
        <v>80</v>
      </c>
      <c r="C187" s="133">
        <v>17</v>
      </c>
      <c r="D187" s="133">
        <v>61</v>
      </c>
      <c r="E187" s="71">
        <f t="shared" si="13"/>
        <v>3.5882352941176472</v>
      </c>
      <c r="F187" s="67">
        <f t="shared" si="15"/>
        <v>0.25476470588235295</v>
      </c>
      <c r="G187" s="140">
        <f t="shared" si="14"/>
        <v>6.3691176470588236</v>
      </c>
      <c r="I187" s="46">
        <v>6.0558823529411754</v>
      </c>
    </row>
    <row r="188" spans="1:9">
      <c r="A188" s="126" t="s">
        <v>81</v>
      </c>
      <c r="B188" s="134" t="s">
        <v>82</v>
      </c>
      <c r="C188" s="133">
        <v>17</v>
      </c>
      <c r="D188" s="133">
        <v>56</v>
      </c>
      <c r="E188" s="71">
        <f t="shared" si="13"/>
        <v>3.2941176470588234</v>
      </c>
      <c r="F188" s="67">
        <f t="shared" si="15"/>
        <v>0.23388235294117643</v>
      </c>
      <c r="G188" s="71">
        <f t="shared" si="14"/>
        <v>5.8470588235294105</v>
      </c>
      <c r="I188" s="46">
        <v>6.3691176470588236</v>
      </c>
    </row>
    <row r="189" spans="1:9">
      <c r="A189" s="126" t="s">
        <v>83</v>
      </c>
      <c r="B189" s="134" t="s">
        <v>84</v>
      </c>
      <c r="C189" s="133">
        <v>17</v>
      </c>
      <c r="D189" s="133">
        <v>61</v>
      </c>
      <c r="E189" s="71">
        <f t="shared" si="13"/>
        <v>3.5882352941176472</v>
      </c>
      <c r="F189" s="67">
        <f t="shared" si="15"/>
        <v>0.25476470588235295</v>
      </c>
      <c r="G189" s="140">
        <f t="shared" si="14"/>
        <v>6.3691176470588236</v>
      </c>
      <c r="I189" s="46">
        <v>6.3691176470588236</v>
      </c>
    </row>
    <row r="190" spans="1:9">
      <c r="A190" s="735" t="s">
        <v>30</v>
      </c>
      <c r="B190" s="735"/>
      <c r="C190" s="135"/>
      <c r="D190" s="142">
        <f>SUM(D177:D189)</f>
        <v>736</v>
      </c>
      <c r="E190" s="143">
        <f>SUM(E176:E189)</f>
        <v>46.411764705882348</v>
      </c>
      <c r="F190" s="143">
        <f>SUM(F176:F189)</f>
        <v>3.2952352941176462</v>
      </c>
      <c r="G190" s="73">
        <f>SUM(G176:G189)</f>
        <v>82.380882352941171</v>
      </c>
    </row>
    <row r="192" spans="1:9" ht="19.5" thickBot="1">
      <c r="A192" s="128" t="s">
        <v>546</v>
      </c>
      <c r="B192" s="129"/>
      <c r="C192" s="130"/>
      <c r="D192" s="130"/>
      <c r="E192" s="130"/>
      <c r="F192" s="130"/>
      <c r="G192" s="130"/>
    </row>
    <row r="193" spans="1:9">
      <c r="A193" s="736" t="s">
        <v>45</v>
      </c>
      <c r="B193" s="736" t="s">
        <v>51</v>
      </c>
      <c r="C193" s="738" t="s">
        <v>52</v>
      </c>
      <c r="D193" s="732" t="s">
        <v>53</v>
      </c>
      <c r="E193" s="732" t="s">
        <v>233</v>
      </c>
      <c r="F193" s="732" t="s">
        <v>55</v>
      </c>
      <c r="G193" s="732" t="s">
        <v>56</v>
      </c>
    </row>
    <row r="194" spans="1:9" ht="15.75" thickBot="1">
      <c r="A194" s="737"/>
      <c r="B194" s="737"/>
      <c r="C194" s="739"/>
      <c r="D194" s="740"/>
      <c r="E194" s="740"/>
      <c r="F194" s="740"/>
      <c r="G194" s="740"/>
    </row>
    <row r="195" spans="1:9" ht="15.75" thickTop="1">
      <c r="A195" s="131" t="s">
        <v>57</v>
      </c>
      <c r="B195" s="132" t="s">
        <v>58</v>
      </c>
      <c r="C195" s="133">
        <v>5</v>
      </c>
      <c r="D195" s="133">
        <v>16</v>
      </c>
      <c r="E195" s="71">
        <f>D195/5</f>
        <v>3.2</v>
      </c>
      <c r="F195" s="71">
        <f>E195*0.071</f>
        <v>0.22719999999999999</v>
      </c>
      <c r="G195" s="71">
        <f>F195*25</f>
        <v>5.68</v>
      </c>
      <c r="I195" s="46">
        <v>5.3249999999999993</v>
      </c>
    </row>
    <row r="196" spans="1:9">
      <c r="A196" s="126" t="s">
        <v>59</v>
      </c>
      <c r="B196" s="134" t="s">
        <v>60</v>
      </c>
      <c r="C196" s="133">
        <v>5</v>
      </c>
      <c r="D196" s="135">
        <v>15</v>
      </c>
      <c r="E196" s="71">
        <f t="shared" ref="E196:E208" si="16">D196/5</f>
        <v>3</v>
      </c>
      <c r="F196" s="67">
        <f>E196*0.071</f>
        <v>0.21299999999999997</v>
      </c>
      <c r="G196" s="472">
        <f t="shared" ref="G196:G208" si="17">F196*25</f>
        <v>5.3249999999999993</v>
      </c>
      <c r="I196" s="46">
        <v>5.3249999999999993</v>
      </c>
    </row>
    <row r="197" spans="1:9">
      <c r="A197" s="126" t="s">
        <v>61</v>
      </c>
      <c r="B197" s="134" t="s">
        <v>62</v>
      </c>
      <c r="C197" s="133">
        <v>5</v>
      </c>
      <c r="D197" s="135">
        <v>16</v>
      </c>
      <c r="E197" s="71">
        <f t="shared" si="16"/>
        <v>3.2</v>
      </c>
      <c r="F197" s="67">
        <f t="shared" ref="F197:F208" si="18">E197*0.071</f>
        <v>0.22719999999999999</v>
      </c>
      <c r="G197" s="71">
        <f t="shared" si="17"/>
        <v>5.68</v>
      </c>
      <c r="I197" s="46">
        <v>5.3249999999999993</v>
      </c>
    </row>
    <row r="198" spans="1:9">
      <c r="A198" s="126" t="s">
        <v>63</v>
      </c>
      <c r="B198" s="134" t="s">
        <v>64</v>
      </c>
      <c r="C198" s="133">
        <v>5</v>
      </c>
      <c r="D198" s="135">
        <v>16</v>
      </c>
      <c r="E198" s="71">
        <f t="shared" si="16"/>
        <v>3.2</v>
      </c>
      <c r="F198" s="67">
        <f t="shared" si="18"/>
        <v>0.22719999999999999</v>
      </c>
      <c r="G198" s="71">
        <f t="shared" si="17"/>
        <v>5.68</v>
      </c>
      <c r="I198" s="46">
        <v>5.68</v>
      </c>
    </row>
    <row r="199" spans="1:9">
      <c r="A199" s="126" t="s">
        <v>65</v>
      </c>
      <c r="B199" s="134" t="s">
        <v>66</v>
      </c>
      <c r="C199" s="133">
        <v>5</v>
      </c>
      <c r="D199" s="135">
        <v>16</v>
      </c>
      <c r="E199" s="71">
        <f t="shared" si="16"/>
        <v>3.2</v>
      </c>
      <c r="F199" s="67">
        <f t="shared" si="18"/>
        <v>0.22719999999999999</v>
      </c>
      <c r="G199" s="71">
        <f t="shared" si="17"/>
        <v>5.68</v>
      </c>
      <c r="I199" s="46">
        <v>5.68</v>
      </c>
    </row>
    <row r="200" spans="1:9">
      <c r="A200" s="126" t="s">
        <v>67</v>
      </c>
      <c r="B200" s="134" t="s">
        <v>68</v>
      </c>
      <c r="C200" s="133">
        <v>5</v>
      </c>
      <c r="D200" s="135">
        <v>16</v>
      </c>
      <c r="E200" s="71">
        <f t="shared" si="16"/>
        <v>3.2</v>
      </c>
      <c r="F200" s="67">
        <f t="shared" si="18"/>
        <v>0.22719999999999999</v>
      </c>
      <c r="G200" s="71">
        <f t="shared" si="17"/>
        <v>5.68</v>
      </c>
      <c r="I200" s="46">
        <v>5.68</v>
      </c>
    </row>
    <row r="201" spans="1:9">
      <c r="A201" s="126" t="s">
        <v>69</v>
      </c>
      <c r="B201" s="134" t="s">
        <v>70</v>
      </c>
      <c r="C201" s="133">
        <v>5</v>
      </c>
      <c r="D201" s="135">
        <v>15</v>
      </c>
      <c r="E201" s="71">
        <f t="shared" si="16"/>
        <v>3</v>
      </c>
      <c r="F201" s="67">
        <f t="shared" si="18"/>
        <v>0.21299999999999997</v>
      </c>
      <c r="G201" s="472">
        <f t="shared" si="17"/>
        <v>5.3249999999999993</v>
      </c>
      <c r="I201" s="46">
        <v>5.68</v>
      </c>
    </row>
    <row r="202" spans="1:9">
      <c r="A202" s="126" t="s">
        <v>71</v>
      </c>
      <c r="B202" s="134" t="s">
        <v>72</v>
      </c>
      <c r="C202" s="133">
        <v>5</v>
      </c>
      <c r="D202" s="135">
        <v>16</v>
      </c>
      <c r="E202" s="71">
        <f t="shared" si="16"/>
        <v>3.2</v>
      </c>
      <c r="F202" s="67">
        <f t="shared" si="18"/>
        <v>0.22719999999999999</v>
      </c>
      <c r="G202" s="71">
        <f t="shared" si="17"/>
        <v>5.68</v>
      </c>
      <c r="I202" s="46">
        <v>5.68</v>
      </c>
    </row>
    <row r="203" spans="1:9">
      <c r="A203" s="126" t="s">
        <v>73</v>
      </c>
      <c r="B203" s="134" t="s">
        <v>74</v>
      </c>
      <c r="C203" s="133">
        <v>5</v>
      </c>
      <c r="D203" s="135">
        <v>19</v>
      </c>
      <c r="E203" s="71">
        <f t="shared" si="16"/>
        <v>3.8</v>
      </c>
      <c r="F203" s="67">
        <f t="shared" si="18"/>
        <v>0.26979999999999998</v>
      </c>
      <c r="G203" s="140">
        <f t="shared" si="17"/>
        <v>6.7449999999999992</v>
      </c>
      <c r="I203" s="46">
        <v>5.68</v>
      </c>
    </row>
    <row r="204" spans="1:9">
      <c r="A204" s="126" t="s">
        <v>75</v>
      </c>
      <c r="B204" s="134" t="s">
        <v>76</v>
      </c>
      <c r="C204" s="133">
        <v>5</v>
      </c>
      <c r="D204" s="135">
        <v>16</v>
      </c>
      <c r="E204" s="71">
        <f t="shared" si="16"/>
        <v>3.2</v>
      </c>
      <c r="F204" s="67">
        <f t="shared" si="18"/>
        <v>0.22719999999999999</v>
      </c>
      <c r="G204" s="71">
        <f t="shared" si="17"/>
        <v>5.68</v>
      </c>
      <c r="I204" s="46">
        <v>5.68</v>
      </c>
    </row>
    <row r="205" spans="1:9">
      <c r="A205" s="126" t="s">
        <v>77</v>
      </c>
      <c r="B205" s="134" t="s">
        <v>78</v>
      </c>
      <c r="C205" s="133">
        <v>5</v>
      </c>
      <c r="D205" s="135">
        <v>17</v>
      </c>
      <c r="E205" s="71">
        <f t="shared" si="16"/>
        <v>3.4</v>
      </c>
      <c r="F205" s="67">
        <f t="shared" si="18"/>
        <v>0.24139999999999998</v>
      </c>
      <c r="G205" s="71">
        <f t="shared" si="17"/>
        <v>6.0349999999999993</v>
      </c>
      <c r="I205" s="46">
        <v>5.68</v>
      </c>
    </row>
    <row r="206" spans="1:9">
      <c r="A206" s="422" t="s">
        <v>79</v>
      </c>
      <c r="B206" s="141" t="s">
        <v>80</v>
      </c>
      <c r="C206" s="133">
        <v>5</v>
      </c>
      <c r="D206" s="133">
        <v>16</v>
      </c>
      <c r="E206" s="71">
        <f t="shared" si="16"/>
        <v>3.2</v>
      </c>
      <c r="F206" s="67">
        <f t="shared" si="18"/>
        <v>0.22719999999999999</v>
      </c>
      <c r="G206" s="71">
        <f t="shared" si="17"/>
        <v>5.68</v>
      </c>
      <c r="I206" s="46">
        <v>6.0349999999999993</v>
      </c>
    </row>
    <row r="207" spans="1:9">
      <c r="A207" s="126" t="s">
        <v>81</v>
      </c>
      <c r="B207" s="134" t="s">
        <v>82</v>
      </c>
      <c r="C207" s="133">
        <v>5</v>
      </c>
      <c r="D207" s="135">
        <v>15</v>
      </c>
      <c r="E207" s="71">
        <f t="shared" si="16"/>
        <v>3</v>
      </c>
      <c r="F207" s="67">
        <f t="shared" si="18"/>
        <v>0.21299999999999997</v>
      </c>
      <c r="G207" s="472">
        <f t="shared" si="17"/>
        <v>5.3249999999999993</v>
      </c>
      <c r="I207" s="46">
        <v>6.39</v>
      </c>
    </row>
    <row r="208" spans="1:9">
      <c r="A208" s="126" t="s">
        <v>83</v>
      </c>
      <c r="B208" s="134" t="s">
        <v>84</v>
      </c>
      <c r="C208" s="133">
        <v>5</v>
      </c>
      <c r="D208" s="135">
        <v>18</v>
      </c>
      <c r="E208" s="71">
        <f t="shared" si="16"/>
        <v>3.6</v>
      </c>
      <c r="F208" s="67">
        <f t="shared" si="18"/>
        <v>0.25559999999999999</v>
      </c>
      <c r="G208" s="71">
        <f t="shared" si="17"/>
        <v>6.39</v>
      </c>
      <c r="I208" s="46">
        <v>6.7449999999999992</v>
      </c>
    </row>
    <row r="209" spans="1:9">
      <c r="A209" s="735" t="s">
        <v>30</v>
      </c>
      <c r="B209" s="735"/>
      <c r="C209" s="135"/>
      <c r="D209" s="142">
        <f>SUM(D196:D208)</f>
        <v>211</v>
      </c>
      <c r="E209" s="143">
        <f>SUM(E195:E208)</f>
        <v>45.400000000000006</v>
      </c>
      <c r="F209" s="143">
        <f>SUM(F195:F208)</f>
        <v>3.2233999999999994</v>
      </c>
      <c r="G209" s="260">
        <f>SUM(G195:G208)</f>
        <v>80.584999999999994</v>
      </c>
    </row>
    <row r="211" spans="1:9" ht="19.5" thickBot="1">
      <c r="A211" s="128" t="s">
        <v>547</v>
      </c>
      <c r="B211" s="129"/>
      <c r="C211" s="130"/>
      <c r="D211" s="130"/>
      <c r="E211" s="130"/>
      <c r="F211" s="130"/>
      <c r="G211" s="130"/>
    </row>
    <row r="212" spans="1:9">
      <c r="A212" s="736" t="s">
        <v>45</v>
      </c>
      <c r="B212" s="736" t="s">
        <v>51</v>
      </c>
      <c r="C212" s="738" t="s">
        <v>52</v>
      </c>
      <c r="D212" s="732" t="s">
        <v>53</v>
      </c>
      <c r="E212" s="732" t="s">
        <v>548</v>
      </c>
      <c r="F212" s="732" t="s">
        <v>55</v>
      </c>
      <c r="G212" s="732" t="s">
        <v>56</v>
      </c>
    </row>
    <row r="213" spans="1:9" ht="15.75" thickBot="1">
      <c r="A213" s="737"/>
      <c r="B213" s="737"/>
      <c r="C213" s="739"/>
      <c r="D213" s="740"/>
      <c r="E213" s="740"/>
      <c r="F213" s="740"/>
      <c r="G213" s="740"/>
    </row>
    <row r="214" spans="1:9" ht="15.75" thickTop="1">
      <c r="A214" s="131" t="s">
        <v>57</v>
      </c>
      <c r="B214" s="132" t="s">
        <v>58</v>
      </c>
      <c r="C214" s="133">
        <v>24</v>
      </c>
      <c r="D214" s="133">
        <v>74</v>
      </c>
      <c r="E214" s="71">
        <f>D214/24</f>
        <v>3.0833333333333335</v>
      </c>
      <c r="F214" s="71">
        <f>E214*0.071</f>
        <v>0.21891666666666665</v>
      </c>
      <c r="G214" s="472">
        <f>F214*25</f>
        <v>5.4729166666666664</v>
      </c>
      <c r="I214" s="46">
        <v>5.4729166666666664</v>
      </c>
    </row>
    <row r="215" spans="1:9">
      <c r="A215" s="126" t="s">
        <v>59</v>
      </c>
      <c r="B215" s="134" t="s">
        <v>60</v>
      </c>
      <c r="C215" s="133">
        <v>24</v>
      </c>
      <c r="D215" s="135">
        <v>82</v>
      </c>
      <c r="E215" s="71">
        <f t="shared" ref="E215:E227" si="19">D215/24</f>
        <v>3.4166666666666665</v>
      </c>
      <c r="F215" s="67">
        <f>E215*0.071</f>
        <v>0.24258333333333329</v>
      </c>
      <c r="G215" s="71">
        <f t="shared" ref="G215:G227" si="20">F215*25</f>
        <v>6.0645833333333323</v>
      </c>
      <c r="I215" s="46">
        <v>5.7687499999999998</v>
      </c>
    </row>
    <row r="216" spans="1:9">
      <c r="A216" s="126" t="s">
        <v>61</v>
      </c>
      <c r="B216" s="134" t="s">
        <v>62</v>
      </c>
      <c r="C216" s="133">
        <v>24</v>
      </c>
      <c r="D216" s="135">
        <v>83</v>
      </c>
      <c r="E216" s="71">
        <f t="shared" si="19"/>
        <v>3.4583333333333335</v>
      </c>
      <c r="F216" s="67">
        <f t="shared" ref="F216:F227" si="21">E216*0.071</f>
        <v>0.24554166666666666</v>
      </c>
      <c r="G216" s="71">
        <f t="shared" si="20"/>
        <v>6.1385416666666668</v>
      </c>
      <c r="I216" s="46">
        <v>5.8427083333333325</v>
      </c>
    </row>
    <row r="217" spans="1:9">
      <c r="A217" s="126" t="s">
        <v>63</v>
      </c>
      <c r="B217" s="134" t="s">
        <v>64</v>
      </c>
      <c r="C217" s="133">
        <v>24</v>
      </c>
      <c r="D217" s="135">
        <v>82</v>
      </c>
      <c r="E217" s="71">
        <f t="shared" si="19"/>
        <v>3.4166666666666665</v>
      </c>
      <c r="F217" s="67">
        <f t="shared" si="21"/>
        <v>0.24258333333333329</v>
      </c>
      <c r="G217" s="71">
        <f t="shared" si="20"/>
        <v>6.0645833333333323</v>
      </c>
      <c r="I217" s="46">
        <v>6.0645833333333323</v>
      </c>
    </row>
    <row r="218" spans="1:9">
      <c r="A218" s="126" t="s">
        <v>65</v>
      </c>
      <c r="B218" s="134" t="s">
        <v>66</v>
      </c>
      <c r="C218" s="133">
        <v>24</v>
      </c>
      <c r="D218" s="135">
        <v>85</v>
      </c>
      <c r="E218" s="71">
        <f t="shared" si="19"/>
        <v>3.5416666666666665</v>
      </c>
      <c r="F218" s="67">
        <f t="shared" si="21"/>
        <v>0.25145833333333328</v>
      </c>
      <c r="G218" s="71">
        <f t="shared" si="20"/>
        <v>6.2864583333333321</v>
      </c>
      <c r="I218" s="46">
        <v>6.0645833333333323</v>
      </c>
    </row>
    <row r="219" spans="1:9">
      <c r="A219" s="126" t="s">
        <v>67</v>
      </c>
      <c r="B219" s="134" t="s">
        <v>68</v>
      </c>
      <c r="C219" s="133">
        <v>24</v>
      </c>
      <c r="D219" s="135">
        <v>82</v>
      </c>
      <c r="E219" s="71">
        <f t="shared" si="19"/>
        <v>3.4166666666666665</v>
      </c>
      <c r="F219" s="67">
        <f t="shared" si="21"/>
        <v>0.24258333333333329</v>
      </c>
      <c r="G219" s="71">
        <f t="shared" si="20"/>
        <v>6.0645833333333323</v>
      </c>
      <c r="I219" s="46">
        <v>6.0645833333333323</v>
      </c>
    </row>
    <row r="220" spans="1:9">
      <c r="A220" s="126" t="s">
        <v>69</v>
      </c>
      <c r="B220" s="134" t="s">
        <v>70</v>
      </c>
      <c r="C220" s="133">
        <v>24</v>
      </c>
      <c r="D220" s="135">
        <v>78</v>
      </c>
      <c r="E220" s="71">
        <f t="shared" si="19"/>
        <v>3.25</v>
      </c>
      <c r="F220" s="67">
        <f t="shared" si="21"/>
        <v>0.23074999999999998</v>
      </c>
      <c r="G220" s="71">
        <f t="shared" si="20"/>
        <v>5.7687499999999998</v>
      </c>
      <c r="I220" s="46">
        <v>6.0645833333333323</v>
      </c>
    </row>
    <row r="221" spans="1:9">
      <c r="A221" s="126" t="s">
        <v>71</v>
      </c>
      <c r="B221" s="134" t="s">
        <v>72</v>
      </c>
      <c r="C221" s="133">
        <v>24</v>
      </c>
      <c r="D221" s="135">
        <v>79</v>
      </c>
      <c r="E221" s="71">
        <f t="shared" si="19"/>
        <v>3.2916666666666665</v>
      </c>
      <c r="F221" s="67">
        <f t="shared" si="21"/>
        <v>0.2337083333333333</v>
      </c>
      <c r="G221" s="71">
        <f t="shared" si="20"/>
        <v>5.8427083333333325</v>
      </c>
      <c r="I221" s="46">
        <v>6.1385416666666668</v>
      </c>
    </row>
    <row r="222" spans="1:9">
      <c r="A222" s="126" t="s">
        <v>73</v>
      </c>
      <c r="B222" s="134" t="s">
        <v>74</v>
      </c>
      <c r="C222" s="133">
        <v>24</v>
      </c>
      <c r="D222" s="423">
        <v>87</v>
      </c>
      <c r="E222" s="71">
        <f t="shared" si="19"/>
        <v>3.625</v>
      </c>
      <c r="F222" s="67">
        <f t="shared" si="21"/>
        <v>0.25737499999999996</v>
      </c>
      <c r="G222" s="140">
        <f t="shared" si="20"/>
        <v>6.4343749999999993</v>
      </c>
      <c r="I222" s="46">
        <v>6.1385416666666668</v>
      </c>
    </row>
    <row r="223" spans="1:9">
      <c r="A223" s="126" t="s">
        <v>75</v>
      </c>
      <c r="B223" s="134" t="s">
        <v>76</v>
      </c>
      <c r="C223" s="133">
        <v>24</v>
      </c>
      <c r="D223" s="135">
        <v>82</v>
      </c>
      <c r="E223" s="71">
        <f t="shared" si="19"/>
        <v>3.4166666666666665</v>
      </c>
      <c r="F223" s="67">
        <f t="shared" si="21"/>
        <v>0.24258333333333329</v>
      </c>
      <c r="G223" s="71">
        <f t="shared" si="20"/>
        <v>6.0645833333333323</v>
      </c>
      <c r="I223" s="46">
        <v>6.2864583333333321</v>
      </c>
    </row>
    <row r="224" spans="1:9">
      <c r="A224" s="126" t="s">
        <v>77</v>
      </c>
      <c r="B224" s="134" t="s">
        <v>78</v>
      </c>
      <c r="C224" s="133">
        <v>24</v>
      </c>
      <c r="D224" s="135">
        <v>85</v>
      </c>
      <c r="E224" s="71">
        <f t="shared" si="19"/>
        <v>3.5416666666666665</v>
      </c>
      <c r="F224" s="67">
        <f t="shared" si="21"/>
        <v>0.25145833333333328</v>
      </c>
      <c r="G224" s="71">
        <f t="shared" si="20"/>
        <v>6.2864583333333321</v>
      </c>
      <c r="I224" s="46">
        <v>6.2864583333333321</v>
      </c>
    </row>
    <row r="225" spans="1:9">
      <c r="A225" s="422" t="s">
        <v>79</v>
      </c>
      <c r="B225" s="141" t="s">
        <v>80</v>
      </c>
      <c r="C225" s="133">
        <v>24</v>
      </c>
      <c r="D225" s="133">
        <v>85</v>
      </c>
      <c r="E225" s="71">
        <f t="shared" si="19"/>
        <v>3.5416666666666665</v>
      </c>
      <c r="F225" s="67">
        <f t="shared" si="21"/>
        <v>0.25145833333333328</v>
      </c>
      <c r="G225" s="71">
        <f t="shared" si="20"/>
        <v>6.2864583333333321</v>
      </c>
      <c r="I225" s="46">
        <v>6.2864583333333321</v>
      </c>
    </row>
    <row r="226" spans="1:9">
      <c r="A226" s="126" t="s">
        <v>81</v>
      </c>
      <c r="B226" s="134" t="s">
        <v>82</v>
      </c>
      <c r="C226" s="133">
        <v>24</v>
      </c>
      <c r="D226" s="135">
        <v>83</v>
      </c>
      <c r="E226" s="71">
        <f t="shared" si="19"/>
        <v>3.4583333333333335</v>
      </c>
      <c r="F226" s="67">
        <f t="shared" si="21"/>
        <v>0.24554166666666666</v>
      </c>
      <c r="G226" s="71">
        <f t="shared" si="20"/>
        <v>6.1385416666666668</v>
      </c>
      <c r="I226" s="46">
        <v>6.2864583333333321</v>
      </c>
    </row>
    <row r="227" spans="1:9">
      <c r="A227" s="126" t="s">
        <v>83</v>
      </c>
      <c r="B227" s="134" t="s">
        <v>84</v>
      </c>
      <c r="C227" s="133">
        <v>24</v>
      </c>
      <c r="D227" s="135">
        <v>85</v>
      </c>
      <c r="E227" s="71">
        <f t="shared" si="19"/>
        <v>3.5416666666666665</v>
      </c>
      <c r="F227" s="67">
        <f t="shared" si="21"/>
        <v>0.25145833333333328</v>
      </c>
      <c r="G227" s="71">
        <f t="shared" si="20"/>
        <v>6.2864583333333321</v>
      </c>
      <c r="I227" s="46">
        <v>6.4343749999999993</v>
      </c>
    </row>
    <row r="228" spans="1:9">
      <c r="A228" s="735" t="s">
        <v>30</v>
      </c>
      <c r="B228" s="735"/>
      <c r="C228" s="135"/>
      <c r="D228" s="142">
        <f>SUM(D215:D227)</f>
        <v>1078</v>
      </c>
      <c r="E228" s="143">
        <f>SUM(E214:E227)</f>
        <v>48</v>
      </c>
      <c r="F228" s="143">
        <f>SUM(F214:F227)</f>
        <v>3.4079999999999995</v>
      </c>
      <c r="G228" s="73">
        <f>SUM(G214:G227)</f>
        <v>85.199999999999974</v>
      </c>
    </row>
    <row r="229" spans="1:9">
      <c r="A229" s="281"/>
      <c r="B229" s="281"/>
      <c r="C229" s="282"/>
      <c r="D229" s="283"/>
      <c r="E229" s="284"/>
      <c r="F229" s="284"/>
      <c r="G229" s="286"/>
    </row>
    <row r="230" spans="1:9">
      <c r="A230" s="281"/>
      <c r="B230" s="281"/>
      <c r="C230" s="282"/>
      <c r="D230" s="283"/>
      <c r="E230" s="284"/>
      <c r="F230" s="284"/>
      <c r="G230" s="286"/>
    </row>
    <row r="231" spans="1:9">
      <c r="A231" s="281"/>
      <c r="B231" s="281"/>
      <c r="C231" s="282"/>
      <c r="D231" s="283"/>
      <c r="E231" s="284"/>
      <c r="F231" s="284"/>
      <c r="G231" s="286"/>
    </row>
    <row r="232" spans="1:9">
      <c r="A232" s="281"/>
      <c r="B232" s="281"/>
      <c r="C232" s="282"/>
      <c r="D232" s="283"/>
      <c r="E232" s="284"/>
      <c r="F232" s="284"/>
      <c r="G232" s="286"/>
    </row>
    <row r="237" spans="1:9" ht="19.5" thickBot="1">
      <c r="A237" s="128" t="s">
        <v>549</v>
      </c>
      <c r="B237" s="129"/>
      <c r="C237" s="130"/>
      <c r="D237" s="130"/>
      <c r="E237" s="130"/>
      <c r="F237" s="130"/>
      <c r="G237" s="130"/>
    </row>
    <row r="238" spans="1:9">
      <c r="A238" s="736" t="s">
        <v>45</v>
      </c>
      <c r="B238" s="736" t="s">
        <v>51</v>
      </c>
      <c r="C238" s="738" t="s">
        <v>52</v>
      </c>
      <c r="D238" s="732" t="s">
        <v>53</v>
      </c>
      <c r="E238" s="732" t="s">
        <v>227</v>
      </c>
      <c r="F238" s="732" t="s">
        <v>55</v>
      </c>
      <c r="G238" s="732" t="s">
        <v>56</v>
      </c>
    </row>
    <row r="239" spans="1:9" ht="15.75" thickBot="1">
      <c r="A239" s="737"/>
      <c r="B239" s="737"/>
      <c r="C239" s="739"/>
      <c r="D239" s="740"/>
      <c r="E239" s="740"/>
      <c r="F239" s="740"/>
      <c r="G239" s="740"/>
    </row>
    <row r="240" spans="1:9" ht="15.75" thickTop="1">
      <c r="A240" s="131" t="s">
        <v>57</v>
      </c>
      <c r="B240" s="132" t="s">
        <v>58</v>
      </c>
      <c r="C240" s="133">
        <v>8</v>
      </c>
      <c r="D240" s="133">
        <v>28</v>
      </c>
      <c r="E240" s="71">
        <f>D240/8</f>
        <v>3.5</v>
      </c>
      <c r="F240" s="71">
        <f>E240*0.071</f>
        <v>0.24849999999999997</v>
      </c>
      <c r="G240" s="71">
        <f>F240*25</f>
        <v>6.2124999999999995</v>
      </c>
      <c r="I240" s="46">
        <v>5.7687499999999998</v>
      </c>
    </row>
    <row r="241" spans="1:9">
      <c r="A241" s="126" t="s">
        <v>59</v>
      </c>
      <c r="B241" s="134" t="s">
        <v>60</v>
      </c>
      <c r="C241" s="133">
        <v>8</v>
      </c>
      <c r="D241" s="135">
        <v>26</v>
      </c>
      <c r="E241" s="71">
        <f t="shared" ref="E241:E253" si="22">D241/8</f>
        <v>3.25</v>
      </c>
      <c r="F241" s="67">
        <f>E241*0.071</f>
        <v>0.23074999999999998</v>
      </c>
      <c r="G241" s="472">
        <f t="shared" ref="G241:G253" si="23">F241*25</f>
        <v>5.7687499999999998</v>
      </c>
      <c r="I241" s="46">
        <v>5.9906249999999996</v>
      </c>
    </row>
    <row r="242" spans="1:9">
      <c r="A242" s="126" t="s">
        <v>61</v>
      </c>
      <c r="B242" s="134" t="s">
        <v>62</v>
      </c>
      <c r="C242" s="133">
        <v>8</v>
      </c>
      <c r="D242" s="135">
        <v>29</v>
      </c>
      <c r="E242" s="71">
        <f t="shared" si="22"/>
        <v>3.625</v>
      </c>
      <c r="F242" s="67">
        <f t="shared" ref="F242:F253" si="24">E242*0.071</f>
        <v>0.25737499999999996</v>
      </c>
      <c r="G242" s="71">
        <f t="shared" si="23"/>
        <v>6.4343749999999993</v>
      </c>
      <c r="I242" s="46">
        <v>5.9906249999999996</v>
      </c>
    </row>
    <row r="243" spans="1:9">
      <c r="A243" s="126" t="s">
        <v>63</v>
      </c>
      <c r="B243" s="134" t="s">
        <v>64</v>
      </c>
      <c r="C243" s="133">
        <v>8</v>
      </c>
      <c r="D243" s="135">
        <v>27</v>
      </c>
      <c r="E243" s="71">
        <f t="shared" si="22"/>
        <v>3.375</v>
      </c>
      <c r="F243" s="67">
        <f t="shared" si="24"/>
        <v>0.23962499999999998</v>
      </c>
      <c r="G243" s="71">
        <f t="shared" si="23"/>
        <v>5.9906249999999996</v>
      </c>
      <c r="I243" s="46">
        <v>5.9906249999999996</v>
      </c>
    </row>
    <row r="244" spans="1:9">
      <c r="A244" s="126" t="s">
        <v>65</v>
      </c>
      <c r="B244" s="134" t="s">
        <v>66</v>
      </c>
      <c r="C244" s="133">
        <v>8</v>
      </c>
      <c r="D244" s="135">
        <v>30</v>
      </c>
      <c r="E244" s="71">
        <f t="shared" si="22"/>
        <v>3.75</v>
      </c>
      <c r="F244" s="67">
        <f t="shared" si="24"/>
        <v>0.26624999999999999</v>
      </c>
      <c r="G244" s="140">
        <f t="shared" si="23"/>
        <v>6.65625</v>
      </c>
      <c r="I244" s="46">
        <v>5.9906249999999996</v>
      </c>
    </row>
    <row r="245" spans="1:9">
      <c r="A245" s="126" t="s">
        <v>67</v>
      </c>
      <c r="B245" s="134" t="s">
        <v>68</v>
      </c>
      <c r="C245" s="133">
        <v>8</v>
      </c>
      <c r="D245" s="135">
        <v>27</v>
      </c>
      <c r="E245" s="71">
        <f t="shared" si="22"/>
        <v>3.375</v>
      </c>
      <c r="F245" s="67">
        <f t="shared" si="24"/>
        <v>0.23962499999999998</v>
      </c>
      <c r="G245" s="71">
        <f t="shared" si="23"/>
        <v>5.9906249999999996</v>
      </c>
      <c r="I245" s="46">
        <v>6.2124999999999995</v>
      </c>
    </row>
    <row r="246" spans="1:9">
      <c r="A246" s="126" t="s">
        <v>69</v>
      </c>
      <c r="B246" s="134" t="s">
        <v>70</v>
      </c>
      <c r="C246" s="133">
        <v>8</v>
      </c>
      <c r="D246" s="135">
        <v>27</v>
      </c>
      <c r="E246" s="71">
        <f t="shared" si="22"/>
        <v>3.375</v>
      </c>
      <c r="F246" s="67">
        <f t="shared" si="24"/>
        <v>0.23962499999999998</v>
      </c>
      <c r="G246" s="71">
        <f t="shared" si="23"/>
        <v>5.9906249999999996</v>
      </c>
      <c r="I246" s="46">
        <v>6.2124999999999995</v>
      </c>
    </row>
    <row r="247" spans="1:9">
      <c r="A247" s="126" t="s">
        <v>71</v>
      </c>
      <c r="B247" s="134" t="s">
        <v>72</v>
      </c>
      <c r="C247" s="133">
        <v>8</v>
      </c>
      <c r="D247" s="135">
        <v>28</v>
      </c>
      <c r="E247" s="71">
        <f t="shared" si="22"/>
        <v>3.5</v>
      </c>
      <c r="F247" s="67">
        <f t="shared" si="24"/>
        <v>0.24849999999999997</v>
      </c>
      <c r="G247" s="71">
        <f t="shared" si="23"/>
        <v>6.2124999999999995</v>
      </c>
      <c r="I247" s="46">
        <v>6.2124999999999995</v>
      </c>
    </row>
    <row r="248" spans="1:9">
      <c r="A248" s="126" t="s">
        <v>73</v>
      </c>
      <c r="B248" s="134" t="s">
        <v>74</v>
      </c>
      <c r="C248" s="133">
        <v>8</v>
      </c>
      <c r="D248" s="423">
        <v>27</v>
      </c>
      <c r="E248" s="71">
        <f t="shared" si="22"/>
        <v>3.375</v>
      </c>
      <c r="F248" s="67">
        <f t="shared" si="24"/>
        <v>0.23962499999999998</v>
      </c>
      <c r="G248" s="71">
        <f t="shared" si="23"/>
        <v>5.9906249999999996</v>
      </c>
      <c r="I248" s="46">
        <v>6.2124999999999995</v>
      </c>
    </row>
    <row r="249" spans="1:9">
      <c r="A249" s="126" t="s">
        <v>75</v>
      </c>
      <c r="B249" s="134" t="s">
        <v>76</v>
      </c>
      <c r="C249" s="133">
        <v>8</v>
      </c>
      <c r="D249" s="135">
        <v>30</v>
      </c>
      <c r="E249" s="71">
        <f t="shared" si="22"/>
        <v>3.75</v>
      </c>
      <c r="F249" s="67">
        <f t="shared" si="24"/>
        <v>0.26624999999999999</v>
      </c>
      <c r="G249" s="140">
        <f t="shared" si="23"/>
        <v>6.65625</v>
      </c>
      <c r="I249" s="46">
        <v>6.4343749999999993</v>
      </c>
    </row>
    <row r="250" spans="1:9">
      <c r="A250" s="126" t="s">
        <v>77</v>
      </c>
      <c r="B250" s="134" t="s">
        <v>78</v>
      </c>
      <c r="C250" s="133">
        <v>8</v>
      </c>
      <c r="D250" s="135">
        <v>30</v>
      </c>
      <c r="E250" s="71">
        <f t="shared" si="22"/>
        <v>3.75</v>
      </c>
      <c r="F250" s="67">
        <f t="shared" si="24"/>
        <v>0.26624999999999999</v>
      </c>
      <c r="G250" s="140">
        <f t="shared" si="23"/>
        <v>6.65625</v>
      </c>
      <c r="I250" s="46">
        <v>6.65625</v>
      </c>
    </row>
    <row r="251" spans="1:9">
      <c r="A251" s="422" t="s">
        <v>79</v>
      </c>
      <c r="B251" s="141" t="s">
        <v>80</v>
      </c>
      <c r="C251" s="133">
        <v>8</v>
      </c>
      <c r="D251" s="133">
        <v>28</v>
      </c>
      <c r="E251" s="71">
        <f t="shared" si="22"/>
        <v>3.5</v>
      </c>
      <c r="F251" s="67">
        <f t="shared" si="24"/>
        <v>0.24849999999999997</v>
      </c>
      <c r="G251" s="71">
        <f t="shared" si="23"/>
        <v>6.2124999999999995</v>
      </c>
      <c r="I251" s="46">
        <v>6.65625</v>
      </c>
    </row>
    <row r="252" spans="1:9">
      <c r="A252" s="126" t="s">
        <v>81</v>
      </c>
      <c r="B252" s="134" t="s">
        <v>82</v>
      </c>
      <c r="C252" s="133">
        <v>8</v>
      </c>
      <c r="D252" s="135">
        <v>28</v>
      </c>
      <c r="E252" s="71">
        <f t="shared" si="22"/>
        <v>3.5</v>
      </c>
      <c r="F252" s="67">
        <f t="shared" si="24"/>
        <v>0.24849999999999997</v>
      </c>
      <c r="G252" s="71">
        <f t="shared" si="23"/>
        <v>6.2124999999999995</v>
      </c>
      <c r="I252" s="46">
        <v>6.65625</v>
      </c>
    </row>
    <row r="253" spans="1:9">
      <c r="A253" s="126" t="s">
        <v>83</v>
      </c>
      <c r="B253" s="134" t="s">
        <v>84</v>
      </c>
      <c r="C253" s="133">
        <v>8</v>
      </c>
      <c r="D253" s="135">
        <v>30</v>
      </c>
      <c r="E253" s="71">
        <f t="shared" si="22"/>
        <v>3.75</v>
      </c>
      <c r="F253" s="67">
        <f t="shared" si="24"/>
        <v>0.26624999999999999</v>
      </c>
      <c r="G253" s="140">
        <f t="shared" si="23"/>
        <v>6.65625</v>
      </c>
      <c r="I253" s="46">
        <v>6.65625</v>
      </c>
    </row>
    <row r="254" spans="1:9">
      <c r="A254" s="735" t="s">
        <v>30</v>
      </c>
      <c r="B254" s="735"/>
      <c r="C254" s="135"/>
      <c r="D254" s="142">
        <f>SUM(D241:D253)</f>
        <v>367</v>
      </c>
      <c r="E254" s="143">
        <f>SUM(E240:E253)</f>
        <v>49.375</v>
      </c>
      <c r="F254" s="143">
        <f>SUM(F240:F253)</f>
        <v>3.5056249999999989</v>
      </c>
      <c r="G254" s="73">
        <f>SUM(G240:G253)</f>
        <v>87.640625000000014</v>
      </c>
    </row>
    <row r="257" spans="1:9" ht="19.5" thickBot="1">
      <c r="A257" s="128" t="s">
        <v>550</v>
      </c>
      <c r="B257" s="129"/>
      <c r="C257" s="130"/>
      <c r="D257" s="130"/>
      <c r="E257" s="130"/>
      <c r="F257" s="130"/>
      <c r="G257" s="130"/>
    </row>
    <row r="258" spans="1:9">
      <c r="A258" s="736" t="s">
        <v>45</v>
      </c>
      <c r="B258" s="736" t="s">
        <v>51</v>
      </c>
      <c r="C258" s="738" t="s">
        <v>52</v>
      </c>
      <c r="D258" s="732" t="s">
        <v>53</v>
      </c>
      <c r="E258" s="732" t="s">
        <v>395</v>
      </c>
      <c r="F258" s="732" t="s">
        <v>55</v>
      </c>
      <c r="G258" s="732" t="s">
        <v>56</v>
      </c>
    </row>
    <row r="259" spans="1:9" ht="15.75" thickBot="1">
      <c r="A259" s="737"/>
      <c r="B259" s="737"/>
      <c r="C259" s="739"/>
      <c r="D259" s="740"/>
      <c r="E259" s="740"/>
      <c r="F259" s="740"/>
      <c r="G259" s="740"/>
    </row>
    <row r="260" spans="1:9" ht="15.75" thickTop="1">
      <c r="A260" s="131" t="s">
        <v>57</v>
      </c>
      <c r="B260" s="132" t="s">
        <v>58</v>
      </c>
      <c r="C260" s="133">
        <v>6</v>
      </c>
      <c r="D260" s="133">
        <v>16</v>
      </c>
      <c r="E260" s="71">
        <f>D260/6</f>
        <v>2.6666666666666665</v>
      </c>
      <c r="F260" s="71">
        <f>E260*0.071</f>
        <v>0.1893333333333333</v>
      </c>
      <c r="G260" s="472">
        <f>F260*25</f>
        <v>4.7333333333333325</v>
      </c>
      <c r="I260" s="46">
        <v>4.7333333333333325</v>
      </c>
    </row>
    <row r="261" spans="1:9">
      <c r="A261" s="126" t="s">
        <v>59</v>
      </c>
      <c r="B261" s="134" t="s">
        <v>60</v>
      </c>
      <c r="C261" s="133">
        <v>6</v>
      </c>
      <c r="D261" s="135">
        <v>20</v>
      </c>
      <c r="E261" s="71">
        <f t="shared" ref="E261:E273" si="25">D261/6</f>
        <v>3.3333333333333335</v>
      </c>
      <c r="F261" s="67">
        <f>E261*0.071</f>
        <v>0.23666666666666666</v>
      </c>
      <c r="G261" s="140">
        <f t="shared" ref="G261:G273" si="26">F261*25</f>
        <v>5.916666666666667</v>
      </c>
      <c r="I261" s="46">
        <v>5.6208333333333327</v>
      </c>
    </row>
    <row r="262" spans="1:9">
      <c r="A262" s="126" t="s">
        <v>61</v>
      </c>
      <c r="B262" s="134" t="s">
        <v>62</v>
      </c>
      <c r="C262" s="133">
        <v>6</v>
      </c>
      <c r="D262" s="135">
        <v>19</v>
      </c>
      <c r="E262" s="71">
        <f t="shared" si="25"/>
        <v>3.1666666666666665</v>
      </c>
      <c r="F262" s="67">
        <f t="shared" ref="F262:F273" si="27">E262*0.071</f>
        <v>0.2248333333333333</v>
      </c>
      <c r="G262" s="71">
        <f t="shared" si="26"/>
        <v>5.6208333333333327</v>
      </c>
      <c r="I262" s="46">
        <v>5.6208333333333327</v>
      </c>
    </row>
    <row r="263" spans="1:9">
      <c r="A263" s="126" t="s">
        <v>63</v>
      </c>
      <c r="B263" s="134" t="s">
        <v>64</v>
      </c>
      <c r="C263" s="133">
        <v>6</v>
      </c>
      <c r="D263" s="135">
        <v>19</v>
      </c>
      <c r="E263" s="71">
        <f t="shared" si="25"/>
        <v>3.1666666666666665</v>
      </c>
      <c r="F263" s="67">
        <f t="shared" si="27"/>
        <v>0.2248333333333333</v>
      </c>
      <c r="G263" s="71">
        <f t="shared" si="26"/>
        <v>5.6208333333333327</v>
      </c>
      <c r="I263" s="46">
        <v>5.6208333333333327</v>
      </c>
    </row>
    <row r="264" spans="1:9">
      <c r="A264" s="126" t="s">
        <v>65</v>
      </c>
      <c r="B264" s="134" t="s">
        <v>66</v>
      </c>
      <c r="C264" s="133">
        <v>6</v>
      </c>
      <c r="D264" s="135">
        <v>19</v>
      </c>
      <c r="E264" s="71">
        <f t="shared" si="25"/>
        <v>3.1666666666666665</v>
      </c>
      <c r="F264" s="67">
        <f t="shared" si="27"/>
        <v>0.2248333333333333</v>
      </c>
      <c r="G264" s="71">
        <f t="shared" si="26"/>
        <v>5.6208333333333327</v>
      </c>
      <c r="I264" s="46">
        <v>5.6208333333333327</v>
      </c>
    </row>
    <row r="265" spans="1:9">
      <c r="A265" s="126" t="s">
        <v>67</v>
      </c>
      <c r="B265" s="134" t="s">
        <v>68</v>
      </c>
      <c r="C265" s="133">
        <v>6</v>
      </c>
      <c r="D265" s="135">
        <v>19</v>
      </c>
      <c r="E265" s="71">
        <f t="shared" si="25"/>
        <v>3.1666666666666665</v>
      </c>
      <c r="F265" s="67">
        <f t="shared" si="27"/>
        <v>0.2248333333333333</v>
      </c>
      <c r="G265" s="71">
        <f t="shared" si="26"/>
        <v>5.6208333333333327</v>
      </c>
      <c r="I265" s="46">
        <v>5.6208333333333327</v>
      </c>
    </row>
    <row r="266" spans="1:9">
      <c r="A266" s="126" t="s">
        <v>69</v>
      </c>
      <c r="B266" s="134" t="s">
        <v>70</v>
      </c>
      <c r="C266" s="133">
        <v>6</v>
      </c>
      <c r="D266" s="135">
        <v>19</v>
      </c>
      <c r="E266" s="71">
        <f t="shared" si="25"/>
        <v>3.1666666666666665</v>
      </c>
      <c r="F266" s="67">
        <f t="shared" si="27"/>
        <v>0.2248333333333333</v>
      </c>
      <c r="G266" s="71">
        <f t="shared" si="26"/>
        <v>5.6208333333333327</v>
      </c>
      <c r="I266" s="46">
        <v>5.6208333333333327</v>
      </c>
    </row>
    <row r="267" spans="1:9">
      <c r="A267" s="126" t="s">
        <v>71</v>
      </c>
      <c r="B267" s="134" t="s">
        <v>72</v>
      </c>
      <c r="C267" s="133">
        <v>6</v>
      </c>
      <c r="D267" s="135">
        <v>19</v>
      </c>
      <c r="E267" s="71">
        <f t="shared" si="25"/>
        <v>3.1666666666666665</v>
      </c>
      <c r="F267" s="67">
        <f t="shared" si="27"/>
        <v>0.2248333333333333</v>
      </c>
      <c r="G267" s="71">
        <f t="shared" si="26"/>
        <v>5.6208333333333327</v>
      </c>
      <c r="I267" s="46">
        <v>5.6208333333333327</v>
      </c>
    </row>
    <row r="268" spans="1:9">
      <c r="A268" s="126" t="s">
        <v>73</v>
      </c>
      <c r="B268" s="134" t="s">
        <v>74</v>
      </c>
      <c r="C268" s="133">
        <v>6</v>
      </c>
      <c r="D268" s="423">
        <v>19</v>
      </c>
      <c r="E268" s="71">
        <f t="shared" si="25"/>
        <v>3.1666666666666665</v>
      </c>
      <c r="F268" s="67">
        <f t="shared" si="27"/>
        <v>0.2248333333333333</v>
      </c>
      <c r="G268" s="71">
        <f t="shared" si="26"/>
        <v>5.6208333333333327</v>
      </c>
      <c r="I268" s="46">
        <v>5.6208333333333327</v>
      </c>
    </row>
    <row r="269" spans="1:9">
      <c r="A269" s="126" t="s">
        <v>75</v>
      </c>
      <c r="B269" s="134" t="s">
        <v>76</v>
      </c>
      <c r="C269" s="133">
        <v>6</v>
      </c>
      <c r="D269" s="135">
        <v>19</v>
      </c>
      <c r="E269" s="71">
        <f t="shared" si="25"/>
        <v>3.1666666666666665</v>
      </c>
      <c r="F269" s="67">
        <f t="shared" si="27"/>
        <v>0.2248333333333333</v>
      </c>
      <c r="G269" s="71">
        <f t="shared" si="26"/>
        <v>5.6208333333333327</v>
      </c>
      <c r="I269" s="46">
        <v>5.6208333333333327</v>
      </c>
    </row>
    <row r="270" spans="1:9">
      <c r="A270" s="126" t="s">
        <v>77</v>
      </c>
      <c r="B270" s="134" t="s">
        <v>78</v>
      </c>
      <c r="C270" s="133">
        <v>6</v>
      </c>
      <c r="D270" s="135">
        <v>20</v>
      </c>
      <c r="E270" s="71">
        <f t="shared" si="25"/>
        <v>3.3333333333333335</v>
      </c>
      <c r="F270" s="67">
        <f t="shared" si="27"/>
        <v>0.23666666666666666</v>
      </c>
      <c r="G270" s="140">
        <f t="shared" si="26"/>
        <v>5.916666666666667</v>
      </c>
      <c r="I270" s="46">
        <v>5.6208333333333327</v>
      </c>
    </row>
    <row r="271" spans="1:9">
      <c r="A271" s="422" t="s">
        <v>79</v>
      </c>
      <c r="B271" s="141" t="s">
        <v>80</v>
      </c>
      <c r="C271" s="133">
        <v>6</v>
      </c>
      <c r="D271" s="133">
        <v>20</v>
      </c>
      <c r="E271" s="71">
        <f t="shared" si="25"/>
        <v>3.3333333333333335</v>
      </c>
      <c r="F271" s="67">
        <f t="shared" si="27"/>
        <v>0.23666666666666666</v>
      </c>
      <c r="G271" s="140">
        <f t="shared" si="26"/>
        <v>5.916666666666667</v>
      </c>
      <c r="I271" s="46">
        <v>5.916666666666667</v>
      </c>
    </row>
    <row r="272" spans="1:9">
      <c r="A272" s="126" t="s">
        <v>81</v>
      </c>
      <c r="B272" s="134" t="s">
        <v>82</v>
      </c>
      <c r="C272" s="133">
        <v>6</v>
      </c>
      <c r="D272" s="135">
        <v>19</v>
      </c>
      <c r="E272" s="71">
        <f t="shared" si="25"/>
        <v>3.1666666666666665</v>
      </c>
      <c r="F272" s="67">
        <f t="shared" si="27"/>
        <v>0.2248333333333333</v>
      </c>
      <c r="G272" s="71">
        <f t="shared" si="26"/>
        <v>5.6208333333333327</v>
      </c>
      <c r="I272" s="46">
        <v>5.916666666666667</v>
      </c>
    </row>
    <row r="273" spans="1:9">
      <c r="A273" s="126" t="s">
        <v>83</v>
      </c>
      <c r="B273" s="134" t="s">
        <v>84</v>
      </c>
      <c r="C273" s="133">
        <v>6</v>
      </c>
      <c r="D273" s="135">
        <v>19</v>
      </c>
      <c r="E273" s="71">
        <f t="shared" si="25"/>
        <v>3.1666666666666665</v>
      </c>
      <c r="F273" s="67">
        <f t="shared" si="27"/>
        <v>0.2248333333333333</v>
      </c>
      <c r="G273" s="71">
        <f t="shared" si="26"/>
        <v>5.6208333333333327</v>
      </c>
      <c r="I273" s="46">
        <v>5.916666666666667</v>
      </c>
    </row>
    <row r="274" spans="1:9">
      <c r="A274" s="735" t="s">
        <v>30</v>
      </c>
      <c r="B274" s="735"/>
      <c r="C274" s="135"/>
      <c r="D274" s="142">
        <f>SUM(D261:D273)</f>
        <v>250</v>
      </c>
      <c r="E274" s="143">
        <f>SUM(E260:E273)</f>
        <v>44.333333333333336</v>
      </c>
      <c r="F274" s="143">
        <f>SUM(F260:F273)</f>
        <v>3.1476666666666659</v>
      </c>
      <c r="G274" s="73">
        <f>SUM(G260:G273)</f>
        <v>78.691666666666663</v>
      </c>
    </row>
    <row r="277" spans="1:9" ht="19.5" thickBot="1">
      <c r="A277" s="128" t="s">
        <v>551</v>
      </c>
      <c r="B277" s="129"/>
      <c r="C277" s="130"/>
      <c r="D277" s="130"/>
      <c r="E277" s="130"/>
      <c r="F277" s="130"/>
      <c r="G277" s="130"/>
    </row>
    <row r="278" spans="1:9">
      <c r="A278" s="736" t="s">
        <v>45</v>
      </c>
      <c r="B278" s="736" t="s">
        <v>51</v>
      </c>
      <c r="C278" s="738" t="s">
        <v>52</v>
      </c>
      <c r="D278" s="732" t="s">
        <v>53</v>
      </c>
      <c r="E278" s="732" t="s">
        <v>233</v>
      </c>
      <c r="F278" s="732" t="s">
        <v>55</v>
      </c>
      <c r="G278" s="732" t="s">
        <v>56</v>
      </c>
    </row>
    <row r="279" spans="1:9" ht="15.75" thickBot="1">
      <c r="A279" s="737"/>
      <c r="B279" s="737"/>
      <c r="C279" s="739"/>
      <c r="D279" s="740"/>
      <c r="E279" s="740"/>
      <c r="F279" s="740"/>
      <c r="G279" s="740"/>
    </row>
    <row r="280" spans="1:9" ht="15.75" thickTop="1">
      <c r="A280" s="131" t="s">
        <v>57</v>
      </c>
      <c r="B280" s="132" t="s">
        <v>58</v>
      </c>
      <c r="C280" s="133">
        <v>5</v>
      </c>
      <c r="D280" s="133">
        <v>15</v>
      </c>
      <c r="E280" s="71">
        <f>D280/5</f>
        <v>3</v>
      </c>
      <c r="F280" s="71">
        <f>E280*0.071</f>
        <v>0.21299999999999997</v>
      </c>
      <c r="G280" s="472">
        <f>F280*25</f>
        <v>5.3249999999999993</v>
      </c>
      <c r="I280" s="46">
        <v>5.3249999999999993</v>
      </c>
    </row>
    <row r="281" spans="1:9">
      <c r="A281" s="126" t="s">
        <v>59</v>
      </c>
      <c r="B281" s="134" t="s">
        <v>60</v>
      </c>
      <c r="C281" s="133">
        <v>5</v>
      </c>
      <c r="D281" s="135">
        <v>16</v>
      </c>
      <c r="E281" s="71">
        <f t="shared" ref="E281:E293" si="28">D281/5</f>
        <v>3.2</v>
      </c>
      <c r="F281" s="67">
        <f>E281*0.071</f>
        <v>0.22719999999999999</v>
      </c>
      <c r="G281" s="71">
        <f t="shared" ref="G281:G293" si="29">F281*25</f>
        <v>5.68</v>
      </c>
      <c r="I281" s="46">
        <v>5.3249999999999993</v>
      </c>
    </row>
    <row r="282" spans="1:9">
      <c r="A282" s="126" t="s">
        <v>61</v>
      </c>
      <c r="B282" s="134" t="s">
        <v>62</v>
      </c>
      <c r="C282" s="133">
        <v>5</v>
      </c>
      <c r="D282" s="135">
        <v>15</v>
      </c>
      <c r="E282" s="71">
        <f t="shared" si="28"/>
        <v>3</v>
      </c>
      <c r="F282" s="67">
        <f t="shared" ref="F282:F293" si="30">E282*0.071</f>
        <v>0.21299999999999997</v>
      </c>
      <c r="G282" s="472">
        <f t="shared" si="29"/>
        <v>5.3249999999999993</v>
      </c>
      <c r="I282" s="46">
        <v>5.68</v>
      </c>
    </row>
    <row r="283" spans="1:9">
      <c r="A283" s="126" t="s">
        <v>63</v>
      </c>
      <c r="B283" s="134" t="s">
        <v>64</v>
      </c>
      <c r="C283" s="133">
        <v>5</v>
      </c>
      <c r="D283" s="135">
        <v>16</v>
      </c>
      <c r="E283" s="71">
        <f t="shared" si="28"/>
        <v>3.2</v>
      </c>
      <c r="F283" s="67">
        <f t="shared" si="30"/>
        <v>0.22719999999999999</v>
      </c>
      <c r="G283" s="71">
        <f t="shared" si="29"/>
        <v>5.68</v>
      </c>
      <c r="I283" s="46">
        <v>5.68</v>
      </c>
    </row>
    <row r="284" spans="1:9">
      <c r="A284" s="126" t="s">
        <v>65</v>
      </c>
      <c r="B284" s="134" t="s">
        <v>66</v>
      </c>
      <c r="C284" s="133">
        <v>5</v>
      </c>
      <c r="D284" s="135">
        <v>17</v>
      </c>
      <c r="E284" s="71">
        <f t="shared" si="28"/>
        <v>3.4</v>
      </c>
      <c r="F284" s="67">
        <f t="shared" si="30"/>
        <v>0.24139999999999998</v>
      </c>
      <c r="G284" s="71">
        <f t="shared" si="29"/>
        <v>6.0349999999999993</v>
      </c>
      <c r="I284" s="46">
        <v>5.68</v>
      </c>
    </row>
    <row r="285" spans="1:9">
      <c r="A285" s="126" t="s">
        <v>67</v>
      </c>
      <c r="B285" s="134" t="s">
        <v>68</v>
      </c>
      <c r="C285" s="133">
        <v>5</v>
      </c>
      <c r="D285" s="135">
        <v>17</v>
      </c>
      <c r="E285" s="71">
        <f t="shared" si="28"/>
        <v>3.4</v>
      </c>
      <c r="F285" s="67">
        <f t="shared" si="30"/>
        <v>0.24139999999999998</v>
      </c>
      <c r="G285" s="71">
        <f t="shared" si="29"/>
        <v>6.0349999999999993</v>
      </c>
      <c r="I285" s="46">
        <v>5.68</v>
      </c>
    </row>
    <row r="286" spans="1:9">
      <c r="A286" s="126" t="s">
        <v>69</v>
      </c>
      <c r="B286" s="134" t="s">
        <v>70</v>
      </c>
      <c r="C286" s="133">
        <v>5</v>
      </c>
      <c r="D286" s="135">
        <v>16</v>
      </c>
      <c r="E286" s="71">
        <f t="shared" si="28"/>
        <v>3.2</v>
      </c>
      <c r="F286" s="67">
        <f t="shared" si="30"/>
        <v>0.22719999999999999</v>
      </c>
      <c r="G286" s="71">
        <f t="shared" si="29"/>
        <v>5.68</v>
      </c>
      <c r="I286" s="46">
        <v>5.68</v>
      </c>
    </row>
    <row r="287" spans="1:9">
      <c r="A287" s="126" t="s">
        <v>71</v>
      </c>
      <c r="B287" s="134" t="s">
        <v>72</v>
      </c>
      <c r="C287" s="133">
        <v>5</v>
      </c>
      <c r="D287" s="135">
        <v>16</v>
      </c>
      <c r="E287" s="71">
        <f t="shared" si="28"/>
        <v>3.2</v>
      </c>
      <c r="F287" s="67">
        <f t="shared" si="30"/>
        <v>0.22719999999999999</v>
      </c>
      <c r="G287" s="71">
        <f t="shared" si="29"/>
        <v>5.68</v>
      </c>
      <c r="I287" s="46">
        <v>6.0349999999999993</v>
      </c>
    </row>
    <row r="288" spans="1:9">
      <c r="A288" s="126" t="s">
        <v>73</v>
      </c>
      <c r="B288" s="134" t="s">
        <v>74</v>
      </c>
      <c r="C288" s="133">
        <v>5</v>
      </c>
      <c r="D288" s="423">
        <v>18</v>
      </c>
      <c r="E288" s="71">
        <f t="shared" si="28"/>
        <v>3.6</v>
      </c>
      <c r="F288" s="67">
        <f t="shared" si="30"/>
        <v>0.25559999999999999</v>
      </c>
      <c r="G288" s="140">
        <f t="shared" si="29"/>
        <v>6.39</v>
      </c>
      <c r="I288" s="46">
        <v>6.0349999999999993</v>
      </c>
    </row>
    <row r="289" spans="1:9">
      <c r="A289" s="126" t="s">
        <v>75</v>
      </c>
      <c r="B289" s="134" t="s">
        <v>76</v>
      </c>
      <c r="C289" s="133">
        <v>5</v>
      </c>
      <c r="D289" s="135">
        <v>17</v>
      </c>
      <c r="E289" s="71">
        <f t="shared" si="28"/>
        <v>3.4</v>
      </c>
      <c r="F289" s="67">
        <f t="shared" si="30"/>
        <v>0.24139999999999998</v>
      </c>
      <c r="G289" s="71">
        <f t="shared" si="29"/>
        <v>6.0349999999999993</v>
      </c>
      <c r="I289" s="46">
        <v>6.0349999999999993</v>
      </c>
    </row>
    <row r="290" spans="1:9">
      <c r="A290" s="126" t="s">
        <v>77</v>
      </c>
      <c r="B290" s="134" t="s">
        <v>78</v>
      </c>
      <c r="C290" s="133">
        <v>5</v>
      </c>
      <c r="D290" s="135">
        <v>18</v>
      </c>
      <c r="E290" s="71">
        <f t="shared" si="28"/>
        <v>3.6</v>
      </c>
      <c r="F290" s="67">
        <f t="shared" si="30"/>
        <v>0.25559999999999999</v>
      </c>
      <c r="G290" s="140">
        <f t="shared" si="29"/>
        <v>6.39</v>
      </c>
      <c r="I290" s="46">
        <v>6.0349999999999993</v>
      </c>
    </row>
    <row r="291" spans="1:9">
      <c r="A291" s="422" t="s">
        <v>79</v>
      </c>
      <c r="B291" s="141" t="s">
        <v>80</v>
      </c>
      <c r="C291" s="133">
        <v>5</v>
      </c>
      <c r="D291" s="133">
        <v>16</v>
      </c>
      <c r="E291" s="71">
        <f t="shared" si="28"/>
        <v>3.2</v>
      </c>
      <c r="F291" s="67">
        <f t="shared" si="30"/>
        <v>0.22719999999999999</v>
      </c>
      <c r="G291" s="71">
        <f t="shared" si="29"/>
        <v>5.68</v>
      </c>
      <c r="I291" s="46">
        <v>6.39</v>
      </c>
    </row>
    <row r="292" spans="1:9">
      <c r="A292" s="126" t="s">
        <v>81</v>
      </c>
      <c r="B292" s="134" t="s">
        <v>82</v>
      </c>
      <c r="C292" s="133">
        <v>5</v>
      </c>
      <c r="D292" s="135">
        <v>18</v>
      </c>
      <c r="E292" s="71">
        <f t="shared" si="28"/>
        <v>3.6</v>
      </c>
      <c r="F292" s="67">
        <f t="shared" si="30"/>
        <v>0.25559999999999999</v>
      </c>
      <c r="G292" s="140">
        <f t="shared" si="29"/>
        <v>6.39</v>
      </c>
      <c r="I292" s="46">
        <v>6.39</v>
      </c>
    </row>
    <row r="293" spans="1:9">
      <c r="A293" s="126" t="s">
        <v>83</v>
      </c>
      <c r="B293" s="134" t="s">
        <v>84</v>
      </c>
      <c r="C293" s="133">
        <v>5</v>
      </c>
      <c r="D293" s="135">
        <v>17</v>
      </c>
      <c r="E293" s="71">
        <f t="shared" si="28"/>
        <v>3.4</v>
      </c>
      <c r="F293" s="67">
        <f t="shared" si="30"/>
        <v>0.24139999999999998</v>
      </c>
      <c r="G293" s="71">
        <f t="shared" si="29"/>
        <v>6.0349999999999993</v>
      </c>
      <c r="I293" s="46">
        <v>6.39</v>
      </c>
    </row>
    <row r="294" spans="1:9">
      <c r="A294" s="735" t="s">
        <v>30</v>
      </c>
      <c r="B294" s="735"/>
      <c r="C294" s="135"/>
      <c r="D294" s="142">
        <f>SUM(D281:D293)</f>
        <v>217</v>
      </c>
      <c r="E294" s="143">
        <f>SUM(E280:E293)</f>
        <v>46.400000000000006</v>
      </c>
      <c r="F294" s="143">
        <f>SUM(F280:F293)</f>
        <v>3.2943999999999996</v>
      </c>
      <c r="G294" s="73">
        <f>SUM(G280:G293)</f>
        <v>82.36</v>
      </c>
    </row>
    <row r="295" spans="1:9">
      <c r="A295" s="281"/>
      <c r="B295" s="281"/>
      <c r="C295" s="282"/>
      <c r="D295" s="283"/>
      <c r="E295" s="284"/>
      <c r="F295" s="284"/>
      <c r="G295" s="286"/>
    </row>
    <row r="296" spans="1:9">
      <c r="A296" s="281"/>
      <c r="B296" s="281"/>
      <c r="C296" s="282"/>
      <c r="D296" s="283"/>
      <c r="E296" s="284"/>
      <c r="F296" s="284"/>
      <c r="G296" s="286"/>
    </row>
    <row r="301" spans="1:9" ht="19.5" thickBot="1">
      <c r="A301" s="128" t="s">
        <v>552</v>
      </c>
      <c r="B301" s="129"/>
      <c r="C301" s="130"/>
      <c r="D301" s="130"/>
      <c r="E301" s="130"/>
      <c r="F301" s="130"/>
      <c r="G301" s="130"/>
    </row>
    <row r="302" spans="1:9">
      <c r="A302" s="736" t="s">
        <v>45</v>
      </c>
      <c r="B302" s="736" t="s">
        <v>51</v>
      </c>
      <c r="C302" s="738" t="s">
        <v>52</v>
      </c>
      <c r="D302" s="732" t="s">
        <v>53</v>
      </c>
      <c r="E302" s="732" t="s">
        <v>393</v>
      </c>
      <c r="F302" s="732" t="s">
        <v>55</v>
      </c>
      <c r="G302" s="732" t="s">
        <v>56</v>
      </c>
    </row>
    <row r="303" spans="1:9" ht="15.75" thickBot="1">
      <c r="A303" s="737"/>
      <c r="B303" s="737"/>
      <c r="C303" s="739"/>
      <c r="D303" s="740"/>
      <c r="E303" s="740"/>
      <c r="F303" s="740"/>
      <c r="G303" s="740"/>
    </row>
    <row r="304" spans="1:9" ht="15.75" thickTop="1">
      <c r="A304" s="131" t="s">
        <v>57</v>
      </c>
      <c r="B304" s="132" t="s">
        <v>58</v>
      </c>
      <c r="C304" s="133">
        <v>3</v>
      </c>
      <c r="D304" s="133">
        <v>9</v>
      </c>
      <c r="E304" s="71">
        <f>D304/3</f>
        <v>3</v>
      </c>
      <c r="F304" s="71">
        <f>E304*0.071</f>
        <v>0.21299999999999997</v>
      </c>
      <c r="G304" s="472">
        <f>F304*25</f>
        <v>5.3249999999999993</v>
      </c>
      <c r="I304" s="46">
        <v>5.3249999999999993</v>
      </c>
    </row>
    <row r="305" spans="1:9">
      <c r="A305" s="126" t="s">
        <v>59</v>
      </c>
      <c r="B305" s="134" t="s">
        <v>60</v>
      </c>
      <c r="C305" s="133">
        <v>3</v>
      </c>
      <c r="D305" s="135">
        <v>10</v>
      </c>
      <c r="E305" s="71">
        <f t="shared" ref="E305:E317" si="31">D305/3</f>
        <v>3.3333333333333335</v>
      </c>
      <c r="F305" s="67">
        <f>E305*0.071</f>
        <v>0.23666666666666666</v>
      </c>
      <c r="G305" s="71">
        <f t="shared" ref="G305:G317" si="32">F305*25</f>
        <v>5.916666666666667</v>
      </c>
      <c r="I305" s="46">
        <v>5.3249999999999993</v>
      </c>
    </row>
    <row r="306" spans="1:9">
      <c r="A306" s="126" t="s">
        <v>61</v>
      </c>
      <c r="B306" s="134" t="s">
        <v>62</v>
      </c>
      <c r="C306" s="133">
        <v>3</v>
      </c>
      <c r="D306" s="135">
        <v>9</v>
      </c>
      <c r="E306" s="71">
        <f t="shared" si="31"/>
        <v>3</v>
      </c>
      <c r="F306" s="67">
        <f t="shared" ref="F306:F317" si="33">E306*0.071</f>
        <v>0.21299999999999997</v>
      </c>
      <c r="G306" s="472">
        <f t="shared" si="32"/>
        <v>5.3249999999999993</v>
      </c>
      <c r="I306" s="46">
        <v>5.3249999999999993</v>
      </c>
    </row>
    <row r="307" spans="1:9">
      <c r="A307" s="126" t="s">
        <v>63</v>
      </c>
      <c r="B307" s="134" t="s">
        <v>64</v>
      </c>
      <c r="C307" s="133">
        <v>3</v>
      </c>
      <c r="D307" s="135">
        <v>11</v>
      </c>
      <c r="E307" s="71">
        <f t="shared" si="31"/>
        <v>3.6666666666666665</v>
      </c>
      <c r="F307" s="67">
        <f t="shared" si="33"/>
        <v>0.26033333333333331</v>
      </c>
      <c r="G307" s="71">
        <f t="shared" si="32"/>
        <v>6.5083333333333329</v>
      </c>
      <c r="I307" s="46">
        <v>5.3249999999999993</v>
      </c>
    </row>
    <row r="308" spans="1:9">
      <c r="A308" s="126" t="s">
        <v>65</v>
      </c>
      <c r="B308" s="134" t="s">
        <v>66</v>
      </c>
      <c r="C308" s="133">
        <v>3</v>
      </c>
      <c r="D308" s="135">
        <v>12</v>
      </c>
      <c r="E308" s="71">
        <f t="shared" si="31"/>
        <v>4</v>
      </c>
      <c r="F308" s="67">
        <f t="shared" si="33"/>
        <v>0.28399999999999997</v>
      </c>
      <c r="G308" s="140">
        <f t="shared" si="32"/>
        <v>7.1</v>
      </c>
      <c r="I308" s="46">
        <v>5.916666666666667</v>
      </c>
    </row>
    <row r="309" spans="1:9">
      <c r="A309" s="126" t="s">
        <v>67</v>
      </c>
      <c r="B309" s="134" t="s">
        <v>68</v>
      </c>
      <c r="C309" s="133">
        <v>3</v>
      </c>
      <c r="D309" s="135">
        <v>11</v>
      </c>
      <c r="E309" s="71">
        <f t="shared" si="31"/>
        <v>3.6666666666666665</v>
      </c>
      <c r="F309" s="67">
        <f t="shared" si="33"/>
        <v>0.26033333333333331</v>
      </c>
      <c r="G309" s="71">
        <f t="shared" si="32"/>
        <v>6.5083333333333329</v>
      </c>
      <c r="I309" s="46">
        <v>5.916666666666667</v>
      </c>
    </row>
    <row r="310" spans="1:9">
      <c r="A310" s="126" t="s">
        <v>69</v>
      </c>
      <c r="B310" s="134" t="s">
        <v>70</v>
      </c>
      <c r="C310" s="133">
        <v>3</v>
      </c>
      <c r="D310" s="135">
        <v>12</v>
      </c>
      <c r="E310" s="71">
        <f t="shared" si="31"/>
        <v>4</v>
      </c>
      <c r="F310" s="67">
        <f t="shared" si="33"/>
        <v>0.28399999999999997</v>
      </c>
      <c r="G310" s="140">
        <f t="shared" si="32"/>
        <v>7.1</v>
      </c>
      <c r="I310" s="46">
        <v>6.5083333333333329</v>
      </c>
    </row>
    <row r="311" spans="1:9">
      <c r="A311" s="126" t="s">
        <v>71</v>
      </c>
      <c r="B311" s="134" t="s">
        <v>72</v>
      </c>
      <c r="C311" s="133">
        <v>3</v>
      </c>
      <c r="D311" s="135">
        <v>12</v>
      </c>
      <c r="E311" s="71">
        <f t="shared" si="31"/>
        <v>4</v>
      </c>
      <c r="F311" s="67">
        <f t="shared" si="33"/>
        <v>0.28399999999999997</v>
      </c>
      <c r="G311" s="140">
        <f t="shared" si="32"/>
        <v>7.1</v>
      </c>
      <c r="I311" s="46">
        <v>6.5083333333333329</v>
      </c>
    </row>
    <row r="312" spans="1:9">
      <c r="A312" s="126" t="s">
        <v>73</v>
      </c>
      <c r="B312" s="134" t="s">
        <v>74</v>
      </c>
      <c r="C312" s="133">
        <v>3</v>
      </c>
      <c r="D312" s="423">
        <v>11</v>
      </c>
      <c r="E312" s="71">
        <f t="shared" si="31"/>
        <v>3.6666666666666665</v>
      </c>
      <c r="F312" s="67">
        <f t="shared" si="33"/>
        <v>0.26033333333333331</v>
      </c>
      <c r="G312" s="71">
        <f t="shared" si="32"/>
        <v>6.5083333333333329</v>
      </c>
      <c r="I312" s="46">
        <v>6.5083333333333329</v>
      </c>
    </row>
    <row r="313" spans="1:9">
      <c r="A313" s="126" t="s">
        <v>75</v>
      </c>
      <c r="B313" s="134" t="s">
        <v>76</v>
      </c>
      <c r="C313" s="133">
        <v>3</v>
      </c>
      <c r="D313" s="135">
        <v>9</v>
      </c>
      <c r="E313" s="71">
        <f t="shared" si="31"/>
        <v>3</v>
      </c>
      <c r="F313" s="67">
        <f t="shared" si="33"/>
        <v>0.21299999999999997</v>
      </c>
      <c r="G313" s="472">
        <f t="shared" si="32"/>
        <v>5.3249999999999993</v>
      </c>
      <c r="I313" s="46">
        <v>6.5083333333333329</v>
      </c>
    </row>
    <row r="314" spans="1:9">
      <c r="A314" s="126" t="s">
        <v>77</v>
      </c>
      <c r="B314" s="134" t="s">
        <v>78</v>
      </c>
      <c r="C314" s="133">
        <v>3</v>
      </c>
      <c r="D314" s="135">
        <v>10</v>
      </c>
      <c r="E314" s="71">
        <f t="shared" si="31"/>
        <v>3.3333333333333335</v>
      </c>
      <c r="F314" s="67">
        <f t="shared" si="33"/>
        <v>0.23666666666666666</v>
      </c>
      <c r="G314" s="71">
        <f t="shared" si="32"/>
        <v>5.916666666666667</v>
      </c>
      <c r="I314" s="46">
        <v>6.5083333333333329</v>
      </c>
    </row>
    <row r="315" spans="1:9">
      <c r="A315" s="422" t="s">
        <v>79</v>
      </c>
      <c r="B315" s="141" t="s">
        <v>80</v>
      </c>
      <c r="C315" s="133">
        <v>3</v>
      </c>
      <c r="D315" s="133">
        <v>11</v>
      </c>
      <c r="E315" s="71">
        <f t="shared" si="31"/>
        <v>3.6666666666666665</v>
      </c>
      <c r="F315" s="67">
        <f t="shared" si="33"/>
        <v>0.26033333333333331</v>
      </c>
      <c r="G315" s="71">
        <f t="shared" si="32"/>
        <v>6.5083333333333329</v>
      </c>
      <c r="I315" s="46">
        <v>7.1</v>
      </c>
    </row>
    <row r="316" spans="1:9">
      <c r="A316" s="126" t="s">
        <v>81</v>
      </c>
      <c r="B316" s="134" t="s">
        <v>82</v>
      </c>
      <c r="C316" s="133">
        <v>3</v>
      </c>
      <c r="D316" s="135">
        <v>9</v>
      </c>
      <c r="E316" s="71">
        <f t="shared" si="31"/>
        <v>3</v>
      </c>
      <c r="F316" s="67">
        <f t="shared" si="33"/>
        <v>0.21299999999999997</v>
      </c>
      <c r="G316" s="472">
        <f t="shared" si="32"/>
        <v>5.3249999999999993</v>
      </c>
      <c r="I316" s="46">
        <v>7.1</v>
      </c>
    </row>
    <row r="317" spans="1:9">
      <c r="A317" s="126" t="s">
        <v>83</v>
      </c>
      <c r="B317" s="134" t="s">
        <v>84</v>
      </c>
      <c r="C317" s="133">
        <v>3</v>
      </c>
      <c r="D317" s="135">
        <v>11</v>
      </c>
      <c r="E317" s="71">
        <f t="shared" si="31"/>
        <v>3.6666666666666665</v>
      </c>
      <c r="F317" s="67">
        <f t="shared" si="33"/>
        <v>0.26033333333333331</v>
      </c>
      <c r="G317" s="71">
        <f t="shared" si="32"/>
        <v>6.5083333333333329</v>
      </c>
      <c r="I317" s="46">
        <v>7.1</v>
      </c>
    </row>
    <row r="318" spans="1:9">
      <c r="A318" s="735" t="s">
        <v>30</v>
      </c>
      <c r="B318" s="735"/>
      <c r="C318" s="135"/>
      <c r="D318" s="142">
        <f>SUM(D305:D317)</f>
        <v>138</v>
      </c>
      <c r="E318" s="143">
        <f>SUM(E304:E317)</f>
        <v>49</v>
      </c>
      <c r="F318" s="143">
        <f>SUM(F304:F317)</f>
        <v>3.4790000000000001</v>
      </c>
      <c r="G318" s="73">
        <f>SUM(G304:G317)</f>
        <v>86.975000000000023</v>
      </c>
    </row>
    <row r="319" spans="1:9">
      <c r="A319" s="281"/>
      <c r="B319" s="281"/>
      <c r="C319" s="282"/>
      <c r="D319" s="283"/>
      <c r="E319" s="284"/>
      <c r="F319" s="284"/>
      <c r="G319" s="286"/>
    </row>
    <row r="321" spans="1:13" ht="19.5" thickBot="1">
      <c r="A321" s="128" t="s">
        <v>553</v>
      </c>
      <c r="B321" s="129"/>
      <c r="C321" s="130"/>
      <c r="D321" s="130"/>
      <c r="E321" s="130"/>
      <c r="F321" s="130"/>
      <c r="G321" s="130"/>
    </row>
    <row r="322" spans="1:13">
      <c r="A322" s="736" t="s">
        <v>45</v>
      </c>
      <c r="B322" s="736" t="s">
        <v>51</v>
      </c>
      <c r="C322" s="738" t="s">
        <v>52</v>
      </c>
      <c r="D322" s="732" t="s">
        <v>53</v>
      </c>
      <c r="E322" s="732" t="s">
        <v>393</v>
      </c>
      <c r="F322" s="732" t="s">
        <v>55</v>
      </c>
      <c r="G322" s="732" t="s">
        <v>56</v>
      </c>
    </row>
    <row r="323" spans="1:13" ht="15.75" thickBot="1">
      <c r="A323" s="737"/>
      <c r="B323" s="737"/>
      <c r="C323" s="739"/>
      <c r="D323" s="740"/>
      <c r="E323" s="740"/>
      <c r="F323" s="740"/>
      <c r="G323" s="740"/>
    </row>
    <row r="324" spans="1:13" ht="15.75" thickTop="1">
      <c r="A324" s="131" t="s">
        <v>57</v>
      </c>
      <c r="B324" s="132" t="s">
        <v>58</v>
      </c>
      <c r="C324" s="133">
        <v>3</v>
      </c>
      <c r="D324" s="133">
        <v>9</v>
      </c>
      <c r="E324" s="71">
        <f>D324/3</f>
        <v>3</v>
      </c>
      <c r="F324" s="71">
        <f>E324*0.071</f>
        <v>0.21299999999999997</v>
      </c>
      <c r="G324" s="71">
        <f>F324*25</f>
        <v>5.3249999999999993</v>
      </c>
      <c r="I324" s="46">
        <v>4.7333333333333325</v>
      </c>
    </row>
    <row r="325" spans="1:13">
      <c r="A325" s="126" t="s">
        <v>59</v>
      </c>
      <c r="B325" s="134" t="s">
        <v>60</v>
      </c>
      <c r="C325" s="133">
        <v>3</v>
      </c>
      <c r="D325" s="135">
        <v>9</v>
      </c>
      <c r="E325" s="71">
        <f t="shared" ref="E325:E337" si="34">D325/3</f>
        <v>3</v>
      </c>
      <c r="F325" s="67">
        <f>E325*0.071</f>
        <v>0.21299999999999997</v>
      </c>
      <c r="G325" s="71">
        <f t="shared" ref="G325:G337" si="35">F325*25</f>
        <v>5.3249999999999993</v>
      </c>
      <c r="I325" s="46">
        <v>5.3249999999999993</v>
      </c>
    </row>
    <row r="326" spans="1:13">
      <c r="A326" s="126" t="s">
        <v>61</v>
      </c>
      <c r="B326" s="134" t="s">
        <v>62</v>
      </c>
      <c r="C326" s="133">
        <v>3</v>
      </c>
      <c r="D326" s="135">
        <v>10</v>
      </c>
      <c r="E326" s="71">
        <f t="shared" si="34"/>
        <v>3.3333333333333335</v>
      </c>
      <c r="F326" s="67">
        <f t="shared" ref="F326:F337" si="36">E326*0.071</f>
        <v>0.23666666666666666</v>
      </c>
      <c r="G326" s="71">
        <f t="shared" si="35"/>
        <v>5.916666666666667</v>
      </c>
      <c r="I326" s="46">
        <v>5.3249999999999993</v>
      </c>
    </row>
    <row r="327" spans="1:13">
      <c r="A327" s="126" t="s">
        <v>63</v>
      </c>
      <c r="B327" s="134" t="s">
        <v>64</v>
      </c>
      <c r="C327" s="133">
        <v>3</v>
      </c>
      <c r="D327" s="135">
        <v>9</v>
      </c>
      <c r="E327" s="71">
        <f t="shared" si="34"/>
        <v>3</v>
      </c>
      <c r="F327" s="67">
        <f t="shared" si="36"/>
        <v>0.21299999999999997</v>
      </c>
      <c r="G327" s="71">
        <f t="shared" si="35"/>
        <v>5.3249999999999993</v>
      </c>
      <c r="I327" s="46">
        <v>5.3249999999999993</v>
      </c>
    </row>
    <row r="328" spans="1:13">
      <c r="A328" s="126" t="s">
        <v>65</v>
      </c>
      <c r="B328" s="134" t="s">
        <v>66</v>
      </c>
      <c r="C328" s="133">
        <v>3</v>
      </c>
      <c r="D328" s="135">
        <v>9</v>
      </c>
      <c r="E328" s="71">
        <f t="shared" si="34"/>
        <v>3</v>
      </c>
      <c r="F328" s="67">
        <f t="shared" si="36"/>
        <v>0.21299999999999997</v>
      </c>
      <c r="G328" s="71">
        <f t="shared" si="35"/>
        <v>5.3249999999999993</v>
      </c>
      <c r="I328" s="46">
        <v>5.3249999999999993</v>
      </c>
    </row>
    <row r="329" spans="1:13">
      <c r="A329" s="126" t="s">
        <v>67</v>
      </c>
      <c r="B329" s="134" t="s">
        <v>68</v>
      </c>
      <c r="C329" s="133">
        <v>3</v>
      </c>
      <c r="D329" s="135">
        <v>9</v>
      </c>
      <c r="E329" s="71">
        <f t="shared" si="34"/>
        <v>3</v>
      </c>
      <c r="F329" s="67">
        <f t="shared" si="36"/>
        <v>0.21299999999999997</v>
      </c>
      <c r="G329" s="71">
        <f t="shared" si="35"/>
        <v>5.3249999999999993</v>
      </c>
      <c r="I329" s="46">
        <v>5.3249999999999993</v>
      </c>
      <c r="M329">
        <v>80.349999999999994</v>
      </c>
    </row>
    <row r="330" spans="1:13">
      <c r="A330" s="126" t="s">
        <v>69</v>
      </c>
      <c r="B330" s="134" t="s">
        <v>70</v>
      </c>
      <c r="C330" s="133">
        <v>3</v>
      </c>
      <c r="D330" s="135">
        <v>10</v>
      </c>
      <c r="E330" s="71">
        <f t="shared" si="34"/>
        <v>3.3333333333333335</v>
      </c>
      <c r="F330" s="67">
        <f t="shared" si="36"/>
        <v>0.23666666666666666</v>
      </c>
      <c r="G330" s="71">
        <f t="shared" si="35"/>
        <v>5.916666666666667</v>
      </c>
      <c r="I330" s="46">
        <v>5.3249999999999993</v>
      </c>
      <c r="M330">
        <v>79.72</v>
      </c>
    </row>
    <row r="331" spans="1:13">
      <c r="A331" s="126" t="s">
        <v>71</v>
      </c>
      <c r="B331" s="134" t="s">
        <v>72</v>
      </c>
      <c r="C331" s="133">
        <v>3</v>
      </c>
      <c r="D331" s="135">
        <v>10</v>
      </c>
      <c r="E331" s="71">
        <f t="shared" si="34"/>
        <v>3.3333333333333335</v>
      </c>
      <c r="F331" s="67">
        <f t="shared" si="36"/>
        <v>0.23666666666666666</v>
      </c>
      <c r="G331" s="71">
        <f t="shared" si="35"/>
        <v>5.916666666666667</v>
      </c>
      <c r="I331" s="46">
        <v>5.3249999999999993</v>
      </c>
      <c r="M331">
        <f>M329-M330</f>
        <v>0.62999999999999545</v>
      </c>
    </row>
    <row r="332" spans="1:13">
      <c r="A332" s="126" t="s">
        <v>73</v>
      </c>
      <c r="B332" s="134" t="s">
        <v>74</v>
      </c>
      <c r="C332" s="133">
        <v>3</v>
      </c>
      <c r="D332" s="423">
        <v>9</v>
      </c>
      <c r="E332" s="71">
        <f t="shared" si="34"/>
        <v>3</v>
      </c>
      <c r="F332" s="67">
        <f t="shared" si="36"/>
        <v>0.21299999999999997</v>
      </c>
      <c r="G332" s="71">
        <f t="shared" si="35"/>
        <v>5.3249999999999993</v>
      </c>
      <c r="I332" s="46">
        <v>5.3249999999999993</v>
      </c>
    </row>
    <row r="333" spans="1:13">
      <c r="A333" s="126" t="s">
        <v>75</v>
      </c>
      <c r="B333" s="134" t="s">
        <v>76</v>
      </c>
      <c r="C333" s="133">
        <v>3</v>
      </c>
      <c r="D333" s="135">
        <v>11</v>
      </c>
      <c r="E333" s="71">
        <f t="shared" si="34"/>
        <v>3.6666666666666665</v>
      </c>
      <c r="F333" s="67">
        <f t="shared" si="36"/>
        <v>0.26033333333333331</v>
      </c>
      <c r="G333" s="140">
        <f t="shared" si="35"/>
        <v>6.5083333333333329</v>
      </c>
      <c r="I333" s="46">
        <v>5.3249999999999993</v>
      </c>
    </row>
    <row r="334" spans="1:13">
      <c r="A334" s="126" t="s">
        <v>77</v>
      </c>
      <c r="B334" s="134" t="s">
        <v>78</v>
      </c>
      <c r="C334" s="133">
        <v>3</v>
      </c>
      <c r="D334" s="135">
        <v>9</v>
      </c>
      <c r="E334" s="71">
        <f t="shared" si="34"/>
        <v>3</v>
      </c>
      <c r="F334" s="67">
        <f t="shared" si="36"/>
        <v>0.21299999999999997</v>
      </c>
      <c r="G334" s="71">
        <f t="shared" si="35"/>
        <v>5.3249999999999993</v>
      </c>
      <c r="I334" s="46">
        <v>5.916666666666667</v>
      </c>
    </row>
    <row r="335" spans="1:13">
      <c r="A335" s="422" t="s">
        <v>79</v>
      </c>
      <c r="B335" s="141" t="s">
        <v>80</v>
      </c>
      <c r="C335" s="133">
        <v>3</v>
      </c>
      <c r="D335" s="133">
        <v>8</v>
      </c>
      <c r="E335" s="71">
        <f t="shared" si="34"/>
        <v>2.6666666666666665</v>
      </c>
      <c r="F335" s="67">
        <f t="shared" si="36"/>
        <v>0.1893333333333333</v>
      </c>
      <c r="G335" s="397">
        <f t="shared" si="35"/>
        <v>4.7333333333333325</v>
      </c>
      <c r="I335" s="46">
        <v>5.916666666666667</v>
      </c>
    </row>
    <row r="336" spans="1:13">
      <c r="A336" s="126" t="s">
        <v>81</v>
      </c>
      <c r="B336" s="134" t="s">
        <v>82</v>
      </c>
      <c r="C336" s="133">
        <v>3</v>
      </c>
      <c r="D336" s="135">
        <v>9</v>
      </c>
      <c r="E336" s="71">
        <f t="shared" si="34"/>
        <v>3</v>
      </c>
      <c r="F336" s="67">
        <f t="shared" si="36"/>
        <v>0.21299999999999997</v>
      </c>
      <c r="G336" s="71">
        <f t="shared" si="35"/>
        <v>5.3249999999999993</v>
      </c>
      <c r="I336" s="46">
        <v>5.916666666666667</v>
      </c>
    </row>
    <row r="337" spans="1:9">
      <c r="A337" s="126" t="s">
        <v>83</v>
      </c>
      <c r="B337" s="134" t="s">
        <v>84</v>
      </c>
      <c r="C337" s="133">
        <v>3</v>
      </c>
      <c r="D337" s="135">
        <v>9</v>
      </c>
      <c r="E337" s="71">
        <f t="shared" si="34"/>
        <v>3</v>
      </c>
      <c r="F337" s="67">
        <f t="shared" si="36"/>
        <v>0.21299999999999997</v>
      </c>
      <c r="G337" s="71">
        <f t="shared" si="35"/>
        <v>5.3249999999999993</v>
      </c>
      <c r="I337" s="46">
        <v>6.5083333333333329</v>
      </c>
    </row>
    <row r="338" spans="1:9">
      <c r="A338" s="735" t="s">
        <v>30</v>
      </c>
      <c r="B338" s="735"/>
      <c r="C338" s="135"/>
      <c r="D338" s="142">
        <f>SUM(D325:D337)</f>
        <v>121</v>
      </c>
      <c r="E338" s="143">
        <f>SUM(E324:E337)</f>
        <v>43.333333333333336</v>
      </c>
      <c r="F338" s="143">
        <f>SUM(F324:F337)</f>
        <v>3.0766666666666667</v>
      </c>
      <c r="G338" s="73">
        <f>SUM(G324:G337)</f>
        <v>76.916666666666657</v>
      </c>
    </row>
    <row r="341" spans="1:9" ht="19.5" thickBot="1">
      <c r="A341" s="128" t="s">
        <v>554</v>
      </c>
      <c r="B341" s="129"/>
      <c r="C341" s="130"/>
      <c r="D341" s="130"/>
      <c r="E341" s="130"/>
      <c r="F341" s="130"/>
      <c r="G341" s="130"/>
    </row>
    <row r="342" spans="1:9">
      <c r="A342" s="736" t="s">
        <v>45</v>
      </c>
      <c r="B342" s="736" t="s">
        <v>51</v>
      </c>
      <c r="C342" s="738" t="s">
        <v>52</v>
      </c>
      <c r="D342" s="732" t="s">
        <v>53</v>
      </c>
      <c r="E342" s="732" t="s">
        <v>380</v>
      </c>
      <c r="F342" s="732" t="s">
        <v>55</v>
      </c>
      <c r="G342" s="732" t="s">
        <v>56</v>
      </c>
    </row>
    <row r="343" spans="1:9" ht="15.75" thickBot="1">
      <c r="A343" s="737"/>
      <c r="B343" s="737"/>
      <c r="C343" s="739"/>
      <c r="D343" s="740"/>
      <c r="E343" s="740"/>
      <c r="F343" s="740"/>
      <c r="G343" s="740"/>
    </row>
    <row r="344" spans="1:9" ht="15.75" thickTop="1">
      <c r="A344" s="131" t="s">
        <v>57</v>
      </c>
      <c r="B344" s="132" t="s">
        <v>58</v>
      </c>
      <c r="C344" s="133">
        <v>28</v>
      </c>
      <c r="D344" s="133">
        <v>93</v>
      </c>
      <c r="E344" s="71">
        <f>D344/28</f>
        <v>3.3214285714285716</v>
      </c>
      <c r="F344" s="71">
        <f>E344*0.071</f>
        <v>0.23582142857142857</v>
      </c>
      <c r="G344" s="71">
        <f>F344*25</f>
        <v>5.8955357142857139</v>
      </c>
      <c r="I344" s="46">
        <v>5.7053571428571423</v>
      </c>
    </row>
    <row r="345" spans="1:9">
      <c r="A345" s="126" t="s">
        <v>59</v>
      </c>
      <c r="B345" s="134" t="s">
        <v>60</v>
      </c>
      <c r="C345" s="133">
        <v>28</v>
      </c>
      <c r="D345" s="135">
        <v>92</v>
      </c>
      <c r="E345" s="71">
        <f t="shared" ref="E345:E357" si="37">D345/28</f>
        <v>3.2857142857142856</v>
      </c>
      <c r="F345" s="67">
        <f>E345*0.071</f>
        <v>0.23328571428571426</v>
      </c>
      <c r="G345" s="71">
        <f t="shared" ref="G345:G357" si="38">F345*25</f>
        <v>5.8321428571428564</v>
      </c>
      <c r="I345" s="46">
        <v>5.8321428571428564</v>
      </c>
    </row>
    <row r="346" spans="1:9">
      <c r="A346" s="126" t="s">
        <v>61</v>
      </c>
      <c r="B346" s="134" t="s">
        <v>62</v>
      </c>
      <c r="C346" s="133">
        <v>28</v>
      </c>
      <c r="D346" s="135">
        <v>95</v>
      </c>
      <c r="E346" s="71">
        <f t="shared" si="37"/>
        <v>3.3928571428571428</v>
      </c>
      <c r="F346" s="67">
        <f t="shared" ref="F346:F357" si="39">E346*0.071</f>
        <v>0.2408928571428571</v>
      </c>
      <c r="G346" s="71">
        <f t="shared" si="38"/>
        <v>6.0223214285714279</v>
      </c>
      <c r="I346" s="46">
        <v>5.8321428571428564</v>
      </c>
    </row>
    <row r="347" spans="1:9">
      <c r="A347" s="126" t="s">
        <v>63</v>
      </c>
      <c r="B347" s="134" t="s">
        <v>64</v>
      </c>
      <c r="C347" s="133">
        <v>28</v>
      </c>
      <c r="D347" s="135">
        <v>92</v>
      </c>
      <c r="E347" s="71">
        <f t="shared" si="37"/>
        <v>3.2857142857142856</v>
      </c>
      <c r="F347" s="67">
        <f t="shared" si="39"/>
        <v>0.23328571428571426</v>
      </c>
      <c r="G347" s="71">
        <f t="shared" si="38"/>
        <v>5.8321428571428564</v>
      </c>
      <c r="I347" s="46">
        <v>5.8321428571428564</v>
      </c>
    </row>
    <row r="348" spans="1:9">
      <c r="A348" s="126" t="s">
        <v>65</v>
      </c>
      <c r="B348" s="134" t="s">
        <v>66</v>
      </c>
      <c r="C348" s="133">
        <v>28</v>
      </c>
      <c r="D348" s="135">
        <v>95</v>
      </c>
      <c r="E348" s="71">
        <f t="shared" si="37"/>
        <v>3.3928571428571428</v>
      </c>
      <c r="F348" s="67">
        <f t="shared" si="39"/>
        <v>0.2408928571428571</v>
      </c>
      <c r="G348" s="71">
        <f t="shared" si="38"/>
        <v>6.0223214285714279</v>
      </c>
      <c r="I348" s="46">
        <v>5.8955357142857139</v>
      </c>
    </row>
    <row r="349" spans="1:9">
      <c r="A349" s="126" t="s">
        <v>67</v>
      </c>
      <c r="B349" s="134" t="s">
        <v>68</v>
      </c>
      <c r="C349" s="133">
        <v>28</v>
      </c>
      <c r="D349" s="135">
        <v>100</v>
      </c>
      <c r="E349" s="71">
        <f t="shared" si="37"/>
        <v>3.5714285714285716</v>
      </c>
      <c r="F349" s="67">
        <f t="shared" si="39"/>
        <v>0.25357142857142856</v>
      </c>
      <c r="G349" s="140">
        <f t="shared" si="38"/>
        <v>6.3392857142857135</v>
      </c>
      <c r="I349" s="46">
        <v>6.0223214285714279</v>
      </c>
    </row>
    <row r="350" spans="1:9">
      <c r="A350" s="126" t="s">
        <v>69</v>
      </c>
      <c r="B350" s="134" t="s">
        <v>70</v>
      </c>
      <c r="C350" s="133">
        <v>28</v>
      </c>
      <c r="D350" s="135">
        <v>95</v>
      </c>
      <c r="E350" s="71">
        <f t="shared" si="37"/>
        <v>3.3928571428571428</v>
      </c>
      <c r="F350" s="67">
        <f t="shared" si="39"/>
        <v>0.2408928571428571</v>
      </c>
      <c r="G350" s="71">
        <f t="shared" si="38"/>
        <v>6.0223214285714279</v>
      </c>
      <c r="I350" s="46">
        <v>6.0223214285714279</v>
      </c>
    </row>
    <row r="351" spans="1:9">
      <c r="A351" s="126" t="s">
        <v>71</v>
      </c>
      <c r="B351" s="134" t="s">
        <v>72</v>
      </c>
      <c r="C351" s="133">
        <v>28</v>
      </c>
      <c r="D351" s="135">
        <v>92</v>
      </c>
      <c r="E351" s="71">
        <f t="shared" si="37"/>
        <v>3.2857142857142856</v>
      </c>
      <c r="F351" s="67">
        <f t="shared" si="39"/>
        <v>0.23328571428571426</v>
      </c>
      <c r="G351" s="71">
        <f t="shared" si="38"/>
        <v>5.8321428571428564</v>
      </c>
      <c r="I351" s="46">
        <v>6.0223214285714279</v>
      </c>
    </row>
    <row r="352" spans="1:9">
      <c r="A352" s="126" t="s">
        <v>73</v>
      </c>
      <c r="B352" s="134" t="s">
        <v>74</v>
      </c>
      <c r="C352" s="133">
        <v>28</v>
      </c>
      <c r="D352" s="423">
        <v>97</v>
      </c>
      <c r="E352" s="71">
        <f t="shared" si="37"/>
        <v>3.4642857142857144</v>
      </c>
      <c r="F352" s="67">
        <f t="shared" si="39"/>
        <v>0.24596428571428569</v>
      </c>
      <c r="G352" s="71">
        <f t="shared" si="38"/>
        <v>6.149107142857142</v>
      </c>
      <c r="I352" s="46">
        <v>6.0223214285714279</v>
      </c>
    </row>
    <row r="353" spans="1:9">
      <c r="A353" s="126" t="s">
        <v>75</v>
      </c>
      <c r="B353" s="134" t="s">
        <v>76</v>
      </c>
      <c r="C353" s="133">
        <v>28</v>
      </c>
      <c r="D353" s="135">
        <v>90</v>
      </c>
      <c r="E353" s="71">
        <f t="shared" si="37"/>
        <v>3.2142857142857144</v>
      </c>
      <c r="F353" s="67">
        <f t="shared" si="39"/>
        <v>0.2282142857142857</v>
      </c>
      <c r="G353" s="397">
        <f t="shared" si="38"/>
        <v>5.7053571428571423</v>
      </c>
      <c r="I353" s="46">
        <v>6.0857142857142845</v>
      </c>
    </row>
    <row r="354" spans="1:9">
      <c r="A354" s="126" t="s">
        <v>77</v>
      </c>
      <c r="B354" s="134" t="s">
        <v>78</v>
      </c>
      <c r="C354" s="133">
        <v>28</v>
      </c>
      <c r="D354" s="135">
        <v>97</v>
      </c>
      <c r="E354" s="71">
        <f t="shared" si="37"/>
        <v>3.4642857142857144</v>
      </c>
      <c r="F354" s="67">
        <f t="shared" si="39"/>
        <v>0.24596428571428569</v>
      </c>
      <c r="G354" s="71">
        <f t="shared" si="38"/>
        <v>6.149107142857142</v>
      </c>
      <c r="I354" s="46">
        <v>6.149107142857142</v>
      </c>
    </row>
    <row r="355" spans="1:9">
      <c r="A355" s="422" t="s">
        <v>79</v>
      </c>
      <c r="B355" s="141" t="s">
        <v>80</v>
      </c>
      <c r="C355" s="133">
        <v>28</v>
      </c>
      <c r="D355" s="133">
        <v>95</v>
      </c>
      <c r="E355" s="71">
        <f t="shared" si="37"/>
        <v>3.3928571428571428</v>
      </c>
      <c r="F355" s="67">
        <f t="shared" si="39"/>
        <v>0.2408928571428571</v>
      </c>
      <c r="G355" s="71">
        <f t="shared" si="38"/>
        <v>6.0223214285714279</v>
      </c>
      <c r="I355" s="46">
        <v>6.149107142857142</v>
      </c>
    </row>
    <row r="356" spans="1:9">
      <c r="A356" s="126" t="s">
        <v>81</v>
      </c>
      <c r="B356" s="134" t="s">
        <v>82</v>
      </c>
      <c r="C356" s="133">
        <v>28</v>
      </c>
      <c r="D356" s="135">
        <v>99</v>
      </c>
      <c r="E356" s="71">
        <f t="shared" si="37"/>
        <v>3.5357142857142856</v>
      </c>
      <c r="F356" s="67">
        <f t="shared" si="39"/>
        <v>0.25103571428571425</v>
      </c>
      <c r="G356" s="71">
        <f t="shared" si="38"/>
        <v>6.2758928571428561</v>
      </c>
      <c r="I356" s="46">
        <v>6.2758928571428561</v>
      </c>
    </row>
    <row r="357" spans="1:9">
      <c r="A357" s="126" t="s">
        <v>83</v>
      </c>
      <c r="B357" s="134" t="s">
        <v>84</v>
      </c>
      <c r="C357" s="133">
        <v>28</v>
      </c>
      <c r="D357" s="135">
        <v>96</v>
      </c>
      <c r="E357" s="71">
        <f t="shared" si="37"/>
        <v>3.4285714285714284</v>
      </c>
      <c r="F357" s="67">
        <f t="shared" si="39"/>
        <v>0.24342857142857138</v>
      </c>
      <c r="G357" s="71">
        <f t="shared" si="38"/>
        <v>6.0857142857142845</v>
      </c>
      <c r="I357" s="46">
        <v>6.3392857142857135</v>
      </c>
    </row>
    <row r="358" spans="1:9">
      <c r="A358" s="735" t="s">
        <v>30</v>
      </c>
      <c r="B358" s="735"/>
      <c r="C358" s="135"/>
      <c r="D358" s="142">
        <f>SUM(D345:D357)</f>
        <v>1235</v>
      </c>
      <c r="E358" s="143">
        <f>SUM(E344:E357)</f>
        <v>47.428571428571431</v>
      </c>
      <c r="F358" s="143">
        <f>SUM(F344:F357)</f>
        <v>3.3674285714285719</v>
      </c>
      <c r="G358" s="73">
        <f>SUM(G344:G357)</f>
        <v>84.185714285714283</v>
      </c>
    </row>
    <row r="359" spans="1:9">
      <c r="A359" s="281"/>
      <c r="B359" s="281"/>
      <c r="C359" s="282"/>
      <c r="D359" s="283"/>
      <c r="E359" s="284"/>
      <c r="F359" s="284"/>
      <c r="G359" s="286"/>
    </row>
    <row r="360" spans="1:9">
      <c r="A360" s="281"/>
      <c r="B360" s="281"/>
      <c r="C360" s="282"/>
      <c r="D360" s="283"/>
      <c r="E360" s="284"/>
      <c r="F360" s="284"/>
      <c r="G360" s="286"/>
    </row>
    <row r="361" spans="1:9">
      <c r="A361" s="281"/>
      <c r="B361" s="281"/>
      <c r="C361" s="282"/>
      <c r="D361" s="283"/>
      <c r="E361" s="284"/>
      <c r="F361" s="284"/>
      <c r="G361" s="286"/>
    </row>
    <row r="362" spans="1:9">
      <c r="A362" s="281"/>
      <c r="B362" s="281"/>
      <c r="C362" s="282"/>
      <c r="D362" s="283"/>
      <c r="E362" s="284"/>
      <c r="F362" s="284"/>
      <c r="G362" s="286"/>
    </row>
    <row r="365" spans="1:9" ht="19.5" thickBot="1">
      <c r="A365" s="128" t="s">
        <v>555</v>
      </c>
      <c r="B365" s="129"/>
      <c r="C365" s="130"/>
      <c r="D365" s="130"/>
      <c r="E365" s="130"/>
      <c r="F365" s="130"/>
      <c r="G365" s="130"/>
    </row>
    <row r="366" spans="1:9">
      <c r="A366" s="736" t="s">
        <v>45</v>
      </c>
      <c r="B366" s="736" t="s">
        <v>51</v>
      </c>
      <c r="C366" s="738" t="s">
        <v>52</v>
      </c>
      <c r="D366" s="732" t="s">
        <v>53</v>
      </c>
      <c r="E366" s="732" t="s">
        <v>556</v>
      </c>
      <c r="F366" s="732" t="s">
        <v>55</v>
      </c>
      <c r="G366" s="732" t="s">
        <v>56</v>
      </c>
    </row>
    <row r="367" spans="1:9" ht="15.75" thickBot="1">
      <c r="A367" s="737"/>
      <c r="B367" s="737"/>
      <c r="C367" s="739"/>
      <c r="D367" s="740"/>
      <c r="E367" s="740"/>
      <c r="F367" s="740"/>
      <c r="G367" s="740"/>
    </row>
    <row r="368" spans="1:9" ht="15.75" thickTop="1">
      <c r="A368" s="131" t="s">
        <v>57</v>
      </c>
      <c r="B368" s="132" t="s">
        <v>58</v>
      </c>
      <c r="C368" s="133">
        <v>84</v>
      </c>
      <c r="D368" s="133">
        <v>290</v>
      </c>
      <c r="E368" s="71">
        <f>D368/84</f>
        <v>3.4523809523809526</v>
      </c>
      <c r="F368" s="71">
        <f>E368*0.071</f>
        <v>0.2451190476190476</v>
      </c>
      <c r="G368" s="71">
        <f>F368*25</f>
        <v>6.1279761904761898</v>
      </c>
      <c r="I368" s="46">
        <v>5.3249999999999993</v>
      </c>
    </row>
    <row r="369" spans="1:9">
      <c r="A369" s="126" t="s">
        <v>59</v>
      </c>
      <c r="B369" s="134" t="s">
        <v>60</v>
      </c>
      <c r="C369" s="133">
        <v>84</v>
      </c>
      <c r="D369" s="135">
        <v>275</v>
      </c>
      <c r="E369" s="71">
        <f t="shared" ref="E369:E381" si="40">D369/84</f>
        <v>3.2738095238095237</v>
      </c>
      <c r="F369" s="67">
        <f>E369*0.071</f>
        <v>0.23244047619047617</v>
      </c>
      <c r="G369" s="71">
        <f t="shared" ref="G369:G381" si="41">F369*25</f>
        <v>5.8110119047619042</v>
      </c>
      <c r="I369" s="46">
        <v>5.3249999999999993</v>
      </c>
    </row>
    <row r="370" spans="1:9">
      <c r="A370" s="126" t="s">
        <v>61</v>
      </c>
      <c r="B370" s="134" t="s">
        <v>62</v>
      </c>
      <c r="C370" s="133">
        <v>84</v>
      </c>
      <c r="D370" s="135">
        <v>267</v>
      </c>
      <c r="E370" s="71">
        <f t="shared" si="40"/>
        <v>3.1785714285714284</v>
      </c>
      <c r="F370" s="67">
        <f t="shared" ref="F370:F381" si="42">E370*0.071</f>
        <v>0.2256785714285714</v>
      </c>
      <c r="G370" s="71">
        <f t="shared" si="41"/>
        <v>5.6419642857142849</v>
      </c>
      <c r="I370" s="46">
        <v>5.916666666666667</v>
      </c>
    </row>
    <row r="371" spans="1:9">
      <c r="A371" s="126" t="s">
        <v>63</v>
      </c>
      <c r="B371" s="134" t="s">
        <v>64</v>
      </c>
      <c r="C371" s="133">
        <v>84</v>
      </c>
      <c r="D371" s="135">
        <v>259</v>
      </c>
      <c r="E371" s="71">
        <f t="shared" si="40"/>
        <v>3.0833333333333335</v>
      </c>
      <c r="F371" s="67">
        <f t="shared" si="42"/>
        <v>0.21891666666666665</v>
      </c>
      <c r="G371" s="71">
        <f t="shared" si="41"/>
        <v>5.4729166666666664</v>
      </c>
      <c r="I371" s="46">
        <v>5.916666666666667</v>
      </c>
    </row>
    <row r="372" spans="1:9">
      <c r="A372" s="126" t="s">
        <v>65</v>
      </c>
      <c r="B372" s="134" t="s">
        <v>66</v>
      </c>
      <c r="C372" s="133">
        <v>84</v>
      </c>
      <c r="D372" s="135">
        <v>266</v>
      </c>
      <c r="E372" s="71">
        <f t="shared" si="40"/>
        <v>3.1666666666666665</v>
      </c>
      <c r="F372" s="67">
        <f t="shared" si="42"/>
        <v>0.2248333333333333</v>
      </c>
      <c r="G372" s="71">
        <f t="shared" si="41"/>
        <v>5.6208333333333327</v>
      </c>
      <c r="I372" s="46">
        <v>7.1</v>
      </c>
    </row>
    <row r="373" spans="1:9">
      <c r="A373" s="126" t="s">
        <v>67</v>
      </c>
      <c r="B373" s="134" t="s">
        <v>68</v>
      </c>
      <c r="C373" s="133">
        <v>84</v>
      </c>
      <c r="D373" s="135">
        <v>294</v>
      </c>
      <c r="E373" s="71">
        <f t="shared" si="40"/>
        <v>3.5</v>
      </c>
      <c r="F373" s="67">
        <f t="shared" si="42"/>
        <v>0.24849999999999997</v>
      </c>
      <c r="G373" s="71">
        <f t="shared" si="41"/>
        <v>6.2124999999999995</v>
      </c>
      <c r="I373" s="46">
        <v>7.1</v>
      </c>
    </row>
    <row r="374" spans="1:9">
      <c r="A374" s="126" t="s">
        <v>69</v>
      </c>
      <c r="B374" s="134" t="s">
        <v>70</v>
      </c>
      <c r="C374" s="133">
        <v>84</v>
      </c>
      <c r="D374" s="135">
        <v>286</v>
      </c>
      <c r="E374" s="71">
        <f t="shared" si="40"/>
        <v>3.4047619047619047</v>
      </c>
      <c r="F374" s="67">
        <f t="shared" si="42"/>
        <v>0.2417380952380952</v>
      </c>
      <c r="G374" s="397">
        <f t="shared" si="41"/>
        <v>6.0434523809523801</v>
      </c>
      <c r="I374" s="46">
        <v>7.1</v>
      </c>
    </row>
    <row r="375" spans="1:9">
      <c r="A375" s="126" t="s">
        <v>71</v>
      </c>
      <c r="B375" s="134" t="s">
        <v>72</v>
      </c>
      <c r="C375" s="133">
        <v>84</v>
      </c>
      <c r="D375" s="135">
        <v>258</v>
      </c>
      <c r="E375" s="71">
        <f t="shared" si="40"/>
        <v>3.0714285714285716</v>
      </c>
      <c r="F375" s="67">
        <f t="shared" si="42"/>
        <v>0.21807142857142855</v>
      </c>
      <c r="G375" s="71">
        <f t="shared" si="41"/>
        <v>5.4517857142857142</v>
      </c>
      <c r="I375" s="46">
        <v>7.1</v>
      </c>
    </row>
    <row r="376" spans="1:9">
      <c r="A376" s="126" t="s">
        <v>73</v>
      </c>
      <c r="B376" s="134" t="s">
        <v>74</v>
      </c>
      <c r="C376" s="133">
        <v>84</v>
      </c>
      <c r="D376" s="423">
        <v>258</v>
      </c>
      <c r="E376" s="71">
        <f t="shared" si="40"/>
        <v>3.0714285714285716</v>
      </c>
      <c r="F376" s="67">
        <f t="shared" si="42"/>
        <v>0.21807142857142855</v>
      </c>
      <c r="G376" s="71">
        <f t="shared" si="41"/>
        <v>5.4517857142857142</v>
      </c>
      <c r="I376" s="46">
        <v>7.1</v>
      </c>
    </row>
    <row r="377" spans="1:9">
      <c r="A377" s="126" t="s">
        <v>75</v>
      </c>
      <c r="B377" s="134" t="s">
        <v>76</v>
      </c>
      <c r="C377" s="133">
        <v>84</v>
      </c>
      <c r="D377" s="135">
        <v>266</v>
      </c>
      <c r="E377" s="71">
        <f t="shared" si="40"/>
        <v>3.1666666666666665</v>
      </c>
      <c r="F377" s="67">
        <f t="shared" si="42"/>
        <v>0.2248333333333333</v>
      </c>
      <c r="G377" s="397">
        <f t="shared" si="41"/>
        <v>5.6208333333333327</v>
      </c>
      <c r="I377" s="46">
        <v>7.1</v>
      </c>
    </row>
    <row r="378" spans="1:9">
      <c r="A378" s="126" t="s">
        <v>77</v>
      </c>
      <c r="B378" s="134" t="s">
        <v>78</v>
      </c>
      <c r="C378" s="133">
        <v>84</v>
      </c>
      <c r="D378" s="135">
        <v>327</v>
      </c>
      <c r="E378" s="71">
        <f t="shared" si="40"/>
        <v>3.8928571428571428</v>
      </c>
      <c r="F378" s="67">
        <f t="shared" si="42"/>
        <v>0.27639285714285711</v>
      </c>
      <c r="G378" s="71">
        <f t="shared" si="41"/>
        <v>6.9098214285714281</v>
      </c>
      <c r="I378" s="46">
        <v>7.1</v>
      </c>
    </row>
    <row r="379" spans="1:9">
      <c r="A379" s="422" t="s">
        <v>79</v>
      </c>
      <c r="B379" s="141" t="s">
        <v>80</v>
      </c>
      <c r="C379" s="133">
        <v>84</v>
      </c>
      <c r="D379" s="133">
        <v>328</v>
      </c>
      <c r="E379" s="71">
        <f t="shared" si="40"/>
        <v>3.9047619047619047</v>
      </c>
      <c r="F379" s="67">
        <f t="shared" si="42"/>
        <v>0.27723809523809523</v>
      </c>
      <c r="G379" s="71">
        <f t="shared" si="41"/>
        <v>6.9309523809523803</v>
      </c>
      <c r="I379" s="46">
        <v>7.1</v>
      </c>
    </row>
    <row r="380" spans="1:9">
      <c r="A380" s="126" t="s">
        <v>81</v>
      </c>
      <c r="B380" s="134" t="s">
        <v>82</v>
      </c>
      <c r="C380" s="133">
        <v>84</v>
      </c>
      <c r="D380" s="135">
        <v>272</v>
      </c>
      <c r="E380" s="71">
        <f t="shared" si="40"/>
        <v>3.2380952380952381</v>
      </c>
      <c r="F380" s="67">
        <f t="shared" si="42"/>
        <v>0.22990476190476189</v>
      </c>
      <c r="G380" s="71">
        <f t="shared" si="41"/>
        <v>5.7476190476190476</v>
      </c>
      <c r="I380" s="46">
        <v>7.1</v>
      </c>
    </row>
    <row r="381" spans="1:9">
      <c r="A381" s="126" t="s">
        <v>83</v>
      </c>
      <c r="B381" s="134" t="s">
        <v>84</v>
      </c>
      <c r="C381" s="133">
        <v>84</v>
      </c>
      <c r="D381" s="135">
        <v>296</v>
      </c>
      <c r="E381" s="71">
        <f t="shared" si="40"/>
        <v>3.5238095238095237</v>
      </c>
      <c r="F381" s="67">
        <f t="shared" si="42"/>
        <v>0.25019047619047619</v>
      </c>
      <c r="G381" s="71">
        <f t="shared" si="41"/>
        <v>6.2547619047619047</v>
      </c>
      <c r="I381" s="46">
        <v>7.1</v>
      </c>
    </row>
    <row r="382" spans="1:9">
      <c r="A382" s="735" t="s">
        <v>30</v>
      </c>
      <c r="B382" s="735"/>
      <c r="C382" s="135"/>
      <c r="D382" s="142">
        <f>SUM(D369:D381)</f>
        <v>3652</v>
      </c>
      <c r="E382" s="143">
        <f>SUM(E368:E381)</f>
        <v>46.928571428571438</v>
      </c>
      <c r="F382" s="143">
        <f>SUM(F368:F381)</f>
        <v>3.3319285714285711</v>
      </c>
      <c r="G382" s="73">
        <f>SUM(G368:G381)</f>
        <v>83.29821428571428</v>
      </c>
    </row>
    <row r="385" spans="1:9" ht="19.5" thickBot="1">
      <c r="A385" s="128" t="s">
        <v>557</v>
      </c>
      <c r="B385" s="129"/>
      <c r="C385" s="130"/>
      <c r="D385" s="130"/>
      <c r="E385" s="130"/>
      <c r="F385" s="130"/>
      <c r="G385" s="130"/>
    </row>
    <row r="386" spans="1:9">
      <c r="A386" s="736" t="s">
        <v>45</v>
      </c>
      <c r="B386" s="736" t="s">
        <v>51</v>
      </c>
      <c r="C386" s="738" t="s">
        <v>52</v>
      </c>
      <c r="D386" s="732" t="s">
        <v>53</v>
      </c>
      <c r="E386" s="732" t="s">
        <v>558</v>
      </c>
      <c r="F386" s="732" t="s">
        <v>55</v>
      </c>
      <c r="G386" s="732" t="s">
        <v>56</v>
      </c>
    </row>
    <row r="387" spans="1:9" ht="15.75" thickBot="1">
      <c r="A387" s="737"/>
      <c r="B387" s="737"/>
      <c r="C387" s="739"/>
      <c r="D387" s="740"/>
      <c r="E387" s="740"/>
      <c r="F387" s="740"/>
      <c r="G387" s="740"/>
    </row>
    <row r="388" spans="1:9" ht="15.75" thickTop="1">
      <c r="A388" s="131" t="s">
        <v>57</v>
      </c>
      <c r="B388" s="132" t="s">
        <v>58</v>
      </c>
      <c r="C388" s="133">
        <v>31</v>
      </c>
      <c r="D388" s="133">
        <v>98</v>
      </c>
      <c r="E388" s="71">
        <f>D388/31</f>
        <v>3.161290322580645</v>
      </c>
      <c r="F388" s="71">
        <f>E388*0.071</f>
        <v>0.22445161290322577</v>
      </c>
      <c r="G388" s="71">
        <f>F388*25</f>
        <v>5.6112903225806443</v>
      </c>
      <c r="I388" s="46">
        <v>5.3249999999999993</v>
      </c>
    </row>
    <row r="389" spans="1:9">
      <c r="A389" s="126" t="s">
        <v>59</v>
      </c>
      <c r="B389" s="134" t="s">
        <v>60</v>
      </c>
      <c r="C389" s="133">
        <v>31</v>
      </c>
      <c r="D389" s="135">
        <v>104</v>
      </c>
      <c r="E389" s="71">
        <f t="shared" ref="E389:E401" si="43">D389/31</f>
        <v>3.3548387096774195</v>
      </c>
      <c r="F389" s="67">
        <f>E389*0.071</f>
        <v>0.23819354838709675</v>
      </c>
      <c r="G389" s="71">
        <f t="shared" ref="G389:G401" si="44">F389*25</f>
        <v>5.9548387096774187</v>
      </c>
      <c r="I389" s="46">
        <v>5.5540322580645149</v>
      </c>
    </row>
    <row r="390" spans="1:9">
      <c r="A390" s="126" t="s">
        <v>61</v>
      </c>
      <c r="B390" s="134" t="s">
        <v>62</v>
      </c>
      <c r="C390" s="133">
        <v>31</v>
      </c>
      <c r="D390" s="135">
        <v>101</v>
      </c>
      <c r="E390" s="71">
        <f t="shared" si="43"/>
        <v>3.2580645161290325</v>
      </c>
      <c r="F390" s="67">
        <f t="shared" ref="F390:F401" si="45">E390*0.071</f>
        <v>0.23132258064516129</v>
      </c>
      <c r="G390" s="71">
        <f t="shared" si="44"/>
        <v>5.7830645161290324</v>
      </c>
      <c r="I390" s="46">
        <v>5.5540322580645149</v>
      </c>
    </row>
    <row r="391" spans="1:9">
      <c r="A391" s="126" t="s">
        <v>63</v>
      </c>
      <c r="B391" s="134" t="s">
        <v>64</v>
      </c>
      <c r="C391" s="133">
        <v>31</v>
      </c>
      <c r="D391" s="135">
        <v>101</v>
      </c>
      <c r="E391" s="71">
        <f t="shared" si="43"/>
        <v>3.2580645161290325</v>
      </c>
      <c r="F391" s="67">
        <f t="shared" si="45"/>
        <v>0.23132258064516129</v>
      </c>
      <c r="G391" s="71">
        <f t="shared" si="44"/>
        <v>5.7830645161290324</v>
      </c>
      <c r="I391" s="46">
        <v>5.5540322580645149</v>
      </c>
    </row>
    <row r="392" spans="1:9">
      <c r="A392" s="126" t="s">
        <v>65</v>
      </c>
      <c r="B392" s="134" t="s">
        <v>66</v>
      </c>
      <c r="C392" s="133">
        <v>31</v>
      </c>
      <c r="D392" s="135">
        <v>101</v>
      </c>
      <c r="E392" s="71">
        <f t="shared" si="43"/>
        <v>3.2580645161290325</v>
      </c>
      <c r="F392" s="67">
        <f t="shared" si="45"/>
        <v>0.23132258064516129</v>
      </c>
      <c r="G392" s="71">
        <f t="shared" si="44"/>
        <v>5.7830645161290324</v>
      </c>
      <c r="I392" s="46">
        <v>5.5540322580645149</v>
      </c>
    </row>
    <row r="393" spans="1:9">
      <c r="A393" s="126" t="s">
        <v>67</v>
      </c>
      <c r="B393" s="134" t="s">
        <v>68</v>
      </c>
      <c r="C393" s="133">
        <v>31</v>
      </c>
      <c r="D393" s="135">
        <v>102</v>
      </c>
      <c r="E393" s="71">
        <f t="shared" si="43"/>
        <v>3.2903225806451615</v>
      </c>
      <c r="F393" s="67">
        <f t="shared" si="45"/>
        <v>0.23361290322580644</v>
      </c>
      <c r="G393" s="71">
        <f t="shared" si="44"/>
        <v>5.8403225806451609</v>
      </c>
      <c r="I393" s="46">
        <v>5.6112903225806443</v>
      </c>
    </row>
    <row r="394" spans="1:9">
      <c r="A394" s="126" t="s">
        <v>69</v>
      </c>
      <c r="B394" s="134" t="s">
        <v>70</v>
      </c>
      <c r="C394" s="133">
        <v>31</v>
      </c>
      <c r="D394" s="135">
        <v>98</v>
      </c>
      <c r="E394" s="71">
        <f t="shared" si="43"/>
        <v>3.161290322580645</v>
      </c>
      <c r="F394" s="67">
        <f t="shared" si="45"/>
        <v>0.22445161290322577</v>
      </c>
      <c r="G394" s="71">
        <f t="shared" si="44"/>
        <v>5.6112903225806443</v>
      </c>
      <c r="I394" s="46">
        <v>5.6112903225806443</v>
      </c>
    </row>
    <row r="395" spans="1:9">
      <c r="A395" s="126" t="s">
        <v>71</v>
      </c>
      <c r="B395" s="134" t="s">
        <v>72</v>
      </c>
      <c r="C395" s="133">
        <v>31</v>
      </c>
      <c r="D395" s="135">
        <v>93</v>
      </c>
      <c r="E395" s="71">
        <f t="shared" si="43"/>
        <v>3</v>
      </c>
      <c r="F395" s="67">
        <f t="shared" si="45"/>
        <v>0.21299999999999997</v>
      </c>
      <c r="G395" s="397">
        <f t="shared" si="44"/>
        <v>5.3249999999999993</v>
      </c>
      <c r="I395" s="46">
        <v>5.7830645161290324</v>
      </c>
    </row>
    <row r="396" spans="1:9">
      <c r="A396" s="126" t="s">
        <v>73</v>
      </c>
      <c r="B396" s="134" t="s">
        <v>74</v>
      </c>
      <c r="C396" s="133">
        <v>31</v>
      </c>
      <c r="D396" s="423">
        <v>102</v>
      </c>
      <c r="E396" s="71">
        <f t="shared" si="43"/>
        <v>3.2903225806451615</v>
      </c>
      <c r="F396" s="67">
        <f t="shared" si="45"/>
        <v>0.23361290322580644</v>
      </c>
      <c r="G396" s="71">
        <f t="shared" si="44"/>
        <v>5.8403225806451609</v>
      </c>
      <c r="I396" s="46">
        <v>5.7830645161290324</v>
      </c>
    </row>
    <row r="397" spans="1:9">
      <c r="A397" s="126" t="s">
        <v>75</v>
      </c>
      <c r="B397" s="134" t="s">
        <v>76</v>
      </c>
      <c r="C397" s="133">
        <v>31</v>
      </c>
      <c r="D397" s="135">
        <v>97</v>
      </c>
      <c r="E397" s="71">
        <f t="shared" si="43"/>
        <v>3.129032258064516</v>
      </c>
      <c r="F397" s="67">
        <f t="shared" si="45"/>
        <v>0.22216129032258061</v>
      </c>
      <c r="G397" s="71">
        <f t="shared" si="44"/>
        <v>5.5540322580645149</v>
      </c>
      <c r="I397" s="46">
        <v>5.7830645161290324</v>
      </c>
    </row>
    <row r="398" spans="1:9">
      <c r="A398" s="126" t="s">
        <v>77</v>
      </c>
      <c r="B398" s="134" t="s">
        <v>78</v>
      </c>
      <c r="C398" s="133">
        <v>31</v>
      </c>
      <c r="D398" s="135">
        <v>97</v>
      </c>
      <c r="E398" s="71">
        <f t="shared" si="43"/>
        <v>3.129032258064516</v>
      </c>
      <c r="F398" s="67">
        <f t="shared" si="45"/>
        <v>0.22216129032258061</v>
      </c>
      <c r="G398" s="71">
        <f t="shared" si="44"/>
        <v>5.5540322580645149</v>
      </c>
      <c r="I398" s="46">
        <v>5.8403225806451609</v>
      </c>
    </row>
    <row r="399" spans="1:9">
      <c r="A399" s="422" t="s">
        <v>79</v>
      </c>
      <c r="B399" s="141" t="s">
        <v>80</v>
      </c>
      <c r="C399" s="133">
        <v>31</v>
      </c>
      <c r="D399" s="135">
        <v>97</v>
      </c>
      <c r="E399" s="71">
        <f t="shared" si="43"/>
        <v>3.129032258064516</v>
      </c>
      <c r="F399" s="67">
        <f t="shared" si="45"/>
        <v>0.22216129032258061</v>
      </c>
      <c r="G399" s="71">
        <f t="shared" si="44"/>
        <v>5.5540322580645149</v>
      </c>
      <c r="I399" s="46">
        <v>5.8403225806451609</v>
      </c>
    </row>
    <row r="400" spans="1:9">
      <c r="A400" s="126" t="s">
        <v>81</v>
      </c>
      <c r="B400" s="134" t="s">
        <v>82</v>
      </c>
      <c r="C400" s="133">
        <v>31</v>
      </c>
      <c r="D400" s="135">
        <v>97</v>
      </c>
      <c r="E400" s="71">
        <f t="shared" si="43"/>
        <v>3.129032258064516</v>
      </c>
      <c r="F400" s="67">
        <f t="shared" si="45"/>
        <v>0.22216129032258061</v>
      </c>
      <c r="G400" s="71">
        <f t="shared" si="44"/>
        <v>5.5540322580645149</v>
      </c>
      <c r="I400" s="46">
        <v>5.9548387096774187</v>
      </c>
    </row>
    <row r="401" spans="1:9">
      <c r="A401" s="126" t="s">
        <v>83</v>
      </c>
      <c r="B401" s="134" t="s">
        <v>84</v>
      </c>
      <c r="C401" s="133">
        <v>31</v>
      </c>
      <c r="D401" s="135">
        <v>105</v>
      </c>
      <c r="E401" s="71">
        <f t="shared" si="43"/>
        <v>3.3870967741935485</v>
      </c>
      <c r="F401" s="67">
        <f t="shared" si="45"/>
        <v>0.24048387096774193</v>
      </c>
      <c r="G401" s="140">
        <f t="shared" si="44"/>
        <v>6.012096774193548</v>
      </c>
      <c r="I401" s="46">
        <v>6.012096774193548</v>
      </c>
    </row>
    <row r="402" spans="1:9">
      <c r="A402" s="735" t="s">
        <v>30</v>
      </c>
      <c r="B402" s="735"/>
      <c r="C402" s="135"/>
      <c r="D402" s="142">
        <f>SUM(D389:D401)</f>
        <v>1295</v>
      </c>
      <c r="E402" s="143">
        <f>SUM(E388:E401)</f>
        <v>44.93548387096773</v>
      </c>
      <c r="F402" s="143">
        <f>SUM(F388:F401)</f>
        <v>3.190419354838709</v>
      </c>
      <c r="G402" s="73">
        <f>SUM(G388:G401)</f>
        <v>79.760483870967732</v>
      </c>
    </row>
    <row r="404" spans="1:9" ht="18.75">
      <c r="A404" s="712" t="s">
        <v>247</v>
      </c>
      <c r="B404" s="712"/>
      <c r="C404" s="712"/>
      <c r="D404" s="712"/>
      <c r="E404" s="712"/>
      <c r="F404" s="712"/>
      <c r="G404" s="712"/>
    </row>
    <row r="405" spans="1:9" ht="18.75">
      <c r="A405" s="712" t="s">
        <v>559</v>
      </c>
      <c r="B405" s="712"/>
      <c r="C405" s="712"/>
      <c r="D405" s="712"/>
      <c r="E405" s="712"/>
      <c r="F405" s="712"/>
      <c r="G405" s="712"/>
    </row>
    <row r="406" spans="1:9" ht="15" customHeight="1">
      <c r="A406" s="712" t="s">
        <v>42</v>
      </c>
      <c r="B406" s="712"/>
      <c r="C406" s="712"/>
      <c r="D406" s="712"/>
      <c r="E406" s="712"/>
      <c r="F406" s="712"/>
      <c r="G406" s="712"/>
    </row>
    <row r="407" spans="1:9" ht="18.75">
      <c r="A407" s="712" t="s">
        <v>248</v>
      </c>
      <c r="B407" s="712"/>
      <c r="C407" s="712"/>
      <c r="D407" s="712"/>
      <c r="E407" s="712"/>
      <c r="F407" s="712"/>
      <c r="G407" s="712"/>
    </row>
    <row r="409" spans="1:9" ht="15.75" thickBot="1"/>
    <row r="410" spans="1:9">
      <c r="A410" s="717" t="s">
        <v>45</v>
      </c>
      <c r="B410" s="717" t="s">
        <v>110</v>
      </c>
      <c r="C410" s="720" t="s">
        <v>244</v>
      </c>
      <c r="D410" s="713" t="s">
        <v>245</v>
      </c>
      <c r="E410" s="722"/>
      <c r="F410" s="713" t="s">
        <v>246</v>
      </c>
      <c r="G410" s="714"/>
    </row>
    <row r="411" spans="1:9">
      <c r="A411" s="718"/>
      <c r="B411" s="719"/>
      <c r="C411" s="721"/>
      <c r="D411" s="715"/>
      <c r="E411" s="723"/>
      <c r="F411" s="715"/>
      <c r="G411" s="716"/>
    </row>
    <row r="412" spans="1:9">
      <c r="A412" s="20">
        <v>1</v>
      </c>
      <c r="B412" s="20" t="s">
        <v>329</v>
      </c>
      <c r="C412" s="395">
        <v>77.91</v>
      </c>
      <c r="D412" s="711" t="s">
        <v>19</v>
      </c>
      <c r="E412" s="711"/>
      <c r="F412" s="711" t="s">
        <v>28</v>
      </c>
      <c r="G412" s="711"/>
    </row>
    <row r="413" spans="1:9">
      <c r="A413" s="20">
        <v>2</v>
      </c>
      <c r="B413" s="20" t="s">
        <v>285</v>
      </c>
      <c r="C413" s="395">
        <v>86.34</v>
      </c>
      <c r="D413" s="711" t="s">
        <v>18</v>
      </c>
      <c r="E413" s="711"/>
      <c r="F413" s="711" t="s">
        <v>31</v>
      </c>
      <c r="G413" s="711"/>
    </row>
    <row r="414" spans="1:9">
      <c r="A414" s="20">
        <v>3</v>
      </c>
      <c r="B414" s="20" t="s">
        <v>335</v>
      </c>
      <c r="C414" s="395">
        <v>79.430000000000007</v>
      </c>
      <c r="D414" s="711" t="s">
        <v>19</v>
      </c>
      <c r="E414" s="711"/>
      <c r="F414" s="711" t="s">
        <v>28</v>
      </c>
      <c r="G414" s="711"/>
    </row>
    <row r="415" spans="1:9">
      <c r="A415" s="20">
        <v>4</v>
      </c>
      <c r="B415" s="20" t="s">
        <v>319</v>
      </c>
      <c r="C415" s="395">
        <v>82.38</v>
      </c>
      <c r="D415" s="711" t="s">
        <v>18</v>
      </c>
      <c r="E415" s="711"/>
      <c r="F415" s="711" t="s">
        <v>31</v>
      </c>
      <c r="G415" s="711"/>
    </row>
    <row r="416" spans="1:9">
      <c r="A416" s="20">
        <v>5</v>
      </c>
      <c r="B416" s="20" t="s">
        <v>364</v>
      </c>
      <c r="C416" s="395">
        <v>80.59</v>
      </c>
      <c r="D416" s="711" t="s">
        <v>18</v>
      </c>
      <c r="E416" s="711"/>
      <c r="F416" s="711" t="s">
        <v>31</v>
      </c>
      <c r="G416" s="711"/>
    </row>
    <row r="417" spans="1:7">
      <c r="A417" s="20">
        <v>6</v>
      </c>
      <c r="B417" s="20" t="s">
        <v>464</v>
      </c>
      <c r="C417" s="395">
        <v>85.2</v>
      </c>
      <c r="D417" s="711" t="s">
        <v>18</v>
      </c>
      <c r="E417" s="711"/>
      <c r="F417" s="711" t="s">
        <v>31</v>
      </c>
      <c r="G417" s="711"/>
    </row>
    <row r="418" spans="1:7">
      <c r="A418" s="20">
        <v>7</v>
      </c>
      <c r="B418" s="20" t="s">
        <v>348</v>
      </c>
      <c r="C418" s="395">
        <v>87.64</v>
      </c>
      <c r="D418" s="711" t="s">
        <v>18</v>
      </c>
      <c r="E418" s="711"/>
      <c r="F418" s="711" t="s">
        <v>31</v>
      </c>
      <c r="G418" s="711"/>
    </row>
    <row r="419" spans="1:7">
      <c r="A419" s="20">
        <v>8</v>
      </c>
      <c r="B419" s="20" t="s">
        <v>352</v>
      </c>
      <c r="C419" s="395">
        <v>78.69</v>
      </c>
      <c r="D419" s="711" t="s">
        <v>19</v>
      </c>
      <c r="E419" s="711"/>
      <c r="F419" s="711" t="s">
        <v>28</v>
      </c>
      <c r="G419" s="711"/>
    </row>
    <row r="420" spans="1:7">
      <c r="A420" s="20">
        <v>9</v>
      </c>
      <c r="B420" s="20" t="s">
        <v>337</v>
      </c>
      <c r="C420" s="395">
        <v>82.36</v>
      </c>
      <c r="D420" s="711" t="s">
        <v>18</v>
      </c>
      <c r="E420" s="711"/>
      <c r="F420" s="711" t="s">
        <v>31</v>
      </c>
      <c r="G420" s="711"/>
    </row>
    <row r="421" spans="1:7">
      <c r="A421" s="20">
        <v>10</v>
      </c>
      <c r="B421" s="20" t="s">
        <v>183</v>
      </c>
      <c r="C421" s="395">
        <v>86.98</v>
      </c>
      <c r="D421" s="711" t="s">
        <v>18</v>
      </c>
      <c r="E421" s="711"/>
      <c r="F421" s="711" t="s">
        <v>31</v>
      </c>
      <c r="G421" s="711"/>
    </row>
    <row r="422" spans="1:7">
      <c r="A422" s="20">
        <v>11</v>
      </c>
      <c r="B422" s="20" t="s">
        <v>351</v>
      </c>
      <c r="C422" s="395">
        <v>76.92</v>
      </c>
      <c r="D422" s="711" t="s">
        <v>19</v>
      </c>
      <c r="E422" s="711"/>
      <c r="F422" s="711" t="s">
        <v>28</v>
      </c>
      <c r="G422" s="711"/>
    </row>
    <row r="423" spans="1:7">
      <c r="A423" s="20">
        <v>12</v>
      </c>
      <c r="B423" s="20" t="s">
        <v>195</v>
      </c>
      <c r="C423" s="395">
        <v>84.19</v>
      </c>
      <c r="D423" s="711" t="s">
        <v>18</v>
      </c>
      <c r="E423" s="711"/>
      <c r="F423" s="711" t="s">
        <v>31</v>
      </c>
      <c r="G423" s="711"/>
    </row>
    <row r="424" spans="1:7">
      <c r="A424" s="20">
        <v>13</v>
      </c>
      <c r="B424" s="20" t="s">
        <v>478</v>
      </c>
      <c r="C424" s="395">
        <v>83.3</v>
      </c>
      <c r="D424" s="711" t="s">
        <v>18</v>
      </c>
      <c r="E424" s="711"/>
      <c r="F424" s="711" t="s">
        <v>31</v>
      </c>
      <c r="G424" s="711"/>
    </row>
    <row r="425" spans="1:7">
      <c r="A425" s="20">
        <v>14</v>
      </c>
      <c r="B425" s="20" t="s">
        <v>22</v>
      </c>
      <c r="C425" s="396">
        <v>79.760000000000005</v>
      </c>
      <c r="D425" s="711" t="s">
        <v>19</v>
      </c>
      <c r="E425" s="711"/>
      <c r="F425" s="711" t="s">
        <v>28</v>
      </c>
      <c r="G425" s="711"/>
    </row>
    <row r="427" spans="1:7" ht="45">
      <c r="B427" s="428" t="s">
        <v>86</v>
      </c>
      <c r="C427" s="428" t="s">
        <v>87</v>
      </c>
      <c r="D427" s="428" t="s">
        <v>88</v>
      </c>
      <c r="E427" s="428" t="s">
        <v>89</v>
      </c>
    </row>
    <row r="428" spans="1:7">
      <c r="B428" s="425" t="s">
        <v>90</v>
      </c>
      <c r="C428" s="423" t="s">
        <v>91</v>
      </c>
      <c r="D428" s="423" t="s">
        <v>21</v>
      </c>
      <c r="E428" s="423" t="s">
        <v>92</v>
      </c>
    </row>
    <row r="429" spans="1:7">
      <c r="B429" s="425" t="s">
        <v>95</v>
      </c>
      <c r="C429" s="423" t="s">
        <v>96</v>
      </c>
      <c r="D429" s="423" t="s">
        <v>20</v>
      </c>
      <c r="E429" s="423" t="s">
        <v>97</v>
      </c>
    </row>
    <row r="430" spans="1:7">
      <c r="B430" s="425" t="s">
        <v>98</v>
      </c>
      <c r="C430" s="423" t="s">
        <v>99</v>
      </c>
      <c r="D430" s="423" t="s">
        <v>19</v>
      </c>
      <c r="E430" s="423" t="s">
        <v>28</v>
      </c>
    </row>
    <row r="431" spans="1:7">
      <c r="B431" s="425" t="s">
        <v>100</v>
      </c>
      <c r="C431" s="423" t="s">
        <v>101</v>
      </c>
      <c r="D431" s="423" t="s">
        <v>18</v>
      </c>
      <c r="E431" s="423" t="s">
        <v>31</v>
      </c>
    </row>
    <row r="435" spans="2:4">
      <c r="D435" s="487" t="s">
        <v>560</v>
      </c>
    </row>
    <row r="436" spans="2:4">
      <c r="B436" s="484" t="s">
        <v>120</v>
      </c>
      <c r="D436" s="484" t="s">
        <v>561</v>
      </c>
    </row>
    <row r="437" spans="2:4">
      <c r="B437" s="484" t="s">
        <v>121</v>
      </c>
      <c r="D437" s="484"/>
    </row>
    <row r="438" spans="2:4" ht="15" customHeight="1">
      <c r="B438" s="485"/>
      <c r="D438" s="484"/>
    </row>
    <row r="439" spans="2:4">
      <c r="B439" s="485"/>
      <c r="D439" s="484"/>
    </row>
    <row r="440" spans="2:4">
      <c r="B440" s="484"/>
      <c r="D440" s="484"/>
    </row>
    <row r="441" spans="2:4">
      <c r="B441" s="486" t="s">
        <v>122</v>
      </c>
      <c r="D441" s="486" t="s">
        <v>563</v>
      </c>
    </row>
    <row r="442" spans="2:4">
      <c r="B442" s="486" t="s">
        <v>123</v>
      </c>
      <c r="D442" s="486" t="s">
        <v>562</v>
      </c>
    </row>
    <row r="458" ht="15" customHeight="1"/>
    <row r="482" ht="15" customHeight="1"/>
    <row r="502" ht="15" customHeight="1"/>
    <row r="522" ht="15" customHeight="1"/>
    <row r="546" ht="15" customHeight="1"/>
    <row r="566" ht="15" customHeight="1"/>
    <row r="586" ht="15" customHeight="1"/>
    <row r="610" ht="15" customHeight="1"/>
    <row r="630" ht="15" customHeight="1"/>
  </sheetData>
  <sortState ref="I23:I36">
    <sortCondition ref="I23"/>
  </sortState>
  <mergeCells count="176">
    <mergeCell ref="D424:E424"/>
    <mergeCell ref="F424:G424"/>
    <mergeCell ref="D425:E425"/>
    <mergeCell ref="F425:G425"/>
    <mergeCell ref="D421:E421"/>
    <mergeCell ref="F421:G421"/>
    <mergeCell ref="D422:E422"/>
    <mergeCell ref="F422:G422"/>
    <mergeCell ref="D423:E423"/>
    <mergeCell ref="F423:G423"/>
    <mergeCell ref="D418:E418"/>
    <mergeCell ref="F418:G418"/>
    <mergeCell ref="D419:E419"/>
    <mergeCell ref="F419:G419"/>
    <mergeCell ref="D420:E420"/>
    <mergeCell ref="F420:G420"/>
    <mergeCell ref="D415:E415"/>
    <mergeCell ref="F415:G415"/>
    <mergeCell ref="D416:E416"/>
    <mergeCell ref="F416:G416"/>
    <mergeCell ref="D417:E417"/>
    <mergeCell ref="F417:G417"/>
    <mergeCell ref="D412:E412"/>
    <mergeCell ref="F412:G412"/>
    <mergeCell ref="D413:E413"/>
    <mergeCell ref="F413:G413"/>
    <mergeCell ref="D414:E414"/>
    <mergeCell ref="F414:G414"/>
    <mergeCell ref="A407:G407"/>
    <mergeCell ref="A410:A411"/>
    <mergeCell ref="B410:B411"/>
    <mergeCell ref="C410:C411"/>
    <mergeCell ref="D410:E411"/>
    <mergeCell ref="F410:G411"/>
    <mergeCell ref="A405:G405"/>
    <mergeCell ref="A406:G406"/>
    <mergeCell ref="F386:F387"/>
    <mergeCell ref="G386:G387"/>
    <mergeCell ref="A402:B402"/>
    <mergeCell ref="A382:B382"/>
    <mergeCell ref="A386:A387"/>
    <mergeCell ref="B386:B387"/>
    <mergeCell ref="C386:C387"/>
    <mergeCell ref="D386:D387"/>
    <mergeCell ref="E386:E387"/>
    <mergeCell ref="A358:B358"/>
    <mergeCell ref="A366:A367"/>
    <mergeCell ref="B366:B367"/>
    <mergeCell ref="C366:C367"/>
    <mergeCell ref="D366:D367"/>
    <mergeCell ref="E366:E367"/>
    <mergeCell ref="F366:F367"/>
    <mergeCell ref="G366:G367"/>
    <mergeCell ref="A404:G404"/>
    <mergeCell ref="A338:B338"/>
    <mergeCell ref="A342:A343"/>
    <mergeCell ref="B342:B343"/>
    <mergeCell ref="C342:C343"/>
    <mergeCell ref="D342:D343"/>
    <mergeCell ref="E342:E343"/>
    <mergeCell ref="F302:F303"/>
    <mergeCell ref="G302:G303"/>
    <mergeCell ref="A318:B318"/>
    <mergeCell ref="A322:A323"/>
    <mergeCell ref="B322:B323"/>
    <mergeCell ref="C322:C323"/>
    <mergeCell ref="D322:D323"/>
    <mergeCell ref="E322:E323"/>
    <mergeCell ref="F322:F323"/>
    <mergeCell ref="G322:G323"/>
    <mergeCell ref="F342:F343"/>
    <mergeCell ref="G342:G343"/>
    <mergeCell ref="A294:B294"/>
    <mergeCell ref="A302:A303"/>
    <mergeCell ref="B302:B303"/>
    <mergeCell ref="C302:C303"/>
    <mergeCell ref="D302:D303"/>
    <mergeCell ref="E302:E303"/>
    <mergeCell ref="F258:F259"/>
    <mergeCell ref="G258:G259"/>
    <mergeCell ref="A274:B274"/>
    <mergeCell ref="A278:A279"/>
    <mergeCell ref="B278:B279"/>
    <mergeCell ref="C278:C279"/>
    <mergeCell ref="D278:D279"/>
    <mergeCell ref="E278:E279"/>
    <mergeCell ref="F278:F279"/>
    <mergeCell ref="G278:G279"/>
    <mergeCell ref="A254:B254"/>
    <mergeCell ref="A258:A259"/>
    <mergeCell ref="B258:B259"/>
    <mergeCell ref="C258:C259"/>
    <mergeCell ref="D258:D259"/>
    <mergeCell ref="E258:E259"/>
    <mergeCell ref="F212:F213"/>
    <mergeCell ref="G212:G213"/>
    <mergeCell ref="A228:B228"/>
    <mergeCell ref="A238:A239"/>
    <mergeCell ref="B238:B239"/>
    <mergeCell ref="C238:C239"/>
    <mergeCell ref="D238:D239"/>
    <mergeCell ref="E238:E239"/>
    <mergeCell ref="F238:F239"/>
    <mergeCell ref="G238:G239"/>
    <mergeCell ref="A209:B209"/>
    <mergeCell ref="A212:A213"/>
    <mergeCell ref="B212:B213"/>
    <mergeCell ref="C212:C213"/>
    <mergeCell ref="D212:D213"/>
    <mergeCell ref="E212:E213"/>
    <mergeCell ref="F174:F175"/>
    <mergeCell ref="G174:G175"/>
    <mergeCell ref="A190:B190"/>
    <mergeCell ref="A193:A194"/>
    <mergeCell ref="B193:B194"/>
    <mergeCell ref="C193:C194"/>
    <mergeCell ref="D193:D194"/>
    <mergeCell ref="E193:E194"/>
    <mergeCell ref="F193:F194"/>
    <mergeCell ref="G193:G194"/>
    <mergeCell ref="A165:B165"/>
    <mergeCell ref="A174:A175"/>
    <mergeCell ref="B174:B175"/>
    <mergeCell ref="C174:C175"/>
    <mergeCell ref="D174:D175"/>
    <mergeCell ref="E174:E175"/>
    <mergeCell ref="F130:F131"/>
    <mergeCell ref="G130:G131"/>
    <mergeCell ref="A146:B146"/>
    <mergeCell ref="A149:A150"/>
    <mergeCell ref="B149:B150"/>
    <mergeCell ref="C149:C150"/>
    <mergeCell ref="D149:D150"/>
    <mergeCell ref="E149:E150"/>
    <mergeCell ref="F149:F150"/>
    <mergeCell ref="G149:G150"/>
    <mergeCell ref="A127:B127"/>
    <mergeCell ref="A130:A131"/>
    <mergeCell ref="B130:B131"/>
    <mergeCell ref="C130:C131"/>
    <mergeCell ref="D130:D131"/>
    <mergeCell ref="E130:E131"/>
    <mergeCell ref="A102:B102"/>
    <mergeCell ref="A108:G108"/>
    <mergeCell ref="A111:A112"/>
    <mergeCell ref="B111:B112"/>
    <mergeCell ref="C111:C112"/>
    <mergeCell ref="D111:D112"/>
    <mergeCell ref="E111:E112"/>
    <mergeCell ref="F111:F112"/>
    <mergeCell ref="G111:G112"/>
    <mergeCell ref="A52:N52"/>
    <mergeCell ref="A82:E82"/>
    <mergeCell ref="A85:A86"/>
    <mergeCell ref="B85:B86"/>
    <mergeCell ref="C85:E85"/>
    <mergeCell ref="A101:B101"/>
    <mergeCell ref="C21:C22"/>
    <mergeCell ref="D21:D22"/>
    <mergeCell ref="E21:E22"/>
    <mergeCell ref="F21:F22"/>
    <mergeCell ref="G21:G22"/>
    <mergeCell ref="A37:E37"/>
    <mergeCell ref="A83:E83"/>
    <mergeCell ref="A10:A12"/>
    <mergeCell ref="B10:B12"/>
    <mergeCell ref="A13:A19"/>
    <mergeCell ref="B13:B19"/>
    <mergeCell ref="A21:A22"/>
    <mergeCell ref="B21:B22"/>
    <mergeCell ref="A1:H1"/>
    <mergeCell ref="A2:H2"/>
    <mergeCell ref="A5:H5"/>
    <mergeCell ref="A6:H6"/>
    <mergeCell ref="A3:H3"/>
    <mergeCell ref="A4:H4"/>
  </mergeCells>
  <pageMargins left="0.76" right="0.70866141732283472" top="0.72" bottom="0.74803149606299213" header="0.31496062992125984" footer="0.31496062992125984"/>
  <pageSetup paperSize="5" scale="95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G98"/>
  <sheetViews>
    <sheetView topLeftCell="A10" workbookViewId="0">
      <selection activeCell="D23" sqref="D23"/>
    </sheetView>
  </sheetViews>
  <sheetFormatPr defaultRowHeight="15"/>
  <cols>
    <col min="1" max="1" width="4.85546875" style="169" customWidth="1"/>
    <col min="2" max="2" width="23.85546875" style="169" customWidth="1"/>
    <col min="3" max="3" width="3" style="169" bestFit="1" customWidth="1"/>
    <col min="4" max="4" width="98.7109375" style="169" customWidth="1"/>
    <col min="5" max="6" width="9.140625" style="169"/>
    <col min="7" max="7" width="10.7109375" style="169" bestFit="1" customWidth="1"/>
    <col min="8" max="16384" width="9.140625" style="169"/>
  </cols>
  <sheetData>
    <row r="1" spans="1:4" ht="23.25">
      <c r="A1" s="812" t="s">
        <v>250</v>
      </c>
      <c r="B1" s="812"/>
      <c r="C1" s="812"/>
      <c r="D1" s="812"/>
    </row>
    <row r="2" spans="1:4" ht="23.25">
      <c r="A2" s="812" t="s">
        <v>449</v>
      </c>
      <c r="B2" s="812"/>
      <c r="C2" s="812"/>
      <c r="D2" s="812"/>
    </row>
    <row r="3" spans="1:4">
      <c r="A3" s="430"/>
      <c r="C3" s="430"/>
    </row>
    <row r="4" spans="1:4">
      <c r="A4" s="431" t="s">
        <v>170</v>
      </c>
      <c r="B4" s="431" t="s">
        <v>171</v>
      </c>
      <c r="C4" s="761" t="s">
        <v>172</v>
      </c>
      <c r="D4" s="762"/>
    </row>
    <row r="5" spans="1:4">
      <c r="A5" s="476">
        <v>1</v>
      </c>
      <c r="B5" s="477" t="s">
        <v>335</v>
      </c>
      <c r="C5" s="478">
        <v>1</v>
      </c>
      <c r="D5" s="479" t="s">
        <v>453</v>
      </c>
    </row>
    <row r="6" spans="1:4">
      <c r="A6" s="176"/>
      <c r="B6" s="177"/>
      <c r="C6" s="176"/>
      <c r="D6" s="173"/>
    </row>
    <row r="7" spans="1:4" s="480" customFormat="1" ht="19.5" customHeight="1">
      <c r="A7" s="476">
        <v>2</v>
      </c>
      <c r="B7" s="477" t="s">
        <v>364</v>
      </c>
      <c r="C7" s="478">
        <v>1</v>
      </c>
      <c r="D7" s="479" t="s">
        <v>457</v>
      </c>
    </row>
    <row r="8" spans="1:4" s="480" customFormat="1">
      <c r="A8" s="476"/>
      <c r="B8" s="477"/>
      <c r="C8" s="476">
        <v>2</v>
      </c>
      <c r="D8" s="481" t="s">
        <v>458</v>
      </c>
    </row>
    <row r="9" spans="1:4">
      <c r="A9" s="176"/>
      <c r="B9" s="177"/>
      <c r="C9" s="176"/>
      <c r="D9" s="173"/>
    </row>
    <row r="10" spans="1:4" s="480" customFormat="1">
      <c r="A10" s="476">
        <v>3</v>
      </c>
      <c r="B10" s="477" t="s">
        <v>319</v>
      </c>
      <c r="C10" s="478">
        <v>1</v>
      </c>
      <c r="D10" s="481" t="s">
        <v>460</v>
      </c>
    </row>
    <row r="11" spans="1:4" s="480" customFormat="1">
      <c r="A11" s="476"/>
      <c r="B11" s="477"/>
      <c r="C11" s="476">
        <v>2</v>
      </c>
      <c r="D11" s="481" t="s">
        <v>461</v>
      </c>
    </row>
    <row r="12" spans="1:4" s="480" customFormat="1" ht="30">
      <c r="A12" s="476"/>
      <c r="B12" s="477"/>
      <c r="C12" s="476">
        <v>3</v>
      </c>
      <c r="D12" s="481" t="s">
        <v>462</v>
      </c>
    </row>
    <row r="13" spans="1:4">
      <c r="A13" s="176"/>
      <c r="B13" s="177"/>
      <c r="C13" s="176"/>
      <c r="D13" s="173"/>
    </row>
    <row r="14" spans="1:4" s="480" customFormat="1">
      <c r="A14" s="476">
        <v>4</v>
      </c>
      <c r="B14" s="477" t="s">
        <v>464</v>
      </c>
      <c r="C14" s="476">
        <v>1</v>
      </c>
      <c r="D14" s="481" t="s">
        <v>465</v>
      </c>
    </row>
    <row r="15" spans="1:4">
      <c r="A15" s="176"/>
      <c r="B15" s="177"/>
      <c r="C15" s="176"/>
      <c r="D15" s="173"/>
    </row>
    <row r="16" spans="1:4" s="480" customFormat="1">
      <c r="A16" s="476">
        <v>5</v>
      </c>
      <c r="B16" s="477" t="s">
        <v>348</v>
      </c>
      <c r="C16" s="476">
        <v>1</v>
      </c>
      <c r="D16" s="481" t="s">
        <v>466</v>
      </c>
    </row>
    <row r="17" spans="1:7">
      <c r="A17" s="176"/>
      <c r="B17" s="177"/>
      <c r="C17" s="176"/>
      <c r="D17" s="173"/>
    </row>
    <row r="18" spans="1:7" s="480" customFormat="1">
      <c r="A18" s="476">
        <v>6</v>
      </c>
      <c r="B18" s="477" t="s">
        <v>22</v>
      </c>
      <c r="C18" s="476">
        <v>1</v>
      </c>
      <c r="D18" s="479" t="s">
        <v>468</v>
      </c>
      <c r="G18" s="482"/>
    </row>
    <row r="19" spans="1:7" s="480" customFormat="1" ht="30">
      <c r="A19" s="476"/>
      <c r="B19" s="477"/>
      <c r="C19" s="476">
        <v>2</v>
      </c>
      <c r="D19" s="481" t="s">
        <v>469</v>
      </c>
    </row>
    <row r="20" spans="1:7" s="480" customFormat="1">
      <c r="A20" s="476"/>
      <c r="B20" s="477"/>
      <c r="C20" s="476">
        <v>3</v>
      </c>
      <c r="D20" s="481" t="s">
        <v>470</v>
      </c>
    </row>
    <row r="21" spans="1:7" s="480" customFormat="1">
      <c r="A21" s="476"/>
      <c r="B21" s="477"/>
      <c r="C21" s="476">
        <v>4</v>
      </c>
      <c r="D21" s="481" t="s">
        <v>471</v>
      </c>
    </row>
    <row r="22" spans="1:7" s="480" customFormat="1">
      <c r="A22" s="476"/>
      <c r="B22" s="477"/>
      <c r="C22" s="476">
        <v>5</v>
      </c>
      <c r="D22" s="481" t="s">
        <v>472</v>
      </c>
    </row>
    <row r="23" spans="1:7" s="480" customFormat="1">
      <c r="A23" s="476"/>
      <c r="B23" s="477"/>
      <c r="C23" s="476">
        <v>6</v>
      </c>
      <c r="D23" s="481" t="s">
        <v>473</v>
      </c>
    </row>
    <row r="24" spans="1:7" s="480" customFormat="1">
      <c r="A24" s="476"/>
      <c r="B24" s="477"/>
      <c r="C24" s="476">
        <v>7</v>
      </c>
      <c r="D24" s="481" t="s">
        <v>505</v>
      </c>
    </row>
    <row r="25" spans="1:7" s="480" customFormat="1">
      <c r="A25" s="476"/>
      <c r="B25" s="477"/>
      <c r="C25" s="476">
        <v>8</v>
      </c>
      <c r="D25" s="481" t="s">
        <v>506</v>
      </c>
    </row>
    <row r="26" spans="1:7" s="480" customFormat="1">
      <c r="A26" s="476"/>
      <c r="B26" s="477"/>
      <c r="C26" s="476">
        <v>9</v>
      </c>
      <c r="D26" s="481" t="s">
        <v>507</v>
      </c>
    </row>
    <row r="27" spans="1:7" s="480" customFormat="1">
      <c r="A27" s="476"/>
      <c r="B27" s="477"/>
      <c r="C27" s="476">
        <v>10</v>
      </c>
      <c r="D27" s="481" t="s">
        <v>508</v>
      </c>
    </row>
    <row r="28" spans="1:7" s="480" customFormat="1">
      <c r="A28" s="476"/>
      <c r="B28" s="477"/>
      <c r="C28" s="476">
        <v>11</v>
      </c>
      <c r="D28" s="481" t="s">
        <v>509</v>
      </c>
    </row>
    <row r="29" spans="1:7" s="480" customFormat="1">
      <c r="A29" s="476"/>
      <c r="B29" s="477"/>
      <c r="C29" s="476">
        <v>12</v>
      </c>
      <c r="D29" s="481" t="s">
        <v>510</v>
      </c>
    </row>
    <row r="30" spans="1:7" s="480" customFormat="1">
      <c r="A30" s="476"/>
      <c r="B30" s="477"/>
      <c r="C30" s="476">
        <v>13</v>
      </c>
      <c r="D30" s="481" t="s">
        <v>511</v>
      </c>
    </row>
    <row r="31" spans="1:7" s="480" customFormat="1">
      <c r="A31" s="476"/>
      <c r="B31" s="477"/>
      <c r="C31" s="476">
        <v>14</v>
      </c>
      <c r="D31" s="481" t="s">
        <v>512</v>
      </c>
    </row>
    <row r="32" spans="1:7">
      <c r="A32" s="176"/>
      <c r="B32" s="177"/>
      <c r="C32" s="176"/>
      <c r="D32" s="173"/>
    </row>
    <row r="33" spans="1:4" s="480" customFormat="1">
      <c r="A33" s="476">
        <v>7</v>
      </c>
      <c r="B33" s="477" t="s">
        <v>351</v>
      </c>
      <c r="C33" s="476">
        <v>1</v>
      </c>
      <c r="D33" s="481" t="s">
        <v>474</v>
      </c>
    </row>
    <row r="34" spans="1:4" s="480" customFormat="1">
      <c r="A34" s="476"/>
      <c r="B34" s="477"/>
      <c r="C34" s="476">
        <v>2</v>
      </c>
      <c r="D34" s="479" t="s">
        <v>475</v>
      </c>
    </row>
    <row r="35" spans="1:4">
      <c r="A35" s="176"/>
      <c r="B35" s="177"/>
      <c r="C35" s="176"/>
      <c r="D35" s="319"/>
    </row>
    <row r="36" spans="1:4" s="480" customFormat="1">
      <c r="A36" s="476">
        <v>8</v>
      </c>
      <c r="B36" s="477" t="s">
        <v>337</v>
      </c>
      <c r="C36" s="476">
        <v>1</v>
      </c>
      <c r="D36" s="481" t="s">
        <v>476</v>
      </c>
    </row>
    <row r="37" spans="1:4" s="480" customFormat="1">
      <c r="A37" s="476"/>
      <c r="B37" s="477"/>
      <c r="C37" s="476">
        <v>2</v>
      </c>
      <c r="D37" s="481" t="s">
        <v>477</v>
      </c>
    </row>
    <row r="38" spans="1:4">
      <c r="A38" s="176"/>
      <c r="B38" s="173"/>
      <c r="C38" s="176"/>
      <c r="D38" s="173"/>
    </row>
    <row r="39" spans="1:4" s="480" customFormat="1">
      <c r="A39" s="476">
        <v>9</v>
      </c>
      <c r="B39" s="481" t="s">
        <v>478</v>
      </c>
      <c r="C39" s="476">
        <v>1</v>
      </c>
      <c r="D39" s="481" t="s">
        <v>479</v>
      </c>
    </row>
    <row r="40" spans="1:4" s="480" customFormat="1">
      <c r="A40" s="476"/>
      <c r="B40" s="481"/>
      <c r="C40" s="476">
        <v>2</v>
      </c>
      <c r="D40" s="481" t="s">
        <v>480</v>
      </c>
    </row>
    <row r="41" spans="1:4" s="480" customFormat="1">
      <c r="A41" s="476"/>
      <c r="B41" s="481"/>
      <c r="C41" s="476">
        <v>3</v>
      </c>
      <c r="D41" s="481" t="s">
        <v>481</v>
      </c>
    </row>
    <row r="42" spans="1:4" s="480" customFormat="1">
      <c r="A42" s="476"/>
      <c r="B42" s="477"/>
      <c r="C42" s="476">
        <v>4</v>
      </c>
      <c r="D42" s="477" t="s">
        <v>482</v>
      </c>
    </row>
    <row r="43" spans="1:4" s="480" customFormat="1">
      <c r="A43" s="476"/>
      <c r="B43" s="481"/>
      <c r="C43" s="476">
        <v>5</v>
      </c>
      <c r="D43" s="481" t="s">
        <v>483</v>
      </c>
    </row>
    <row r="44" spans="1:4" s="480" customFormat="1">
      <c r="A44" s="476"/>
      <c r="B44" s="481"/>
      <c r="C44" s="476">
        <v>6</v>
      </c>
      <c r="D44" s="477" t="s">
        <v>484</v>
      </c>
    </row>
    <row r="45" spans="1:4" s="480" customFormat="1">
      <c r="A45" s="476"/>
      <c r="B45" s="481"/>
      <c r="C45" s="476">
        <v>7</v>
      </c>
      <c r="D45" s="481" t="s">
        <v>485</v>
      </c>
    </row>
    <row r="46" spans="1:4" s="480" customFormat="1">
      <c r="A46" s="476"/>
      <c r="B46" s="479"/>
      <c r="C46" s="476">
        <v>8</v>
      </c>
      <c r="D46" s="481" t="s">
        <v>486</v>
      </c>
    </row>
    <row r="47" spans="1:4" s="480" customFormat="1">
      <c r="A47" s="476"/>
      <c r="B47" s="481"/>
      <c r="C47" s="476">
        <v>9</v>
      </c>
      <c r="D47" s="481" t="s">
        <v>487</v>
      </c>
    </row>
    <row r="48" spans="1:4" s="480" customFormat="1">
      <c r="A48" s="476"/>
      <c r="B48" s="481"/>
      <c r="C48" s="476">
        <v>10</v>
      </c>
      <c r="D48" s="481" t="s">
        <v>488</v>
      </c>
    </row>
    <row r="49" spans="1:4" s="480" customFormat="1">
      <c r="A49" s="476"/>
      <c r="B49" s="481"/>
      <c r="C49" s="476">
        <v>11</v>
      </c>
      <c r="D49" s="481" t="s">
        <v>489</v>
      </c>
    </row>
    <row r="50" spans="1:4" s="480" customFormat="1">
      <c r="A50" s="476"/>
      <c r="B50" s="477"/>
      <c r="C50" s="476">
        <v>12</v>
      </c>
      <c r="D50" s="481" t="s">
        <v>490</v>
      </c>
    </row>
    <row r="51" spans="1:4" s="480" customFormat="1">
      <c r="A51" s="476"/>
      <c r="B51" s="481"/>
      <c r="C51" s="476">
        <v>13</v>
      </c>
      <c r="D51" s="481" t="s">
        <v>491</v>
      </c>
    </row>
    <row r="52" spans="1:4" s="480" customFormat="1">
      <c r="A52" s="476"/>
      <c r="B52" s="479"/>
      <c r="C52" s="476">
        <v>14</v>
      </c>
      <c r="D52" s="481" t="s">
        <v>492</v>
      </c>
    </row>
    <row r="53" spans="1:4" s="480" customFormat="1">
      <c r="A53" s="476"/>
      <c r="B53" s="481"/>
      <c r="C53" s="476">
        <v>15</v>
      </c>
      <c r="D53" s="481" t="s">
        <v>493</v>
      </c>
    </row>
    <row r="54" spans="1:4" s="480" customFormat="1">
      <c r="A54" s="476"/>
      <c r="B54" s="481"/>
      <c r="C54" s="476">
        <v>16</v>
      </c>
      <c r="D54" s="481" t="s">
        <v>518</v>
      </c>
    </row>
    <row r="55" spans="1:4" s="480" customFormat="1">
      <c r="A55" s="476"/>
      <c r="B55" s="481"/>
      <c r="C55" s="476">
        <v>17</v>
      </c>
      <c r="D55" s="481" t="s">
        <v>520</v>
      </c>
    </row>
    <row r="56" spans="1:4" s="480" customFormat="1">
      <c r="A56" s="476"/>
      <c r="B56" s="481"/>
      <c r="C56" s="476">
        <v>18</v>
      </c>
      <c r="D56" s="481" t="s">
        <v>519</v>
      </c>
    </row>
    <row r="57" spans="1:4" s="480" customFormat="1">
      <c r="A57" s="476"/>
      <c r="B57" s="481"/>
      <c r="C57" s="476">
        <v>19</v>
      </c>
      <c r="D57" s="481" t="s">
        <v>521</v>
      </c>
    </row>
    <row r="58" spans="1:4" s="480" customFormat="1">
      <c r="A58" s="476"/>
      <c r="B58" s="481"/>
      <c r="C58" s="476">
        <v>20</v>
      </c>
      <c r="D58" s="481" t="s">
        <v>522</v>
      </c>
    </row>
    <row r="59" spans="1:4" s="480" customFormat="1">
      <c r="A59" s="476"/>
      <c r="B59" s="481"/>
      <c r="C59" s="476">
        <v>21</v>
      </c>
      <c r="D59" s="481" t="s">
        <v>523</v>
      </c>
    </row>
    <row r="60" spans="1:4" s="480" customFormat="1">
      <c r="A60" s="476"/>
      <c r="B60" s="481"/>
      <c r="C60" s="476">
        <v>22</v>
      </c>
      <c r="D60" s="481" t="s">
        <v>524</v>
      </c>
    </row>
    <row r="61" spans="1:4" s="480" customFormat="1">
      <c r="A61" s="476"/>
      <c r="B61" s="481"/>
      <c r="C61" s="476">
        <v>23</v>
      </c>
      <c r="D61" s="481" t="s">
        <v>525</v>
      </c>
    </row>
    <row r="62" spans="1:4" s="480" customFormat="1">
      <c r="A62" s="476"/>
      <c r="B62" s="481"/>
      <c r="C62" s="476">
        <v>24</v>
      </c>
      <c r="D62" s="481" t="s">
        <v>526</v>
      </c>
    </row>
    <row r="63" spans="1:4" s="480" customFormat="1">
      <c r="A63" s="476"/>
      <c r="B63" s="481"/>
      <c r="C63" s="476">
        <v>25</v>
      </c>
      <c r="D63" s="481" t="s">
        <v>527</v>
      </c>
    </row>
    <row r="64" spans="1:4" s="480" customFormat="1">
      <c r="A64" s="476"/>
      <c r="B64" s="481"/>
      <c r="C64" s="476">
        <v>26</v>
      </c>
      <c r="D64" s="481" t="s">
        <v>528</v>
      </c>
    </row>
    <row r="65" spans="1:4" s="480" customFormat="1">
      <c r="A65" s="476"/>
      <c r="B65" s="481"/>
      <c r="C65" s="476">
        <v>27</v>
      </c>
      <c r="D65" s="481" t="s">
        <v>529</v>
      </c>
    </row>
    <row r="66" spans="1:4" s="480" customFormat="1" ht="30">
      <c r="A66" s="476"/>
      <c r="B66" s="481"/>
      <c r="C66" s="476">
        <v>28</v>
      </c>
      <c r="D66" s="481" t="s">
        <v>530</v>
      </c>
    </row>
    <row r="67" spans="1:4" s="480" customFormat="1">
      <c r="A67" s="476"/>
      <c r="B67" s="481"/>
      <c r="C67" s="476">
        <v>29</v>
      </c>
      <c r="D67" s="481" t="s">
        <v>531</v>
      </c>
    </row>
    <row r="68" spans="1:4" s="480" customFormat="1">
      <c r="A68" s="476"/>
      <c r="B68" s="481"/>
      <c r="C68" s="476">
        <v>30</v>
      </c>
      <c r="D68" s="481" t="s">
        <v>532</v>
      </c>
    </row>
    <row r="69" spans="1:4" s="480" customFormat="1">
      <c r="A69" s="476"/>
      <c r="B69" s="481"/>
      <c r="C69" s="476">
        <v>31</v>
      </c>
      <c r="D69" s="481" t="s">
        <v>533</v>
      </c>
    </row>
    <row r="70" spans="1:4" s="480" customFormat="1">
      <c r="A70" s="476"/>
      <c r="B70" s="481"/>
      <c r="C70" s="476">
        <v>32</v>
      </c>
      <c r="D70" s="481" t="s">
        <v>534</v>
      </c>
    </row>
    <row r="71" spans="1:4" s="480" customFormat="1">
      <c r="A71" s="476"/>
      <c r="B71" s="481"/>
      <c r="C71" s="476">
        <v>33</v>
      </c>
      <c r="D71" s="481" t="s">
        <v>535</v>
      </c>
    </row>
    <row r="72" spans="1:4" s="480" customFormat="1">
      <c r="A72" s="476"/>
      <c r="B72" s="479"/>
      <c r="C72" s="476">
        <v>34</v>
      </c>
      <c r="D72" s="481" t="s">
        <v>536</v>
      </c>
    </row>
    <row r="73" spans="1:4">
      <c r="A73" s="176"/>
      <c r="B73" s="319"/>
      <c r="C73" s="176"/>
      <c r="D73" s="173"/>
    </row>
    <row r="74" spans="1:4" s="480" customFormat="1" ht="30">
      <c r="A74" s="476">
        <v>10</v>
      </c>
      <c r="B74" s="481" t="s">
        <v>195</v>
      </c>
      <c r="C74" s="476">
        <v>1</v>
      </c>
      <c r="D74" s="481" t="s">
        <v>497</v>
      </c>
    </row>
    <row r="75" spans="1:4" s="480" customFormat="1">
      <c r="A75" s="476"/>
      <c r="B75" s="481"/>
      <c r="C75" s="483">
        <v>2</v>
      </c>
      <c r="D75" s="481" t="s">
        <v>498</v>
      </c>
    </row>
    <row r="76" spans="1:4" s="480" customFormat="1">
      <c r="A76" s="476"/>
      <c r="B76" s="481"/>
      <c r="C76" s="476">
        <v>3</v>
      </c>
      <c r="D76" s="480" t="s">
        <v>499</v>
      </c>
    </row>
    <row r="77" spans="1:4" s="480" customFormat="1">
      <c r="A77" s="476"/>
      <c r="B77" s="481"/>
      <c r="C77" s="476">
        <v>4</v>
      </c>
      <c r="D77" s="481" t="s">
        <v>500</v>
      </c>
    </row>
    <row r="78" spans="1:4" s="480" customFormat="1">
      <c r="A78" s="476"/>
      <c r="B78" s="481"/>
      <c r="C78" s="476">
        <v>5</v>
      </c>
      <c r="D78" s="481" t="s">
        <v>501</v>
      </c>
    </row>
    <row r="79" spans="1:4" s="480" customFormat="1">
      <c r="A79" s="476"/>
      <c r="B79" s="481"/>
      <c r="C79" s="476">
        <v>6</v>
      </c>
      <c r="D79" s="481" t="s">
        <v>502</v>
      </c>
    </row>
    <row r="80" spans="1:4" s="480" customFormat="1">
      <c r="A80" s="476"/>
      <c r="B80" s="481"/>
      <c r="C80" s="476">
        <v>7</v>
      </c>
      <c r="D80" s="481" t="s">
        <v>503</v>
      </c>
    </row>
    <row r="81" spans="1:4" s="480" customFormat="1">
      <c r="A81" s="476"/>
      <c r="B81" s="481"/>
      <c r="C81" s="476">
        <v>8</v>
      </c>
      <c r="D81" s="481" t="s">
        <v>504</v>
      </c>
    </row>
    <row r="82" spans="1:4">
      <c r="A82" s="176"/>
      <c r="B82" s="173"/>
      <c r="C82" s="176"/>
      <c r="D82" s="173"/>
    </row>
    <row r="83" spans="1:4" s="480" customFormat="1" ht="30">
      <c r="A83" s="476">
        <v>11</v>
      </c>
      <c r="B83" s="479" t="s">
        <v>285</v>
      </c>
      <c r="C83" s="476">
        <v>1</v>
      </c>
      <c r="D83" s="481" t="s">
        <v>513</v>
      </c>
    </row>
    <row r="84" spans="1:4" s="480" customFormat="1">
      <c r="A84" s="476"/>
      <c r="B84" s="481"/>
      <c r="C84" s="476">
        <v>2</v>
      </c>
      <c r="D84" s="481" t="s">
        <v>514</v>
      </c>
    </row>
    <row r="85" spans="1:4" s="480" customFormat="1" ht="30">
      <c r="A85" s="476"/>
      <c r="B85" s="481"/>
      <c r="C85" s="476">
        <v>3</v>
      </c>
      <c r="D85" s="481" t="s">
        <v>515</v>
      </c>
    </row>
    <row r="86" spans="1:4" s="480" customFormat="1">
      <c r="A86" s="476"/>
      <c r="B86" s="481"/>
      <c r="C86" s="476">
        <v>4</v>
      </c>
      <c r="D86" s="481" t="s">
        <v>516</v>
      </c>
    </row>
    <row r="87" spans="1:4" s="480" customFormat="1">
      <c r="A87" s="476"/>
      <c r="B87" s="481"/>
      <c r="C87" s="476">
        <v>5</v>
      </c>
      <c r="D87" s="481" t="s">
        <v>517</v>
      </c>
    </row>
    <row r="88" spans="1:4">
      <c r="A88" s="173"/>
      <c r="B88" s="173"/>
      <c r="C88" s="176"/>
      <c r="D88" s="173"/>
    </row>
    <row r="89" spans="1:4">
      <c r="A89" s="173"/>
      <c r="B89" s="173"/>
      <c r="C89" s="176"/>
      <c r="D89" s="173"/>
    </row>
    <row r="90" spans="1:4">
      <c r="A90" s="173"/>
      <c r="B90" s="173"/>
      <c r="C90" s="176"/>
      <c r="D90" s="173"/>
    </row>
    <row r="91" spans="1:4">
      <c r="A91" s="173"/>
      <c r="B91" s="173"/>
      <c r="C91" s="176"/>
      <c r="D91" s="173"/>
    </row>
    <row r="92" spans="1:4">
      <c r="A92" s="173"/>
      <c r="B92" s="173"/>
      <c r="C92" s="176"/>
      <c r="D92" s="173"/>
    </row>
    <row r="93" spans="1:4">
      <c r="A93" s="173"/>
      <c r="B93" s="173"/>
      <c r="C93" s="176"/>
      <c r="D93" s="173"/>
    </row>
    <row r="94" spans="1:4">
      <c r="A94" s="173"/>
      <c r="B94" s="173"/>
      <c r="C94" s="176"/>
      <c r="D94" s="173"/>
    </row>
    <row r="95" spans="1:4">
      <c r="A95" s="173"/>
      <c r="B95" s="173"/>
      <c r="C95" s="176"/>
      <c r="D95" s="173"/>
    </row>
    <row r="96" spans="1:4">
      <c r="A96" s="173"/>
      <c r="B96" s="173"/>
      <c r="C96" s="176"/>
      <c r="D96" s="173"/>
    </row>
    <row r="97" spans="1:4">
      <c r="A97" s="173"/>
      <c r="B97" s="173"/>
      <c r="C97" s="176"/>
      <c r="D97" s="173"/>
    </row>
    <row r="98" spans="1:4">
      <c r="A98" s="173"/>
      <c r="B98" s="173"/>
      <c r="C98" s="173"/>
      <c r="D98" s="173"/>
    </row>
  </sheetData>
  <mergeCells count="3">
    <mergeCell ref="A1:D1"/>
    <mergeCell ref="C4:D4"/>
    <mergeCell ref="A2:D2"/>
  </mergeCells>
  <pageMargins left="0.67" right="0.7" top="0.38" bottom="0.75" header="0.3" footer="0.3"/>
  <pageSetup paperSize="9"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2:Q18"/>
  <sheetViews>
    <sheetView workbookViewId="0">
      <selection activeCell="V15" sqref="V15"/>
    </sheetView>
  </sheetViews>
  <sheetFormatPr defaultRowHeight="15"/>
  <cols>
    <col min="1" max="1" width="5.5703125" customWidth="1"/>
    <col min="3" max="3" width="11.28515625" customWidth="1"/>
    <col min="4" max="17" width="7" customWidth="1"/>
  </cols>
  <sheetData>
    <row r="2" spans="1:17">
      <c r="A2" s="449" t="s">
        <v>0</v>
      </c>
      <c r="B2" s="449" t="s">
        <v>537</v>
      </c>
      <c r="C2" s="449" t="s">
        <v>538</v>
      </c>
      <c r="D2" s="449">
        <v>1</v>
      </c>
      <c r="E2" s="449">
        <v>2</v>
      </c>
      <c r="F2" s="449">
        <v>3</v>
      </c>
      <c r="G2" s="449">
        <v>4</v>
      </c>
      <c r="H2" s="449">
        <v>5</v>
      </c>
      <c r="I2" s="449">
        <v>6</v>
      </c>
      <c r="J2" s="449">
        <v>7</v>
      </c>
      <c r="K2" s="449">
        <v>8</v>
      </c>
      <c r="L2" s="449">
        <v>9</v>
      </c>
      <c r="M2" s="449">
        <v>10</v>
      </c>
      <c r="N2" s="449">
        <v>11</v>
      </c>
      <c r="O2" s="449">
        <v>12</v>
      </c>
      <c r="P2" s="449">
        <v>13</v>
      </c>
      <c r="Q2" s="449">
        <v>14</v>
      </c>
    </row>
    <row r="3" spans="1:17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</row>
    <row r="5" spans="1:17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</row>
    <row r="6" spans="1:17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</row>
    <row r="7" spans="1:17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</row>
    <row r="8" spans="1:17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</row>
    <row r="9" spans="1:17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</row>
    <row r="10" spans="1:17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</row>
    <row r="11" spans="1:17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17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17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</row>
    <row r="14" spans="1:17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</row>
    <row r="15" spans="1:17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</row>
    <row r="16" spans="1:17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</row>
    <row r="17" spans="1:17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17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</sheetData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XFD432"/>
  <sheetViews>
    <sheetView workbookViewId="0">
      <pane ySplit="2" topLeftCell="A267" activePane="bottomLeft" state="frozen"/>
      <selection pane="bottomLeft" activeCell="U351" sqref="U351"/>
    </sheetView>
  </sheetViews>
  <sheetFormatPr defaultRowHeight="15"/>
  <cols>
    <col min="1" max="3" width="3.7109375" customWidth="1"/>
    <col min="4" max="5" width="10.140625" customWidth="1"/>
    <col min="6" max="6" width="10.140625" style="505" customWidth="1"/>
    <col min="7" max="11" width="10.140625" customWidth="1"/>
    <col min="12" max="12" width="8.42578125" customWidth="1"/>
    <col min="13" max="17" width="0" hidden="1" customWidth="1"/>
    <col min="18" max="18" width="15.5703125" style="505" customWidth="1"/>
    <col min="19" max="21" width="5.7109375" customWidth="1"/>
    <col min="22" max="22" width="11.85546875" customWidth="1"/>
    <col min="23" max="25" width="5.7109375" customWidth="1"/>
    <col min="26" max="26" width="7" customWidth="1"/>
    <col min="27" max="74" width="5.7109375" customWidth="1"/>
    <col min="76" max="76" width="15" customWidth="1"/>
    <col min="77" max="78" width="14.7109375" customWidth="1"/>
    <col min="80" max="80" width="11.42578125" customWidth="1"/>
    <col min="83" max="83" width="7.28515625" customWidth="1"/>
    <col min="84" max="84" width="6.5703125" customWidth="1"/>
    <col min="86" max="86" width="3.5703125" customWidth="1"/>
    <col min="87" max="87" width="4.140625" customWidth="1"/>
    <col min="88" max="88" width="6" customWidth="1"/>
    <col min="89" max="89" width="6.42578125" customWidth="1"/>
    <col min="91" max="92" width="4" customWidth="1"/>
    <col min="93" max="93" width="5.42578125" customWidth="1"/>
    <col min="94" max="94" width="7" customWidth="1"/>
    <col min="96" max="96" width="23.42578125" customWidth="1"/>
  </cols>
  <sheetData>
    <row r="1" spans="1:94">
      <c r="A1" s="601" t="s">
        <v>0</v>
      </c>
      <c r="B1" s="602"/>
      <c r="C1" s="603"/>
      <c r="D1" s="607" t="s">
        <v>1</v>
      </c>
      <c r="E1" s="824"/>
      <c r="F1" s="608"/>
      <c r="G1" s="609" t="s">
        <v>2</v>
      </c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794"/>
      <c r="S1" s="615">
        <v>1</v>
      </c>
      <c r="T1" s="616"/>
      <c r="U1" s="616"/>
      <c r="V1" s="617"/>
      <c r="W1" s="598">
        <v>2</v>
      </c>
      <c r="X1" s="599"/>
      <c r="Y1" s="599"/>
      <c r="Z1" s="600"/>
      <c r="AA1" s="637">
        <v>3</v>
      </c>
      <c r="AB1" s="638"/>
      <c r="AC1" s="638"/>
      <c r="AD1" s="639"/>
      <c r="AE1" s="640">
        <v>4</v>
      </c>
      <c r="AF1" s="641"/>
      <c r="AG1" s="641"/>
      <c r="AH1" s="642"/>
      <c r="AI1" s="643">
        <v>5</v>
      </c>
      <c r="AJ1" s="644"/>
      <c r="AK1" s="644"/>
      <c r="AL1" s="645"/>
      <c r="AM1" s="634">
        <v>6</v>
      </c>
      <c r="AN1" s="635"/>
      <c r="AO1" s="635"/>
      <c r="AP1" s="636"/>
      <c r="AQ1" s="646">
        <v>7</v>
      </c>
      <c r="AR1" s="647"/>
      <c r="AS1" s="647"/>
      <c r="AT1" s="648"/>
      <c r="AU1" s="649">
        <v>8</v>
      </c>
      <c r="AV1" s="650"/>
      <c r="AW1" s="650"/>
      <c r="AX1" s="651"/>
      <c r="AY1" s="615">
        <v>9</v>
      </c>
      <c r="AZ1" s="616"/>
      <c r="BA1" s="616"/>
      <c r="BB1" s="617"/>
      <c r="BC1" s="598">
        <v>10</v>
      </c>
      <c r="BD1" s="599"/>
      <c r="BE1" s="599"/>
      <c r="BF1" s="600"/>
      <c r="BG1" s="637">
        <v>11</v>
      </c>
      <c r="BH1" s="638"/>
      <c r="BI1" s="638"/>
      <c r="BJ1" s="639"/>
      <c r="BK1" s="640">
        <v>12</v>
      </c>
      <c r="BL1" s="641"/>
      <c r="BM1" s="641"/>
      <c r="BN1" s="642"/>
      <c r="BO1" s="643">
        <v>13</v>
      </c>
      <c r="BP1" s="644"/>
      <c r="BQ1" s="644"/>
      <c r="BR1" s="645"/>
      <c r="BS1" s="634">
        <v>14</v>
      </c>
      <c r="BT1" s="635"/>
      <c r="BU1" s="635"/>
      <c r="BV1" s="636"/>
    </row>
    <row r="2" spans="1:94">
      <c r="A2" s="604"/>
      <c r="B2" s="605"/>
      <c r="C2" s="606"/>
      <c r="D2" s="1" t="s">
        <v>4</v>
      </c>
      <c r="E2" s="499" t="s">
        <v>5</v>
      </c>
      <c r="F2" s="499" t="s">
        <v>577</v>
      </c>
      <c r="G2" s="498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5" t="s">
        <v>11</v>
      </c>
      <c r="M2" s="3" t="s">
        <v>12</v>
      </c>
      <c r="N2" s="4" t="s">
        <v>13</v>
      </c>
      <c r="O2" s="4" t="s">
        <v>14</v>
      </c>
      <c r="P2" s="4" t="s">
        <v>15</v>
      </c>
      <c r="Q2" s="5" t="s">
        <v>16</v>
      </c>
      <c r="R2" s="5" t="s">
        <v>17</v>
      </c>
      <c r="S2" s="9" t="s">
        <v>18</v>
      </c>
      <c r="T2" s="9" t="s">
        <v>19</v>
      </c>
      <c r="U2" s="9" t="s">
        <v>20</v>
      </c>
      <c r="V2" s="9" t="s">
        <v>21</v>
      </c>
      <c r="W2" s="10" t="s">
        <v>18</v>
      </c>
      <c r="X2" s="10" t="s">
        <v>19</v>
      </c>
      <c r="Y2" s="10" t="s">
        <v>20</v>
      </c>
      <c r="Z2" s="10" t="s">
        <v>21</v>
      </c>
      <c r="AA2" s="11" t="s">
        <v>18</v>
      </c>
      <c r="AB2" s="11" t="s">
        <v>19</v>
      </c>
      <c r="AC2" s="11" t="s">
        <v>20</v>
      </c>
      <c r="AD2" s="11" t="s">
        <v>21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18</v>
      </c>
      <c r="AJ2" s="13" t="s">
        <v>19</v>
      </c>
      <c r="AK2" s="13" t="s">
        <v>20</v>
      </c>
      <c r="AL2" s="13" t="s">
        <v>21</v>
      </c>
      <c r="AM2" s="14" t="s">
        <v>18</v>
      </c>
      <c r="AN2" s="14" t="s">
        <v>19</v>
      </c>
      <c r="AO2" s="14" t="s">
        <v>20</v>
      </c>
      <c r="AP2" s="14" t="s">
        <v>21</v>
      </c>
      <c r="AQ2" s="15" t="s">
        <v>18</v>
      </c>
      <c r="AR2" s="15" t="s">
        <v>19</v>
      </c>
      <c r="AS2" s="15" t="s">
        <v>20</v>
      </c>
      <c r="AT2" s="15" t="s">
        <v>21</v>
      </c>
      <c r="AU2" s="16" t="s">
        <v>18</v>
      </c>
      <c r="AV2" s="16" t="s">
        <v>19</v>
      </c>
      <c r="AW2" s="16" t="s">
        <v>20</v>
      </c>
      <c r="AX2" s="16" t="s">
        <v>21</v>
      </c>
      <c r="AY2" s="9" t="s">
        <v>18</v>
      </c>
      <c r="AZ2" s="9" t="s">
        <v>19</v>
      </c>
      <c r="BA2" s="9" t="s">
        <v>20</v>
      </c>
      <c r="BB2" s="9" t="s">
        <v>21</v>
      </c>
      <c r="BC2" s="10" t="s">
        <v>18</v>
      </c>
      <c r="BD2" s="10" t="s">
        <v>19</v>
      </c>
      <c r="BE2" s="10" t="s">
        <v>20</v>
      </c>
      <c r="BF2" s="10" t="s">
        <v>21</v>
      </c>
      <c r="BG2" s="11" t="s">
        <v>18</v>
      </c>
      <c r="BH2" s="11" t="s">
        <v>19</v>
      </c>
      <c r="BI2" s="11" t="s">
        <v>20</v>
      </c>
      <c r="BJ2" s="11" t="s">
        <v>21</v>
      </c>
      <c r="BK2" s="12" t="s">
        <v>18</v>
      </c>
      <c r="BL2" s="12" t="s">
        <v>19</v>
      </c>
      <c r="BM2" s="12" t="s">
        <v>20</v>
      </c>
      <c r="BN2" s="12" t="s">
        <v>21</v>
      </c>
      <c r="BO2" s="13" t="s">
        <v>18</v>
      </c>
      <c r="BP2" s="13" t="s">
        <v>19</v>
      </c>
      <c r="BQ2" s="13" t="s">
        <v>20</v>
      </c>
      <c r="BR2" s="13" t="s">
        <v>21</v>
      </c>
      <c r="BS2" s="14" t="s">
        <v>18</v>
      </c>
      <c r="BT2" s="14" t="s">
        <v>19</v>
      </c>
      <c r="BU2" s="14" t="s">
        <v>20</v>
      </c>
      <c r="BV2" s="14" t="s">
        <v>21</v>
      </c>
    </row>
    <row r="3" spans="1:94" ht="15" customHeight="1">
      <c r="A3" s="17">
        <v>1</v>
      </c>
      <c r="B3" s="172">
        <v>1</v>
      </c>
      <c r="C3" s="658" t="s">
        <v>564</v>
      </c>
      <c r="D3" s="18">
        <v>1</v>
      </c>
      <c r="E3" s="19"/>
      <c r="F3" s="500"/>
      <c r="G3" s="20">
        <v>1</v>
      </c>
      <c r="H3" s="20"/>
      <c r="I3" s="20"/>
      <c r="J3" s="20"/>
      <c r="K3" s="20"/>
      <c r="L3" s="20"/>
      <c r="M3" s="20"/>
      <c r="N3" s="20"/>
      <c r="O3" s="20"/>
      <c r="P3" s="20"/>
      <c r="Q3" s="19"/>
      <c r="R3" s="500"/>
      <c r="S3" s="21"/>
      <c r="T3" s="21"/>
      <c r="U3" s="21"/>
      <c r="V3" s="21">
        <v>4</v>
      </c>
      <c r="W3" s="22"/>
      <c r="X3" s="22"/>
      <c r="Y3" s="22"/>
      <c r="Z3" s="22">
        <v>4</v>
      </c>
      <c r="AA3" s="23"/>
      <c r="AB3" s="23"/>
      <c r="AC3" s="23"/>
      <c r="AD3" s="23">
        <v>4</v>
      </c>
      <c r="AE3" s="24"/>
      <c r="AF3" s="24"/>
      <c r="AG3" s="24"/>
      <c r="AH3" s="24">
        <v>4</v>
      </c>
      <c r="AI3" s="25"/>
      <c r="AJ3" s="25"/>
      <c r="AK3" s="25"/>
      <c r="AL3" s="25">
        <v>4</v>
      </c>
      <c r="AM3" s="26"/>
      <c r="AN3" s="26"/>
      <c r="AO3" s="26"/>
      <c r="AP3" s="26">
        <v>4</v>
      </c>
      <c r="AQ3" s="22"/>
      <c r="AR3" s="22"/>
      <c r="AS3" s="22"/>
      <c r="AT3" s="22">
        <v>4</v>
      </c>
      <c r="AU3" s="27"/>
      <c r="AV3" s="27"/>
      <c r="AW3" s="27"/>
      <c r="AX3" s="27">
        <v>4</v>
      </c>
      <c r="AY3" s="21"/>
      <c r="AZ3" s="21"/>
      <c r="BA3" s="21"/>
      <c r="BB3" s="21">
        <v>4</v>
      </c>
      <c r="BC3" s="22"/>
      <c r="BD3" s="22"/>
      <c r="BE3" s="22"/>
      <c r="BF3" s="22">
        <v>4</v>
      </c>
      <c r="BG3" s="23"/>
      <c r="BH3" s="23"/>
      <c r="BI3" s="23"/>
      <c r="BJ3" s="23">
        <v>4</v>
      </c>
      <c r="BK3" s="24"/>
      <c r="BL3" s="24"/>
      <c r="BM3" s="24"/>
      <c r="BN3" s="24">
        <v>4</v>
      </c>
      <c r="BO3" s="25"/>
      <c r="BP3" s="25"/>
      <c r="BQ3" s="25"/>
      <c r="BR3" s="25">
        <v>4</v>
      </c>
      <c r="BS3" s="26"/>
      <c r="BT3" s="26"/>
      <c r="BU3" s="26"/>
      <c r="BV3" s="26">
        <v>4</v>
      </c>
      <c r="CA3" s="170"/>
      <c r="CB3" s="44"/>
      <c r="CC3" s="171"/>
      <c r="CK3" s="28"/>
      <c r="CP3" s="28"/>
    </row>
    <row r="4" spans="1:94">
      <c r="A4" s="17">
        <v>2</v>
      </c>
      <c r="B4" s="172">
        <v>2</v>
      </c>
      <c r="C4" s="659"/>
      <c r="D4" s="18">
        <v>1</v>
      </c>
      <c r="E4" s="19"/>
      <c r="F4" s="500"/>
      <c r="G4" s="20"/>
      <c r="H4" s="20">
        <v>1</v>
      </c>
      <c r="I4" s="20"/>
      <c r="J4" s="20"/>
      <c r="K4" s="20"/>
      <c r="L4" s="20"/>
      <c r="M4" s="20"/>
      <c r="N4" s="20"/>
      <c r="O4" s="20"/>
      <c r="P4" s="20"/>
      <c r="Q4" s="19"/>
      <c r="R4" s="500"/>
      <c r="S4" s="21"/>
      <c r="T4" s="21"/>
      <c r="U4" s="21">
        <v>3</v>
      </c>
      <c r="V4" s="21"/>
      <c r="W4" s="22"/>
      <c r="X4" s="22"/>
      <c r="Y4" s="22">
        <v>3</v>
      </c>
      <c r="Z4" s="22"/>
      <c r="AA4" s="23"/>
      <c r="AB4" s="23"/>
      <c r="AC4" s="23">
        <v>3</v>
      </c>
      <c r="AD4" s="23"/>
      <c r="AE4" s="24"/>
      <c r="AF4" s="24"/>
      <c r="AG4" s="24"/>
      <c r="AH4" s="24">
        <v>4</v>
      </c>
      <c r="AI4" s="25"/>
      <c r="AJ4" s="25"/>
      <c r="AK4" s="25"/>
      <c r="AL4" s="25">
        <v>4</v>
      </c>
      <c r="AM4" s="26"/>
      <c r="AN4" s="26"/>
      <c r="AO4" s="26"/>
      <c r="AP4" s="26">
        <v>4</v>
      </c>
      <c r="AQ4" s="22"/>
      <c r="AR4" s="22"/>
      <c r="AS4" s="22"/>
      <c r="AT4" s="22">
        <v>4</v>
      </c>
      <c r="AU4" s="27"/>
      <c r="AV4" s="27"/>
      <c r="AW4" s="27"/>
      <c r="AX4" s="27">
        <v>4</v>
      </c>
      <c r="AY4" s="21"/>
      <c r="AZ4" s="21"/>
      <c r="BA4" s="21"/>
      <c r="BB4" s="21">
        <v>4</v>
      </c>
      <c r="BC4" s="22"/>
      <c r="BD4" s="22"/>
      <c r="BE4" s="22"/>
      <c r="BF4" s="22">
        <v>4</v>
      </c>
      <c r="BG4" s="23"/>
      <c r="BH4" s="23"/>
      <c r="BI4" s="23"/>
      <c r="BJ4" s="23">
        <v>4</v>
      </c>
      <c r="BK4" s="24"/>
      <c r="BL4" s="24"/>
      <c r="BM4" s="24"/>
      <c r="BN4" s="24">
        <v>4</v>
      </c>
      <c r="BO4" s="25"/>
      <c r="BP4" s="25"/>
      <c r="BQ4" s="25"/>
      <c r="BR4" s="25">
        <v>4</v>
      </c>
      <c r="BS4" s="26"/>
      <c r="BT4" s="26"/>
      <c r="BU4" s="26"/>
      <c r="BV4" s="26">
        <v>4</v>
      </c>
      <c r="CA4" s="170"/>
      <c r="CB4" s="44"/>
      <c r="CC4" s="171"/>
      <c r="CK4" s="28"/>
      <c r="CP4" s="28"/>
    </row>
    <row r="5" spans="1:94">
      <c r="A5" s="17">
        <v>3</v>
      </c>
      <c r="B5" s="172">
        <v>3</v>
      </c>
      <c r="C5" s="659"/>
      <c r="D5" s="18">
        <v>1</v>
      </c>
      <c r="E5" s="19"/>
      <c r="F5" s="500"/>
      <c r="G5" s="20"/>
      <c r="H5" s="20"/>
      <c r="I5" s="20">
        <v>1</v>
      </c>
      <c r="J5" s="20"/>
      <c r="K5" s="20"/>
      <c r="L5" s="20"/>
      <c r="M5" s="20"/>
      <c r="N5" s="20"/>
      <c r="O5" s="20"/>
      <c r="P5" s="20"/>
      <c r="Q5" s="19"/>
      <c r="R5" s="500"/>
      <c r="S5" s="21"/>
      <c r="T5" s="21"/>
      <c r="U5" s="21">
        <v>3</v>
      </c>
      <c r="V5" s="21"/>
      <c r="W5" s="22"/>
      <c r="X5" s="22"/>
      <c r="Y5" s="22">
        <v>3</v>
      </c>
      <c r="Z5" s="22"/>
      <c r="AA5" s="23"/>
      <c r="AB5" s="23"/>
      <c r="AC5" s="23">
        <v>3</v>
      </c>
      <c r="AD5" s="23"/>
      <c r="AE5" s="24"/>
      <c r="AF5" s="24"/>
      <c r="AG5" s="24">
        <v>3</v>
      </c>
      <c r="AH5" s="24"/>
      <c r="AI5" s="25"/>
      <c r="AJ5" s="25"/>
      <c r="AK5" s="25">
        <v>3</v>
      </c>
      <c r="AL5" s="25"/>
      <c r="AM5" s="26"/>
      <c r="AN5" s="26"/>
      <c r="AO5" s="26"/>
      <c r="AP5" s="26">
        <v>4</v>
      </c>
      <c r="AQ5" s="22"/>
      <c r="AR5" s="22"/>
      <c r="AS5" s="22">
        <v>3</v>
      </c>
      <c r="AT5" s="22"/>
      <c r="AU5" s="27"/>
      <c r="AV5" s="27"/>
      <c r="AW5" s="27"/>
      <c r="AX5" s="27">
        <v>4</v>
      </c>
      <c r="AY5" s="21"/>
      <c r="AZ5" s="21"/>
      <c r="BA5" s="21">
        <v>3</v>
      </c>
      <c r="BB5" s="21"/>
      <c r="BC5" s="22"/>
      <c r="BD5" s="22"/>
      <c r="BE5" s="22">
        <v>3</v>
      </c>
      <c r="BF5" s="22"/>
      <c r="BG5" s="23"/>
      <c r="BH5" s="23"/>
      <c r="BI5" s="23">
        <v>3</v>
      </c>
      <c r="BJ5" s="23"/>
      <c r="BK5" s="24"/>
      <c r="BL5" s="24"/>
      <c r="BM5" s="24">
        <v>3</v>
      </c>
      <c r="BN5" s="24"/>
      <c r="BO5" s="25"/>
      <c r="BP5" s="25"/>
      <c r="BQ5" s="25">
        <v>3</v>
      </c>
      <c r="BR5" s="25"/>
      <c r="BS5" s="26"/>
      <c r="BT5" s="26"/>
      <c r="BU5" s="26"/>
      <c r="BV5" s="26">
        <v>4</v>
      </c>
      <c r="CA5" s="170"/>
      <c r="CB5" s="44"/>
      <c r="CC5" s="171"/>
      <c r="CK5" s="28"/>
      <c r="CP5" s="28"/>
    </row>
    <row r="6" spans="1:94">
      <c r="A6" s="17">
        <v>4</v>
      </c>
      <c r="B6" s="172">
        <v>4</v>
      </c>
      <c r="C6" s="659"/>
      <c r="D6" s="18">
        <v>1</v>
      </c>
      <c r="E6" s="19"/>
      <c r="F6" s="500"/>
      <c r="G6" s="20">
        <v>1</v>
      </c>
      <c r="H6" s="20"/>
      <c r="I6" s="20"/>
      <c r="J6" s="20"/>
      <c r="K6" s="20"/>
      <c r="L6" s="20"/>
      <c r="M6" s="20"/>
      <c r="N6" s="20"/>
      <c r="O6" s="20"/>
      <c r="P6" s="20"/>
      <c r="Q6" s="19"/>
      <c r="R6" s="500"/>
      <c r="S6" s="21"/>
      <c r="T6" s="21"/>
      <c r="U6" s="21">
        <v>3</v>
      </c>
      <c r="V6" s="21"/>
      <c r="W6" s="22"/>
      <c r="X6" s="22"/>
      <c r="Y6" s="22">
        <v>3</v>
      </c>
      <c r="Z6" s="22"/>
      <c r="AA6" s="23"/>
      <c r="AB6" s="23"/>
      <c r="AC6" s="23">
        <v>3</v>
      </c>
      <c r="AD6" s="23"/>
      <c r="AE6" s="24"/>
      <c r="AF6" s="24"/>
      <c r="AG6" s="24">
        <v>3</v>
      </c>
      <c r="AH6" s="24"/>
      <c r="AI6" s="25"/>
      <c r="AJ6" s="25"/>
      <c r="AK6" s="25">
        <v>3</v>
      </c>
      <c r="AL6" s="25"/>
      <c r="AM6" s="26"/>
      <c r="AN6" s="26"/>
      <c r="AO6" s="26">
        <v>3</v>
      </c>
      <c r="AP6" s="26"/>
      <c r="AQ6" s="22"/>
      <c r="AR6" s="22"/>
      <c r="AS6" s="22">
        <v>3</v>
      </c>
      <c r="AT6" s="22"/>
      <c r="AU6" s="27"/>
      <c r="AV6" s="27"/>
      <c r="AW6" s="27">
        <v>3</v>
      </c>
      <c r="AX6" s="27"/>
      <c r="AY6" s="21"/>
      <c r="AZ6" s="21"/>
      <c r="BA6" s="21">
        <v>3</v>
      </c>
      <c r="BB6" s="21"/>
      <c r="BC6" s="22"/>
      <c r="BD6" s="22"/>
      <c r="BE6" s="22">
        <v>3</v>
      </c>
      <c r="BF6" s="22"/>
      <c r="BG6" s="23"/>
      <c r="BH6" s="23"/>
      <c r="BI6" s="23">
        <v>3</v>
      </c>
      <c r="BJ6" s="23"/>
      <c r="BK6" s="24"/>
      <c r="BL6" s="24"/>
      <c r="BM6" s="24">
        <v>3</v>
      </c>
      <c r="BN6" s="24"/>
      <c r="BO6" s="25"/>
      <c r="BP6" s="25"/>
      <c r="BQ6" s="25"/>
      <c r="BR6" s="25">
        <v>4</v>
      </c>
      <c r="BS6" s="26"/>
      <c r="BT6" s="26"/>
      <c r="BU6" s="26"/>
      <c r="BV6" s="26">
        <v>4</v>
      </c>
      <c r="CA6" s="170"/>
      <c r="CB6" s="44"/>
      <c r="CC6" s="171"/>
      <c r="CK6" s="28"/>
      <c r="CP6" s="28"/>
    </row>
    <row r="7" spans="1:94">
      <c r="A7" s="17">
        <v>5</v>
      </c>
      <c r="B7" s="172">
        <v>5</v>
      </c>
      <c r="C7" s="659"/>
      <c r="D7" s="18"/>
      <c r="E7" s="19">
        <v>1</v>
      </c>
      <c r="F7" s="500"/>
      <c r="G7" s="20"/>
      <c r="H7" s="20"/>
      <c r="I7" s="20">
        <v>1</v>
      </c>
      <c r="J7" s="20"/>
      <c r="K7" s="20"/>
      <c r="L7" s="20"/>
      <c r="M7" s="20"/>
      <c r="N7" s="20"/>
      <c r="O7" s="20"/>
      <c r="P7" s="20"/>
      <c r="Q7" s="19"/>
      <c r="R7" s="500"/>
      <c r="S7" s="21"/>
      <c r="T7" s="21"/>
      <c r="U7" s="21"/>
      <c r="V7" s="21">
        <v>4</v>
      </c>
      <c r="W7" s="22"/>
      <c r="X7" s="22"/>
      <c r="Y7" s="22"/>
      <c r="Z7" s="22">
        <v>4</v>
      </c>
      <c r="AA7" s="23"/>
      <c r="AB7" s="23"/>
      <c r="AC7" s="23"/>
      <c r="AD7" s="23">
        <v>4</v>
      </c>
      <c r="AE7" s="24"/>
      <c r="AF7" s="24"/>
      <c r="AG7" s="24"/>
      <c r="AH7" s="24">
        <v>4</v>
      </c>
      <c r="AI7" s="25"/>
      <c r="AJ7" s="25"/>
      <c r="AK7" s="25"/>
      <c r="AL7" s="25">
        <v>4</v>
      </c>
      <c r="AM7" s="26"/>
      <c r="AN7" s="26"/>
      <c r="AO7" s="26"/>
      <c r="AP7" s="26">
        <v>4</v>
      </c>
      <c r="AQ7" s="22"/>
      <c r="AR7" s="22"/>
      <c r="AS7" s="22"/>
      <c r="AT7" s="22">
        <v>4</v>
      </c>
      <c r="AU7" s="27"/>
      <c r="AV7" s="27"/>
      <c r="AW7" s="27"/>
      <c r="AX7" s="27">
        <v>4</v>
      </c>
      <c r="AY7" s="21"/>
      <c r="AZ7" s="21"/>
      <c r="BA7" s="21"/>
      <c r="BB7" s="21">
        <v>4</v>
      </c>
      <c r="BC7" s="22"/>
      <c r="BD7" s="22"/>
      <c r="BE7" s="22"/>
      <c r="BF7" s="22">
        <v>4</v>
      </c>
      <c r="BG7" s="23"/>
      <c r="BH7" s="23"/>
      <c r="BI7" s="23"/>
      <c r="BJ7" s="23">
        <v>4</v>
      </c>
      <c r="BK7" s="24"/>
      <c r="BL7" s="24"/>
      <c r="BM7" s="24"/>
      <c r="BN7" s="24">
        <v>4</v>
      </c>
      <c r="BO7" s="25"/>
      <c r="BP7" s="25"/>
      <c r="BQ7" s="25"/>
      <c r="BR7" s="25">
        <v>4</v>
      </c>
      <c r="BS7" s="26"/>
      <c r="BT7" s="26"/>
      <c r="BU7" s="26"/>
      <c r="BV7" s="26">
        <v>4</v>
      </c>
      <c r="CA7" s="170"/>
      <c r="CB7" s="44"/>
      <c r="CC7" s="171"/>
      <c r="CK7" s="28"/>
      <c r="CP7" s="28"/>
    </row>
    <row r="8" spans="1:94">
      <c r="A8" s="17">
        <v>6</v>
      </c>
      <c r="B8" s="172">
        <v>6</v>
      </c>
      <c r="C8" s="659"/>
      <c r="D8" s="18">
        <v>1</v>
      </c>
      <c r="E8" s="19"/>
      <c r="F8" s="500"/>
      <c r="G8" s="20"/>
      <c r="H8" s="20"/>
      <c r="I8" s="20">
        <v>1</v>
      </c>
      <c r="J8" s="20"/>
      <c r="K8" s="20"/>
      <c r="L8" s="20"/>
      <c r="M8" s="20"/>
      <c r="N8" s="20"/>
      <c r="O8" s="20"/>
      <c r="P8" s="20"/>
      <c r="Q8" s="19"/>
      <c r="R8" s="500"/>
      <c r="S8" s="21"/>
      <c r="T8" s="21"/>
      <c r="U8" s="21">
        <v>3</v>
      </c>
      <c r="V8" s="21"/>
      <c r="W8" s="22"/>
      <c r="X8" s="22"/>
      <c r="Y8" s="22">
        <v>3</v>
      </c>
      <c r="Z8" s="22"/>
      <c r="AA8" s="23"/>
      <c r="AB8" s="23"/>
      <c r="AC8" s="23">
        <v>3</v>
      </c>
      <c r="AD8" s="23"/>
      <c r="AE8" s="24"/>
      <c r="AF8" s="24"/>
      <c r="AG8" s="24">
        <v>3</v>
      </c>
      <c r="AH8" s="24"/>
      <c r="AI8" s="25"/>
      <c r="AJ8" s="25"/>
      <c r="AK8" s="25"/>
      <c r="AL8" s="25">
        <v>4</v>
      </c>
      <c r="AM8" s="26"/>
      <c r="AN8" s="26"/>
      <c r="AO8" s="26">
        <v>3</v>
      </c>
      <c r="AP8" s="26"/>
      <c r="AQ8" s="22"/>
      <c r="AR8" s="22"/>
      <c r="AS8" s="22">
        <v>3</v>
      </c>
      <c r="AT8" s="22"/>
      <c r="AU8" s="27"/>
      <c r="AV8" s="27"/>
      <c r="AW8" s="27">
        <v>3</v>
      </c>
      <c r="AX8" s="27"/>
      <c r="AY8" s="21"/>
      <c r="AZ8" s="21"/>
      <c r="BA8" s="21">
        <v>3</v>
      </c>
      <c r="BB8" s="21"/>
      <c r="BC8" s="22"/>
      <c r="BD8" s="22"/>
      <c r="BE8" s="22">
        <v>3</v>
      </c>
      <c r="BF8" s="22"/>
      <c r="BG8" s="23"/>
      <c r="BH8" s="23"/>
      <c r="BI8" s="23">
        <v>3</v>
      </c>
      <c r="BJ8" s="23"/>
      <c r="BK8" s="24"/>
      <c r="BL8" s="24"/>
      <c r="BM8" s="24">
        <v>3</v>
      </c>
      <c r="BN8" s="24"/>
      <c r="BO8" s="25"/>
      <c r="BP8" s="25"/>
      <c r="BQ8" s="25"/>
      <c r="BR8" s="25">
        <v>4</v>
      </c>
      <c r="BS8" s="26"/>
      <c r="BT8" s="26"/>
      <c r="BU8" s="26"/>
      <c r="BV8" s="26">
        <v>4</v>
      </c>
      <c r="CA8" s="170"/>
      <c r="CB8" s="44"/>
      <c r="CC8" s="171"/>
      <c r="CK8" s="28"/>
      <c r="CP8" s="28"/>
    </row>
    <row r="9" spans="1:94">
      <c r="A9" s="17">
        <v>7</v>
      </c>
      <c r="B9" s="172">
        <v>7</v>
      </c>
      <c r="C9" s="820"/>
      <c r="D9" s="18">
        <v>1</v>
      </c>
      <c r="E9" s="19"/>
      <c r="F9" s="500"/>
      <c r="G9" s="20"/>
      <c r="H9" s="20"/>
      <c r="I9" s="20">
        <v>1</v>
      </c>
      <c r="J9" s="20"/>
      <c r="K9" s="20"/>
      <c r="L9" s="20"/>
      <c r="M9" s="20"/>
      <c r="N9" s="20"/>
      <c r="O9" s="20"/>
      <c r="P9" s="20"/>
      <c r="Q9" s="19"/>
      <c r="R9" s="500"/>
      <c r="S9" s="21"/>
      <c r="T9" s="21"/>
      <c r="U9" s="21">
        <v>3</v>
      </c>
      <c r="V9" s="21"/>
      <c r="W9" s="22"/>
      <c r="X9" s="22"/>
      <c r="Y9" s="22">
        <v>3</v>
      </c>
      <c r="Z9" s="22"/>
      <c r="AA9" s="23"/>
      <c r="AB9" s="23"/>
      <c r="AC9" s="23"/>
      <c r="AD9" s="23">
        <v>4</v>
      </c>
      <c r="AE9" s="24"/>
      <c r="AF9" s="24"/>
      <c r="AG9" s="24">
        <v>3</v>
      </c>
      <c r="AH9" s="24"/>
      <c r="AI9" s="25"/>
      <c r="AJ9" s="25"/>
      <c r="AK9" s="25"/>
      <c r="AL9" s="25">
        <v>4</v>
      </c>
      <c r="AM9" s="26"/>
      <c r="AN9" s="26"/>
      <c r="AO9" s="26">
        <v>3</v>
      </c>
      <c r="AP9" s="26"/>
      <c r="AQ9" s="22"/>
      <c r="AR9" s="22"/>
      <c r="AS9" s="22"/>
      <c r="AT9" s="22">
        <v>4</v>
      </c>
      <c r="AU9" s="27"/>
      <c r="AV9" s="27"/>
      <c r="AW9" s="27">
        <v>3</v>
      </c>
      <c r="AX9" s="27"/>
      <c r="AY9" s="21"/>
      <c r="AZ9" s="21"/>
      <c r="BA9" s="21">
        <v>3</v>
      </c>
      <c r="BB9" s="21"/>
      <c r="BC9" s="22"/>
      <c r="BD9" s="22"/>
      <c r="BE9" s="22"/>
      <c r="BF9" s="22">
        <v>4</v>
      </c>
      <c r="BG9" s="23"/>
      <c r="BH9" s="23"/>
      <c r="BI9" s="23">
        <v>3</v>
      </c>
      <c r="BJ9" s="23"/>
      <c r="BK9" s="24"/>
      <c r="BL9" s="24"/>
      <c r="BM9" s="24">
        <v>3</v>
      </c>
      <c r="BN9" s="24"/>
      <c r="BO9" s="25"/>
      <c r="BP9" s="25"/>
      <c r="BQ9" s="25"/>
      <c r="BR9" s="25">
        <v>4</v>
      </c>
      <c r="BS9" s="26"/>
      <c r="BT9" s="26"/>
      <c r="BU9" s="26"/>
      <c r="BV9" s="26">
        <v>4</v>
      </c>
      <c r="CA9" s="170"/>
      <c r="CB9" s="44"/>
      <c r="CC9" s="171"/>
      <c r="CK9" s="28"/>
      <c r="CP9" s="28"/>
    </row>
    <row r="10" spans="1:94" ht="15" customHeight="1">
      <c r="A10" s="17">
        <v>8</v>
      </c>
      <c r="B10" s="179">
        <v>1</v>
      </c>
      <c r="C10" s="660" t="s">
        <v>459</v>
      </c>
      <c r="D10" s="18"/>
      <c r="E10" s="19">
        <v>1</v>
      </c>
      <c r="F10" s="500"/>
      <c r="G10" s="20"/>
      <c r="H10" s="20"/>
      <c r="I10" s="20"/>
      <c r="J10" s="20">
        <v>1</v>
      </c>
      <c r="K10" s="20"/>
      <c r="L10" s="20"/>
      <c r="M10" s="20"/>
      <c r="N10" s="20"/>
      <c r="O10" s="20"/>
      <c r="P10" s="20"/>
      <c r="Q10" s="19"/>
      <c r="R10" s="500"/>
      <c r="S10" s="21"/>
      <c r="T10" s="21"/>
      <c r="U10" s="21">
        <v>3</v>
      </c>
      <c r="V10" s="21"/>
      <c r="W10" s="22"/>
      <c r="X10" s="22"/>
      <c r="Y10" s="22">
        <v>3</v>
      </c>
      <c r="Z10" s="22"/>
      <c r="AA10" s="23"/>
      <c r="AB10" s="23"/>
      <c r="AC10" s="23"/>
      <c r="AD10" s="23">
        <v>4</v>
      </c>
      <c r="AE10" s="24"/>
      <c r="AF10" s="24"/>
      <c r="AG10" s="24"/>
      <c r="AH10" s="24">
        <v>4</v>
      </c>
      <c r="AI10" s="25"/>
      <c r="AJ10" s="25"/>
      <c r="AK10" s="25"/>
      <c r="AL10" s="25">
        <v>4</v>
      </c>
      <c r="AM10" s="26"/>
      <c r="AN10" s="26"/>
      <c r="AO10" s="26"/>
      <c r="AP10" s="26">
        <v>4</v>
      </c>
      <c r="AQ10" s="22"/>
      <c r="AR10" s="22"/>
      <c r="AS10" s="22">
        <v>3</v>
      </c>
      <c r="AT10" s="22"/>
      <c r="AU10" s="27"/>
      <c r="AV10" s="27"/>
      <c r="AW10" s="27">
        <v>3</v>
      </c>
      <c r="AX10" s="27"/>
      <c r="AY10" s="21"/>
      <c r="AZ10" s="21"/>
      <c r="BA10" s="21">
        <v>3</v>
      </c>
      <c r="BB10" s="21"/>
      <c r="BC10" s="22"/>
      <c r="BD10" s="22"/>
      <c r="BE10" s="22">
        <v>3</v>
      </c>
      <c r="BF10" s="22"/>
      <c r="BG10" s="23"/>
      <c r="BH10" s="23">
        <v>2</v>
      </c>
      <c r="BI10" s="23"/>
      <c r="BJ10" s="23"/>
      <c r="BK10" s="24"/>
      <c r="BL10" s="24"/>
      <c r="BM10" s="24">
        <v>3</v>
      </c>
      <c r="BN10" s="24"/>
      <c r="BO10" s="25"/>
      <c r="BP10" s="25"/>
      <c r="BQ10" s="25"/>
      <c r="BR10" s="25">
        <v>4</v>
      </c>
      <c r="BS10" s="26"/>
      <c r="BT10" s="26"/>
      <c r="BU10" s="26">
        <v>3</v>
      </c>
      <c r="BV10" s="26"/>
      <c r="CA10" s="170"/>
      <c r="CB10" s="44"/>
      <c r="CC10" s="171"/>
      <c r="CK10" s="28"/>
      <c r="CP10" s="28"/>
    </row>
    <row r="11" spans="1:94">
      <c r="A11" s="17">
        <v>9</v>
      </c>
      <c r="B11" s="179">
        <v>2</v>
      </c>
      <c r="C11" s="661"/>
      <c r="D11" s="18">
        <v>1</v>
      </c>
      <c r="E11" s="19"/>
      <c r="F11" s="50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19"/>
      <c r="R11" s="500">
        <v>1</v>
      </c>
      <c r="S11" s="21"/>
      <c r="T11" s="21"/>
      <c r="U11" s="21">
        <v>3</v>
      </c>
      <c r="V11" s="21"/>
      <c r="W11" s="22"/>
      <c r="X11" s="22"/>
      <c r="Y11" s="22">
        <v>3</v>
      </c>
      <c r="Z11" s="22"/>
      <c r="AA11" s="23"/>
      <c r="AB11" s="23"/>
      <c r="AC11" s="23">
        <v>3</v>
      </c>
      <c r="AD11" s="23"/>
      <c r="AE11" s="24"/>
      <c r="AF11" s="24"/>
      <c r="AG11" s="24">
        <v>3</v>
      </c>
      <c r="AH11" s="24"/>
      <c r="AI11" s="25"/>
      <c r="AJ11" s="25"/>
      <c r="AK11" s="25">
        <v>3</v>
      </c>
      <c r="AL11" s="25"/>
      <c r="AM11" s="26"/>
      <c r="AN11" s="26"/>
      <c r="AO11" s="26">
        <v>3</v>
      </c>
      <c r="AP11" s="26"/>
      <c r="AQ11" s="22"/>
      <c r="AR11" s="22"/>
      <c r="AS11" s="22">
        <v>3</v>
      </c>
      <c r="AT11" s="22"/>
      <c r="AU11" s="27"/>
      <c r="AV11" s="27"/>
      <c r="AW11" s="27">
        <v>3</v>
      </c>
      <c r="AX11" s="27"/>
      <c r="AY11" s="21"/>
      <c r="AZ11" s="21"/>
      <c r="BA11" s="21">
        <v>3</v>
      </c>
      <c r="BB11" s="21"/>
      <c r="BC11" s="22"/>
      <c r="BD11" s="22"/>
      <c r="BE11" s="22">
        <v>3</v>
      </c>
      <c r="BF11" s="22"/>
      <c r="BG11" s="23"/>
      <c r="BH11" s="23"/>
      <c r="BI11" s="23">
        <v>3</v>
      </c>
      <c r="BJ11" s="23"/>
      <c r="BK11" s="24"/>
      <c r="BL11" s="24"/>
      <c r="BM11" s="24">
        <v>3</v>
      </c>
      <c r="BN11" s="24"/>
      <c r="BO11" s="25"/>
      <c r="BP11" s="25"/>
      <c r="BQ11" s="25">
        <v>3</v>
      </c>
      <c r="BR11" s="25"/>
      <c r="BS11" s="26"/>
      <c r="BT11" s="26"/>
      <c r="BU11" s="26">
        <v>3</v>
      </c>
      <c r="BV11" s="26"/>
      <c r="CA11" s="170"/>
      <c r="CB11" s="44"/>
      <c r="CC11" s="171"/>
      <c r="CK11" s="28"/>
      <c r="CP11" s="28"/>
    </row>
    <row r="12" spans="1:94">
      <c r="A12" s="17">
        <v>10</v>
      </c>
      <c r="B12" s="179">
        <v>3</v>
      </c>
      <c r="C12" s="661"/>
      <c r="D12" s="18"/>
      <c r="E12" s="19"/>
      <c r="F12" s="500">
        <v>1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19"/>
      <c r="R12" s="500">
        <v>1</v>
      </c>
      <c r="S12" s="21"/>
      <c r="T12" s="21"/>
      <c r="U12" s="21"/>
      <c r="V12" s="21">
        <v>4</v>
      </c>
      <c r="W12" s="22"/>
      <c r="X12" s="22"/>
      <c r="Y12" s="22"/>
      <c r="Z12" s="22">
        <v>4</v>
      </c>
      <c r="AA12" s="23"/>
      <c r="AB12" s="23"/>
      <c r="AC12" s="23">
        <v>3</v>
      </c>
      <c r="AD12" s="23"/>
      <c r="AE12" s="24"/>
      <c r="AF12" s="24"/>
      <c r="AG12" s="24"/>
      <c r="AH12" s="24">
        <v>4</v>
      </c>
      <c r="AI12" s="25"/>
      <c r="AJ12" s="25"/>
      <c r="AK12" s="25"/>
      <c r="AL12" s="25">
        <v>4</v>
      </c>
      <c r="AM12" s="26"/>
      <c r="AN12" s="26"/>
      <c r="AO12" s="26"/>
      <c r="AP12" s="26">
        <v>4</v>
      </c>
      <c r="AQ12" s="22"/>
      <c r="AR12" s="22"/>
      <c r="AS12" s="22"/>
      <c r="AT12" s="22">
        <v>4</v>
      </c>
      <c r="AU12" s="27"/>
      <c r="AV12" s="27"/>
      <c r="AW12" s="27">
        <v>3</v>
      </c>
      <c r="AX12" s="27"/>
      <c r="AY12" s="21"/>
      <c r="AZ12" s="21"/>
      <c r="BA12" s="21"/>
      <c r="BB12" s="21">
        <v>4</v>
      </c>
      <c r="BC12" s="22"/>
      <c r="BD12" s="22"/>
      <c r="BE12" s="22"/>
      <c r="BF12" s="22">
        <v>4</v>
      </c>
      <c r="BG12" s="23"/>
      <c r="BH12" s="23"/>
      <c r="BI12" s="23"/>
      <c r="BJ12" s="23">
        <v>4</v>
      </c>
      <c r="BK12" s="24"/>
      <c r="BL12" s="24"/>
      <c r="BM12" s="24">
        <v>3</v>
      </c>
      <c r="BN12" s="24"/>
      <c r="BO12" s="25"/>
      <c r="BP12" s="25"/>
      <c r="BQ12" s="25"/>
      <c r="BR12" s="25">
        <v>4</v>
      </c>
      <c r="BS12" s="26"/>
      <c r="BT12" s="26"/>
      <c r="BU12" s="26"/>
      <c r="BV12" s="26">
        <v>4</v>
      </c>
      <c r="CA12" s="170"/>
      <c r="CB12" s="44"/>
      <c r="CC12" s="171"/>
      <c r="CK12" s="28"/>
      <c r="CP12" s="28"/>
    </row>
    <row r="13" spans="1:94">
      <c r="A13" s="17">
        <v>11</v>
      </c>
      <c r="B13" s="179">
        <v>4</v>
      </c>
      <c r="C13" s="661"/>
      <c r="D13" s="18"/>
      <c r="E13" s="19">
        <v>1</v>
      </c>
      <c r="F13" s="500"/>
      <c r="G13" s="20"/>
      <c r="H13" s="20">
        <v>1</v>
      </c>
      <c r="I13" s="20"/>
      <c r="J13" s="20"/>
      <c r="K13" s="20"/>
      <c r="L13" s="20"/>
      <c r="M13" s="20"/>
      <c r="N13" s="20"/>
      <c r="O13" s="20"/>
      <c r="P13" s="20"/>
      <c r="Q13" s="19"/>
      <c r="R13" s="500"/>
      <c r="S13" s="21"/>
      <c r="T13" s="21">
        <v>2</v>
      </c>
      <c r="U13" s="21"/>
      <c r="V13" s="21"/>
      <c r="W13" s="22">
        <v>1</v>
      </c>
      <c r="X13" s="22"/>
      <c r="Y13" s="22"/>
      <c r="Z13" s="22"/>
      <c r="AA13" s="23"/>
      <c r="AB13" s="23">
        <v>2</v>
      </c>
      <c r="AC13" s="23"/>
      <c r="AD13" s="23"/>
      <c r="AE13" s="24"/>
      <c r="AF13" s="24"/>
      <c r="AG13" s="24">
        <v>3</v>
      </c>
      <c r="AH13" s="24"/>
      <c r="AI13" s="25"/>
      <c r="AJ13" s="25"/>
      <c r="AK13" s="25">
        <v>3</v>
      </c>
      <c r="AL13" s="25"/>
      <c r="AM13" s="26"/>
      <c r="AN13" s="26"/>
      <c r="AO13" s="26">
        <v>3</v>
      </c>
      <c r="AP13" s="26"/>
      <c r="AQ13" s="22"/>
      <c r="AR13" s="22"/>
      <c r="AS13" s="22">
        <v>3</v>
      </c>
      <c r="AT13" s="22"/>
      <c r="AU13" s="27">
        <v>1</v>
      </c>
      <c r="AV13" s="27"/>
      <c r="AW13" s="27"/>
      <c r="AX13" s="27"/>
      <c r="AY13" s="21">
        <v>1</v>
      </c>
      <c r="AZ13" s="21"/>
      <c r="BA13" s="21"/>
      <c r="BB13" s="21"/>
      <c r="BC13" s="22"/>
      <c r="BD13" s="22"/>
      <c r="BE13" s="22">
        <v>3</v>
      </c>
      <c r="BF13" s="22"/>
      <c r="BG13" s="23">
        <v>1</v>
      </c>
      <c r="BH13" s="23"/>
      <c r="BI13" s="23"/>
      <c r="BJ13" s="23"/>
      <c r="BK13" s="24"/>
      <c r="BL13" s="24"/>
      <c r="BM13" s="24">
        <v>3</v>
      </c>
      <c r="BN13" s="24"/>
      <c r="BO13" s="25"/>
      <c r="BP13" s="25">
        <v>2</v>
      </c>
      <c r="BQ13" s="25"/>
      <c r="BR13" s="25"/>
      <c r="BS13" s="26"/>
      <c r="BT13" s="26"/>
      <c r="BU13" s="26">
        <v>3</v>
      </c>
      <c r="BV13" s="26"/>
      <c r="CA13" s="170"/>
      <c r="CB13" s="44"/>
      <c r="CC13" s="171"/>
      <c r="CK13" s="28"/>
      <c r="CP13" s="28"/>
    </row>
    <row r="14" spans="1:94">
      <c r="A14" s="17">
        <v>12</v>
      </c>
      <c r="B14" s="179">
        <v>5</v>
      </c>
      <c r="C14" s="661"/>
      <c r="D14" s="18">
        <v>1</v>
      </c>
      <c r="E14" s="19"/>
      <c r="F14" s="500"/>
      <c r="G14" s="20"/>
      <c r="H14" s="20"/>
      <c r="I14" s="20">
        <v>1</v>
      </c>
      <c r="J14" s="20"/>
      <c r="K14" s="20"/>
      <c r="L14" s="20"/>
      <c r="M14" s="20"/>
      <c r="N14" s="20"/>
      <c r="O14" s="20"/>
      <c r="P14" s="20"/>
      <c r="Q14" s="19"/>
      <c r="R14" s="500"/>
      <c r="S14" s="21"/>
      <c r="T14" s="21"/>
      <c r="U14" s="21"/>
      <c r="V14" s="21">
        <v>4</v>
      </c>
      <c r="W14" s="22"/>
      <c r="X14" s="22"/>
      <c r="Y14" s="22">
        <v>3</v>
      </c>
      <c r="Z14" s="22"/>
      <c r="AA14" s="23"/>
      <c r="AB14" s="23"/>
      <c r="AC14" s="23"/>
      <c r="AD14" s="23">
        <v>4</v>
      </c>
      <c r="AE14" s="24"/>
      <c r="AF14" s="24"/>
      <c r="AG14" s="24"/>
      <c r="AH14" s="24">
        <v>4</v>
      </c>
      <c r="AI14" s="25"/>
      <c r="AJ14" s="25"/>
      <c r="AK14" s="25"/>
      <c r="AL14" s="25">
        <v>4</v>
      </c>
      <c r="AM14" s="26"/>
      <c r="AN14" s="26"/>
      <c r="AO14" s="26">
        <v>3</v>
      </c>
      <c r="AP14" s="26"/>
      <c r="AQ14" s="22"/>
      <c r="AR14" s="22"/>
      <c r="AS14" s="22"/>
      <c r="AT14" s="22">
        <v>4</v>
      </c>
      <c r="AU14" s="27"/>
      <c r="AV14" s="27"/>
      <c r="AW14" s="27"/>
      <c r="AX14" s="27">
        <v>4</v>
      </c>
      <c r="AY14" s="21"/>
      <c r="AZ14" s="21"/>
      <c r="BA14" s="21"/>
      <c r="BB14" s="21">
        <v>4</v>
      </c>
      <c r="BC14" s="22"/>
      <c r="BD14" s="22"/>
      <c r="BE14" s="22">
        <v>3</v>
      </c>
      <c r="BF14" s="22"/>
      <c r="BG14" s="23"/>
      <c r="BH14" s="23"/>
      <c r="BI14" s="23"/>
      <c r="BJ14" s="23">
        <v>4</v>
      </c>
      <c r="BK14" s="24"/>
      <c r="BL14" s="24"/>
      <c r="BM14" s="24"/>
      <c r="BN14" s="24">
        <v>4</v>
      </c>
      <c r="BO14" s="25"/>
      <c r="BP14" s="25"/>
      <c r="BQ14" s="25"/>
      <c r="BR14" s="25">
        <v>4</v>
      </c>
      <c r="BS14" s="26"/>
      <c r="BT14" s="26"/>
      <c r="BU14" s="26"/>
      <c r="BV14" s="26">
        <v>4</v>
      </c>
      <c r="CA14" s="170"/>
      <c r="CB14" s="44"/>
      <c r="CC14" s="171"/>
      <c r="CK14" s="28"/>
      <c r="CP14" s="28"/>
    </row>
    <row r="15" spans="1:94">
      <c r="A15" s="17">
        <v>13</v>
      </c>
      <c r="B15" s="179">
        <v>6</v>
      </c>
      <c r="C15" s="661"/>
      <c r="D15" s="18"/>
      <c r="E15" s="19"/>
      <c r="F15" s="500">
        <v>1</v>
      </c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19"/>
      <c r="R15" s="500">
        <v>1</v>
      </c>
      <c r="S15" s="21"/>
      <c r="T15" s="21"/>
      <c r="U15" s="21">
        <v>3</v>
      </c>
      <c r="V15" s="21"/>
      <c r="W15" s="22"/>
      <c r="X15" s="22">
        <v>2</v>
      </c>
      <c r="Y15" s="22"/>
      <c r="Z15" s="22"/>
      <c r="AA15" s="23"/>
      <c r="AB15" s="23">
        <v>2</v>
      </c>
      <c r="AC15" s="23"/>
      <c r="AD15" s="23"/>
      <c r="AE15" s="24"/>
      <c r="AF15" s="24">
        <v>2</v>
      </c>
      <c r="AG15" s="24"/>
      <c r="AH15" s="24"/>
      <c r="AI15" s="25"/>
      <c r="AJ15" s="25">
        <v>2</v>
      </c>
      <c r="AK15" s="25"/>
      <c r="AL15" s="25"/>
      <c r="AM15" s="26"/>
      <c r="AN15" s="26">
        <v>2</v>
      </c>
      <c r="AO15" s="26"/>
      <c r="AP15" s="26"/>
      <c r="AQ15" s="22"/>
      <c r="AR15" s="22">
        <v>2</v>
      </c>
      <c r="AS15" s="22"/>
      <c r="AT15" s="22"/>
      <c r="AU15" s="27"/>
      <c r="AV15" s="27">
        <v>2</v>
      </c>
      <c r="AW15" s="27"/>
      <c r="AX15" s="27"/>
      <c r="AY15" s="21"/>
      <c r="AZ15" s="21">
        <v>2</v>
      </c>
      <c r="BA15" s="21"/>
      <c r="BB15" s="21"/>
      <c r="BC15" s="22"/>
      <c r="BD15" s="22">
        <v>2</v>
      </c>
      <c r="BE15" s="22"/>
      <c r="BF15" s="22"/>
      <c r="BG15" s="23"/>
      <c r="BH15" s="23">
        <v>2</v>
      </c>
      <c r="BI15" s="23"/>
      <c r="BJ15" s="23"/>
      <c r="BK15" s="24"/>
      <c r="BL15" s="24">
        <v>2</v>
      </c>
      <c r="BM15" s="24"/>
      <c r="BN15" s="24"/>
      <c r="BO15" s="25"/>
      <c r="BP15" s="25">
        <v>2</v>
      </c>
      <c r="BQ15" s="25"/>
      <c r="BR15" s="25"/>
      <c r="BS15" s="26"/>
      <c r="BT15" s="26">
        <v>2</v>
      </c>
      <c r="BU15" s="26"/>
      <c r="BV15" s="26"/>
      <c r="CA15" s="170"/>
      <c r="CB15" s="44"/>
      <c r="CC15" s="171"/>
      <c r="CK15" s="28"/>
      <c r="CP15" s="28"/>
    </row>
    <row r="16" spans="1:94">
      <c r="A16" s="17">
        <v>14</v>
      </c>
      <c r="B16" s="179">
        <v>7</v>
      </c>
      <c r="C16" s="661"/>
      <c r="D16" s="18"/>
      <c r="E16" s="19">
        <v>1</v>
      </c>
      <c r="F16" s="500"/>
      <c r="G16" s="20"/>
      <c r="H16" s="20"/>
      <c r="I16" s="20"/>
      <c r="J16" s="20"/>
      <c r="K16" s="20">
        <v>1</v>
      </c>
      <c r="L16" s="20"/>
      <c r="M16" s="20"/>
      <c r="N16" s="20"/>
      <c r="O16" s="20"/>
      <c r="P16" s="20"/>
      <c r="Q16" s="19"/>
      <c r="R16" s="500"/>
      <c r="S16" s="21"/>
      <c r="T16" s="21"/>
      <c r="U16" s="21">
        <v>3</v>
      </c>
      <c r="V16" s="21"/>
      <c r="W16" s="22"/>
      <c r="X16" s="22"/>
      <c r="Y16" s="22">
        <v>3</v>
      </c>
      <c r="Z16" s="22"/>
      <c r="AA16" s="23"/>
      <c r="AB16" s="23"/>
      <c r="AC16" s="23">
        <v>3</v>
      </c>
      <c r="AD16" s="23"/>
      <c r="AE16" s="24"/>
      <c r="AF16" s="24"/>
      <c r="AG16" s="24">
        <v>3</v>
      </c>
      <c r="AH16" s="24"/>
      <c r="AI16" s="25"/>
      <c r="AJ16" s="25"/>
      <c r="AK16" s="25">
        <v>3</v>
      </c>
      <c r="AL16" s="25"/>
      <c r="AM16" s="26"/>
      <c r="AN16" s="26"/>
      <c r="AO16" s="26">
        <v>3</v>
      </c>
      <c r="AP16" s="26"/>
      <c r="AQ16" s="22"/>
      <c r="AR16" s="22"/>
      <c r="AS16" s="22">
        <v>3</v>
      </c>
      <c r="AT16" s="22"/>
      <c r="AU16" s="27"/>
      <c r="AV16" s="27"/>
      <c r="AW16" s="27">
        <v>3</v>
      </c>
      <c r="AX16" s="27"/>
      <c r="AY16" s="21"/>
      <c r="AZ16" s="21"/>
      <c r="BA16" s="21">
        <v>3</v>
      </c>
      <c r="BB16" s="21"/>
      <c r="BC16" s="22"/>
      <c r="BD16" s="22"/>
      <c r="BE16" s="22">
        <v>3</v>
      </c>
      <c r="BF16" s="22"/>
      <c r="BG16" s="23"/>
      <c r="BH16" s="23"/>
      <c r="BI16" s="23">
        <v>3</v>
      </c>
      <c r="BJ16" s="23"/>
      <c r="BK16" s="24"/>
      <c r="BL16" s="24"/>
      <c r="BM16" s="24"/>
      <c r="BN16" s="24">
        <v>4</v>
      </c>
      <c r="BO16" s="25"/>
      <c r="BP16" s="25"/>
      <c r="BQ16" s="25">
        <v>3</v>
      </c>
      <c r="BR16" s="25"/>
      <c r="BS16" s="26"/>
      <c r="BT16" s="26"/>
      <c r="BU16" s="26">
        <v>3</v>
      </c>
      <c r="BV16" s="26"/>
      <c r="CA16" s="170"/>
      <c r="CB16" s="44"/>
      <c r="CC16" s="171"/>
      <c r="CK16" s="28"/>
      <c r="CP16" s="28"/>
    </row>
    <row r="17" spans="1:94">
      <c r="A17" s="17">
        <v>15</v>
      </c>
      <c r="B17" s="179">
        <v>8</v>
      </c>
      <c r="C17" s="661"/>
      <c r="D17" s="18"/>
      <c r="E17" s="19">
        <v>1</v>
      </c>
      <c r="F17" s="500"/>
      <c r="G17" s="20"/>
      <c r="H17" s="20">
        <v>1</v>
      </c>
      <c r="I17" s="20"/>
      <c r="J17" s="20"/>
      <c r="K17" s="20"/>
      <c r="L17" s="20"/>
      <c r="M17" s="20"/>
      <c r="N17" s="20"/>
      <c r="O17" s="20"/>
      <c r="P17" s="20"/>
      <c r="Q17" s="19"/>
      <c r="R17" s="500"/>
      <c r="S17" s="21">
        <v>1</v>
      </c>
      <c r="T17" s="21"/>
      <c r="U17" s="21"/>
      <c r="V17" s="21"/>
      <c r="W17" s="22"/>
      <c r="X17" s="22"/>
      <c r="Y17" s="22"/>
      <c r="Z17" s="22">
        <v>4</v>
      </c>
      <c r="AA17" s="23"/>
      <c r="AB17" s="23"/>
      <c r="AC17" s="23"/>
      <c r="AD17" s="23">
        <v>4</v>
      </c>
      <c r="AE17" s="24"/>
      <c r="AF17" s="24"/>
      <c r="AG17" s="24"/>
      <c r="AH17" s="24">
        <v>4</v>
      </c>
      <c r="AI17" s="25"/>
      <c r="AJ17" s="25"/>
      <c r="AK17" s="25"/>
      <c r="AL17" s="25">
        <v>4</v>
      </c>
      <c r="AM17" s="26"/>
      <c r="AN17" s="26"/>
      <c r="AO17" s="26">
        <v>3</v>
      </c>
      <c r="AP17" s="26"/>
      <c r="AQ17" s="22"/>
      <c r="AR17" s="22"/>
      <c r="AS17" s="22"/>
      <c r="AT17" s="22">
        <v>4</v>
      </c>
      <c r="AU17" s="27"/>
      <c r="AV17" s="27"/>
      <c r="AW17" s="27">
        <v>3</v>
      </c>
      <c r="AX17" s="27"/>
      <c r="AY17" s="21"/>
      <c r="AZ17" s="21"/>
      <c r="BA17" s="21">
        <v>3</v>
      </c>
      <c r="BB17" s="21"/>
      <c r="BC17" s="22"/>
      <c r="BD17" s="22"/>
      <c r="BE17" s="22">
        <v>3</v>
      </c>
      <c r="BF17" s="22"/>
      <c r="BG17" s="23"/>
      <c r="BH17" s="23"/>
      <c r="BI17" s="23"/>
      <c r="BJ17" s="23">
        <v>4</v>
      </c>
      <c r="BK17" s="24"/>
      <c r="BL17" s="24"/>
      <c r="BM17" s="24"/>
      <c r="BN17" s="24">
        <v>4</v>
      </c>
      <c r="BO17" s="25"/>
      <c r="BP17" s="25"/>
      <c r="BQ17" s="25">
        <v>3</v>
      </c>
      <c r="BR17" s="25"/>
      <c r="BS17" s="26"/>
      <c r="BT17" s="26"/>
      <c r="BU17" s="26">
        <v>3</v>
      </c>
      <c r="BV17" s="26"/>
      <c r="CA17" s="170"/>
      <c r="CB17" s="44"/>
      <c r="CC17" s="171"/>
      <c r="CK17" s="28"/>
      <c r="CP17" s="28"/>
    </row>
    <row r="18" spans="1:94">
      <c r="A18" s="17">
        <v>16</v>
      </c>
      <c r="B18" s="179">
        <v>9</v>
      </c>
      <c r="C18" s="661"/>
      <c r="D18" s="18"/>
      <c r="E18" s="19"/>
      <c r="F18" s="500">
        <v>1</v>
      </c>
      <c r="G18" s="20"/>
      <c r="H18" s="20"/>
      <c r="I18" s="20">
        <v>1</v>
      </c>
      <c r="J18" s="20"/>
      <c r="K18" s="20"/>
      <c r="L18" s="20"/>
      <c r="M18" s="20"/>
      <c r="N18" s="20"/>
      <c r="O18" s="20"/>
      <c r="P18" s="20"/>
      <c r="Q18" s="19"/>
      <c r="R18" s="500"/>
      <c r="S18" s="21"/>
      <c r="T18" s="21"/>
      <c r="U18" s="21"/>
      <c r="V18" s="21">
        <v>4</v>
      </c>
      <c r="W18" s="22"/>
      <c r="X18" s="22"/>
      <c r="Y18" s="22"/>
      <c r="Z18" s="22">
        <v>4</v>
      </c>
      <c r="AA18" s="23"/>
      <c r="AB18" s="23"/>
      <c r="AC18" s="23"/>
      <c r="AD18" s="23">
        <v>4</v>
      </c>
      <c r="AE18" s="24"/>
      <c r="AF18" s="24"/>
      <c r="AG18" s="24"/>
      <c r="AH18" s="24">
        <v>4</v>
      </c>
      <c r="AI18" s="25"/>
      <c r="AJ18" s="25"/>
      <c r="AK18" s="25"/>
      <c r="AL18" s="25">
        <v>4</v>
      </c>
      <c r="AM18" s="26"/>
      <c r="AN18" s="26"/>
      <c r="AO18" s="26"/>
      <c r="AP18" s="26">
        <v>4</v>
      </c>
      <c r="AQ18" s="22"/>
      <c r="AR18" s="22"/>
      <c r="AS18" s="22"/>
      <c r="AT18" s="22">
        <v>4</v>
      </c>
      <c r="AU18" s="27"/>
      <c r="AV18" s="27"/>
      <c r="AW18" s="27"/>
      <c r="AX18" s="27">
        <v>4</v>
      </c>
      <c r="AY18" s="21"/>
      <c r="AZ18" s="21"/>
      <c r="BA18" s="21"/>
      <c r="BB18" s="21">
        <v>4</v>
      </c>
      <c r="BC18" s="22"/>
      <c r="BD18" s="22"/>
      <c r="BE18" s="22"/>
      <c r="BF18" s="22">
        <v>4</v>
      </c>
      <c r="BG18" s="23"/>
      <c r="BH18" s="23"/>
      <c r="BI18" s="23"/>
      <c r="BJ18" s="23">
        <v>4</v>
      </c>
      <c r="BK18" s="24"/>
      <c r="BL18" s="24"/>
      <c r="BM18" s="24"/>
      <c r="BN18" s="24">
        <v>4</v>
      </c>
      <c r="BO18" s="25"/>
      <c r="BP18" s="25"/>
      <c r="BQ18" s="25"/>
      <c r="BR18" s="25">
        <v>4</v>
      </c>
      <c r="BS18" s="26"/>
      <c r="BT18" s="26"/>
      <c r="BU18" s="26"/>
      <c r="BV18" s="26">
        <v>4</v>
      </c>
      <c r="CA18" s="170"/>
      <c r="CB18" s="44"/>
      <c r="CC18" s="171"/>
      <c r="CK18" s="28"/>
      <c r="CP18" s="28"/>
    </row>
    <row r="19" spans="1:94">
      <c r="A19" s="17">
        <v>17</v>
      </c>
      <c r="B19" s="179">
        <v>10</v>
      </c>
      <c r="C19" s="661"/>
      <c r="D19" s="18"/>
      <c r="E19" s="19">
        <v>1</v>
      </c>
      <c r="F19" s="500"/>
      <c r="G19" s="20"/>
      <c r="H19" s="20">
        <v>1</v>
      </c>
      <c r="I19" s="20"/>
      <c r="J19" s="20"/>
      <c r="K19" s="20"/>
      <c r="L19" s="20"/>
      <c r="M19" s="20"/>
      <c r="N19" s="20"/>
      <c r="O19" s="20"/>
      <c r="P19" s="20"/>
      <c r="Q19" s="19"/>
      <c r="R19" s="500"/>
      <c r="S19" s="21"/>
      <c r="T19" s="21"/>
      <c r="U19" s="21">
        <v>3</v>
      </c>
      <c r="V19" s="21"/>
      <c r="W19" s="22"/>
      <c r="X19" s="22"/>
      <c r="Y19" s="22">
        <v>3</v>
      </c>
      <c r="Z19" s="22"/>
      <c r="AA19" s="23"/>
      <c r="AB19" s="23"/>
      <c r="AC19" s="23">
        <v>3</v>
      </c>
      <c r="AD19" s="23"/>
      <c r="AE19" s="24"/>
      <c r="AF19" s="24"/>
      <c r="AG19" s="24"/>
      <c r="AH19" s="24">
        <v>4</v>
      </c>
      <c r="AI19" s="25"/>
      <c r="AJ19" s="25"/>
      <c r="AK19" s="25">
        <v>3</v>
      </c>
      <c r="AL19" s="25"/>
      <c r="AM19" s="26"/>
      <c r="AN19" s="26"/>
      <c r="AO19" s="26"/>
      <c r="AP19" s="26">
        <v>4</v>
      </c>
      <c r="AQ19" s="22"/>
      <c r="AR19" s="22"/>
      <c r="AS19" s="22">
        <v>3</v>
      </c>
      <c r="AT19" s="22"/>
      <c r="AU19" s="27"/>
      <c r="AV19" s="27"/>
      <c r="AW19" s="27">
        <v>3</v>
      </c>
      <c r="AX19" s="27"/>
      <c r="AY19" s="21"/>
      <c r="AZ19" s="21"/>
      <c r="BA19" s="21">
        <v>3</v>
      </c>
      <c r="BB19" s="21"/>
      <c r="BC19" s="22"/>
      <c r="BD19" s="22"/>
      <c r="BE19" s="22">
        <v>3</v>
      </c>
      <c r="BF19" s="22"/>
      <c r="BG19" s="23"/>
      <c r="BH19" s="23"/>
      <c r="BI19" s="23"/>
      <c r="BJ19" s="23">
        <v>4</v>
      </c>
      <c r="BK19" s="24"/>
      <c r="BL19" s="24"/>
      <c r="BM19" s="24"/>
      <c r="BN19" s="24">
        <v>4</v>
      </c>
      <c r="BO19" s="25"/>
      <c r="BP19" s="25"/>
      <c r="BQ19" s="25">
        <v>3</v>
      </c>
      <c r="BR19" s="25"/>
      <c r="BS19" s="26"/>
      <c r="BT19" s="26"/>
      <c r="BU19" s="26"/>
      <c r="BV19" s="26">
        <v>4</v>
      </c>
      <c r="CA19" s="170"/>
      <c r="CB19" s="44"/>
      <c r="CC19" s="171"/>
      <c r="CK19" s="28"/>
      <c r="CP19" s="28"/>
    </row>
    <row r="20" spans="1:94">
      <c r="A20" s="17">
        <v>18</v>
      </c>
      <c r="B20" s="179">
        <v>11</v>
      </c>
      <c r="C20" s="661"/>
      <c r="D20" s="18"/>
      <c r="E20" s="19">
        <v>1</v>
      </c>
      <c r="F20" s="500"/>
      <c r="G20" s="20">
        <v>1</v>
      </c>
      <c r="H20" s="20"/>
      <c r="I20" s="20"/>
      <c r="J20" s="20"/>
      <c r="K20" s="20"/>
      <c r="L20" s="20"/>
      <c r="M20" s="20"/>
      <c r="N20" s="20"/>
      <c r="O20" s="20"/>
      <c r="P20" s="20"/>
      <c r="Q20" s="19"/>
      <c r="R20" s="500"/>
      <c r="S20" s="21">
        <v>1</v>
      </c>
      <c r="T20" s="21"/>
      <c r="U20" s="21"/>
      <c r="V20" s="21"/>
      <c r="W20" s="22"/>
      <c r="X20" s="22"/>
      <c r="Y20" s="22">
        <v>3</v>
      </c>
      <c r="Z20" s="22"/>
      <c r="AA20" s="23"/>
      <c r="AB20" s="23"/>
      <c r="AC20" s="23">
        <v>3</v>
      </c>
      <c r="AD20" s="23"/>
      <c r="AE20" s="24"/>
      <c r="AF20" s="24"/>
      <c r="AG20" s="24">
        <v>3</v>
      </c>
      <c r="AH20" s="24"/>
      <c r="AI20" s="25"/>
      <c r="AJ20" s="25"/>
      <c r="AK20" s="25">
        <v>3</v>
      </c>
      <c r="AL20" s="25"/>
      <c r="AM20" s="26"/>
      <c r="AN20" s="26"/>
      <c r="AO20" s="26">
        <v>3</v>
      </c>
      <c r="AP20" s="26"/>
      <c r="AQ20" s="22"/>
      <c r="AR20" s="22"/>
      <c r="AS20" s="22">
        <v>3</v>
      </c>
      <c r="AT20" s="22"/>
      <c r="AU20" s="27"/>
      <c r="AV20" s="27"/>
      <c r="AW20" s="27">
        <v>3</v>
      </c>
      <c r="AX20" s="27"/>
      <c r="AY20" s="21"/>
      <c r="AZ20" s="21"/>
      <c r="BA20" s="21">
        <v>3</v>
      </c>
      <c r="BB20" s="21"/>
      <c r="BC20" s="22"/>
      <c r="BD20" s="22"/>
      <c r="BE20" s="22">
        <v>3</v>
      </c>
      <c r="BF20" s="22"/>
      <c r="BG20" s="23"/>
      <c r="BH20" s="23"/>
      <c r="BI20" s="23"/>
      <c r="BJ20" s="23">
        <v>4</v>
      </c>
      <c r="BK20" s="24"/>
      <c r="BL20" s="24"/>
      <c r="BM20" s="24"/>
      <c r="BN20" s="24">
        <v>4</v>
      </c>
      <c r="BO20" s="25"/>
      <c r="BP20" s="25"/>
      <c r="BQ20" s="25">
        <v>3</v>
      </c>
      <c r="BR20" s="25"/>
      <c r="BS20" s="26"/>
      <c r="BT20" s="26"/>
      <c r="BU20" s="26"/>
      <c r="BV20" s="26">
        <v>4</v>
      </c>
      <c r="CA20" s="170"/>
      <c r="CB20" s="44"/>
      <c r="CC20" s="171"/>
      <c r="CK20" s="28"/>
      <c r="CP20" s="28"/>
    </row>
    <row r="21" spans="1:94">
      <c r="A21" s="17">
        <v>19</v>
      </c>
      <c r="B21" s="179">
        <v>12</v>
      </c>
      <c r="C21" s="661"/>
      <c r="D21" s="18"/>
      <c r="E21" s="19">
        <v>1</v>
      </c>
      <c r="F21" s="500"/>
      <c r="G21" s="20"/>
      <c r="H21" s="20"/>
      <c r="I21" s="20"/>
      <c r="J21" s="20"/>
      <c r="K21" s="20">
        <v>1</v>
      </c>
      <c r="L21" s="20"/>
      <c r="M21" s="20"/>
      <c r="N21" s="20"/>
      <c r="O21" s="20"/>
      <c r="P21" s="20"/>
      <c r="Q21" s="19"/>
      <c r="R21" s="500"/>
      <c r="S21" s="21"/>
      <c r="T21" s="21"/>
      <c r="U21" s="21">
        <v>3</v>
      </c>
      <c r="V21" s="21"/>
      <c r="W21" s="22"/>
      <c r="X21" s="22"/>
      <c r="Y21" s="22">
        <v>3</v>
      </c>
      <c r="Z21" s="22"/>
      <c r="AA21" s="23"/>
      <c r="AB21" s="23"/>
      <c r="AC21" s="23">
        <v>3</v>
      </c>
      <c r="AD21" s="23"/>
      <c r="AE21" s="24"/>
      <c r="AF21" s="24"/>
      <c r="AG21" s="24">
        <v>3</v>
      </c>
      <c r="AH21" s="24"/>
      <c r="AI21" s="25"/>
      <c r="AJ21" s="25"/>
      <c r="AK21" s="25">
        <v>3</v>
      </c>
      <c r="AL21" s="25"/>
      <c r="AM21" s="26"/>
      <c r="AN21" s="26"/>
      <c r="AO21" s="26">
        <v>3</v>
      </c>
      <c r="AP21" s="26"/>
      <c r="AQ21" s="22"/>
      <c r="AR21" s="22"/>
      <c r="AS21" s="22">
        <v>3</v>
      </c>
      <c r="AT21" s="22"/>
      <c r="AU21" s="27"/>
      <c r="AV21" s="27"/>
      <c r="AW21" s="27">
        <v>3</v>
      </c>
      <c r="AX21" s="27"/>
      <c r="AY21" s="21"/>
      <c r="AZ21" s="21"/>
      <c r="BA21" s="21">
        <v>3</v>
      </c>
      <c r="BB21" s="21"/>
      <c r="BC21" s="22"/>
      <c r="BD21" s="22"/>
      <c r="BE21" s="22">
        <v>3</v>
      </c>
      <c r="BF21" s="22"/>
      <c r="BG21" s="23"/>
      <c r="BH21" s="23"/>
      <c r="BI21" s="23"/>
      <c r="BJ21" s="23">
        <v>4</v>
      </c>
      <c r="BK21" s="24"/>
      <c r="BL21" s="24"/>
      <c r="BM21" s="24"/>
      <c r="BN21" s="24">
        <v>4</v>
      </c>
      <c r="BO21" s="25"/>
      <c r="BP21" s="25"/>
      <c r="BQ21" s="25">
        <v>3</v>
      </c>
      <c r="BR21" s="25"/>
      <c r="BS21" s="26"/>
      <c r="BT21" s="26"/>
      <c r="BU21" s="26">
        <v>3</v>
      </c>
      <c r="BV21" s="26"/>
      <c r="CA21" s="170"/>
      <c r="CB21" s="44"/>
      <c r="CC21" s="171"/>
      <c r="CK21" s="28"/>
      <c r="CP21" s="28"/>
    </row>
    <row r="22" spans="1:94">
      <c r="A22" s="17">
        <v>20</v>
      </c>
      <c r="B22" s="179">
        <v>13</v>
      </c>
      <c r="C22" s="661"/>
      <c r="D22" s="18">
        <v>1</v>
      </c>
      <c r="E22" s="19"/>
      <c r="F22" s="50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19"/>
      <c r="R22" s="500">
        <v>1</v>
      </c>
      <c r="S22" s="21"/>
      <c r="T22" s="21"/>
      <c r="U22" s="21">
        <v>3</v>
      </c>
      <c r="V22" s="21"/>
      <c r="W22" s="22"/>
      <c r="X22" s="22"/>
      <c r="Y22" s="22">
        <v>3</v>
      </c>
      <c r="Z22" s="22"/>
      <c r="AA22" s="23"/>
      <c r="AB22" s="23"/>
      <c r="AC22" s="23">
        <v>3</v>
      </c>
      <c r="AD22" s="23"/>
      <c r="AE22" s="24"/>
      <c r="AF22" s="24"/>
      <c r="AG22" s="24">
        <v>3</v>
      </c>
      <c r="AH22" s="24"/>
      <c r="AI22" s="25"/>
      <c r="AJ22" s="25"/>
      <c r="AK22" s="25">
        <v>3</v>
      </c>
      <c r="AL22" s="25"/>
      <c r="AM22" s="26"/>
      <c r="AN22" s="26"/>
      <c r="AO22" s="26">
        <v>3</v>
      </c>
      <c r="AP22" s="26"/>
      <c r="AQ22" s="22"/>
      <c r="AR22" s="22"/>
      <c r="AS22" s="22">
        <v>3</v>
      </c>
      <c r="AT22" s="22"/>
      <c r="AU22" s="27"/>
      <c r="AV22" s="27"/>
      <c r="AW22" s="27">
        <v>3</v>
      </c>
      <c r="AX22" s="27"/>
      <c r="AY22" s="21"/>
      <c r="AZ22" s="21"/>
      <c r="BA22" s="21">
        <v>3</v>
      </c>
      <c r="BB22" s="21"/>
      <c r="BC22" s="22"/>
      <c r="BD22" s="22"/>
      <c r="BE22" s="22">
        <v>3</v>
      </c>
      <c r="BF22" s="22"/>
      <c r="BG22" s="23"/>
      <c r="BH22" s="23"/>
      <c r="BI22" s="23">
        <v>3</v>
      </c>
      <c r="BJ22" s="23"/>
      <c r="BK22" s="24"/>
      <c r="BL22" s="24"/>
      <c r="BM22" s="24">
        <v>3</v>
      </c>
      <c r="BN22" s="24"/>
      <c r="BO22" s="25"/>
      <c r="BP22" s="25"/>
      <c r="BQ22" s="25">
        <v>3</v>
      </c>
      <c r="BR22" s="25"/>
      <c r="BS22" s="26"/>
      <c r="BT22" s="26"/>
      <c r="BU22" s="26">
        <v>3</v>
      </c>
      <c r="BV22" s="26"/>
      <c r="CA22" s="170"/>
      <c r="CB22" s="44"/>
      <c r="CC22" s="171"/>
      <c r="CK22" s="28"/>
      <c r="CP22" s="28"/>
    </row>
    <row r="23" spans="1:94">
      <c r="A23" s="17">
        <v>21</v>
      </c>
      <c r="B23" s="179">
        <v>14</v>
      </c>
      <c r="C23" s="661"/>
      <c r="D23" s="18"/>
      <c r="E23" s="19">
        <v>1</v>
      </c>
      <c r="F23" s="500"/>
      <c r="G23" s="20">
        <v>1</v>
      </c>
      <c r="H23" s="20"/>
      <c r="I23" s="20"/>
      <c r="J23" s="20"/>
      <c r="K23" s="20"/>
      <c r="L23" s="20"/>
      <c r="M23" s="20"/>
      <c r="N23" s="20"/>
      <c r="O23" s="20"/>
      <c r="P23" s="20"/>
      <c r="Q23" s="19"/>
      <c r="R23" s="500"/>
      <c r="S23" s="21"/>
      <c r="T23" s="21"/>
      <c r="U23" s="21">
        <v>3</v>
      </c>
      <c r="V23" s="21"/>
      <c r="W23" s="22"/>
      <c r="X23" s="22"/>
      <c r="Y23" s="22"/>
      <c r="Z23" s="22">
        <v>4</v>
      </c>
      <c r="AA23" s="23"/>
      <c r="AB23" s="23"/>
      <c r="AC23" s="23"/>
      <c r="AD23" s="23">
        <v>4</v>
      </c>
      <c r="AE23" s="24"/>
      <c r="AF23" s="24"/>
      <c r="AG23" s="24"/>
      <c r="AH23" s="24">
        <v>4</v>
      </c>
      <c r="AI23" s="25"/>
      <c r="AJ23" s="25"/>
      <c r="AK23" s="25"/>
      <c r="AL23" s="25">
        <v>4</v>
      </c>
      <c r="AM23" s="26"/>
      <c r="AN23" s="26"/>
      <c r="AO23" s="26"/>
      <c r="AP23" s="26">
        <v>4</v>
      </c>
      <c r="AQ23" s="22"/>
      <c r="AR23" s="22"/>
      <c r="AS23" s="22"/>
      <c r="AT23" s="22">
        <v>4</v>
      </c>
      <c r="AU23" s="27"/>
      <c r="AV23" s="27"/>
      <c r="AW23" s="27"/>
      <c r="AX23" s="27">
        <v>4</v>
      </c>
      <c r="AY23" s="21"/>
      <c r="AZ23" s="21"/>
      <c r="BA23" s="21"/>
      <c r="BB23" s="21">
        <v>4</v>
      </c>
      <c r="BC23" s="22"/>
      <c r="BD23" s="22"/>
      <c r="BE23" s="22"/>
      <c r="BF23" s="22">
        <v>4</v>
      </c>
      <c r="BG23" s="23"/>
      <c r="BH23" s="23"/>
      <c r="BI23" s="23"/>
      <c r="BJ23" s="23">
        <v>4</v>
      </c>
      <c r="BK23" s="24"/>
      <c r="BL23" s="24"/>
      <c r="BM23" s="24"/>
      <c r="BN23" s="24">
        <v>4</v>
      </c>
      <c r="BO23" s="25"/>
      <c r="BP23" s="25"/>
      <c r="BQ23" s="25">
        <v>3</v>
      </c>
      <c r="BR23" s="25"/>
      <c r="BS23" s="26"/>
      <c r="BT23" s="26"/>
      <c r="BU23" s="26"/>
      <c r="BV23" s="26">
        <v>4</v>
      </c>
      <c r="CA23" s="170"/>
      <c r="CB23" s="44"/>
      <c r="CC23" s="171"/>
      <c r="CK23" s="28"/>
      <c r="CP23" s="28"/>
    </row>
    <row r="24" spans="1:94">
      <c r="A24" s="17">
        <v>22</v>
      </c>
      <c r="B24" s="179">
        <v>15</v>
      </c>
      <c r="C24" s="661"/>
      <c r="D24" s="18"/>
      <c r="E24" s="19">
        <v>1</v>
      </c>
      <c r="F24" s="500"/>
      <c r="G24" s="20"/>
      <c r="H24" s="20">
        <v>1</v>
      </c>
      <c r="I24" s="20"/>
      <c r="J24" s="20"/>
      <c r="K24" s="20"/>
      <c r="L24" s="20"/>
      <c r="M24" s="20"/>
      <c r="N24" s="20"/>
      <c r="O24" s="20"/>
      <c r="P24" s="20"/>
      <c r="Q24" s="19"/>
      <c r="R24" s="500"/>
      <c r="S24" s="21"/>
      <c r="T24" s="21"/>
      <c r="U24" s="21">
        <v>3</v>
      </c>
      <c r="V24" s="21"/>
      <c r="W24" s="22"/>
      <c r="X24" s="22"/>
      <c r="Y24" s="22">
        <v>3</v>
      </c>
      <c r="Z24" s="22"/>
      <c r="AA24" s="23"/>
      <c r="AB24" s="23"/>
      <c r="AC24" s="23">
        <v>3</v>
      </c>
      <c r="AD24" s="23"/>
      <c r="AE24" s="24"/>
      <c r="AF24" s="24"/>
      <c r="AG24" s="24">
        <v>3</v>
      </c>
      <c r="AH24" s="24"/>
      <c r="AI24" s="25"/>
      <c r="AJ24" s="25"/>
      <c r="AK24" s="25"/>
      <c r="AL24" s="25">
        <v>4</v>
      </c>
      <c r="AM24" s="26"/>
      <c r="AN24" s="26"/>
      <c r="AO24" s="26">
        <v>3</v>
      </c>
      <c r="AP24" s="26"/>
      <c r="AQ24" s="22"/>
      <c r="AR24" s="22"/>
      <c r="AS24" s="22"/>
      <c r="AT24" s="22">
        <v>4</v>
      </c>
      <c r="AU24" s="27"/>
      <c r="AV24" s="27"/>
      <c r="AW24" s="27">
        <v>3</v>
      </c>
      <c r="AX24" s="27"/>
      <c r="AY24" s="21"/>
      <c r="AZ24" s="21"/>
      <c r="BA24" s="21">
        <v>3</v>
      </c>
      <c r="BB24" s="21"/>
      <c r="BC24" s="22"/>
      <c r="BD24" s="22"/>
      <c r="BE24" s="22">
        <v>3</v>
      </c>
      <c r="BF24" s="22"/>
      <c r="BG24" s="23"/>
      <c r="BH24" s="23">
        <v>2</v>
      </c>
      <c r="BI24" s="23"/>
      <c r="BJ24" s="23"/>
      <c r="BK24" s="24"/>
      <c r="BL24" s="24"/>
      <c r="BM24" s="24"/>
      <c r="BN24" s="24">
        <v>4</v>
      </c>
      <c r="BO24" s="25"/>
      <c r="BP24" s="25"/>
      <c r="BQ24" s="25">
        <v>3</v>
      </c>
      <c r="BR24" s="25"/>
      <c r="BS24" s="26"/>
      <c r="BT24" s="26"/>
      <c r="BU24" s="26"/>
      <c r="BV24" s="26">
        <v>4</v>
      </c>
      <c r="CA24" s="170"/>
      <c r="CB24" s="44"/>
      <c r="CC24" s="171"/>
      <c r="CK24" s="28"/>
      <c r="CP24" s="28"/>
    </row>
    <row r="25" spans="1:94">
      <c r="A25" s="17">
        <v>23</v>
      </c>
      <c r="B25" s="179">
        <v>16</v>
      </c>
      <c r="C25" s="661"/>
      <c r="D25" s="18"/>
      <c r="E25" s="19">
        <v>1</v>
      </c>
      <c r="F25" s="500"/>
      <c r="G25" s="20"/>
      <c r="H25" s="20"/>
      <c r="I25" s="20">
        <v>1</v>
      </c>
      <c r="J25" s="20"/>
      <c r="K25" s="20"/>
      <c r="L25" s="20"/>
      <c r="M25" s="20"/>
      <c r="N25" s="20"/>
      <c r="O25" s="20"/>
      <c r="P25" s="20"/>
      <c r="Q25" s="19"/>
      <c r="R25" s="500"/>
      <c r="S25" s="21"/>
      <c r="T25" s="21"/>
      <c r="U25" s="21">
        <v>3</v>
      </c>
      <c r="V25" s="21"/>
      <c r="W25" s="22"/>
      <c r="X25" s="22"/>
      <c r="Y25" s="22">
        <v>3</v>
      </c>
      <c r="Z25" s="22"/>
      <c r="AA25" s="23"/>
      <c r="AB25" s="23"/>
      <c r="AC25" s="23">
        <v>3</v>
      </c>
      <c r="AD25" s="23"/>
      <c r="AE25" s="24"/>
      <c r="AF25" s="24"/>
      <c r="AG25" s="24">
        <v>3</v>
      </c>
      <c r="AH25" s="24"/>
      <c r="AI25" s="25"/>
      <c r="AJ25" s="25"/>
      <c r="AK25" s="25"/>
      <c r="AL25" s="25">
        <v>4</v>
      </c>
      <c r="AM25" s="26"/>
      <c r="AN25" s="26"/>
      <c r="AO25" s="26"/>
      <c r="AP25" s="26">
        <v>4</v>
      </c>
      <c r="AQ25" s="22"/>
      <c r="AR25" s="22"/>
      <c r="AS25" s="22"/>
      <c r="AT25" s="22">
        <v>4</v>
      </c>
      <c r="AU25" s="27"/>
      <c r="AV25" s="27"/>
      <c r="AW25" s="27"/>
      <c r="AX25" s="27">
        <v>4</v>
      </c>
      <c r="AY25" s="21"/>
      <c r="AZ25" s="21"/>
      <c r="BA25" s="21"/>
      <c r="BB25" s="21">
        <v>4</v>
      </c>
      <c r="BC25" s="22"/>
      <c r="BD25" s="22"/>
      <c r="BE25" s="22"/>
      <c r="BF25" s="22">
        <v>4</v>
      </c>
      <c r="BG25" s="23"/>
      <c r="BH25" s="23"/>
      <c r="BI25" s="23"/>
      <c r="BJ25" s="23">
        <v>4</v>
      </c>
      <c r="BK25" s="24"/>
      <c r="BL25" s="24"/>
      <c r="BM25" s="24"/>
      <c r="BN25" s="24">
        <v>4</v>
      </c>
      <c r="BO25" s="25"/>
      <c r="BP25" s="25"/>
      <c r="BQ25" s="25">
        <v>3</v>
      </c>
      <c r="BR25" s="25"/>
      <c r="BS25" s="26"/>
      <c r="BT25" s="26"/>
      <c r="BU25" s="26"/>
      <c r="BV25" s="26">
        <v>4</v>
      </c>
      <c r="CA25" s="170"/>
      <c r="CB25" s="44"/>
      <c r="CC25" s="171"/>
      <c r="CK25" s="28"/>
      <c r="CP25" s="28"/>
    </row>
    <row r="26" spans="1:94">
      <c r="A26" s="17">
        <v>24</v>
      </c>
      <c r="B26" s="179">
        <v>17</v>
      </c>
      <c r="C26" s="661"/>
      <c r="D26" s="18"/>
      <c r="E26" s="19">
        <v>1</v>
      </c>
      <c r="F26" s="500"/>
      <c r="G26" s="20"/>
      <c r="H26" s="20"/>
      <c r="I26" s="20"/>
      <c r="J26" s="20"/>
      <c r="K26" s="20">
        <v>1</v>
      </c>
      <c r="L26" s="20"/>
      <c r="M26" s="20"/>
      <c r="N26" s="20"/>
      <c r="O26" s="20"/>
      <c r="P26" s="20"/>
      <c r="Q26" s="19"/>
      <c r="R26" s="500"/>
      <c r="S26" s="21"/>
      <c r="T26" s="21"/>
      <c r="U26" s="21">
        <v>3</v>
      </c>
      <c r="V26" s="21"/>
      <c r="W26" s="22"/>
      <c r="X26" s="22"/>
      <c r="Y26" s="22"/>
      <c r="Z26" s="22">
        <v>4</v>
      </c>
      <c r="AA26" s="23"/>
      <c r="AB26" s="23"/>
      <c r="AC26" s="23"/>
      <c r="AD26" s="23">
        <v>4</v>
      </c>
      <c r="AE26" s="24"/>
      <c r="AF26" s="24"/>
      <c r="AG26" s="24"/>
      <c r="AH26" s="24">
        <v>4</v>
      </c>
      <c r="AI26" s="25"/>
      <c r="AJ26" s="25"/>
      <c r="AK26" s="25"/>
      <c r="AL26" s="25">
        <v>4</v>
      </c>
      <c r="AM26" s="26"/>
      <c r="AN26" s="26"/>
      <c r="AO26" s="26"/>
      <c r="AP26" s="26">
        <v>4</v>
      </c>
      <c r="AQ26" s="22"/>
      <c r="AR26" s="22"/>
      <c r="AS26" s="22">
        <v>3</v>
      </c>
      <c r="AT26" s="22"/>
      <c r="AU26" s="27"/>
      <c r="AV26" s="27"/>
      <c r="AW26" s="27"/>
      <c r="AX26" s="27">
        <v>4</v>
      </c>
      <c r="AY26" s="21"/>
      <c r="AZ26" s="21"/>
      <c r="BA26" s="21"/>
      <c r="BB26" s="21">
        <v>4</v>
      </c>
      <c r="BC26" s="22"/>
      <c r="BD26" s="22"/>
      <c r="BE26" s="22">
        <v>3</v>
      </c>
      <c r="BF26" s="22"/>
      <c r="BG26" s="23"/>
      <c r="BH26" s="23"/>
      <c r="BI26" s="23"/>
      <c r="BJ26" s="23">
        <v>4</v>
      </c>
      <c r="BK26" s="24"/>
      <c r="BL26" s="24"/>
      <c r="BM26" s="24"/>
      <c r="BN26" s="24">
        <v>4</v>
      </c>
      <c r="BO26" s="25"/>
      <c r="BP26" s="25"/>
      <c r="BQ26" s="25"/>
      <c r="BR26" s="25">
        <v>4</v>
      </c>
      <c r="BS26" s="26"/>
      <c r="BT26" s="26"/>
      <c r="BU26" s="26"/>
      <c r="BV26" s="26">
        <v>4</v>
      </c>
      <c r="CA26" s="170"/>
      <c r="CB26" s="44"/>
      <c r="CC26" s="171"/>
      <c r="CK26" s="28"/>
      <c r="CP26" s="28"/>
    </row>
    <row r="27" spans="1:94">
      <c r="A27" s="17">
        <v>25</v>
      </c>
      <c r="B27" s="179">
        <v>18</v>
      </c>
      <c r="C27" s="661"/>
      <c r="D27" s="18"/>
      <c r="E27" s="19">
        <v>1</v>
      </c>
      <c r="F27" s="500"/>
      <c r="G27" s="20"/>
      <c r="H27" s="20"/>
      <c r="I27" s="20"/>
      <c r="J27" s="20">
        <v>1</v>
      </c>
      <c r="K27" s="20"/>
      <c r="L27" s="20"/>
      <c r="M27" s="20"/>
      <c r="N27" s="20"/>
      <c r="O27" s="20"/>
      <c r="P27" s="20"/>
      <c r="Q27" s="19"/>
      <c r="R27" s="500"/>
      <c r="S27" s="21"/>
      <c r="T27" s="21"/>
      <c r="U27" s="21">
        <v>3</v>
      </c>
      <c r="V27" s="21"/>
      <c r="W27" s="22"/>
      <c r="X27" s="22"/>
      <c r="Y27" s="22">
        <v>3</v>
      </c>
      <c r="Z27" s="22"/>
      <c r="AA27" s="23"/>
      <c r="AB27" s="23"/>
      <c r="AC27" s="23">
        <v>3</v>
      </c>
      <c r="AD27" s="23"/>
      <c r="AE27" s="24"/>
      <c r="AF27" s="24"/>
      <c r="AG27" s="24">
        <v>3</v>
      </c>
      <c r="AH27" s="24"/>
      <c r="AI27" s="25"/>
      <c r="AJ27" s="25"/>
      <c r="AK27" s="25">
        <v>3</v>
      </c>
      <c r="AL27" s="25"/>
      <c r="AM27" s="26"/>
      <c r="AN27" s="26"/>
      <c r="AO27" s="26"/>
      <c r="AP27" s="26">
        <v>4</v>
      </c>
      <c r="AQ27" s="22"/>
      <c r="AR27" s="22"/>
      <c r="AS27" s="22"/>
      <c r="AT27" s="22">
        <v>4</v>
      </c>
      <c r="AU27" s="27"/>
      <c r="AV27" s="27"/>
      <c r="AW27" s="27"/>
      <c r="AX27" s="27">
        <v>4</v>
      </c>
      <c r="AY27" s="21"/>
      <c r="AZ27" s="21"/>
      <c r="BA27" s="21">
        <v>3</v>
      </c>
      <c r="BB27" s="21"/>
      <c r="BC27" s="22"/>
      <c r="BD27" s="22"/>
      <c r="BE27" s="22"/>
      <c r="BF27" s="22">
        <v>4</v>
      </c>
      <c r="BG27" s="23"/>
      <c r="BH27" s="23"/>
      <c r="BI27" s="23">
        <v>3</v>
      </c>
      <c r="BJ27" s="23"/>
      <c r="BK27" s="24"/>
      <c r="BL27" s="24"/>
      <c r="BM27" s="24">
        <v>3</v>
      </c>
      <c r="BN27" s="24"/>
      <c r="BO27" s="25"/>
      <c r="BP27" s="25"/>
      <c r="BQ27" s="25"/>
      <c r="BR27" s="25">
        <v>4</v>
      </c>
      <c r="BS27" s="26"/>
      <c r="BT27" s="26"/>
      <c r="BU27" s="26"/>
      <c r="BV27" s="26">
        <v>4</v>
      </c>
      <c r="CA27" s="170"/>
      <c r="CB27" s="44"/>
      <c r="CC27" s="171"/>
      <c r="CK27" s="28"/>
      <c r="CP27" s="28"/>
    </row>
    <row r="28" spans="1:94">
      <c r="A28" s="17">
        <v>26</v>
      </c>
      <c r="B28" s="179">
        <v>19</v>
      </c>
      <c r="C28" s="661"/>
      <c r="D28" s="18"/>
      <c r="E28" s="19">
        <v>1</v>
      </c>
      <c r="F28" s="500"/>
      <c r="G28" s="20"/>
      <c r="H28" s="20"/>
      <c r="I28" s="20">
        <v>1</v>
      </c>
      <c r="J28" s="20"/>
      <c r="K28" s="20"/>
      <c r="L28" s="20"/>
      <c r="M28" s="20"/>
      <c r="N28" s="20"/>
      <c r="O28" s="20"/>
      <c r="P28" s="20"/>
      <c r="Q28" s="19"/>
      <c r="R28" s="500"/>
      <c r="S28" s="21"/>
      <c r="T28" s="21"/>
      <c r="U28" s="21"/>
      <c r="V28" s="21">
        <v>4</v>
      </c>
      <c r="W28" s="22"/>
      <c r="X28" s="22"/>
      <c r="Y28" s="22"/>
      <c r="Z28" s="22">
        <v>4</v>
      </c>
      <c r="AA28" s="23"/>
      <c r="AB28" s="23"/>
      <c r="AC28" s="23">
        <v>3</v>
      </c>
      <c r="AD28" s="23"/>
      <c r="AE28" s="24"/>
      <c r="AF28" s="24"/>
      <c r="AG28" s="24">
        <v>3</v>
      </c>
      <c r="AH28" s="24"/>
      <c r="AI28" s="25"/>
      <c r="AJ28" s="25"/>
      <c r="AK28" s="25"/>
      <c r="AL28" s="25">
        <v>4</v>
      </c>
      <c r="AM28" s="26"/>
      <c r="AN28" s="26"/>
      <c r="AO28" s="26">
        <v>3</v>
      </c>
      <c r="AP28" s="26"/>
      <c r="AQ28" s="22"/>
      <c r="AR28" s="22"/>
      <c r="AS28" s="22">
        <v>3</v>
      </c>
      <c r="AT28" s="22"/>
      <c r="AU28" s="27"/>
      <c r="AV28" s="27"/>
      <c r="AW28" s="27">
        <v>3</v>
      </c>
      <c r="AX28" s="27"/>
      <c r="AY28" s="21"/>
      <c r="AZ28" s="21"/>
      <c r="BA28" s="21">
        <v>3</v>
      </c>
      <c r="BB28" s="21"/>
      <c r="BC28" s="22"/>
      <c r="BD28" s="22"/>
      <c r="BE28" s="22">
        <v>3</v>
      </c>
      <c r="BF28" s="22"/>
      <c r="BG28" s="23"/>
      <c r="BH28" s="23"/>
      <c r="BI28" s="23"/>
      <c r="BJ28" s="23">
        <v>4</v>
      </c>
      <c r="BK28" s="24"/>
      <c r="BL28" s="24"/>
      <c r="BM28" s="24">
        <v>3</v>
      </c>
      <c r="BN28" s="24"/>
      <c r="BO28" s="25"/>
      <c r="BP28" s="25"/>
      <c r="BQ28" s="25">
        <v>3</v>
      </c>
      <c r="BR28" s="25"/>
      <c r="BS28" s="26"/>
      <c r="BT28" s="26"/>
      <c r="BU28" s="26"/>
      <c r="BV28" s="26">
        <v>4</v>
      </c>
      <c r="CA28" s="170"/>
      <c r="CB28" s="44"/>
      <c r="CC28" s="171"/>
      <c r="CK28" s="28"/>
      <c r="CP28" s="28"/>
    </row>
    <row r="29" spans="1:94">
      <c r="A29" s="17">
        <v>27</v>
      </c>
      <c r="B29" s="179">
        <v>20</v>
      </c>
      <c r="C29" s="661"/>
      <c r="D29" s="18"/>
      <c r="E29" s="19">
        <v>1</v>
      </c>
      <c r="F29" s="500"/>
      <c r="G29" s="20">
        <v>1</v>
      </c>
      <c r="H29" s="20"/>
      <c r="I29" s="20"/>
      <c r="J29" s="20"/>
      <c r="K29" s="20"/>
      <c r="L29" s="20"/>
      <c r="M29" s="20"/>
      <c r="N29" s="20"/>
      <c r="O29" s="20"/>
      <c r="P29" s="20"/>
      <c r="Q29" s="19"/>
      <c r="R29" s="500"/>
      <c r="S29" s="21">
        <v>1</v>
      </c>
      <c r="T29" s="21"/>
      <c r="U29" s="21"/>
      <c r="V29" s="21"/>
      <c r="W29" s="22"/>
      <c r="X29" s="22">
        <v>2</v>
      </c>
      <c r="Y29" s="22"/>
      <c r="Z29" s="22"/>
      <c r="AA29" s="23"/>
      <c r="AB29" s="23"/>
      <c r="AC29" s="23"/>
      <c r="AD29" s="23">
        <v>4</v>
      </c>
      <c r="AE29" s="24"/>
      <c r="AF29" s="24"/>
      <c r="AG29" s="24">
        <v>3</v>
      </c>
      <c r="AH29" s="24"/>
      <c r="AI29" s="25"/>
      <c r="AJ29" s="25">
        <v>2</v>
      </c>
      <c r="AK29" s="25"/>
      <c r="AL29" s="25"/>
      <c r="AM29" s="26"/>
      <c r="AN29" s="26"/>
      <c r="AO29" s="26">
        <v>3</v>
      </c>
      <c r="AP29" s="26"/>
      <c r="AQ29" s="22"/>
      <c r="AR29" s="22"/>
      <c r="AS29" s="22"/>
      <c r="AT29" s="22">
        <v>4</v>
      </c>
      <c r="AU29" s="27"/>
      <c r="AV29" s="27"/>
      <c r="AW29" s="27">
        <v>3</v>
      </c>
      <c r="AX29" s="27"/>
      <c r="AY29" s="21"/>
      <c r="AZ29" s="21"/>
      <c r="BA29" s="21">
        <v>3</v>
      </c>
      <c r="BB29" s="21"/>
      <c r="BC29" s="22"/>
      <c r="BD29" s="22"/>
      <c r="BE29" s="22"/>
      <c r="BF29" s="22">
        <v>4</v>
      </c>
      <c r="BG29" s="23"/>
      <c r="BH29" s="23"/>
      <c r="BI29" s="23"/>
      <c r="BJ29" s="23">
        <v>4</v>
      </c>
      <c r="BK29" s="24"/>
      <c r="BL29" s="24"/>
      <c r="BM29" s="24"/>
      <c r="BN29" s="24">
        <v>4</v>
      </c>
      <c r="BO29" s="25"/>
      <c r="BP29" s="25"/>
      <c r="BQ29" s="25">
        <v>3</v>
      </c>
      <c r="BR29" s="25"/>
      <c r="BS29" s="26"/>
      <c r="BT29" s="26"/>
      <c r="BU29" s="26"/>
      <c r="BV29" s="26">
        <v>4</v>
      </c>
      <c r="CA29" s="170"/>
      <c r="CB29" s="44"/>
      <c r="CC29" s="171"/>
      <c r="CK29" s="28"/>
      <c r="CP29" s="28"/>
    </row>
    <row r="30" spans="1:94">
      <c r="A30" s="17">
        <v>28</v>
      </c>
      <c r="B30" s="179">
        <v>21</v>
      </c>
      <c r="C30" s="661"/>
      <c r="D30" s="18"/>
      <c r="E30" s="19">
        <v>1</v>
      </c>
      <c r="F30" s="500"/>
      <c r="G30" s="20"/>
      <c r="H30" s="20">
        <v>1</v>
      </c>
      <c r="I30" s="20"/>
      <c r="J30" s="20"/>
      <c r="K30" s="20"/>
      <c r="L30" s="20"/>
      <c r="M30" s="20"/>
      <c r="N30" s="20"/>
      <c r="O30" s="20"/>
      <c r="P30" s="20"/>
      <c r="Q30" s="19"/>
      <c r="R30" s="500"/>
      <c r="S30" s="21"/>
      <c r="T30" s="21"/>
      <c r="U30" s="21">
        <v>3</v>
      </c>
      <c r="V30" s="21"/>
      <c r="W30" s="22"/>
      <c r="X30" s="22"/>
      <c r="Y30" s="22">
        <v>3</v>
      </c>
      <c r="Z30" s="22"/>
      <c r="AA30" s="23"/>
      <c r="AB30" s="23"/>
      <c r="AC30" s="23"/>
      <c r="AD30" s="23">
        <v>4</v>
      </c>
      <c r="AE30" s="24"/>
      <c r="AF30" s="24"/>
      <c r="AG30" s="24">
        <v>3</v>
      </c>
      <c r="AH30" s="24"/>
      <c r="AI30" s="25"/>
      <c r="AJ30" s="25"/>
      <c r="AK30" s="25">
        <v>3</v>
      </c>
      <c r="AL30" s="25"/>
      <c r="AM30" s="26"/>
      <c r="AN30" s="26"/>
      <c r="AO30" s="26">
        <v>3</v>
      </c>
      <c r="AP30" s="26"/>
      <c r="AQ30" s="22"/>
      <c r="AR30" s="22"/>
      <c r="AS30" s="22">
        <v>3</v>
      </c>
      <c r="AT30" s="22"/>
      <c r="AU30" s="27"/>
      <c r="AV30" s="27"/>
      <c r="AW30" s="27">
        <v>3</v>
      </c>
      <c r="AX30" s="27"/>
      <c r="AY30" s="21"/>
      <c r="AZ30" s="21"/>
      <c r="BA30" s="21"/>
      <c r="BB30" s="21">
        <v>4</v>
      </c>
      <c r="BC30" s="22"/>
      <c r="BD30" s="22"/>
      <c r="BE30" s="22">
        <v>3</v>
      </c>
      <c r="BF30" s="22"/>
      <c r="BG30" s="23"/>
      <c r="BH30" s="23"/>
      <c r="BI30" s="23">
        <v>3</v>
      </c>
      <c r="BJ30" s="23"/>
      <c r="BK30" s="24"/>
      <c r="BL30" s="24"/>
      <c r="BM30" s="24"/>
      <c r="BN30" s="24">
        <v>4</v>
      </c>
      <c r="BO30" s="25"/>
      <c r="BP30" s="25"/>
      <c r="BQ30" s="25">
        <v>3</v>
      </c>
      <c r="BR30" s="25"/>
      <c r="BS30" s="26"/>
      <c r="BT30" s="26"/>
      <c r="BU30" s="26"/>
      <c r="BV30" s="26">
        <v>4</v>
      </c>
      <c r="CA30" s="170"/>
      <c r="CB30" s="44"/>
      <c r="CC30" s="171"/>
      <c r="CK30" s="28"/>
      <c r="CP30" s="28"/>
    </row>
    <row r="31" spans="1:94">
      <c r="A31" s="17">
        <v>29</v>
      </c>
      <c r="B31" s="179">
        <v>22</v>
      </c>
      <c r="C31" s="661"/>
      <c r="D31" s="18"/>
      <c r="E31" s="19">
        <v>1</v>
      </c>
      <c r="F31" s="500"/>
      <c r="G31" s="20">
        <v>1</v>
      </c>
      <c r="H31" s="20"/>
      <c r="I31" s="20"/>
      <c r="J31" s="20"/>
      <c r="K31" s="20"/>
      <c r="L31" s="20"/>
      <c r="M31" s="20"/>
      <c r="N31" s="20"/>
      <c r="O31" s="20"/>
      <c r="P31" s="20"/>
      <c r="Q31" s="19"/>
      <c r="R31" s="500"/>
      <c r="S31" s="21"/>
      <c r="T31" s="21"/>
      <c r="U31" s="21">
        <v>3</v>
      </c>
      <c r="V31" s="21"/>
      <c r="W31" s="22"/>
      <c r="X31" s="22"/>
      <c r="Y31" s="22"/>
      <c r="Z31" s="22">
        <v>4</v>
      </c>
      <c r="AA31" s="23"/>
      <c r="AB31" s="23"/>
      <c r="AC31" s="23">
        <v>3</v>
      </c>
      <c r="AD31" s="23"/>
      <c r="AE31" s="24"/>
      <c r="AF31" s="24"/>
      <c r="AG31" s="24"/>
      <c r="AH31" s="24">
        <v>4</v>
      </c>
      <c r="AI31" s="25"/>
      <c r="AJ31" s="25"/>
      <c r="AK31" s="25"/>
      <c r="AL31" s="25">
        <v>4</v>
      </c>
      <c r="AM31" s="26"/>
      <c r="AN31" s="26"/>
      <c r="AO31" s="26"/>
      <c r="AP31" s="26">
        <v>4</v>
      </c>
      <c r="AQ31" s="22"/>
      <c r="AR31" s="22"/>
      <c r="AS31" s="22">
        <v>3</v>
      </c>
      <c r="AT31" s="22"/>
      <c r="AU31" s="27"/>
      <c r="AV31" s="27"/>
      <c r="AW31" s="27">
        <v>3</v>
      </c>
      <c r="AX31" s="27"/>
      <c r="AY31" s="21"/>
      <c r="AZ31" s="21"/>
      <c r="BA31" s="21">
        <v>3</v>
      </c>
      <c r="BB31" s="21"/>
      <c r="BC31" s="22"/>
      <c r="BD31" s="22"/>
      <c r="BE31" s="22">
        <v>3</v>
      </c>
      <c r="BF31" s="22"/>
      <c r="BG31" s="23"/>
      <c r="BH31" s="23"/>
      <c r="BI31" s="23"/>
      <c r="BJ31" s="23">
        <v>4</v>
      </c>
      <c r="BK31" s="24"/>
      <c r="BL31" s="24"/>
      <c r="BM31" s="24"/>
      <c r="BN31" s="24">
        <v>4</v>
      </c>
      <c r="BO31" s="25"/>
      <c r="BP31" s="25"/>
      <c r="BQ31" s="25">
        <v>3</v>
      </c>
      <c r="BR31" s="25"/>
      <c r="BS31" s="26"/>
      <c r="BT31" s="26"/>
      <c r="BU31" s="26">
        <v>3</v>
      </c>
      <c r="BV31" s="26"/>
      <c r="CA31" s="170"/>
      <c r="CB31" s="44"/>
      <c r="CC31" s="171"/>
      <c r="CK31" s="28"/>
      <c r="CP31" s="28"/>
    </row>
    <row r="32" spans="1:94">
      <c r="A32" s="17">
        <v>30</v>
      </c>
      <c r="B32" s="179">
        <v>23</v>
      </c>
      <c r="C32" s="661"/>
      <c r="D32" s="18"/>
      <c r="E32" s="19">
        <v>1</v>
      </c>
      <c r="F32" s="500"/>
      <c r="G32" s="20">
        <v>1</v>
      </c>
      <c r="H32" s="20"/>
      <c r="I32" s="20"/>
      <c r="J32" s="20"/>
      <c r="K32" s="20"/>
      <c r="L32" s="20"/>
      <c r="M32" s="20"/>
      <c r="N32" s="20"/>
      <c r="O32" s="20"/>
      <c r="P32" s="20"/>
      <c r="Q32" s="19"/>
      <c r="R32" s="500"/>
      <c r="S32" s="21"/>
      <c r="T32" s="21"/>
      <c r="U32" s="21">
        <v>3</v>
      </c>
      <c r="V32" s="21"/>
      <c r="W32" s="22"/>
      <c r="X32" s="22"/>
      <c r="Y32" s="22">
        <v>3</v>
      </c>
      <c r="Z32" s="22"/>
      <c r="AA32" s="23"/>
      <c r="AB32" s="23"/>
      <c r="AC32" s="23"/>
      <c r="AD32" s="23">
        <v>4</v>
      </c>
      <c r="AE32" s="24"/>
      <c r="AF32" s="24"/>
      <c r="AG32" s="24"/>
      <c r="AH32" s="24">
        <v>4</v>
      </c>
      <c r="AI32" s="25"/>
      <c r="AJ32" s="25"/>
      <c r="AK32" s="25"/>
      <c r="AL32" s="25">
        <v>4</v>
      </c>
      <c r="AM32" s="26"/>
      <c r="AN32" s="26"/>
      <c r="AO32" s="26">
        <v>3</v>
      </c>
      <c r="AP32" s="26"/>
      <c r="AQ32" s="22"/>
      <c r="AR32" s="22"/>
      <c r="AS32" s="22">
        <v>3</v>
      </c>
      <c r="AT32" s="22"/>
      <c r="AU32" s="27"/>
      <c r="AV32" s="27"/>
      <c r="AW32" s="27">
        <v>3</v>
      </c>
      <c r="AX32" s="27"/>
      <c r="AY32" s="21"/>
      <c r="AZ32" s="21"/>
      <c r="BA32" s="21">
        <v>3</v>
      </c>
      <c r="BB32" s="21"/>
      <c r="BC32" s="22"/>
      <c r="BD32" s="22"/>
      <c r="BE32" s="22">
        <v>3</v>
      </c>
      <c r="BF32" s="22"/>
      <c r="BG32" s="23"/>
      <c r="BH32" s="23"/>
      <c r="BI32" s="23">
        <v>3</v>
      </c>
      <c r="BJ32" s="23"/>
      <c r="BK32" s="24"/>
      <c r="BL32" s="24"/>
      <c r="BM32" s="24"/>
      <c r="BN32" s="24">
        <v>4</v>
      </c>
      <c r="BO32" s="25"/>
      <c r="BP32" s="25"/>
      <c r="BQ32" s="25">
        <v>3</v>
      </c>
      <c r="BR32" s="25"/>
      <c r="BS32" s="26"/>
      <c r="BT32" s="26"/>
      <c r="BU32" s="26">
        <v>3</v>
      </c>
      <c r="BV32" s="26"/>
      <c r="CA32" s="170"/>
      <c r="CB32" s="44"/>
      <c r="CC32" s="171"/>
      <c r="CK32" s="28"/>
      <c r="CP32" s="28"/>
    </row>
    <row r="33" spans="1:94">
      <c r="A33" s="17">
        <v>31</v>
      </c>
      <c r="B33" s="179">
        <v>24</v>
      </c>
      <c r="C33" s="661"/>
      <c r="D33" s="18"/>
      <c r="E33" s="19">
        <v>1</v>
      </c>
      <c r="F33" s="500"/>
      <c r="G33" s="20"/>
      <c r="H33" s="20">
        <v>1</v>
      </c>
      <c r="I33" s="20"/>
      <c r="J33" s="20"/>
      <c r="K33" s="20"/>
      <c r="L33" s="20"/>
      <c r="M33" s="20"/>
      <c r="N33" s="20"/>
      <c r="O33" s="20"/>
      <c r="P33" s="20"/>
      <c r="Q33" s="19"/>
      <c r="R33" s="500"/>
      <c r="S33" s="21"/>
      <c r="T33" s="21"/>
      <c r="U33" s="21">
        <v>3</v>
      </c>
      <c r="V33" s="21"/>
      <c r="W33" s="22"/>
      <c r="X33" s="22"/>
      <c r="Y33" s="22">
        <v>3</v>
      </c>
      <c r="Z33" s="22"/>
      <c r="AA33" s="23"/>
      <c r="AB33" s="23"/>
      <c r="AC33" s="23"/>
      <c r="AD33" s="23">
        <v>4</v>
      </c>
      <c r="AE33" s="24"/>
      <c r="AF33" s="24"/>
      <c r="AG33" s="24"/>
      <c r="AH33" s="24">
        <v>4</v>
      </c>
      <c r="AI33" s="25"/>
      <c r="AJ33" s="25"/>
      <c r="AK33" s="25"/>
      <c r="AL33" s="25">
        <v>4</v>
      </c>
      <c r="AM33" s="26"/>
      <c r="AN33" s="26"/>
      <c r="AO33" s="26">
        <v>3</v>
      </c>
      <c r="AP33" s="26"/>
      <c r="AQ33" s="22"/>
      <c r="AR33" s="22"/>
      <c r="AS33" s="22">
        <v>3</v>
      </c>
      <c r="AT33" s="22"/>
      <c r="AU33" s="27"/>
      <c r="AV33" s="27"/>
      <c r="AW33" s="27"/>
      <c r="AX33" s="27">
        <v>4</v>
      </c>
      <c r="AY33" s="21"/>
      <c r="AZ33" s="21"/>
      <c r="BA33" s="21"/>
      <c r="BB33" s="21">
        <v>4</v>
      </c>
      <c r="BC33" s="22"/>
      <c r="BD33" s="22"/>
      <c r="BE33" s="22"/>
      <c r="BF33" s="22">
        <v>4</v>
      </c>
      <c r="BG33" s="23"/>
      <c r="BH33" s="23"/>
      <c r="BI33" s="23"/>
      <c r="BJ33" s="23">
        <v>4</v>
      </c>
      <c r="BK33" s="24"/>
      <c r="BL33" s="24"/>
      <c r="BM33" s="24"/>
      <c r="BN33" s="24">
        <v>4</v>
      </c>
      <c r="BO33" s="25"/>
      <c r="BP33" s="25"/>
      <c r="BQ33" s="25"/>
      <c r="BR33" s="25">
        <v>4</v>
      </c>
      <c r="BS33" s="26"/>
      <c r="BT33" s="26"/>
      <c r="BU33" s="26"/>
      <c r="BV33" s="26">
        <v>4</v>
      </c>
      <c r="CA33" s="170"/>
      <c r="CB33" s="44"/>
      <c r="CC33" s="171"/>
      <c r="CK33" s="28"/>
      <c r="CP33" s="28"/>
    </row>
    <row r="34" spans="1:94">
      <c r="A34" s="17">
        <v>32</v>
      </c>
      <c r="B34" s="179">
        <v>25</v>
      </c>
      <c r="C34" s="661"/>
      <c r="D34" s="18">
        <v>1</v>
      </c>
      <c r="E34" s="19"/>
      <c r="F34" s="500"/>
      <c r="G34" s="20"/>
      <c r="H34" s="20"/>
      <c r="I34" s="20">
        <v>1</v>
      </c>
      <c r="J34" s="20"/>
      <c r="K34" s="20"/>
      <c r="L34" s="20"/>
      <c r="M34" s="20"/>
      <c r="N34" s="20"/>
      <c r="O34" s="20"/>
      <c r="P34" s="20"/>
      <c r="Q34" s="19"/>
      <c r="R34" s="500"/>
      <c r="S34" s="21"/>
      <c r="T34" s="21"/>
      <c r="U34" s="21"/>
      <c r="V34" s="21">
        <v>4</v>
      </c>
      <c r="W34" s="22"/>
      <c r="X34" s="22"/>
      <c r="Y34" s="22">
        <v>3</v>
      </c>
      <c r="Z34" s="22"/>
      <c r="AA34" s="23"/>
      <c r="AB34" s="23"/>
      <c r="AC34" s="23"/>
      <c r="AD34" s="23">
        <v>4</v>
      </c>
      <c r="AE34" s="24"/>
      <c r="AF34" s="24"/>
      <c r="AG34" s="24">
        <v>3</v>
      </c>
      <c r="AH34" s="24"/>
      <c r="AI34" s="25"/>
      <c r="AJ34" s="25"/>
      <c r="AK34" s="25">
        <v>3</v>
      </c>
      <c r="AL34" s="25"/>
      <c r="AM34" s="26"/>
      <c r="AN34" s="26"/>
      <c r="AO34" s="26">
        <v>3</v>
      </c>
      <c r="AP34" s="26"/>
      <c r="AQ34" s="22"/>
      <c r="AR34" s="22"/>
      <c r="AS34" s="22"/>
      <c r="AT34" s="22">
        <v>4</v>
      </c>
      <c r="AU34" s="27"/>
      <c r="AV34" s="27"/>
      <c r="AW34" s="27">
        <v>3</v>
      </c>
      <c r="AX34" s="27"/>
      <c r="AY34" s="21"/>
      <c r="AZ34" s="21"/>
      <c r="BA34" s="21"/>
      <c r="BB34" s="21">
        <v>4</v>
      </c>
      <c r="BC34" s="22"/>
      <c r="BD34" s="22"/>
      <c r="BE34" s="22">
        <v>3</v>
      </c>
      <c r="BF34" s="22"/>
      <c r="BG34" s="23"/>
      <c r="BH34" s="23"/>
      <c r="BI34" s="23"/>
      <c r="BJ34" s="23">
        <v>4</v>
      </c>
      <c r="BK34" s="24"/>
      <c r="BL34" s="24"/>
      <c r="BM34" s="24"/>
      <c r="BN34" s="24">
        <v>4</v>
      </c>
      <c r="BO34" s="25"/>
      <c r="BP34" s="25"/>
      <c r="BQ34" s="25"/>
      <c r="BR34" s="25">
        <v>4</v>
      </c>
      <c r="BS34" s="26"/>
      <c r="BT34" s="26"/>
      <c r="BU34" s="26">
        <v>3</v>
      </c>
      <c r="BV34" s="26"/>
      <c r="CA34" s="170"/>
      <c r="CB34" s="44"/>
      <c r="CC34" s="171"/>
      <c r="CK34" s="28"/>
      <c r="CP34" s="28"/>
    </row>
    <row r="35" spans="1:94">
      <c r="A35" s="17">
        <v>33</v>
      </c>
      <c r="B35" s="179">
        <v>26</v>
      </c>
      <c r="C35" s="661"/>
      <c r="D35" s="18"/>
      <c r="E35" s="19"/>
      <c r="F35" s="500">
        <v>1</v>
      </c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19"/>
      <c r="R35" s="500">
        <v>1</v>
      </c>
      <c r="S35" s="21"/>
      <c r="T35" s="21"/>
      <c r="U35" s="21">
        <v>3</v>
      </c>
      <c r="V35" s="21"/>
      <c r="W35" s="22"/>
      <c r="X35" s="22"/>
      <c r="Y35" s="22">
        <v>3</v>
      </c>
      <c r="Z35" s="22"/>
      <c r="AA35" s="23"/>
      <c r="AB35" s="23"/>
      <c r="AC35" s="23">
        <v>3</v>
      </c>
      <c r="AD35" s="23"/>
      <c r="AE35" s="24"/>
      <c r="AF35" s="24"/>
      <c r="AG35" s="24">
        <v>3</v>
      </c>
      <c r="AH35" s="24"/>
      <c r="AI35" s="25"/>
      <c r="AJ35" s="25"/>
      <c r="AK35" s="25">
        <v>3</v>
      </c>
      <c r="AL35" s="25"/>
      <c r="AM35" s="26"/>
      <c r="AN35" s="26"/>
      <c r="AO35" s="26">
        <v>3</v>
      </c>
      <c r="AP35" s="26"/>
      <c r="AQ35" s="22"/>
      <c r="AR35" s="22"/>
      <c r="AS35" s="22">
        <v>3</v>
      </c>
      <c r="AT35" s="22"/>
      <c r="AU35" s="27"/>
      <c r="AV35" s="27"/>
      <c r="AW35" s="27">
        <v>3</v>
      </c>
      <c r="AX35" s="27"/>
      <c r="AY35" s="21"/>
      <c r="AZ35" s="21"/>
      <c r="BA35" s="21">
        <v>3</v>
      </c>
      <c r="BB35" s="21"/>
      <c r="BC35" s="22"/>
      <c r="BD35" s="22"/>
      <c r="BE35" s="22">
        <v>3</v>
      </c>
      <c r="BF35" s="22"/>
      <c r="BG35" s="23"/>
      <c r="BH35" s="23"/>
      <c r="BI35" s="23">
        <v>3</v>
      </c>
      <c r="BJ35" s="23"/>
      <c r="BK35" s="24"/>
      <c r="BL35" s="24"/>
      <c r="BM35" s="24">
        <v>3</v>
      </c>
      <c r="BN35" s="24"/>
      <c r="BO35" s="25"/>
      <c r="BP35" s="25"/>
      <c r="BQ35" s="25">
        <v>3</v>
      </c>
      <c r="BR35" s="25"/>
      <c r="BS35" s="26"/>
      <c r="BT35" s="26"/>
      <c r="BU35" s="26">
        <v>3</v>
      </c>
      <c r="BV35" s="26"/>
      <c r="CA35" s="170"/>
      <c r="CB35" s="44"/>
      <c r="CC35" s="171"/>
      <c r="CK35" s="28"/>
      <c r="CP35" s="28"/>
    </row>
    <row r="36" spans="1:94">
      <c r="A36" s="17">
        <v>34</v>
      </c>
      <c r="B36" s="179">
        <v>27</v>
      </c>
      <c r="C36" s="661"/>
      <c r="D36" s="18"/>
      <c r="E36" s="19"/>
      <c r="F36" s="500">
        <v>1</v>
      </c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19"/>
      <c r="R36" s="500">
        <v>1</v>
      </c>
      <c r="S36" s="21"/>
      <c r="T36" s="21"/>
      <c r="U36" s="21">
        <v>3</v>
      </c>
      <c r="V36" s="21"/>
      <c r="W36" s="22"/>
      <c r="X36" s="22"/>
      <c r="Y36" s="22">
        <v>3</v>
      </c>
      <c r="Z36" s="22"/>
      <c r="AA36" s="23"/>
      <c r="AB36" s="23"/>
      <c r="AC36" s="23"/>
      <c r="AD36" s="23">
        <v>4</v>
      </c>
      <c r="AE36" s="24"/>
      <c r="AF36" s="24"/>
      <c r="AG36" s="24"/>
      <c r="AH36" s="24">
        <v>4</v>
      </c>
      <c r="AI36" s="25"/>
      <c r="AJ36" s="25"/>
      <c r="AK36" s="25"/>
      <c r="AL36" s="25">
        <v>4</v>
      </c>
      <c r="AM36" s="26"/>
      <c r="AN36" s="26"/>
      <c r="AO36" s="26"/>
      <c r="AP36" s="26">
        <v>4</v>
      </c>
      <c r="AQ36" s="22"/>
      <c r="AR36" s="22"/>
      <c r="AS36" s="22"/>
      <c r="AT36" s="22">
        <v>4</v>
      </c>
      <c r="AU36" s="27"/>
      <c r="AV36" s="27"/>
      <c r="AW36" s="27">
        <v>3</v>
      </c>
      <c r="AX36" s="27"/>
      <c r="AY36" s="21"/>
      <c r="AZ36" s="21"/>
      <c r="BA36" s="21">
        <v>3</v>
      </c>
      <c r="BB36" s="21"/>
      <c r="BC36" s="22"/>
      <c r="BD36" s="22"/>
      <c r="BE36" s="22"/>
      <c r="BF36" s="22">
        <v>4</v>
      </c>
      <c r="BG36" s="23"/>
      <c r="BH36" s="23"/>
      <c r="BI36" s="23"/>
      <c r="BJ36" s="23">
        <v>4</v>
      </c>
      <c r="BK36" s="24"/>
      <c r="BL36" s="24"/>
      <c r="BM36" s="24">
        <v>3</v>
      </c>
      <c r="BN36" s="24"/>
      <c r="BO36" s="25"/>
      <c r="BP36" s="25"/>
      <c r="BQ36" s="25">
        <v>3</v>
      </c>
      <c r="BR36" s="25"/>
      <c r="BS36" s="26"/>
      <c r="BT36" s="26"/>
      <c r="BU36" s="26">
        <v>3</v>
      </c>
      <c r="BV36" s="26"/>
      <c r="CA36" s="170"/>
      <c r="CB36" s="44"/>
      <c r="CC36" s="171"/>
      <c r="CK36" s="28"/>
      <c r="CP36" s="28"/>
    </row>
    <row r="37" spans="1:94">
      <c r="A37" s="17">
        <v>35</v>
      </c>
      <c r="B37" s="179">
        <v>28</v>
      </c>
      <c r="C37" s="661"/>
      <c r="D37" s="18"/>
      <c r="E37" s="19">
        <v>1</v>
      </c>
      <c r="F37" s="500"/>
      <c r="G37" s="20">
        <v>1</v>
      </c>
      <c r="H37" s="20"/>
      <c r="I37" s="20"/>
      <c r="J37" s="20"/>
      <c r="K37" s="20"/>
      <c r="L37" s="20"/>
      <c r="M37" s="20"/>
      <c r="N37" s="20"/>
      <c r="O37" s="20"/>
      <c r="P37" s="20"/>
      <c r="Q37" s="19"/>
      <c r="R37" s="500"/>
      <c r="S37" s="21">
        <v>1</v>
      </c>
      <c r="T37" s="21"/>
      <c r="U37" s="21"/>
      <c r="V37" s="21"/>
      <c r="W37" s="22"/>
      <c r="X37" s="22"/>
      <c r="Y37" s="22"/>
      <c r="Z37" s="22">
        <v>4</v>
      </c>
      <c r="AA37" s="23"/>
      <c r="AB37" s="23"/>
      <c r="AC37" s="23"/>
      <c r="AD37" s="23">
        <v>4</v>
      </c>
      <c r="AE37" s="24"/>
      <c r="AF37" s="24"/>
      <c r="AG37" s="24"/>
      <c r="AH37" s="24">
        <v>4</v>
      </c>
      <c r="AI37" s="25"/>
      <c r="AJ37" s="25"/>
      <c r="AK37" s="25"/>
      <c r="AL37" s="25">
        <v>4</v>
      </c>
      <c r="AM37" s="26"/>
      <c r="AN37" s="26"/>
      <c r="AO37" s="26">
        <v>3</v>
      </c>
      <c r="AP37" s="26"/>
      <c r="AQ37" s="22"/>
      <c r="AR37" s="22"/>
      <c r="AS37" s="22"/>
      <c r="AT37" s="22">
        <v>4</v>
      </c>
      <c r="AU37" s="27"/>
      <c r="AV37" s="27"/>
      <c r="AW37" s="27">
        <v>3</v>
      </c>
      <c r="AX37" s="27"/>
      <c r="AY37" s="21"/>
      <c r="AZ37" s="21"/>
      <c r="BA37" s="21">
        <v>3</v>
      </c>
      <c r="BB37" s="21"/>
      <c r="BC37" s="22"/>
      <c r="BD37" s="22"/>
      <c r="BE37" s="22"/>
      <c r="BF37" s="22">
        <v>4</v>
      </c>
      <c r="BG37" s="23"/>
      <c r="BH37" s="23">
        <v>2</v>
      </c>
      <c r="BI37" s="23"/>
      <c r="BJ37" s="23"/>
      <c r="BK37" s="24"/>
      <c r="BL37" s="24"/>
      <c r="BM37" s="24"/>
      <c r="BN37" s="24">
        <v>4</v>
      </c>
      <c r="BO37" s="25"/>
      <c r="BP37" s="25"/>
      <c r="BQ37" s="25">
        <v>3</v>
      </c>
      <c r="BR37" s="25"/>
      <c r="BS37" s="26"/>
      <c r="BT37" s="26"/>
      <c r="BU37" s="26"/>
      <c r="BV37" s="26">
        <v>4</v>
      </c>
      <c r="CA37" s="170"/>
      <c r="CB37" s="44"/>
      <c r="CC37" s="171"/>
      <c r="CK37" s="28"/>
      <c r="CP37" s="28"/>
    </row>
    <row r="38" spans="1:94">
      <c r="A38" s="17">
        <v>36</v>
      </c>
      <c r="B38" s="179">
        <v>29</v>
      </c>
      <c r="C38" s="661"/>
      <c r="D38" s="18"/>
      <c r="E38" s="19"/>
      <c r="F38" s="500">
        <v>1</v>
      </c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19"/>
      <c r="R38" s="500">
        <v>1</v>
      </c>
      <c r="S38" s="21"/>
      <c r="T38" s="21">
        <v>2</v>
      </c>
      <c r="U38" s="21"/>
      <c r="V38" s="21"/>
      <c r="W38" s="22"/>
      <c r="X38" s="22">
        <v>2</v>
      </c>
      <c r="Y38" s="22"/>
      <c r="Z38" s="22"/>
      <c r="AA38" s="23"/>
      <c r="AB38" s="23">
        <v>2</v>
      </c>
      <c r="AC38" s="23"/>
      <c r="AD38" s="23"/>
      <c r="AE38" s="24"/>
      <c r="AF38" s="24">
        <v>2</v>
      </c>
      <c r="AG38" s="24"/>
      <c r="AH38" s="24"/>
      <c r="AI38" s="25"/>
      <c r="AJ38" s="25">
        <v>2</v>
      </c>
      <c r="AK38" s="25"/>
      <c r="AL38" s="25"/>
      <c r="AM38" s="26"/>
      <c r="AN38" s="26">
        <v>2</v>
      </c>
      <c r="AO38" s="26"/>
      <c r="AP38" s="26"/>
      <c r="AQ38" s="22"/>
      <c r="AR38" s="22">
        <v>2</v>
      </c>
      <c r="AS38" s="22"/>
      <c r="AT38" s="22"/>
      <c r="AU38" s="27"/>
      <c r="AV38" s="27">
        <v>2</v>
      </c>
      <c r="AW38" s="27"/>
      <c r="AX38" s="27"/>
      <c r="AY38" s="21"/>
      <c r="AZ38" s="21">
        <v>2</v>
      </c>
      <c r="BA38" s="21"/>
      <c r="BB38" s="21"/>
      <c r="BC38" s="22"/>
      <c r="BD38" s="22">
        <v>2</v>
      </c>
      <c r="BE38" s="22"/>
      <c r="BF38" s="22"/>
      <c r="BG38" s="23"/>
      <c r="BH38" s="23">
        <v>2</v>
      </c>
      <c r="BI38" s="23"/>
      <c r="BJ38" s="23"/>
      <c r="BK38" s="24"/>
      <c r="BL38" s="24">
        <v>2</v>
      </c>
      <c r="BM38" s="24"/>
      <c r="BN38" s="24"/>
      <c r="BO38" s="25"/>
      <c r="BP38" s="25">
        <v>2</v>
      </c>
      <c r="BQ38" s="25"/>
      <c r="BR38" s="25"/>
      <c r="BS38" s="26"/>
      <c r="BT38" s="26">
        <v>2</v>
      </c>
      <c r="BU38" s="26"/>
      <c r="BV38" s="26"/>
      <c r="CA38" s="170"/>
      <c r="CB38" s="44"/>
      <c r="CC38" s="171"/>
      <c r="CK38" s="28"/>
      <c r="CP38" s="28"/>
    </row>
    <row r="39" spans="1:94">
      <c r="A39" s="17">
        <v>37</v>
      </c>
      <c r="B39" s="179">
        <v>30</v>
      </c>
      <c r="C39" s="661"/>
      <c r="D39" s="18"/>
      <c r="E39" s="19"/>
      <c r="F39" s="500">
        <v>1</v>
      </c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19"/>
      <c r="R39" s="500">
        <v>1</v>
      </c>
      <c r="S39" s="21"/>
      <c r="T39" s="21">
        <v>2</v>
      </c>
      <c r="U39" s="21"/>
      <c r="V39" s="21"/>
      <c r="W39" s="22"/>
      <c r="X39" s="22"/>
      <c r="Y39" s="22">
        <v>3</v>
      </c>
      <c r="Z39" s="22"/>
      <c r="AA39" s="23"/>
      <c r="AB39" s="23"/>
      <c r="AC39" s="23"/>
      <c r="AD39" s="23">
        <v>4</v>
      </c>
      <c r="AE39" s="24"/>
      <c r="AF39" s="24"/>
      <c r="AG39" s="24">
        <v>3</v>
      </c>
      <c r="AH39" s="24"/>
      <c r="AI39" s="25"/>
      <c r="AJ39" s="25"/>
      <c r="AK39" s="25">
        <v>3</v>
      </c>
      <c r="AL39" s="25"/>
      <c r="AM39" s="26"/>
      <c r="AN39" s="26"/>
      <c r="AO39" s="26"/>
      <c r="AP39" s="26">
        <v>4</v>
      </c>
      <c r="AQ39" s="22"/>
      <c r="AR39" s="22"/>
      <c r="AS39" s="22">
        <v>3</v>
      </c>
      <c r="AT39" s="22"/>
      <c r="AU39" s="27"/>
      <c r="AV39" s="27"/>
      <c r="AW39" s="27"/>
      <c r="AX39" s="27">
        <v>4</v>
      </c>
      <c r="AY39" s="21"/>
      <c r="AZ39" s="21"/>
      <c r="BA39" s="21">
        <v>3</v>
      </c>
      <c r="BB39" s="21"/>
      <c r="BC39" s="22"/>
      <c r="BD39" s="22"/>
      <c r="BE39" s="22">
        <v>3</v>
      </c>
      <c r="BF39" s="22"/>
      <c r="BG39" s="23"/>
      <c r="BH39" s="23"/>
      <c r="BI39" s="23">
        <v>3</v>
      </c>
      <c r="BJ39" s="23"/>
      <c r="BK39" s="24"/>
      <c r="BL39" s="24"/>
      <c r="BM39" s="24"/>
      <c r="BN39" s="24">
        <v>4</v>
      </c>
      <c r="BO39" s="25"/>
      <c r="BP39" s="25"/>
      <c r="BQ39" s="25">
        <v>3</v>
      </c>
      <c r="BR39" s="25"/>
      <c r="BS39" s="26"/>
      <c r="BT39" s="26"/>
      <c r="BU39" s="26">
        <v>3</v>
      </c>
      <c r="BV39" s="26"/>
      <c r="CA39" s="170"/>
      <c r="CB39" s="44"/>
      <c r="CC39" s="171"/>
      <c r="CK39" s="28"/>
      <c r="CP39" s="28"/>
    </row>
    <row r="40" spans="1:94">
      <c r="A40" s="17">
        <v>38</v>
      </c>
      <c r="B40" s="179">
        <v>31</v>
      </c>
      <c r="C40" s="661"/>
      <c r="D40" s="18"/>
      <c r="E40" s="19"/>
      <c r="F40" s="500">
        <v>1</v>
      </c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19"/>
      <c r="R40" s="500">
        <v>1</v>
      </c>
      <c r="S40" s="21"/>
      <c r="T40" s="21">
        <v>2</v>
      </c>
      <c r="U40" s="21"/>
      <c r="V40" s="21"/>
      <c r="W40" s="22"/>
      <c r="X40" s="22"/>
      <c r="Y40" s="22">
        <v>3</v>
      </c>
      <c r="Z40" s="22"/>
      <c r="AA40" s="23"/>
      <c r="AB40" s="23"/>
      <c r="AC40" s="23"/>
      <c r="AD40" s="23">
        <v>4</v>
      </c>
      <c r="AE40" s="24"/>
      <c r="AF40" s="24"/>
      <c r="AG40" s="24">
        <v>3</v>
      </c>
      <c r="AH40" s="24"/>
      <c r="AI40" s="25"/>
      <c r="AJ40" s="25"/>
      <c r="AK40" s="25">
        <v>3</v>
      </c>
      <c r="AL40" s="25"/>
      <c r="AM40" s="26"/>
      <c r="AN40" s="26"/>
      <c r="AO40" s="26"/>
      <c r="AP40" s="26">
        <v>4</v>
      </c>
      <c r="AQ40" s="22"/>
      <c r="AR40" s="22"/>
      <c r="AS40" s="22">
        <v>3</v>
      </c>
      <c r="AT40" s="22"/>
      <c r="AU40" s="27"/>
      <c r="AV40" s="27"/>
      <c r="AW40" s="27"/>
      <c r="AX40" s="27">
        <v>4</v>
      </c>
      <c r="AY40" s="21"/>
      <c r="AZ40" s="21"/>
      <c r="BA40" s="21">
        <v>3</v>
      </c>
      <c r="BB40" s="21"/>
      <c r="BC40" s="22"/>
      <c r="BD40" s="22"/>
      <c r="BE40" s="22">
        <v>3</v>
      </c>
      <c r="BF40" s="22"/>
      <c r="BG40" s="23"/>
      <c r="BH40" s="23"/>
      <c r="BI40" s="23">
        <v>3</v>
      </c>
      <c r="BJ40" s="23"/>
      <c r="BK40" s="24"/>
      <c r="BL40" s="24"/>
      <c r="BM40" s="24"/>
      <c r="BN40" s="24">
        <v>4</v>
      </c>
      <c r="BO40" s="25"/>
      <c r="BP40" s="25"/>
      <c r="BQ40" s="25"/>
      <c r="BR40" s="25">
        <v>4</v>
      </c>
      <c r="BS40" s="26"/>
      <c r="BT40" s="26"/>
      <c r="BU40" s="26"/>
      <c r="BV40" s="26">
        <v>4</v>
      </c>
      <c r="CA40" s="170"/>
      <c r="CB40" s="44"/>
      <c r="CC40" s="171"/>
      <c r="CK40" s="28"/>
      <c r="CP40" s="28"/>
    </row>
    <row r="41" spans="1:94">
      <c r="A41" s="17">
        <v>39</v>
      </c>
      <c r="B41" s="179">
        <v>32</v>
      </c>
      <c r="C41" s="661"/>
      <c r="D41" s="18"/>
      <c r="E41" s="19">
        <v>1</v>
      </c>
      <c r="F41" s="500"/>
      <c r="G41" s="20"/>
      <c r="H41" s="20"/>
      <c r="I41" s="20">
        <v>1</v>
      </c>
      <c r="J41" s="20"/>
      <c r="K41" s="20"/>
      <c r="L41" s="20"/>
      <c r="M41" s="20"/>
      <c r="N41" s="20"/>
      <c r="O41" s="20"/>
      <c r="P41" s="20"/>
      <c r="Q41" s="19"/>
      <c r="R41" s="500"/>
      <c r="S41" s="21"/>
      <c r="T41" s="21">
        <v>2</v>
      </c>
      <c r="U41" s="21"/>
      <c r="V41" s="21"/>
      <c r="W41" s="22"/>
      <c r="X41" s="22"/>
      <c r="Y41" s="22">
        <v>3</v>
      </c>
      <c r="Z41" s="22"/>
      <c r="AA41" s="23"/>
      <c r="AB41" s="23"/>
      <c r="AC41" s="23">
        <v>3</v>
      </c>
      <c r="AD41" s="23"/>
      <c r="AE41" s="24"/>
      <c r="AF41" s="24"/>
      <c r="AG41" s="24">
        <v>3</v>
      </c>
      <c r="AH41" s="24"/>
      <c r="AI41" s="25"/>
      <c r="AJ41" s="25"/>
      <c r="AK41" s="25"/>
      <c r="AL41" s="25">
        <v>4</v>
      </c>
      <c r="AM41" s="26"/>
      <c r="AN41" s="26"/>
      <c r="AO41" s="26">
        <v>3</v>
      </c>
      <c r="AP41" s="26"/>
      <c r="AQ41" s="22"/>
      <c r="AR41" s="22">
        <v>2</v>
      </c>
      <c r="AS41" s="22"/>
      <c r="AT41" s="22"/>
      <c r="AU41" s="27"/>
      <c r="AV41" s="27"/>
      <c r="AW41" s="27">
        <v>3</v>
      </c>
      <c r="AX41" s="27"/>
      <c r="AY41" s="21"/>
      <c r="AZ41" s="21"/>
      <c r="BA41" s="21">
        <v>3</v>
      </c>
      <c r="BB41" s="21"/>
      <c r="BC41" s="22"/>
      <c r="BD41" s="22"/>
      <c r="BE41" s="22">
        <v>3</v>
      </c>
      <c r="BF41" s="22"/>
      <c r="BG41" s="23"/>
      <c r="BH41" s="23"/>
      <c r="BI41" s="23">
        <v>3</v>
      </c>
      <c r="BJ41" s="23"/>
      <c r="BK41" s="24"/>
      <c r="BL41" s="24"/>
      <c r="BM41" s="24">
        <v>3</v>
      </c>
      <c r="BN41" s="24"/>
      <c r="BO41" s="25"/>
      <c r="BP41" s="25"/>
      <c r="BQ41" s="25">
        <v>3</v>
      </c>
      <c r="BR41" s="25"/>
      <c r="BS41" s="26"/>
      <c r="BT41" s="26"/>
      <c r="BU41" s="26">
        <v>3</v>
      </c>
      <c r="BV41" s="26"/>
      <c r="CA41" s="170"/>
      <c r="CB41" s="44"/>
      <c r="CC41" s="171"/>
      <c r="CK41" s="28"/>
      <c r="CP41" s="28"/>
    </row>
    <row r="42" spans="1:94">
      <c r="A42" s="17">
        <v>40</v>
      </c>
      <c r="B42" s="179">
        <v>33</v>
      </c>
      <c r="C42" s="661"/>
      <c r="D42" s="18"/>
      <c r="E42" s="19"/>
      <c r="F42" s="500">
        <v>1</v>
      </c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19"/>
      <c r="R42" s="500">
        <v>1</v>
      </c>
      <c r="S42" s="21"/>
      <c r="T42" s="21"/>
      <c r="U42" s="21">
        <v>3</v>
      </c>
      <c r="V42" s="21"/>
      <c r="W42" s="22"/>
      <c r="X42" s="22"/>
      <c r="Y42" s="22">
        <v>3</v>
      </c>
      <c r="Z42" s="22"/>
      <c r="AA42" s="23"/>
      <c r="AB42" s="23"/>
      <c r="AC42" s="23">
        <v>3</v>
      </c>
      <c r="AD42" s="23"/>
      <c r="AE42" s="24"/>
      <c r="AF42" s="24"/>
      <c r="AG42" s="24">
        <v>3</v>
      </c>
      <c r="AH42" s="24"/>
      <c r="AI42" s="25"/>
      <c r="AJ42" s="25"/>
      <c r="AK42" s="25"/>
      <c r="AL42" s="25">
        <v>4</v>
      </c>
      <c r="AM42" s="26"/>
      <c r="AN42" s="26"/>
      <c r="AO42" s="26"/>
      <c r="AP42" s="26">
        <v>4</v>
      </c>
      <c r="AQ42" s="22"/>
      <c r="AR42" s="22"/>
      <c r="AS42" s="22">
        <v>3</v>
      </c>
      <c r="AT42" s="22"/>
      <c r="AU42" s="27"/>
      <c r="AV42" s="27"/>
      <c r="AW42" s="27">
        <v>3</v>
      </c>
      <c r="AX42" s="27"/>
      <c r="AY42" s="21"/>
      <c r="AZ42" s="21"/>
      <c r="BA42" s="21"/>
      <c r="BB42" s="21">
        <v>4</v>
      </c>
      <c r="BC42" s="22"/>
      <c r="BD42" s="22"/>
      <c r="BE42" s="22">
        <v>3</v>
      </c>
      <c r="BF42" s="22"/>
      <c r="BG42" s="23"/>
      <c r="BH42" s="23"/>
      <c r="BI42" s="23"/>
      <c r="BJ42" s="23">
        <v>4</v>
      </c>
      <c r="BK42" s="24"/>
      <c r="BL42" s="24"/>
      <c r="BM42" s="24"/>
      <c r="BN42" s="24">
        <v>4</v>
      </c>
      <c r="BO42" s="25"/>
      <c r="BP42" s="25"/>
      <c r="BQ42" s="25">
        <v>3</v>
      </c>
      <c r="BR42" s="25"/>
      <c r="BS42" s="26"/>
      <c r="BT42" s="26"/>
      <c r="BU42" s="26">
        <v>3</v>
      </c>
      <c r="BV42" s="26"/>
      <c r="CA42" s="170"/>
      <c r="CB42" s="44"/>
      <c r="CC42" s="171"/>
      <c r="CK42" s="28"/>
      <c r="CP42" s="28"/>
    </row>
    <row r="43" spans="1:94">
      <c r="A43" s="17">
        <v>41</v>
      </c>
      <c r="B43" s="179">
        <v>34</v>
      </c>
      <c r="C43" s="661"/>
      <c r="D43" s="18">
        <v>1</v>
      </c>
      <c r="E43" s="19"/>
      <c r="F43" s="500"/>
      <c r="G43" s="20"/>
      <c r="H43" s="20"/>
      <c r="I43" s="20">
        <v>1</v>
      </c>
      <c r="J43" s="20"/>
      <c r="K43" s="20"/>
      <c r="L43" s="20"/>
      <c r="M43" s="20"/>
      <c r="N43" s="20"/>
      <c r="O43" s="20"/>
      <c r="P43" s="20"/>
      <c r="Q43" s="19"/>
      <c r="R43" s="500"/>
      <c r="S43" s="21"/>
      <c r="T43" s="21"/>
      <c r="U43" s="21"/>
      <c r="V43" s="21">
        <v>4</v>
      </c>
      <c r="W43" s="22"/>
      <c r="X43" s="22"/>
      <c r="Y43" s="22"/>
      <c r="Z43" s="22">
        <v>4</v>
      </c>
      <c r="AA43" s="23"/>
      <c r="AB43" s="23"/>
      <c r="AC43" s="23"/>
      <c r="AD43" s="23">
        <v>4</v>
      </c>
      <c r="AE43" s="24"/>
      <c r="AF43" s="24"/>
      <c r="AG43" s="24"/>
      <c r="AH43" s="24">
        <v>4</v>
      </c>
      <c r="AI43" s="25"/>
      <c r="AJ43" s="25"/>
      <c r="AK43" s="25"/>
      <c r="AL43" s="25">
        <v>4</v>
      </c>
      <c r="AM43" s="26"/>
      <c r="AN43" s="26"/>
      <c r="AO43" s="26"/>
      <c r="AP43" s="26">
        <v>4</v>
      </c>
      <c r="AQ43" s="22"/>
      <c r="AR43" s="22"/>
      <c r="AS43" s="22"/>
      <c r="AT43" s="22">
        <v>4</v>
      </c>
      <c r="AU43" s="27"/>
      <c r="AV43" s="27"/>
      <c r="AW43" s="27"/>
      <c r="AX43" s="27">
        <v>4</v>
      </c>
      <c r="AY43" s="21"/>
      <c r="AZ43" s="21"/>
      <c r="BA43" s="21"/>
      <c r="BB43" s="21">
        <v>4</v>
      </c>
      <c r="BC43" s="22"/>
      <c r="BD43" s="22"/>
      <c r="BE43" s="22"/>
      <c r="BF43" s="22">
        <v>4</v>
      </c>
      <c r="BG43" s="23"/>
      <c r="BH43" s="23"/>
      <c r="BI43" s="23"/>
      <c r="BJ43" s="23">
        <v>4</v>
      </c>
      <c r="BK43" s="24"/>
      <c r="BL43" s="24"/>
      <c r="BM43" s="24"/>
      <c r="BN43" s="24">
        <v>4</v>
      </c>
      <c r="BO43" s="25"/>
      <c r="BP43" s="25"/>
      <c r="BQ43" s="25"/>
      <c r="BR43" s="25">
        <v>4</v>
      </c>
      <c r="BS43" s="26"/>
      <c r="BT43" s="26"/>
      <c r="BU43" s="26"/>
      <c r="BV43" s="26">
        <v>4</v>
      </c>
      <c r="CA43" s="170"/>
      <c r="CB43" s="44"/>
      <c r="CC43" s="171"/>
      <c r="CK43" s="28"/>
      <c r="CP43" s="28"/>
    </row>
    <row r="44" spans="1:94">
      <c r="A44" s="17">
        <v>42</v>
      </c>
      <c r="B44" s="179">
        <v>35</v>
      </c>
      <c r="C44" s="661"/>
      <c r="D44" s="18"/>
      <c r="E44" s="19">
        <v>1</v>
      </c>
      <c r="F44" s="500"/>
      <c r="G44" s="20"/>
      <c r="H44" s="20"/>
      <c r="I44" s="20">
        <v>1</v>
      </c>
      <c r="J44" s="20"/>
      <c r="K44" s="20"/>
      <c r="L44" s="20"/>
      <c r="M44" s="20"/>
      <c r="N44" s="20"/>
      <c r="O44" s="20"/>
      <c r="P44" s="20"/>
      <c r="Q44" s="19"/>
      <c r="R44" s="500"/>
      <c r="S44" s="21">
        <v>1</v>
      </c>
      <c r="T44" s="21"/>
      <c r="U44" s="21"/>
      <c r="V44" s="21"/>
      <c r="W44" s="22"/>
      <c r="X44" s="22"/>
      <c r="Y44" s="22">
        <v>3</v>
      </c>
      <c r="Z44" s="22"/>
      <c r="AA44" s="23"/>
      <c r="AB44" s="23"/>
      <c r="AC44" s="23">
        <v>3</v>
      </c>
      <c r="AD44" s="23"/>
      <c r="AE44" s="24"/>
      <c r="AF44" s="24"/>
      <c r="AG44" s="24">
        <v>3</v>
      </c>
      <c r="AH44" s="24"/>
      <c r="AI44" s="25"/>
      <c r="AJ44" s="25"/>
      <c r="AK44" s="25">
        <v>3</v>
      </c>
      <c r="AL44" s="25"/>
      <c r="AM44" s="26"/>
      <c r="AN44" s="26"/>
      <c r="AO44" s="26">
        <v>3</v>
      </c>
      <c r="AP44" s="26"/>
      <c r="AQ44" s="22"/>
      <c r="AR44" s="22"/>
      <c r="AS44" s="22">
        <v>3</v>
      </c>
      <c r="AT44" s="22"/>
      <c r="AU44" s="27"/>
      <c r="AV44" s="27"/>
      <c r="AW44" s="27">
        <v>3</v>
      </c>
      <c r="AX44" s="27"/>
      <c r="AY44" s="21"/>
      <c r="AZ44" s="21"/>
      <c r="BA44" s="21">
        <v>3</v>
      </c>
      <c r="BB44" s="21"/>
      <c r="BC44" s="22"/>
      <c r="BD44" s="22"/>
      <c r="BE44" s="22">
        <v>3</v>
      </c>
      <c r="BF44" s="22"/>
      <c r="BG44" s="23"/>
      <c r="BH44" s="23"/>
      <c r="BI44" s="23"/>
      <c r="BJ44" s="23">
        <v>4</v>
      </c>
      <c r="BK44" s="24"/>
      <c r="BL44" s="24"/>
      <c r="BM44" s="24"/>
      <c r="BN44" s="24">
        <v>4</v>
      </c>
      <c r="BO44" s="25"/>
      <c r="BP44" s="25"/>
      <c r="BQ44" s="25">
        <v>3</v>
      </c>
      <c r="BR44" s="25"/>
      <c r="BS44" s="26"/>
      <c r="BT44" s="26"/>
      <c r="BU44" s="26">
        <v>3</v>
      </c>
      <c r="BV44" s="26"/>
      <c r="CA44" s="170"/>
      <c r="CB44" s="44"/>
      <c r="CC44" s="171"/>
      <c r="CK44" s="28"/>
      <c r="CP44" s="28"/>
    </row>
    <row r="45" spans="1:94">
      <c r="A45" s="17">
        <v>43</v>
      </c>
      <c r="B45" s="179">
        <v>36</v>
      </c>
      <c r="C45" s="661"/>
      <c r="D45" s="18"/>
      <c r="E45" s="19"/>
      <c r="F45" s="500">
        <v>1</v>
      </c>
      <c r="G45" s="20"/>
      <c r="H45" s="20"/>
      <c r="I45" s="20">
        <v>1</v>
      </c>
      <c r="J45" s="20"/>
      <c r="K45" s="20"/>
      <c r="L45" s="20"/>
      <c r="M45" s="20"/>
      <c r="N45" s="20"/>
      <c r="O45" s="20"/>
      <c r="P45" s="20"/>
      <c r="Q45" s="19"/>
      <c r="R45" s="500"/>
      <c r="S45" s="21"/>
      <c r="T45" s="21"/>
      <c r="U45" s="21"/>
      <c r="V45" s="21">
        <v>4</v>
      </c>
      <c r="W45" s="22"/>
      <c r="X45" s="22"/>
      <c r="Y45" s="22">
        <v>3</v>
      </c>
      <c r="Z45" s="22"/>
      <c r="AA45" s="23"/>
      <c r="AB45" s="23"/>
      <c r="AC45" s="23">
        <v>3</v>
      </c>
      <c r="AD45" s="23"/>
      <c r="AE45" s="24"/>
      <c r="AF45" s="24"/>
      <c r="AG45" s="24">
        <v>3</v>
      </c>
      <c r="AH45" s="24"/>
      <c r="AI45" s="25"/>
      <c r="AJ45" s="25"/>
      <c r="AK45" s="25"/>
      <c r="AL45" s="25">
        <v>4</v>
      </c>
      <c r="AM45" s="26"/>
      <c r="AN45" s="26"/>
      <c r="AO45" s="26"/>
      <c r="AP45" s="26">
        <v>4</v>
      </c>
      <c r="AQ45" s="22"/>
      <c r="AR45" s="22"/>
      <c r="AS45" s="22"/>
      <c r="AT45" s="22">
        <v>4</v>
      </c>
      <c r="AU45" s="27"/>
      <c r="AV45" s="27"/>
      <c r="AW45" s="27"/>
      <c r="AX45" s="27">
        <v>4</v>
      </c>
      <c r="AY45" s="21"/>
      <c r="AZ45" s="21"/>
      <c r="BA45" s="21">
        <v>3</v>
      </c>
      <c r="BB45" s="21"/>
      <c r="BC45" s="22"/>
      <c r="BD45" s="22"/>
      <c r="BE45" s="22"/>
      <c r="BF45" s="22">
        <v>4</v>
      </c>
      <c r="BG45" s="23"/>
      <c r="BH45" s="23"/>
      <c r="BI45" s="23"/>
      <c r="BJ45" s="23">
        <v>4</v>
      </c>
      <c r="BK45" s="24"/>
      <c r="BL45" s="24"/>
      <c r="BM45" s="24"/>
      <c r="BN45" s="24">
        <v>4</v>
      </c>
      <c r="BO45" s="25"/>
      <c r="BP45" s="25"/>
      <c r="BQ45" s="25">
        <v>3</v>
      </c>
      <c r="BR45" s="25"/>
      <c r="BS45" s="26"/>
      <c r="BT45" s="26"/>
      <c r="BU45" s="26">
        <v>3</v>
      </c>
      <c r="BV45" s="26"/>
      <c r="CA45" s="170"/>
      <c r="CB45" s="44"/>
      <c r="CC45" s="171"/>
      <c r="CK45" s="28"/>
      <c r="CP45" s="28"/>
    </row>
    <row r="46" spans="1:94">
      <c r="A46" s="17">
        <v>44</v>
      </c>
      <c r="B46" s="179">
        <v>37</v>
      </c>
      <c r="C46" s="661"/>
      <c r="D46" s="18"/>
      <c r="E46" s="19">
        <v>1</v>
      </c>
      <c r="F46" s="50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19"/>
      <c r="R46" s="500">
        <v>1</v>
      </c>
      <c r="S46" s="21"/>
      <c r="T46" s="21"/>
      <c r="U46" s="21">
        <v>3</v>
      </c>
      <c r="V46" s="21"/>
      <c r="W46" s="22"/>
      <c r="X46" s="22"/>
      <c r="Y46" s="22">
        <v>3</v>
      </c>
      <c r="Z46" s="22"/>
      <c r="AA46" s="23"/>
      <c r="AB46" s="23"/>
      <c r="AC46" s="23">
        <v>3</v>
      </c>
      <c r="AD46" s="23"/>
      <c r="AE46" s="24"/>
      <c r="AF46" s="24"/>
      <c r="AG46" s="24">
        <v>3</v>
      </c>
      <c r="AH46" s="24"/>
      <c r="AI46" s="25"/>
      <c r="AJ46" s="25"/>
      <c r="AK46" s="25">
        <v>3</v>
      </c>
      <c r="AL46" s="25"/>
      <c r="AM46" s="26"/>
      <c r="AN46" s="26"/>
      <c r="AO46" s="26">
        <v>3</v>
      </c>
      <c r="AP46" s="26"/>
      <c r="AQ46" s="22"/>
      <c r="AR46" s="22"/>
      <c r="AS46" s="22">
        <v>3</v>
      </c>
      <c r="AT46" s="22"/>
      <c r="AU46" s="27"/>
      <c r="AV46" s="27"/>
      <c r="AW46" s="27">
        <v>3</v>
      </c>
      <c r="AX46" s="27"/>
      <c r="AY46" s="21"/>
      <c r="AZ46" s="21"/>
      <c r="BA46" s="21">
        <v>3</v>
      </c>
      <c r="BB46" s="21"/>
      <c r="BC46" s="22"/>
      <c r="BD46" s="22"/>
      <c r="BE46" s="22">
        <v>3</v>
      </c>
      <c r="BF46" s="22"/>
      <c r="BG46" s="23"/>
      <c r="BH46" s="23"/>
      <c r="BI46" s="23">
        <v>3</v>
      </c>
      <c r="BJ46" s="23"/>
      <c r="BK46" s="24"/>
      <c r="BL46" s="24"/>
      <c r="BM46" s="24">
        <v>3</v>
      </c>
      <c r="BN46" s="24"/>
      <c r="BO46" s="25"/>
      <c r="BP46" s="25"/>
      <c r="BQ46" s="25">
        <v>3</v>
      </c>
      <c r="BR46" s="25"/>
      <c r="BS46" s="26"/>
      <c r="BT46" s="26"/>
      <c r="BU46" s="26">
        <v>3</v>
      </c>
      <c r="BV46" s="26"/>
      <c r="CA46" s="170"/>
      <c r="CB46" s="44"/>
      <c r="CC46" s="171"/>
      <c r="CK46" s="28"/>
      <c r="CP46" s="28"/>
    </row>
    <row r="47" spans="1:94">
      <c r="A47" s="17">
        <v>45</v>
      </c>
      <c r="B47" s="179">
        <v>38</v>
      </c>
      <c r="C47" s="661"/>
      <c r="D47" s="18"/>
      <c r="E47" s="19"/>
      <c r="F47" s="500">
        <v>1</v>
      </c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19"/>
      <c r="R47" s="500">
        <v>1</v>
      </c>
      <c r="S47" s="21"/>
      <c r="T47" s="21"/>
      <c r="U47" s="21">
        <v>3</v>
      </c>
      <c r="V47" s="21"/>
      <c r="W47" s="22"/>
      <c r="X47" s="22"/>
      <c r="Y47" s="22">
        <v>3</v>
      </c>
      <c r="Z47" s="22"/>
      <c r="AA47" s="23"/>
      <c r="AB47" s="23"/>
      <c r="AC47" s="23">
        <v>3</v>
      </c>
      <c r="AD47" s="23"/>
      <c r="AE47" s="24"/>
      <c r="AF47" s="24"/>
      <c r="AG47" s="24">
        <v>3</v>
      </c>
      <c r="AH47" s="24"/>
      <c r="AI47" s="25"/>
      <c r="AJ47" s="25"/>
      <c r="AK47" s="25">
        <v>3</v>
      </c>
      <c r="AL47" s="25"/>
      <c r="AM47" s="26"/>
      <c r="AN47" s="26"/>
      <c r="AO47" s="26">
        <v>3</v>
      </c>
      <c r="AP47" s="26"/>
      <c r="AQ47" s="22"/>
      <c r="AR47" s="22"/>
      <c r="AS47" s="22">
        <v>3</v>
      </c>
      <c r="AT47" s="22"/>
      <c r="AU47" s="27"/>
      <c r="AV47" s="27"/>
      <c r="AW47" s="27">
        <v>3</v>
      </c>
      <c r="AX47" s="27"/>
      <c r="AY47" s="21"/>
      <c r="AZ47" s="21"/>
      <c r="BA47" s="21">
        <v>3</v>
      </c>
      <c r="BB47" s="21"/>
      <c r="BC47" s="22"/>
      <c r="BD47" s="22"/>
      <c r="BE47" s="22">
        <v>3</v>
      </c>
      <c r="BF47" s="22"/>
      <c r="BG47" s="23"/>
      <c r="BH47" s="23"/>
      <c r="BI47" s="23">
        <v>3</v>
      </c>
      <c r="BJ47" s="23"/>
      <c r="BK47" s="24"/>
      <c r="BL47" s="24"/>
      <c r="BM47" s="24">
        <v>3</v>
      </c>
      <c r="BN47" s="24"/>
      <c r="BO47" s="25"/>
      <c r="BP47" s="25"/>
      <c r="BQ47" s="25">
        <v>3</v>
      </c>
      <c r="BR47" s="25"/>
      <c r="BS47" s="26"/>
      <c r="BT47" s="26"/>
      <c r="BU47" s="26">
        <v>3</v>
      </c>
      <c r="BV47" s="26"/>
      <c r="CA47" s="170"/>
      <c r="CB47" s="44"/>
      <c r="CC47" s="171"/>
      <c r="CK47" s="28"/>
      <c r="CP47" s="28"/>
    </row>
    <row r="48" spans="1:94">
      <c r="A48" s="17">
        <v>46</v>
      </c>
      <c r="B48" s="179">
        <v>39</v>
      </c>
      <c r="C48" s="661"/>
      <c r="D48" s="18"/>
      <c r="E48" s="19"/>
      <c r="F48" s="500">
        <v>1</v>
      </c>
      <c r="G48" s="20">
        <v>1</v>
      </c>
      <c r="H48" s="20"/>
      <c r="I48" s="20"/>
      <c r="J48" s="20"/>
      <c r="K48" s="20"/>
      <c r="L48" s="20"/>
      <c r="M48" s="20"/>
      <c r="N48" s="20"/>
      <c r="O48" s="20"/>
      <c r="P48" s="20"/>
      <c r="Q48" s="19"/>
      <c r="R48" s="500"/>
      <c r="S48" s="21"/>
      <c r="T48" s="21"/>
      <c r="U48" s="21"/>
      <c r="V48" s="21">
        <v>4</v>
      </c>
      <c r="W48" s="22"/>
      <c r="X48" s="22"/>
      <c r="Y48" s="22"/>
      <c r="Z48" s="22">
        <v>4</v>
      </c>
      <c r="AA48" s="23"/>
      <c r="AB48" s="23"/>
      <c r="AC48" s="23">
        <v>3</v>
      </c>
      <c r="AD48" s="23"/>
      <c r="AE48" s="24"/>
      <c r="AF48" s="24"/>
      <c r="AG48" s="24"/>
      <c r="AH48" s="24">
        <v>4</v>
      </c>
      <c r="AI48" s="25"/>
      <c r="AJ48" s="25"/>
      <c r="AK48" s="25"/>
      <c r="AL48" s="25">
        <v>4</v>
      </c>
      <c r="AM48" s="26"/>
      <c r="AN48" s="26"/>
      <c r="AO48" s="26"/>
      <c r="AP48" s="26">
        <v>4</v>
      </c>
      <c r="AQ48" s="22"/>
      <c r="AR48" s="22"/>
      <c r="AS48" s="22"/>
      <c r="AT48" s="22">
        <v>4</v>
      </c>
      <c r="AU48" s="27"/>
      <c r="AV48" s="27"/>
      <c r="AW48" s="27"/>
      <c r="AX48" s="27">
        <v>4</v>
      </c>
      <c r="AY48" s="21"/>
      <c r="AZ48" s="21"/>
      <c r="BA48" s="21"/>
      <c r="BB48" s="21">
        <v>4</v>
      </c>
      <c r="BC48" s="22"/>
      <c r="BD48" s="22"/>
      <c r="BE48" s="22"/>
      <c r="BF48" s="22">
        <v>4</v>
      </c>
      <c r="BG48" s="23"/>
      <c r="BH48" s="23"/>
      <c r="BI48" s="23"/>
      <c r="BJ48" s="23">
        <v>4</v>
      </c>
      <c r="BK48" s="24"/>
      <c r="BL48" s="24"/>
      <c r="BM48" s="24"/>
      <c r="BN48" s="24">
        <v>4</v>
      </c>
      <c r="BO48" s="25"/>
      <c r="BP48" s="25"/>
      <c r="BQ48" s="25"/>
      <c r="BR48" s="25">
        <v>4</v>
      </c>
      <c r="BS48" s="26"/>
      <c r="BT48" s="26"/>
      <c r="BU48" s="26"/>
      <c r="BV48" s="26">
        <v>4</v>
      </c>
      <c r="CA48" s="170"/>
      <c r="CB48" s="44"/>
      <c r="CC48" s="171"/>
      <c r="CK48" s="28"/>
      <c r="CP48" s="28"/>
    </row>
    <row r="49" spans="1:94">
      <c r="A49" s="17">
        <v>47</v>
      </c>
      <c r="B49" s="179">
        <v>40</v>
      </c>
      <c r="C49" s="661"/>
      <c r="D49" s="18"/>
      <c r="E49" s="19">
        <v>1</v>
      </c>
      <c r="F49" s="500"/>
      <c r="G49" s="20"/>
      <c r="H49" s="20"/>
      <c r="I49" s="20">
        <v>1</v>
      </c>
      <c r="J49" s="20"/>
      <c r="K49" s="20"/>
      <c r="L49" s="20"/>
      <c r="M49" s="20"/>
      <c r="N49" s="20"/>
      <c r="O49" s="20"/>
      <c r="P49" s="20"/>
      <c r="Q49" s="19"/>
      <c r="R49" s="500"/>
      <c r="S49" s="21"/>
      <c r="T49" s="21"/>
      <c r="U49" s="21"/>
      <c r="V49" s="21">
        <v>4</v>
      </c>
      <c r="W49" s="22"/>
      <c r="X49" s="22"/>
      <c r="Y49" s="22"/>
      <c r="Z49" s="22">
        <v>4</v>
      </c>
      <c r="AA49" s="23"/>
      <c r="AB49" s="23"/>
      <c r="AC49" s="23"/>
      <c r="AD49" s="23">
        <v>4</v>
      </c>
      <c r="AE49" s="24"/>
      <c r="AF49" s="24"/>
      <c r="AG49" s="24">
        <v>3</v>
      </c>
      <c r="AH49" s="24"/>
      <c r="AI49" s="25"/>
      <c r="AJ49" s="25"/>
      <c r="AK49" s="25"/>
      <c r="AL49" s="25">
        <v>4</v>
      </c>
      <c r="AM49" s="26"/>
      <c r="AN49" s="26"/>
      <c r="AO49" s="26">
        <v>3</v>
      </c>
      <c r="AP49" s="26"/>
      <c r="AQ49" s="22"/>
      <c r="AR49" s="22"/>
      <c r="AS49" s="22">
        <v>3</v>
      </c>
      <c r="AT49" s="22"/>
      <c r="AU49" s="27"/>
      <c r="AV49" s="27"/>
      <c r="AW49" s="27"/>
      <c r="AX49" s="27">
        <v>4</v>
      </c>
      <c r="AY49" s="21"/>
      <c r="AZ49" s="21"/>
      <c r="BA49" s="21"/>
      <c r="BB49" s="21">
        <v>4</v>
      </c>
      <c r="BC49" s="22"/>
      <c r="BD49" s="22"/>
      <c r="BE49" s="22">
        <v>3</v>
      </c>
      <c r="BF49" s="22"/>
      <c r="BG49" s="23"/>
      <c r="BH49" s="23"/>
      <c r="BI49" s="23"/>
      <c r="BJ49" s="23">
        <v>4</v>
      </c>
      <c r="BK49" s="24"/>
      <c r="BL49" s="24"/>
      <c r="BM49" s="24"/>
      <c r="BN49" s="24">
        <v>4</v>
      </c>
      <c r="BO49" s="25"/>
      <c r="BP49" s="25"/>
      <c r="BQ49" s="25"/>
      <c r="BR49" s="25">
        <v>4</v>
      </c>
      <c r="BS49" s="26"/>
      <c r="BT49" s="26"/>
      <c r="BU49" s="26"/>
      <c r="BV49" s="26">
        <v>4</v>
      </c>
      <c r="CA49" s="170"/>
      <c r="CB49" s="44"/>
      <c r="CC49" s="171"/>
      <c r="CK49" s="28"/>
      <c r="CP49" s="28"/>
    </row>
    <row r="50" spans="1:94">
      <c r="A50" s="17">
        <v>48</v>
      </c>
      <c r="B50" s="179">
        <v>41</v>
      </c>
      <c r="C50" s="661"/>
      <c r="D50" s="18"/>
      <c r="E50" s="19">
        <v>1</v>
      </c>
      <c r="F50" s="500"/>
      <c r="G50" s="20"/>
      <c r="H50" s="20"/>
      <c r="I50" s="20">
        <v>1</v>
      </c>
      <c r="J50" s="20"/>
      <c r="K50" s="20"/>
      <c r="L50" s="20"/>
      <c r="M50" s="20"/>
      <c r="N50" s="20"/>
      <c r="O50" s="20"/>
      <c r="P50" s="20"/>
      <c r="Q50" s="19"/>
      <c r="R50" s="500"/>
      <c r="S50" s="21"/>
      <c r="T50" s="21"/>
      <c r="U50" s="21">
        <v>3</v>
      </c>
      <c r="V50" s="21"/>
      <c r="W50" s="22"/>
      <c r="X50" s="22"/>
      <c r="Y50" s="22">
        <v>3</v>
      </c>
      <c r="Z50" s="22"/>
      <c r="AA50" s="23"/>
      <c r="AB50" s="23"/>
      <c r="AC50" s="23"/>
      <c r="AD50" s="23">
        <v>4</v>
      </c>
      <c r="AE50" s="24"/>
      <c r="AF50" s="24"/>
      <c r="AG50" s="24"/>
      <c r="AH50" s="24">
        <v>4</v>
      </c>
      <c r="AI50" s="25"/>
      <c r="AJ50" s="25"/>
      <c r="AK50" s="25">
        <v>3</v>
      </c>
      <c r="AL50" s="25"/>
      <c r="AM50" s="26"/>
      <c r="AN50" s="26"/>
      <c r="AO50" s="26"/>
      <c r="AP50" s="26">
        <v>4</v>
      </c>
      <c r="AQ50" s="22"/>
      <c r="AR50" s="22"/>
      <c r="AS50" s="22">
        <v>3</v>
      </c>
      <c r="AT50" s="22"/>
      <c r="AU50" s="27"/>
      <c r="AV50" s="27"/>
      <c r="AW50" s="27">
        <v>3</v>
      </c>
      <c r="AX50" s="27"/>
      <c r="AY50" s="21"/>
      <c r="AZ50" s="21"/>
      <c r="BA50" s="21"/>
      <c r="BB50" s="21">
        <v>4</v>
      </c>
      <c r="BC50" s="22"/>
      <c r="BD50" s="22"/>
      <c r="BE50" s="22">
        <v>3</v>
      </c>
      <c r="BF50" s="22"/>
      <c r="BG50" s="23"/>
      <c r="BH50" s="23"/>
      <c r="BI50" s="23"/>
      <c r="BJ50" s="23">
        <v>4</v>
      </c>
      <c r="BK50" s="24"/>
      <c r="BL50" s="24"/>
      <c r="BM50" s="24"/>
      <c r="BN50" s="24">
        <v>4</v>
      </c>
      <c r="BO50" s="25"/>
      <c r="BP50" s="25"/>
      <c r="BQ50" s="25">
        <v>3</v>
      </c>
      <c r="BR50" s="25"/>
      <c r="BS50" s="26"/>
      <c r="BT50" s="26"/>
      <c r="BU50" s="26">
        <v>3</v>
      </c>
      <c r="BV50" s="26"/>
      <c r="CA50" s="170"/>
      <c r="CB50" s="44"/>
      <c r="CC50" s="171"/>
      <c r="CK50" s="28"/>
      <c r="CP50" s="28"/>
    </row>
    <row r="51" spans="1:94">
      <c r="A51" s="17">
        <v>49</v>
      </c>
      <c r="B51" s="179">
        <v>42</v>
      </c>
      <c r="C51" s="661"/>
      <c r="D51" s="18"/>
      <c r="E51" s="19">
        <v>1</v>
      </c>
      <c r="F51" s="500"/>
      <c r="G51" s="20"/>
      <c r="H51" s="20"/>
      <c r="I51" s="20">
        <v>1</v>
      </c>
      <c r="J51" s="20"/>
      <c r="K51" s="20"/>
      <c r="L51" s="20"/>
      <c r="M51" s="20"/>
      <c r="N51" s="20"/>
      <c r="O51" s="20"/>
      <c r="P51" s="20"/>
      <c r="Q51" s="19"/>
      <c r="R51" s="500"/>
      <c r="S51" s="21"/>
      <c r="T51" s="21"/>
      <c r="U51" s="21">
        <v>3</v>
      </c>
      <c r="V51" s="21"/>
      <c r="W51" s="22"/>
      <c r="X51" s="22"/>
      <c r="Y51" s="22">
        <v>3</v>
      </c>
      <c r="Z51" s="22"/>
      <c r="AA51" s="23"/>
      <c r="AB51" s="23"/>
      <c r="AC51" s="23">
        <v>3</v>
      </c>
      <c r="AD51" s="23"/>
      <c r="AE51" s="24"/>
      <c r="AF51" s="24"/>
      <c r="AG51" s="24">
        <v>3</v>
      </c>
      <c r="AH51" s="24"/>
      <c r="AI51" s="25"/>
      <c r="AJ51" s="25"/>
      <c r="AK51" s="25">
        <v>3</v>
      </c>
      <c r="AL51" s="25"/>
      <c r="AM51" s="26"/>
      <c r="AN51" s="26"/>
      <c r="AO51" s="26">
        <v>3</v>
      </c>
      <c r="AP51" s="26"/>
      <c r="AQ51" s="22"/>
      <c r="AR51" s="22"/>
      <c r="AS51" s="22">
        <v>3</v>
      </c>
      <c r="AT51" s="22"/>
      <c r="AU51" s="27"/>
      <c r="AV51" s="27"/>
      <c r="AW51" s="27">
        <v>3</v>
      </c>
      <c r="AX51" s="27"/>
      <c r="AY51" s="21"/>
      <c r="AZ51" s="21"/>
      <c r="BA51" s="21"/>
      <c r="BB51" s="21">
        <v>4</v>
      </c>
      <c r="BC51" s="22"/>
      <c r="BD51" s="22"/>
      <c r="BE51" s="22"/>
      <c r="BF51" s="22">
        <v>4</v>
      </c>
      <c r="BG51" s="23"/>
      <c r="BH51" s="23"/>
      <c r="BI51" s="23"/>
      <c r="BJ51" s="23">
        <v>4</v>
      </c>
      <c r="BK51" s="24"/>
      <c r="BL51" s="24"/>
      <c r="BM51" s="24"/>
      <c r="BN51" s="24">
        <v>4</v>
      </c>
      <c r="BO51" s="25"/>
      <c r="BP51" s="25"/>
      <c r="BQ51" s="25">
        <v>3</v>
      </c>
      <c r="BR51" s="25"/>
      <c r="BS51" s="26"/>
      <c r="BT51" s="26"/>
      <c r="BU51" s="26">
        <v>3</v>
      </c>
      <c r="BV51" s="26"/>
      <c r="CA51" s="170"/>
      <c r="CB51" s="44"/>
      <c r="CC51" s="171"/>
      <c r="CK51" s="28"/>
      <c r="CP51" s="28"/>
    </row>
    <row r="52" spans="1:94">
      <c r="A52" s="17">
        <v>50</v>
      </c>
      <c r="B52" s="179">
        <v>43</v>
      </c>
      <c r="C52" s="661"/>
      <c r="D52" s="18"/>
      <c r="E52" s="19">
        <v>1</v>
      </c>
      <c r="F52" s="500"/>
      <c r="G52" s="20"/>
      <c r="H52" s="20">
        <v>1</v>
      </c>
      <c r="I52" s="20"/>
      <c r="J52" s="20"/>
      <c r="K52" s="20"/>
      <c r="L52" s="20"/>
      <c r="M52" s="20"/>
      <c r="N52" s="20"/>
      <c r="O52" s="20"/>
      <c r="P52" s="20"/>
      <c r="Q52" s="19"/>
      <c r="R52" s="500"/>
      <c r="S52" s="21"/>
      <c r="T52" s="21"/>
      <c r="U52" s="21">
        <v>3</v>
      </c>
      <c r="V52" s="21"/>
      <c r="W52" s="22"/>
      <c r="X52" s="22"/>
      <c r="Y52" s="22"/>
      <c r="Z52" s="22">
        <v>4</v>
      </c>
      <c r="AA52" s="23"/>
      <c r="AB52" s="23"/>
      <c r="AC52" s="23"/>
      <c r="AD52" s="23">
        <v>4</v>
      </c>
      <c r="AE52" s="24"/>
      <c r="AF52" s="24"/>
      <c r="AG52" s="24">
        <v>3</v>
      </c>
      <c r="AH52" s="24"/>
      <c r="AI52" s="25"/>
      <c r="AJ52" s="25"/>
      <c r="AK52" s="25">
        <v>3</v>
      </c>
      <c r="AL52" s="25"/>
      <c r="AM52" s="26"/>
      <c r="AN52" s="26"/>
      <c r="AO52" s="26"/>
      <c r="AP52" s="26">
        <v>4</v>
      </c>
      <c r="AQ52" s="22"/>
      <c r="AR52" s="22"/>
      <c r="AS52" s="22">
        <v>3</v>
      </c>
      <c r="AT52" s="22"/>
      <c r="AU52" s="27"/>
      <c r="AV52" s="27"/>
      <c r="AW52" s="27">
        <v>3</v>
      </c>
      <c r="AX52" s="27"/>
      <c r="AY52" s="21"/>
      <c r="AZ52" s="21"/>
      <c r="BA52" s="21"/>
      <c r="BB52" s="21">
        <v>4</v>
      </c>
      <c r="BC52" s="22"/>
      <c r="BD52" s="22"/>
      <c r="BE52" s="22">
        <v>3</v>
      </c>
      <c r="BF52" s="22"/>
      <c r="BG52" s="23"/>
      <c r="BH52" s="23"/>
      <c r="BI52" s="23">
        <v>3</v>
      </c>
      <c r="BJ52" s="23"/>
      <c r="BK52" s="24"/>
      <c r="BL52" s="24"/>
      <c r="BM52" s="24">
        <v>3</v>
      </c>
      <c r="BN52" s="24"/>
      <c r="BO52" s="25"/>
      <c r="BP52" s="25"/>
      <c r="BQ52" s="25">
        <v>3</v>
      </c>
      <c r="BR52" s="25"/>
      <c r="BS52" s="26"/>
      <c r="BT52" s="26"/>
      <c r="BU52" s="26"/>
      <c r="BV52" s="26">
        <v>4</v>
      </c>
      <c r="CA52" s="170"/>
      <c r="CB52" s="44"/>
      <c r="CC52" s="171"/>
      <c r="CK52" s="28"/>
      <c r="CP52" s="28"/>
    </row>
    <row r="53" spans="1:94">
      <c r="A53" s="17">
        <v>51</v>
      </c>
      <c r="B53" s="179">
        <v>44</v>
      </c>
      <c r="C53" s="661"/>
      <c r="D53" s="18"/>
      <c r="E53" s="19">
        <v>1</v>
      </c>
      <c r="F53" s="500"/>
      <c r="G53" s="20"/>
      <c r="H53" s="20">
        <v>1</v>
      </c>
      <c r="I53" s="20"/>
      <c r="J53" s="20"/>
      <c r="K53" s="20"/>
      <c r="L53" s="20"/>
      <c r="M53" s="20"/>
      <c r="N53" s="20"/>
      <c r="O53" s="20"/>
      <c r="P53" s="20"/>
      <c r="Q53" s="19"/>
      <c r="R53" s="500"/>
      <c r="S53" s="21"/>
      <c r="T53" s="21"/>
      <c r="U53" s="21"/>
      <c r="V53" s="21">
        <v>4</v>
      </c>
      <c r="W53" s="22"/>
      <c r="X53" s="22"/>
      <c r="Y53" s="22">
        <v>3</v>
      </c>
      <c r="Z53" s="22"/>
      <c r="AA53" s="23"/>
      <c r="AB53" s="23"/>
      <c r="AC53" s="23"/>
      <c r="AD53" s="23">
        <v>4</v>
      </c>
      <c r="AE53" s="24"/>
      <c r="AF53" s="24"/>
      <c r="AG53" s="24"/>
      <c r="AH53" s="24">
        <v>4</v>
      </c>
      <c r="AI53" s="25"/>
      <c r="AJ53" s="25"/>
      <c r="AK53" s="25"/>
      <c r="AL53" s="25">
        <v>4</v>
      </c>
      <c r="AM53" s="26"/>
      <c r="AN53" s="26"/>
      <c r="AO53" s="26">
        <v>3</v>
      </c>
      <c r="AP53" s="26"/>
      <c r="AQ53" s="22"/>
      <c r="AR53" s="22"/>
      <c r="AS53" s="22">
        <v>3</v>
      </c>
      <c r="AT53" s="22"/>
      <c r="AU53" s="27"/>
      <c r="AV53" s="27"/>
      <c r="AW53" s="27"/>
      <c r="AX53" s="27">
        <v>4</v>
      </c>
      <c r="AY53" s="21"/>
      <c r="AZ53" s="21"/>
      <c r="BA53" s="21"/>
      <c r="BB53" s="21">
        <v>4</v>
      </c>
      <c r="BC53" s="22"/>
      <c r="BD53" s="22"/>
      <c r="BE53" s="22"/>
      <c r="BF53" s="22">
        <v>4</v>
      </c>
      <c r="BG53" s="23"/>
      <c r="BH53" s="23"/>
      <c r="BI53" s="23"/>
      <c r="BJ53" s="23">
        <v>4</v>
      </c>
      <c r="BK53" s="24"/>
      <c r="BL53" s="24"/>
      <c r="BM53" s="24">
        <v>3</v>
      </c>
      <c r="BN53" s="24"/>
      <c r="BO53" s="25"/>
      <c r="BP53" s="25"/>
      <c r="BQ53" s="25"/>
      <c r="BR53" s="25">
        <v>4</v>
      </c>
      <c r="BS53" s="26"/>
      <c r="BT53" s="26"/>
      <c r="BU53" s="26"/>
      <c r="BV53" s="26">
        <v>4</v>
      </c>
      <c r="CA53" s="170"/>
      <c r="CB53" s="44"/>
      <c r="CC53" s="171"/>
      <c r="CK53" s="28"/>
      <c r="CP53" s="28"/>
    </row>
    <row r="54" spans="1:94">
      <c r="A54" s="17">
        <v>52</v>
      </c>
      <c r="B54" s="179">
        <v>45</v>
      </c>
      <c r="C54" s="661"/>
      <c r="D54" s="18"/>
      <c r="E54" s="19">
        <v>1</v>
      </c>
      <c r="F54" s="500"/>
      <c r="G54" s="20">
        <v>1</v>
      </c>
      <c r="H54" s="20"/>
      <c r="I54" s="20"/>
      <c r="J54" s="20"/>
      <c r="K54" s="20"/>
      <c r="L54" s="20"/>
      <c r="M54" s="20"/>
      <c r="N54" s="20"/>
      <c r="O54" s="20"/>
      <c r="P54" s="20"/>
      <c r="Q54" s="19"/>
      <c r="R54" s="500"/>
      <c r="S54" s="21"/>
      <c r="T54" s="21"/>
      <c r="U54" s="21"/>
      <c r="V54" s="21">
        <v>4</v>
      </c>
      <c r="W54" s="22"/>
      <c r="X54" s="22"/>
      <c r="Y54" s="22">
        <v>3</v>
      </c>
      <c r="Z54" s="22"/>
      <c r="AA54" s="23"/>
      <c r="AB54" s="23"/>
      <c r="AC54" s="23"/>
      <c r="AD54" s="23">
        <v>4</v>
      </c>
      <c r="AE54" s="24"/>
      <c r="AF54" s="24"/>
      <c r="AG54" s="24"/>
      <c r="AH54" s="24">
        <v>4</v>
      </c>
      <c r="AI54" s="25"/>
      <c r="AJ54" s="25"/>
      <c r="AK54" s="25"/>
      <c r="AL54" s="25">
        <v>4</v>
      </c>
      <c r="AM54" s="26"/>
      <c r="AN54" s="26"/>
      <c r="AO54" s="26">
        <v>3</v>
      </c>
      <c r="AP54" s="26"/>
      <c r="AQ54" s="22"/>
      <c r="AR54" s="22"/>
      <c r="AS54" s="22">
        <v>3</v>
      </c>
      <c r="AT54" s="22"/>
      <c r="AU54" s="27"/>
      <c r="AV54" s="27"/>
      <c r="AW54" s="27"/>
      <c r="AX54" s="27">
        <v>4</v>
      </c>
      <c r="AY54" s="21"/>
      <c r="AZ54" s="21"/>
      <c r="BA54" s="21"/>
      <c r="BB54" s="21">
        <v>4</v>
      </c>
      <c r="BC54" s="22"/>
      <c r="BD54" s="22"/>
      <c r="BE54" s="22"/>
      <c r="BF54" s="22">
        <v>4</v>
      </c>
      <c r="BG54" s="23"/>
      <c r="BH54" s="23"/>
      <c r="BI54" s="23"/>
      <c r="BJ54" s="23">
        <v>4</v>
      </c>
      <c r="BK54" s="24"/>
      <c r="BL54" s="24"/>
      <c r="BM54" s="24">
        <v>3</v>
      </c>
      <c r="BN54" s="24"/>
      <c r="BO54" s="25"/>
      <c r="BP54" s="25"/>
      <c r="BQ54" s="25"/>
      <c r="BR54" s="25">
        <v>4</v>
      </c>
      <c r="BS54" s="26"/>
      <c r="BT54" s="26"/>
      <c r="BU54" s="26"/>
      <c r="BV54" s="26">
        <v>4</v>
      </c>
      <c r="BW54" t="s">
        <v>583</v>
      </c>
      <c r="CA54" s="170"/>
      <c r="CB54" s="44"/>
      <c r="CC54" s="171"/>
      <c r="CK54" s="28"/>
      <c r="CP54" s="28"/>
    </row>
    <row r="55" spans="1:94">
      <c r="A55" s="17">
        <v>53</v>
      </c>
      <c r="B55" s="179">
        <v>46</v>
      </c>
      <c r="C55" s="661"/>
      <c r="D55" s="18"/>
      <c r="E55" s="19"/>
      <c r="F55" s="500">
        <v>1</v>
      </c>
      <c r="G55" s="20"/>
      <c r="H55" s="20"/>
      <c r="I55" s="20"/>
      <c r="J55" s="20"/>
      <c r="K55" s="20">
        <v>1</v>
      </c>
      <c r="L55" s="20"/>
      <c r="M55" s="20"/>
      <c r="N55" s="20"/>
      <c r="O55" s="20"/>
      <c r="P55" s="20"/>
      <c r="Q55" s="19"/>
      <c r="R55" s="500"/>
      <c r="S55" s="21"/>
      <c r="T55" s="21"/>
      <c r="U55" s="21"/>
      <c r="V55" s="21">
        <v>4</v>
      </c>
      <c r="W55" s="22"/>
      <c r="X55" s="22"/>
      <c r="Y55" s="22"/>
      <c r="Z55" s="22">
        <v>4</v>
      </c>
      <c r="AA55" s="23"/>
      <c r="AB55" s="23"/>
      <c r="AC55" s="23"/>
      <c r="AD55" s="23">
        <v>4</v>
      </c>
      <c r="AE55" s="24"/>
      <c r="AF55" s="24"/>
      <c r="AG55" s="24"/>
      <c r="AH55" s="24">
        <v>4</v>
      </c>
      <c r="AI55" s="25"/>
      <c r="AJ55" s="25"/>
      <c r="AK55" s="25"/>
      <c r="AL55" s="25">
        <v>4</v>
      </c>
      <c r="AM55" s="26"/>
      <c r="AN55" s="26"/>
      <c r="AO55" s="26">
        <v>3</v>
      </c>
      <c r="AP55" s="26"/>
      <c r="AQ55" s="22"/>
      <c r="AR55" s="22"/>
      <c r="AS55" s="22"/>
      <c r="AT55" s="22">
        <v>4</v>
      </c>
      <c r="AU55" s="27"/>
      <c r="AV55" s="27"/>
      <c r="AW55" s="27"/>
      <c r="AX55" s="27">
        <v>4</v>
      </c>
      <c r="AY55" s="21"/>
      <c r="AZ55" s="21"/>
      <c r="BA55" s="21"/>
      <c r="BB55" s="21">
        <v>4</v>
      </c>
      <c r="BC55" s="22"/>
      <c r="BD55" s="22"/>
      <c r="BE55" s="22"/>
      <c r="BF55" s="22">
        <v>4</v>
      </c>
      <c r="BG55" s="23"/>
      <c r="BH55" s="23"/>
      <c r="BI55" s="23">
        <v>3</v>
      </c>
      <c r="BJ55" s="23"/>
      <c r="BK55" s="24"/>
      <c r="BL55" s="24"/>
      <c r="BM55" s="24"/>
      <c r="BN55" s="24">
        <v>4</v>
      </c>
      <c r="BO55" s="25"/>
      <c r="BP55" s="25"/>
      <c r="BQ55" s="25">
        <v>3</v>
      </c>
      <c r="BR55" s="25"/>
      <c r="BS55" s="26"/>
      <c r="BT55" s="26"/>
      <c r="BU55" s="26"/>
      <c r="BV55" s="26">
        <v>4</v>
      </c>
      <c r="CA55" s="170"/>
      <c r="CB55" s="44"/>
      <c r="CC55" s="171"/>
      <c r="CK55" s="28"/>
      <c r="CP55" s="28"/>
    </row>
    <row r="56" spans="1:94">
      <c r="A56" s="17">
        <v>54</v>
      </c>
      <c r="B56" s="179">
        <v>47</v>
      </c>
      <c r="C56" s="661"/>
      <c r="D56" s="18"/>
      <c r="E56" s="19"/>
      <c r="F56" s="500">
        <v>1</v>
      </c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19"/>
      <c r="R56" s="500">
        <v>1</v>
      </c>
      <c r="S56" s="21"/>
      <c r="T56" s="21"/>
      <c r="U56" s="21">
        <v>3</v>
      </c>
      <c r="V56" s="21"/>
      <c r="W56" s="22"/>
      <c r="X56" s="22"/>
      <c r="Y56" s="22"/>
      <c r="Z56" s="22">
        <v>4</v>
      </c>
      <c r="AA56" s="23"/>
      <c r="AB56" s="23"/>
      <c r="AC56" s="23"/>
      <c r="AD56" s="23">
        <v>4</v>
      </c>
      <c r="AE56" s="24"/>
      <c r="AF56" s="24"/>
      <c r="AG56" s="24">
        <v>3</v>
      </c>
      <c r="AH56" s="24"/>
      <c r="AI56" s="25"/>
      <c r="AJ56" s="25"/>
      <c r="AK56" s="25"/>
      <c r="AL56" s="25">
        <v>4</v>
      </c>
      <c r="AM56" s="26"/>
      <c r="AN56" s="26"/>
      <c r="AO56" s="26"/>
      <c r="AP56" s="26">
        <v>4</v>
      </c>
      <c r="AQ56" s="22"/>
      <c r="AR56" s="22"/>
      <c r="AS56" s="22">
        <v>3</v>
      </c>
      <c r="AT56" s="22"/>
      <c r="AU56" s="27"/>
      <c r="AV56" s="27"/>
      <c r="AW56" s="27">
        <v>3</v>
      </c>
      <c r="AX56" s="27"/>
      <c r="AY56" s="21"/>
      <c r="AZ56" s="21"/>
      <c r="BA56" s="21">
        <v>3</v>
      </c>
      <c r="BB56" s="21"/>
      <c r="BC56" s="22"/>
      <c r="BD56" s="22"/>
      <c r="BE56" s="22"/>
      <c r="BF56" s="22">
        <v>4</v>
      </c>
      <c r="BG56" s="23"/>
      <c r="BH56" s="23"/>
      <c r="BI56" s="23"/>
      <c r="BJ56" s="23">
        <v>4</v>
      </c>
      <c r="BK56" s="24"/>
      <c r="BL56" s="24">
        <v>2</v>
      </c>
      <c r="BM56" s="24"/>
      <c r="BN56" s="24"/>
      <c r="BO56" s="25"/>
      <c r="BP56" s="25"/>
      <c r="BQ56" s="25"/>
      <c r="BR56" s="25">
        <v>4</v>
      </c>
      <c r="BS56" s="26"/>
      <c r="BT56" s="26"/>
      <c r="BU56" s="26"/>
      <c r="BV56" s="26">
        <v>4</v>
      </c>
      <c r="CA56" s="170"/>
      <c r="CB56" s="44"/>
      <c r="CC56" s="171"/>
      <c r="CK56" s="28"/>
      <c r="CP56" s="28"/>
    </row>
    <row r="57" spans="1:94">
      <c r="A57" s="17">
        <v>55</v>
      </c>
      <c r="B57" s="179">
        <v>48</v>
      </c>
      <c r="C57" s="661"/>
      <c r="D57" s="18"/>
      <c r="E57" s="19"/>
      <c r="F57" s="500">
        <v>1</v>
      </c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19"/>
      <c r="R57" s="500">
        <v>1</v>
      </c>
      <c r="S57" s="21"/>
      <c r="T57" s="21"/>
      <c r="U57" s="21">
        <v>3</v>
      </c>
      <c r="V57" s="21"/>
      <c r="W57" s="22"/>
      <c r="X57" s="22"/>
      <c r="Y57" s="22">
        <v>3</v>
      </c>
      <c r="Z57" s="22"/>
      <c r="AA57" s="23"/>
      <c r="AB57" s="23"/>
      <c r="AC57" s="23">
        <v>3</v>
      </c>
      <c r="AD57" s="23"/>
      <c r="AE57" s="24"/>
      <c r="AF57" s="24"/>
      <c r="AG57" s="24">
        <v>3</v>
      </c>
      <c r="AH57" s="24"/>
      <c r="AI57" s="25"/>
      <c r="AJ57" s="25"/>
      <c r="AK57" s="25">
        <v>3</v>
      </c>
      <c r="AL57" s="25"/>
      <c r="AM57" s="26"/>
      <c r="AN57" s="26">
        <v>2</v>
      </c>
      <c r="AO57" s="26"/>
      <c r="AP57" s="26"/>
      <c r="AQ57" s="22"/>
      <c r="AR57" s="22"/>
      <c r="AS57" s="22"/>
      <c r="AT57" s="22">
        <v>4</v>
      </c>
      <c r="AU57" s="27"/>
      <c r="AV57" s="27"/>
      <c r="AW57" s="27">
        <v>3</v>
      </c>
      <c r="AX57" s="27"/>
      <c r="AY57" s="21"/>
      <c r="AZ57" s="21"/>
      <c r="BA57" s="21">
        <v>3</v>
      </c>
      <c r="BB57" s="21"/>
      <c r="BC57" s="22"/>
      <c r="BD57" s="22"/>
      <c r="BE57" s="22">
        <v>3</v>
      </c>
      <c r="BF57" s="22"/>
      <c r="BG57" s="23"/>
      <c r="BH57" s="23"/>
      <c r="BI57" s="23">
        <v>3</v>
      </c>
      <c r="BJ57" s="23"/>
      <c r="BK57" s="24"/>
      <c r="BL57" s="24">
        <v>2</v>
      </c>
      <c r="BM57" s="24"/>
      <c r="BN57" s="24"/>
      <c r="BO57" s="25"/>
      <c r="BP57" s="25"/>
      <c r="BQ57" s="25">
        <v>3</v>
      </c>
      <c r="BR57" s="25"/>
      <c r="BS57" s="26"/>
      <c r="BT57" s="26"/>
      <c r="BU57" s="26">
        <v>3</v>
      </c>
      <c r="BV57" s="26"/>
      <c r="CA57" s="170"/>
      <c r="CB57" s="44"/>
      <c r="CC57" s="171"/>
      <c r="CK57" s="28"/>
      <c r="CP57" s="28"/>
    </row>
    <row r="58" spans="1:94">
      <c r="A58" s="17">
        <v>56</v>
      </c>
      <c r="B58" s="179">
        <v>49</v>
      </c>
      <c r="C58" s="661"/>
      <c r="D58" s="18">
        <v>1</v>
      </c>
      <c r="E58" s="19"/>
      <c r="F58" s="500"/>
      <c r="G58" s="20"/>
      <c r="H58" s="20"/>
      <c r="I58" s="20">
        <v>1</v>
      </c>
      <c r="J58" s="20"/>
      <c r="K58" s="20"/>
      <c r="L58" s="20"/>
      <c r="M58" s="20"/>
      <c r="N58" s="20"/>
      <c r="O58" s="20"/>
      <c r="P58" s="20"/>
      <c r="Q58" s="19"/>
      <c r="R58" s="500"/>
      <c r="S58" s="21"/>
      <c r="T58" s="21"/>
      <c r="U58" s="21">
        <v>3</v>
      </c>
      <c r="V58" s="21"/>
      <c r="W58" s="22"/>
      <c r="X58" s="22"/>
      <c r="Y58" s="22">
        <v>3</v>
      </c>
      <c r="Z58" s="22"/>
      <c r="AA58" s="23"/>
      <c r="AB58" s="23"/>
      <c r="AC58" s="23"/>
      <c r="AD58" s="23">
        <v>4</v>
      </c>
      <c r="AE58" s="24"/>
      <c r="AF58" s="24"/>
      <c r="AG58" s="24"/>
      <c r="AH58" s="24">
        <v>4</v>
      </c>
      <c r="AI58" s="25"/>
      <c r="AJ58" s="25"/>
      <c r="AK58" s="25"/>
      <c r="AL58" s="25">
        <v>4</v>
      </c>
      <c r="AM58" s="26"/>
      <c r="AN58" s="26"/>
      <c r="AO58" s="26"/>
      <c r="AP58" s="26">
        <v>4</v>
      </c>
      <c r="AQ58" s="22"/>
      <c r="AR58" s="22"/>
      <c r="AS58" s="22">
        <v>3</v>
      </c>
      <c r="AT58" s="22"/>
      <c r="AU58" s="27"/>
      <c r="AV58" s="27"/>
      <c r="AW58" s="27"/>
      <c r="AX58" s="27">
        <v>4</v>
      </c>
      <c r="AY58" s="21"/>
      <c r="AZ58" s="21"/>
      <c r="BA58" s="21"/>
      <c r="BB58" s="21">
        <v>4</v>
      </c>
      <c r="BC58" s="22"/>
      <c r="BD58" s="22"/>
      <c r="BE58" s="22"/>
      <c r="BF58" s="22">
        <v>4</v>
      </c>
      <c r="BG58" s="23"/>
      <c r="BH58" s="23"/>
      <c r="BI58" s="23">
        <v>3</v>
      </c>
      <c r="BJ58" s="23"/>
      <c r="BK58" s="24"/>
      <c r="BL58" s="24"/>
      <c r="BM58" s="24">
        <v>3</v>
      </c>
      <c r="BN58" s="24"/>
      <c r="BO58" s="25"/>
      <c r="BP58" s="25"/>
      <c r="BQ58" s="25">
        <v>3</v>
      </c>
      <c r="BR58" s="25"/>
      <c r="BS58" s="26"/>
      <c r="BT58" s="26"/>
      <c r="BU58" s="26"/>
      <c r="BV58" s="26">
        <v>4</v>
      </c>
      <c r="CA58" s="170"/>
      <c r="CB58" s="44"/>
      <c r="CC58" s="171"/>
      <c r="CK58" s="28"/>
      <c r="CP58" s="28"/>
    </row>
    <row r="59" spans="1:94">
      <c r="A59" s="17">
        <v>57</v>
      </c>
      <c r="B59" s="179">
        <v>50</v>
      </c>
      <c r="C59" s="661"/>
      <c r="D59" s="18"/>
      <c r="E59" s="19">
        <v>1</v>
      </c>
      <c r="F59" s="500"/>
      <c r="G59" s="20">
        <v>1</v>
      </c>
      <c r="H59" s="20"/>
      <c r="I59" s="20"/>
      <c r="J59" s="20"/>
      <c r="K59" s="20"/>
      <c r="L59" s="20"/>
      <c r="M59" s="20"/>
      <c r="N59" s="20"/>
      <c r="O59" s="20"/>
      <c r="P59" s="20"/>
      <c r="Q59" s="19"/>
      <c r="R59" s="500"/>
      <c r="S59" s="21"/>
      <c r="T59" s="21"/>
      <c r="U59" s="21">
        <v>3</v>
      </c>
      <c r="V59" s="21"/>
      <c r="W59" s="22"/>
      <c r="X59" s="22"/>
      <c r="Y59" s="22">
        <v>3</v>
      </c>
      <c r="Z59" s="22"/>
      <c r="AA59" s="23"/>
      <c r="AB59" s="23"/>
      <c r="AC59" s="23">
        <v>3</v>
      </c>
      <c r="AD59" s="23"/>
      <c r="AE59" s="24"/>
      <c r="AF59" s="24"/>
      <c r="AG59" s="24">
        <v>3</v>
      </c>
      <c r="AH59" s="24"/>
      <c r="AI59" s="25"/>
      <c r="AJ59" s="25"/>
      <c r="AK59" s="25"/>
      <c r="AL59" s="25">
        <v>4</v>
      </c>
      <c r="AM59" s="26"/>
      <c r="AN59" s="26"/>
      <c r="AO59" s="26"/>
      <c r="AP59" s="26">
        <v>4</v>
      </c>
      <c r="AQ59" s="22"/>
      <c r="AR59" s="22"/>
      <c r="AS59" s="22"/>
      <c r="AT59" s="22">
        <v>4</v>
      </c>
      <c r="AU59" s="27"/>
      <c r="AV59" s="27"/>
      <c r="AW59" s="27">
        <v>3</v>
      </c>
      <c r="AX59" s="27"/>
      <c r="AY59" s="21"/>
      <c r="AZ59" s="21"/>
      <c r="BA59" s="21">
        <v>3</v>
      </c>
      <c r="BB59" s="21"/>
      <c r="BC59" s="22"/>
      <c r="BD59" s="22"/>
      <c r="BE59" s="22"/>
      <c r="BF59" s="22">
        <v>4</v>
      </c>
      <c r="BG59" s="23"/>
      <c r="BH59" s="23"/>
      <c r="BI59" s="23">
        <v>3</v>
      </c>
      <c r="BJ59" s="23"/>
      <c r="BK59" s="24"/>
      <c r="BL59" s="24"/>
      <c r="BM59" s="24"/>
      <c r="BN59" s="24">
        <v>4</v>
      </c>
      <c r="BO59" s="25"/>
      <c r="BP59" s="25"/>
      <c r="BQ59" s="25"/>
      <c r="BR59" s="25">
        <v>4</v>
      </c>
      <c r="BS59" s="26"/>
      <c r="BT59" s="26"/>
      <c r="BU59" s="26"/>
      <c r="BV59" s="26">
        <v>4</v>
      </c>
      <c r="CA59" s="170"/>
      <c r="CB59" s="44"/>
      <c r="CC59" s="171"/>
      <c r="CK59" s="28"/>
      <c r="CP59" s="28"/>
    </row>
    <row r="60" spans="1:94">
      <c r="A60" s="17">
        <v>58</v>
      </c>
      <c r="B60" s="179">
        <v>51</v>
      </c>
      <c r="C60" s="661"/>
      <c r="D60" s="18"/>
      <c r="E60" s="19">
        <v>1</v>
      </c>
      <c r="F60" s="500"/>
      <c r="G60" s="20"/>
      <c r="H60" s="20"/>
      <c r="I60" s="20"/>
      <c r="J60" s="20"/>
      <c r="K60" s="20">
        <v>1</v>
      </c>
      <c r="L60" s="20"/>
      <c r="M60" s="20"/>
      <c r="N60" s="20"/>
      <c r="O60" s="20"/>
      <c r="P60" s="20"/>
      <c r="Q60" s="19"/>
      <c r="R60" s="500"/>
      <c r="S60" s="21"/>
      <c r="T60" s="21"/>
      <c r="U60" s="21">
        <v>3</v>
      </c>
      <c r="V60" s="21"/>
      <c r="W60" s="22"/>
      <c r="X60" s="22"/>
      <c r="Y60" s="22"/>
      <c r="Z60" s="22">
        <v>4</v>
      </c>
      <c r="AA60" s="23"/>
      <c r="AB60" s="23"/>
      <c r="AC60" s="23"/>
      <c r="AD60" s="23">
        <v>4</v>
      </c>
      <c r="AE60" s="24"/>
      <c r="AF60" s="24"/>
      <c r="AG60" s="24"/>
      <c r="AH60" s="24">
        <v>4</v>
      </c>
      <c r="AI60" s="25"/>
      <c r="AJ60" s="25"/>
      <c r="AK60" s="25"/>
      <c r="AL60" s="25">
        <v>4</v>
      </c>
      <c r="AM60" s="26"/>
      <c r="AN60" s="26"/>
      <c r="AO60" s="26"/>
      <c r="AP60" s="26">
        <v>4</v>
      </c>
      <c r="AQ60" s="22"/>
      <c r="AR60" s="22"/>
      <c r="AS60" s="22">
        <v>3</v>
      </c>
      <c r="AT60" s="22"/>
      <c r="AU60" s="27"/>
      <c r="AV60" s="27"/>
      <c r="AW60" s="27">
        <v>3</v>
      </c>
      <c r="AX60" s="27"/>
      <c r="AY60" s="21"/>
      <c r="AZ60" s="21"/>
      <c r="BA60" s="21"/>
      <c r="BB60" s="21">
        <v>4</v>
      </c>
      <c r="BC60" s="22"/>
      <c r="BD60" s="22"/>
      <c r="BE60" s="22">
        <v>3</v>
      </c>
      <c r="BF60" s="22"/>
      <c r="BG60" s="23"/>
      <c r="BH60" s="23"/>
      <c r="BI60" s="23">
        <v>3</v>
      </c>
      <c r="BJ60" s="23"/>
      <c r="BK60" s="24"/>
      <c r="BL60" s="24"/>
      <c r="BM60" s="24">
        <v>3</v>
      </c>
      <c r="BN60" s="24"/>
      <c r="BO60" s="25"/>
      <c r="BP60" s="25"/>
      <c r="BQ60" s="25">
        <v>3</v>
      </c>
      <c r="BR60" s="25"/>
      <c r="BS60" s="26"/>
      <c r="BT60" s="26"/>
      <c r="BU60" s="26">
        <v>3</v>
      </c>
      <c r="BV60" s="26"/>
      <c r="CA60" s="170"/>
      <c r="CB60" s="44"/>
      <c r="CC60" s="171"/>
      <c r="CK60" s="28"/>
      <c r="CP60" s="28"/>
    </row>
    <row r="61" spans="1:94">
      <c r="A61" s="17">
        <v>59</v>
      </c>
      <c r="B61" s="179">
        <v>52</v>
      </c>
      <c r="C61" s="823"/>
      <c r="D61" s="18"/>
      <c r="E61" s="19">
        <v>1</v>
      </c>
      <c r="F61" s="500"/>
      <c r="G61" s="20"/>
      <c r="H61" s="20"/>
      <c r="I61" s="20"/>
      <c r="J61" s="20">
        <v>1</v>
      </c>
      <c r="K61" s="20"/>
      <c r="L61" s="20"/>
      <c r="M61" s="20"/>
      <c r="N61" s="20"/>
      <c r="O61" s="20"/>
      <c r="P61" s="20"/>
      <c r="Q61" s="19"/>
      <c r="R61" s="500"/>
      <c r="S61" s="21"/>
      <c r="T61" s="21"/>
      <c r="U61" s="21">
        <v>3</v>
      </c>
      <c r="V61" s="21"/>
      <c r="W61" s="22"/>
      <c r="X61" s="22"/>
      <c r="Y61" s="22">
        <v>3</v>
      </c>
      <c r="Z61" s="22"/>
      <c r="AA61" s="23"/>
      <c r="AB61" s="23"/>
      <c r="AC61" s="23">
        <v>3</v>
      </c>
      <c r="AD61" s="23"/>
      <c r="AE61" s="24"/>
      <c r="AF61" s="24"/>
      <c r="AG61" s="24">
        <v>3</v>
      </c>
      <c r="AH61" s="24"/>
      <c r="AI61" s="25"/>
      <c r="AJ61" s="25"/>
      <c r="AK61" s="25">
        <v>3</v>
      </c>
      <c r="AL61" s="25"/>
      <c r="AM61" s="26"/>
      <c r="AN61" s="26"/>
      <c r="AO61" s="26"/>
      <c r="AP61" s="26">
        <v>4</v>
      </c>
      <c r="AQ61" s="22"/>
      <c r="AR61" s="22"/>
      <c r="AS61" s="22">
        <v>3</v>
      </c>
      <c r="AT61" s="22"/>
      <c r="AU61" s="27"/>
      <c r="AV61" s="27"/>
      <c r="AW61" s="27">
        <v>3</v>
      </c>
      <c r="AX61" s="27"/>
      <c r="AY61" s="21"/>
      <c r="AZ61" s="21"/>
      <c r="BA61" s="21">
        <v>3</v>
      </c>
      <c r="BB61" s="21"/>
      <c r="BC61" s="22"/>
      <c r="BD61" s="22"/>
      <c r="BE61" s="22"/>
      <c r="BF61" s="22">
        <v>4</v>
      </c>
      <c r="BG61" s="23"/>
      <c r="BH61" s="23">
        <v>2</v>
      </c>
      <c r="BI61" s="23"/>
      <c r="BJ61" s="23"/>
      <c r="BK61" s="24"/>
      <c r="BL61" s="24"/>
      <c r="BM61" s="24">
        <v>3</v>
      </c>
      <c r="BN61" s="24"/>
      <c r="BO61" s="25"/>
      <c r="BP61" s="25"/>
      <c r="BQ61" s="25">
        <v>3</v>
      </c>
      <c r="BR61" s="25"/>
      <c r="BS61" s="26"/>
      <c r="BT61" s="26"/>
      <c r="BU61" s="26">
        <v>3</v>
      </c>
      <c r="BV61" s="26"/>
      <c r="CA61" s="170"/>
      <c r="CB61" s="44"/>
      <c r="CC61" s="171"/>
      <c r="CK61" s="28"/>
      <c r="CP61" s="28"/>
    </row>
    <row r="62" spans="1:94">
      <c r="A62" s="17">
        <v>60</v>
      </c>
      <c r="B62" s="179">
        <v>53</v>
      </c>
      <c r="C62" s="514"/>
      <c r="D62" s="18"/>
      <c r="E62" s="19">
        <v>1</v>
      </c>
      <c r="F62" s="500"/>
      <c r="G62" s="20">
        <v>1</v>
      </c>
      <c r="H62" s="20"/>
      <c r="I62" s="20"/>
      <c r="J62" s="20"/>
      <c r="K62" s="20"/>
      <c r="L62" s="20"/>
      <c r="M62" s="20"/>
      <c r="N62" s="20"/>
      <c r="O62" s="20"/>
      <c r="P62" s="20"/>
      <c r="Q62" s="19"/>
      <c r="R62" s="500"/>
      <c r="S62" s="21"/>
      <c r="T62" s="21"/>
      <c r="U62" s="21">
        <v>3</v>
      </c>
      <c r="V62" s="21"/>
      <c r="W62" s="22"/>
      <c r="X62" s="22"/>
      <c r="Y62" s="22">
        <v>3</v>
      </c>
      <c r="Z62" s="22"/>
      <c r="AA62" s="23"/>
      <c r="AB62" s="23"/>
      <c r="AC62" s="23">
        <v>3</v>
      </c>
      <c r="AD62" s="23"/>
      <c r="AE62" s="24"/>
      <c r="AF62" s="24"/>
      <c r="AG62" s="24">
        <v>3</v>
      </c>
      <c r="AH62" s="24"/>
      <c r="AI62" s="25"/>
      <c r="AJ62" s="25"/>
      <c r="AK62" s="25">
        <v>3</v>
      </c>
      <c r="AL62" s="25"/>
      <c r="AM62" s="26"/>
      <c r="AN62" s="26"/>
      <c r="AO62" s="26">
        <v>3</v>
      </c>
      <c r="AP62" s="26"/>
      <c r="AQ62" s="22"/>
      <c r="AR62" s="22"/>
      <c r="AS62" s="22">
        <v>3</v>
      </c>
      <c r="AT62" s="22"/>
      <c r="AU62" s="27"/>
      <c r="AV62" s="27"/>
      <c r="AW62" s="27">
        <v>3</v>
      </c>
      <c r="AX62" s="27"/>
      <c r="AY62" s="21"/>
      <c r="AZ62" s="21"/>
      <c r="BA62" s="21">
        <v>3</v>
      </c>
      <c r="BB62" s="21"/>
      <c r="BC62" s="22"/>
      <c r="BD62" s="22"/>
      <c r="BE62" s="22">
        <v>3</v>
      </c>
      <c r="BF62" s="22"/>
      <c r="BG62" s="23"/>
      <c r="BH62" s="23"/>
      <c r="BI62" s="23"/>
      <c r="BJ62" s="23">
        <v>4</v>
      </c>
      <c r="BK62" s="24"/>
      <c r="BL62" s="24"/>
      <c r="BM62" s="24"/>
      <c r="BN62" s="24">
        <v>4</v>
      </c>
      <c r="BO62" s="25"/>
      <c r="BP62" s="25"/>
      <c r="BQ62" s="25">
        <v>3</v>
      </c>
      <c r="BR62" s="25"/>
      <c r="BS62" s="26"/>
      <c r="BT62" s="26"/>
      <c r="BU62" s="26">
        <v>3</v>
      </c>
      <c r="BV62" s="26"/>
      <c r="CA62" s="170"/>
      <c r="CB62" s="44"/>
      <c r="CC62" s="171"/>
      <c r="CK62" s="28"/>
      <c r="CP62" s="28"/>
    </row>
    <row r="63" spans="1:94">
      <c r="A63" s="17">
        <v>61</v>
      </c>
      <c r="B63" s="179">
        <v>54</v>
      </c>
      <c r="C63" s="514"/>
      <c r="D63" s="18"/>
      <c r="E63" s="19"/>
      <c r="F63" s="500">
        <v>1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19"/>
      <c r="R63" s="500">
        <v>1</v>
      </c>
      <c r="S63" s="21"/>
      <c r="T63" s="21"/>
      <c r="U63" s="21">
        <v>3</v>
      </c>
      <c r="V63" s="21"/>
      <c r="W63" s="22"/>
      <c r="X63" s="22"/>
      <c r="Y63" s="22">
        <v>3</v>
      </c>
      <c r="Z63" s="22"/>
      <c r="AA63" s="23"/>
      <c r="AB63" s="23"/>
      <c r="AC63" s="23">
        <v>3</v>
      </c>
      <c r="AD63" s="23"/>
      <c r="AE63" s="24"/>
      <c r="AF63" s="24"/>
      <c r="AG63" s="24">
        <v>3</v>
      </c>
      <c r="AH63" s="24"/>
      <c r="AI63" s="25"/>
      <c r="AJ63" s="25"/>
      <c r="AK63" s="25">
        <v>3</v>
      </c>
      <c r="AL63" s="25"/>
      <c r="AM63" s="26"/>
      <c r="AN63" s="26"/>
      <c r="AO63" s="26">
        <v>3</v>
      </c>
      <c r="AP63" s="26"/>
      <c r="AQ63" s="22"/>
      <c r="AR63" s="22"/>
      <c r="AS63" s="22">
        <v>3</v>
      </c>
      <c r="AT63" s="22"/>
      <c r="AU63" s="27"/>
      <c r="AV63" s="27"/>
      <c r="AW63" s="27">
        <v>3</v>
      </c>
      <c r="AX63" s="27"/>
      <c r="AY63" s="21"/>
      <c r="AZ63" s="21"/>
      <c r="BA63" s="21">
        <v>3</v>
      </c>
      <c r="BB63" s="21"/>
      <c r="BC63" s="22"/>
      <c r="BD63" s="22"/>
      <c r="BE63" s="22">
        <v>3</v>
      </c>
      <c r="BF63" s="22"/>
      <c r="BG63" s="23"/>
      <c r="BH63" s="23">
        <v>2</v>
      </c>
      <c r="BI63" s="23"/>
      <c r="BJ63" s="23"/>
      <c r="BK63" s="24"/>
      <c r="BL63" s="24"/>
      <c r="BM63" s="24">
        <v>3</v>
      </c>
      <c r="BN63" s="24"/>
      <c r="BO63" s="25"/>
      <c r="BP63" s="25"/>
      <c r="BQ63" s="25">
        <v>3</v>
      </c>
      <c r="BR63" s="25"/>
      <c r="BS63" s="26"/>
      <c r="BT63" s="26">
        <v>2</v>
      </c>
      <c r="BU63" s="26"/>
      <c r="BV63" s="26"/>
      <c r="CA63" s="170"/>
      <c r="CB63" s="44"/>
      <c r="CC63" s="171"/>
      <c r="CK63" s="28"/>
      <c r="CP63" s="28"/>
    </row>
    <row r="64" spans="1:94">
      <c r="A64" s="17">
        <v>62</v>
      </c>
      <c r="B64" s="179">
        <v>55</v>
      </c>
      <c r="C64" s="514"/>
      <c r="D64" s="18"/>
      <c r="E64" s="19">
        <v>1</v>
      </c>
      <c r="F64" s="500"/>
      <c r="G64" s="20"/>
      <c r="H64" s="20"/>
      <c r="I64" s="20">
        <v>1</v>
      </c>
      <c r="J64" s="20"/>
      <c r="K64" s="20"/>
      <c r="L64" s="20"/>
      <c r="M64" s="20"/>
      <c r="N64" s="20"/>
      <c r="O64" s="20"/>
      <c r="P64" s="20"/>
      <c r="Q64" s="19"/>
      <c r="R64" s="500"/>
      <c r="S64" s="21"/>
      <c r="T64" s="21"/>
      <c r="U64" s="21">
        <v>3</v>
      </c>
      <c r="V64" s="21"/>
      <c r="W64" s="22"/>
      <c r="X64" s="22"/>
      <c r="Y64" s="22">
        <v>3</v>
      </c>
      <c r="Z64" s="22"/>
      <c r="AA64" s="23"/>
      <c r="AB64" s="23"/>
      <c r="AC64" s="23">
        <v>3</v>
      </c>
      <c r="AD64" s="23"/>
      <c r="AE64" s="24"/>
      <c r="AF64" s="24"/>
      <c r="AG64" s="24">
        <v>3</v>
      </c>
      <c r="AH64" s="24"/>
      <c r="AI64" s="25"/>
      <c r="AJ64" s="25"/>
      <c r="AK64" s="25">
        <v>3</v>
      </c>
      <c r="AL64" s="25"/>
      <c r="AM64" s="26"/>
      <c r="AN64" s="26"/>
      <c r="AO64" s="26"/>
      <c r="AP64" s="26">
        <v>4</v>
      </c>
      <c r="AQ64" s="22"/>
      <c r="AR64" s="22"/>
      <c r="AS64" s="22"/>
      <c r="AT64" s="22">
        <v>4</v>
      </c>
      <c r="AU64" s="27"/>
      <c r="AV64" s="27"/>
      <c r="AW64" s="27"/>
      <c r="AX64" s="27">
        <v>4</v>
      </c>
      <c r="AY64" s="21"/>
      <c r="AZ64" s="21"/>
      <c r="BA64" s="21"/>
      <c r="BB64" s="21">
        <v>4</v>
      </c>
      <c r="BC64" s="22"/>
      <c r="BD64" s="22"/>
      <c r="BE64" s="22"/>
      <c r="BF64" s="22">
        <v>4</v>
      </c>
      <c r="BG64" s="23"/>
      <c r="BH64" s="23"/>
      <c r="BI64" s="23"/>
      <c r="BJ64" s="23">
        <v>4</v>
      </c>
      <c r="BK64" s="24"/>
      <c r="BL64" s="24"/>
      <c r="BM64" s="24"/>
      <c r="BN64" s="24">
        <v>4</v>
      </c>
      <c r="BO64" s="25"/>
      <c r="BP64" s="25"/>
      <c r="BQ64" s="25"/>
      <c r="BR64" s="25">
        <v>4</v>
      </c>
      <c r="BS64" s="26"/>
      <c r="BT64" s="26"/>
      <c r="BU64" s="26"/>
      <c r="BV64" s="26">
        <v>4</v>
      </c>
      <c r="CA64" s="170"/>
      <c r="CB64" s="44"/>
      <c r="CC64" s="171"/>
      <c r="CK64" s="28"/>
      <c r="CP64" s="28"/>
    </row>
    <row r="65" spans="1:94 16384:16384">
      <c r="A65" s="17">
        <v>63</v>
      </c>
      <c r="B65" s="179">
        <v>56</v>
      </c>
      <c r="C65" s="514"/>
      <c r="D65" s="18">
        <v>1</v>
      </c>
      <c r="E65" s="19"/>
      <c r="F65" s="500"/>
      <c r="G65" s="20">
        <v>1</v>
      </c>
      <c r="H65" s="20"/>
      <c r="I65" s="20"/>
      <c r="J65" s="20"/>
      <c r="K65" s="20"/>
      <c r="L65" s="20"/>
      <c r="M65" s="20"/>
      <c r="N65" s="20"/>
      <c r="O65" s="20"/>
      <c r="P65" s="20"/>
      <c r="Q65" s="19"/>
      <c r="R65" s="500"/>
      <c r="S65" s="21"/>
      <c r="T65" s="21"/>
      <c r="U65" s="21">
        <v>3</v>
      </c>
      <c r="V65" s="21"/>
      <c r="W65" s="22"/>
      <c r="X65" s="22"/>
      <c r="Y65" s="22">
        <v>3</v>
      </c>
      <c r="Z65" s="22"/>
      <c r="AA65" s="23"/>
      <c r="AB65" s="23"/>
      <c r="AC65" s="23">
        <v>3</v>
      </c>
      <c r="AD65" s="23"/>
      <c r="AE65" s="24"/>
      <c r="AF65" s="24"/>
      <c r="AG65" s="24">
        <v>3</v>
      </c>
      <c r="AH65" s="24"/>
      <c r="AI65" s="25"/>
      <c r="AJ65" s="25"/>
      <c r="AK65" s="25">
        <v>3</v>
      </c>
      <c r="AL65" s="25"/>
      <c r="AM65" s="26"/>
      <c r="AN65" s="26"/>
      <c r="AO65" s="26"/>
      <c r="AP65" s="26">
        <v>4</v>
      </c>
      <c r="AQ65" s="22"/>
      <c r="AR65" s="22"/>
      <c r="AS65" s="22">
        <v>3</v>
      </c>
      <c r="AT65" s="22"/>
      <c r="AU65" s="27"/>
      <c r="AV65" s="27"/>
      <c r="AW65" s="27"/>
      <c r="AX65" s="27">
        <v>4</v>
      </c>
      <c r="AY65" s="21"/>
      <c r="AZ65" s="21"/>
      <c r="BA65" s="21"/>
      <c r="BB65" s="21">
        <v>4</v>
      </c>
      <c r="BC65" s="22"/>
      <c r="BD65" s="22"/>
      <c r="BE65" s="22">
        <v>3</v>
      </c>
      <c r="BF65" s="22"/>
      <c r="BG65" s="23"/>
      <c r="BH65" s="23"/>
      <c r="BI65" s="23"/>
      <c r="BJ65" s="23">
        <v>4</v>
      </c>
      <c r="BK65" s="24"/>
      <c r="BL65" s="24"/>
      <c r="BM65" s="24"/>
      <c r="BN65" s="24">
        <v>4</v>
      </c>
      <c r="BO65" s="25"/>
      <c r="BP65" s="25"/>
      <c r="BQ65" s="25"/>
      <c r="BR65" s="25">
        <v>4</v>
      </c>
      <c r="BS65" s="26"/>
      <c r="BT65" s="26"/>
      <c r="BU65" s="26"/>
      <c r="BV65" s="26">
        <v>4</v>
      </c>
      <c r="CA65" s="170"/>
      <c r="CB65" s="44"/>
      <c r="CC65" s="171"/>
      <c r="CK65" s="28"/>
      <c r="CP65" s="28"/>
    </row>
    <row r="66" spans="1:94 16384:16384">
      <c r="A66" s="17">
        <v>64</v>
      </c>
      <c r="B66" s="179">
        <v>57</v>
      </c>
      <c r="C66" s="514"/>
      <c r="D66" s="18"/>
      <c r="E66" s="19"/>
      <c r="F66" s="500">
        <v>1</v>
      </c>
      <c r="G66" s="20"/>
      <c r="H66" s="20"/>
      <c r="I66" s="20">
        <v>1</v>
      </c>
      <c r="J66" s="20"/>
      <c r="K66" s="20"/>
      <c r="L66" s="20"/>
      <c r="M66" s="20"/>
      <c r="N66" s="20"/>
      <c r="O66" s="20"/>
      <c r="P66" s="20"/>
      <c r="Q66" s="19"/>
      <c r="R66" s="500"/>
      <c r="S66" s="21"/>
      <c r="T66" s="21"/>
      <c r="U66" s="21">
        <v>3</v>
      </c>
      <c r="V66" s="21"/>
      <c r="W66" s="22"/>
      <c r="X66" s="22"/>
      <c r="Y66" s="22">
        <v>3</v>
      </c>
      <c r="Z66" s="22"/>
      <c r="AA66" s="23"/>
      <c r="AB66" s="23"/>
      <c r="AC66" s="23"/>
      <c r="AD66" s="23">
        <v>4</v>
      </c>
      <c r="AE66" s="24"/>
      <c r="AF66" s="24"/>
      <c r="AG66" s="24">
        <v>3</v>
      </c>
      <c r="AH66" s="24"/>
      <c r="AI66" s="25"/>
      <c r="AJ66" s="25"/>
      <c r="AK66" s="25"/>
      <c r="AL66" s="25">
        <v>4</v>
      </c>
      <c r="AM66" s="26"/>
      <c r="AN66" s="26"/>
      <c r="AO66" s="26"/>
      <c r="AP66" s="26">
        <v>4</v>
      </c>
      <c r="AQ66" s="22"/>
      <c r="AR66" s="22"/>
      <c r="AS66" s="22">
        <v>3</v>
      </c>
      <c r="AT66" s="22"/>
      <c r="AU66" s="27"/>
      <c r="AV66" s="27"/>
      <c r="AW66" s="27">
        <v>3</v>
      </c>
      <c r="AX66" s="27"/>
      <c r="AY66" s="21"/>
      <c r="AZ66" s="21"/>
      <c r="BA66" s="21"/>
      <c r="BB66" s="21">
        <v>4</v>
      </c>
      <c r="BC66" s="22"/>
      <c r="BD66" s="22"/>
      <c r="BE66" s="22">
        <v>3</v>
      </c>
      <c r="BF66" s="22"/>
      <c r="BG66" s="23"/>
      <c r="BH66" s="23"/>
      <c r="BI66" s="23"/>
      <c r="BJ66" s="23">
        <v>4</v>
      </c>
      <c r="BK66" s="24"/>
      <c r="BL66" s="24"/>
      <c r="BM66" s="24"/>
      <c r="BN66" s="24">
        <v>4</v>
      </c>
      <c r="BO66" s="25"/>
      <c r="BP66" s="25"/>
      <c r="BQ66" s="25"/>
      <c r="BR66" s="25">
        <v>4</v>
      </c>
      <c r="BS66" s="26"/>
      <c r="BT66" s="26"/>
      <c r="BU66" s="26">
        <v>3</v>
      </c>
      <c r="BV66" s="26"/>
      <c r="CA66" s="170"/>
      <c r="CB66" s="44"/>
      <c r="CC66" s="171"/>
      <c r="CK66" s="28"/>
      <c r="CP66" s="28"/>
    </row>
    <row r="67" spans="1:94 16384:16384">
      <c r="A67" s="17">
        <v>65</v>
      </c>
      <c r="B67" s="179">
        <v>58</v>
      </c>
      <c r="C67" s="514"/>
      <c r="D67" s="18">
        <v>1</v>
      </c>
      <c r="E67" s="19"/>
      <c r="F67" s="500"/>
      <c r="G67" s="20">
        <v>1</v>
      </c>
      <c r="H67" s="20"/>
      <c r="I67" s="20"/>
      <c r="J67" s="20"/>
      <c r="K67" s="20"/>
      <c r="L67" s="20"/>
      <c r="M67" s="20"/>
      <c r="N67" s="20"/>
      <c r="O67" s="20"/>
      <c r="P67" s="20"/>
      <c r="Q67" s="19"/>
      <c r="R67" s="500"/>
      <c r="S67" s="21"/>
      <c r="T67" s="21"/>
      <c r="U67" s="21">
        <v>3</v>
      </c>
      <c r="V67" s="21"/>
      <c r="W67" s="22"/>
      <c r="X67" s="22"/>
      <c r="Y67" s="22">
        <v>3</v>
      </c>
      <c r="Z67" s="22"/>
      <c r="AA67" s="23"/>
      <c r="AB67" s="23"/>
      <c r="AC67" s="23">
        <v>3</v>
      </c>
      <c r="AD67" s="23"/>
      <c r="AE67" s="24"/>
      <c r="AF67" s="24"/>
      <c r="AG67" s="24">
        <v>3</v>
      </c>
      <c r="AH67" s="24"/>
      <c r="AI67" s="25"/>
      <c r="AJ67" s="25"/>
      <c r="AK67" s="25"/>
      <c r="AL67" s="25">
        <v>4</v>
      </c>
      <c r="AM67" s="26"/>
      <c r="AN67" s="26"/>
      <c r="AO67" s="26">
        <v>3</v>
      </c>
      <c r="AP67" s="26"/>
      <c r="AQ67" s="22"/>
      <c r="AR67" s="22"/>
      <c r="AS67" s="22">
        <v>3</v>
      </c>
      <c r="AT67" s="22"/>
      <c r="AU67" s="27"/>
      <c r="AV67" s="27"/>
      <c r="AW67" s="27">
        <v>3</v>
      </c>
      <c r="AX67" s="27"/>
      <c r="AY67" s="21"/>
      <c r="AZ67" s="21"/>
      <c r="BA67" s="21">
        <v>3</v>
      </c>
      <c r="BB67" s="21"/>
      <c r="BC67" s="22"/>
      <c r="BD67" s="22"/>
      <c r="BE67" s="22">
        <v>3</v>
      </c>
      <c r="BF67" s="22"/>
      <c r="BG67" s="23"/>
      <c r="BH67" s="23"/>
      <c r="BI67" s="23">
        <v>3</v>
      </c>
      <c r="BJ67" s="23"/>
      <c r="BK67" s="24"/>
      <c r="BL67" s="24"/>
      <c r="BM67" s="24">
        <v>3</v>
      </c>
      <c r="BN67" s="24"/>
      <c r="BO67" s="25"/>
      <c r="BP67" s="25"/>
      <c r="BQ67" s="25">
        <v>3</v>
      </c>
      <c r="BR67" s="25"/>
      <c r="BS67" s="26"/>
      <c r="BT67" s="26"/>
      <c r="BU67" s="26">
        <v>3</v>
      </c>
      <c r="BV67" s="26"/>
      <c r="CA67" s="170"/>
      <c r="CB67" s="44"/>
      <c r="CC67" s="171"/>
      <c r="CK67" s="28"/>
      <c r="CP67" s="28"/>
      <c r="XFD67" s="515"/>
    </row>
    <row r="68" spans="1:94 16384:16384">
      <c r="A68" s="17">
        <v>66</v>
      </c>
      <c r="B68" s="179">
        <v>59</v>
      </c>
      <c r="C68" s="514"/>
      <c r="D68" s="18"/>
      <c r="E68" s="19">
        <v>1</v>
      </c>
      <c r="F68" s="500"/>
      <c r="G68" s="20">
        <v>1</v>
      </c>
      <c r="H68" s="20"/>
      <c r="I68" s="20"/>
      <c r="J68" s="20"/>
      <c r="K68" s="20"/>
      <c r="L68" s="20"/>
      <c r="M68" s="20"/>
      <c r="N68" s="20"/>
      <c r="O68" s="20"/>
      <c r="P68" s="20"/>
      <c r="Q68" s="19"/>
      <c r="R68" s="500"/>
      <c r="S68" s="21"/>
      <c r="T68" s="21">
        <v>2</v>
      </c>
      <c r="U68" s="21"/>
      <c r="V68" s="21"/>
      <c r="W68" s="22"/>
      <c r="X68" s="22"/>
      <c r="Y68" s="22">
        <v>3</v>
      </c>
      <c r="Z68" s="22"/>
      <c r="AA68" s="23"/>
      <c r="AB68" s="23"/>
      <c r="AC68" s="23">
        <v>3</v>
      </c>
      <c r="AD68" s="23"/>
      <c r="AE68" s="24"/>
      <c r="AF68" s="24"/>
      <c r="AG68" s="24">
        <v>3</v>
      </c>
      <c r="AH68" s="24"/>
      <c r="AI68" s="25"/>
      <c r="AJ68" s="25"/>
      <c r="AK68" s="25">
        <v>3</v>
      </c>
      <c r="AL68" s="25"/>
      <c r="AM68" s="26"/>
      <c r="AN68" s="26"/>
      <c r="AO68" s="26">
        <v>3</v>
      </c>
      <c r="AP68" s="26"/>
      <c r="AQ68" s="22"/>
      <c r="AR68" s="22"/>
      <c r="AS68" s="22">
        <v>3</v>
      </c>
      <c r="AT68" s="22"/>
      <c r="AU68" s="27"/>
      <c r="AV68" s="27"/>
      <c r="AW68" s="27">
        <v>3</v>
      </c>
      <c r="AX68" s="27"/>
      <c r="AY68" s="21"/>
      <c r="AZ68" s="21"/>
      <c r="BA68" s="21">
        <v>3</v>
      </c>
      <c r="BB68" s="21"/>
      <c r="BC68" s="22"/>
      <c r="BD68" s="22"/>
      <c r="BE68" s="22">
        <v>3</v>
      </c>
      <c r="BF68" s="22"/>
      <c r="BG68" s="23"/>
      <c r="BH68" s="23"/>
      <c r="BI68" s="23">
        <v>3</v>
      </c>
      <c r="BJ68" s="23"/>
      <c r="BK68" s="24"/>
      <c r="BL68" s="24"/>
      <c r="BM68" s="24">
        <v>3</v>
      </c>
      <c r="BN68" s="24"/>
      <c r="BO68" s="25"/>
      <c r="BP68" s="25"/>
      <c r="BQ68" s="25">
        <v>3</v>
      </c>
      <c r="BR68" s="25"/>
      <c r="BS68" s="26"/>
      <c r="BT68" s="26"/>
      <c r="BU68" s="26">
        <v>3</v>
      </c>
      <c r="BV68" s="26"/>
      <c r="CA68" s="170"/>
      <c r="CB68" s="44"/>
      <c r="CC68" s="171"/>
      <c r="CK68" s="28"/>
      <c r="CP68" s="28"/>
    </row>
    <row r="69" spans="1:94 16384:16384">
      <c r="A69" s="17">
        <v>67</v>
      </c>
      <c r="B69" s="179">
        <v>60</v>
      </c>
      <c r="C69" s="514"/>
      <c r="D69" s="18"/>
      <c r="E69" s="19">
        <v>1</v>
      </c>
      <c r="F69" s="500"/>
      <c r="G69" s="20">
        <v>1</v>
      </c>
      <c r="H69" s="20"/>
      <c r="I69" s="20"/>
      <c r="J69" s="20"/>
      <c r="K69" s="20"/>
      <c r="L69" s="20"/>
      <c r="M69" s="20"/>
      <c r="N69" s="20"/>
      <c r="O69" s="20"/>
      <c r="P69" s="20"/>
      <c r="Q69" s="19"/>
      <c r="R69" s="500"/>
      <c r="S69" s="21"/>
      <c r="T69" s="21"/>
      <c r="U69" s="21">
        <v>3</v>
      </c>
      <c r="V69" s="21"/>
      <c r="W69" s="22"/>
      <c r="X69" s="22">
        <v>2</v>
      </c>
      <c r="Y69" s="22"/>
      <c r="Z69" s="22"/>
      <c r="AA69" s="23"/>
      <c r="AB69" s="23"/>
      <c r="AC69" s="23">
        <v>3</v>
      </c>
      <c r="AD69" s="23"/>
      <c r="AE69" s="24"/>
      <c r="AF69" s="24"/>
      <c r="AG69" s="24"/>
      <c r="AH69" s="24">
        <v>4</v>
      </c>
      <c r="AI69" s="25"/>
      <c r="AJ69" s="25"/>
      <c r="AK69" s="25"/>
      <c r="AL69" s="25">
        <v>4</v>
      </c>
      <c r="AM69" s="26"/>
      <c r="AN69" s="26"/>
      <c r="AO69" s="26">
        <v>3</v>
      </c>
      <c r="AP69" s="26"/>
      <c r="AQ69" s="22"/>
      <c r="AR69" s="22"/>
      <c r="AS69" s="22"/>
      <c r="AT69" s="22">
        <v>4</v>
      </c>
      <c r="AU69" s="27"/>
      <c r="AV69" s="27"/>
      <c r="AW69" s="27"/>
      <c r="AX69" s="27">
        <v>4</v>
      </c>
      <c r="AY69" s="21"/>
      <c r="AZ69" s="21"/>
      <c r="BA69" s="21">
        <v>3</v>
      </c>
      <c r="BB69" s="21"/>
      <c r="BC69" s="22"/>
      <c r="BD69" s="22"/>
      <c r="BE69" s="22">
        <v>3</v>
      </c>
      <c r="BF69" s="22"/>
      <c r="BG69" s="23"/>
      <c r="BH69" s="23"/>
      <c r="BI69" s="23">
        <v>3</v>
      </c>
      <c r="BJ69" s="23"/>
      <c r="BK69" s="24"/>
      <c r="BL69" s="24">
        <v>2</v>
      </c>
      <c r="BM69" s="24"/>
      <c r="BN69" s="24"/>
      <c r="BO69" s="25"/>
      <c r="BP69" s="25"/>
      <c r="BQ69" s="25">
        <v>3</v>
      </c>
      <c r="BR69" s="25"/>
      <c r="BS69" s="26"/>
      <c r="BT69" s="26"/>
      <c r="BU69" s="26"/>
      <c r="BV69" s="26">
        <v>4</v>
      </c>
      <c r="CA69" s="170"/>
      <c r="CB69" s="44"/>
      <c r="CC69" s="171"/>
      <c r="CK69" s="28"/>
      <c r="CP69" s="28"/>
    </row>
    <row r="70" spans="1:94 16384:16384">
      <c r="A70" s="17">
        <v>68</v>
      </c>
      <c r="B70" s="179">
        <v>61</v>
      </c>
      <c r="C70" s="514"/>
      <c r="D70" s="18"/>
      <c r="E70" s="19"/>
      <c r="F70" s="500">
        <v>1</v>
      </c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19"/>
      <c r="R70" s="500">
        <v>1</v>
      </c>
      <c r="S70" s="21"/>
      <c r="T70" s="21"/>
      <c r="U70" s="21">
        <v>3</v>
      </c>
      <c r="V70" s="21"/>
      <c r="W70" s="22"/>
      <c r="X70" s="22"/>
      <c r="Y70" s="22"/>
      <c r="Z70" s="22">
        <v>4</v>
      </c>
      <c r="AA70" s="23"/>
      <c r="AB70" s="23"/>
      <c r="AC70" s="23">
        <v>3</v>
      </c>
      <c r="AD70" s="23"/>
      <c r="AE70" s="24"/>
      <c r="AF70" s="24"/>
      <c r="AG70" s="24">
        <v>3</v>
      </c>
      <c r="AH70" s="24"/>
      <c r="AI70" s="25"/>
      <c r="AJ70" s="25"/>
      <c r="AK70" s="25">
        <v>3</v>
      </c>
      <c r="AL70" s="25"/>
      <c r="AM70" s="26"/>
      <c r="AN70" s="26"/>
      <c r="AO70" s="26">
        <v>3</v>
      </c>
      <c r="AP70" s="26"/>
      <c r="AQ70" s="22"/>
      <c r="AR70" s="22"/>
      <c r="AS70" s="22">
        <v>3</v>
      </c>
      <c r="AT70" s="22"/>
      <c r="AU70" s="27"/>
      <c r="AV70" s="27"/>
      <c r="AW70" s="27">
        <v>3</v>
      </c>
      <c r="AX70" s="27"/>
      <c r="AY70" s="21"/>
      <c r="AZ70" s="21">
        <v>2</v>
      </c>
      <c r="BA70" s="21"/>
      <c r="BB70" s="21"/>
      <c r="BC70" s="22"/>
      <c r="BD70" s="22"/>
      <c r="BE70" s="22">
        <v>3</v>
      </c>
      <c r="BF70" s="22"/>
      <c r="BG70" s="23"/>
      <c r="BH70" s="23"/>
      <c r="BI70" s="23">
        <v>3</v>
      </c>
      <c r="BJ70" s="23"/>
      <c r="BK70" s="24"/>
      <c r="BL70" s="24"/>
      <c r="BM70" s="24">
        <v>3</v>
      </c>
      <c r="BN70" s="24"/>
      <c r="BO70" s="25"/>
      <c r="BP70" s="25"/>
      <c r="BQ70" s="25">
        <v>3</v>
      </c>
      <c r="BR70" s="25"/>
      <c r="BS70" s="26"/>
      <c r="BT70" s="26"/>
      <c r="BU70" s="26">
        <v>3</v>
      </c>
      <c r="BV70" s="26"/>
      <c r="CA70" s="170"/>
      <c r="CB70" s="44"/>
      <c r="CC70" s="171"/>
      <c r="CK70" s="28"/>
      <c r="CP70" s="28"/>
    </row>
    <row r="71" spans="1:94 16384:16384">
      <c r="A71" s="17">
        <v>69</v>
      </c>
      <c r="B71" s="179">
        <v>62</v>
      </c>
      <c r="C71" s="514"/>
      <c r="D71" s="18"/>
      <c r="E71" s="19">
        <v>1</v>
      </c>
      <c r="F71" s="500"/>
      <c r="G71" s="20">
        <v>1</v>
      </c>
      <c r="H71" s="20"/>
      <c r="I71" s="20"/>
      <c r="J71" s="20"/>
      <c r="K71" s="20"/>
      <c r="L71" s="20"/>
      <c r="M71" s="20"/>
      <c r="N71" s="20"/>
      <c r="O71" s="20"/>
      <c r="P71" s="20"/>
      <c r="Q71" s="19"/>
      <c r="R71" s="500"/>
      <c r="S71" s="21"/>
      <c r="T71" s="21"/>
      <c r="U71" s="21">
        <v>3</v>
      </c>
      <c r="V71" s="21"/>
      <c r="W71" s="22"/>
      <c r="X71" s="22"/>
      <c r="Y71" s="22">
        <v>3</v>
      </c>
      <c r="Z71" s="22"/>
      <c r="AA71" s="23"/>
      <c r="AB71" s="23"/>
      <c r="AC71" s="23">
        <v>3</v>
      </c>
      <c r="AD71" s="23"/>
      <c r="AE71" s="24"/>
      <c r="AF71" s="24"/>
      <c r="AG71" s="24"/>
      <c r="AH71" s="24">
        <v>4</v>
      </c>
      <c r="AI71" s="25"/>
      <c r="AJ71" s="25"/>
      <c r="AK71" s="25">
        <v>3</v>
      </c>
      <c r="AL71" s="25"/>
      <c r="AM71" s="26"/>
      <c r="AN71" s="26"/>
      <c r="AO71" s="26">
        <v>3</v>
      </c>
      <c r="AP71" s="26"/>
      <c r="AQ71" s="22"/>
      <c r="AR71" s="22"/>
      <c r="AS71" s="22"/>
      <c r="AT71" s="22">
        <v>4</v>
      </c>
      <c r="AU71" s="27"/>
      <c r="AV71" s="27"/>
      <c r="AW71" s="27"/>
      <c r="AX71" s="27">
        <v>4</v>
      </c>
      <c r="AY71" s="21"/>
      <c r="AZ71" s="21"/>
      <c r="BA71" s="21"/>
      <c r="BB71" s="21">
        <v>4</v>
      </c>
      <c r="BC71" s="22"/>
      <c r="BD71" s="22"/>
      <c r="BE71" s="22">
        <v>3</v>
      </c>
      <c r="BF71" s="22"/>
      <c r="BG71" s="23"/>
      <c r="BH71" s="23"/>
      <c r="BI71" s="23">
        <v>3</v>
      </c>
      <c r="BJ71" s="23"/>
      <c r="BK71" s="24"/>
      <c r="BL71" s="24"/>
      <c r="BM71" s="24"/>
      <c r="BN71" s="24">
        <v>4</v>
      </c>
      <c r="BO71" s="25"/>
      <c r="BP71" s="25"/>
      <c r="BQ71" s="25">
        <v>3</v>
      </c>
      <c r="BR71" s="25"/>
      <c r="BS71" s="26"/>
      <c r="BT71" s="26"/>
      <c r="BU71" s="26">
        <v>3</v>
      </c>
      <c r="BV71" s="26"/>
      <c r="CA71" s="170"/>
      <c r="CB71" s="44"/>
      <c r="CC71" s="171"/>
      <c r="CK71" s="28"/>
      <c r="CP71" s="28"/>
    </row>
    <row r="72" spans="1:94 16384:16384">
      <c r="A72" s="17">
        <v>70</v>
      </c>
      <c r="B72" s="179">
        <v>63</v>
      </c>
      <c r="C72" s="514"/>
      <c r="D72" s="18">
        <v>1</v>
      </c>
      <c r="E72" s="19"/>
      <c r="F72" s="500"/>
      <c r="G72" s="20">
        <v>1</v>
      </c>
      <c r="H72" s="20"/>
      <c r="I72" s="20"/>
      <c r="J72" s="20"/>
      <c r="K72" s="20"/>
      <c r="L72" s="20"/>
      <c r="M72" s="20"/>
      <c r="N72" s="20"/>
      <c r="O72" s="20"/>
      <c r="P72" s="20"/>
      <c r="Q72" s="19"/>
      <c r="R72" s="500"/>
      <c r="S72" s="21"/>
      <c r="T72" s="21"/>
      <c r="U72" s="21">
        <v>3</v>
      </c>
      <c r="V72" s="21"/>
      <c r="W72" s="22"/>
      <c r="X72" s="22"/>
      <c r="Y72" s="22"/>
      <c r="Z72" s="22">
        <v>4</v>
      </c>
      <c r="AA72" s="23"/>
      <c r="AB72" s="23"/>
      <c r="AC72" s="23"/>
      <c r="AD72" s="23">
        <v>4</v>
      </c>
      <c r="AE72" s="24"/>
      <c r="AF72" s="24"/>
      <c r="AG72" s="24"/>
      <c r="AH72" s="24">
        <v>4</v>
      </c>
      <c r="AI72" s="25"/>
      <c r="AJ72" s="25"/>
      <c r="AK72" s="25"/>
      <c r="AL72" s="25">
        <v>4</v>
      </c>
      <c r="AM72" s="26"/>
      <c r="AN72" s="26"/>
      <c r="AO72" s="26"/>
      <c r="AP72" s="26">
        <v>4</v>
      </c>
      <c r="AQ72" s="22"/>
      <c r="AR72" s="22"/>
      <c r="AS72" s="22"/>
      <c r="AT72" s="22">
        <v>4</v>
      </c>
      <c r="AU72" s="27"/>
      <c r="AV72" s="27"/>
      <c r="AW72" s="27">
        <v>3</v>
      </c>
      <c r="AX72" s="27"/>
      <c r="AY72" s="21"/>
      <c r="AZ72" s="21"/>
      <c r="BA72" s="21"/>
      <c r="BB72" s="21">
        <v>4</v>
      </c>
      <c r="BC72" s="22"/>
      <c r="BD72" s="22"/>
      <c r="BE72" s="22">
        <v>3</v>
      </c>
      <c r="BF72" s="22"/>
      <c r="BG72" s="23"/>
      <c r="BH72" s="23"/>
      <c r="BI72" s="23"/>
      <c r="BJ72" s="23">
        <v>4</v>
      </c>
      <c r="BK72" s="24"/>
      <c r="BL72" s="24"/>
      <c r="BM72" s="24"/>
      <c r="BN72" s="24">
        <v>4</v>
      </c>
      <c r="BO72" s="25"/>
      <c r="BP72" s="25"/>
      <c r="BQ72" s="25"/>
      <c r="BR72" s="25">
        <v>4</v>
      </c>
      <c r="BS72" s="26"/>
      <c r="BT72" s="26"/>
      <c r="BU72" s="26"/>
      <c r="BV72" s="26">
        <v>4</v>
      </c>
      <c r="CA72" s="170"/>
      <c r="CB72" s="44"/>
      <c r="CC72" s="171"/>
      <c r="CK72" s="28"/>
      <c r="CP72" s="28"/>
    </row>
    <row r="73" spans="1:94 16384:16384">
      <c r="A73" s="17">
        <v>71</v>
      </c>
      <c r="B73" s="179">
        <v>64</v>
      </c>
      <c r="C73" s="514"/>
      <c r="D73" s="18">
        <v>1</v>
      </c>
      <c r="E73" s="19"/>
      <c r="F73" s="500"/>
      <c r="G73" s="20"/>
      <c r="H73" s="20">
        <v>1</v>
      </c>
      <c r="I73" s="20"/>
      <c r="J73" s="20"/>
      <c r="K73" s="20"/>
      <c r="L73" s="20"/>
      <c r="M73" s="20"/>
      <c r="N73" s="20"/>
      <c r="O73" s="20"/>
      <c r="P73" s="20"/>
      <c r="Q73" s="19"/>
      <c r="R73" s="500"/>
      <c r="S73" s="21"/>
      <c r="T73" s="21"/>
      <c r="U73" s="21"/>
      <c r="V73" s="21">
        <v>4</v>
      </c>
      <c r="W73" s="22"/>
      <c r="X73" s="22"/>
      <c r="Y73" s="22"/>
      <c r="Z73" s="22">
        <v>4</v>
      </c>
      <c r="AA73" s="23"/>
      <c r="AB73" s="23"/>
      <c r="AC73" s="23"/>
      <c r="AD73" s="23">
        <v>4</v>
      </c>
      <c r="AE73" s="24"/>
      <c r="AF73" s="24"/>
      <c r="AG73" s="24"/>
      <c r="AH73" s="24">
        <v>4</v>
      </c>
      <c r="AI73" s="25"/>
      <c r="AJ73" s="25"/>
      <c r="AK73" s="25"/>
      <c r="AL73" s="25">
        <v>4</v>
      </c>
      <c r="AM73" s="26"/>
      <c r="AN73" s="26"/>
      <c r="AO73" s="26"/>
      <c r="AP73" s="26">
        <v>4</v>
      </c>
      <c r="AQ73" s="22"/>
      <c r="AR73" s="22"/>
      <c r="AS73" s="22"/>
      <c r="AT73" s="22">
        <v>4</v>
      </c>
      <c r="AU73" s="27"/>
      <c r="AV73" s="27"/>
      <c r="AW73" s="27">
        <v>3</v>
      </c>
      <c r="AX73" s="27"/>
      <c r="AY73" s="21"/>
      <c r="AZ73" s="21"/>
      <c r="BA73" s="21"/>
      <c r="BB73" s="21">
        <v>4</v>
      </c>
      <c r="BC73" s="22"/>
      <c r="BD73" s="22"/>
      <c r="BE73" s="22"/>
      <c r="BF73" s="22">
        <v>4</v>
      </c>
      <c r="BG73" s="23"/>
      <c r="BH73" s="23"/>
      <c r="BI73" s="23">
        <v>3</v>
      </c>
      <c r="BJ73" s="23"/>
      <c r="BK73" s="24"/>
      <c r="BL73" s="24"/>
      <c r="BM73" s="24"/>
      <c r="BN73" s="24">
        <v>4</v>
      </c>
      <c r="BO73" s="25"/>
      <c r="BP73" s="25"/>
      <c r="BQ73" s="25"/>
      <c r="BR73" s="25">
        <v>4</v>
      </c>
      <c r="BS73" s="26"/>
      <c r="BT73" s="26"/>
      <c r="BU73" s="26"/>
      <c r="BV73" s="26">
        <v>4</v>
      </c>
      <c r="CA73" s="170"/>
      <c r="CB73" s="44"/>
      <c r="CC73" s="171"/>
      <c r="CK73" s="28"/>
      <c r="CP73" s="28"/>
    </row>
    <row r="74" spans="1:94 16384:16384">
      <c r="A74" s="17">
        <v>72</v>
      </c>
      <c r="B74" s="179">
        <v>65</v>
      </c>
      <c r="C74" s="514"/>
      <c r="D74" s="18"/>
      <c r="E74" s="19"/>
      <c r="F74" s="500">
        <v>1</v>
      </c>
      <c r="G74" s="20"/>
      <c r="H74" s="20">
        <v>1</v>
      </c>
      <c r="I74" s="20"/>
      <c r="J74" s="20"/>
      <c r="K74" s="20"/>
      <c r="L74" s="20"/>
      <c r="M74" s="20"/>
      <c r="N74" s="20"/>
      <c r="O74" s="20"/>
      <c r="P74" s="20"/>
      <c r="Q74" s="19"/>
      <c r="R74" s="500"/>
      <c r="S74" s="21"/>
      <c r="T74" s="21"/>
      <c r="U74" s="21">
        <v>3</v>
      </c>
      <c r="V74" s="21"/>
      <c r="W74" s="22"/>
      <c r="X74" s="22"/>
      <c r="Y74" s="22"/>
      <c r="Z74" s="22">
        <v>4</v>
      </c>
      <c r="AA74" s="23"/>
      <c r="AB74" s="23"/>
      <c r="AC74" s="23"/>
      <c r="AD74" s="23">
        <v>4</v>
      </c>
      <c r="AE74" s="24"/>
      <c r="AF74" s="24"/>
      <c r="AG74" s="24">
        <v>3</v>
      </c>
      <c r="AH74" s="24"/>
      <c r="AI74" s="25"/>
      <c r="AJ74" s="25"/>
      <c r="AK74" s="25">
        <v>3</v>
      </c>
      <c r="AL74" s="25"/>
      <c r="AM74" s="26"/>
      <c r="AN74" s="26"/>
      <c r="AO74" s="26"/>
      <c r="AP74" s="26">
        <v>4</v>
      </c>
      <c r="AQ74" s="22"/>
      <c r="AR74" s="22"/>
      <c r="AS74" s="22"/>
      <c r="AT74" s="22">
        <v>4</v>
      </c>
      <c r="AU74" s="27"/>
      <c r="AV74" s="27"/>
      <c r="AW74" s="27"/>
      <c r="AX74" s="27">
        <v>4</v>
      </c>
      <c r="AY74" s="21"/>
      <c r="AZ74" s="21"/>
      <c r="BA74" s="21">
        <v>3</v>
      </c>
      <c r="BB74" s="21"/>
      <c r="BC74" s="22"/>
      <c r="BD74" s="22"/>
      <c r="BE74" s="22"/>
      <c r="BF74" s="22">
        <v>4</v>
      </c>
      <c r="BG74" s="23"/>
      <c r="BH74" s="23"/>
      <c r="BI74" s="23"/>
      <c r="BJ74" s="23">
        <v>4</v>
      </c>
      <c r="BK74" s="24"/>
      <c r="BL74" s="24"/>
      <c r="BM74" s="24"/>
      <c r="BN74" s="24">
        <v>4</v>
      </c>
      <c r="BO74" s="25"/>
      <c r="BP74" s="25"/>
      <c r="BQ74" s="25">
        <v>3</v>
      </c>
      <c r="BR74" s="25"/>
      <c r="BS74" s="26"/>
      <c r="BT74" s="26"/>
      <c r="BU74" s="26"/>
      <c r="BV74" s="26">
        <v>4</v>
      </c>
      <c r="CA74" s="170"/>
      <c r="CB74" s="44"/>
      <c r="CC74" s="171"/>
      <c r="CK74" s="28"/>
      <c r="CP74" s="28"/>
    </row>
    <row r="75" spans="1:94 16384:16384">
      <c r="A75" s="17">
        <v>73</v>
      </c>
      <c r="B75" s="179">
        <v>66</v>
      </c>
      <c r="C75" s="514"/>
      <c r="D75" s="18">
        <v>1</v>
      </c>
      <c r="E75" s="19"/>
      <c r="F75" s="500"/>
      <c r="G75" s="20"/>
      <c r="H75" s="20"/>
      <c r="I75" s="20"/>
      <c r="J75" s="20"/>
      <c r="K75" s="20">
        <v>1</v>
      </c>
      <c r="L75" s="20"/>
      <c r="M75" s="20"/>
      <c r="N75" s="20"/>
      <c r="O75" s="20"/>
      <c r="P75" s="20"/>
      <c r="Q75" s="19"/>
      <c r="R75" s="500"/>
      <c r="S75" s="21"/>
      <c r="T75" s="21"/>
      <c r="U75" s="21"/>
      <c r="V75" s="21">
        <v>4</v>
      </c>
      <c r="W75" s="22"/>
      <c r="X75" s="22"/>
      <c r="Y75" s="22"/>
      <c r="Z75" s="22">
        <v>4</v>
      </c>
      <c r="AA75" s="23"/>
      <c r="AB75" s="23"/>
      <c r="AC75" s="23"/>
      <c r="AD75" s="23">
        <v>4</v>
      </c>
      <c r="AE75" s="24"/>
      <c r="AF75" s="24"/>
      <c r="AG75" s="24"/>
      <c r="AH75" s="24">
        <v>4</v>
      </c>
      <c r="AI75" s="25"/>
      <c r="AJ75" s="25"/>
      <c r="AK75" s="25"/>
      <c r="AL75" s="25">
        <v>4</v>
      </c>
      <c r="AM75" s="26"/>
      <c r="AN75" s="26"/>
      <c r="AO75" s="26"/>
      <c r="AP75" s="26">
        <v>4</v>
      </c>
      <c r="AQ75" s="22"/>
      <c r="AR75" s="22"/>
      <c r="AS75" s="22"/>
      <c r="AT75" s="22">
        <v>4</v>
      </c>
      <c r="AU75" s="27"/>
      <c r="AV75" s="27"/>
      <c r="AW75" s="27">
        <v>3</v>
      </c>
      <c r="AX75" s="27"/>
      <c r="AY75" s="21"/>
      <c r="AZ75" s="21"/>
      <c r="BA75" s="21"/>
      <c r="BB75" s="21">
        <v>4</v>
      </c>
      <c r="BC75" s="22"/>
      <c r="BD75" s="22"/>
      <c r="BE75" s="22">
        <v>3</v>
      </c>
      <c r="BF75" s="22"/>
      <c r="BG75" s="23"/>
      <c r="BH75" s="23"/>
      <c r="BI75" s="23"/>
      <c r="BJ75" s="23">
        <v>4</v>
      </c>
      <c r="BK75" s="24"/>
      <c r="BL75" s="24"/>
      <c r="BM75" s="24"/>
      <c r="BN75" s="24">
        <v>4</v>
      </c>
      <c r="BO75" s="25"/>
      <c r="BP75" s="25"/>
      <c r="BQ75" s="25"/>
      <c r="BR75" s="25">
        <v>4</v>
      </c>
      <c r="BS75" s="26"/>
      <c r="BT75" s="26"/>
      <c r="BU75" s="26"/>
      <c r="BV75" s="26">
        <v>4</v>
      </c>
      <c r="CA75" s="170"/>
      <c r="CB75" s="44"/>
      <c r="CC75" s="171"/>
      <c r="CK75" s="28"/>
      <c r="CP75" s="28"/>
    </row>
    <row r="76" spans="1:94 16384:16384">
      <c r="A76" s="17">
        <v>74</v>
      </c>
      <c r="B76" s="179">
        <v>67</v>
      </c>
      <c r="C76" s="514"/>
      <c r="D76" s="18">
        <v>1</v>
      </c>
      <c r="E76" s="19"/>
      <c r="F76" s="500"/>
      <c r="G76" s="20"/>
      <c r="H76" s="20"/>
      <c r="I76" s="20">
        <v>1</v>
      </c>
      <c r="J76" s="20"/>
      <c r="K76" s="20"/>
      <c r="L76" s="20"/>
      <c r="M76" s="20"/>
      <c r="N76" s="20"/>
      <c r="O76" s="20"/>
      <c r="P76" s="20"/>
      <c r="Q76" s="19"/>
      <c r="R76" s="500"/>
      <c r="S76" s="21"/>
      <c r="T76" s="21"/>
      <c r="U76" s="21">
        <v>3</v>
      </c>
      <c r="V76" s="21"/>
      <c r="W76" s="22"/>
      <c r="X76" s="22"/>
      <c r="Y76" s="22">
        <v>3</v>
      </c>
      <c r="Z76" s="22"/>
      <c r="AA76" s="23"/>
      <c r="AB76" s="23"/>
      <c r="AC76" s="23">
        <v>3</v>
      </c>
      <c r="AD76" s="23"/>
      <c r="AE76" s="24"/>
      <c r="AF76" s="24"/>
      <c r="AG76" s="24">
        <v>3</v>
      </c>
      <c r="AH76" s="24"/>
      <c r="AI76" s="25"/>
      <c r="AJ76" s="25"/>
      <c r="AK76" s="25">
        <v>3</v>
      </c>
      <c r="AL76" s="25"/>
      <c r="AM76" s="26"/>
      <c r="AN76" s="26"/>
      <c r="AO76" s="26">
        <v>3</v>
      </c>
      <c r="AP76" s="26"/>
      <c r="AQ76" s="22"/>
      <c r="AR76" s="22"/>
      <c r="AS76" s="22">
        <v>3</v>
      </c>
      <c r="AT76" s="22"/>
      <c r="AU76" s="27"/>
      <c r="AV76" s="27"/>
      <c r="AW76" s="27">
        <v>3</v>
      </c>
      <c r="AX76" s="27"/>
      <c r="AY76" s="21"/>
      <c r="AZ76" s="21"/>
      <c r="BA76" s="21">
        <v>3</v>
      </c>
      <c r="BB76" s="21"/>
      <c r="BC76" s="22"/>
      <c r="BD76" s="22"/>
      <c r="BE76" s="22">
        <v>3</v>
      </c>
      <c r="BF76" s="22"/>
      <c r="BG76" s="23"/>
      <c r="BH76" s="23"/>
      <c r="BI76" s="23">
        <v>3</v>
      </c>
      <c r="BJ76" s="23"/>
      <c r="BK76" s="24"/>
      <c r="BL76" s="24"/>
      <c r="BM76" s="24">
        <v>3</v>
      </c>
      <c r="BN76" s="24"/>
      <c r="BO76" s="25"/>
      <c r="BP76" s="25"/>
      <c r="BQ76" s="25">
        <v>3</v>
      </c>
      <c r="BR76" s="25"/>
      <c r="BS76" s="26"/>
      <c r="BT76" s="26"/>
      <c r="BU76" s="26">
        <v>3</v>
      </c>
      <c r="BV76" s="26"/>
      <c r="CA76" s="170"/>
      <c r="CB76" s="44"/>
      <c r="CC76" s="171"/>
      <c r="CK76" s="28"/>
      <c r="CP76" s="28"/>
    </row>
    <row r="77" spans="1:94 16384:16384">
      <c r="A77" s="17">
        <v>75</v>
      </c>
      <c r="B77" s="179">
        <v>68</v>
      </c>
      <c r="C77" s="514"/>
      <c r="D77" s="18"/>
      <c r="E77" s="19"/>
      <c r="F77" s="500">
        <v>1</v>
      </c>
      <c r="G77" s="20"/>
      <c r="H77" s="20"/>
      <c r="I77" s="20">
        <v>1</v>
      </c>
      <c r="J77" s="20"/>
      <c r="K77" s="20"/>
      <c r="L77" s="20"/>
      <c r="M77" s="20"/>
      <c r="N77" s="20"/>
      <c r="O77" s="20"/>
      <c r="P77" s="20"/>
      <c r="Q77" s="19"/>
      <c r="R77" s="500"/>
      <c r="S77" s="21"/>
      <c r="T77" s="21"/>
      <c r="U77" s="21">
        <v>3</v>
      </c>
      <c r="V77" s="21"/>
      <c r="W77" s="22"/>
      <c r="X77" s="22"/>
      <c r="Y77" s="22">
        <v>3</v>
      </c>
      <c r="Z77" s="22"/>
      <c r="AA77" s="23"/>
      <c r="AB77" s="23"/>
      <c r="AC77" s="23"/>
      <c r="AD77" s="23">
        <v>4</v>
      </c>
      <c r="AE77" s="24"/>
      <c r="AF77" s="24"/>
      <c r="AG77" s="24"/>
      <c r="AH77" s="24">
        <v>4</v>
      </c>
      <c r="AI77" s="25"/>
      <c r="AJ77" s="25"/>
      <c r="AK77" s="25">
        <v>3</v>
      </c>
      <c r="AL77" s="25"/>
      <c r="AM77" s="26"/>
      <c r="AN77" s="26"/>
      <c r="AO77" s="26"/>
      <c r="AP77" s="26">
        <v>4</v>
      </c>
      <c r="AQ77" s="22"/>
      <c r="AR77" s="22"/>
      <c r="AS77" s="22">
        <v>3</v>
      </c>
      <c r="AT77" s="22"/>
      <c r="AU77" s="27"/>
      <c r="AV77" s="27"/>
      <c r="AW77" s="27">
        <v>3</v>
      </c>
      <c r="AX77" s="27"/>
      <c r="AY77" s="21"/>
      <c r="AZ77" s="21"/>
      <c r="BA77" s="21">
        <v>3</v>
      </c>
      <c r="BB77" s="21"/>
      <c r="BC77" s="22"/>
      <c r="BD77" s="22"/>
      <c r="BE77" s="22">
        <v>3</v>
      </c>
      <c r="BF77" s="22"/>
      <c r="BG77" s="23"/>
      <c r="BH77" s="23"/>
      <c r="BI77" s="23">
        <v>3</v>
      </c>
      <c r="BJ77" s="23"/>
      <c r="BK77" s="24"/>
      <c r="BL77" s="24"/>
      <c r="BM77" s="24">
        <v>3</v>
      </c>
      <c r="BN77" s="24"/>
      <c r="BO77" s="25"/>
      <c r="BP77" s="25"/>
      <c r="BQ77" s="25">
        <v>3</v>
      </c>
      <c r="BR77" s="25"/>
      <c r="BS77" s="26"/>
      <c r="BT77" s="26"/>
      <c r="BU77" s="26"/>
      <c r="BV77" s="26">
        <v>4</v>
      </c>
      <c r="CA77" s="170"/>
      <c r="CB77" s="44"/>
      <c r="CC77" s="171"/>
      <c r="CK77" s="28"/>
      <c r="CP77" s="28"/>
    </row>
    <row r="78" spans="1:94 16384:16384">
      <c r="A78" s="17">
        <v>76</v>
      </c>
      <c r="B78" s="179">
        <v>69</v>
      </c>
      <c r="C78" s="514"/>
      <c r="D78" s="18"/>
      <c r="E78" s="19"/>
      <c r="F78" s="500">
        <v>1</v>
      </c>
      <c r="G78" s="20"/>
      <c r="H78" s="20">
        <v>1</v>
      </c>
      <c r="I78" s="20"/>
      <c r="J78" s="20"/>
      <c r="K78" s="20"/>
      <c r="L78" s="20"/>
      <c r="M78" s="20"/>
      <c r="N78" s="20"/>
      <c r="O78" s="20"/>
      <c r="P78" s="20"/>
      <c r="Q78" s="19"/>
      <c r="R78" s="500"/>
      <c r="S78" s="21"/>
      <c r="T78" s="21"/>
      <c r="U78" s="21">
        <v>3</v>
      </c>
      <c r="V78" s="21"/>
      <c r="W78" s="22"/>
      <c r="X78" s="22"/>
      <c r="Y78" s="22">
        <v>3</v>
      </c>
      <c r="Z78" s="22"/>
      <c r="AA78" s="23"/>
      <c r="AB78" s="23"/>
      <c r="AC78" s="23">
        <v>3</v>
      </c>
      <c r="AD78" s="23"/>
      <c r="AE78" s="24"/>
      <c r="AF78" s="24"/>
      <c r="AG78" s="24"/>
      <c r="AH78" s="24">
        <v>4</v>
      </c>
      <c r="AI78" s="25"/>
      <c r="AJ78" s="25"/>
      <c r="AK78" s="25">
        <v>3</v>
      </c>
      <c r="AL78" s="25"/>
      <c r="AM78" s="26"/>
      <c r="AN78" s="26"/>
      <c r="AO78" s="26">
        <v>3</v>
      </c>
      <c r="AP78" s="26"/>
      <c r="AQ78" s="22"/>
      <c r="AR78" s="22"/>
      <c r="AS78" s="22">
        <v>3</v>
      </c>
      <c r="AT78" s="22"/>
      <c r="AU78" s="27"/>
      <c r="AV78" s="27"/>
      <c r="AW78" s="27">
        <v>3</v>
      </c>
      <c r="AX78" s="27"/>
      <c r="AY78" s="21"/>
      <c r="AZ78" s="21"/>
      <c r="BA78" s="21">
        <v>3</v>
      </c>
      <c r="BB78" s="21"/>
      <c r="BC78" s="22"/>
      <c r="BD78" s="22">
        <v>2</v>
      </c>
      <c r="BE78" s="22"/>
      <c r="BF78" s="22"/>
      <c r="BG78" s="23"/>
      <c r="BH78" s="23"/>
      <c r="BI78" s="23">
        <v>3</v>
      </c>
      <c r="BJ78" s="23"/>
      <c r="BK78" s="24"/>
      <c r="BL78" s="24"/>
      <c r="BM78" s="24"/>
      <c r="BN78" s="24">
        <v>4</v>
      </c>
      <c r="BO78" s="25"/>
      <c r="BP78" s="25"/>
      <c r="BQ78" s="25"/>
      <c r="BR78" s="25">
        <v>4</v>
      </c>
      <c r="BS78" s="26"/>
      <c r="BT78" s="26"/>
      <c r="BU78" s="26">
        <v>3</v>
      </c>
      <c r="BV78" s="26"/>
      <c r="CA78" s="170"/>
      <c r="CB78" s="44"/>
      <c r="CC78" s="171"/>
      <c r="CK78" s="28"/>
      <c r="CP78" s="28"/>
    </row>
    <row r="79" spans="1:94 16384:16384">
      <c r="A79" s="17">
        <v>77</v>
      </c>
      <c r="B79" s="179">
        <v>70</v>
      </c>
      <c r="C79" s="514"/>
      <c r="D79" s="18">
        <v>1</v>
      </c>
      <c r="E79" s="19"/>
      <c r="F79" s="500"/>
      <c r="G79" s="20"/>
      <c r="H79" s="20"/>
      <c r="I79" s="20">
        <v>1</v>
      </c>
      <c r="J79" s="20"/>
      <c r="K79" s="20"/>
      <c r="L79" s="20"/>
      <c r="M79" s="20"/>
      <c r="N79" s="20"/>
      <c r="O79" s="20"/>
      <c r="P79" s="20"/>
      <c r="Q79" s="19"/>
      <c r="R79" s="500"/>
      <c r="S79" s="21"/>
      <c r="T79" s="21"/>
      <c r="U79" s="21">
        <v>3</v>
      </c>
      <c r="V79" s="21"/>
      <c r="W79" s="22"/>
      <c r="X79" s="22"/>
      <c r="Y79" s="22">
        <v>3</v>
      </c>
      <c r="Z79" s="22"/>
      <c r="AA79" s="23"/>
      <c r="AB79" s="23"/>
      <c r="AC79" s="23">
        <v>3</v>
      </c>
      <c r="AD79" s="23"/>
      <c r="AE79" s="24"/>
      <c r="AF79" s="24"/>
      <c r="AG79" s="24">
        <v>3</v>
      </c>
      <c r="AH79" s="24"/>
      <c r="AI79" s="25"/>
      <c r="AJ79" s="25"/>
      <c r="AK79" s="25">
        <v>3</v>
      </c>
      <c r="AL79" s="25"/>
      <c r="AM79" s="26"/>
      <c r="AN79" s="26"/>
      <c r="AO79" s="26">
        <v>3</v>
      </c>
      <c r="AP79" s="26"/>
      <c r="AQ79" s="22"/>
      <c r="AR79" s="22"/>
      <c r="AS79" s="22">
        <v>3</v>
      </c>
      <c r="AT79" s="22"/>
      <c r="AU79" s="27"/>
      <c r="AV79" s="27"/>
      <c r="AW79" s="27">
        <v>3</v>
      </c>
      <c r="AX79" s="27"/>
      <c r="AY79" s="21"/>
      <c r="AZ79" s="21"/>
      <c r="BA79" s="21">
        <v>3</v>
      </c>
      <c r="BB79" s="21"/>
      <c r="BC79" s="22"/>
      <c r="BD79" s="22"/>
      <c r="BE79" s="22">
        <v>3</v>
      </c>
      <c r="BF79" s="22"/>
      <c r="BG79" s="23"/>
      <c r="BH79" s="23"/>
      <c r="BI79" s="23"/>
      <c r="BJ79" s="23">
        <v>4</v>
      </c>
      <c r="BK79" s="24"/>
      <c r="BL79" s="24"/>
      <c r="BM79" s="24">
        <v>3</v>
      </c>
      <c r="BN79" s="24"/>
      <c r="BO79" s="25"/>
      <c r="BP79" s="25"/>
      <c r="BQ79" s="25">
        <v>3</v>
      </c>
      <c r="BR79" s="25"/>
      <c r="BS79" s="26"/>
      <c r="BT79" s="26"/>
      <c r="BU79" s="26">
        <v>3</v>
      </c>
      <c r="BV79" s="26"/>
      <c r="CA79" s="170"/>
      <c r="CB79" s="44"/>
      <c r="CC79" s="171"/>
      <c r="CK79" s="28"/>
      <c r="CP79" s="28"/>
    </row>
    <row r="80" spans="1:94 16384:16384">
      <c r="A80" s="17">
        <v>78</v>
      </c>
      <c r="B80" s="179">
        <v>71</v>
      </c>
      <c r="C80" s="514"/>
      <c r="D80" s="18"/>
      <c r="E80" s="19">
        <v>1</v>
      </c>
      <c r="F80" s="500"/>
      <c r="G80" s="20"/>
      <c r="H80" s="20">
        <v>1</v>
      </c>
      <c r="I80" s="20"/>
      <c r="J80" s="20"/>
      <c r="K80" s="20"/>
      <c r="L80" s="20"/>
      <c r="M80" s="20"/>
      <c r="N80" s="20"/>
      <c r="O80" s="20"/>
      <c r="P80" s="20"/>
      <c r="Q80" s="19"/>
      <c r="R80" s="500"/>
      <c r="S80" s="21"/>
      <c r="T80" s="21"/>
      <c r="U80" s="21">
        <v>3</v>
      </c>
      <c r="V80" s="21"/>
      <c r="W80" s="22"/>
      <c r="X80" s="22"/>
      <c r="Y80" s="22">
        <v>3</v>
      </c>
      <c r="Z80" s="22"/>
      <c r="AA80" s="23"/>
      <c r="AB80" s="23"/>
      <c r="AC80" s="23"/>
      <c r="AD80" s="23">
        <v>4</v>
      </c>
      <c r="AE80" s="24"/>
      <c r="AF80" s="24"/>
      <c r="AG80" s="24"/>
      <c r="AH80" s="24">
        <v>4</v>
      </c>
      <c r="AI80" s="25"/>
      <c r="AJ80" s="25"/>
      <c r="AK80" s="25">
        <v>3</v>
      </c>
      <c r="AL80" s="25"/>
      <c r="AM80" s="26"/>
      <c r="AN80" s="26"/>
      <c r="AO80" s="26">
        <v>3</v>
      </c>
      <c r="AP80" s="26"/>
      <c r="AQ80" s="22"/>
      <c r="AR80" s="22"/>
      <c r="AS80" s="22">
        <v>3</v>
      </c>
      <c r="AT80" s="22"/>
      <c r="AU80" s="27"/>
      <c r="AV80" s="27"/>
      <c r="AW80" s="27">
        <v>3</v>
      </c>
      <c r="AX80" s="27"/>
      <c r="AY80" s="21"/>
      <c r="AZ80" s="21"/>
      <c r="BA80" s="21"/>
      <c r="BB80" s="21">
        <v>4</v>
      </c>
      <c r="BC80" s="22"/>
      <c r="BD80" s="22"/>
      <c r="BE80" s="22"/>
      <c r="BF80" s="22">
        <v>4</v>
      </c>
      <c r="BG80" s="23"/>
      <c r="BH80" s="23"/>
      <c r="BI80" s="23">
        <v>3</v>
      </c>
      <c r="BJ80" s="23"/>
      <c r="BK80" s="24"/>
      <c r="BL80" s="24"/>
      <c r="BM80" s="24"/>
      <c r="BN80" s="24">
        <v>4</v>
      </c>
      <c r="BO80" s="25"/>
      <c r="BP80" s="25"/>
      <c r="BQ80" s="25"/>
      <c r="BR80" s="25">
        <v>4</v>
      </c>
      <c r="BS80" s="26"/>
      <c r="BT80" s="26"/>
      <c r="BU80" s="26"/>
      <c r="BV80" s="26">
        <v>4</v>
      </c>
      <c r="CA80" s="170"/>
      <c r="CB80" s="44"/>
      <c r="CC80" s="171"/>
      <c r="CK80" s="28"/>
      <c r="CP80" s="28"/>
    </row>
    <row r="81" spans="1:94">
      <c r="A81" s="17">
        <v>79</v>
      </c>
      <c r="B81" s="179">
        <v>72</v>
      </c>
      <c r="C81" s="514"/>
      <c r="D81" s="18">
        <v>1</v>
      </c>
      <c r="E81" s="19"/>
      <c r="F81" s="500"/>
      <c r="G81" s="20">
        <v>1</v>
      </c>
      <c r="H81" s="20"/>
      <c r="I81" s="20"/>
      <c r="J81" s="20"/>
      <c r="K81" s="20"/>
      <c r="L81" s="20"/>
      <c r="M81" s="20"/>
      <c r="N81" s="20"/>
      <c r="O81" s="20"/>
      <c r="P81" s="20"/>
      <c r="Q81" s="19"/>
      <c r="R81" s="500"/>
      <c r="S81" s="21">
        <v>1</v>
      </c>
      <c r="T81" s="21"/>
      <c r="U81" s="21"/>
      <c r="V81" s="21"/>
      <c r="W81" s="22"/>
      <c r="X81" s="22"/>
      <c r="Y81" s="22"/>
      <c r="Z81" s="22">
        <v>4</v>
      </c>
      <c r="AA81" s="23"/>
      <c r="AB81" s="23"/>
      <c r="AC81" s="23"/>
      <c r="AD81" s="23">
        <v>4</v>
      </c>
      <c r="AE81" s="24"/>
      <c r="AF81" s="24"/>
      <c r="AG81" s="24"/>
      <c r="AH81" s="24">
        <v>4</v>
      </c>
      <c r="AI81" s="25"/>
      <c r="AJ81" s="25"/>
      <c r="AK81" s="25"/>
      <c r="AL81" s="25">
        <v>4</v>
      </c>
      <c r="AM81" s="26"/>
      <c r="AN81" s="26"/>
      <c r="AO81" s="26">
        <v>3</v>
      </c>
      <c r="AP81" s="26"/>
      <c r="AQ81" s="22"/>
      <c r="AR81" s="22"/>
      <c r="AS81" s="22">
        <v>3</v>
      </c>
      <c r="AT81" s="22"/>
      <c r="AU81" s="27"/>
      <c r="AV81" s="27"/>
      <c r="AW81" s="27">
        <v>3</v>
      </c>
      <c r="AX81" s="27"/>
      <c r="AY81" s="21"/>
      <c r="AZ81" s="21"/>
      <c r="BA81" s="21"/>
      <c r="BB81" s="21">
        <v>4</v>
      </c>
      <c r="BC81" s="22"/>
      <c r="BD81" s="22"/>
      <c r="BE81" s="22"/>
      <c r="BF81" s="22">
        <v>4</v>
      </c>
      <c r="BG81" s="23"/>
      <c r="BH81" s="23"/>
      <c r="BI81" s="23">
        <v>3</v>
      </c>
      <c r="BJ81" s="23"/>
      <c r="BK81" s="24"/>
      <c r="BL81" s="24"/>
      <c r="BM81" s="24"/>
      <c r="BN81" s="24">
        <v>4</v>
      </c>
      <c r="BO81" s="25"/>
      <c r="BP81" s="25"/>
      <c r="BQ81" s="25"/>
      <c r="BR81" s="25">
        <v>4</v>
      </c>
      <c r="BS81" s="26"/>
      <c r="BT81" s="26"/>
      <c r="BU81" s="26"/>
      <c r="BV81" s="26">
        <v>4</v>
      </c>
      <c r="CA81" s="170"/>
      <c r="CB81" s="44"/>
      <c r="CC81" s="171"/>
      <c r="CK81" s="28"/>
      <c r="CP81" s="28"/>
    </row>
    <row r="82" spans="1:94">
      <c r="A82" s="17">
        <v>80</v>
      </c>
      <c r="B82" s="179">
        <v>73</v>
      </c>
      <c r="C82" s="514"/>
      <c r="D82" s="18"/>
      <c r="E82" s="19">
        <v>1</v>
      </c>
      <c r="F82" s="500"/>
      <c r="G82" s="20"/>
      <c r="H82" s="20"/>
      <c r="I82" s="20"/>
      <c r="J82" s="20">
        <v>1</v>
      </c>
      <c r="K82" s="20"/>
      <c r="L82" s="20"/>
      <c r="M82" s="20"/>
      <c r="N82" s="20"/>
      <c r="O82" s="20"/>
      <c r="P82" s="20"/>
      <c r="Q82" s="19"/>
      <c r="R82" s="500"/>
      <c r="S82" s="21"/>
      <c r="T82" s="21"/>
      <c r="U82" s="21">
        <v>3</v>
      </c>
      <c r="V82" s="21"/>
      <c r="W82" s="22"/>
      <c r="X82" s="22"/>
      <c r="Y82" s="22">
        <v>3</v>
      </c>
      <c r="Z82" s="22"/>
      <c r="AA82" s="23"/>
      <c r="AB82" s="23"/>
      <c r="AC82" s="23">
        <v>3</v>
      </c>
      <c r="AD82" s="23"/>
      <c r="AE82" s="24"/>
      <c r="AF82" s="24"/>
      <c r="AG82" s="24">
        <v>3</v>
      </c>
      <c r="AH82" s="24"/>
      <c r="AI82" s="25"/>
      <c r="AJ82" s="25"/>
      <c r="AK82" s="25">
        <v>3</v>
      </c>
      <c r="AL82" s="25"/>
      <c r="AM82" s="26"/>
      <c r="AN82" s="26"/>
      <c r="AO82" s="26">
        <v>3</v>
      </c>
      <c r="AP82" s="26"/>
      <c r="AQ82" s="22"/>
      <c r="AR82" s="22"/>
      <c r="AS82" s="22">
        <v>3</v>
      </c>
      <c r="AT82" s="22"/>
      <c r="AU82" s="27"/>
      <c r="AV82" s="27"/>
      <c r="AW82" s="27">
        <v>3</v>
      </c>
      <c r="AX82" s="27"/>
      <c r="AY82" s="21"/>
      <c r="AZ82" s="21"/>
      <c r="BA82" s="21">
        <v>3</v>
      </c>
      <c r="BB82" s="21"/>
      <c r="BC82" s="22"/>
      <c r="BD82" s="22"/>
      <c r="BE82" s="22">
        <v>3</v>
      </c>
      <c r="BF82" s="22"/>
      <c r="BG82" s="23"/>
      <c r="BH82" s="23"/>
      <c r="BI82" s="23">
        <v>3</v>
      </c>
      <c r="BJ82" s="23"/>
      <c r="BK82" s="24"/>
      <c r="BL82" s="24"/>
      <c r="BM82" s="24">
        <v>3</v>
      </c>
      <c r="BN82" s="24"/>
      <c r="BO82" s="25"/>
      <c r="BP82" s="25"/>
      <c r="BQ82" s="25">
        <v>3</v>
      </c>
      <c r="BR82" s="25"/>
      <c r="BS82" s="26"/>
      <c r="BT82" s="26"/>
      <c r="BU82" s="26">
        <v>3</v>
      </c>
      <c r="BV82" s="26"/>
      <c r="CA82" s="170"/>
      <c r="CB82" s="44"/>
      <c r="CC82" s="171"/>
      <c r="CK82" s="28"/>
      <c r="CP82" s="28"/>
    </row>
    <row r="83" spans="1:94">
      <c r="A83" s="17">
        <v>81</v>
      </c>
      <c r="B83" s="179">
        <v>74</v>
      </c>
      <c r="C83" s="514"/>
      <c r="D83" s="18"/>
      <c r="E83" s="19">
        <v>1</v>
      </c>
      <c r="F83" s="500"/>
      <c r="G83" s="20">
        <v>1</v>
      </c>
      <c r="H83" s="20"/>
      <c r="I83" s="20"/>
      <c r="J83" s="20"/>
      <c r="K83" s="20"/>
      <c r="L83" s="20"/>
      <c r="M83" s="20"/>
      <c r="N83" s="20"/>
      <c r="O83" s="20"/>
      <c r="P83" s="20"/>
      <c r="Q83" s="19"/>
      <c r="R83" s="500"/>
      <c r="S83" s="21"/>
      <c r="T83" s="21"/>
      <c r="U83" s="21">
        <v>3</v>
      </c>
      <c r="V83" s="21"/>
      <c r="W83" s="22"/>
      <c r="X83" s="22"/>
      <c r="Y83" s="22">
        <v>3</v>
      </c>
      <c r="Z83" s="22"/>
      <c r="AA83" s="23"/>
      <c r="AB83" s="23"/>
      <c r="AC83" s="23"/>
      <c r="AD83" s="23">
        <v>4</v>
      </c>
      <c r="AE83" s="24"/>
      <c r="AF83" s="24"/>
      <c r="AG83" s="24"/>
      <c r="AH83" s="24">
        <v>4</v>
      </c>
      <c r="AI83" s="25"/>
      <c r="AJ83" s="25"/>
      <c r="AK83" s="25"/>
      <c r="AL83" s="25">
        <v>4</v>
      </c>
      <c r="AM83" s="26"/>
      <c r="AN83" s="26"/>
      <c r="AO83" s="26"/>
      <c r="AP83" s="26">
        <v>4</v>
      </c>
      <c r="AQ83" s="22"/>
      <c r="AR83" s="22"/>
      <c r="AS83" s="22"/>
      <c r="AT83" s="22">
        <v>4</v>
      </c>
      <c r="AU83" s="27"/>
      <c r="AV83" s="27"/>
      <c r="AW83" s="27">
        <v>3</v>
      </c>
      <c r="AX83" s="27"/>
      <c r="AY83" s="21"/>
      <c r="AZ83" s="21"/>
      <c r="BA83" s="21"/>
      <c r="BB83" s="21">
        <v>4</v>
      </c>
      <c r="BC83" s="22"/>
      <c r="BD83" s="22"/>
      <c r="BE83" s="22">
        <v>3</v>
      </c>
      <c r="BF83" s="22"/>
      <c r="BG83" s="23"/>
      <c r="BH83" s="23"/>
      <c r="BI83" s="23">
        <v>3</v>
      </c>
      <c r="BJ83" s="23"/>
      <c r="BK83" s="24"/>
      <c r="BL83" s="24"/>
      <c r="BM83" s="24"/>
      <c r="BN83" s="24">
        <v>4</v>
      </c>
      <c r="BO83" s="25"/>
      <c r="BP83" s="25"/>
      <c r="BQ83" s="25"/>
      <c r="BR83" s="25">
        <v>4</v>
      </c>
      <c r="BS83" s="26"/>
      <c r="BT83" s="26"/>
      <c r="BU83" s="26"/>
      <c r="BV83" s="26">
        <v>4</v>
      </c>
      <c r="CA83" s="170"/>
      <c r="CB83" s="44"/>
      <c r="CC83" s="171"/>
      <c r="CK83" s="28"/>
      <c r="CP83" s="28"/>
    </row>
    <row r="84" spans="1:94">
      <c r="A84" s="17">
        <v>82</v>
      </c>
      <c r="B84" s="179">
        <v>75</v>
      </c>
      <c r="C84" s="514"/>
      <c r="D84" s="18"/>
      <c r="E84" s="19">
        <v>1</v>
      </c>
      <c r="F84" s="500"/>
      <c r="G84" s="20"/>
      <c r="H84" s="20"/>
      <c r="I84" s="20">
        <v>1</v>
      </c>
      <c r="J84" s="20"/>
      <c r="K84" s="20"/>
      <c r="L84" s="20"/>
      <c r="M84" s="20"/>
      <c r="N84" s="20"/>
      <c r="O84" s="20"/>
      <c r="P84" s="20"/>
      <c r="Q84" s="19"/>
      <c r="R84" s="500"/>
      <c r="S84" s="21"/>
      <c r="T84" s="21"/>
      <c r="U84" s="21">
        <v>3</v>
      </c>
      <c r="V84" s="21"/>
      <c r="W84" s="22"/>
      <c r="X84" s="22"/>
      <c r="Y84" s="22">
        <v>3</v>
      </c>
      <c r="Z84" s="22"/>
      <c r="AA84" s="23"/>
      <c r="AB84" s="23"/>
      <c r="AC84" s="23">
        <v>3</v>
      </c>
      <c r="AD84" s="23"/>
      <c r="AE84" s="24"/>
      <c r="AF84" s="24"/>
      <c r="AG84" s="24"/>
      <c r="AH84" s="24">
        <v>4</v>
      </c>
      <c r="AI84" s="25"/>
      <c r="AJ84" s="25"/>
      <c r="AK84" s="25">
        <v>3</v>
      </c>
      <c r="AL84" s="25"/>
      <c r="AM84" s="26"/>
      <c r="AN84" s="26"/>
      <c r="AO84" s="26">
        <v>3</v>
      </c>
      <c r="AP84" s="26"/>
      <c r="AQ84" s="22"/>
      <c r="AR84" s="22"/>
      <c r="AS84" s="22">
        <v>3</v>
      </c>
      <c r="AT84" s="22"/>
      <c r="AU84" s="27"/>
      <c r="AV84" s="27"/>
      <c r="AW84" s="27">
        <v>3</v>
      </c>
      <c r="AX84" s="27"/>
      <c r="AY84" s="21"/>
      <c r="AZ84" s="21"/>
      <c r="BA84" s="21">
        <v>3</v>
      </c>
      <c r="BB84" s="21"/>
      <c r="BC84" s="22"/>
      <c r="BD84" s="22"/>
      <c r="BE84" s="22">
        <v>3</v>
      </c>
      <c r="BF84" s="22"/>
      <c r="BG84" s="23"/>
      <c r="BH84" s="23"/>
      <c r="BI84" s="23">
        <v>3</v>
      </c>
      <c r="BJ84" s="23"/>
      <c r="BK84" s="24"/>
      <c r="BL84" s="24"/>
      <c r="BM84" s="24">
        <v>3</v>
      </c>
      <c r="BN84" s="24"/>
      <c r="BO84" s="25"/>
      <c r="BP84" s="25"/>
      <c r="BQ84" s="25">
        <v>3</v>
      </c>
      <c r="BR84" s="25"/>
      <c r="BS84" s="26"/>
      <c r="BT84" s="26"/>
      <c r="BU84" s="26"/>
      <c r="BV84" s="26">
        <v>4</v>
      </c>
      <c r="CA84" s="170"/>
      <c r="CB84" s="44"/>
      <c r="CC84" s="171"/>
      <c r="CK84" s="28"/>
      <c r="CP84" s="28"/>
    </row>
    <row r="85" spans="1:94" ht="15" customHeight="1">
      <c r="A85" s="17">
        <v>83</v>
      </c>
      <c r="B85" s="38">
        <v>1</v>
      </c>
      <c r="C85" s="779" t="s">
        <v>323</v>
      </c>
      <c r="D85" s="18"/>
      <c r="E85" s="19"/>
      <c r="F85" s="500">
        <v>1</v>
      </c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19"/>
      <c r="R85" s="500">
        <v>1</v>
      </c>
      <c r="S85" s="21"/>
      <c r="T85" s="21"/>
      <c r="U85" s="21"/>
      <c r="V85" s="21">
        <v>4</v>
      </c>
      <c r="W85" s="22"/>
      <c r="X85" s="22"/>
      <c r="Y85" s="22">
        <v>3</v>
      </c>
      <c r="Z85" s="22"/>
      <c r="AA85" s="23"/>
      <c r="AB85" s="23"/>
      <c r="AC85" s="23">
        <v>3</v>
      </c>
      <c r="AD85" s="23"/>
      <c r="AE85" s="24"/>
      <c r="AF85" s="24"/>
      <c r="AG85" s="24">
        <v>3</v>
      </c>
      <c r="AH85" s="24"/>
      <c r="AI85" s="25"/>
      <c r="AJ85" s="25"/>
      <c r="AK85" s="25">
        <v>3</v>
      </c>
      <c r="AL85" s="25"/>
      <c r="AM85" s="26"/>
      <c r="AN85" s="26"/>
      <c r="AO85" s="26">
        <v>3</v>
      </c>
      <c r="AP85" s="26"/>
      <c r="AQ85" s="22"/>
      <c r="AR85" s="22"/>
      <c r="AS85" s="22">
        <v>3</v>
      </c>
      <c r="AT85" s="22"/>
      <c r="AU85" s="27"/>
      <c r="AV85" s="27"/>
      <c r="AW85" s="27">
        <v>3</v>
      </c>
      <c r="AX85" s="27"/>
      <c r="AY85" s="21"/>
      <c r="AZ85" s="21"/>
      <c r="BA85" s="21">
        <v>3</v>
      </c>
      <c r="BB85" s="21"/>
      <c r="BC85" s="22"/>
      <c r="BD85" s="22"/>
      <c r="BE85" s="22">
        <v>3</v>
      </c>
      <c r="BF85" s="22"/>
      <c r="BG85" s="23"/>
      <c r="BH85" s="23"/>
      <c r="BI85" s="23"/>
      <c r="BJ85" s="23">
        <v>4</v>
      </c>
      <c r="BK85" s="24"/>
      <c r="BL85" s="24"/>
      <c r="BM85" s="24">
        <v>3</v>
      </c>
      <c r="BN85" s="24"/>
      <c r="BO85" s="25"/>
      <c r="BP85" s="25"/>
      <c r="BQ85" s="25">
        <v>3</v>
      </c>
      <c r="BR85" s="25"/>
      <c r="BS85" s="26"/>
      <c r="BT85" s="26"/>
      <c r="BU85" s="26">
        <v>3</v>
      </c>
      <c r="BV85" s="26"/>
      <c r="CA85" s="170"/>
      <c r="CB85" s="44"/>
      <c r="CC85" s="171"/>
      <c r="CK85" s="28"/>
      <c r="CP85" s="28"/>
    </row>
    <row r="86" spans="1:94">
      <c r="A86" s="17">
        <v>84</v>
      </c>
      <c r="B86" s="38">
        <v>2</v>
      </c>
      <c r="C86" s="620"/>
      <c r="D86" s="18"/>
      <c r="E86" s="19">
        <v>1</v>
      </c>
      <c r="F86" s="500"/>
      <c r="G86" s="20"/>
      <c r="H86" s="20"/>
      <c r="I86" s="20">
        <v>1</v>
      </c>
      <c r="J86" s="20"/>
      <c r="K86" s="20"/>
      <c r="L86" s="20"/>
      <c r="M86" s="20"/>
      <c r="N86" s="20"/>
      <c r="O86" s="20"/>
      <c r="P86" s="20"/>
      <c r="Q86" s="19"/>
      <c r="R86" s="500"/>
      <c r="S86" s="21"/>
      <c r="T86" s="21"/>
      <c r="U86" s="21"/>
      <c r="V86" s="21">
        <v>4</v>
      </c>
      <c r="W86" s="22"/>
      <c r="X86" s="22"/>
      <c r="Y86" s="22"/>
      <c r="Z86" s="22">
        <v>4</v>
      </c>
      <c r="AA86" s="23"/>
      <c r="AB86" s="23"/>
      <c r="AC86" s="23"/>
      <c r="AD86" s="23">
        <v>4</v>
      </c>
      <c r="AE86" s="24"/>
      <c r="AF86" s="24"/>
      <c r="AG86" s="24"/>
      <c r="AH86" s="24">
        <v>4</v>
      </c>
      <c r="AI86" s="25"/>
      <c r="AJ86" s="25"/>
      <c r="AK86" s="25"/>
      <c r="AL86" s="25">
        <v>4</v>
      </c>
      <c r="AM86" s="26"/>
      <c r="AN86" s="26"/>
      <c r="AO86" s="26"/>
      <c r="AP86" s="26">
        <v>4</v>
      </c>
      <c r="AQ86" s="22"/>
      <c r="AR86" s="22"/>
      <c r="AS86" s="22"/>
      <c r="AT86" s="22">
        <v>4</v>
      </c>
      <c r="AU86" s="27"/>
      <c r="AV86" s="27"/>
      <c r="AW86" s="27"/>
      <c r="AX86" s="27">
        <v>4</v>
      </c>
      <c r="AY86" s="21"/>
      <c r="AZ86" s="21"/>
      <c r="BA86" s="21"/>
      <c r="BB86" s="21">
        <v>4</v>
      </c>
      <c r="BC86" s="22"/>
      <c r="BD86" s="22"/>
      <c r="BE86" s="22"/>
      <c r="BF86" s="22">
        <v>4</v>
      </c>
      <c r="BG86" s="23"/>
      <c r="BH86" s="23"/>
      <c r="BI86" s="23"/>
      <c r="BJ86" s="23">
        <v>4</v>
      </c>
      <c r="BK86" s="24"/>
      <c r="BL86" s="24"/>
      <c r="BM86" s="24"/>
      <c r="BN86" s="24">
        <v>4</v>
      </c>
      <c r="BO86" s="25"/>
      <c r="BP86" s="25"/>
      <c r="BQ86" s="25"/>
      <c r="BR86" s="25">
        <v>4</v>
      </c>
      <c r="BS86" s="26"/>
      <c r="BT86" s="26"/>
      <c r="BU86" s="26"/>
      <c r="BV86" s="26">
        <v>4</v>
      </c>
      <c r="CA86" s="170"/>
      <c r="CB86" s="44"/>
      <c r="CC86" s="171"/>
      <c r="CK86" s="28"/>
      <c r="CP86" s="28"/>
    </row>
    <row r="87" spans="1:94">
      <c r="A87" s="17">
        <v>85</v>
      </c>
      <c r="B87" s="38">
        <v>3</v>
      </c>
      <c r="C87" s="620"/>
      <c r="D87" s="18"/>
      <c r="E87" s="19">
        <v>1</v>
      </c>
      <c r="F87" s="500"/>
      <c r="G87" s="20"/>
      <c r="H87" s="20"/>
      <c r="I87" s="20">
        <v>1</v>
      </c>
      <c r="J87" s="20"/>
      <c r="K87" s="20"/>
      <c r="L87" s="20"/>
      <c r="M87" s="20"/>
      <c r="N87" s="20"/>
      <c r="O87" s="20"/>
      <c r="P87" s="20"/>
      <c r="Q87" s="19"/>
      <c r="R87" s="500"/>
      <c r="S87" s="21"/>
      <c r="T87" s="21"/>
      <c r="U87" s="21">
        <v>3</v>
      </c>
      <c r="V87" s="21"/>
      <c r="W87" s="22"/>
      <c r="X87" s="22"/>
      <c r="Y87" s="22">
        <v>3</v>
      </c>
      <c r="Z87" s="22"/>
      <c r="AA87" s="23"/>
      <c r="AB87" s="23"/>
      <c r="AC87" s="23">
        <v>3</v>
      </c>
      <c r="AD87" s="23"/>
      <c r="AE87" s="24"/>
      <c r="AF87" s="24"/>
      <c r="AG87" s="24">
        <v>3</v>
      </c>
      <c r="AH87" s="24"/>
      <c r="AI87" s="25"/>
      <c r="AJ87" s="25"/>
      <c r="AK87" s="25">
        <v>3</v>
      </c>
      <c r="AL87" s="25"/>
      <c r="AM87" s="26"/>
      <c r="AN87" s="26"/>
      <c r="AO87" s="26">
        <v>3</v>
      </c>
      <c r="AP87" s="26"/>
      <c r="AQ87" s="22"/>
      <c r="AR87" s="22">
        <v>2</v>
      </c>
      <c r="AS87" s="22"/>
      <c r="AT87" s="22"/>
      <c r="AU87" s="27"/>
      <c r="AV87" s="27"/>
      <c r="AW87" s="27">
        <v>3</v>
      </c>
      <c r="AX87" s="27"/>
      <c r="AY87" s="21"/>
      <c r="AZ87" s="21"/>
      <c r="BA87" s="21">
        <v>3</v>
      </c>
      <c r="BB87" s="21"/>
      <c r="BC87" s="22"/>
      <c r="BD87" s="22"/>
      <c r="BE87" s="22">
        <v>3</v>
      </c>
      <c r="BF87" s="22"/>
      <c r="BG87" s="23"/>
      <c r="BH87" s="23"/>
      <c r="BI87" s="23">
        <v>3</v>
      </c>
      <c r="BJ87" s="23"/>
      <c r="BK87" s="24"/>
      <c r="BL87" s="24"/>
      <c r="BM87" s="24">
        <v>3</v>
      </c>
      <c r="BN87" s="24"/>
      <c r="BO87" s="25"/>
      <c r="BP87" s="25"/>
      <c r="BQ87" s="25"/>
      <c r="BR87" s="25">
        <v>4</v>
      </c>
      <c r="BS87" s="26"/>
      <c r="BT87" s="26"/>
      <c r="BU87" s="26">
        <v>3</v>
      </c>
      <c r="BV87" s="26"/>
      <c r="CA87" s="170"/>
      <c r="CB87" s="44"/>
      <c r="CC87" s="171"/>
      <c r="CK87" s="28"/>
      <c r="CP87" s="28"/>
    </row>
    <row r="88" spans="1:94">
      <c r="A88" s="17">
        <v>86</v>
      </c>
      <c r="B88" s="38">
        <v>4</v>
      </c>
      <c r="C88" s="620"/>
      <c r="D88" s="18"/>
      <c r="E88" s="19">
        <v>1</v>
      </c>
      <c r="F88" s="500"/>
      <c r="G88" s="20"/>
      <c r="H88" s="20"/>
      <c r="I88" s="20">
        <v>1</v>
      </c>
      <c r="J88" s="20"/>
      <c r="K88" s="20"/>
      <c r="L88" s="20"/>
      <c r="M88" s="20"/>
      <c r="N88" s="20"/>
      <c r="O88" s="20"/>
      <c r="P88" s="20"/>
      <c r="Q88" s="19"/>
      <c r="R88" s="500"/>
      <c r="S88" s="21"/>
      <c r="T88" s="21"/>
      <c r="U88" s="21">
        <v>3</v>
      </c>
      <c r="V88" s="21"/>
      <c r="W88" s="22"/>
      <c r="X88" s="22"/>
      <c r="Y88" s="22">
        <v>3</v>
      </c>
      <c r="Z88" s="22"/>
      <c r="AA88" s="23"/>
      <c r="AB88" s="23"/>
      <c r="AC88" s="23">
        <v>3</v>
      </c>
      <c r="AD88" s="23"/>
      <c r="AE88" s="24"/>
      <c r="AF88" s="24"/>
      <c r="AG88" s="24">
        <v>3</v>
      </c>
      <c r="AH88" s="24"/>
      <c r="AI88" s="25"/>
      <c r="AJ88" s="25"/>
      <c r="AK88" s="25"/>
      <c r="AL88" s="25">
        <v>4</v>
      </c>
      <c r="AM88" s="26"/>
      <c r="AN88" s="26"/>
      <c r="AO88" s="26">
        <v>3</v>
      </c>
      <c r="AP88" s="26"/>
      <c r="AQ88" s="22"/>
      <c r="AR88" s="22"/>
      <c r="AS88" s="22">
        <v>3</v>
      </c>
      <c r="AT88" s="22"/>
      <c r="AU88" s="27"/>
      <c r="AV88" s="27"/>
      <c r="AW88" s="27">
        <v>3</v>
      </c>
      <c r="AX88" s="27"/>
      <c r="AY88" s="21"/>
      <c r="AZ88" s="21"/>
      <c r="BA88" s="21">
        <v>3</v>
      </c>
      <c r="BB88" s="21"/>
      <c r="BC88" s="22"/>
      <c r="BD88" s="22"/>
      <c r="BE88" s="22">
        <v>3</v>
      </c>
      <c r="BF88" s="22"/>
      <c r="BG88" s="23"/>
      <c r="BH88" s="23"/>
      <c r="BI88" s="23"/>
      <c r="BJ88" s="23">
        <v>4</v>
      </c>
      <c r="BK88" s="24"/>
      <c r="BL88" s="24"/>
      <c r="BM88" s="24">
        <v>3</v>
      </c>
      <c r="BN88" s="24"/>
      <c r="BO88" s="25"/>
      <c r="BP88" s="25"/>
      <c r="BQ88" s="25"/>
      <c r="BR88" s="25">
        <v>4</v>
      </c>
      <c r="BS88" s="26"/>
      <c r="BT88" s="26"/>
      <c r="BU88" s="26"/>
      <c r="BV88" s="26">
        <v>4</v>
      </c>
      <c r="CA88" s="170"/>
      <c r="CB88" s="44"/>
      <c r="CC88" s="171"/>
      <c r="CK88" s="28"/>
      <c r="CP88" s="28"/>
    </row>
    <row r="89" spans="1:94">
      <c r="A89" s="17">
        <v>87</v>
      </c>
      <c r="B89" s="38">
        <v>5</v>
      </c>
      <c r="C89" s="620"/>
      <c r="D89" s="18"/>
      <c r="E89" s="19">
        <v>1</v>
      </c>
      <c r="F89" s="500"/>
      <c r="G89" s="20"/>
      <c r="H89" s="20"/>
      <c r="I89" s="20">
        <v>1</v>
      </c>
      <c r="J89" s="20"/>
      <c r="K89" s="20"/>
      <c r="L89" s="20"/>
      <c r="M89" s="20"/>
      <c r="N89" s="20"/>
      <c r="O89" s="20"/>
      <c r="P89" s="20"/>
      <c r="Q89" s="19"/>
      <c r="R89" s="500"/>
      <c r="S89" s="21"/>
      <c r="T89" s="21"/>
      <c r="U89" s="21">
        <v>3</v>
      </c>
      <c r="V89" s="21"/>
      <c r="W89" s="22"/>
      <c r="X89" s="22"/>
      <c r="Y89" s="22">
        <v>3</v>
      </c>
      <c r="Z89" s="22"/>
      <c r="AA89" s="23"/>
      <c r="AB89" s="23"/>
      <c r="AC89" s="23">
        <v>3</v>
      </c>
      <c r="AD89" s="23"/>
      <c r="AE89" s="24"/>
      <c r="AF89" s="24"/>
      <c r="AG89" s="24">
        <v>3</v>
      </c>
      <c r="AH89" s="24"/>
      <c r="AI89" s="25"/>
      <c r="AJ89" s="25"/>
      <c r="AK89" s="25">
        <v>3</v>
      </c>
      <c r="AL89" s="25"/>
      <c r="AM89" s="26"/>
      <c r="AN89" s="26"/>
      <c r="AO89" s="26">
        <v>3</v>
      </c>
      <c r="AP89" s="26"/>
      <c r="AQ89" s="22"/>
      <c r="AR89" s="22"/>
      <c r="AS89" s="22">
        <v>3</v>
      </c>
      <c r="AT89" s="22"/>
      <c r="AU89" s="27"/>
      <c r="AV89" s="27"/>
      <c r="AW89" s="27">
        <v>3</v>
      </c>
      <c r="AX89" s="27"/>
      <c r="AY89" s="21"/>
      <c r="AZ89" s="21"/>
      <c r="BA89" s="21"/>
      <c r="BB89" s="21">
        <v>4</v>
      </c>
      <c r="BC89" s="22"/>
      <c r="BD89" s="22"/>
      <c r="BE89" s="22">
        <v>3</v>
      </c>
      <c r="BF89" s="22"/>
      <c r="BG89" s="23"/>
      <c r="BH89" s="23"/>
      <c r="BI89" s="23">
        <v>3</v>
      </c>
      <c r="BJ89" s="23"/>
      <c r="BK89" s="24"/>
      <c r="BL89" s="24"/>
      <c r="BM89" s="24">
        <v>3</v>
      </c>
      <c r="BN89" s="24"/>
      <c r="BO89" s="25"/>
      <c r="BP89" s="25"/>
      <c r="BQ89" s="25"/>
      <c r="BR89" s="25">
        <v>4</v>
      </c>
      <c r="BS89" s="26"/>
      <c r="BT89" s="26"/>
      <c r="BU89" s="26"/>
      <c r="BV89" s="26">
        <v>4</v>
      </c>
      <c r="CA89" s="170"/>
      <c r="CB89" s="44"/>
      <c r="CC89" s="171"/>
      <c r="CK89" s="28"/>
      <c r="CP89" s="28"/>
    </row>
    <row r="90" spans="1:94">
      <c r="A90" s="17">
        <v>88</v>
      </c>
      <c r="B90" s="38">
        <v>6</v>
      </c>
      <c r="C90" s="620"/>
      <c r="D90" s="18">
        <v>1</v>
      </c>
      <c r="E90" s="19"/>
      <c r="F90" s="500"/>
      <c r="G90" s="20"/>
      <c r="H90" s="20">
        <v>1</v>
      </c>
      <c r="I90" s="20"/>
      <c r="J90" s="20"/>
      <c r="K90" s="20"/>
      <c r="L90" s="20"/>
      <c r="M90" s="20"/>
      <c r="N90" s="20"/>
      <c r="O90" s="20"/>
      <c r="P90" s="20"/>
      <c r="Q90" s="19"/>
      <c r="R90" s="500"/>
      <c r="S90" s="21"/>
      <c r="T90" s="21"/>
      <c r="U90" s="21">
        <v>3</v>
      </c>
      <c r="V90" s="21"/>
      <c r="W90" s="22"/>
      <c r="X90" s="22"/>
      <c r="Y90" s="22">
        <v>3</v>
      </c>
      <c r="Z90" s="22"/>
      <c r="AA90" s="23"/>
      <c r="AB90" s="23"/>
      <c r="AC90" s="23">
        <v>3</v>
      </c>
      <c r="AD90" s="23"/>
      <c r="AE90" s="24"/>
      <c r="AF90" s="24"/>
      <c r="AG90" s="24"/>
      <c r="AH90" s="24">
        <v>4</v>
      </c>
      <c r="AI90" s="25"/>
      <c r="AJ90" s="25"/>
      <c r="AK90" s="25"/>
      <c r="AL90" s="25">
        <v>4</v>
      </c>
      <c r="AM90" s="26"/>
      <c r="AN90" s="26"/>
      <c r="AO90" s="26"/>
      <c r="AP90" s="26">
        <v>4</v>
      </c>
      <c r="AQ90" s="22"/>
      <c r="AR90" s="22"/>
      <c r="AS90" s="22">
        <v>3</v>
      </c>
      <c r="AT90" s="22"/>
      <c r="AU90" s="27"/>
      <c r="AV90" s="27"/>
      <c r="AW90" s="27">
        <v>3</v>
      </c>
      <c r="AX90" s="27"/>
      <c r="AY90" s="21"/>
      <c r="AZ90" s="21"/>
      <c r="BA90" s="21"/>
      <c r="BB90" s="21">
        <v>4</v>
      </c>
      <c r="BC90" s="22"/>
      <c r="BD90" s="22"/>
      <c r="BE90" s="22"/>
      <c r="BF90" s="22">
        <v>4</v>
      </c>
      <c r="BG90" s="23"/>
      <c r="BH90" s="23"/>
      <c r="BI90" s="23"/>
      <c r="BJ90" s="23">
        <v>4</v>
      </c>
      <c r="BK90" s="24"/>
      <c r="BL90" s="24"/>
      <c r="BM90" s="24"/>
      <c r="BN90" s="24">
        <v>4</v>
      </c>
      <c r="BO90" s="25"/>
      <c r="BP90" s="25"/>
      <c r="BQ90" s="25"/>
      <c r="BR90" s="25">
        <v>4</v>
      </c>
      <c r="BS90" s="26"/>
      <c r="BT90" s="26"/>
      <c r="BU90" s="26"/>
      <c r="BV90" s="26">
        <v>4</v>
      </c>
      <c r="CA90" s="170"/>
      <c r="CB90" s="44"/>
      <c r="CC90" s="171"/>
      <c r="CK90" s="28"/>
      <c r="CP90" s="28"/>
    </row>
    <row r="91" spans="1:94">
      <c r="A91" s="17">
        <v>89</v>
      </c>
      <c r="B91" s="38">
        <v>7</v>
      </c>
      <c r="C91" s="620"/>
      <c r="D91" s="18">
        <v>1</v>
      </c>
      <c r="E91" s="19"/>
      <c r="F91" s="500"/>
      <c r="G91" s="20"/>
      <c r="H91" s="20"/>
      <c r="I91" s="20"/>
      <c r="J91" s="20"/>
      <c r="K91" s="20">
        <v>1</v>
      </c>
      <c r="L91" s="20"/>
      <c r="M91" s="20"/>
      <c r="N91" s="20"/>
      <c r="O91" s="20"/>
      <c r="P91" s="20"/>
      <c r="Q91" s="19"/>
      <c r="R91" s="500"/>
      <c r="S91" s="21"/>
      <c r="T91" s="21"/>
      <c r="U91" s="21"/>
      <c r="V91" s="21">
        <v>4</v>
      </c>
      <c r="W91" s="22"/>
      <c r="X91" s="22"/>
      <c r="Y91" s="22"/>
      <c r="Z91" s="22">
        <v>4</v>
      </c>
      <c r="AA91" s="23"/>
      <c r="AB91" s="23"/>
      <c r="AC91" s="23"/>
      <c r="AD91" s="23">
        <v>4</v>
      </c>
      <c r="AE91" s="24"/>
      <c r="AF91" s="24"/>
      <c r="AG91" s="24"/>
      <c r="AH91" s="24">
        <v>4</v>
      </c>
      <c r="AI91" s="25"/>
      <c r="AJ91" s="25"/>
      <c r="AK91" s="25"/>
      <c r="AL91" s="25">
        <v>4</v>
      </c>
      <c r="AM91" s="26"/>
      <c r="AN91" s="26"/>
      <c r="AO91" s="26"/>
      <c r="AP91" s="26">
        <v>4</v>
      </c>
      <c r="AQ91" s="22"/>
      <c r="AR91" s="22"/>
      <c r="AS91" s="22"/>
      <c r="AT91" s="22">
        <v>4</v>
      </c>
      <c r="AU91" s="27"/>
      <c r="AV91" s="27"/>
      <c r="AW91" s="27"/>
      <c r="AX91" s="27">
        <v>4</v>
      </c>
      <c r="AY91" s="21"/>
      <c r="AZ91" s="21"/>
      <c r="BA91" s="21"/>
      <c r="BB91" s="21">
        <v>4</v>
      </c>
      <c r="BC91" s="22"/>
      <c r="BD91" s="22"/>
      <c r="BE91" s="22"/>
      <c r="BF91" s="22">
        <v>4</v>
      </c>
      <c r="BG91" s="23"/>
      <c r="BH91" s="23"/>
      <c r="BI91" s="23"/>
      <c r="BJ91" s="23">
        <v>4</v>
      </c>
      <c r="BK91" s="24"/>
      <c r="BL91" s="24"/>
      <c r="BM91" s="24"/>
      <c r="BN91" s="24">
        <v>4</v>
      </c>
      <c r="BO91" s="25"/>
      <c r="BP91" s="25"/>
      <c r="BQ91" s="25"/>
      <c r="BR91" s="25">
        <v>4</v>
      </c>
      <c r="BS91" s="26"/>
      <c r="BT91" s="26"/>
      <c r="BU91" s="26">
        <v>3</v>
      </c>
      <c r="BV91" s="26"/>
      <c r="CA91" s="170"/>
      <c r="CB91" s="44"/>
      <c r="CC91" s="171"/>
      <c r="CK91" s="28"/>
      <c r="CP91" s="28"/>
    </row>
    <row r="92" spans="1:94">
      <c r="A92" s="17">
        <v>90</v>
      </c>
      <c r="B92" s="38">
        <v>8</v>
      </c>
      <c r="C92" s="620"/>
      <c r="D92" s="18"/>
      <c r="E92" s="19">
        <v>1</v>
      </c>
      <c r="F92" s="500"/>
      <c r="G92" s="20"/>
      <c r="H92" s="20"/>
      <c r="I92" s="20"/>
      <c r="J92" s="20">
        <v>1</v>
      </c>
      <c r="K92" s="20"/>
      <c r="L92" s="20"/>
      <c r="M92" s="20"/>
      <c r="N92" s="20"/>
      <c r="O92" s="20"/>
      <c r="P92" s="20"/>
      <c r="Q92" s="19"/>
      <c r="R92" s="500"/>
      <c r="S92" s="21"/>
      <c r="T92" s="21"/>
      <c r="U92" s="21"/>
      <c r="V92" s="21">
        <v>4</v>
      </c>
      <c r="W92" s="22"/>
      <c r="X92" s="22"/>
      <c r="Y92" s="22"/>
      <c r="Z92" s="22">
        <v>4</v>
      </c>
      <c r="AA92" s="23"/>
      <c r="AB92" s="23"/>
      <c r="AC92" s="23"/>
      <c r="AD92" s="23">
        <v>4</v>
      </c>
      <c r="AE92" s="24"/>
      <c r="AF92" s="24"/>
      <c r="AG92" s="24"/>
      <c r="AH92" s="24">
        <v>4</v>
      </c>
      <c r="AI92" s="25"/>
      <c r="AJ92" s="25"/>
      <c r="AK92" s="25"/>
      <c r="AL92" s="25">
        <v>4</v>
      </c>
      <c r="AM92" s="26"/>
      <c r="AN92" s="26"/>
      <c r="AO92" s="26"/>
      <c r="AP92" s="26">
        <v>4</v>
      </c>
      <c r="AQ92" s="22"/>
      <c r="AR92" s="22"/>
      <c r="AS92" s="22"/>
      <c r="AT92" s="22">
        <v>4</v>
      </c>
      <c r="AU92" s="27"/>
      <c r="AV92" s="27"/>
      <c r="AW92" s="27"/>
      <c r="AX92" s="27">
        <v>4</v>
      </c>
      <c r="AY92" s="21"/>
      <c r="AZ92" s="21"/>
      <c r="BA92" s="21"/>
      <c r="BB92" s="21">
        <v>4</v>
      </c>
      <c r="BC92" s="22"/>
      <c r="BD92" s="22"/>
      <c r="BE92" s="22"/>
      <c r="BF92" s="22">
        <v>4</v>
      </c>
      <c r="BG92" s="23"/>
      <c r="BH92" s="23"/>
      <c r="BI92" s="23"/>
      <c r="BJ92" s="23">
        <v>4</v>
      </c>
      <c r="BK92" s="24"/>
      <c r="BL92" s="24"/>
      <c r="BM92" s="24"/>
      <c r="BN92" s="24">
        <v>4</v>
      </c>
      <c r="BO92" s="25"/>
      <c r="BP92" s="25"/>
      <c r="BQ92" s="25"/>
      <c r="BR92" s="25">
        <v>4</v>
      </c>
      <c r="BS92" s="26"/>
      <c r="BT92" s="26"/>
      <c r="BU92" s="26"/>
      <c r="BV92" s="26">
        <v>4</v>
      </c>
      <c r="CA92" s="170"/>
      <c r="CB92" s="44"/>
      <c r="CC92" s="171"/>
      <c r="CK92" s="28"/>
      <c r="CP92" s="28"/>
    </row>
    <row r="93" spans="1:94">
      <c r="A93" s="17">
        <v>91</v>
      </c>
      <c r="B93" s="38">
        <v>9</v>
      </c>
      <c r="C93" s="620"/>
      <c r="D93" s="18">
        <v>1</v>
      </c>
      <c r="E93" s="19"/>
      <c r="F93" s="50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19"/>
      <c r="R93" s="500">
        <v>1</v>
      </c>
      <c r="S93" s="21"/>
      <c r="T93" s="21"/>
      <c r="U93" s="21">
        <v>3</v>
      </c>
      <c r="V93" s="21"/>
      <c r="W93" s="22"/>
      <c r="X93" s="22"/>
      <c r="Y93" s="22"/>
      <c r="Z93" s="22">
        <v>4</v>
      </c>
      <c r="AA93" s="23"/>
      <c r="AB93" s="23"/>
      <c r="AC93" s="23">
        <v>3</v>
      </c>
      <c r="AD93" s="23"/>
      <c r="AE93" s="24"/>
      <c r="AF93" s="24"/>
      <c r="AG93" s="24">
        <v>3</v>
      </c>
      <c r="AH93" s="24"/>
      <c r="AI93" s="25"/>
      <c r="AJ93" s="25"/>
      <c r="AK93" s="25">
        <v>3</v>
      </c>
      <c r="AL93" s="25"/>
      <c r="AM93" s="26"/>
      <c r="AN93" s="26"/>
      <c r="AO93" s="26">
        <v>3</v>
      </c>
      <c r="AP93" s="26"/>
      <c r="AQ93" s="22"/>
      <c r="AR93" s="22"/>
      <c r="AS93" s="22">
        <v>3</v>
      </c>
      <c r="AT93" s="22"/>
      <c r="AU93" s="27"/>
      <c r="AV93" s="27"/>
      <c r="AW93" s="27">
        <v>3</v>
      </c>
      <c r="AX93" s="27"/>
      <c r="AY93" s="21"/>
      <c r="AZ93" s="21"/>
      <c r="BA93" s="21">
        <v>3</v>
      </c>
      <c r="BB93" s="21"/>
      <c r="BC93" s="22"/>
      <c r="BD93" s="22"/>
      <c r="BE93" s="22">
        <v>3</v>
      </c>
      <c r="BF93" s="22"/>
      <c r="BG93" s="23"/>
      <c r="BH93" s="23"/>
      <c r="BI93" s="23"/>
      <c r="BJ93" s="23">
        <v>4</v>
      </c>
      <c r="BK93" s="24"/>
      <c r="BL93" s="24"/>
      <c r="BM93" s="24">
        <v>3</v>
      </c>
      <c r="BN93" s="24"/>
      <c r="BO93" s="25"/>
      <c r="BP93" s="25"/>
      <c r="BQ93" s="25">
        <v>3</v>
      </c>
      <c r="BR93" s="25"/>
      <c r="BS93" s="26"/>
      <c r="BT93" s="26"/>
      <c r="BU93" s="26">
        <v>3</v>
      </c>
      <c r="BV93" s="26"/>
      <c r="CA93" s="170"/>
      <c r="CB93" s="44"/>
      <c r="CC93" s="171"/>
      <c r="CK93" s="28"/>
      <c r="CP93" s="28"/>
    </row>
    <row r="94" spans="1:94">
      <c r="A94" s="17">
        <v>92</v>
      </c>
      <c r="B94" s="38">
        <v>10</v>
      </c>
      <c r="C94" s="620"/>
      <c r="D94" s="18">
        <v>1</v>
      </c>
      <c r="E94" s="19"/>
      <c r="F94" s="500"/>
      <c r="G94" s="20"/>
      <c r="H94" s="20"/>
      <c r="I94" s="20"/>
      <c r="J94" s="20">
        <v>1</v>
      </c>
      <c r="K94" s="20"/>
      <c r="L94" s="20"/>
      <c r="M94" s="20"/>
      <c r="N94" s="20"/>
      <c r="O94" s="20"/>
      <c r="P94" s="20"/>
      <c r="Q94" s="19"/>
      <c r="R94" s="500"/>
      <c r="S94" s="21"/>
      <c r="T94" s="21"/>
      <c r="U94" s="21">
        <v>3</v>
      </c>
      <c r="V94" s="21"/>
      <c r="W94" s="22"/>
      <c r="X94" s="22"/>
      <c r="Y94" s="22">
        <v>3</v>
      </c>
      <c r="Z94" s="22"/>
      <c r="AA94" s="23"/>
      <c r="AB94" s="23"/>
      <c r="AC94" s="23">
        <v>3</v>
      </c>
      <c r="AD94" s="23"/>
      <c r="AE94" s="24"/>
      <c r="AF94" s="24"/>
      <c r="AG94" s="24">
        <v>3</v>
      </c>
      <c r="AH94" s="24"/>
      <c r="AI94" s="25"/>
      <c r="AJ94" s="25"/>
      <c r="AK94" s="25">
        <v>3</v>
      </c>
      <c r="AL94" s="25"/>
      <c r="AM94" s="26"/>
      <c r="AN94" s="26"/>
      <c r="AO94" s="26">
        <v>3</v>
      </c>
      <c r="AP94" s="26"/>
      <c r="AQ94" s="22"/>
      <c r="AR94" s="22">
        <v>2</v>
      </c>
      <c r="AS94" s="22"/>
      <c r="AT94" s="22"/>
      <c r="AU94" s="27"/>
      <c r="AV94" s="27"/>
      <c r="AW94" s="27">
        <v>3</v>
      </c>
      <c r="AX94" s="27"/>
      <c r="AY94" s="21"/>
      <c r="AZ94" s="21"/>
      <c r="BA94" s="21">
        <v>3</v>
      </c>
      <c r="BB94" s="21"/>
      <c r="BC94" s="22"/>
      <c r="BD94" s="22"/>
      <c r="BE94" s="22">
        <v>3</v>
      </c>
      <c r="BF94" s="22"/>
      <c r="BG94" s="23"/>
      <c r="BH94" s="23"/>
      <c r="BI94" s="23">
        <v>3</v>
      </c>
      <c r="BJ94" s="23"/>
      <c r="BK94" s="24"/>
      <c r="BL94" s="24"/>
      <c r="BM94" s="24">
        <v>3</v>
      </c>
      <c r="BN94" s="24"/>
      <c r="BO94" s="25"/>
      <c r="BP94" s="25"/>
      <c r="BQ94" s="25">
        <v>3</v>
      </c>
      <c r="BR94" s="25"/>
      <c r="BS94" s="26"/>
      <c r="BT94" s="26"/>
      <c r="BU94" s="26">
        <v>3</v>
      </c>
      <c r="BV94" s="26"/>
      <c r="CA94" s="170"/>
      <c r="CB94" s="44"/>
      <c r="CC94" s="171"/>
      <c r="CK94" s="28"/>
      <c r="CP94" s="28"/>
    </row>
    <row r="95" spans="1:94">
      <c r="A95" s="17">
        <v>93</v>
      </c>
      <c r="B95" s="38">
        <v>11</v>
      </c>
      <c r="C95" s="780"/>
      <c r="D95" s="18"/>
      <c r="E95" s="19"/>
      <c r="F95" s="500">
        <v>1</v>
      </c>
      <c r="G95" s="20"/>
      <c r="H95" s="20">
        <v>1</v>
      </c>
      <c r="I95" s="20"/>
      <c r="J95" s="20"/>
      <c r="K95" s="20"/>
      <c r="L95" s="20"/>
      <c r="M95" s="20"/>
      <c r="N95" s="20"/>
      <c r="O95" s="20"/>
      <c r="P95" s="20"/>
      <c r="Q95" s="19"/>
      <c r="R95" s="500"/>
      <c r="S95" s="21"/>
      <c r="T95" s="21"/>
      <c r="U95" s="21">
        <v>3</v>
      </c>
      <c r="V95" s="21"/>
      <c r="W95" s="22"/>
      <c r="X95" s="22"/>
      <c r="Y95" s="22">
        <v>3</v>
      </c>
      <c r="Z95" s="22"/>
      <c r="AA95" s="23"/>
      <c r="AB95" s="23"/>
      <c r="AC95" s="23"/>
      <c r="AD95" s="23">
        <v>4</v>
      </c>
      <c r="AE95" s="24"/>
      <c r="AF95" s="24"/>
      <c r="AG95" s="24">
        <v>3</v>
      </c>
      <c r="AH95" s="24"/>
      <c r="AI95" s="25"/>
      <c r="AJ95" s="25"/>
      <c r="AK95" s="25">
        <v>3</v>
      </c>
      <c r="AL95" s="25"/>
      <c r="AM95" s="26"/>
      <c r="AN95" s="26"/>
      <c r="AO95" s="26"/>
      <c r="AP95" s="26">
        <v>4</v>
      </c>
      <c r="AQ95" s="22"/>
      <c r="AR95" s="22"/>
      <c r="AS95" s="22">
        <v>3</v>
      </c>
      <c r="AT95" s="22"/>
      <c r="AU95" s="27"/>
      <c r="AV95" s="27"/>
      <c r="AW95" s="27">
        <v>3</v>
      </c>
      <c r="AX95" s="27"/>
      <c r="AY95" s="21"/>
      <c r="AZ95" s="21"/>
      <c r="BA95" s="21">
        <v>3</v>
      </c>
      <c r="BB95" s="21"/>
      <c r="BC95" s="22"/>
      <c r="BD95" s="22"/>
      <c r="BE95" s="22">
        <v>3</v>
      </c>
      <c r="BF95" s="22"/>
      <c r="BG95" s="23"/>
      <c r="BH95" s="23"/>
      <c r="BI95" s="23">
        <v>3</v>
      </c>
      <c r="BJ95" s="23"/>
      <c r="BK95" s="24"/>
      <c r="BL95" s="24"/>
      <c r="BM95" s="24">
        <v>3</v>
      </c>
      <c r="BN95" s="24"/>
      <c r="BO95" s="25"/>
      <c r="BP95" s="25"/>
      <c r="BQ95" s="25"/>
      <c r="BR95" s="25">
        <v>4</v>
      </c>
      <c r="BS95" s="26"/>
      <c r="BT95" s="26"/>
      <c r="BU95" s="26"/>
      <c r="BV95" s="26">
        <v>4</v>
      </c>
      <c r="CA95" s="170"/>
      <c r="CB95" s="44"/>
      <c r="CC95" s="171"/>
      <c r="CK95" s="28"/>
      <c r="CP95" s="28"/>
    </row>
    <row r="96" spans="1:94" ht="15" customHeight="1">
      <c r="A96" s="17">
        <v>94</v>
      </c>
      <c r="B96" s="37">
        <v>1</v>
      </c>
      <c r="C96" s="656" t="s">
        <v>463</v>
      </c>
      <c r="D96" s="20">
        <v>1</v>
      </c>
      <c r="E96" s="20"/>
      <c r="F96" s="501"/>
      <c r="G96" s="20"/>
      <c r="H96" s="20">
        <v>1</v>
      </c>
      <c r="I96" s="20"/>
      <c r="J96" s="20"/>
      <c r="K96" s="20"/>
      <c r="L96" s="20"/>
      <c r="M96" s="20"/>
      <c r="N96" s="20"/>
      <c r="O96" s="20"/>
      <c r="P96" s="20"/>
      <c r="Q96" s="20"/>
      <c r="R96" s="501"/>
      <c r="S96" s="21"/>
      <c r="T96" s="21"/>
      <c r="U96" s="21"/>
      <c r="V96" s="21">
        <v>4</v>
      </c>
      <c r="W96" s="22"/>
      <c r="X96" s="22"/>
      <c r="Y96" s="22"/>
      <c r="Z96" s="22">
        <v>4</v>
      </c>
      <c r="AA96" s="23"/>
      <c r="AB96" s="23"/>
      <c r="AC96" s="23"/>
      <c r="AD96" s="23">
        <v>4</v>
      </c>
      <c r="AE96" s="24"/>
      <c r="AF96" s="24"/>
      <c r="AG96" s="24"/>
      <c r="AH96" s="24">
        <v>4</v>
      </c>
      <c r="AI96" s="25"/>
      <c r="AJ96" s="25"/>
      <c r="AK96" s="25">
        <v>3</v>
      </c>
      <c r="AL96" s="25"/>
      <c r="AM96" s="26"/>
      <c r="AN96" s="26"/>
      <c r="AO96" s="26">
        <v>3</v>
      </c>
      <c r="AP96" s="26"/>
      <c r="AQ96" s="22"/>
      <c r="AR96" s="22"/>
      <c r="AS96" s="22">
        <v>3</v>
      </c>
      <c r="AT96" s="22"/>
      <c r="AU96" s="27"/>
      <c r="AV96" s="27"/>
      <c r="AW96" s="27">
        <v>3</v>
      </c>
      <c r="AX96" s="27"/>
      <c r="AY96" s="21"/>
      <c r="AZ96" s="21"/>
      <c r="BA96" s="21">
        <v>3</v>
      </c>
      <c r="BB96" s="21"/>
      <c r="BC96" s="22"/>
      <c r="BD96" s="22"/>
      <c r="BE96" s="22">
        <v>3</v>
      </c>
      <c r="BF96" s="22"/>
      <c r="BG96" s="23"/>
      <c r="BH96" s="23"/>
      <c r="BI96" s="23">
        <v>3</v>
      </c>
      <c r="BJ96" s="23"/>
      <c r="BK96" s="24"/>
      <c r="BL96" s="24"/>
      <c r="BM96" s="24">
        <v>3</v>
      </c>
      <c r="BN96" s="24"/>
      <c r="BO96" s="25"/>
      <c r="BP96" s="25"/>
      <c r="BQ96" s="25">
        <v>3</v>
      </c>
      <c r="BR96" s="25"/>
      <c r="BS96" s="26"/>
      <c r="BT96" s="26"/>
      <c r="BU96" s="26">
        <v>3</v>
      </c>
      <c r="BV96" s="26"/>
      <c r="CK96" s="28"/>
      <c r="CP96" s="28"/>
    </row>
    <row r="97" spans="1:94">
      <c r="A97" s="17">
        <v>95</v>
      </c>
      <c r="B97" s="37">
        <v>2</v>
      </c>
      <c r="C97" s="657"/>
      <c r="D97" s="20">
        <v>1</v>
      </c>
      <c r="E97" s="20"/>
      <c r="F97" s="501"/>
      <c r="G97" s="20">
        <v>1</v>
      </c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501"/>
      <c r="S97" s="21"/>
      <c r="T97" s="21"/>
      <c r="U97" s="21">
        <v>3</v>
      </c>
      <c r="V97" s="21"/>
      <c r="W97" s="22"/>
      <c r="X97" s="22"/>
      <c r="Y97" s="22">
        <v>3</v>
      </c>
      <c r="Z97" s="22"/>
      <c r="AA97" s="23"/>
      <c r="AB97" s="23"/>
      <c r="AC97" s="23"/>
      <c r="AD97" s="23">
        <v>4</v>
      </c>
      <c r="AE97" s="24"/>
      <c r="AF97" s="24"/>
      <c r="AG97" s="24">
        <v>3</v>
      </c>
      <c r="AH97" s="24"/>
      <c r="AI97" s="25"/>
      <c r="AJ97" s="25"/>
      <c r="AK97" s="25">
        <v>3</v>
      </c>
      <c r="AL97" s="25"/>
      <c r="AM97" s="26"/>
      <c r="AN97" s="26"/>
      <c r="AO97" s="26"/>
      <c r="AP97" s="26">
        <v>4</v>
      </c>
      <c r="AQ97" s="22"/>
      <c r="AR97" s="22"/>
      <c r="AS97" s="22">
        <v>3</v>
      </c>
      <c r="AT97" s="22"/>
      <c r="AU97" s="27"/>
      <c r="AV97" s="27"/>
      <c r="AW97" s="27"/>
      <c r="AX97" s="27">
        <v>4</v>
      </c>
      <c r="AY97" s="21"/>
      <c r="AZ97" s="21"/>
      <c r="BA97" s="21">
        <v>3</v>
      </c>
      <c r="BB97" s="21"/>
      <c r="BC97" s="22"/>
      <c r="BD97" s="22"/>
      <c r="BE97" s="22">
        <v>3</v>
      </c>
      <c r="BF97" s="22"/>
      <c r="BG97" s="23"/>
      <c r="BH97" s="23"/>
      <c r="BI97" s="23">
        <v>3</v>
      </c>
      <c r="BJ97" s="23"/>
      <c r="BK97" s="24"/>
      <c r="BL97" s="24"/>
      <c r="BM97" s="24"/>
      <c r="BN97" s="24">
        <v>4</v>
      </c>
      <c r="BO97" s="25"/>
      <c r="BP97" s="25"/>
      <c r="BQ97" s="25">
        <v>3</v>
      </c>
      <c r="BR97" s="25"/>
      <c r="BS97" s="26"/>
      <c r="BT97" s="26"/>
      <c r="BU97" s="26">
        <v>3</v>
      </c>
      <c r="BV97" s="26"/>
      <c r="CK97" s="28"/>
      <c r="CP97" s="28"/>
    </row>
    <row r="98" spans="1:94">
      <c r="A98" s="17">
        <v>96</v>
      </c>
      <c r="B98" s="37">
        <v>3</v>
      </c>
      <c r="C98" s="657"/>
      <c r="D98" s="20">
        <v>1</v>
      </c>
      <c r="E98" s="20"/>
      <c r="F98" s="501"/>
      <c r="G98" s="20"/>
      <c r="H98" s="20"/>
      <c r="I98" s="20">
        <v>1</v>
      </c>
      <c r="J98" s="20"/>
      <c r="K98" s="20"/>
      <c r="L98" s="20"/>
      <c r="M98" s="20"/>
      <c r="N98" s="20"/>
      <c r="O98" s="20"/>
      <c r="P98" s="20"/>
      <c r="Q98" s="20"/>
      <c r="R98" s="501"/>
      <c r="S98" s="21"/>
      <c r="T98" s="21"/>
      <c r="U98" s="21"/>
      <c r="V98" s="21">
        <v>4</v>
      </c>
      <c r="W98" s="22"/>
      <c r="X98" s="22"/>
      <c r="Y98" s="22">
        <v>3</v>
      </c>
      <c r="Z98" s="22"/>
      <c r="AA98" s="23"/>
      <c r="AB98" s="23"/>
      <c r="AC98" s="23">
        <v>3</v>
      </c>
      <c r="AD98" s="23"/>
      <c r="AE98" s="24"/>
      <c r="AF98" s="24"/>
      <c r="AG98" s="24">
        <v>3</v>
      </c>
      <c r="AH98" s="24"/>
      <c r="AI98" s="25"/>
      <c r="AJ98" s="25"/>
      <c r="AK98" s="25">
        <v>3</v>
      </c>
      <c r="AL98" s="25"/>
      <c r="AM98" s="26"/>
      <c r="AN98" s="26"/>
      <c r="AO98" s="26"/>
      <c r="AP98" s="26">
        <v>4</v>
      </c>
      <c r="AQ98" s="22"/>
      <c r="AR98" s="22"/>
      <c r="AS98" s="22">
        <v>3</v>
      </c>
      <c r="AT98" s="22"/>
      <c r="AU98" s="27"/>
      <c r="AV98" s="27"/>
      <c r="AW98" s="27">
        <v>3</v>
      </c>
      <c r="AX98" s="27"/>
      <c r="AY98" s="21"/>
      <c r="AZ98" s="21"/>
      <c r="BA98" s="21">
        <v>3</v>
      </c>
      <c r="BB98" s="21"/>
      <c r="BC98" s="22"/>
      <c r="BD98" s="22"/>
      <c r="BE98" s="22">
        <v>3</v>
      </c>
      <c r="BF98" s="22"/>
      <c r="BG98" s="23"/>
      <c r="BH98" s="23"/>
      <c r="BI98" s="23">
        <v>3</v>
      </c>
      <c r="BJ98" s="23"/>
      <c r="BK98" s="24"/>
      <c r="BL98" s="24"/>
      <c r="BM98" s="24"/>
      <c r="BN98" s="24">
        <v>4</v>
      </c>
      <c r="BO98" s="25"/>
      <c r="BP98" s="25"/>
      <c r="BQ98" s="25"/>
      <c r="BR98" s="25">
        <v>4</v>
      </c>
      <c r="BS98" s="26"/>
      <c r="BT98" s="26"/>
      <c r="BU98" s="26"/>
      <c r="BV98" s="26">
        <v>4</v>
      </c>
      <c r="CK98" s="28"/>
      <c r="CP98" s="28"/>
    </row>
    <row r="99" spans="1:94">
      <c r="A99" s="17">
        <v>97</v>
      </c>
      <c r="B99" s="37">
        <v>4</v>
      </c>
      <c r="C99" s="657"/>
      <c r="D99" s="20">
        <v>1</v>
      </c>
      <c r="E99" s="20"/>
      <c r="F99" s="501"/>
      <c r="G99" s="20"/>
      <c r="H99" s="20"/>
      <c r="I99" s="20">
        <v>1</v>
      </c>
      <c r="J99" s="20"/>
      <c r="K99" s="20"/>
      <c r="L99" s="20"/>
      <c r="M99" s="20"/>
      <c r="N99" s="20"/>
      <c r="O99" s="20"/>
      <c r="P99" s="20"/>
      <c r="Q99" s="20"/>
      <c r="R99" s="501"/>
      <c r="S99" s="21"/>
      <c r="T99" s="21"/>
      <c r="U99" s="21">
        <v>3</v>
      </c>
      <c r="V99" s="21"/>
      <c r="W99" s="22"/>
      <c r="X99" s="22"/>
      <c r="Y99" s="22">
        <v>3</v>
      </c>
      <c r="Z99" s="22"/>
      <c r="AA99" s="23"/>
      <c r="AB99" s="23"/>
      <c r="AC99" s="23">
        <v>3</v>
      </c>
      <c r="AD99" s="23"/>
      <c r="AE99" s="24"/>
      <c r="AF99" s="24"/>
      <c r="AG99" s="24">
        <v>3</v>
      </c>
      <c r="AH99" s="24"/>
      <c r="AI99" s="25"/>
      <c r="AJ99" s="25"/>
      <c r="AK99" s="25">
        <v>3</v>
      </c>
      <c r="AL99" s="25"/>
      <c r="AM99" s="26"/>
      <c r="AN99" s="26"/>
      <c r="AO99" s="26"/>
      <c r="AP99" s="26">
        <v>4</v>
      </c>
      <c r="AQ99" s="22"/>
      <c r="AR99" s="22"/>
      <c r="AS99" s="22"/>
      <c r="AT99" s="22">
        <v>4</v>
      </c>
      <c r="AU99" s="27"/>
      <c r="AV99" s="27"/>
      <c r="AW99" s="27">
        <v>3</v>
      </c>
      <c r="AX99" s="27"/>
      <c r="AY99" s="21"/>
      <c r="AZ99" s="21"/>
      <c r="BA99" s="21"/>
      <c r="BB99" s="21">
        <v>4</v>
      </c>
      <c r="BC99" s="22"/>
      <c r="BD99" s="22"/>
      <c r="BE99" s="22">
        <v>3</v>
      </c>
      <c r="BF99" s="22"/>
      <c r="BG99" s="23"/>
      <c r="BH99" s="23"/>
      <c r="BI99" s="23"/>
      <c r="BJ99" s="23">
        <v>4</v>
      </c>
      <c r="BK99" s="24"/>
      <c r="BL99" s="24"/>
      <c r="BM99" s="24"/>
      <c r="BN99" s="24">
        <v>4</v>
      </c>
      <c r="BO99" s="25"/>
      <c r="BP99" s="25"/>
      <c r="BQ99" s="25"/>
      <c r="BR99" s="25">
        <v>4</v>
      </c>
      <c r="BS99" s="26"/>
      <c r="BT99" s="26"/>
      <c r="BU99" s="26"/>
      <c r="BV99" s="26">
        <v>4</v>
      </c>
      <c r="CK99" s="28"/>
      <c r="CP99" s="28"/>
    </row>
    <row r="100" spans="1:94">
      <c r="A100" s="17">
        <v>98</v>
      </c>
      <c r="B100" s="37">
        <v>5</v>
      </c>
      <c r="C100" s="657"/>
      <c r="D100" s="20">
        <v>1</v>
      </c>
      <c r="E100" s="20"/>
      <c r="F100" s="501"/>
      <c r="G100" s="20"/>
      <c r="H100" s="20"/>
      <c r="I100" s="20">
        <v>1</v>
      </c>
      <c r="J100" s="20"/>
      <c r="K100" s="20"/>
      <c r="L100" s="20"/>
      <c r="M100" s="20"/>
      <c r="N100" s="20"/>
      <c r="O100" s="20"/>
      <c r="P100" s="20"/>
      <c r="Q100" s="20"/>
      <c r="R100" s="501"/>
      <c r="S100" s="21"/>
      <c r="T100" s="21"/>
      <c r="U100" s="21">
        <v>3</v>
      </c>
      <c r="V100" s="21"/>
      <c r="W100" s="22"/>
      <c r="X100" s="22"/>
      <c r="Y100" s="22">
        <v>3</v>
      </c>
      <c r="Z100" s="22"/>
      <c r="AA100" s="23"/>
      <c r="AB100" s="23"/>
      <c r="AC100" s="23">
        <v>3</v>
      </c>
      <c r="AD100" s="23"/>
      <c r="AE100" s="24"/>
      <c r="AF100" s="24"/>
      <c r="AG100" s="24">
        <v>3</v>
      </c>
      <c r="AH100" s="24"/>
      <c r="AI100" s="25"/>
      <c r="AJ100" s="25"/>
      <c r="AK100" s="25">
        <v>3</v>
      </c>
      <c r="AL100" s="25"/>
      <c r="AM100" s="26"/>
      <c r="AN100" s="26"/>
      <c r="AO100" s="26">
        <v>3</v>
      </c>
      <c r="AP100" s="26"/>
      <c r="AQ100" s="22"/>
      <c r="AR100" s="22"/>
      <c r="AS100" s="22">
        <v>3</v>
      </c>
      <c r="AT100" s="22"/>
      <c r="AU100" s="27"/>
      <c r="AV100" s="27"/>
      <c r="AW100" s="27">
        <v>3</v>
      </c>
      <c r="AX100" s="27"/>
      <c r="AY100" s="21"/>
      <c r="AZ100" s="21"/>
      <c r="BA100" s="21">
        <v>3</v>
      </c>
      <c r="BB100" s="21"/>
      <c r="BC100" s="22"/>
      <c r="BD100" s="22"/>
      <c r="BE100" s="22">
        <v>3</v>
      </c>
      <c r="BF100" s="22"/>
      <c r="BG100" s="23"/>
      <c r="BH100" s="23"/>
      <c r="BI100" s="23"/>
      <c r="BJ100" s="23">
        <v>4</v>
      </c>
      <c r="BK100" s="24"/>
      <c r="BL100" s="24"/>
      <c r="BM100" s="24"/>
      <c r="BN100" s="24">
        <v>4</v>
      </c>
      <c r="BO100" s="25"/>
      <c r="BP100" s="25"/>
      <c r="BQ100" s="25">
        <v>3</v>
      </c>
      <c r="BR100" s="25"/>
      <c r="BS100" s="26"/>
      <c r="BT100" s="26"/>
      <c r="BU100" s="26">
        <v>3</v>
      </c>
      <c r="BV100" s="26"/>
      <c r="CK100" s="28"/>
      <c r="CP100" s="28"/>
    </row>
    <row r="101" spans="1:94">
      <c r="A101" s="17">
        <v>99</v>
      </c>
      <c r="B101" s="37">
        <v>6</v>
      </c>
      <c r="C101" s="657"/>
      <c r="D101" s="20">
        <v>1</v>
      </c>
      <c r="E101" s="20"/>
      <c r="F101" s="501"/>
      <c r="G101" s="20">
        <v>1</v>
      </c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501"/>
      <c r="S101" s="21"/>
      <c r="T101" s="21"/>
      <c r="U101" s="21"/>
      <c r="V101" s="21">
        <v>4</v>
      </c>
      <c r="W101" s="22"/>
      <c r="X101" s="22"/>
      <c r="Y101" s="22"/>
      <c r="Z101" s="22">
        <v>4</v>
      </c>
      <c r="AA101" s="23"/>
      <c r="AB101" s="23"/>
      <c r="AC101" s="23"/>
      <c r="AD101" s="23">
        <v>4</v>
      </c>
      <c r="AE101" s="24"/>
      <c r="AF101" s="24"/>
      <c r="AG101" s="24"/>
      <c r="AH101" s="24">
        <v>4</v>
      </c>
      <c r="AI101" s="25"/>
      <c r="AJ101" s="25"/>
      <c r="AK101" s="25"/>
      <c r="AL101" s="25">
        <v>4</v>
      </c>
      <c r="AM101" s="26"/>
      <c r="AN101" s="26"/>
      <c r="AO101" s="26"/>
      <c r="AP101" s="26">
        <v>4</v>
      </c>
      <c r="AQ101" s="22"/>
      <c r="AR101" s="22"/>
      <c r="AS101" s="22"/>
      <c r="AT101" s="22">
        <v>4</v>
      </c>
      <c r="AU101" s="27"/>
      <c r="AV101" s="27"/>
      <c r="AW101" s="27"/>
      <c r="AX101" s="27">
        <v>4</v>
      </c>
      <c r="AY101" s="21"/>
      <c r="AZ101" s="21"/>
      <c r="BA101" s="21"/>
      <c r="BB101" s="21">
        <v>4</v>
      </c>
      <c r="BC101" s="22"/>
      <c r="BD101" s="22"/>
      <c r="BE101" s="22">
        <v>3</v>
      </c>
      <c r="BF101" s="22"/>
      <c r="BG101" s="23"/>
      <c r="BH101" s="23"/>
      <c r="BI101" s="23"/>
      <c r="BJ101" s="23">
        <v>4</v>
      </c>
      <c r="BK101" s="24"/>
      <c r="BL101" s="24"/>
      <c r="BM101" s="24"/>
      <c r="BN101" s="24">
        <v>4</v>
      </c>
      <c r="BO101" s="25"/>
      <c r="BP101" s="25"/>
      <c r="BQ101" s="25"/>
      <c r="BR101" s="25">
        <v>4</v>
      </c>
      <c r="BS101" s="26"/>
      <c r="BT101" s="26"/>
      <c r="BU101" s="26"/>
      <c r="BV101" s="26">
        <v>4</v>
      </c>
      <c r="CK101" s="28"/>
      <c r="CP101" s="28"/>
    </row>
    <row r="102" spans="1:94">
      <c r="A102" s="17">
        <v>100</v>
      </c>
      <c r="B102" s="37">
        <v>7</v>
      </c>
      <c r="C102" s="657"/>
      <c r="D102" s="20">
        <v>1</v>
      </c>
      <c r="E102" s="20"/>
      <c r="F102" s="501"/>
      <c r="G102" s="20">
        <v>1</v>
      </c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501"/>
      <c r="S102" s="21"/>
      <c r="T102" s="21"/>
      <c r="U102" s="21">
        <v>3</v>
      </c>
      <c r="V102" s="21"/>
      <c r="W102" s="22"/>
      <c r="X102" s="22"/>
      <c r="Y102" s="22"/>
      <c r="Z102" s="22">
        <v>4</v>
      </c>
      <c r="AA102" s="23"/>
      <c r="AB102" s="23"/>
      <c r="AC102" s="23"/>
      <c r="AD102" s="23">
        <v>4</v>
      </c>
      <c r="AE102" s="24"/>
      <c r="AF102" s="24"/>
      <c r="AG102" s="24"/>
      <c r="AH102" s="24">
        <v>4</v>
      </c>
      <c r="AI102" s="25"/>
      <c r="AJ102" s="25"/>
      <c r="AK102" s="25">
        <v>3</v>
      </c>
      <c r="AL102" s="25"/>
      <c r="AM102" s="26"/>
      <c r="AN102" s="26"/>
      <c r="AO102" s="26">
        <v>3</v>
      </c>
      <c r="AP102" s="26"/>
      <c r="AQ102" s="22"/>
      <c r="AR102" s="22"/>
      <c r="AS102" s="22">
        <v>3</v>
      </c>
      <c r="AT102" s="22"/>
      <c r="AU102" s="27"/>
      <c r="AV102" s="27"/>
      <c r="AW102" s="27"/>
      <c r="AX102" s="27">
        <v>4</v>
      </c>
      <c r="AY102" s="21"/>
      <c r="AZ102" s="21"/>
      <c r="BA102" s="21">
        <v>3</v>
      </c>
      <c r="BB102" s="21"/>
      <c r="BC102" s="22"/>
      <c r="BD102" s="22"/>
      <c r="BE102" s="22"/>
      <c r="BF102" s="22">
        <v>4</v>
      </c>
      <c r="BG102" s="23"/>
      <c r="BH102" s="23"/>
      <c r="BI102" s="23"/>
      <c r="BJ102" s="23">
        <v>4</v>
      </c>
      <c r="BK102" s="24"/>
      <c r="BL102" s="24"/>
      <c r="BM102" s="24"/>
      <c r="BN102" s="24">
        <v>4</v>
      </c>
      <c r="BO102" s="25"/>
      <c r="BP102" s="25"/>
      <c r="BQ102" s="25">
        <v>3</v>
      </c>
      <c r="BR102" s="25"/>
      <c r="BS102" s="26"/>
      <c r="BT102" s="26"/>
      <c r="BU102" s="26">
        <v>3</v>
      </c>
      <c r="BV102" s="26"/>
      <c r="CK102" s="28"/>
      <c r="CP102" s="28"/>
    </row>
    <row r="103" spans="1:94">
      <c r="A103" s="17">
        <v>101</v>
      </c>
      <c r="B103" s="37">
        <v>8</v>
      </c>
      <c r="C103" s="657"/>
      <c r="D103" s="20">
        <v>1</v>
      </c>
      <c r="E103" s="20"/>
      <c r="F103" s="501"/>
      <c r="G103" s="20"/>
      <c r="H103" s="20"/>
      <c r="I103" s="20">
        <v>1</v>
      </c>
      <c r="J103" s="20"/>
      <c r="K103" s="20"/>
      <c r="L103" s="20"/>
      <c r="M103" s="20"/>
      <c r="N103" s="20"/>
      <c r="O103" s="20"/>
      <c r="P103" s="20"/>
      <c r="Q103" s="20"/>
      <c r="R103" s="501"/>
      <c r="S103" s="21"/>
      <c r="T103" s="21"/>
      <c r="U103" s="21">
        <v>3</v>
      </c>
      <c r="V103" s="21"/>
      <c r="W103" s="22"/>
      <c r="X103" s="22"/>
      <c r="Y103" s="22">
        <v>3</v>
      </c>
      <c r="Z103" s="22"/>
      <c r="AA103" s="23"/>
      <c r="AB103" s="23"/>
      <c r="AC103" s="23">
        <v>3</v>
      </c>
      <c r="AD103" s="23"/>
      <c r="AE103" s="24"/>
      <c r="AF103" s="24"/>
      <c r="AG103" s="24">
        <v>3</v>
      </c>
      <c r="AH103" s="24"/>
      <c r="AI103" s="25"/>
      <c r="AJ103" s="25"/>
      <c r="AK103" s="25">
        <v>3</v>
      </c>
      <c r="AL103" s="25"/>
      <c r="AM103" s="26"/>
      <c r="AN103" s="26"/>
      <c r="AO103" s="26">
        <v>3</v>
      </c>
      <c r="AP103" s="26"/>
      <c r="AQ103" s="22"/>
      <c r="AR103" s="22"/>
      <c r="AS103" s="22">
        <v>3</v>
      </c>
      <c r="AT103" s="22"/>
      <c r="AU103" s="27"/>
      <c r="AV103" s="27"/>
      <c r="AW103" s="27">
        <v>3</v>
      </c>
      <c r="AX103" s="27"/>
      <c r="AY103" s="21"/>
      <c r="AZ103" s="21"/>
      <c r="BA103" s="21"/>
      <c r="BB103" s="21">
        <v>4</v>
      </c>
      <c r="BC103" s="22"/>
      <c r="BD103" s="22"/>
      <c r="BE103" s="22">
        <v>3</v>
      </c>
      <c r="BF103" s="22"/>
      <c r="BG103" s="23"/>
      <c r="BH103" s="23"/>
      <c r="BI103" s="23"/>
      <c r="BJ103" s="23">
        <v>4</v>
      </c>
      <c r="BK103" s="24"/>
      <c r="BL103" s="24"/>
      <c r="BM103" s="24"/>
      <c r="BN103" s="24">
        <v>4</v>
      </c>
      <c r="BO103" s="25"/>
      <c r="BP103" s="25"/>
      <c r="BQ103" s="25"/>
      <c r="BR103" s="25">
        <v>4</v>
      </c>
      <c r="BS103" s="26"/>
      <c r="BT103" s="26"/>
      <c r="BU103" s="26"/>
      <c r="BV103" s="26">
        <v>4</v>
      </c>
      <c r="CK103" s="28"/>
      <c r="CP103" s="28"/>
    </row>
    <row r="104" spans="1:94">
      <c r="A104" s="17">
        <v>102</v>
      </c>
      <c r="B104" s="37">
        <v>9</v>
      </c>
      <c r="C104" s="657"/>
      <c r="D104" s="18">
        <v>1</v>
      </c>
      <c r="E104" s="19"/>
      <c r="F104" s="500"/>
      <c r="G104" s="20">
        <v>1</v>
      </c>
      <c r="H104" s="20"/>
      <c r="I104" s="20"/>
      <c r="J104" s="20"/>
      <c r="K104" s="20"/>
      <c r="L104" s="20"/>
      <c r="M104" s="20"/>
      <c r="N104" s="20"/>
      <c r="O104" s="20"/>
      <c r="P104" s="20"/>
      <c r="Q104" s="19"/>
      <c r="R104" s="500"/>
      <c r="S104" s="21"/>
      <c r="T104" s="21"/>
      <c r="U104" s="21">
        <v>3</v>
      </c>
      <c r="V104" s="21"/>
      <c r="W104" s="22"/>
      <c r="X104" s="22"/>
      <c r="Y104" s="22"/>
      <c r="Z104" s="22">
        <v>4</v>
      </c>
      <c r="AA104" s="23"/>
      <c r="AB104" s="23"/>
      <c r="AC104" s="23"/>
      <c r="AD104" s="23">
        <v>4</v>
      </c>
      <c r="AE104" s="24"/>
      <c r="AF104" s="24"/>
      <c r="AG104" s="24"/>
      <c r="AH104" s="24">
        <v>4</v>
      </c>
      <c r="AI104" s="25"/>
      <c r="AJ104" s="25"/>
      <c r="AK104" s="25"/>
      <c r="AL104" s="25">
        <v>4</v>
      </c>
      <c r="AM104" s="26"/>
      <c r="AN104" s="26"/>
      <c r="AO104" s="26">
        <v>3</v>
      </c>
      <c r="AP104" s="26"/>
      <c r="AQ104" s="22"/>
      <c r="AR104" s="22"/>
      <c r="AS104" s="22">
        <v>3</v>
      </c>
      <c r="AT104" s="22"/>
      <c r="AU104" s="27"/>
      <c r="AV104" s="27"/>
      <c r="AW104" s="27"/>
      <c r="AX104" s="27">
        <v>4</v>
      </c>
      <c r="AY104" s="21"/>
      <c r="AZ104" s="21"/>
      <c r="BA104" s="21"/>
      <c r="BB104" s="21">
        <v>4</v>
      </c>
      <c r="BC104" s="22"/>
      <c r="BD104" s="22"/>
      <c r="BE104" s="22">
        <v>3</v>
      </c>
      <c r="BF104" s="22"/>
      <c r="BG104" s="23"/>
      <c r="BH104" s="23"/>
      <c r="BI104" s="23">
        <v>3</v>
      </c>
      <c r="BJ104" s="23"/>
      <c r="BK104" s="24"/>
      <c r="BL104" s="24"/>
      <c r="BM104" s="24"/>
      <c r="BN104" s="24">
        <v>4</v>
      </c>
      <c r="BO104" s="25"/>
      <c r="BP104" s="25"/>
      <c r="BQ104" s="25">
        <v>3</v>
      </c>
      <c r="BR104" s="25"/>
      <c r="BS104" s="26"/>
      <c r="BT104" s="26"/>
      <c r="BU104" s="26">
        <v>3</v>
      </c>
      <c r="BV104" s="26"/>
      <c r="CK104" s="28"/>
      <c r="CP104" s="28"/>
    </row>
    <row r="105" spans="1:94">
      <c r="A105" s="17">
        <v>103</v>
      </c>
      <c r="B105" s="37">
        <v>10</v>
      </c>
      <c r="C105" s="657"/>
      <c r="D105" s="18"/>
      <c r="E105" s="19">
        <v>1</v>
      </c>
      <c r="F105" s="500"/>
      <c r="G105" s="20"/>
      <c r="H105" s="20">
        <v>1</v>
      </c>
      <c r="I105" s="20"/>
      <c r="J105" s="20"/>
      <c r="K105" s="20"/>
      <c r="L105" s="20"/>
      <c r="M105" s="20"/>
      <c r="N105" s="20"/>
      <c r="O105" s="20"/>
      <c r="P105" s="20"/>
      <c r="Q105" s="19"/>
      <c r="R105" s="500"/>
      <c r="S105" s="21"/>
      <c r="T105" s="21"/>
      <c r="U105" s="21">
        <v>3</v>
      </c>
      <c r="V105" s="21"/>
      <c r="W105" s="22"/>
      <c r="X105" s="22"/>
      <c r="Y105" s="22"/>
      <c r="Z105" s="22">
        <v>4</v>
      </c>
      <c r="AA105" s="23"/>
      <c r="AB105" s="23"/>
      <c r="AC105" s="23"/>
      <c r="AD105" s="23">
        <v>4</v>
      </c>
      <c r="AE105" s="24"/>
      <c r="AF105" s="24"/>
      <c r="AG105" s="24"/>
      <c r="AH105" s="24">
        <v>4</v>
      </c>
      <c r="AI105" s="25"/>
      <c r="AJ105" s="25"/>
      <c r="AK105" s="25"/>
      <c r="AL105" s="25">
        <v>4</v>
      </c>
      <c r="AM105" s="26"/>
      <c r="AN105" s="26"/>
      <c r="AO105" s="26"/>
      <c r="AP105" s="26">
        <v>4</v>
      </c>
      <c r="AQ105" s="22"/>
      <c r="AR105" s="22"/>
      <c r="AS105" s="22"/>
      <c r="AT105" s="22">
        <v>4</v>
      </c>
      <c r="AU105" s="27"/>
      <c r="AV105" s="27"/>
      <c r="AW105" s="27"/>
      <c r="AX105" s="27">
        <v>4</v>
      </c>
      <c r="AY105" s="21"/>
      <c r="AZ105" s="21"/>
      <c r="BA105" s="21"/>
      <c r="BB105" s="21">
        <v>4</v>
      </c>
      <c r="BC105" s="22"/>
      <c r="BD105" s="22"/>
      <c r="BE105" s="22">
        <v>3</v>
      </c>
      <c r="BF105" s="22"/>
      <c r="BG105" s="23"/>
      <c r="BH105" s="23"/>
      <c r="BI105" s="23"/>
      <c r="BJ105" s="23">
        <v>4</v>
      </c>
      <c r="BK105" s="24"/>
      <c r="BL105" s="24"/>
      <c r="BM105" s="24">
        <v>3</v>
      </c>
      <c r="BN105" s="24"/>
      <c r="BO105" s="25"/>
      <c r="BP105" s="25"/>
      <c r="BQ105" s="25">
        <v>3</v>
      </c>
      <c r="BR105" s="25"/>
      <c r="BS105" s="26"/>
      <c r="BT105" s="26"/>
      <c r="BU105" s="26"/>
      <c r="BV105" s="26">
        <v>4</v>
      </c>
      <c r="CK105" s="28"/>
      <c r="CP105" s="28"/>
    </row>
    <row r="106" spans="1:94">
      <c r="A106" s="17">
        <v>104</v>
      </c>
      <c r="B106" s="37">
        <v>11</v>
      </c>
      <c r="C106" s="657"/>
      <c r="D106" s="18">
        <v>1</v>
      </c>
      <c r="E106" s="19"/>
      <c r="F106" s="500"/>
      <c r="G106" s="20"/>
      <c r="H106" s="20"/>
      <c r="I106" s="20">
        <v>1</v>
      </c>
      <c r="J106" s="20"/>
      <c r="K106" s="20"/>
      <c r="L106" s="20"/>
      <c r="M106" s="20"/>
      <c r="N106" s="20"/>
      <c r="O106" s="20"/>
      <c r="P106" s="20"/>
      <c r="Q106" s="19"/>
      <c r="R106" s="500"/>
      <c r="S106" s="21"/>
      <c r="T106" s="21"/>
      <c r="U106" s="21"/>
      <c r="V106" s="21">
        <v>4</v>
      </c>
      <c r="W106" s="22"/>
      <c r="X106" s="22"/>
      <c r="Y106" s="22"/>
      <c r="Z106" s="22">
        <v>4</v>
      </c>
      <c r="AA106" s="23"/>
      <c r="AB106" s="23"/>
      <c r="AC106" s="23"/>
      <c r="AD106" s="23">
        <v>4</v>
      </c>
      <c r="AE106" s="24"/>
      <c r="AF106" s="24"/>
      <c r="AG106" s="24"/>
      <c r="AH106" s="24">
        <v>4</v>
      </c>
      <c r="AI106" s="25"/>
      <c r="AJ106" s="25"/>
      <c r="AK106" s="25"/>
      <c r="AL106" s="25">
        <v>4</v>
      </c>
      <c r="AM106" s="26"/>
      <c r="AN106" s="26"/>
      <c r="AO106" s="26"/>
      <c r="AP106" s="26">
        <v>4</v>
      </c>
      <c r="AQ106" s="22"/>
      <c r="AR106" s="22"/>
      <c r="AS106" s="22"/>
      <c r="AT106" s="22">
        <v>4</v>
      </c>
      <c r="AU106" s="27"/>
      <c r="AV106" s="27"/>
      <c r="AW106" s="27"/>
      <c r="AX106" s="27">
        <v>4</v>
      </c>
      <c r="AY106" s="21"/>
      <c r="AZ106" s="21"/>
      <c r="BA106" s="21"/>
      <c r="BB106" s="21">
        <v>4</v>
      </c>
      <c r="BC106" s="22"/>
      <c r="BD106" s="22"/>
      <c r="BE106" s="22"/>
      <c r="BF106" s="22">
        <v>4</v>
      </c>
      <c r="BG106" s="23"/>
      <c r="BH106" s="23"/>
      <c r="BI106" s="23"/>
      <c r="BJ106" s="23">
        <v>4</v>
      </c>
      <c r="BK106" s="24"/>
      <c r="BL106" s="24"/>
      <c r="BM106" s="24"/>
      <c r="BN106" s="24">
        <v>4</v>
      </c>
      <c r="BO106" s="25"/>
      <c r="BP106" s="25"/>
      <c r="BQ106" s="25"/>
      <c r="BR106" s="25">
        <v>4</v>
      </c>
      <c r="BS106" s="26"/>
      <c r="BT106" s="26"/>
      <c r="BU106" s="26"/>
      <c r="BV106" s="26">
        <v>4</v>
      </c>
      <c r="CK106" s="28"/>
      <c r="CP106" s="28"/>
    </row>
    <row r="107" spans="1:94">
      <c r="A107" s="17">
        <v>105</v>
      </c>
      <c r="B107" s="37">
        <v>12</v>
      </c>
      <c r="C107" s="513"/>
      <c r="D107" s="18">
        <v>1</v>
      </c>
      <c r="E107" s="19"/>
      <c r="F107" s="500"/>
      <c r="G107" s="20"/>
      <c r="H107" s="20"/>
      <c r="I107" s="20">
        <v>1</v>
      </c>
      <c r="J107" s="20"/>
      <c r="K107" s="20"/>
      <c r="L107" s="20"/>
      <c r="M107" s="20"/>
      <c r="N107" s="20"/>
      <c r="O107" s="20"/>
      <c r="P107" s="20"/>
      <c r="Q107" s="19"/>
      <c r="R107" s="500"/>
      <c r="S107" s="21"/>
      <c r="T107" s="21"/>
      <c r="U107" s="21">
        <v>3</v>
      </c>
      <c r="V107" s="21"/>
      <c r="W107" s="22"/>
      <c r="X107" s="22"/>
      <c r="Y107" s="22">
        <v>3</v>
      </c>
      <c r="Z107" s="22"/>
      <c r="AA107" s="23"/>
      <c r="AB107" s="23"/>
      <c r="AC107" s="23"/>
      <c r="AD107" s="23">
        <v>4</v>
      </c>
      <c r="AE107" s="24"/>
      <c r="AF107" s="24"/>
      <c r="AG107" s="24"/>
      <c r="AH107" s="24">
        <v>4</v>
      </c>
      <c r="AI107" s="25"/>
      <c r="AJ107" s="25"/>
      <c r="AK107" s="25"/>
      <c r="AL107" s="25">
        <v>4</v>
      </c>
      <c r="AM107" s="26"/>
      <c r="AN107" s="26"/>
      <c r="AO107" s="26"/>
      <c r="AP107" s="26">
        <v>4</v>
      </c>
      <c r="AQ107" s="22"/>
      <c r="AR107" s="22"/>
      <c r="AS107" s="22">
        <v>3</v>
      </c>
      <c r="AT107" s="22"/>
      <c r="AU107" s="27"/>
      <c r="AV107" s="27"/>
      <c r="AW107" s="27">
        <v>3</v>
      </c>
      <c r="AX107" s="27"/>
      <c r="AY107" s="21"/>
      <c r="AZ107" s="21"/>
      <c r="BA107" s="21"/>
      <c r="BB107" s="21">
        <v>4</v>
      </c>
      <c r="BC107" s="22"/>
      <c r="BD107" s="22"/>
      <c r="BE107" s="22">
        <v>3</v>
      </c>
      <c r="BF107" s="22"/>
      <c r="BG107" s="23"/>
      <c r="BH107" s="23"/>
      <c r="BI107" s="23">
        <v>3</v>
      </c>
      <c r="BJ107" s="23"/>
      <c r="BK107" s="24"/>
      <c r="BL107" s="24"/>
      <c r="BM107" s="24">
        <v>3</v>
      </c>
      <c r="BN107" s="24"/>
      <c r="BO107" s="25"/>
      <c r="BP107" s="25"/>
      <c r="BQ107" s="25"/>
      <c r="BR107" s="25">
        <v>4</v>
      </c>
      <c r="BS107" s="26"/>
      <c r="BT107" s="26"/>
      <c r="BU107" s="26">
        <v>3</v>
      </c>
      <c r="BV107" s="26"/>
      <c r="CK107" s="28"/>
      <c r="CP107" s="28"/>
    </row>
    <row r="108" spans="1:94">
      <c r="A108" s="17">
        <v>106</v>
      </c>
      <c r="B108" s="37">
        <v>13</v>
      </c>
      <c r="C108" s="513"/>
      <c r="D108" s="18"/>
      <c r="E108" s="19">
        <v>1</v>
      </c>
      <c r="F108" s="500"/>
      <c r="G108" s="20"/>
      <c r="H108" s="20">
        <v>1</v>
      </c>
      <c r="I108" s="20"/>
      <c r="J108" s="20"/>
      <c r="K108" s="20"/>
      <c r="L108" s="20"/>
      <c r="M108" s="20"/>
      <c r="N108" s="20"/>
      <c r="O108" s="20"/>
      <c r="P108" s="20"/>
      <c r="Q108" s="19"/>
      <c r="R108" s="500"/>
      <c r="S108" s="21"/>
      <c r="T108" s="21"/>
      <c r="U108" s="21">
        <v>3</v>
      </c>
      <c r="V108" s="21"/>
      <c r="W108" s="22"/>
      <c r="X108" s="22"/>
      <c r="Y108" s="22">
        <v>3</v>
      </c>
      <c r="Z108" s="22"/>
      <c r="AA108" s="23"/>
      <c r="AB108" s="23"/>
      <c r="AC108" s="23"/>
      <c r="AD108" s="23">
        <v>4</v>
      </c>
      <c r="AE108" s="24"/>
      <c r="AF108" s="24"/>
      <c r="AG108" s="24"/>
      <c r="AH108" s="24">
        <v>4</v>
      </c>
      <c r="AI108" s="25"/>
      <c r="AJ108" s="25"/>
      <c r="AK108" s="25"/>
      <c r="AL108" s="25">
        <v>4</v>
      </c>
      <c r="AM108" s="26"/>
      <c r="AN108" s="26"/>
      <c r="AO108" s="26">
        <v>3</v>
      </c>
      <c r="AP108" s="26"/>
      <c r="AQ108" s="22"/>
      <c r="AR108" s="22"/>
      <c r="AS108" s="22">
        <v>3</v>
      </c>
      <c r="AT108" s="22"/>
      <c r="AU108" s="27"/>
      <c r="AV108" s="27"/>
      <c r="AW108" s="27"/>
      <c r="AX108" s="27">
        <v>4</v>
      </c>
      <c r="AY108" s="21"/>
      <c r="AZ108" s="21"/>
      <c r="BA108" s="21"/>
      <c r="BB108" s="21">
        <v>4</v>
      </c>
      <c r="BC108" s="22"/>
      <c r="BD108" s="22"/>
      <c r="BE108" s="22">
        <v>3</v>
      </c>
      <c r="BF108" s="22"/>
      <c r="BG108" s="23"/>
      <c r="BH108" s="23"/>
      <c r="BI108" s="23">
        <v>3</v>
      </c>
      <c r="BJ108" s="23"/>
      <c r="BK108" s="24"/>
      <c r="BL108" s="24"/>
      <c r="BM108" s="24">
        <v>3</v>
      </c>
      <c r="BN108" s="24"/>
      <c r="BO108" s="25"/>
      <c r="BP108" s="25"/>
      <c r="BQ108" s="25">
        <v>3</v>
      </c>
      <c r="BR108" s="25"/>
      <c r="BS108" s="26"/>
      <c r="BT108" s="26"/>
      <c r="BU108" s="26">
        <v>3</v>
      </c>
      <c r="BV108" s="26"/>
      <c r="CK108" s="28"/>
      <c r="CP108" s="28"/>
    </row>
    <row r="109" spans="1:94">
      <c r="A109" s="17">
        <v>107</v>
      </c>
      <c r="B109" s="37">
        <v>14</v>
      </c>
      <c r="C109" s="513"/>
      <c r="D109" s="18">
        <v>1</v>
      </c>
      <c r="E109" s="19"/>
      <c r="F109" s="500"/>
      <c r="G109" s="20"/>
      <c r="H109" s="20"/>
      <c r="I109" s="20">
        <v>1</v>
      </c>
      <c r="J109" s="20"/>
      <c r="K109" s="20"/>
      <c r="L109" s="20"/>
      <c r="M109" s="20"/>
      <c r="N109" s="20"/>
      <c r="O109" s="20"/>
      <c r="P109" s="20"/>
      <c r="Q109" s="19"/>
      <c r="R109" s="500"/>
      <c r="S109" s="21"/>
      <c r="T109" s="21"/>
      <c r="U109" s="21">
        <v>3</v>
      </c>
      <c r="V109" s="21"/>
      <c r="W109" s="22"/>
      <c r="X109" s="22"/>
      <c r="Y109" s="22">
        <v>3</v>
      </c>
      <c r="Z109" s="22"/>
      <c r="AA109" s="23"/>
      <c r="AB109" s="23"/>
      <c r="AC109" s="23">
        <v>3</v>
      </c>
      <c r="AD109" s="23"/>
      <c r="AE109" s="24"/>
      <c r="AF109" s="24"/>
      <c r="AG109" s="24"/>
      <c r="AH109" s="24">
        <v>4</v>
      </c>
      <c r="AI109" s="25"/>
      <c r="AJ109" s="25"/>
      <c r="AK109" s="25"/>
      <c r="AL109" s="25">
        <v>4</v>
      </c>
      <c r="AM109" s="26"/>
      <c r="AN109" s="26"/>
      <c r="AO109" s="26"/>
      <c r="AP109" s="26">
        <v>4</v>
      </c>
      <c r="AQ109" s="22"/>
      <c r="AR109" s="22"/>
      <c r="AS109" s="22">
        <v>3</v>
      </c>
      <c r="AT109" s="22"/>
      <c r="AU109" s="27"/>
      <c r="AV109" s="27"/>
      <c r="AW109" s="27">
        <v>3</v>
      </c>
      <c r="AX109" s="27"/>
      <c r="AY109" s="21"/>
      <c r="AZ109" s="21"/>
      <c r="BA109" s="21">
        <v>3</v>
      </c>
      <c r="BB109" s="21"/>
      <c r="BC109" s="22"/>
      <c r="BD109" s="22"/>
      <c r="BE109" s="22">
        <v>3</v>
      </c>
      <c r="BF109" s="22"/>
      <c r="BG109" s="23"/>
      <c r="BH109" s="23"/>
      <c r="BI109" s="23">
        <v>3</v>
      </c>
      <c r="BJ109" s="23"/>
      <c r="BK109" s="24"/>
      <c r="BL109" s="24"/>
      <c r="BM109" s="24">
        <v>3</v>
      </c>
      <c r="BN109" s="24"/>
      <c r="BO109" s="25"/>
      <c r="BP109" s="25"/>
      <c r="BQ109" s="25"/>
      <c r="BR109" s="25">
        <v>4</v>
      </c>
      <c r="BS109" s="26"/>
      <c r="BT109" s="26"/>
      <c r="BU109" s="26"/>
      <c r="BV109" s="26">
        <v>4</v>
      </c>
      <c r="CK109" s="28"/>
      <c r="CP109" s="28"/>
    </row>
    <row r="110" spans="1:94">
      <c r="A110" s="17">
        <v>108</v>
      </c>
      <c r="B110" s="37">
        <v>15</v>
      </c>
      <c r="C110" s="513"/>
      <c r="D110" s="18">
        <v>1</v>
      </c>
      <c r="E110" s="19"/>
      <c r="F110" s="500"/>
      <c r="G110" s="20">
        <v>1</v>
      </c>
      <c r="H110" s="20"/>
      <c r="I110" s="20"/>
      <c r="J110" s="20"/>
      <c r="K110" s="20"/>
      <c r="L110" s="20"/>
      <c r="M110" s="20"/>
      <c r="N110" s="20"/>
      <c r="O110" s="20"/>
      <c r="P110" s="20"/>
      <c r="Q110" s="19"/>
      <c r="R110" s="500"/>
      <c r="S110" s="21"/>
      <c r="T110" s="21"/>
      <c r="U110" s="21">
        <v>3</v>
      </c>
      <c r="V110" s="21"/>
      <c r="W110" s="22"/>
      <c r="X110" s="22"/>
      <c r="Y110" s="22">
        <v>3</v>
      </c>
      <c r="Z110" s="22"/>
      <c r="AA110" s="23"/>
      <c r="AB110" s="23"/>
      <c r="AC110" s="23"/>
      <c r="AD110" s="23">
        <v>4</v>
      </c>
      <c r="AE110" s="24"/>
      <c r="AF110" s="24"/>
      <c r="AG110" s="24"/>
      <c r="AH110" s="24">
        <v>4</v>
      </c>
      <c r="AI110" s="25"/>
      <c r="AJ110" s="25"/>
      <c r="AK110" s="25"/>
      <c r="AL110" s="25">
        <v>4</v>
      </c>
      <c r="AM110" s="26"/>
      <c r="AN110" s="26"/>
      <c r="AO110" s="26"/>
      <c r="AP110" s="26">
        <v>4</v>
      </c>
      <c r="AQ110" s="22"/>
      <c r="AR110" s="22"/>
      <c r="AS110" s="22"/>
      <c r="AT110" s="22">
        <v>4</v>
      </c>
      <c r="AU110" s="27"/>
      <c r="AV110" s="27"/>
      <c r="AW110" s="27">
        <v>3</v>
      </c>
      <c r="AX110" s="27"/>
      <c r="AY110" s="21"/>
      <c r="AZ110" s="21"/>
      <c r="BA110" s="21"/>
      <c r="BB110" s="21">
        <v>4</v>
      </c>
      <c r="BC110" s="22"/>
      <c r="BD110" s="22"/>
      <c r="BE110" s="22">
        <v>3</v>
      </c>
      <c r="BF110" s="22"/>
      <c r="BG110" s="23"/>
      <c r="BH110" s="23"/>
      <c r="BI110" s="23">
        <v>3</v>
      </c>
      <c r="BJ110" s="23"/>
      <c r="BK110" s="24"/>
      <c r="BL110" s="24"/>
      <c r="BM110" s="24">
        <v>3</v>
      </c>
      <c r="BN110" s="24"/>
      <c r="BO110" s="25"/>
      <c r="BP110" s="25"/>
      <c r="BQ110" s="25"/>
      <c r="BR110" s="25">
        <v>4</v>
      </c>
      <c r="BS110" s="26"/>
      <c r="BT110" s="26"/>
      <c r="BU110" s="26">
        <v>3</v>
      </c>
      <c r="BV110" s="26"/>
      <c r="CK110" s="28"/>
      <c r="CP110" s="28"/>
    </row>
    <row r="111" spans="1:94">
      <c r="A111" s="17">
        <v>109</v>
      </c>
      <c r="B111" s="37">
        <v>16</v>
      </c>
      <c r="C111" s="513"/>
      <c r="D111" s="18">
        <v>1</v>
      </c>
      <c r="E111" s="19"/>
      <c r="F111" s="500"/>
      <c r="G111" s="20"/>
      <c r="H111" s="20"/>
      <c r="I111" s="20">
        <v>1</v>
      </c>
      <c r="J111" s="20"/>
      <c r="K111" s="20"/>
      <c r="L111" s="20"/>
      <c r="M111" s="20"/>
      <c r="N111" s="20"/>
      <c r="O111" s="20"/>
      <c r="P111" s="20"/>
      <c r="Q111" s="19"/>
      <c r="R111" s="500"/>
      <c r="S111" s="21"/>
      <c r="T111" s="21"/>
      <c r="U111" s="21">
        <v>3</v>
      </c>
      <c r="V111" s="21"/>
      <c r="W111" s="22"/>
      <c r="X111" s="22"/>
      <c r="Y111" s="22">
        <v>3</v>
      </c>
      <c r="Z111" s="22"/>
      <c r="AA111" s="23"/>
      <c r="AB111" s="23"/>
      <c r="AC111" s="23">
        <v>3</v>
      </c>
      <c r="AD111" s="23"/>
      <c r="AE111" s="24"/>
      <c r="AF111" s="24"/>
      <c r="AG111" s="24"/>
      <c r="AH111" s="24">
        <v>4</v>
      </c>
      <c r="AI111" s="25"/>
      <c r="AJ111" s="25"/>
      <c r="AK111" s="25"/>
      <c r="AL111" s="25">
        <v>4</v>
      </c>
      <c r="AM111" s="26"/>
      <c r="AN111" s="26"/>
      <c r="AO111" s="26"/>
      <c r="AP111" s="26">
        <v>4</v>
      </c>
      <c r="AQ111" s="22"/>
      <c r="AR111" s="22"/>
      <c r="AS111" s="22"/>
      <c r="AT111" s="22">
        <v>4</v>
      </c>
      <c r="AU111" s="27"/>
      <c r="AV111" s="27"/>
      <c r="AW111" s="27">
        <v>3</v>
      </c>
      <c r="AX111" s="27"/>
      <c r="AY111" s="21"/>
      <c r="AZ111" s="21"/>
      <c r="BA111" s="21">
        <v>3</v>
      </c>
      <c r="BB111" s="21"/>
      <c r="BC111" s="22"/>
      <c r="BD111" s="22"/>
      <c r="BE111" s="22">
        <v>3</v>
      </c>
      <c r="BF111" s="22"/>
      <c r="BG111" s="23"/>
      <c r="BH111" s="23"/>
      <c r="BI111" s="23"/>
      <c r="BJ111" s="23">
        <v>4</v>
      </c>
      <c r="BK111" s="24"/>
      <c r="BL111" s="24"/>
      <c r="BM111" s="24"/>
      <c r="BN111" s="24">
        <v>4</v>
      </c>
      <c r="BO111" s="25"/>
      <c r="BP111" s="25"/>
      <c r="BQ111" s="25"/>
      <c r="BR111" s="25">
        <v>4</v>
      </c>
      <c r="BS111" s="26"/>
      <c r="BT111" s="26"/>
      <c r="BU111" s="26">
        <v>3</v>
      </c>
      <c r="BV111" s="26"/>
      <c r="CK111" s="28"/>
      <c r="CP111" s="28"/>
    </row>
    <row r="112" spans="1:94">
      <c r="A112" s="17">
        <v>110</v>
      </c>
      <c r="B112" s="37">
        <v>17</v>
      </c>
      <c r="C112" s="513"/>
      <c r="D112" s="18">
        <v>1</v>
      </c>
      <c r="E112" s="19"/>
      <c r="F112" s="500"/>
      <c r="G112" s="20"/>
      <c r="H112" s="20">
        <v>1</v>
      </c>
      <c r="I112" s="20"/>
      <c r="J112" s="20"/>
      <c r="K112" s="20"/>
      <c r="L112" s="20"/>
      <c r="M112" s="20"/>
      <c r="N112" s="20"/>
      <c r="O112" s="20"/>
      <c r="P112" s="20"/>
      <c r="Q112" s="19"/>
      <c r="R112" s="500"/>
      <c r="S112" s="21"/>
      <c r="T112" s="21"/>
      <c r="U112" s="21"/>
      <c r="V112" s="21">
        <v>4</v>
      </c>
      <c r="W112" s="22"/>
      <c r="X112" s="22"/>
      <c r="Y112" s="22"/>
      <c r="Z112" s="22">
        <v>4</v>
      </c>
      <c r="AA112" s="23"/>
      <c r="AB112" s="23"/>
      <c r="AC112" s="23"/>
      <c r="AD112" s="23">
        <v>4</v>
      </c>
      <c r="AE112" s="24"/>
      <c r="AF112" s="24"/>
      <c r="AG112" s="24"/>
      <c r="AH112" s="24">
        <v>4</v>
      </c>
      <c r="AI112" s="25"/>
      <c r="AJ112" s="25"/>
      <c r="AK112" s="25"/>
      <c r="AL112" s="25">
        <v>4</v>
      </c>
      <c r="AM112" s="26"/>
      <c r="AN112" s="26"/>
      <c r="AO112" s="26"/>
      <c r="AP112" s="26">
        <v>4</v>
      </c>
      <c r="AQ112" s="22"/>
      <c r="AR112" s="22"/>
      <c r="AS112" s="22"/>
      <c r="AT112" s="22">
        <v>4</v>
      </c>
      <c r="AU112" s="27"/>
      <c r="AV112" s="27"/>
      <c r="AW112" s="27"/>
      <c r="AX112" s="27">
        <v>4</v>
      </c>
      <c r="AY112" s="21"/>
      <c r="AZ112" s="21"/>
      <c r="BA112" s="21"/>
      <c r="BB112" s="21">
        <v>4</v>
      </c>
      <c r="BC112" s="22"/>
      <c r="BD112" s="22"/>
      <c r="BE112" s="22"/>
      <c r="BF112" s="22">
        <v>4</v>
      </c>
      <c r="BG112" s="23"/>
      <c r="BH112" s="23"/>
      <c r="BI112" s="23"/>
      <c r="BJ112" s="23">
        <v>4</v>
      </c>
      <c r="BK112" s="24"/>
      <c r="BL112" s="24"/>
      <c r="BM112" s="24"/>
      <c r="BN112" s="24">
        <v>4</v>
      </c>
      <c r="BO112" s="25"/>
      <c r="BP112" s="25"/>
      <c r="BQ112" s="25">
        <v>3</v>
      </c>
      <c r="BR112" s="25"/>
      <c r="BS112" s="26"/>
      <c r="BT112" s="26"/>
      <c r="BU112" s="26"/>
      <c r="BV112" s="26">
        <v>4</v>
      </c>
      <c r="CK112" s="28"/>
      <c r="CP112" s="28"/>
    </row>
    <row r="113" spans="1:94">
      <c r="A113" s="17">
        <v>111</v>
      </c>
      <c r="B113" s="37">
        <v>18</v>
      </c>
      <c r="C113" s="513"/>
      <c r="D113" s="18">
        <v>1</v>
      </c>
      <c r="E113" s="19"/>
      <c r="F113" s="500"/>
      <c r="G113" s="20"/>
      <c r="H113" s="20"/>
      <c r="I113" s="20">
        <v>1</v>
      </c>
      <c r="J113" s="20"/>
      <c r="K113" s="20"/>
      <c r="L113" s="20"/>
      <c r="M113" s="20"/>
      <c r="N113" s="20"/>
      <c r="O113" s="20"/>
      <c r="P113" s="20"/>
      <c r="Q113" s="19"/>
      <c r="R113" s="500"/>
      <c r="S113" s="21"/>
      <c r="T113" s="21"/>
      <c r="U113" s="21"/>
      <c r="V113" s="21">
        <v>4</v>
      </c>
      <c r="W113" s="22"/>
      <c r="X113" s="22"/>
      <c r="Y113" s="22"/>
      <c r="Z113" s="22">
        <v>4</v>
      </c>
      <c r="AA113" s="23"/>
      <c r="AB113" s="23"/>
      <c r="AC113" s="23"/>
      <c r="AD113" s="23">
        <v>4</v>
      </c>
      <c r="AE113" s="24"/>
      <c r="AF113" s="24"/>
      <c r="AG113" s="24"/>
      <c r="AH113" s="24">
        <v>4</v>
      </c>
      <c r="AI113" s="25"/>
      <c r="AJ113" s="25"/>
      <c r="AK113" s="25"/>
      <c r="AL113" s="25">
        <v>4</v>
      </c>
      <c r="AM113" s="26"/>
      <c r="AN113" s="26"/>
      <c r="AO113" s="26"/>
      <c r="AP113" s="26">
        <v>4</v>
      </c>
      <c r="AQ113" s="22"/>
      <c r="AR113" s="22"/>
      <c r="AS113" s="22"/>
      <c r="AT113" s="22">
        <v>4</v>
      </c>
      <c r="AU113" s="27"/>
      <c r="AV113" s="27"/>
      <c r="AW113" s="27"/>
      <c r="AX113" s="27">
        <v>4</v>
      </c>
      <c r="AY113" s="21"/>
      <c r="AZ113" s="21"/>
      <c r="BA113" s="21"/>
      <c r="BB113" s="21">
        <v>4</v>
      </c>
      <c r="BC113" s="22"/>
      <c r="BD113" s="22"/>
      <c r="BE113" s="22"/>
      <c r="BF113" s="22">
        <v>4</v>
      </c>
      <c r="BG113" s="23"/>
      <c r="BH113" s="23"/>
      <c r="BI113" s="23"/>
      <c r="BJ113" s="23">
        <v>4</v>
      </c>
      <c r="BK113" s="24"/>
      <c r="BL113" s="24"/>
      <c r="BM113" s="24"/>
      <c r="BN113" s="24">
        <v>4</v>
      </c>
      <c r="BO113" s="25"/>
      <c r="BP113" s="25"/>
      <c r="BQ113" s="25"/>
      <c r="BR113" s="25">
        <v>4</v>
      </c>
      <c r="BS113" s="26"/>
      <c r="BT113" s="26"/>
      <c r="BU113" s="26"/>
      <c r="BV113" s="26">
        <v>4</v>
      </c>
      <c r="CK113" s="28"/>
      <c r="CP113" s="28"/>
    </row>
    <row r="114" spans="1:94">
      <c r="A114" s="17">
        <v>112</v>
      </c>
      <c r="B114" s="37">
        <v>19</v>
      </c>
      <c r="C114" s="513"/>
      <c r="D114" s="18">
        <v>1</v>
      </c>
      <c r="E114" s="19"/>
      <c r="F114" s="500"/>
      <c r="G114" s="20"/>
      <c r="H114" s="20">
        <v>1</v>
      </c>
      <c r="I114" s="20"/>
      <c r="J114" s="20"/>
      <c r="K114" s="20"/>
      <c r="L114" s="20"/>
      <c r="M114" s="20"/>
      <c r="N114" s="20"/>
      <c r="O114" s="20"/>
      <c r="P114" s="20"/>
      <c r="Q114" s="19"/>
      <c r="R114" s="500"/>
      <c r="S114" s="21"/>
      <c r="T114" s="21"/>
      <c r="U114" s="21"/>
      <c r="V114" s="21">
        <v>4</v>
      </c>
      <c r="W114" s="22"/>
      <c r="X114" s="22"/>
      <c r="Y114" s="22">
        <v>3</v>
      </c>
      <c r="Z114" s="22"/>
      <c r="AA114" s="23"/>
      <c r="AB114" s="23"/>
      <c r="AC114" s="23"/>
      <c r="AD114" s="23">
        <v>4</v>
      </c>
      <c r="AE114" s="24"/>
      <c r="AF114" s="24"/>
      <c r="AG114" s="24"/>
      <c r="AH114" s="24">
        <v>4</v>
      </c>
      <c r="AI114" s="25"/>
      <c r="AJ114" s="25"/>
      <c r="AK114" s="25"/>
      <c r="AL114" s="25">
        <v>4</v>
      </c>
      <c r="AM114" s="26"/>
      <c r="AN114" s="26"/>
      <c r="AO114" s="26"/>
      <c r="AP114" s="26">
        <v>4</v>
      </c>
      <c r="AQ114" s="22"/>
      <c r="AR114" s="22"/>
      <c r="AS114" s="22"/>
      <c r="AT114" s="22">
        <v>4</v>
      </c>
      <c r="AU114" s="27"/>
      <c r="AV114" s="27"/>
      <c r="AW114" s="27"/>
      <c r="AX114" s="27">
        <v>4</v>
      </c>
      <c r="AY114" s="21"/>
      <c r="AZ114" s="21"/>
      <c r="BA114" s="21"/>
      <c r="BB114" s="21">
        <v>4</v>
      </c>
      <c r="BC114" s="22"/>
      <c r="BD114" s="22"/>
      <c r="BE114" s="22"/>
      <c r="BF114" s="22">
        <v>4</v>
      </c>
      <c r="BG114" s="23"/>
      <c r="BH114" s="23"/>
      <c r="BI114" s="23"/>
      <c r="BJ114" s="23">
        <v>4</v>
      </c>
      <c r="BK114" s="24"/>
      <c r="BL114" s="24"/>
      <c r="BM114" s="24"/>
      <c r="BN114" s="24">
        <v>4</v>
      </c>
      <c r="BO114" s="25"/>
      <c r="BP114" s="25"/>
      <c r="BQ114" s="25"/>
      <c r="BR114" s="25">
        <v>4</v>
      </c>
      <c r="BS114" s="26"/>
      <c r="BT114" s="26"/>
      <c r="BU114" s="26"/>
      <c r="BV114" s="26">
        <v>4</v>
      </c>
      <c r="CK114" s="28"/>
      <c r="CP114" s="28"/>
    </row>
    <row r="115" spans="1:94" ht="15" customHeight="1">
      <c r="A115" s="17">
        <v>113</v>
      </c>
      <c r="B115" s="510">
        <v>1</v>
      </c>
      <c r="C115" s="821" t="s">
        <v>454</v>
      </c>
      <c r="D115" s="18"/>
      <c r="E115" s="19"/>
      <c r="F115" s="500">
        <v>1</v>
      </c>
      <c r="G115" s="20"/>
      <c r="H115" s="20"/>
      <c r="I115" s="20">
        <v>1</v>
      </c>
      <c r="J115" s="20"/>
      <c r="K115" s="20"/>
      <c r="L115" s="20"/>
      <c r="M115" s="20"/>
      <c r="N115" s="20"/>
      <c r="O115" s="20"/>
      <c r="P115" s="20"/>
      <c r="Q115" s="19"/>
      <c r="R115" s="500"/>
      <c r="S115" s="21"/>
      <c r="T115" s="21"/>
      <c r="U115" s="21">
        <v>3</v>
      </c>
      <c r="V115" s="21"/>
      <c r="W115" s="22"/>
      <c r="X115" s="22"/>
      <c r="Y115" s="22">
        <v>3</v>
      </c>
      <c r="Z115" s="22"/>
      <c r="AA115" s="23"/>
      <c r="AB115" s="23"/>
      <c r="AC115" s="23">
        <v>3</v>
      </c>
      <c r="AD115" s="23"/>
      <c r="AE115" s="24"/>
      <c r="AF115" s="24"/>
      <c r="AG115" s="24">
        <v>3</v>
      </c>
      <c r="AH115" s="24"/>
      <c r="AI115" s="25"/>
      <c r="AJ115" s="25"/>
      <c r="AK115" s="25">
        <v>3</v>
      </c>
      <c r="AL115" s="25"/>
      <c r="AM115" s="26"/>
      <c r="AN115" s="26"/>
      <c r="AO115" s="26">
        <v>3</v>
      </c>
      <c r="AP115" s="26"/>
      <c r="AQ115" s="22"/>
      <c r="AR115" s="22"/>
      <c r="AS115" s="22">
        <v>3</v>
      </c>
      <c r="AT115" s="22"/>
      <c r="AU115" s="27"/>
      <c r="AV115" s="27"/>
      <c r="AW115" s="27">
        <v>3</v>
      </c>
      <c r="AX115" s="27"/>
      <c r="AY115" s="21"/>
      <c r="AZ115" s="21"/>
      <c r="BA115" s="21">
        <v>3</v>
      </c>
      <c r="BB115" s="21"/>
      <c r="BC115" s="22"/>
      <c r="BD115" s="22"/>
      <c r="BE115" s="22">
        <v>3</v>
      </c>
      <c r="BF115" s="22"/>
      <c r="BG115" s="23"/>
      <c r="BH115" s="23"/>
      <c r="BI115" s="23">
        <v>3</v>
      </c>
      <c r="BJ115" s="23"/>
      <c r="BK115" s="24"/>
      <c r="BL115" s="24">
        <v>2</v>
      </c>
      <c r="BM115" s="24"/>
      <c r="BN115" s="24"/>
      <c r="BO115" s="25"/>
      <c r="BP115" s="25"/>
      <c r="BQ115" s="25">
        <v>3</v>
      </c>
      <c r="BR115" s="25"/>
      <c r="BS115" s="26"/>
      <c r="BT115" s="26"/>
      <c r="BU115" s="26">
        <v>3</v>
      </c>
      <c r="BV115" s="26"/>
      <c r="CK115" s="28"/>
      <c r="CP115" s="28"/>
    </row>
    <row r="116" spans="1:94">
      <c r="A116" s="17">
        <v>114</v>
      </c>
      <c r="B116" s="510">
        <v>2</v>
      </c>
      <c r="C116" s="821"/>
      <c r="D116" s="18">
        <v>1</v>
      </c>
      <c r="E116" s="19"/>
      <c r="F116" s="500"/>
      <c r="G116" s="20"/>
      <c r="H116" s="20">
        <v>1</v>
      </c>
      <c r="I116" s="20"/>
      <c r="J116" s="20"/>
      <c r="K116" s="20"/>
      <c r="L116" s="20"/>
      <c r="M116" s="20"/>
      <c r="N116" s="20"/>
      <c r="O116" s="20"/>
      <c r="P116" s="20"/>
      <c r="Q116" s="19"/>
      <c r="R116" s="500"/>
      <c r="S116" s="21"/>
      <c r="T116" s="21"/>
      <c r="U116" s="21">
        <v>3</v>
      </c>
      <c r="V116" s="21"/>
      <c r="W116" s="22"/>
      <c r="X116" s="22"/>
      <c r="Y116" s="22">
        <v>3</v>
      </c>
      <c r="Z116" s="22"/>
      <c r="AA116" s="23"/>
      <c r="AB116" s="23"/>
      <c r="AC116" s="23">
        <v>3</v>
      </c>
      <c r="AD116" s="23"/>
      <c r="AE116" s="24"/>
      <c r="AF116" s="24"/>
      <c r="AG116" s="24">
        <v>3</v>
      </c>
      <c r="AH116" s="24"/>
      <c r="AI116" s="25"/>
      <c r="AJ116" s="25"/>
      <c r="AK116" s="25">
        <v>3</v>
      </c>
      <c r="AL116" s="25"/>
      <c r="AM116" s="26"/>
      <c r="AN116" s="26"/>
      <c r="AO116" s="26">
        <v>3</v>
      </c>
      <c r="AP116" s="26"/>
      <c r="AQ116" s="22"/>
      <c r="AR116" s="22"/>
      <c r="AS116" s="22">
        <v>3</v>
      </c>
      <c r="AT116" s="22"/>
      <c r="AU116" s="27"/>
      <c r="AV116" s="27"/>
      <c r="AW116" s="27">
        <v>3</v>
      </c>
      <c r="AX116" s="27"/>
      <c r="AY116" s="21"/>
      <c r="AZ116" s="21"/>
      <c r="BA116" s="21">
        <v>3</v>
      </c>
      <c r="BB116" s="21"/>
      <c r="BC116" s="22"/>
      <c r="BD116" s="22">
        <v>2</v>
      </c>
      <c r="BE116" s="22"/>
      <c r="BF116" s="22"/>
      <c r="BG116" s="23"/>
      <c r="BH116" s="23"/>
      <c r="BI116" s="23">
        <v>3</v>
      </c>
      <c r="BJ116" s="23"/>
      <c r="BK116" s="24"/>
      <c r="BL116" s="24">
        <v>2</v>
      </c>
      <c r="BM116" s="24"/>
      <c r="BN116" s="24"/>
      <c r="BO116" s="25"/>
      <c r="BP116" s="25"/>
      <c r="BQ116" s="25">
        <v>3</v>
      </c>
      <c r="BR116" s="25"/>
      <c r="BS116" s="26"/>
      <c r="BT116" s="26"/>
      <c r="BU116" s="26">
        <v>3</v>
      </c>
      <c r="BV116" s="26"/>
      <c r="CK116" s="28"/>
      <c r="CP116" s="28"/>
    </row>
    <row r="117" spans="1:94">
      <c r="A117" s="17">
        <v>115</v>
      </c>
      <c r="B117" s="510">
        <v>3</v>
      </c>
      <c r="C117" s="821"/>
      <c r="D117" s="18"/>
      <c r="E117" s="19">
        <v>1</v>
      </c>
      <c r="F117" s="500"/>
      <c r="G117" s="20"/>
      <c r="H117" s="20"/>
      <c r="I117" s="20">
        <v>1</v>
      </c>
      <c r="J117" s="20"/>
      <c r="K117" s="20"/>
      <c r="L117" s="20"/>
      <c r="M117" s="20"/>
      <c r="N117" s="20"/>
      <c r="O117" s="20"/>
      <c r="P117" s="20"/>
      <c r="Q117" s="19"/>
      <c r="R117" s="500"/>
      <c r="S117" s="21"/>
      <c r="T117" s="21"/>
      <c r="U117" s="21">
        <v>3</v>
      </c>
      <c r="V117" s="21"/>
      <c r="W117" s="22"/>
      <c r="X117" s="22"/>
      <c r="Y117" s="22">
        <v>3</v>
      </c>
      <c r="Z117" s="22"/>
      <c r="AA117" s="23"/>
      <c r="AB117" s="23"/>
      <c r="AC117" s="23">
        <v>3</v>
      </c>
      <c r="AD117" s="23"/>
      <c r="AE117" s="24"/>
      <c r="AF117" s="24"/>
      <c r="AG117" s="24">
        <v>3</v>
      </c>
      <c r="AH117" s="24"/>
      <c r="AI117" s="25"/>
      <c r="AJ117" s="25"/>
      <c r="AK117" s="25">
        <v>3</v>
      </c>
      <c r="AL117" s="25"/>
      <c r="AM117" s="26"/>
      <c r="AN117" s="26"/>
      <c r="AO117" s="26">
        <v>3</v>
      </c>
      <c r="AP117" s="26"/>
      <c r="AQ117" s="22"/>
      <c r="AR117" s="22"/>
      <c r="AS117" s="22">
        <v>3</v>
      </c>
      <c r="AT117" s="22"/>
      <c r="AU117" s="27"/>
      <c r="AV117" s="27"/>
      <c r="AW117" s="27">
        <v>3</v>
      </c>
      <c r="AX117" s="27"/>
      <c r="AY117" s="21"/>
      <c r="AZ117" s="21"/>
      <c r="BA117" s="21">
        <v>3</v>
      </c>
      <c r="BB117" s="21"/>
      <c r="BC117" s="22"/>
      <c r="BD117" s="22"/>
      <c r="BE117" s="22">
        <v>3</v>
      </c>
      <c r="BF117" s="22"/>
      <c r="BG117" s="23"/>
      <c r="BH117" s="23"/>
      <c r="BI117" s="23">
        <v>3</v>
      </c>
      <c r="BJ117" s="23"/>
      <c r="BK117" s="24"/>
      <c r="BL117" s="24"/>
      <c r="BM117" s="24">
        <v>3</v>
      </c>
      <c r="BN117" s="24"/>
      <c r="BO117" s="25"/>
      <c r="BP117" s="25"/>
      <c r="BQ117" s="25">
        <v>3</v>
      </c>
      <c r="BR117" s="25"/>
      <c r="BS117" s="26"/>
      <c r="BT117" s="26"/>
      <c r="BU117" s="26">
        <v>3</v>
      </c>
      <c r="BV117" s="26"/>
      <c r="CK117" s="28"/>
      <c r="CP117" s="28"/>
    </row>
    <row r="118" spans="1:94">
      <c r="A118" s="17">
        <v>116</v>
      </c>
      <c r="B118" s="510">
        <v>4</v>
      </c>
      <c r="C118" s="821"/>
      <c r="D118" s="18">
        <v>1</v>
      </c>
      <c r="E118" s="19"/>
      <c r="F118" s="500"/>
      <c r="G118" s="20"/>
      <c r="H118" s="20">
        <v>1</v>
      </c>
      <c r="I118" s="20"/>
      <c r="J118" s="20"/>
      <c r="K118" s="20"/>
      <c r="L118" s="20"/>
      <c r="M118" s="20"/>
      <c r="N118" s="20"/>
      <c r="O118" s="20"/>
      <c r="P118" s="20"/>
      <c r="Q118" s="19"/>
      <c r="R118" s="500"/>
      <c r="S118" s="21"/>
      <c r="T118" s="21"/>
      <c r="U118" s="21">
        <v>3</v>
      </c>
      <c r="V118" s="21"/>
      <c r="W118" s="22"/>
      <c r="X118" s="22"/>
      <c r="Y118" s="22">
        <v>3</v>
      </c>
      <c r="Z118" s="22"/>
      <c r="AA118" s="23"/>
      <c r="AB118" s="23"/>
      <c r="AC118" s="23">
        <v>3</v>
      </c>
      <c r="AD118" s="23"/>
      <c r="AE118" s="24"/>
      <c r="AF118" s="24"/>
      <c r="AG118" s="24">
        <v>3</v>
      </c>
      <c r="AH118" s="24"/>
      <c r="AI118" s="25"/>
      <c r="AJ118" s="25"/>
      <c r="AK118" s="25">
        <v>3</v>
      </c>
      <c r="AL118" s="25"/>
      <c r="AM118" s="26"/>
      <c r="AN118" s="26"/>
      <c r="AO118" s="26">
        <v>3</v>
      </c>
      <c r="AP118" s="26"/>
      <c r="AQ118" s="22"/>
      <c r="AR118" s="22"/>
      <c r="AS118" s="22">
        <v>3</v>
      </c>
      <c r="AT118" s="22"/>
      <c r="AU118" s="27"/>
      <c r="AV118" s="27"/>
      <c r="AW118" s="27">
        <v>3</v>
      </c>
      <c r="AX118" s="27"/>
      <c r="AY118" s="21"/>
      <c r="AZ118" s="21"/>
      <c r="BA118" s="21">
        <v>3</v>
      </c>
      <c r="BB118" s="21"/>
      <c r="BC118" s="22"/>
      <c r="BD118" s="22"/>
      <c r="BE118" s="22">
        <v>3</v>
      </c>
      <c r="BF118" s="22"/>
      <c r="BG118" s="23"/>
      <c r="BH118" s="23"/>
      <c r="BI118" s="23">
        <v>3</v>
      </c>
      <c r="BJ118" s="23"/>
      <c r="BK118" s="24"/>
      <c r="BL118" s="24"/>
      <c r="BM118" s="24">
        <v>3</v>
      </c>
      <c r="BN118" s="24"/>
      <c r="BO118" s="25"/>
      <c r="BP118" s="25"/>
      <c r="BQ118" s="25">
        <v>3</v>
      </c>
      <c r="BR118" s="25"/>
      <c r="BS118" s="26"/>
      <c r="BT118" s="26"/>
      <c r="BU118" s="26">
        <v>3</v>
      </c>
      <c r="BV118" s="26"/>
      <c r="CK118" s="28"/>
      <c r="CP118" s="28"/>
    </row>
    <row r="119" spans="1:94">
      <c r="A119" s="17">
        <v>117</v>
      </c>
      <c r="B119" s="510">
        <v>5</v>
      </c>
      <c r="C119" s="821"/>
      <c r="D119" s="18">
        <v>1</v>
      </c>
      <c r="E119" s="19"/>
      <c r="F119" s="500"/>
      <c r="G119" s="20"/>
      <c r="H119" s="20"/>
      <c r="I119" s="20">
        <v>1</v>
      </c>
      <c r="J119" s="20"/>
      <c r="K119" s="20"/>
      <c r="L119" s="20"/>
      <c r="M119" s="20"/>
      <c r="N119" s="20"/>
      <c r="O119" s="20"/>
      <c r="P119" s="20"/>
      <c r="Q119" s="19"/>
      <c r="R119" s="500"/>
      <c r="S119" s="21"/>
      <c r="T119" s="21"/>
      <c r="U119" s="21">
        <v>3</v>
      </c>
      <c r="V119" s="21"/>
      <c r="W119" s="22"/>
      <c r="X119" s="22"/>
      <c r="Y119" s="22">
        <v>3</v>
      </c>
      <c r="Z119" s="22"/>
      <c r="AA119" s="23"/>
      <c r="AB119" s="23"/>
      <c r="AC119" s="23">
        <v>3</v>
      </c>
      <c r="AD119" s="23"/>
      <c r="AE119" s="24"/>
      <c r="AF119" s="24"/>
      <c r="AG119" s="24">
        <v>3</v>
      </c>
      <c r="AH119" s="24"/>
      <c r="AI119" s="25"/>
      <c r="AJ119" s="25"/>
      <c r="AK119" s="25">
        <v>3</v>
      </c>
      <c r="AL119" s="25"/>
      <c r="AM119" s="26"/>
      <c r="AN119" s="26"/>
      <c r="AO119" s="26">
        <v>3</v>
      </c>
      <c r="AP119" s="26"/>
      <c r="AQ119" s="22"/>
      <c r="AR119" s="22"/>
      <c r="AS119" s="22">
        <v>3</v>
      </c>
      <c r="AT119" s="22"/>
      <c r="AU119" s="27"/>
      <c r="AV119" s="27"/>
      <c r="AW119" s="27">
        <v>3</v>
      </c>
      <c r="AX119" s="27"/>
      <c r="AY119" s="21"/>
      <c r="AZ119" s="21"/>
      <c r="BA119" s="21">
        <v>3</v>
      </c>
      <c r="BB119" s="21"/>
      <c r="BC119" s="22"/>
      <c r="BD119" s="22"/>
      <c r="BE119" s="22">
        <v>3</v>
      </c>
      <c r="BF119" s="22"/>
      <c r="BG119" s="23"/>
      <c r="BH119" s="23"/>
      <c r="BI119" s="23">
        <v>3</v>
      </c>
      <c r="BJ119" s="23"/>
      <c r="BK119" s="24"/>
      <c r="BL119" s="24"/>
      <c r="BM119" s="24">
        <v>3</v>
      </c>
      <c r="BN119" s="24"/>
      <c r="BO119" s="25"/>
      <c r="BP119" s="25"/>
      <c r="BQ119" s="25">
        <v>3</v>
      </c>
      <c r="BR119" s="25"/>
      <c r="BS119" s="26"/>
      <c r="BT119" s="26">
        <v>2</v>
      </c>
      <c r="BU119" s="26"/>
      <c r="BV119" s="26"/>
      <c r="CK119" s="28"/>
      <c r="CP119" s="28"/>
    </row>
    <row r="120" spans="1:94">
      <c r="A120" s="17">
        <v>118</v>
      </c>
      <c r="B120" s="510">
        <v>6</v>
      </c>
      <c r="C120" s="821"/>
      <c r="D120" s="18"/>
      <c r="E120" s="19">
        <v>1</v>
      </c>
      <c r="F120" s="500"/>
      <c r="G120" s="20"/>
      <c r="H120" s="20"/>
      <c r="I120" s="20"/>
      <c r="J120" s="20">
        <v>1</v>
      </c>
      <c r="K120" s="20"/>
      <c r="L120" s="20"/>
      <c r="M120" s="20"/>
      <c r="N120" s="20"/>
      <c r="O120" s="20"/>
      <c r="P120" s="20"/>
      <c r="Q120" s="19"/>
      <c r="R120" s="500"/>
      <c r="S120" s="21"/>
      <c r="T120" s="21"/>
      <c r="U120" s="21">
        <v>3</v>
      </c>
      <c r="V120" s="21"/>
      <c r="W120" s="22"/>
      <c r="X120" s="22"/>
      <c r="Y120" s="22">
        <v>3</v>
      </c>
      <c r="Z120" s="22"/>
      <c r="AA120" s="23"/>
      <c r="AB120" s="23"/>
      <c r="AC120" s="23">
        <v>3</v>
      </c>
      <c r="AD120" s="23"/>
      <c r="AE120" s="24"/>
      <c r="AF120" s="24"/>
      <c r="AG120" s="24">
        <v>3</v>
      </c>
      <c r="AH120" s="24"/>
      <c r="AI120" s="25"/>
      <c r="AJ120" s="25"/>
      <c r="AK120" s="25">
        <v>3</v>
      </c>
      <c r="AL120" s="25"/>
      <c r="AM120" s="26"/>
      <c r="AN120" s="26"/>
      <c r="AO120" s="26">
        <v>3</v>
      </c>
      <c r="AP120" s="26"/>
      <c r="AQ120" s="22"/>
      <c r="AR120" s="22"/>
      <c r="AS120" s="22">
        <v>3</v>
      </c>
      <c r="AT120" s="22"/>
      <c r="AU120" s="27"/>
      <c r="AV120" s="27"/>
      <c r="AW120" s="27">
        <v>3</v>
      </c>
      <c r="AX120" s="27"/>
      <c r="AY120" s="21"/>
      <c r="AZ120" s="21"/>
      <c r="BA120" s="21">
        <v>3</v>
      </c>
      <c r="BB120" s="21"/>
      <c r="BC120" s="22"/>
      <c r="BD120" s="22"/>
      <c r="BE120" s="22">
        <v>3</v>
      </c>
      <c r="BF120" s="22"/>
      <c r="BG120" s="23"/>
      <c r="BH120" s="23"/>
      <c r="BI120" s="23">
        <v>3</v>
      </c>
      <c r="BJ120" s="23"/>
      <c r="BK120" s="24"/>
      <c r="BL120" s="24"/>
      <c r="BM120" s="24">
        <v>3</v>
      </c>
      <c r="BN120" s="24"/>
      <c r="BO120" s="25"/>
      <c r="BP120" s="25"/>
      <c r="BQ120" s="25">
        <v>3</v>
      </c>
      <c r="BR120" s="25"/>
      <c r="BS120" s="26"/>
      <c r="BT120" s="26"/>
      <c r="BU120" s="26">
        <v>3</v>
      </c>
      <c r="BV120" s="26"/>
      <c r="CK120" s="28"/>
      <c r="CP120" s="28"/>
    </row>
    <row r="121" spans="1:94">
      <c r="A121" s="17">
        <v>119</v>
      </c>
      <c r="B121" s="510">
        <v>7</v>
      </c>
      <c r="C121" s="821"/>
      <c r="D121" s="18"/>
      <c r="E121" s="19">
        <v>1</v>
      </c>
      <c r="F121" s="500"/>
      <c r="G121" s="20"/>
      <c r="H121" s="20"/>
      <c r="I121" s="20">
        <v>1</v>
      </c>
      <c r="J121" s="20"/>
      <c r="K121" s="20"/>
      <c r="L121" s="20"/>
      <c r="M121" s="20"/>
      <c r="N121" s="20"/>
      <c r="O121" s="20"/>
      <c r="P121" s="20"/>
      <c r="Q121" s="19"/>
      <c r="R121" s="500"/>
      <c r="S121" s="21"/>
      <c r="T121" s="21"/>
      <c r="U121" s="21">
        <v>3</v>
      </c>
      <c r="V121" s="21"/>
      <c r="W121" s="22"/>
      <c r="X121" s="22"/>
      <c r="Y121" s="22">
        <v>3</v>
      </c>
      <c r="Z121" s="22"/>
      <c r="AA121" s="23"/>
      <c r="AB121" s="23"/>
      <c r="AC121" s="23">
        <v>3</v>
      </c>
      <c r="AD121" s="23"/>
      <c r="AE121" s="24"/>
      <c r="AF121" s="24">
        <v>2</v>
      </c>
      <c r="AG121" s="24"/>
      <c r="AH121" s="24"/>
      <c r="AI121" s="25"/>
      <c r="AJ121" s="25"/>
      <c r="AK121" s="25">
        <v>3</v>
      </c>
      <c r="AL121" s="25"/>
      <c r="AM121" s="26"/>
      <c r="AN121" s="26"/>
      <c r="AO121" s="26">
        <v>3</v>
      </c>
      <c r="AP121" s="26"/>
      <c r="AQ121" s="22"/>
      <c r="AR121" s="22"/>
      <c r="AS121" s="22">
        <v>3</v>
      </c>
      <c r="AT121" s="22"/>
      <c r="AU121" s="27"/>
      <c r="AV121" s="27"/>
      <c r="AW121" s="27">
        <v>3</v>
      </c>
      <c r="AX121" s="27"/>
      <c r="AY121" s="21"/>
      <c r="AZ121" s="21"/>
      <c r="BA121" s="21">
        <v>3</v>
      </c>
      <c r="BB121" s="21"/>
      <c r="BC121" s="22"/>
      <c r="BD121" s="22"/>
      <c r="BE121" s="22">
        <v>3</v>
      </c>
      <c r="BF121" s="22"/>
      <c r="BG121" s="23"/>
      <c r="BH121" s="23"/>
      <c r="BI121" s="23">
        <v>3</v>
      </c>
      <c r="BJ121" s="23"/>
      <c r="BK121" s="24"/>
      <c r="BL121" s="24"/>
      <c r="BM121" s="24">
        <v>3</v>
      </c>
      <c r="BN121" s="24"/>
      <c r="BO121" s="25"/>
      <c r="BP121" s="25"/>
      <c r="BQ121" s="25">
        <v>3</v>
      </c>
      <c r="BR121" s="25"/>
      <c r="BS121" s="26"/>
      <c r="BT121" s="26"/>
      <c r="BU121" s="26">
        <v>3</v>
      </c>
      <c r="BV121" s="26"/>
      <c r="CK121" s="28"/>
      <c r="CP121" s="28"/>
    </row>
    <row r="122" spans="1:94">
      <c r="A122" s="17">
        <v>120</v>
      </c>
      <c r="B122" s="510">
        <v>8</v>
      </c>
      <c r="C122" s="821"/>
      <c r="D122" s="18">
        <v>1</v>
      </c>
      <c r="E122" s="19"/>
      <c r="F122" s="500"/>
      <c r="G122" s="20"/>
      <c r="H122" s="20"/>
      <c r="I122" s="20">
        <v>1</v>
      </c>
      <c r="J122" s="20"/>
      <c r="K122" s="20"/>
      <c r="L122" s="20"/>
      <c r="M122" s="20"/>
      <c r="N122" s="20"/>
      <c r="O122" s="20"/>
      <c r="P122" s="20"/>
      <c r="Q122" s="19"/>
      <c r="R122" s="500"/>
      <c r="S122" s="21"/>
      <c r="T122" s="21"/>
      <c r="U122" s="21">
        <v>3</v>
      </c>
      <c r="V122" s="21"/>
      <c r="W122" s="22"/>
      <c r="X122" s="22"/>
      <c r="Y122" s="22">
        <v>3</v>
      </c>
      <c r="Z122" s="22"/>
      <c r="AA122" s="23"/>
      <c r="AB122" s="23"/>
      <c r="AC122" s="23">
        <v>3</v>
      </c>
      <c r="AD122" s="23"/>
      <c r="AE122" s="24"/>
      <c r="AF122" s="24"/>
      <c r="AG122" s="24">
        <v>3</v>
      </c>
      <c r="AH122" s="24"/>
      <c r="AI122" s="25"/>
      <c r="AJ122" s="25"/>
      <c r="AK122" s="25">
        <v>3</v>
      </c>
      <c r="AL122" s="25"/>
      <c r="AM122" s="26"/>
      <c r="AN122" s="26"/>
      <c r="AO122" s="26">
        <v>3</v>
      </c>
      <c r="AP122" s="26"/>
      <c r="AQ122" s="22"/>
      <c r="AR122" s="22"/>
      <c r="AS122" s="22">
        <v>3</v>
      </c>
      <c r="AT122" s="22"/>
      <c r="AU122" s="27"/>
      <c r="AV122" s="27"/>
      <c r="AW122" s="27">
        <v>3</v>
      </c>
      <c r="AX122" s="27"/>
      <c r="AY122" s="21"/>
      <c r="AZ122" s="21"/>
      <c r="BA122" s="21">
        <v>3</v>
      </c>
      <c r="BB122" s="21"/>
      <c r="BC122" s="22"/>
      <c r="BD122" s="22"/>
      <c r="BE122" s="22">
        <v>3</v>
      </c>
      <c r="BF122" s="22"/>
      <c r="BG122" s="23"/>
      <c r="BH122" s="23">
        <v>2</v>
      </c>
      <c r="BI122" s="23"/>
      <c r="BJ122" s="23"/>
      <c r="BK122" s="24"/>
      <c r="BL122" s="24"/>
      <c r="BM122" s="24">
        <v>3</v>
      </c>
      <c r="BN122" s="24"/>
      <c r="BO122" s="25"/>
      <c r="BP122" s="25"/>
      <c r="BQ122" s="25">
        <v>3</v>
      </c>
      <c r="BR122" s="25"/>
      <c r="BS122" s="26"/>
      <c r="BT122" s="26"/>
      <c r="BU122" s="26">
        <v>3</v>
      </c>
      <c r="BV122" s="26"/>
      <c r="CK122" s="28"/>
      <c r="CP122" s="28"/>
    </row>
    <row r="123" spans="1:94">
      <c r="A123" s="17">
        <v>121</v>
      </c>
      <c r="B123" s="510">
        <v>9</v>
      </c>
      <c r="C123" s="821"/>
      <c r="D123" s="18">
        <v>1</v>
      </c>
      <c r="E123" s="19"/>
      <c r="F123" s="500"/>
      <c r="G123" s="20"/>
      <c r="H123" s="20">
        <v>1</v>
      </c>
      <c r="I123" s="20"/>
      <c r="J123" s="20"/>
      <c r="K123" s="20"/>
      <c r="L123" s="20"/>
      <c r="M123" s="20"/>
      <c r="N123" s="20"/>
      <c r="O123" s="20"/>
      <c r="P123" s="20"/>
      <c r="Q123" s="19"/>
      <c r="R123" s="500"/>
      <c r="S123" s="21"/>
      <c r="T123" s="21"/>
      <c r="U123" s="21">
        <v>3</v>
      </c>
      <c r="V123" s="21"/>
      <c r="W123" s="22"/>
      <c r="X123" s="22"/>
      <c r="Y123" s="22">
        <v>3</v>
      </c>
      <c r="Z123" s="22"/>
      <c r="AA123" s="23"/>
      <c r="AB123" s="23"/>
      <c r="AC123" s="23">
        <v>3</v>
      </c>
      <c r="AD123" s="23"/>
      <c r="AE123" s="24"/>
      <c r="AF123" s="24"/>
      <c r="AG123" s="24">
        <v>3</v>
      </c>
      <c r="AH123" s="24"/>
      <c r="AI123" s="25"/>
      <c r="AJ123" s="25"/>
      <c r="AK123" s="25">
        <v>3</v>
      </c>
      <c r="AL123" s="25"/>
      <c r="AM123" s="26"/>
      <c r="AN123" s="26"/>
      <c r="AO123" s="26">
        <v>3</v>
      </c>
      <c r="AP123" s="26"/>
      <c r="AQ123" s="22"/>
      <c r="AR123" s="22"/>
      <c r="AS123" s="22">
        <v>3</v>
      </c>
      <c r="AT123" s="22"/>
      <c r="AU123" s="27"/>
      <c r="AV123" s="27"/>
      <c r="AW123" s="27">
        <v>3</v>
      </c>
      <c r="AX123" s="27"/>
      <c r="AY123" s="21"/>
      <c r="AZ123" s="21"/>
      <c r="BA123" s="21">
        <v>3</v>
      </c>
      <c r="BB123" s="21"/>
      <c r="BC123" s="22"/>
      <c r="BD123" s="22"/>
      <c r="BE123" s="22">
        <v>3</v>
      </c>
      <c r="BF123" s="22"/>
      <c r="BG123" s="23"/>
      <c r="BH123" s="23"/>
      <c r="BI123" s="23">
        <v>3</v>
      </c>
      <c r="BJ123" s="23"/>
      <c r="BK123" s="24"/>
      <c r="BL123" s="24"/>
      <c r="BM123" s="24">
        <v>3</v>
      </c>
      <c r="BN123" s="24"/>
      <c r="BO123" s="25"/>
      <c r="BP123" s="25"/>
      <c r="BQ123" s="25">
        <v>3</v>
      </c>
      <c r="BR123" s="25"/>
      <c r="BS123" s="26"/>
      <c r="BT123" s="26"/>
      <c r="BU123" s="26">
        <v>3</v>
      </c>
      <c r="BV123" s="26"/>
      <c r="CK123" s="28"/>
      <c r="CP123" s="28"/>
    </row>
    <row r="124" spans="1:94">
      <c r="A124" s="17">
        <v>122</v>
      </c>
      <c r="B124" s="510">
        <v>10</v>
      </c>
      <c r="C124" s="821"/>
      <c r="D124" s="18">
        <v>1</v>
      </c>
      <c r="E124" s="19"/>
      <c r="F124" s="500"/>
      <c r="G124" s="20"/>
      <c r="H124" s="20"/>
      <c r="I124" s="20">
        <v>1</v>
      </c>
      <c r="J124" s="20"/>
      <c r="K124" s="20"/>
      <c r="L124" s="20"/>
      <c r="M124" s="20"/>
      <c r="N124" s="20"/>
      <c r="O124" s="20"/>
      <c r="P124" s="20"/>
      <c r="Q124" s="19"/>
      <c r="R124" s="500"/>
      <c r="S124" s="21"/>
      <c r="T124" s="21"/>
      <c r="U124" s="21">
        <v>3</v>
      </c>
      <c r="V124" s="21"/>
      <c r="W124" s="22"/>
      <c r="X124" s="22"/>
      <c r="Y124" s="22">
        <v>3</v>
      </c>
      <c r="Z124" s="22"/>
      <c r="AA124" s="23"/>
      <c r="AB124" s="23"/>
      <c r="AC124" s="23">
        <v>3</v>
      </c>
      <c r="AD124" s="23"/>
      <c r="AE124" s="24"/>
      <c r="AF124" s="24"/>
      <c r="AG124" s="24">
        <v>3</v>
      </c>
      <c r="AH124" s="24"/>
      <c r="AI124" s="25"/>
      <c r="AJ124" s="25"/>
      <c r="AK124" s="25">
        <v>3</v>
      </c>
      <c r="AL124" s="25"/>
      <c r="AM124" s="26"/>
      <c r="AN124" s="26"/>
      <c r="AO124" s="26">
        <v>3</v>
      </c>
      <c r="AP124" s="26"/>
      <c r="AQ124" s="22"/>
      <c r="AR124" s="22"/>
      <c r="AS124" s="22">
        <v>3</v>
      </c>
      <c r="AT124" s="22"/>
      <c r="AU124" s="27"/>
      <c r="AV124" s="27"/>
      <c r="AW124" s="27">
        <v>3</v>
      </c>
      <c r="AX124" s="27"/>
      <c r="AY124" s="21"/>
      <c r="AZ124" s="21"/>
      <c r="BA124" s="21">
        <v>3</v>
      </c>
      <c r="BB124" s="21"/>
      <c r="BC124" s="22"/>
      <c r="BD124" s="22"/>
      <c r="BE124" s="22">
        <v>3</v>
      </c>
      <c r="BF124" s="22"/>
      <c r="BG124" s="23"/>
      <c r="BH124" s="23"/>
      <c r="BI124" s="23">
        <v>3</v>
      </c>
      <c r="BJ124" s="23"/>
      <c r="BK124" s="24"/>
      <c r="BL124" s="24"/>
      <c r="BM124" s="24">
        <v>3</v>
      </c>
      <c r="BN124" s="24"/>
      <c r="BO124" s="25"/>
      <c r="BP124" s="25"/>
      <c r="BQ124" s="25">
        <v>3</v>
      </c>
      <c r="BR124" s="25"/>
      <c r="BS124" s="26"/>
      <c r="BT124" s="26"/>
      <c r="BU124" s="26">
        <v>3</v>
      </c>
      <c r="BV124" s="26"/>
      <c r="CK124" s="28"/>
      <c r="CP124" s="28"/>
    </row>
    <row r="125" spans="1:94">
      <c r="A125" s="17">
        <v>123</v>
      </c>
      <c r="B125" s="510">
        <v>11</v>
      </c>
      <c r="C125" s="821"/>
      <c r="D125" s="18"/>
      <c r="E125" s="19">
        <v>1</v>
      </c>
      <c r="F125" s="500"/>
      <c r="G125" s="20"/>
      <c r="H125" s="20"/>
      <c r="I125" s="20">
        <v>1</v>
      </c>
      <c r="J125" s="20"/>
      <c r="K125" s="20"/>
      <c r="L125" s="20"/>
      <c r="M125" s="20"/>
      <c r="N125" s="20"/>
      <c r="O125" s="20"/>
      <c r="P125" s="20"/>
      <c r="Q125" s="19"/>
      <c r="R125" s="500"/>
      <c r="S125" s="21"/>
      <c r="T125" s="21"/>
      <c r="U125" s="21">
        <v>3</v>
      </c>
      <c r="V125" s="21"/>
      <c r="W125" s="22"/>
      <c r="X125" s="22"/>
      <c r="Y125" s="22">
        <v>3</v>
      </c>
      <c r="Z125" s="22"/>
      <c r="AA125" s="23"/>
      <c r="AB125" s="23"/>
      <c r="AC125" s="23">
        <v>3</v>
      </c>
      <c r="AD125" s="23"/>
      <c r="AE125" s="24"/>
      <c r="AF125" s="24"/>
      <c r="AG125" s="24">
        <v>3</v>
      </c>
      <c r="AH125" s="24"/>
      <c r="AI125" s="25"/>
      <c r="AJ125" s="25"/>
      <c r="AK125" s="25">
        <v>3</v>
      </c>
      <c r="AL125" s="25"/>
      <c r="AM125" s="26"/>
      <c r="AN125" s="26"/>
      <c r="AO125" s="26">
        <v>3</v>
      </c>
      <c r="AP125" s="26"/>
      <c r="AQ125" s="22"/>
      <c r="AR125" s="22"/>
      <c r="AS125" s="22">
        <v>3</v>
      </c>
      <c r="AT125" s="22"/>
      <c r="AU125" s="27"/>
      <c r="AV125" s="27"/>
      <c r="AW125" s="27">
        <v>3</v>
      </c>
      <c r="AX125" s="27"/>
      <c r="AY125" s="21"/>
      <c r="AZ125" s="21"/>
      <c r="BA125" s="21">
        <v>3</v>
      </c>
      <c r="BB125" s="21"/>
      <c r="BC125" s="22"/>
      <c r="BD125" s="22"/>
      <c r="BE125" s="22">
        <v>3</v>
      </c>
      <c r="BF125" s="22"/>
      <c r="BG125" s="23"/>
      <c r="BH125" s="23"/>
      <c r="BI125" s="23">
        <v>3</v>
      </c>
      <c r="BJ125" s="23"/>
      <c r="BK125" s="24"/>
      <c r="BL125" s="24"/>
      <c r="BM125" s="24">
        <v>3</v>
      </c>
      <c r="BN125" s="24"/>
      <c r="BO125" s="25"/>
      <c r="BP125" s="25"/>
      <c r="BQ125" s="25">
        <v>3</v>
      </c>
      <c r="BR125" s="25"/>
      <c r="BS125" s="26"/>
      <c r="BT125" s="26"/>
      <c r="BU125" s="26">
        <v>3</v>
      </c>
      <c r="BV125" s="26"/>
      <c r="CK125" s="28"/>
      <c r="CP125" s="28"/>
    </row>
    <row r="126" spans="1:94">
      <c r="A126" s="17">
        <v>124</v>
      </c>
      <c r="B126" s="510">
        <v>12</v>
      </c>
      <c r="C126" s="821"/>
      <c r="D126" s="18"/>
      <c r="E126" s="19">
        <v>1</v>
      </c>
      <c r="F126" s="500"/>
      <c r="G126" s="20">
        <v>1</v>
      </c>
      <c r="H126" s="20"/>
      <c r="I126" s="20"/>
      <c r="J126" s="20"/>
      <c r="K126" s="20"/>
      <c r="L126" s="20"/>
      <c r="M126" s="20"/>
      <c r="N126" s="20"/>
      <c r="O126" s="20"/>
      <c r="P126" s="20"/>
      <c r="Q126" s="19"/>
      <c r="R126" s="500"/>
      <c r="S126" s="21"/>
      <c r="T126" s="21"/>
      <c r="U126" s="21">
        <v>3</v>
      </c>
      <c r="V126" s="21"/>
      <c r="W126" s="22"/>
      <c r="X126" s="22"/>
      <c r="Y126" s="22">
        <v>3</v>
      </c>
      <c r="Z126" s="22"/>
      <c r="AA126" s="23"/>
      <c r="AB126" s="23"/>
      <c r="AC126" s="23">
        <v>3</v>
      </c>
      <c r="AD126" s="23"/>
      <c r="AE126" s="24"/>
      <c r="AF126" s="24"/>
      <c r="AG126" s="24">
        <v>3</v>
      </c>
      <c r="AH126" s="24"/>
      <c r="AI126" s="25"/>
      <c r="AJ126" s="25"/>
      <c r="AK126" s="25">
        <v>3</v>
      </c>
      <c r="AL126" s="25"/>
      <c r="AM126" s="26"/>
      <c r="AN126" s="26"/>
      <c r="AO126" s="26">
        <v>3</v>
      </c>
      <c r="AP126" s="26"/>
      <c r="AQ126" s="22"/>
      <c r="AR126" s="22"/>
      <c r="AS126" s="22">
        <v>3</v>
      </c>
      <c r="AT126" s="22"/>
      <c r="AU126" s="27"/>
      <c r="AV126" s="27"/>
      <c r="AW126" s="27">
        <v>3</v>
      </c>
      <c r="AX126" s="27"/>
      <c r="AY126" s="21"/>
      <c r="AZ126" s="21"/>
      <c r="BA126" s="21">
        <v>3</v>
      </c>
      <c r="BB126" s="21"/>
      <c r="BC126" s="22"/>
      <c r="BD126" s="22"/>
      <c r="BE126" s="22">
        <v>3</v>
      </c>
      <c r="BF126" s="22"/>
      <c r="BG126" s="23"/>
      <c r="BH126" s="23"/>
      <c r="BI126" s="23">
        <v>3</v>
      </c>
      <c r="BJ126" s="23"/>
      <c r="BK126" s="24"/>
      <c r="BL126" s="24"/>
      <c r="BM126" s="24">
        <v>3</v>
      </c>
      <c r="BN126" s="24"/>
      <c r="BO126" s="25"/>
      <c r="BP126" s="25"/>
      <c r="BQ126" s="25">
        <v>3</v>
      </c>
      <c r="BR126" s="25"/>
      <c r="BS126" s="26"/>
      <c r="BT126" s="26"/>
      <c r="BU126" s="26">
        <v>3</v>
      </c>
      <c r="BV126" s="26"/>
      <c r="CK126" s="28"/>
      <c r="CP126" s="28"/>
    </row>
    <row r="127" spans="1:94">
      <c r="A127" s="17">
        <v>125</v>
      </c>
      <c r="B127" s="510">
        <v>13</v>
      </c>
      <c r="C127" s="821"/>
      <c r="D127" s="18">
        <v>1</v>
      </c>
      <c r="E127" s="19"/>
      <c r="F127" s="500"/>
      <c r="G127" s="20">
        <v>1</v>
      </c>
      <c r="H127" s="20"/>
      <c r="I127" s="20"/>
      <c r="J127" s="20"/>
      <c r="K127" s="20"/>
      <c r="L127" s="20"/>
      <c r="M127" s="20"/>
      <c r="N127" s="20"/>
      <c r="O127" s="20"/>
      <c r="P127" s="20"/>
      <c r="Q127" s="19"/>
      <c r="R127" s="500"/>
      <c r="S127" s="21"/>
      <c r="T127" s="21"/>
      <c r="U127" s="21">
        <v>3</v>
      </c>
      <c r="V127" s="21"/>
      <c r="W127" s="22"/>
      <c r="X127" s="22"/>
      <c r="Y127" s="22">
        <v>3</v>
      </c>
      <c r="Z127" s="22"/>
      <c r="AA127" s="23"/>
      <c r="AB127" s="23"/>
      <c r="AC127" s="23">
        <v>3</v>
      </c>
      <c r="AD127" s="23"/>
      <c r="AE127" s="24"/>
      <c r="AF127" s="24"/>
      <c r="AG127" s="24">
        <v>3</v>
      </c>
      <c r="AH127" s="24"/>
      <c r="AI127" s="25"/>
      <c r="AJ127" s="25"/>
      <c r="AK127" s="25">
        <v>3</v>
      </c>
      <c r="AL127" s="25"/>
      <c r="AM127" s="26"/>
      <c r="AN127" s="26"/>
      <c r="AO127" s="26">
        <v>3</v>
      </c>
      <c r="AP127" s="26"/>
      <c r="AQ127" s="22"/>
      <c r="AR127" s="22">
        <v>2</v>
      </c>
      <c r="AS127" s="22"/>
      <c r="AT127" s="22"/>
      <c r="AU127" s="27"/>
      <c r="AV127" s="27"/>
      <c r="AW127" s="27">
        <v>3</v>
      </c>
      <c r="AX127" s="27"/>
      <c r="AY127" s="21"/>
      <c r="AZ127" s="21"/>
      <c r="BA127" s="21">
        <v>3</v>
      </c>
      <c r="BB127" s="21"/>
      <c r="BC127" s="22"/>
      <c r="BD127" s="22"/>
      <c r="BE127" s="22">
        <v>3</v>
      </c>
      <c r="BF127" s="22"/>
      <c r="BG127" s="23"/>
      <c r="BH127" s="23"/>
      <c r="BI127" s="23">
        <v>3</v>
      </c>
      <c r="BJ127" s="23"/>
      <c r="BK127" s="24"/>
      <c r="BL127" s="24"/>
      <c r="BM127" s="24">
        <v>3</v>
      </c>
      <c r="BN127" s="24"/>
      <c r="BO127" s="25"/>
      <c r="BP127" s="25"/>
      <c r="BQ127" s="25">
        <v>3</v>
      </c>
      <c r="BR127" s="25"/>
      <c r="BS127" s="26"/>
      <c r="BT127" s="26"/>
      <c r="BU127" s="26">
        <v>3</v>
      </c>
      <c r="BV127" s="26"/>
      <c r="CK127" s="28"/>
      <c r="CP127" s="28"/>
    </row>
    <row r="128" spans="1:94">
      <c r="A128" s="17">
        <v>126</v>
      </c>
      <c r="B128" s="510">
        <v>14</v>
      </c>
      <c r="C128" s="821"/>
      <c r="D128" s="18">
        <v>1</v>
      </c>
      <c r="E128" s="19"/>
      <c r="F128" s="500"/>
      <c r="G128" s="20"/>
      <c r="H128" s="20"/>
      <c r="I128" s="20">
        <v>1</v>
      </c>
      <c r="J128" s="20"/>
      <c r="K128" s="20"/>
      <c r="L128" s="20"/>
      <c r="M128" s="20"/>
      <c r="N128" s="20"/>
      <c r="O128" s="20"/>
      <c r="P128" s="20"/>
      <c r="Q128" s="19"/>
      <c r="R128" s="500"/>
      <c r="S128" s="21"/>
      <c r="T128" s="21"/>
      <c r="U128" s="21"/>
      <c r="V128" s="21">
        <v>4</v>
      </c>
      <c r="W128" s="22"/>
      <c r="X128" s="22"/>
      <c r="Y128" s="22"/>
      <c r="Z128" s="22">
        <v>4</v>
      </c>
      <c r="AA128" s="23"/>
      <c r="AB128" s="23"/>
      <c r="AC128" s="23"/>
      <c r="AD128" s="23">
        <v>4</v>
      </c>
      <c r="AE128" s="24"/>
      <c r="AF128" s="24"/>
      <c r="AG128" s="24"/>
      <c r="AH128" s="24">
        <v>4</v>
      </c>
      <c r="AI128" s="25"/>
      <c r="AJ128" s="25"/>
      <c r="AK128" s="25">
        <v>3</v>
      </c>
      <c r="AL128" s="25"/>
      <c r="AM128" s="26"/>
      <c r="AN128" s="26"/>
      <c r="AO128" s="26">
        <v>3</v>
      </c>
      <c r="AP128" s="26"/>
      <c r="AQ128" s="22"/>
      <c r="AR128" s="22"/>
      <c r="AS128" s="22"/>
      <c r="AT128" s="22">
        <v>4</v>
      </c>
      <c r="AU128" s="27"/>
      <c r="AV128" s="27"/>
      <c r="AW128" s="27"/>
      <c r="AX128" s="27">
        <v>4</v>
      </c>
      <c r="AY128" s="21"/>
      <c r="AZ128" s="21"/>
      <c r="BA128" s="21"/>
      <c r="BB128" s="21">
        <v>4</v>
      </c>
      <c r="BC128" s="22"/>
      <c r="BD128" s="22"/>
      <c r="BE128" s="22">
        <v>3</v>
      </c>
      <c r="BF128" s="22"/>
      <c r="BG128" s="23"/>
      <c r="BH128" s="23"/>
      <c r="BI128" s="23">
        <v>3</v>
      </c>
      <c r="BJ128" s="23"/>
      <c r="BK128" s="24"/>
      <c r="BL128" s="24"/>
      <c r="BM128" s="24"/>
      <c r="BN128" s="24">
        <v>4</v>
      </c>
      <c r="BO128" s="25"/>
      <c r="BP128" s="25"/>
      <c r="BQ128" s="25"/>
      <c r="BR128" s="25">
        <v>4</v>
      </c>
      <c r="BS128" s="26"/>
      <c r="BT128" s="26"/>
      <c r="BU128" s="26"/>
      <c r="BV128" s="26">
        <v>4</v>
      </c>
      <c r="CK128" s="28"/>
      <c r="CP128" s="28"/>
    </row>
    <row r="129" spans="1:94">
      <c r="A129" s="17">
        <v>127</v>
      </c>
      <c r="B129" s="510">
        <v>15</v>
      </c>
      <c r="C129" s="821"/>
      <c r="D129" s="18">
        <v>1</v>
      </c>
      <c r="E129" s="19"/>
      <c r="F129" s="500"/>
      <c r="G129" s="20"/>
      <c r="H129" s="20"/>
      <c r="I129" s="20">
        <v>1</v>
      </c>
      <c r="J129" s="20"/>
      <c r="K129" s="20"/>
      <c r="L129" s="20"/>
      <c r="M129" s="20"/>
      <c r="N129" s="20"/>
      <c r="O129" s="20"/>
      <c r="P129" s="20"/>
      <c r="Q129" s="19"/>
      <c r="R129" s="500"/>
      <c r="S129" s="21"/>
      <c r="T129" s="21"/>
      <c r="U129" s="21">
        <v>3</v>
      </c>
      <c r="V129" s="21"/>
      <c r="W129" s="22"/>
      <c r="X129" s="22"/>
      <c r="Y129" s="22">
        <v>3</v>
      </c>
      <c r="Z129" s="22"/>
      <c r="AA129" s="23"/>
      <c r="AB129" s="23"/>
      <c r="AC129" s="23">
        <v>3</v>
      </c>
      <c r="AD129" s="23"/>
      <c r="AE129" s="24"/>
      <c r="AF129" s="24"/>
      <c r="AG129" s="24">
        <v>3</v>
      </c>
      <c r="AH129" s="24"/>
      <c r="AI129" s="25"/>
      <c r="AJ129" s="25"/>
      <c r="AK129" s="25">
        <v>3</v>
      </c>
      <c r="AL129" s="25"/>
      <c r="AM129" s="26"/>
      <c r="AN129" s="26"/>
      <c r="AO129" s="26">
        <v>3</v>
      </c>
      <c r="AP129" s="26"/>
      <c r="AQ129" s="22"/>
      <c r="AR129" s="22"/>
      <c r="AS129" s="22"/>
      <c r="AT129" s="22">
        <v>4</v>
      </c>
      <c r="AU129" s="27"/>
      <c r="AV129" s="27"/>
      <c r="AW129" s="27">
        <v>3</v>
      </c>
      <c r="AX129" s="27"/>
      <c r="AY129" s="21"/>
      <c r="AZ129" s="21"/>
      <c r="BA129" s="21">
        <v>3</v>
      </c>
      <c r="BB129" s="21"/>
      <c r="BC129" s="22"/>
      <c r="BD129" s="22"/>
      <c r="BE129" s="22">
        <v>3</v>
      </c>
      <c r="BF129" s="22"/>
      <c r="BG129" s="23"/>
      <c r="BH129" s="23"/>
      <c r="BI129" s="23">
        <v>3</v>
      </c>
      <c r="BJ129" s="23"/>
      <c r="BK129" s="24"/>
      <c r="BL129" s="24"/>
      <c r="BM129" s="24">
        <v>3</v>
      </c>
      <c r="BN129" s="24"/>
      <c r="BO129" s="25"/>
      <c r="BP129" s="25"/>
      <c r="BQ129" s="25">
        <v>3</v>
      </c>
      <c r="BR129" s="25"/>
      <c r="BS129" s="26"/>
      <c r="BT129" s="26"/>
      <c r="BU129" s="26">
        <v>3</v>
      </c>
      <c r="BV129" s="26"/>
      <c r="CK129" s="28"/>
      <c r="CP129" s="28"/>
    </row>
    <row r="130" spans="1:94">
      <c r="A130" s="17">
        <v>128</v>
      </c>
      <c r="B130" s="510">
        <v>16</v>
      </c>
      <c r="C130" s="821"/>
      <c r="D130" s="18">
        <v>1</v>
      </c>
      <c r="E130" s="19"/>
      <c r="F130" s="50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19"/>
      <c r="R130" s="500">
        <v>1</v>
      </c>
      <c r="S130" s="21"/>
      <c r="T130" s="21"/>
      <c r="U130" s="21"/>
      <c r="V130" s="21">
        <v>4</v>
      </c>
      <c r="W130" s="22"/>
      <c r="X130" s="22"/>
      <c r="Y130" s="22"/>
      <c r="Z130" s="22">
        <v>4</v>
      </c>
      <c r="AA130" s="23"/>
      <c r="AB130" s="23"/>
      <c r="AC130" s="23"/>
      <c r="AD130" s="23">
        <v>4</v>
      </c>
      <c r="AE130" s="24"/>
      <c r="AF130" s="24"/>
      <c r="AG130" s="24"/>
      <c r="AH130" s="24">
        <v>4</v>
      </c>
      <c r="AI130" s="25"/>
      <c r="AJ130" s="25"/>
      <c r="AK130" s="25"/>
      <c r="AL130" s="25">
        <v>4</v>
      </c>
      <c r="AM130" s="26"/>
      <c r="AN130" s="26"/>
      <c r="AO130" s="26"/>
      <c r="AP130" s="26">
        <v>4</v>
      </c>
      <c r="AQ130" s="22"/>
      <c r="AR130" s="22"/>
      <c r="AS130" s="22">
        <v>3</v>
      </c>
      <c r="AT130" s="22"/>
      <c r="AU130" s="27"/>
      <c r="AV130" s="27"/>
      <c r="AW130" s="27"/>
      <c r="AX130" s="27">
        <v>4</v>
      </c>
      <c r="AY130" s="21"/>
      <c r="AZ130" s="21"/>
      <c r="BA130" s="21"/>
      <c r="BB130" s="21">
        <v>4</v>
      </c>
      <c r="BC130" s="22"/>
      <c r="BD130" s="22"/>
      <c r="BE130" s="22">
        <v>3</v>
      </c>
      <c r="BF130" s="22"/>
      <c r="BG130" s="23"/>
      <c r="BH130" s="23"/>
      <c r="BI130" s="23"/>
      <c r="BJ130" s="23">
        <v>4</v>
      </c>
      <c r="BK130" s="24"/>
      <c r="BL130" s="24"/>
      <c r="BM130" s="24"/>
      <c r="BN130" s="24">
        <v>4</v>
      </c>
      <c r="BO130" s="25"/>
      <c r="BP130" s="25"/>
      <c r="BQ130" s="25"/>
      <c r="BR130" s="25">
        <v>4</v>
      </c>
      <c r="BS130" s="26"/>
      <c r="BT130" s="26"/>
      <c r="BU130" s="26"/>
      <c r="BV130" s="26">
        <v>4</v>
      </c>
      <c r="CK130" s="28"/>
      <c r="CP130" s="28"/>
    </row>
    <row r="131" spans="1:94">
      <c r="A131" s="17">
        <v>129</v>
      </c>
      <c r="B131" s="510">
        <v>17</v>
      </c>
      <c r="C131" s="821"/>
      <c r="D131" s="18">
        <v>1</v>
      </c>
      <c r="E131" s="19"/>
      <c r="F131" s="500"/>
      <c r="G131" s="20"/>
      <c r="H131" s="20"/>
      <c r="I131" s="20"/>
      <c r="J131" s="20">
        <v>1</v>
      </c>
      <c r="K131" s="20"/>
      <c r="L131" s="20"/>
      <c r="M131" s="20"/>
      <c r="N131" s="20"/>
      <c r="O131" s="20"/>
      <c r="P131" s="20"/>
      <c r="Q131" s="19"/>
      <c r="R131" s="500"/>
      <c r="S131" s="21"/>
      <c r="T131" s="21"/>
      <c r="U131" s="21">
        <v>3</v>
      </c>
      <c r="V131" s="21"/>
      <c r="W131" s="22"/>
      <c r="X131" s="22"/>
      <c r="Y131" s="22">
        <v>3</v>
      </c>
      <c r="Z131" s="22"/>
      <c r="AA131" s="23"/>
      <c r="AB131" s="23"/>
      <c r="AC131" s="23"/>
      <c r="AD131" s="23">
        <v>4</v>
      </c>
      <c r="AE131" s="24"/>
      <c r="AF131" s="24"/>
      <c r="AG131" s="24"/>
      <c r="AH131" s="24">
        <v>4</v>
      </c>
      <c r="AI131" s="25"/>
      <c r="AJ131" s="25"/>
      <c r="AK131" s="25"/>
      <c r="AL131" s="25">
        <v>4</v>
      </c>
      <c r="AM131" s="26"/>
      <c r="AN131" s="26"/>
      <c r="AO131" s="26"/>
      <c r="AP131" s="26">
        <v>4</v>
      </c>
      <c r="AQ131" s="22"/>
      <c r="AR131" s="22"/>
      <c r="AS131" s="22"/>
      <c r="AT131" s="22">
        <v>4</v>
      </c>
      <c r="AU131" s="27"/>
      <c r="AV131" s="27"/>
      <c r="AW131" s="27"/>
      <c r="AX131" s="27">
        <v>4</v>
      </c>
      <c r="AY131" s="21"/>
      <c r="AZ131" s="21"/>
      <c r="BA131" s="21"/>
      <c r="BB131" s="21">
        <v>4</v>
      </c>
      <c r="BC131" s="22"/>
      <c r="BD131" s="22"/>
      <c r="BE131" s="22"/>
      <c r="BF131" s="22">
        <v>4</v>
      </c>
      <c r="BG131" s="23"/>
      <c r="BH131" s="23"/>
      <c r="BI131" s="23"/>
      <c r="BJ131" s="23">
        <v>4</v>
      </c>
      <c r="BK131" s="24"/>
      <c r="BL131" s="24"/>
      <c r="BM131" s="24"/>
      <c r="BN131" s="24">
        <v>4</v>
      </c>
      <c r="BO131" s="25"/>
      <c r="BP131" s="25"/>
      <c r="BQ131" s="25"/>
      <c r="BR131" s="25">
        <v>4</v>
      </c>
      <c r="BS131" s="26"/>
      <c r="BT131" s="26"/>
      <c r="BU131" s="26"/>
      <c r="BV131" s="26">
        <v>4</v>
      </c>
      <c r="CK131" s="28"/>
      <c r="CP131" s="28"/>
    </row>
    <row r="132" spans="1:94">
      <c r="A132" s="17">
        <v>130</v>
      </c>
      <c r="B132" s="510">
        <v>18</v>
      </c>
      <c r="C132" s="821"/>
      <c r="D132" s="18">
        <v>1</v>
      </c>
      <c r="E132" s="19"/>
      <c r="F132" s="500"/>
      <c r="G132" s="20"/>
      <c r="H132" s="20">
        <v>1</v>
      </c>
      <c r="I132" s="20"/>
      <c r="J132" s="20"/>
      <c r="K132" s="20"/>
      <c r="L132" s="20"/>
      <c r="M132" s="20"/>
      <c r="N132" s="20"/>
      <c r="O132" s="20"/>
      <c r="P132" s="20"/>
      <c r="Q132" s="19"/>
      <c r="R132" s="500"/>
      <c r="S132" s="21"/>
      <c r="T132" s="21"/>
      <c r="U132" s="21"/>
      <c r="V132" s="21">
        <v>4</v>
      </c>
      <c r="W132" s="22"/>
      <c r="X132" s="22"/>
      <c r="Y132" s="22"/>
      <c r="Z132" s="22">
        <v>4</v>
      </c>
      <c r="AA132" s="23"/>
      <c r="AB132" s="23"/>
      <c r="AC132" s="23"/>
      <c r="AD132" s="23">
        <v>4</v>
      </c>
      <c r="AE132" s="24"/>
      <c r="AF132" s="24"/>
      <c r="AG132" s="24"/>
      <c r="AH132" s="24">
        <v>4</v>
      </c>
      <c r="AI132" s="25"/>
      <c r="AJ132" s="25"/>
      <c r="AK132" s="25"/>
      <c r="AL132" s="25">
        <v>4</v>
      </c>
      <c r="AM132" s="26"/>
      <c r="AN132" s="26"/>
      <c r="AO132" s="26"/>
      <c r="AP132" s="26">
        <v>4</v>
      </c>
      <c r="AQ132" s="22"/>
      <c r="AR132" s="22"/>
      <c r="AS132" s="22">
        <v>3</v>
      </c>
      <c r="AT132" s="22"/>
      <c r="AU132" s="27"/>
      <c r="AV132" s="27"/>
      <c r="AW132" s="27">
        <v>3</v>
      </c>
      <c r="AX132" s="27"/>
      <c r="AY132" s="21"/>
      <c r="AZ132" s="21"/>
      <c r="BA132" s="21"/>
      <c r="BB132" s="21">
        <v>4</v>
      </c>
      <c r="BC132" s="22"/>
      <c r="BD132" s="22"/>
      <c r="BE132" s="22">
        <v>3</v>
      </c>
      <c r="BF132" s="22"/>
      <c r="BG132" s="23"/>
      <c r="BH132" s="23"/>
      <c r="BI132" s="23">
        <v>3</v>
      </c>
      <c r="BJ132" s="23"/>
      <c r="BK132" s="24"/>
      <c r="BL132" s="24"/>
      <c r="BM132" s="24"/>
      <c r="BN132" s="24">
        <v>4</v>
      </c>
      <c r="BO132" s="25"/>
      <c r="BP132" s="25"/>
      <c r="BQ132" s="25"/>
      <c r="BR132" s="25">
        <v>4</v>
      </c>
      <c r="BS132" s="26"/>
      <c r="BT132" s="26"/>
      <c r="BU132" s="26"/>
      <c r="BV132" s="26">
        <v>4</v>
      </c>
      <c r="CK132" s="28"/>
      <c r="CP132" s="28"/>
    </row>
    <row r="133" spans="1:94">
      <c r="A133" s="17">
        <v>131</v>
      </c>
      <c r="B133" s="510">
        <v>19</v>
      </c>
      <c r="C133" s="821"/>
      <c r="D133" s="18">
        <v>1</v>
      </c>
      <c r="E133" s="19"/>
      <c r="F133" s="500"/>
      <c r="G133" s="20"/>
      <c r="H133" s="20"/>
      <c r="I133" s="20">
        <v>1</v>
      </c>
      <c r="J133" s="20"/>
      <c r="K133" s="20"/>
      <c r="L133" s="20"/>
      <c r="M133" s="20"/>
      <c r="N133" s="20"/>
      <c r="O133" s="20"/>
      <c r="P133" s="20"/>
      <c r="Q133" s="19"/>
      <c r="R133" s="500"/>
      <c r="S133" s="21"/>
      <c r="T133" s="21"/>
      <c r="U133" s="21">
        <v>3</v>
      </c>
      <c r="V133" s="21"/>
      <c r="W133" s="22"/>
      <c r="X133" s="22"/>
      <c r="Y133" s="22">
        <v>3</v>
      </c>
      <c r="Z133" s="22"/>
      <c r="AA133" s="23"/>
      <c r="AB133" s="23"/>
      <c r="AC133" s="23">
        <v>3</v>
      </c>
      <c r="AD133" s="23"/>
      <c r="AE133" s="24"/>
      <c r="AF133" s="24"/>
      <c r="AG133" s="24">
        <v>3</v>
      </c>
      <c r="AH133" s="24"/>
      <c r="AI133" s="25"/>
      <c r="AJ133" s="25"/>
      <c r="AK133" s="25">
        <v>3</v>
      </c>
      <c r="AL133" s="25"/>
      <c r="AM133" s="26"/>
      <c r="AN133" s="26"/>
      <c r="AO133" s="26">
        <v>3</v>
      </c>
      <c r="AP133" s="26"/>
      <c r="AQ133" s="22"/>
      <c r="AR133" s="22">
        <v>2</v>
      </c>
      <c r="AS133" s="22"/>
      <c r="AT133" s="22"/>
      <c r="AU133" s="27"/>
      <c r="AV133" s="27"/>
      <c r="AW133" s="27">
        <v>3</v>
      </c>
      <c r="AX133" s="27"/>
      <c r="AY133" s="21"/>
      <c r="AZ133" s="21">
        <v>2</v>
      </c>
      <c r="BA133" s="21"/>
      <c r="BB133" s="21"/>
      <c r="BC133" s="22"/>
      <c r="BD133" s="22"/>
      <c r="BE133" s="22">
        <v>3</v>
      </c>
      <c r="BF133" s="22"/>
      <c r="BG133" s="23"/>
      <c r="BH133" s="23">
        <v>2</v>
      </c>
      <c r="BI133" s="23"/>
      <c r="BJ133" s="23"/>
      <c r="BK133" s="24"/>
      <c r="BL133" s="24"/>
      <c r="BM133" s="24"/>
      <c r="BN133" s="24">
        <v>4</v>
      </c>
      <c r="BO133" s="25"/>
      <c r="BP133" s="25"/>
      <c r="BQ133" s="25"/>
      <c r="BR133" s="25">
        <v>4</v>
      </c>
      <c r="BS133" s="26"/>
      <c r="BT133" s="26"/>
      <c r="BU133" s="26">
        <v>3</v>
      </c>
      <c r="BV133" s="26"/>
      <c r="CK133" s="28"/>
      <c r="CP133" s="28"/>
    </row>
    <row r="134" spans="1:94">
      <c r="A134" s="17">
        <v>132</v>
      </c>
      <c r="B134" s="510">
        <v>20</v>
      </c>
      <c r="C134" s="822"/>
      <c r="D134" s="18"/>
      <c r="E134" s="19">
        <v>1</v>
      </c>
      <c r="F134" s="500"/>
      <c r="G134" s="20"/>
      <c r="H134" s="20"/>
      <c r="I134" s="20"/>
      <c r="J134" s="20"/>
      <c r="K134" s="20">
        <v>1</v>
      </c>
      <c r="L134" s="20"/>
      <c r="M134" s="20"/>
      <c r="N134" s="20"/>
      <c r="O134" s="20"/>
      <c r="P134" s="20"/>
      <c r="Q134" s="19"/>
      <c r="R134" s="500"/>
      <c r="S134" s="21"/>
      <c r="T134" s="21"/>
      <c r="U134" s="21"/>
      <c r="V134" s="21">
        <v>4</v>
      </c>
      <c r="W134" s="22"/>
      <c r="X134" s="22"/>
      <c r="Y134" s="22"/>
      <c r="Z134" s="22">
        <v>4</v>
      </c>
      <c r="AA134" s="23"/>
      <c r="AB134" s="23"/>
      <c r="AC134" s="23"/>
      <c r="AD134" s="23">
        <v>4</v>
      </c>
      <c r="AE134" s="24"/>
      <c r="AF134" s="24"/>
      <c r="AG134" s="24"/>
      <c r="AH134" s="24">
        <v>4</v>
      </c>
      <c r="AI134" s="25"/>
      <c r="AJ134" s="25"/>
      <c r="AK134" s="25"/>
      <c r="AL134" s="25">
        <v>4</v>
      </c>
      <c r="AM134" s="26"/>
      <c r="AN134" s="26"/>
      <c r="AO134" s="26"/>
      <c r="AP134" s="26">
        <v>4</v>
      </c>
      <c r="AQ134" s="22"/>
      <c r="AR134" s="22"/>
      <c r="AS134" s="22"/>
      <c r="AT134" s="22">
        <v>4</v>
      </c>
      <c r="AU134" s="27"/>
      <c r="AV134" s="27"/>
      <c r="AW134" s="27"/>
      <c r="AX134" s="27">
        <v>4</v>
      </c>
      <c r="AY134" s="21"/>
      <c r="AZ134" s="21"/>
      <c r="BA134" s="21"/>
      <c r="BB134" s="21">
        <v>4</v>
      </c>
      <c r="BC134" s="22"/>
      <c r="BD134" s="22"/>
      <c r="BE134" s="22"/>
      <c r="BF134" s="22">
        <v>4</v>
      </c>
      <c r="BG134" s="23"/>
      <c r="BH134" s="23"/>
      <c r="BI134" s="23"/>
      <c r="BJ134" s="23">
        <v>4</v>
      </c>
      <c r="BK134" s="24"/>
      <c r="BL134" s="24"/>
      <c r="BM134" s="24"/>
      <c r="BN134" s="24">
        <v>4</v>
      </c>
      <c r="BO134" s="25"/>
      <c r="BP134" s="25"/>
      <c r="BQ134" s="25"/>
      <c r="BR134" s="25">
        <v>4</v>
      </c>
      <c r="BS134" s="26"/>
      <c r="BT134" s="26"/>
      <c r="BU134" s="26"/>
      <c r="BV134" s="26">
        <v>4</v>
      </c>
      <c r="CK134" s="28"/>
      <c r="CP134" s="28"/>
    </row>
    <row r="135" spans="1:94" ht="15" customHeight="1">
      <c r="A135" s="17">
        <v>133</v>
      </c>
      <c r="B135" s="181">
        <v>1</v>
      </c>
      <c r="C135" s="622" t="s">
        <v>191</v>
      </c>
      <c r="D135" s="18">
        <v>1</v>
      </c>
      <c r="E135" s="19"/>
      <c r="F135" s="500"/>
      <c r="G135" s="20"/>
      <c r="H135" s="20"/>
      <c r="I135" s="20"/>
      <c r="J135" s="20"/>
      <c r="K135" s="20">
        <v>1</v>
      </c>
      <c r="L135" s="20"/>
      <c r="M135" s="20"/>
      <c r="N135" s="20"/>
      <c r="O135" s="20"/>
      <c r="P135" s="20"/>
      <c r="Q135" s="19"/>
      <c r="R135" s="500"/>
      <c r="S135" s="145"/>
      <c r="T135" s="145"/>
      <c r="U135" s="145">
        <v>3</v>
      </c>
      <c r="V135" s="145"/>
      <c r="W135" s="10"/>
      <c r="X135" s="10"/>
      <c r="Y135" s="10">
        <v>3</v>
      </c>
      <c r="Z135" s="10"/>
      <c r="AA135" s="146"/>
      <c r="AB135" s="146"/>
      <c r="AC135" s="146">
        <v>3</v>
      </c>
      <c r="AD135" s="146"/>
      <c r="AE135" s="147"/>
      <c r="AF135" s="147"/>
      <c r="AG135" s="147">
        <v>3</v>
      </c>
      <c r="AH135" s="147"/>
      <c r="AI135" s="148"/>
      <c r="AJ135" s="148"/>
      <c r="AK135" s="148">
        <v>3</v>
      </c>
      <c r="AL135" s="148"/>
      <c r="AM135" s="149"/>
      <c r="AN135" s="149"/>
      <c r="AO135" s="149">
        <v>3</v>
      </c>
      <c r="AP135" s="149"/>
      <c r="AQ135" s="10"/>
      <c r="AR135" s="10"/>
      <c r="AS135" s="10">
        <v>3</v>
      </c>
      <c r="AT135" s="10"/>
      <c r="AU135" s="150"/>
      <c r="AV135" s="150"/>
      <c r="AW135" s="150">
        <v>3</v>
      </c>
      <c r="AX135" s="150"/>
      <c r="AY135" s="145"/>
      <c r="AZ135" s="145"/>
      <c r="BA135" s="145">
        <v>3</v>
      </c>
      <c r="BB135" s="145"/>
      <c r="BC135" s="10"/>
      <c r="BD135" s="10"/>
      <c r="BE135" s="10">
        <v>3</v>
      </c>
      <c r="BF135" s="10"/>
      <c r="BG135" s="146"/>
      <c r="BH135" s="146">
        <v>2</v>
      </c>
      <c r="BI135" s="146"/>
      <c r="BJ135" s="146"/>
      <c r="BK135" s="147"/>
      <c r="BL135" s="147"/>
      <c r="BM135" s="147">
        <v>3</v>
      </c>
      <c r="BN135" s="147"/>
      <c r="BO135" s="148"/>
      <c r="BP135" s="148"/>
      <c r="BQ135" s="148">
        <v>3</v>
      </c>
      <c r="BR135" s="148"/>
      <c r="BS135" s="149"/>
      <c r="BT135" s="149"/>
      <c r="BU135" s="149">
        <v>3</v>
      </c>
      <c r="BV135" s="149"/>
      <c r="CK135" s="28"/>
      <c r="CP135" s="28"/>
    </row>
    <row r="136" spans="1:94">
      <c r="A136" s="17">
        <v>134</v>
      </c>
      <c r="B136" s="181">
        <v>2</v>
      </c>
      <c r="C136" s="623"/>
      <c r="D136" s="18"/>
      <c r="E136" s="19"/>
      <c r="F136" s="500">
        <v>1</v>
      </c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19"/>
      <c r="R136" s="500">
        <v>1</v>
      </c>
      <c r="S136" s="145"/>
      <c r="T136" s="145"/>
      <c r="U136" s="145">
        <v>3</v>
      </c>
      <c r="V136" s="145"/>
      <c r="W136" s="10"/>
      <c r="X136" s="10"/>
      <c r="Y136" s="10">
        <v>3</v>
      </c>
      <c r="Z136" s="10"/>
      <c r="AA136" s="146"/>
      <c r="AB136" s="146"/>
      <c r="AC136" s="146"/>
      <c r="AD136" s="146">
        <v>4</v>
      </c>
      <c r="AE136" s="147"/>
      <c r="AF136" s="147"/>
      <c r="AG136" s="147">
        <v>3</v>
      </c>
      <c r="AH136" s="147"/>
      <c r="AI136" s="148"/>
      <c r="AJ136" s="148"/>
      <c r="AK136" s="148">
        <v>3</v>
      </c>
      <c r="AL136" s="148"/>
      <c r="AM136" s="149"/>
      <c r="AN136" s="149"/>
      <c r="AO136" s="149">
        <v>3</v>
      </c>
      <c r="AP136" s="149"/>
      <c r="AQ136" s="10"/>
      <c r="AR136" s="10"/>
      <c r="AS136" s="10">
        <v>3</v>
      </c>
      <c r="AT136" s="10"/>
      <c r="AU136" s="150"/>
      <c r="AV136" s="150"/>
      <c r="AW136" s="150">
        <v>3</v>
      </c>
      <c r="AX136" s="150"/>
      <c r="AY136" s="145"/>
      <c r="AZ136" s="145"/>
      <c r="BA136" s="145"/>
      <c r="BB136" s="145">
        <v>4</v>
      </c>
      <c r="BC136" s="10"/>
      <c r="BD136" s="10"/>
      <c r="BE136" s="10">
        <v>3</v>
      </c>
      <c r="BF136" s="10"/>
      <c r="BG136" s="146"/>
      <c r="BH136" s="146"/>
      <c r="BI136" s="146"/>
      <c r="BJ136" s="146">
        <v>4</v>
      </c>
      <c r="BK136" s="147"/>
      <c r="BL136" s="147"/>
      <c r="BM136" s="147">
        <v>3</v>
      </c>
      <c r="BN136" s="147"/>
      <c r="BO136" s="148"/>
      <c r="BP136" s="148"/>
      <c r="BQ136" s="148">
        <v>3</v>
      </c>
      <c r="BR136" s="148"/>
      <c r="BS136" s="149"/>
      <c r="BT136" s="149"/>
      <c r="BU136" s="149">
        <v>3</v>
      </c>
      <c r="BV136" s="149"/>
      <c r="CK136" s="28"/>
      <c r="CP136" s="28"/>
    </row>
    <row r="137" spans="1:94">
      <c r="A137" s="17">
        <v>135</v>
      </c>
      <c r="B137" s="181">
        <v>3</v>
      </c>
      <c r="C137" s="623"/>
      <c r="D137" s="18">
        <v>1</v>
      </c>
      <c r="E137" s="19"/>
      <c r="F137" s="500"/>
      <c r="G137" s="20"/>
      <c r="H137" s="20"/>
      <c r="I137" s="20">
        <v>1</v>
      </c>
      <c r="J137" s="20"/>
      <c r="K137" s="20"/>
      <c r="L137" s="20"/>
      <c r="M137" s="20"/>
      <c r="N137" s="20"/>
      <c r="O137" s="20"/>
      <c r="P137" s="20"/>
      <c r="Q137" s="19"/>
      <c r="R137" s="500"/>
      <c r="S137" s="145"/>
      <c r="T137" s="145"/>
      <c r="U137" s="145">
        <v>3</v>
      </c>
      <c r="V137" s="145"/>
      <c r="W137" s="10"/>
      <c r="X137" s="10"/>
      <c r="Y137" s="10">
        <v>3</v>
      </c>
      <c r="Z137" s="10"/>
      <c r="AA137" s="146"/>
      <c r="AB137" s="146"/>
      <c r="AC137" s="146">
        <v>3</v>
      </c>
      <c r="AD137" s="146"/>
      <c r="AE137" s="147"/>
      <c r="AF137" s="147"/>
      <c r="AG137" s="147"/>
      <c r="AH137" s="147">
        <v>4</v>
      </c>
      <c r="AI137" s="148"/>
      <c r="AJ137" s="148"/>
      <c r="AK137" s="148"/>
      <c r="AL137" s="148">
        <v>4</v>
      </c>
      <c r="AM137" s="149"/>
      <c r="AN137" s="149"/>
      <c r="AO137" s="149">
        <v>3</v>
      </c>
      <c r="AP137" s="149"/>
      <c r="AQ137" s="10"/>
      <c r="AR137" s="10"/>
      <c r="AS137" s="10">
        <v>3</v>
      </c>
      <c r="AT137" s="10"/>
      <c r="AU137" s="150"/>
      <c r="AV137" s="150"/>
      <c r="AW137" s="150">
        <v>3</v>
      </c>
      <c r="AX137" s="150"/>
      <c r="AY137" s="145"/>
      <c r="AZ137" s="145"/>
      <c r="BA137" s="145"/>
      <c r="BB137" s="145">
        <v>4</v>
      </c>
      <c r="BC137" s="10"/>
      <c r="BD137" s="10"/>
      <c r="BE137" s="10">
        <v>3</v>
      </c>
      <c r="BF137" s="10"/>
      <c r="BG137" s="146"/>
      <c r="BH137" s="146"/>
      <c r="BI137" s="146"/>
      <c r="BJ137" s="146">
        <v>4</v>
      </c>
      <c r="BK137" s="147"/>
      <c r="BL137" s="147"/>
      <c r="BM137" s="147"/>
      <c r="BN137" s="147">
        <v>4</v>
      </c>
      <c r="BO137" s="148"/>
      <c r="BP137" s="148"/>
      <c r="BQ137" s="148">
        <v>3</v>
      </c>
      <c r="BR137" s="148"/>
      <c r="BS137" s="149"/>
      <c r="BT137" s="149"/>
      <c r="BU137" s="149">
        <v>3</v>
      </c>
      <c r="BV137" s="149"/>
      <c r="CK137" s="28"/>
      <c r="CP137" s="28"/>
    </row>
    <row r="138" spans="1:94">
      <c r="A138" s="17">
        <v>136</v>
      </c>
      <c r="B138" s="181">
        <v>4</v>
      </c>
      <c r="C138" s="623"/>
      <c r="D138" s="18">
        <v>1</v>
      </c>
      <c r="E138" s="19"/>
      <c r="F138" s="500"/>
      <c r="G138" s="20"/>
      <c r="H138" s="20"/>
      <c r="I138" s="20">
        <v>1</v>
      </c>
      <c r="J138" s="20"/>
      <c r="K138" s="20"/>
      <c r="L138" s="20"/>
      <c r="M138" s="20"/>
      <c r="N138" s="20"/>
      <c r="O138" s="20"/>
      <c r="P138" s="20"/>
      <c r="Q138" s="19"/>
      <c r="R138" s="500"/>
      <c r="S138" s="145"/>
      <c r="T138" s="145"/>
      <c r="U138" s="145">
        <v>3</v>
      </c>
      <c r="V138" s="145"/>
      <c r="W138" s="10"/>
      <c r="X138" s="10"/>
      <c r="Y138" s="10">
        <v>3</v>
      </c>
      <c r="Z138" s="10"/>
      <c r="AA138" s="146"/>
      <c r="AB138" s="146"/>
      <c r="AC138" s="146">
        <v>3</v>
      </c>
      <c r="AD138" s="146"/>
      <c r="AE138" s="147"/>
      <c r="AF138" s="147"/>
      <c r="AG138" s="147">
        <v>3</v>
      </c>
      <c r="AH138" s="147"/>
      <c r="AI138" s="148"/>
      <c r="AJ138" s="148"/>
      <c r="AK138" s="148"/>
      <c r="AL138" s="148">
        <v>4</v>
      </c>
      <c r="AM138" s="149"/>
      <c r="AN138" s="149"/>
      <c r="AO138" s="149"/>
      <c r="AP138" s="149">
        <v>4</v>
      </c>
      <c r="AQ138" s="10"/>
      <c r="AR138" s="10"/>
      <c r="AS138" s="10">
        <v>3</v>
      </c>
      <c r="AT138" s="10"/>
      <c r="AU138" s="150"/>
      <c r="AV138" s="150"/>
      <c r="AW138" s="150">
        <v>3</v>
      </c>
      <c r="AX138" s="150"/>
      <c r="AY138" s="145"/>
      <c r="AZ138" s="145"/>
      <c r="BA138" s="145">
        <v>3</v>
      </c>
      <c r="BB138" s="145"/>
      <c r="BC138" s="10"/>
      <c r="BD138" s="10"/>
      <c r="BE138" s="10">
        <v>3</v>
      </c>
      <c r="BF138" s="10"/>
      <c r="BG138" s="146"/>
      <c r="BH138" s="146"/>
      <c r="BI138" s="146">
        <v>3</v>
      </c>
      <c r="BJ138" s="146"/>
      <c r="BK138" s="147"/>
      <c r="BL138" s="147"/>
      <c r="BM138" s="147"/>
      <c r="BN138" s="147">
        <v>4</v>
      </c>
      <c r="BO138" s="148"/>
      <c r="BP138" s="148"/>
      <c r="BQ138" s="148">
        <v>3</v>
      </c>
      <c r="BR138" s="148"/>
      <c r="BS138" s="149"/>
      <c r="BT138" s="149"/>
      <c r="BU138" s="149"/>
      <c r="BV138" s="149">
        <v>4</v>
      </c>
      <c r="CK138" s="28"/>
      <c r="CP138" s="28"/>
    </row>
    <row r="139" spans="1:94">
      <c r="A139" s="17">
        <v>137</v>
      </c>
      <c r="B139" s="181">
        <v>5</v>
      </c>
      <c r="C139" s="623"/>
      <c r="D139" s="18">
        <v>1</v>
      </c>
      <c r="E139" s="19"/>
      <c r="F139" s="50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19"/>
      <c r="R139" s="500">
        <v>1</v>
      </c>
      <c r="S139" s="145"/>
      <c r="T139" s="145"/>
      <c r="U139" s="145">
        <v>3</v>
      </c>
      <c r="V139" s="145"/>
      <c r="W139" s="10"/>
      <c r="X139" s="10"/>
      <c r="Y139" s="10">
        <v>3</v>
      </c>
      <c r="Z139" s="10"/>
      <c r="AA139" s="146"/>
      <c r="AB139" s="146"/>
      <c r="AC139" s="146"/>
      <c r="AD139" s="146">
        <v>4</v>
      </c>
      <c r="AE139" s="147"/>
      <c r="AF139" s="147"/>
      <c r="AG139" s="147">
        <v>3</v>
      </c>
      <c r="AH139" s="147"/>
      <c r="AI139" s="148"/>
      <c r="AJ139" s="148"/>
      <c r="AK139" s="148">
        <v>3</v>
      </c>
      <c r="AL139" s="148"/>
      <c r="AM139" s="149"/>
      <c r="AN139" s="149"/>
      <c r="AO139" s="149">
        <v>3</v>
      </c>
      <c r="AP139" s="149"/>
      <c r="AQ139" s="10"/>
      <c r="AR139" s="10">
        <v>2</v>
      </c>
      <c r="AS139" s="10"/>
      <c r="AT139" s="10"/>
      <c r="AU139" s="150"/>
      <c r="AV139" s="150"/>
      <c r="AW139" s="150">
        <v>3</v>
      </c>
      <c r="AX139" s="150"/>
      <c r="AY139" s="145"/>
      <c r="AZ139" s="145"/>
      <c r="BA139" s="145">
        <v>3</v>
      </c>
      <c r="BB139" s="145"/>
      <c r="BC139" s="10"/>
      <c r="BD139" s="10"/>
      <c r="BE139" s="10">
        <v>3</v>
      </c>
      <c r="BF139" s="10"/>
      <c r="BG139" s="146"/>
      <c r="BH139" s="146">
        <v>2</v>
      </c>
      <c r="BI139" s="146"/>
      <c r="BJ139" s="146"/>
      <c r="BK139" s="147"/>
      <c r="BL139" s="147"/>
      <c r="BM139" s="147">
        <v>3</v>
      </c>
      <c r="BN139" s="147"/>
      <c r="BO139" s="148"/>
      <c r="BP139" s="148"/>
      <c r="BQ139" s="148"/>
      <c r="BR139" s="148">
        <v>4</v>
      </c>
      <c r="BS139" s="149"/>
      <c r="BT139" s="149"/>
      <c r="BU139" s="149">
        <v>3</v>
      </c>
      <c r="BV139" s="149"/>
      <c r="CK139" s="28"/>
      <c r="CP139" s="28"/>
    </row>
    <row r="140" spans="1:94">
      <c r="A140" s="17">
        <v>138</v>
      </c>
      <c r="B140" s="181">
        <v>6</v>
      </c>
      <c r="C140" s="623"/>
      <c r="D140" s="18">
        <v>1</v>
      </c>
      <c r="E140" s="19"/>
      <c r="F140" s="500"/>
      <c r="G140" s="20"/>
      <c r="H140" s="20"/>
      <c r="I140" s="20"/>
      <c r="J140" s="20">
        <v>1</v>
      </c>
      <c r="K140" s="20"/>
      <c r="L140" s="20"/>
      <c r="M140" s="20"/>
      <c r="N140" s="20"/>
      <c r="O140" s="20"/>
      <c r="P140" s="20"/>
      <c r="Q140" s="19"/>
      <c r="R140" s="500"/>
      <c r="S140" s="145"/>
      <c r="T140" s="145"/>
      <c r="U140" s="145">
        <v>3</v>
      </c>
      <c r="V140" s="145"/>
      <c r="W140" s="10"/>
      <c r="X140" s="10"/>
      <c r="Y140" s="10"/>
      <c r="Z140" s="10">
        <v>4</v>
      </c>
      <c r="AA140" s="146"/>
      <c r="AB140" s="146"/>
      <c r="AC140" s="146"/>
      <c r="AD140" s="146">
        <v>4</v>
      </c>
      <c r="AE140" s="147"/>
      <c r="AF140" s="147"/>
      <c r="AG140" s="147">
        <v>3</v>
      </c>
      <c r="AH140" s="147"/>
      <c r="AI140" s="148"/>
      <c r="AJ140" s="148"/>
      <c r="AK140" s="148">
        <v>3</v>
      </c>
      <c r="AL140" s="148"/>
      <c r="AM140" s="149"/>
      <c r="AN140" s="149"/>
      <c r="AO140" s="149"/>
      <c r="AP140" s="149">
        <v>4</v>
      </c>
      <c r="AQ140" s="10"/>
      <c r="AR140" s="10"/>
      <c r="AS140" s="10">
        <v>3</v>
      </c>
      <c r="AT140" s="10"/>
      <c r="AU140" s="150"/>
      <c r="AV140" s="150"/>
      <c r="AW140" s="150"/>
      <c r="AX140" s="150">
        <v>4</v>
      </c>
      <c r="AY140" s="145"/>
      <c r="AZ140" s="145"/>
      <c r="BA140" s="145">
        <v>3</v>
      </c>
      <c r="BB140" s="145"/>
      <c r="BC140" s="10"/>
      <c r="BD140" s="10"/>
      <c r="BE140" s="10"/>
      <c r="BF140" s="10">
        <v>4</v>
      </c>
      <c r="BG140" s="146"/>
      <c r="BH140" s="146"/>
      <c r="BI140" s="146">
        <v>3</v>
      </c>
      <c r="BJ140" s="146"/>
      <c r="BK140" s="147"/>
      <c r="BL140" s="147"/>
      <c r="BM140" s="147">
        <v>3</v>
      </c>
      <c r="BN140" s="147"/>
      <c r="BO140" s="148"/>
      <c r="BP140" s="148"/>
      <c r="BQ140" s="148"/>
      <c r="BR140" s="148">
        <v>4</v>
      </c>
      <c r="BS140" s="149"/>
      <c r="BT140" s="149"/>
      <c r="BU140" s="149">
        <v>3</v>
      </c>
      <c r="BV140" s="149"/>
      <c r="CK140" s="28"/>
      <c r="CP140" s="28"/>
    </row>
    <row r="141" spans="1:94">
      <c r="A141" s="17">
        <v>139</v>
      </c>
      <c r="B141" s="181">
        <v>7</v>
      </c>
      <c r="C141" s="623"/>
      <c r="D141" s="18"/>
      <c r="E141" s="19">
        <v>1</v>
      </c>
      <c r="F141" s="500"/>
      <c r="G141" s="20"/>
      <c r="H141" s="20">
        <v>1</v>
      </c>
      <c r="I141" s="20"/>
      <c r="J141" s="20"/>
      <c r="K141" s="20"/>
      <c r="L141" s="20"/>
      <c r="M141" s="20"/>
      <c r="N141" s="20"/>
      <c r="O141" s="20"/>
      <c r="P141" s="20"/>
      <c r="Q141" s="19"/>
      <c r="R141" s="500"/>
      <c r="S141" s="145"/>
      <c r="T141" s="145"/>
      <c r="U141" s="145">
        <v>3</v>
      </c>
      <c r="V141" s="145"/>
      <c r="W141" s="10"/>
      <c r="X141" s="10"/>
      <c r="Y141" s="10">
        <v>3</v>
      </c>
      <c r="Z141" s="10"/>
      <c r="AA141" s="146"/>
      <c r="AB141" s="146"/>
      <c r="AC141" s="146">
        <v>3</v>
      </c>
      <c r="AD141" s="146"/>
      <c r="AE141" s="147"/>
      <c r="AF141" s="147"/>
      <c r="AG141" s="147"/>
      <c r="AH141" s="147">
        <v>4</v>
      </c>
      <c r="AI141" s="148"/>
      <c r="AJ141" s="148"/>
      <c r="AK141" s="148"/>
      <c r="AL141" s="148">
        <v>4</v>
      </c>
      <c r="AM141" s="149"/>
      <c r="AN141" s="149"/>
      <c r="AO141" s="149"/>
      <c r="AP141" s="149">
        <v>4</v>
      </c>
      <c r="AQ141" s="10"/>
      <c r="AR141" s="10"/>
      <c r="AS141" s="10">
        <v>3</v>
      </c>
      <c r="AT141" s="10"/>
      <c r="AU141" s="150"/>
      <c r="AV141" s="150"/>
      <c r="AW141" s="150">
        <v>3</v>
      </c>
      <c r="AX141" s="150"/>
      <c r="AY141" s="145"/>
      <c r="AZ141" s="145"/>
      <c r="BA141" s="145"/>
      <c r="BB141" s="145">
        <v>4</v>
      </c>
      <c r="BC141" s="10"/>
      <c r="BD141" s="10"/>
      <c r="BE141" s="10">
        <v>3</v>
      </c>
      <c r="BF141" s="10"/>
      <c r="BG141" s="146"/>
      <c r="BH141" s="146"/>
      <c r="BI141" s="146">
        <v>3</v>
      </c>
      <c r="BJ141" s="146"/>
      <c r="BK141" s="147"/>
      <c r="BL141" s="147"/>
      <c r="BM141" s="147"/>
      <c r="BN141" s="147">
        <v>4</v>
      </c>
      <c r="BO141" s="148"/>
      <c r="BP141" s="148"/>
      <c r="BQ141" s="148"/>
      <c r="BR141" s="148">
        <v>4</v>
      </c>
      <c r="BS141" s="149"/>
      <c r="BT141" s="149"/>
      <c r="BU141" s="149"/>
      <c r="BV141" s="149">
        <v>4</v>
      </c>
      <c r="CK141" s="28"/>
      <c r="CP141" s="28"/>
    </row>
    <row r="142" spans="1:94">
      <c r="A142" s="17">
        <v>140</v>
      </c>
      <c r="B142" s="181">
        <v>8</v>
      </c>
      <c r="C142" s="623"/>
      <c r="D142" s="18">
        <v>1</v>
      </c>
      <c r="E142" s="19"/>
      <c r="F142" s="500"/>
      <c r="G142" s="20">
        <v>1</v>
      </c>
      <c r="H142" s="20"/>
      <c r="I142" s="20"/>
      <c r="J142" s="20"/>
      <c r="K142" s="20"/>
      <c r="L142" s="20"/>
      <c r="M142" s="20"/>
      <c r="N142" s="20"/>
      <c r="O142" s="20"/>
      <c r="P142" s="20"/>
      <c r="Q142" s="19"/>
      <c r="R142" s="500"/>
      <c r="S142" s="145"/>
      <c r="T142" s="145"/>
      <c r="U142" s="145">
        <v>3</v>
      </c>
      <c r="V142" s="145"/>
      <c r="W142" s="10"/>
      <c r="X142" s="10"/>
      <c r="Y142" s="10">
        <v>3</v>
      </c>
      <c r="Z142" s="10"/>
      <c r="AA142" s="146"/>
      <c r="AB142" s="146"/>
      <c r="AC142" s="146">
        <v>3</v>
      </c>
      <c r="AD142" s="146"/>
      <c r="AE142" s="147"/>
      <c r="AF142" s="147"/>
      <c r="AG142" s="147"/>
      <c r="AH142" s="147">
        <v>4</v>
      </c>
      <c r="AI142" s="148"/>
      <c r="AJ142" s="148"/>
      <c r="AK142" s="148"/>
      <c r="AL142" s="148">
        <v>4</v>
      </c>
      <c r="AM142" s="149"/>
      <c r="AN142" s="149"/>
      <c r="AO142" s="149"/>
      <c r="AP142" s="149">
        <v>4</v>
      </c>
      <c r="AQ142" s="10"/>
      <c r="AR142" s="10"/>
      <c r="AS142" s="10"/>
      <c r="AT142" s="10">
        <v>4</v>
      </c>
      <c r="AU142" s="150"/>
      <c r="AV142" s="150"/>
      <c r="AW142" s="150">
        <v>3</v>
      </c>
      <c r="AX142" s="150"/>
      <c r="AY142" s="145"/>
      <c r="AZ142" s="145"/>
      <c r="BA142" s="145">
        <v>3</v>
      </c>
      <c r="BB142" s="145"/>
      <c r="BC142" s="10"/>
      <c r="BD142" s="10"/>
      <c r="BE142" s="10"/>
      <c r="BF142" s="10">
        <v>4</v>
      </c>
      <c r="BG142" s="146"/>
      <c r="BH142" s="146"/>
      <c r="BI142" s="146">
        <v>3</v>
      </c>
      <c r="BJ142" s="146"/>
      <c r="BK142" s="147"/>
      <c r="BL142" s="147"/>
      <c r="BM142" s="147">
        <v>3</v>
      </c>
      <c r="BN142" s="147"/>
      <c r="BO142" s="148"/>
      <c r="BP142" s="148"/>
      <c r="BQ142" s="148"/>
      <c r="BR142" s="148">
        <v>4</v>
      </c>
      <c r="BS142" s="149"/>
      <c r="BT142" s="149"/>
      <c r="BU142" s="149"/>
      <c r="BV142" s="149">
        <v>4</v>
      </c>
      <c r="CK142" s="28"/>
      <c r="CP142" s="28"/>
    </row>
    <row r="143" spans="1:94">
      <c r="A143" s="17">
        <v>141</v>
      </c>
      <c r="B143" s="181">
        <v>9</v>
      </c>
      <c r="C143" s="623"/>
      <c r="D143" s="18">
        <v>1</v>
      </c>
      <c r="E143" s="19"/>
      <c r="F143" s="500"/>
      <c r="G143" s="20">
        <v>1</v>
      </c>
      <c r="H143" s="20"/>
      <c r="I143" s="20"/>
      <c r="J143" s="20"/>
      <c r="K143" s="20"/>
      <c r="L143" s="20"/>
      <c r="M143" s="20"/>
      <c r="N143" s="20"/>
      <c r="O143" s="20"/>
      <c r="P143" s="20"/>
      <c r="Q143" s="19"/>
      <c r="R143" s="500"/>
      <c r="S143" s="145"/>
      <c r="T143" s="145"/>
      <c r="U143" s="145">
        <v>3</v>
      </c>
      <c r="V143" s="145"/>
      <c r="W143" s="10"/>
      <c r="X143" s="10"/>
      <c r="Y143" s="10"/>
      <c r="Z143" s="10">
        <v>4</v>
      </c>
      <c r="AA143" s="146"/>
      <c r="AB143" s="146"/>
      <c r="AC143" s="146">
        <v>3</v>
      </c>
      <c r="AD143" s="146"/>
      <c r="AE143" s="147"/>
      <c r="AF143" s="147"/>
      <c r="AG143" s="147"/>
      <c r="AH143" s="147">
        <v>4</v>
      </c>
      <c r="AI143" s="148"/>
      <c r="AJ143" s="148"/>
      <c r="AK143" s="148"/>
      <c r="AL143" s="148">
        <v>4</v>
      </c>
      <c r="AM143" s="149"/>
      <c r="AN143" s="149"/>
      <c r="AO143" s="149">
        <v>3</v>
      </c>
      <c r="AP143" s="149"/>
      <c r="AQ143" s="10"/>
      <c r="AR143" s="10"/>
      <c r="AS143" s="10">
        <v>3</v>
      </c>
      <c r="AT143" s="10"/>
      <c r="AU143" s="150"/>
      <c r="AV143" s="150"/>
      <c r="AW143" s="150">
        <v>3</v>
      </c>
      <c r="AX143" s="150"/>
      <c r="AY143" s="145"/>
      <c r="AZ143" s="145"/>
      <c r="BA143" s="145">
        <v>3</v>
      </c>
      <c r="BB143" s="145"/>
      <c r="BC143" s="10"/>
      <c r="BD143" s="10"/>
      <c r="BE143" s="10">
        <v>3</v>
      </c>
      <c r="BF143" s="10"/>
      <c r="BG143" s="146"/>
      <c r="BH143" s="146"/>
      <c r="BI143" s="146">
        <v>3</v>
      </c>
      <c r="BJ143" s="146"/>
      <c r="BK143" s="147"/>
      <c r="BL143" s="147"/>
      <c r="BM143" s="147">
        <v>3</v>
      </c>
      <c r="BN143" s="147"/>
      <c r="BO143" s="148"/>
      <c r="BP143" s="148"/>
      <c r="BQ143" s="148">
        <v>3</v>
      </c>
      <c r="BR143" s="148"/>
      <c r="BS143" s="149"/>
      <c r="BT143" s="149"/>
      <c r="BU143" s="149">
        <v>3</v>
      </c>
      <c r="BV143" s="149"/>
      <c r="CK143" s="28"/>
      <c r="CP143" s="28"/>
    </row>
    <row r="144" spans="1:94">
      <c r="A144" s="17">
        <v>142</v>
      </c>
      <c r="B144" s="181">
        <v>10</v>
      </c>
      <c r="C144" s="623"/>
      <c r="D144" s="18">
        <v>1</v>
      </c>
      <c r="E144" s="19"/>
      <c r="F144" s="50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19"/>
      <c r="R144" s="500">
        <v>1</v>
      </c>
      <c r="S144" s="145"/>
      <c r="T144" s="145"/>
      <c r="U144" s="145">
        <v>3</v>
      </c>
      <c r="V144" s="145"/>
      <c r="W144" s="10"/>
      <c r="X144" s="10"/>
      <c r="Y144" s="10">
        <v>3</v>
      </c>
      <c r="Z144" s="10"/>
      <c r="AA144" s="146"/>
      <c r="AB144" s="146"/>
      <c r="AC144" s="146"/>
      <c r="AD144" s="146">
        <v>4</v>
      </c>
      <c r="AE144" s="147"/>
      <c r="AF144" s="147"/>
      <c r="AG144" s="147"/>
      <c r="AH144" s="147">
        <v>4</v>
      </c>
      <c r="AI144" s="148"/>
      <c r="AJ144" s="148"/>
      <c r="AK144" s="148"/>
      <c r="AL144" s="148">
        <v>4</v>
      </c>
      <c r="AM144" s="149"/>
      <c r="AN144" s="149"/>
      <c r="AO144" s="149">
        <v>3</v>
      </c>
      <c r="AP144" s="149"/>
      <c r="AQ144" s="10"/>
      <c r="AR144" s="10"/>
      <c r="AS144" s="10"/>
      <c r="AT144" s="10">
        <v>4</v>
      </c>
      <c r="AU144" s="150"/>
      <c r="AV144" s="150"/>
      <c r="AW144" s="150"/>
      <c r="AX144" s="150">
        <v>4</v>
      </c>
      <c r="AY144" s="145"/>
      <c r="AZ144" s="145"/>
      <c r="BA144" s="145"/>
      <c r="BB144" s="145">
        <v>4</v>
      </c>
      <c r="BC144" s="10"/>
      <c r="BD144" s="10"/>
      <c r="BE144" s="10"/>
      <c r="BF144" s="10">
        <v>4</v>
      </c>
      <c r="BG144" s="146"/>
      <c r="BH144" s="146"/>
      <c r="BI144" s="146">
        <v>3</v>
      </c>
      <c r="BJ144" s="146"/>
      <c r="BK144" s="147"/>
      <c r="BL144" s="147"/>
      <c r="BM144" s="147"/>
      <c r="BN144" s="147">
        <v>4</v>
      </c>
      <c r="BO144" s="148"/>
      <c r="BP144" s="148"/>
      <c r="BQ144" s="148"/>
      <c r="BR144" s="148">
        <v>4</v>
      </c>
      <c r="BS144" s="149"/>
      <c r="BT144" s="149"/>
      <c r="BU144" s="149"/>
      <c r="BV144" s="149">
        <v>4</v>
      </c>
      <c r="CK144" s="28"/>
      <c r="CP144" s="28"/>
    </row>
    <row r="145" spans="1:94">
      <c r="A145" s="17">
        <v>143</v>
      </c>
      <c r="B145" s="181">
        <v>11</v>
      </c>
      <c r="C145" s="623"/>
      <c r="D145" s="18">
        <v>1</v>
      </c>
      <c r="E145" s="19"/>
      <c r="F145" s="500"/>
      <c r="G145" s="20"/>
      <c r="H145" s="20"/>
      <c r="I145" s="20"/>
      <c r="J145" s="20"/>
      <c r="K145" s="20">
        <v>1</v>
      </c>
      <c r="L145" s="20"/>
      <c r="M145" s="20"/>
      <c r="N145" s="20"/>
      <c r="O145" s="20"/>
      <c r="P145" s="20"/>
      <c r="Q145" s="19"/>
      <c r="R145" s="500"/>
      <c r="S145" s="145"/>
      <c r="T145" s="145"/>
      <c r="U145" s="145"/>
      <c r="V145" s="145">
        <v>4</v>
      </c>
      <c r="W145" s="10"/>
      <c r="X145" s="10"/>
      <c r="Y145" s="10">
        <v>3</v>
      </c>
      <c r="Z145" s="10"/>
      <c r="AA145" s="146"/>
      <c r="AB145" s="146"/>
      <c r="AC145" s="146"/>
      <c r="AD145" s="146">
        <v>4</v>
      </c>
      <c r="AE145" s="147"/>
      <c r="AF145" s="147"/>
      <c r="AG145" s="147"/>
      <c r="AH145" s="147">
        <v>4</v>
      </c>
      <c r="AI145" s="148"/>
      <c r="AJ145" s="148"/>
      <c r="AK145" s="148"/>
      <c r="AL145" s="148">
        <v>4</v>
      </c>
      <c r="AM145" s="149"/>
      <c r="AN145" s="149"/>
      <c r="AO145" s="149">
        <v>3</v>
      </c>
      <c r="AP145" s="149"/>
      <c r="AQ145" s="10"/>
      <c r="AR145" s="10"/>
      <c r="AS145" s="10">
        <v>3</v>
      </c>
      <c r="AT145" s="10"/>
      <c r="AU145" s="150"/>
      <c r="AV145" s="150"/>
      <c r="AW145" s="150">
        <v>3</v>
      </c>
      <c r="AX145" s="150"/>
      <c r="AY145" s="145"/>
      <c r="AZ145" s="145"/>
      <c r="BA145" s="145"/>
      <c r="BB145" s="145">
        <v>4</v>
      </c>
      <c r="BC145" s="10"/>
      <c r="BD145" s="10"/>
      <c r="BE145" s="10">
        <v>3</v>
      </c>
      <c r="BF145" s="10"/>
      <c r="BG145" s="146"/>
      <c r="BH145" s="146"/>
      <c r="BI145" s="146">
        <v>3</v>
      </c>
      <c r="BJ145" s="146"/>
      <c r="BK145" s="147"/>
      <c r="BL145" s="147"/>
      <c r="BM145" s="147"/>
      <c r="BN145" s="147">
        <v>4</v>
      </c>
      <c r="BO145" s="148"/>
      <c r="BP145" s="148"/>
      <c r="BQ145" s="148"/>
      <c r="BR145" s="148">
        <v>4</v>
      </c>
      <c r="BS145" s="149"/>
      <c r="BT145" s="149"/>
      <c r="BU145" s="149"/>
      <c r="BV145" s="149">
        <v>4</v>
      </c>
      <c r="CK145" s="28"/>
      <c r="CP145" s="28"/>
    </row>
    <row r="146" spans="1:94">
      <c r="A146" s="17">
        <v>144</v>
      </c>
      <c r="B146" s="181">
        <v>12</v>
      </c>
      <c r="C146" s="623"/>
      <c r="D146" s="18">
        <v>1</v>
      </c>
      <c r="E146" s="19"/>
      <c r="F146" s="500"/>
      <c r="G146" s="20"/>
      <c r="H146" s="20"/>
      <c r="I146" s="20"/>
      <c r="J146" s="20"/>
      <c r="K146" s="20">
        <v>1</v>
      </c>
      <c r="L146" s="20"/>
      <c r="M146" s="20"/>
      <c r="N146" s="20"/>
      <c r="O146" s="20"/>
      <c r="P146" s="20"/>
      <c r="Q146" s="19"/>
      <c r="R146" s="500"/>
      <c r="S146" s="145"/>
      <c r="T146" s="145"/>
      <c r="U146" s="145"/>
      <c r="V146" s="145">
        <v>4</v>
      </c>
      <c r="W146" s="10"/>
      <c r="X146" s="10"/>
      <c r="Y146" s="10">
        <v>3</v>
      </c>
      <c r="Z146" s="10"/>
      <c r="AA146" s="146"/>
      <c r="AB146" s="146"/>
      <c r="AC146" s="146"/>
      <c r="AD146" s="146">
        <v>4</v>
      </c>
      <c r="AE146" s="147"/>
      <c r="AF146" s="147"/>
      <c r="AG146" s="147"/>
      <c r="AH146" s="147">
        <v>4</v>
      </c>
      <c r="AI146" s="148"/>
      <c r="AJ146" s="148"/>
      <c r="AK146" s="148"/>
      <c r="AL146" s="148">
        <v>4</v>
      </c>
      <c r="AM146" s="149"/>
      <c r="AN146" s="149"/>
      <c r="AO146" s="149">
        <v>3</v>
      </c>
      <c r="AP146" s="149"/>
      <c r="AQ146" s="10"/>
      <c r="AR146" s="10"/>
      <c r="AS146" s="10">
        <v>3</v>
      </c>
      <c r="AT146" s="10"/>
      <c r="AU146" s="150"/>
      <c r="AV146" s="150"/>
      <c r="AW146" s="150">
        <v>3</v>
      </c>
      <c r="AX146" s="150"/>
      <c r="AY146" s="145"/>
      <c r="AZ146" s="145"/>
      <c r="BA146" s="145">
        <v>3</v>
      </c>
      <c r="BB146" s="145"/>
      <c r="BC146" s="10"/>
      <c r="BD146" s="10"/>
      <c r="BE146" s="10">
        <v>3</v>
      </c>
      <c r="BF146" s="10"/>
      <c r="BG146" s="146"/>
      <c r="BH146" s="146"/>
      <c r="BI146" s="146">
        <v>3</v>
      </c>
      <c r="BJ146" s="146"/>
      <c r="BK146" s="147"/>
      <c r="BL146" s="147"/>
      <c r="BM146" s="147"/>
      <c r="BN146" s="147">
        <v>4</v>
      </c>
      <c r="BO146" s="148"/>
      <c r="BP146" s="148"/>
      <c r="BQ146" s="148"/>
      <c r="BR146" s="148">
        <v>4</v>
      </c>
      <c r="BS146" s="149"/>
      <c r="BT146" s="149"/>
      <c r="BU146" s="149"/>
      <c r="BV146" s="149">
        <v>4</v>
      </c>
      <c r="CK146" s="28"/>
      <c r="CP146" s="28"/>
    </row>
    <row r="147" spans="1:94">
      <c r="A147" s="17">
        <v>145</v>
      </c>
      <c r="B147" s="181">
        <v>13</v>
      </c>
      <c r="C147" s="623"/>
      <c r="D147" s="18">
        <v>1</v>
      </c>
      <c r="E147" s="19"/>
      <c r="F147" s="500"/>
      <c r="G147" s="20"/>
      <c r="H147" s="20"/>
      <c r="I147" s="20">
        <v>1</v>
      </c>
      <c r="J147" s="20"/>
      <c r="K147" s="20"/>
      <c r="L147" s="20"/>
      <c r="M147" s="20"/>
      <c r="N147" s="20"/>
      <c r="O147" s="20"/>
      <c r="P147" s="20"/>
      <c r="Q147" s="19"/>
      <c r="R147" s="500"/>
      <c r="S147" s="145"/>
      <c r="T147" s="145"/>
      <c r="U147" s="145"/>
      <c r="V147" s="145">
        <v>4</v>
      </c>
      <c r="W147" s="10"/>
      <c r="X147" s="10"/>
      <c r="Y147" s="10"/>
      <c r="Z147" s="10">
        <v>4</v>
      </c>
      <c r="AA147" s="146"/>
      <c r="AB147" s="146"/>
      <c r="AC147" s="146"/>
      <c r="AD147" s="146">
        <v>4</v>
      </c>
      <c r="AE147" s="147"/>
      <c r="AF147" s="147"/>
      <c r="AG147" s="147"/>
      <c r="AH147" s="147">
        <v>4</v>
      </c>
      <c r="AI147" s="148"/>
      <c r="AJ147" s="148"/>
      <c r="AK147" s="148"/>
      <c r="AL147" s="148">
        <v>4</v>
      </c>
      <c r="AM147" s="149"/>
      <c r="AN147" s="149"/>
      <c r="AO147" s="149"/>
      <c r="AP147" s="149">
        <v>4</v>
      </c>
      <c r="AQ147" s="10"/>
      <c r="AR147" s="10"/>
      <c r="AS147" s="10"/>
      <c r="AT147" s="10">
        <v>4</v>
      </c>
      <c r="AU147" s="150"/>
      <c r="AV147" s="150"/>
      <c r="AW147" s="150">
        <v>3</v>
      </c>
      <c r="AX147" s="150"/>
      <c r="AY147" s="145"/>
      <c r="AZ147" s="145"/>
      <c r="BA147" s="145">
        <v>3</v>
      </c>
      <c r="BB147" s="145"/>
      <c r="BC147" s="10"/>
      <c r="BD147" s="10"/>
      <c r="BE147" s="10"/>
      <c r="BF147" s="10">
        <v>4</v>
      </c>
      <c r="BG147" s="146"/>
      <c r="BH147" s="146"/>
      <c r="BI147" s="146">
        <v>3</v>
      </c>
      <c r="BJ147" s="146"/>
      <c r="BK147" s="147"/>
      <c r="BL147" s="147"/>
      <c r="BM147" s="147"/>
      <c r="BN147" s="147">
        <v>4</v>
      </c>
      <c r="BO147" s="148"/>
      <c r="BP147" s="148"/>
      <c r="BQ147" s="148">
        <v>3</v>
      </c>
      <c r="BR147" s="148"/>
      <c r="BS147" s="149"/>
      <c r="BT147" s="149"/>
      <c r="BU147" s="149"/>
      <c r="BV147" s="149">
        <v>4</v>
      </c>
      <c r="CK147" s="28"/>
      <c r="CP147" s="28"/>
    </row>
    <row r="148" spans="1:94">
      <c r="A148" s="17">
        <v>146</v>
      </c>
      <c r="B148" s="181">
        <v>14</v>
      </c>
      <c r="C148" s="623"/>
      <c r="D148" s="18">
        <v>1</v>
      </c>
      <c r="E148" s="19"/>
      <c r="F148" s="500"/>
      <c r="G148" s="20"/>
      <c r="H148" s="20"/>
      <c r="I148" s="20">
        <v>1</v>
      </c>
      <c r="J148" s="20"/>
      <c r="K148" s="20"/>
      <c r="L148" s="20"/>
      <c r="M148" s="20"/>
      <c r="N148" s="20"/>
      <c r="O148" s="20"/>
      <c r="P148" s="20"/>
      <c r="Q148" s="19"/>
      <c r="R148" s="500"/>
      <c r="S148" s="145"/>
      <c r="T148" s="145"/>
      <c r="U148" s="145">
        <v>3</v>
      </c>
      <c r="V148" s="145"/>
      <c r="W148" s="10"/>
      <c r="X148" s="10"/>
      <c r="Y148" s="10">
        <v>3</v>
      </c>
      <c r="Z148" s="10"/>
      <c r="AA148" s="146"/>
      <c r="AB148" s="146"/>
      <c r="AC148" s="146"/>
      <c r="AD148" s="146">
        <v>4</v>
      </c>
      <c r="AE148" s="147"/>
      <c r="AF148" s="147"/>
      <c r="AG148" s="147">
        <v>3</v>
      </c>
      <c r="AH148" s="147"/>
      <c r="AI148" s="148"/>
      <c r="AJ148" s="148"/>
      <c r="AK148" s="148">
        <v>3</v>
      </c>
      <c r="AL148" s="148"/>
      <c r="AM148" s="149"/>
      <c r="AN148" s="149"/>
      <c r="AO148" s="149">
        <v>3</v>
      </c>
      <c r="AP148" s="149"/>
      <c r="AQ148" s="10"/>
      <c r="AR148" s="10"/>
      <c r="AS148" s="10">
        <v>3</v>
      </c>
      <c r="AT148" s="10"/>
      <c r="AU148" s="150"/>
      <c r="AV148" s="150"/>
      <c r="AW148" s="150">
        <v>3</v>
      </c>
      <c r="AX148" s="150"/>
      <c r="AY148" s="145"/>
      <c r="AZ148" s="145"/>
      <c r="BA148" s="145">
        <v>3</v>
      </c>
      <c r="BB148" s="145"/>
      <c r="BC148" s="10"/>
      <c r="BD148" s="10"/>
      <c r="BE148" s="10">
        <v>3</v>
      </c>
      <c r="BF148" s="10"/>
      <c r="BG148" s="146"/>
      <c r="BH148" s="146"/>
      <c r="BI148" s="146">
        <v>3</v>
      </c>
      <c r="BJ148" s="146"/>
      <c r="BK148" s="147"/>
      <c r="BL148" s="147"/>
      <c r="BM148" s="147">
        <v>3</v>
      </c>
      <c r="BN148" s="147"/>
      <c r="BO148" s="148"/>
      <c r="BP148" s="148"/>
      <c r="BQ148" s="148">
        <v>3</v>
      </c>
      <c r="BR148" s="148"/>
      <c r="BS148" s="149"/>
      <c r="BT148" s="149"/>
      <c r="BU148" s="149">
        <v>3</v>
      </c>
      <c r="BV148" s="149"/>
      <c r="CK148" s="28"/>
      <c r="CP148" s="28"/>
    </row>
    <row r="149" spans="1:94">
      <c r="A149" s="17">
        <v>147</v>
      </c>
      <c r="B149" s="181">
        <v>15</v>
      </c>
      <c r="C149" s="623"/>
      <c r="D149" s="18">
        <v>1</v>
      </c>
      <c r="E149" s="19"/>
      <c r="F149" s="500"/>
      <c r="G149" s="20"/>
      <c r="H149" s="20"/>
      <c r="I149" s="20"/>
      <c r="J149" s="20"/>
      <c r="K149" s="20">
        <v>1</v>
      </c>
      <c r="L149" s="20"/>
      <c r="M149" s="20"/>
      <c r="N149" s="20"/>
      <c r="O149" s="20"/>
      <c r="P149" s="20"/>
      <c r="Q149" s="19"/>
      <c r="R149" s="500"/>
      <c r="S149" s="145"/>
      <c r="T149" s="145"/>
      <c r="U149" s="145">
        <v>3</v>
      </c>
      <c r="V149" s="145"/>
      <c r="W149" s="10"/>
      <c r="X149" s="10"/>
      <c r="Y149" s="10"/>
      <c r="Z149" s="10">
        <v>4</v>
      </c>
      <c r="AA149" s="146"/>
      <c r="AB149" s="146"/>
      <c r="AC149" s="146"/>
      <c r="AD149" s="146">
        <v>4</v>
      </c>
      <c r="AE149" s="147"/>
      <c r="AF149" s="147"/>
      <c r="AG149" s="147">
        <v>3</v>
      </c>
      <c r="AH149" s="147"/>
      <c r="AI149" s="148"/>
      <c r="AJ149" s="148"/>
      <c r="AK149" s="148">
        <v>3</v>
      </c>
      <c r="AL149" s="148"/>
      <c r="AM149" s="149"/>
      <c r="AN149" s="149"/>
      <c r="AO149" s="149"/>
      <c r="AP149" s="149">
        <v>4</v>
      </c>
      <c r="AQ149" s="10"/>
      <c r="AR149" s="10"/>
      <c r="AS149" s="10">
        <v>3</v>
      </c>
      <c r="AT149" s="10"/>
      <c r="AU149" s="150"/>
      <c r="AV149" s="150"/>
      <c r="AW149" s="150">
        <v>3</v>
      </c>
      <c r="AX149" s="150"/>
      <c r="AY149" s="145"/>
      <c r="AZ149" s="145"/>
      <c r="BA149" s="145">
        <v>3</v>
      </c>
      <c r="BB149" s="145"/>
      <c r="BC149" s="10"/>
      <c r="BD149" s="10"/>
      <c r="BE149" s="10">
        <v>3</v>
      </c>
      <c r="BF149" s="10"/>
      <c r="BG149" s="146"/>
      <c r="BH149" s="146"/>
      <c r="BI149" s="146">
        <v>3</v>
      </c>
      <c r="BJ149" s="146"/>
      <c r="BK149" s="147"/>
      <c r="BL149" s="147"/>
      <c r="BM149" s="147">
        <v>3</v>
      </c>
      <c r="BN149" s="147"/>
      <c r="BO149" s="148"/>
      <c r="BP149" s="148"/>
      <c r="BQ149" s="148">
        <v>3</v>
      </c>
      <c r="BR149" s="148"/>
      <c r="BS149" s="149"/>
      <c r="BT149" s="149"/>
      <c r="BU149" s="149"/>
      <c r="BV149" s="149">
        <v>4</v>
      </c>
      <c r="CK149" s="28"/>
      <c r="CP149" s="28"/>
    </row>
    <row r="150" spans="1:94">
      <c r="A150" s="17">
        <v>148</v>
      </c>
      <c r="B150" s="181">
        <v>16</v>
      </c>
      <c r="C150" s="623"/>
      <c r="D150" s="18">
        <v>1</v>
      </c>
      <c r="E150" s="19"/>
      <c r="F150" s="500"/>
      <c r="G150" s="20"/>
      <c r="H150" s="20">
        <v>1</v>
      </c>
      <c r="I150" s="20"/>
      <c r="J150" s="20"/>
      <c r="K150" s="20"/>
      <c r="L150" s="20"/>
      <c r="M150" s="20"/>
      <c r="N150" s="20"/>
      <c r="O150" s="20"/>
      <c r="P150" s="20"/>
      <c r="Q150" s="19"/>
      <c r="R150" s="500"/>
      <c r="S150" s="145"/>
      <c r="T150" s="145"/>
      <c r="U150" s="145"/>
      <c r="V150" s="145">
        <v>4</v>
      </c>
      <c r="W150" s="10"/>
      <c r="X150" s="10"/>
      <c r="Y150" s="10">
        <v>3</v>
      </c>
      <c r="Z150" s="10"/>
      <c r="AA150" s="146"/>
      <c r="AB150" s="146"/>
      <c r="AC150" s="146">
        <v>3</v>
      </c>
      <c r="AD150" s="146"/>
      <c r="AE150" s="147"/>
      <c r="AF150" s="147"/>
      <c r="AG150" s="147"/>
      <c r="AH150" s="147">
        <v>4</v>
      </c>
      <c r="AI150" s="148"/>
      <c r="AJ150" s="148"/>
      <c r="AK150" s="148">
        <v>3</v>
      </c>
      <c r="AL150" s="148"/>
      <c r="AM150" s="149"/>
      <c r="AN150" s="149"/>
      <c r="AO150" s="149">
        <v>3</v>
      </c>
      <c r="AP150" s="149"/>
      <c r="AQ150" s="10"/>
      <c r="AR150" s="10"/>
      <c r="AS150" s="10"/>
      <c r="AT150" s="10">
        <v>4</v>
      </c>
      <c r="AU150" s="150"/>
      <c r="AV150" s="150"/>
      <c r="AW150" s="150"/>
      <c r="AX150" s="150">
        <v>4</v>
      </c>
      <c r="AY150" s="145"/>
      <c r="AZ150" s="145"/>
      <c r="BA150" s="145"/>
      <c r="BB150" s="145">
        <v>4</v>
      </c>
      <c r="BC150" s="10"/>
      <c r="BD150" s="10"/>
      <c r="BE150" s="10"/>
      <c r="BF150" s="10">
        <v>4</v>
      </c>
      <c r="BG150" s="146"/>
      <c r="BH150" s="146"/>
      <c r="BI150" s="146"/>
      <c r="BJ150" s="146">
        <v>4</v>
      </c>
      <c r="BK150" s="147"/>
      <c r="BL150" s="147"/>
      <c r="BM150" s="147"/>
      <c r="BN150" s="147">
        <v>4</v>
      </c>
      <c r="BO150" s="148"/>
      <c r="BP150" s="148"/>
      <c r="BQ150" s="148">
        <v>3</v>
      </c>
      <c r="BR150" s="148"/>
      <c r="BS150" s="149"/>
      <c r="BT150" s="149"/>
      <c r="BU150" s="149"/>
      <c r="BV150" s="149">
        <v>4</v>
      </c>
      <c r="CK150" s="28"/>
      <c r="CP150" s="28"/>
    </row>
    <row r="151" spans="1:94">
      <c r="A151" s="17">
        <v>149</v>
      </c>
      <c r="B151" s="181">
        <v>17</v>
      </c>
      <c r="C151" s="623"/>
      <c r="D151" s="18">
        <v>1</v>
      </c>
      <c r="E151" s="19"/>
      <c r="F151" s="500"/>
      <c r="G151" s="20"/>
      <c r="H151" s="20">
        <v>1</v>
      </c>
      <c r="I151" s="20"/>
      <c r="J151" s="20"/>
      <c r="K151" s="20"/>
      <c r="L151" s="20"/>
      <c r="M151" s="20"/>
      <c r="N151" s="20"/>
      <c r="O151" s="20"/>
      <c r="P151" s="20"/>
      <c r="Q151" s="19"/>
      <c r="R151" s="500"/>
      <c r="S151" s="145"/>
      <c r="T151" s="145"/>
      <c r="U151" s="145">
        <v>3</v>
      </c>
      <c r="V151" s="145"/>
      <c r="W151" s="10"/>
      <c r="X151" s="10"/>
      <c r="Y151" s="10">
        <v>3</v>
      </c>
      <c r="Z151" s="10"/>
      <c r="AA151" s="146"/>
      <c r="AB151" s="146"/>
      <c r="AC151" s="146"/>
      <c r="AD151" s="146">
        <v>4</v>
      </c>
      <c r="AE151" s="147"/>
      <c r="AF151" s="147"/>
      <c r="AG151" s="147">
        <v>3</v>
      </c>
      <c r="AH151" s="147"/>
      <c r="AI151" s="148"/>
      <c r="AJ151" s="148"/>
      <c r="AK151" s="148"/>
      <c r="AL151" s="148">
        <v>4</v>
      </c>
      <c r="AM151" s="149"/>
      <c r="AN151" s="149"/>
      <c r="AO151" s="149">
        <v>3</v>
      </c>
      <c r="AP151" s="149"/>
      <c r="AQ151" s="10"/>
      <c r="AR151" s="10">
        <v>2</v>
      </c>
      <c r="AS151" s="10"/>
      <c r="AT151" s="10"/>
      <c r="AU151" s="150"/>
      <c r="AV151" s="150"/>
      <c r="AW151" s="150">
        <v>3</v>
      </c>
      <c r="AX151" s="150"/>
      <c r="AY151" s="145"/>
      <c r="AZ151" s="145"/>
      <c r="BA151" s="145">
        <v>3</v>
      </c>
      <c r="BB151" s="145"/>
      <c r="BC151" s="10"/>
      <c r="BD151" s="10"/>
      <c r="BE151" s="10">
        <v>3</v>
      </c>
      <c r="BF151" s="10"/>
      <c r="BG151" s="146"/>
      <c r="BH151" s="146"/>
      <c r="BI151" s="146">
        <v>3</v>
      </c>
      <c r="BJ151" s="146"/>
      <c r="BK151" s="147"/>
      <c r="BL151" s="147"/>
      <c r="BM151" s="147"/>
      <c r="BN151" s="147">
        <v>4</v>
      </c>
      <c r="BO151" s="148"/>
      <c r="BP151" s="148"/>
      <c r="BQ151" s="148">
        <v>3</v>
      </c>
      <c r="BR151" s="148"/>
      <c r="BS151" s="149"/>
      <c r="BT151" s="149"/>
      <c r="BU151" s="149">
        <v>3</v>
      </c>
      <c r="BV151" s="149"/>
      <c r="CK151" s="28"/>
      <c r="CP151" s="28"/>
    </row>
    <row r="152" spans="1:94">
      <c r="A152" s="17">
        <v>150</v>
      </c>
      <c r="B152" s="181">
        <v>18</v>
      </c>
      <c r="C152" s="623"/>
      <c r="D152" s="18">
        <v>1</v>
      </c>
      <c r="E152" s="19"/>
      <c r="F152" s="500"/>
      <c r="G152" s="20"/>
      <c r="H152" s="20">
        <v>1</v>
      </c>
      <c r="I152" s="20"/>
      <c r="J152" s="20"/>
      <c r="K152" s="20"/>
      <c r="L152" s="20"/>
      <c r="M152" s="20"/>
      <c r="N152" s="20"/>
      <c r="O152" s="20"/>
      <c r="P152" s="20"/>
      <c r="Q152" s="19"/>
      <c r="R152" s="500"/>
      <c r="S152" s="145"/>
      <c r="T152" s="145"/>
      <c r="U152" s="145">
        <v>3</v>
      </c>
      <c r="V152" s="145"/>
      <c r="W152" s="10"/>
      <c r="X152" s="10"/>
      <c r="Y152" s="10">
        <v>3</v>
      </c>
      <c r="Z152" s="10"/>
      <c r="AA152" s="146"/>
      <c r="AB152" s="146"/>
      <c r="AC152" s="146">
        <v>3</v>
      </c>
      <c r="AD152" s="146"/>
      <c r="AE152" s="147"/>
      <c r="AF152" s="147"/>
      <c r="AG152" s="147"/>
      <c r="AH152" s="147">
        <v>4</v>
      </c>
      <c r="AI152" s="148"/>
      <c r="AJ152" s="148"/>
      <c r="AK152" s="148"/>
      <c r="AL152" s="148">
        <v>4</v>
      </c>
      <c r="AM152" s="149"/>
      <c r="AN152" s="149"/>
      <c r="AO152" s="149"/>
      <c r="AP152" s="149">
        <v>4</v>
      </c>
      <c r="AQ152" s="10"/>
      <c r="AR152" s="10"/>
      <c r="AS152" s="10">
        <v>3</v>
      </c>
      <c r="AT152" s="10"/>
      <c r="AU152" s="150"/>
      <c r="AV152" s="150"/>
      <c r="AW152" s="150">
        <v>3</v>
      </c>
      <c r="AX152" s="150"/>
      <c r="AY152" s="145"/>
      <c r="AZ152" s="145"/>
      <c r="BA152" s="145"/>
      <c r="BB152" s="145">
        <v>4</v>
      </c>
      <c r="BC152" s="10"/>
      <c r="BD152" s="10"/>
      <c r="BE152" s="10">
        <v>3</v>
      </c>
      <c r="BF152" s="10"/>
      <c r="BG152" s="146"/>
      <c r="BH152" s="146"/>
      <c r="BI152" s="146">
        <v>3</v>
      </c>
      <c r="BJ152" s="146"/>
      <c r="BK152" s="147"/>
      <c r="BL152" s="147"/>
      <c r="BM152" s="147"/>
      <c r="BN152" s="147">
        <v>4</v>
      </c>
      <c r="BO152" s="148"/>
      <c r="BP152" s="148"/>
      <c r="BQ152" s="148"/>
      <c r="BR152" s="148">
        <v>4</v>
      </c>
      <c r="BS152" s="149"/>
      <c r="BT152" s="149"/>
      <c r="BU152" s="149"/>
      <c r="BV152" s="149">
        <v>4</v>
      </c>
      <c r="CK152" s="28"/>
      <c r="CP152" s="28"/>
    </row>
    <row r="153" spans="1:94">
      <c r="A153" s="17">
        <v>151</v>
      </c>
      <c r="B153" s="181">
        <v>19</v>
      </c>
      <c r="C153" s="623"/>
      <c r="D153" s="18">
        <v>1</v>
      </c>
      <c r="E153" s="19"/>
      <c r="F153" s="500"/>
      <c r="G153" s="20">
        <v>1</v>
      </c>
      <c r="H153" s="20"/>
      <c r="I153" s="20"/>
      <c r="J153" s="20"/>
      <c r="K153" s="20"/>
      <c r="L153" s="20"/>
      <c r="M153" s="20"/>
      <c r="N153" s="20"/>
      <c r="O153" s="20"/>
      <c r="P153" s="20"/>
      <c r="Q153" s="19"/>
      <c r="R153" s="500"/>
      <c r="S153" s="145"/>
      <c r="T153" s="145"/>
      <c r="U153" s="145">
        <v>3</v>
      </c>
      <c r="V153" s="145"/>
      <c r="W153" s="10"/>
      <c r="X153" s="10"/>
      <c r="Y153" s="10">
        <v>3</v>
      </c>
      <c r="Z153" s="10"/>
      <c r="AA153" s="146"/>
      <c r="AB153" s="146"/>
      <c r="AC153" s="146">
        <v>3</v>
      </c>
      <c r="AD153" s="146"/>
      <c r="AE153" s="147"/>
      <c r="AF153" s="147"/>
      <c r="AG153" s="147">
        <v>3</v>
      </c>
      <c r="AH153" s="147"/>
      <c r="AI153" s="148"/>
      <c r="AJ153" s="148"/>
      <c r="AK153" s="148">
        <v>3</v>
      </c>
      <c r="AL153" s="148"/>
      <c r="AM153" s="149"/>
      <c r="AN153" s="149"/>
      <c r="AO153" s="149">
        <v>3</v>
      </c>
      <c r="AP153" s="149"/>
      <c r="AQ153" s="10"/>
      <c r="AR153" s="10"/>
      <c r="AS153" s="10">
        <v>3</v>
      </c>
      <c r="AT153" s="10"/>
      <c r="AU153" s="150"/>
      <c r="AV153" s="150"/>
      <c r="AW153" s="150">
        <v>3</v>
      </c>
      <c r="AX153" s="150"/>
      <c r="AY153" s="145"/>
      <c r="AZ153" s="145"/>
      <c r="BA153" s="145">
        <v>3</v>
      </c>
      <c r="BB153" s="145"/>
      <c r="BC153" s="10"/>
      <c r="BD153" s="10"/>
      <c r="BE153" s="10">
        <v>3</v>
      </c>
      <c r="BF153" s="10"/>
      <c r="BG153" s="146"/>
      <c r="BH153" s="146"/>
      <c r="BI153" s="146">
        <v>3</v>
      </c>
      <c r="BJ153" s="146"/>
      <c r="BK153" s="147"/>
      <c r="BL153" s="147"/>
      <c r="BM153" s="147">
        <v>3</v>
      </c>
      <c r="BN153" s="147"/>
      <c r="BO153" s="148"/>
      <c r="BP153" s="148"/>
      <c r="BQ153" s="148">
        <v>3</v>
      </c>
      <c r="BR153" s="148"/>
      <c r="BS153" s="149"/>
      <c r="BT153" s="149"/>
      <c r="BU153" s="149">
        <v>3</v>
      </c>
      <c r="BV153" s="149"/>
      <c r="CK153" s="28"/>
      <c r="CP153" s="28"/>
    </row>
    <row r="154" spans="1:94">
      <c r="A154" s="17">
        <v>152</v>
      </c>
      <c r="B154" s="181">
        <v>20</v>
      </c>
      <c r="C154" s="623"/>
      <c r="D154" s="18"/>
      <c r="E154" s="19">
        <v>1</v>
      </c>
      <c r="F154" s="500"/>
      <c r="G154" s="20"/>
      <c r="H154" s="20">
        <v>1</v>
      </c>
      <c r="I154" s="20"/>
      <c r="J154" s="20"/>
      <c r="K154" s="20"/>
      <c r="L154" s="20"/>
      <c r="M154" s="20"/>
      <c r="N154" s="20"/>
      <c r="O154" s="20"/>
      <c r="P154" s="20"/>
      <c r="Q154" s="19"/>
      <c r="R154" s="500"/>
      <c r="S154" s="145"/>
      <c r="T154" s="145"/>
      <c r="U154" s="145">
        <v>3</v>
      </c>
      <c r="V154" s="145"/>
      <c r="W154" s="10"/>
      <c r="X154" s="10"/>
      <c r="Y154" s="10">
        <v>3</v>
      </c>
      <c r="Z154" s="10"/>
      <c r="AA154" s="146"/>
      <c r="AB154" s="146"/>
      <c r="AC154" s="146"/>
      <c r="AD154" s="146">
        <v>4</v>
      </c>
      <c r="AE154" s="147"/>
      <c r="AF154" s="147"/>
      <c r="AG154" s="147">
        <v>3</v>
      </c>
      <c r="AH154" s="147"/>
      <c r="AI154" s="148"/>
      <c r="AJ154" s="148"/>
      <c r="AK154" s="148">
        <v>3</v>
      </c>
      <c r="AL154" s="148"/>
      <c r="AM154" s="149"/>
      <c r="AN154" s="149"/>
      <c r="AO154" s="149">
        <v>3</v>
      </c>
      <c r="AP154" s="149"/>
      <c r="AQ154" s="10"/>
      <c r="AR154" s="10"/>
      <c r="AS154" s="10">
        <v>3</v>
      </c>
      <c r="AT154" s="10"/>
      <c r="AU154" s="150"/>
      <c r="AV154" s="150"/>
      <c r="AW154" s="150">
        <v>3</v>
      </c>
      <c r="AX154" s="150"/>
      <c r="AY154" s="145"/>
      <c r="AZ154" s="145"/>
      <c r="BA154" s="145"/>
      <c r="BB154" s="145">
        <v>4</v>
      </c>
      <c r="BC154" s="10"/>
      <c r="BD154" s="10"/>
      <c r="BE154" s="10">
        <v>3</v>
      </c>
      <c r="BF154" s="10"/>
      <c r="BG154" s="146"/>
      <c r="BH154" s="146"/>
      <c r="BI154" s="146"/>
      <c r="BJ154" s="146">
        <v>4</v>
      </c>
      <c r="BK154" s="147"/>
      <c r="BL154" s="147"/>
      <c r="BM154" s="147">
        <v>3</v>
      </c>
      <c r="BN154" s="147"/>
      <c r="BO154" s="148"/>
      <c r="BP154" s="148"/>
      <c r="BQ154" s="148">
        <v>3</v>
      </c>
      <c r="BR154" s="148"/>
      <c r="BS154" s="149"/>
      <c r="BT154" s="149"/>
      <c r="BU154" s="149">
        <v>3</v>
      </c>
      <c r="BV154" s="149"/>
      <c r="CK154" s="28"/>
      <c r="CP154" s="28"/>
    </row>
    <row r="155" spans="1:94">
      <c r="A155" s="17">
        <v>153</v>
      </c>
      <c r="B155" s="181">
        <v>21</v>
      </c>
      <c r="C155" s="623"/>
      <c r="D155" s="18">
        <v>1</v>
      </c>
      <c r="E155" s="19"/>
      <c r="F155" s="500"/>
      <c r="G155" s="20">
        <v>1</v>
      </c>
      <c r="H155" s="20"/>
      <c r="I155" s="20"/>
      <c r="J155" s="20"/>
      <c r="K155" s="20"/>
      <c r="L155" s="20"/>
      <c r="M155" s="20"/>
      <c r="N155" s="20"/>
      <c r="O155" s="20"/>
      <c r="P155" s="20"/>
      <c r="Q155" s="19"/>
      <c r="R155" s="500"/>
      <c r="S155" s="145"/>
      <c r="T155" s="145"/>
      <c r="U155" s="145">
        <v>3</v>
      </c>
      <c r="V155" s="145"/>
      <c r="W155" s="10"/>
      <c r="X155" s="10"/>
      <c r="Y155" s="10">
        <v>3</v>
      </c>
      <c r="Z155" s="10"/>
      <c r="AA155" s="146"/>
      <c r="AB155" s="146"/>
      <c r="AC155" s="146">
        <v>3</v>
      </c>
      <c r="AD155" s="146"/>
      <c r="AE155" s="147"/>
      <c r="AF155" s="147"/>
      <c r="AG155" s="147">
        <v>3</v>
      </c>
      <c r="AH155" s="147"/>
      <c r="AI155" s="148"/>
      <c r="AJ155" s="148"/>
      <c r="AK155" s="148">
        <v>3</v>
      </c>
      <c r="AL155" s="148"/>
      <c r="AM155" s="149"/>
      <c r="AN155" s="149"/>
      <c r="AO155" s="149">
        <v>3</v>
      </c>
      <c r="AP155" s="149"/>
      <c r="AQ155" s="10"/>
      <c r="AR155" s="10"/>
      <c r="AS155" s="10">
        <v>3</v>
      </c>
      <c r="AT155" s="10"/>
      <c r="AU155" s="150"/>
      <c r="AV155" s="150"/>
      <c r="AW155" s="150"/>
      <c r="AX155" s="150">
        <v>4</v>
      </c>
      <c r="AY155" s="145"/>
      <c r="AZ155" s="145"/>
      <c r="BA155" s="145">
        <v>3</v>
      </c>
      <c r="BB155" s="145"/>
      <c r="BC155" s="10"/>
      <c r="BD155" s="10"/>
      <c r="BE155" s="10">
        <v>3</v>
      </c>
      <c r="BF155" s="10"/>
      <c r="BG155" s="146"/>
      <c r="BH155" s="146"/>
      <c r="BI155" s="146"/>
      <c r="BJ155" s="146">
        <v>4</v>
      </c>
      <c r="BK155" s="147"/>
      <c r="BL155" s="147"/>
      <c r="BM155" s="147">
        <v>3</v>
      </c>
      <c r="BN155" s="147"/>
      <c r="BO155" s="148"/>
      <c r="BP155" s="148"/>
      <c r="BQ155" s="148">
        <v>3</v>
      </c>
      <c r="BR155" s="148"/>
      <c r="BS155" s="149"/>
      <c r="BT155" s="149"/>
      <c r="BU155" s="149">
        <v>3</v>
      </c>
      <c r="BV155" s="149"/>
      <c r="CK155" s="28"/>
      <c r="CP155" s="28"/>
    </row>
    <row r="156" spans="1:94">
      <c r="A156" s="17">
        <v>154</v>
      </c>
      <c r="B156" s="181">
        <v>22</v>
      </c>
      <c r="C156" s="623"/>
      <c r="D156" s="18"/>
      <c r="E156" s="19">
        <v>1</v>
      </c>
      <c r="F156" s="500"/>
      <c r="G156" s="20">
        <v>1</v>
      </c>
      <c r="H156" s="20"/>
      <c r="I156" s="20"/>
      <c r="J156" s="20"/>
      <c r="K156" s="20"/>
      <c r="L156" s="20"/>
      <c r="M156" s="20"/>
      <c r="N156" s="20"/>
      <c r="O156" s="20"/>
      <c r="P156" s="20"/>
      <c r="Q156" s="19"/>
      <c r="R156" s="500"/>
      <c r="S156" s="145"/>
      <c r="T156" s="145"/>
      <c r="U156" s="145">
        <v>3</v>
      </c>
      <c r="V156" s="145"/>
      <c r="W156" s="10"/>
      <c r="X156" s="10"/>
      <c r="Y156" s="10">
        <v>3</v>
      </c>
      <c r="Z156" s="10"/>
      <c r="AA156" s="146"/>
      <c r="AB156" s="146"/>
      <c r="AC156" s="146">
        <v>3</v>
      </c>
      <c r="AD156" s="146"/>
      <c r="AE156" s="147"/>
      <c r="AF156" s="147"/>
      <c r="AG156" s="147">
        <v>3</v>
      </c>
      <c r="AH156" s="147"/>
      <c r="AI156" s="148"/>
      <c r="AJ156" s="148"/>
      <c r="AK156" s="148">
        <v>3</v>
      </c>
      <c r="AL156" s="148"/>
      <c r="AM156" s="149"/>
      <c r="AN156" s="149"/>
      <c r="AO156" s="149">
        <v>3</v>
      </c>
      <c r="AP156" s="149"/>
      <c r="AQ156" s="10"/>
      <c r="AR156" s="10"/>
      <c r="AS156" s="10">
        <v>3</v>
      </c>
      <c r="AT156" s="10"/>
      <c r="AU156" s="150"/>
      <c r="AV156" s="150"/>
      <c r="AW156" s="150">
        <v>3</v>
      </c>
      <c r="AX156" s="150"/>
      <c r="AY156" s="145"/>
      <c r="AZ156" s="145"/>
      <c r="BA156" s="145">
        <v>3</v>
      </c>
      <c r="BB156" s="145"/>
      <c r="BC156" s="10"/>
      <c r="BD156" s="10"/>
      <c r="BE156" s="10">
        <v>3</v>
      </c>
      <c r="BF156" s="10"/>
      <c r="BG156" s="146"/>
      <c r="BH156" s="146"/>
      <c r="BI156" s="146">
        <v>3</v>
      </c>
      <c r="BJ156" s="146"/>
      <c r="BK156" s="147"/>
      <c r="BL156" s="147"/>
      <c r="BM156" s="147">
        <v>3</v>
      </c>
      <c r="BN156" s="147"/>
      <c r="BO156" s="148"/>
      <c r="BP156" s="148"/>
      <c r="BQ156" s="148">
        <v>3</v>
      </c>
      <c r="BR156" s="148"/>
      <c r="BS156" s="149"/>
      <c r="BT156" s="149"/>
      <c r="BU156" s="149">
        <v>3</v>
      </c>
      <c r="BV156" s="149"/>
      <c r="CK156" s="28"/>
      <c r="CP156" s="28"/>
    </row>
    <row r="157" spans="1:94">
      <c r="A157" s="17">
        <v>155</v>
      </c>
      <c r="B157" s="181">
        <v>23</v>
      </c>
      <c r="C157" s="623"/>
      <c r="D157" s="18"/>
      <c r="E157" s="19">
        <v>1</v>
      </c>
      <c r="F157" s="500"/>
      <c r="G157" s="20">
        <v>1</v>
      </c>
      <c r="H157" s="20"/>
      <c r="I157" s="20"/>
      <c r="J157" s="20"/>
      <c r="K157" s="20"/>
      <c r="L157" s="20"/>
      <c r="M157" s="20"/>
      <c r="N157" s="20"/>
      <c r="O157" s="20"/>
      <c r="P157" s="20"/>
      <c r="Q157" s="19"/>
      <c r="R157" s="500"/>
      <c r="S157" s="145"/>
      <c r="T157" s="145"/>
      <c r="U157" s="145">
        <v>3</v>
      </c>
      <c r="V157" s="145"/>
      <c r="W157" s="10"/>
      <c r="X157" s="10"/>
      <c r="Y157" s="10">
        <v>3</v>
      </c>
      <c r="Z157" s="10"/>
      <c r="AA157" s="146"/>
      <c r="AB157" s="146"/>
      <c r="AC157" s="146">
        <v>3</v>
      </c>
      <c r="AD157" s="146"/>
      <c r="AE157" s="147"/>
      <c r="AF157" s="147"/>
      <c r="AG157" s="147">
        <v>3</v>
      </c>
      <c r="AH157" s="147"/>
      <c r="AI157" s="148"/>
      <c r="AJ157" s="148"/>
      <c r="AK157" s="148">
        <v>3</v>
      </c>
      <c r="AL157" s="148"/>
      <c r="AM157" s="149"/>
      <c r="AN157" s="149"/>
      <c r="AO157" s="149">
        <v>3</v>
      </c>
      <c r="AP157" s="149"/>
      <c r="AQ157" s="10"/>
      <c r="AR157" s="10"/>
      <c r="AS157" s="10">
        <v>3</v>
      </c>
      <c r="AT157" s="10"/>
      <c r="AU157" s="150"/>
      <c r="AV157" s="150"/>
      <c r="AW157" s="150">
        <v>3</v>
      </c>
      <c r="AX157" s="150"/>
      <c r="AY157" s="145"/>
      <c r="AZ157" s="145"/>
      <c r="BA157" s="145">
        <v>3</v>
      </c>
      <c r="BB157" s="145"/>
      <c r="BC157" s="10"/>
      <c r="BD157" s="10"/>
      <c r="BE157" s="10">
        <v>3</v>
      </c>
      <c r="BF157" s="10"/>
      <c r="BG157" s="146"/>
      <c r="BH157" s="146"/>
      <c r="BI157" s="146">
        <v>3</v>
      </c>
      <c r="BJ157" s="146"/>
      <c r="BK157" s="147"/>
      <c r="BL157" s="147"/>
      <c r="BM157" s="147">
        <v>3</v>
      </c>
      <c r="BN157" s="147"/>
      <c r="BO157" s="148"/>
      <c r="BP157" s="148"/>
      <c r="BQ157" s="148">
        <v>3</v>
      </c>
      <c r="BR157" s="148"/>
      <c r="BS157" s="149"/>
      <c r="BT157" s="149"/>
      <c r="BU157" s="149">
        <v>3</v>
      </c>
      <c r="BV157" s="149"/>
      <c r="CK157" s="28"/>
      <c r="CP157" s="28"/>
    </row>
    <row r="158" spans="1:94">
      <c r="A158" s="17">
        <v>156</v>
      </c>
      <c r="B158" s="181">
        <v>24</v>
      </c>
      <c r="C158" s="623"/>
      <c r="D158" s="18">
        <v>1</v>
      </c>
      <c r="E158" s="19"/>
      <c r="F158" s="500"/>
      <c r="G158" s="20"/>
      <c r="H158" s="20"/>
      <c r="I158" s="20"/>
      <c r="J158" s="20"/>
      <c r="K158" s="20">
        <v>1</v>
      </c>
      <c r="L158" s="20"/>
      <c r="M158" s="20"/>
      <c r="N158" s="20"/>
      <c r="O158" s="20"/>
      <c r="P158" s="20"/>
      <c r="Q158" s="19"/>
      <c r="R158" s="500"/>
      <c r="S158" s="145"/>
      <c r="T158" s="145"/>
      <c r="U158" s="145">
        <v>3</v>
      </c>
      <c r="V158" s="145"/>
      <c r="W158" s="10"/>
      <c r="X158" s="10"/>
      <c r="Y158" s="10">
        <v>3</v>
      </c>
      <c r="Z158" s="10"/>
      <c r="AA158" s="146"/>
      <c r="AB158" s="146"/>
      <c r="AC158" s="146">
        <v>3</v>
      </c>
      <c r="AD158" s="146"/>
      <c r="AE158" s="147"/>
      <c r="AF158" s="147"/>
      <c r="AG158" s="147"/>
      <c r="AH158" s="147">
        <v>4</v>
      </c>
      <c r="AI158" s="148"/>
      <c r="AJ158" s="148"/>
      <c r="AK158" s="148"/>
      <c r="AL158" s="148">
        <v>4</v>
      </c>
      <c r="AM158" s="149"/>
      <c r="AN158" s="149"/>
      <c r="AO158" s="149"/>
      <c r="AP158" s="149">
        <v>4</v>
      </c>
      <c r="AQ158" s="10"/>
      <c r="AR158" s="10"/>
      <c r="AS158" s="10"/>
      <c r="AT158" s="10">
        <v>4</v>
      </c>
      <c r="AU158" s="150"/>
      <c r="AV158" s="150"/>
      <c r="AW158" s="150"/>
      <c r="AX158" s="150">
        <v>4</v>
      </c>
      <c r="AY158" s="145"/>
      <c r="AZ158" s="145"/>
      <c r="BA158" s="145"/>
      <c r="BB158" s="145">
        <v>4</v>
      </c>
      <c r="BC158" s="10"/>
      <c r="BD158" s="10"/>
      <c r="BE158" s="10"/>
      <c r="BF158" s="10">
        <v>4</v>
      </c>
      <c r="BG158" s="146"/>
      <c r="BH158" s="146"/>
      <c r="BI158" s="146">
        <v>3</v>
      </c>
      <c r="BJ158" s="146"/>
      <c r="BK158" s="147"/>
      <c r="BL158" s="147"/>
      <c r="BM158" s="147"/>
      <c r="BN158" s="147">
        <v>4</v>
      </c>
      <c r="BO158" s="148"/>
      <c r="BP158" s="148"/>
      <c r="BQ158" s="148"/>
      <c r="BR158" s="148">
        <v>4</v>
      </c>
      <c r="BS158" s="149"/>
      <c r="BT158" s="149"/>
      <c r="BU158" s="149"/>
      <c r="BV158" s="149">
        <v>4</v>
      </c>
      <c r="CK158" s="28"/>
      <c r="CP158" s="28"/>
    </row>
    <row r="159" spans="1:94">
      <c r="A159" s="17">
        <v>157</v>
      </c>
      <c r="B159" s="181">
        <v>25</v>
      </c>
      <c r="C159" s="623"/>
      <c r="D159" s="18"/>
      <c r="E159" s="19">
        <v>1</v>
      </c>
      <c r="F159" s="500"/>
      <c r="G159" s="20"/>
      <c r="H159" s="20">
        <v>1</v>
      </c>
      <c r="I159" s="20"/>
      <c r="J159" s="20"/>
      <c r="K159" s="20"/>
      <c r="L159" s="20"/>
      <c r="M159" s="20"/>
      <c r="N159" s="20"/>
      <c r="O159" s="20"/>
      <c r="P159" s="20"/>
      <c r="Q159" s="19"/>
      <c r="R159" s="500"/>
      <c r="S159" s="145"/>
      <c r="T159" s="145"/>
      <c r="U159" s="145"/>
      <c r="V159" s="145">
        <v>4</v>
      </c>
      <c r="W159" s="10"/>
      <c r="X159" s="10"/>
      <c r="Y159" s="10"/>
      <c r="Z159" s="10">
        <v>4</v>
      </c>
      <c r="AA159" s="146"/>
      <c r="AB159" s="146"/>
      <c r="AC159" s="146"/>
      <c r="AD159" s="146">
        <v>4</v>
      </c>
      <c r="AE159" s="147"/>
      <c r="AF159" s="147"/>
      <c r="AG159" s="147"/>
      <c r="AH159" s="147">
        <v>4</v>
      </c>
      <c r="AI159" s="148"/>
      <c r="AJ159" s="148"/>
      <c r="AK159" s="148"/>
      <c r="AL159" s="148">
        <v>4</v>
      </c>
      <c r="AM159" s="149"/>
      <c r="AN159" s="149"/>
      <c r="AO159" s="149"/>
      <c r="AP159" s="149">
        <v>4</v>
      </c>
      <c r="AQ159" s="10"/>
      <c r="AR159" s="10"/>
      <c r="AS159" s="10"/>
      <c r="AT159" s="10">
        <v>4</v>
      </c>
      <c r="AU159" s="150"/>
      <c r="AV159" s="150"/>
      <c r="AW159" s="150"/>
      <c r="AX159" s="150">
        <v>4</v>
      </c>
      <c r="AY159" s="145"/>
      <c r="AZ159" s="145"/>
      <c r="BA159" s="145"/>
      <c r="BB159" s="145">
        <v>4</v>
      </c>
      <c r="BC159" s="10"/>
      <c r="BD159" s="10"/>
      <c r="BE159" s="10"/>
      <c r="BF159" s="10">
        <v>4</v>
      </c>
      <c r="BG159" s="146"/>
      <c r="BH159" s="146"/>
      <c r="BI159" s="146">
        <v>3</v>
      </c>
      <c r="BJ159" s="146"/>
      <c r="BK159" s="147"/>
      <c r="BL159" s="147"/>
      <c r="BM159" s="147"/>
      <c r="BN159" s="147">
        <v>4</v>
      </c>
      <c r="BO159" s="148"/>
      <c r="BP159" s="148"/>
      <c r="BQ159" s="148"/>
      <c r="BR159" s="148">
        <v>4</v>
      </c>
      <c r="BS159" s="149"/>
      <c r="BT159" s="149"/>
      <c r="BU159" s="149"/>
      <c r="BV159" s="149">
        <v>4</v>
      </c>
      <c r="CK159" s="28"/>
      <c r="CP159" s="28"/>
    </row>
    <row r="160" spans="1:94">
      <c r="A160" s="17">
        <v>158</v>
      </c>
      <c r="B160" s="181">
        <v>26</v>
      </c>
      <c r="C160" s="623"/>
      <c r="D160" s="18"/>
      <c r="E160" s="19">
        <v>1</v>
      </c>
      <c r="F160" s="50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19"/>
      <c r="R160" s="500">
        <v>1</v>
      </c>
      <c r="S160" s="145"/>
      <c r="T160" s="145"/>
      <c r="U160" s="145"/>
      <c r="V160" s="145">
        <v>4</v>
      </c>
      <c r="W160" s="10"/>
      <c r="X160" s="10"/>
      <c r="Y160" s="10">
        <v>3</v>
      </c>
      <c r="Z160" s="10"/>
      <c r="AA160" s="146"/>
      <c r="AB160" s="146">
        <v>2</v>
      </c>
      <c r="AC160" s="146"/>
      <c r="AD160" s="146"/>
      <c r="AE160" s="147"/>
      <c r="AF160" s="147"/>
      <c r="AG160" s="147"/>
      <c r="AH160" s="147">
        <v>4</v>
      </c>
      <c r="AI160" s="148"/>
      <c r="AJ160" s="148"/>
      <c r="AK160" s="148"/>
      <c r="AL160" s="148">
        <v>4</v>
      </c>
      <c r="AM160" s="149"/>
      <c r="AN160" s="149"/>
      <c r="AO160" s="149"/>
      <c r="AP160" s="149">
        <v>4</v>
      </c>
      <c r="AQ160" s="10"/>
      <c r="AR160" s="10"/>
      <c r="AS160" s="10">
        <v>3</v>
      </c>
      <c r="AT160" s="10"/>
      <c r="AU160" s="150"/>
      <c r="AV160" s="150"/>
      <c r="AW160" s="150">
        <v>3</v>
      </c>
      <c r="AX160" s="150"/>
      <c r="AY160" s="145"/>
      <c r="AZ160" s="145">
        <v>2</v>
      </c>
      <c r="BA160" s="145"/>
      <c r="BB160" s="145"/>
      <c r="BC160" s="10"/>
      <c r="BD160" s="10"/>
      <c r="BE160" s="10"/>
      <c r="BF160" s="10">
        <v>4</v>
      </c>
      <c r="BG160" s="146"/>
      <c r="BH160" s="146"/>
      <c r="BI160" s="146">
        <v>3</v>
      </c>
      <c r="BJ160" s="146"/>
      <c r="BK160" s="147"/>
      <c r="BL160" s="147">
        <v>2</v>
      </c>
      <c r="BM160" s="147"/>
      <c r="BN160" s="147"/>
      <c r="BO160" s="148"/>
      <c r="BP160" s="148"/>
      <c r="BQ160" s="148">
        <v>3</v>
      </c>
      <c r="BR160" s="148"/>
      <c r="BS160" s="149"/>
      <c r="BT160" s="149"/>
      <c r="BU160" s="149"/>
      <c r="BV160" s="149">
        <v>4</v>
      </c>
      <c r="CK160" s="28"/>
      <c r="CP160" s="28"/>
    </row>
    <row r="161" spans="1:94">
      <c r="A161" s="17">
        <v>159</v>
      </c>
      <c r="B161" s="181">
        <v>27</v>
      </c>
      <c r="C161" s="623"/>
      <c r="D161" s="18">
        <v>1</v>
      </c>
      <c r="E161" s="19"/>
      <c r="F161" s="500"/>
      <c r="G161" s="20"/>
      <c r="H161" s="20">
        <v>1</v>
      </c>
      <c r="I161" s="20"/>
      <c r="J161" s="20"/>
      <c r="K161" s="20"/>
      <c r="L161" s="20"/>
      <c r="M161" s="20"/>
      <c r="N161" s="20"/>
      <c r="O161" s="20"/>
      <c r="P161" s="20"/>
      <c r="Q161" s="19"/>
      <c r="R161" s="500"/>
      <c r="S161" s="145"/>
      <c r="T161" s="145"/>
      <c r="U161" s="145">
        <v>3</v>
      </c>
      <c r="V161" s="145"/>
      <c r="W161" s="10"/>
      <c r="X161" s="10"/>
      <c r="Y161" s="10">
        <v>3</v>
      </c>
      <c r="Z161" s="10"/>
      <c r="AA161" s="146"/>
      <c r="AB161" s="146"/>
      <c r="AC161" s="146">
        <v>3</v>
      </c>
      <c r="AD161" s="146"/>
      <c r="AE161" s="147"/>
      <c r="AF161" s="147"/>
      <c r="AG161" s="147">
        <v>3</v>
      </c>
      <c r="AH161" s="147"/>
      <c r="AI161" s="148"/>
      <c r="AJ161" s="148"/>
      <c r="AK161" s="148">
        <v>3</v>
      </c>
      <c r="AL161" s="148"/>
      <c r="AM161" s="149"/>
      <c r="AN161" s="149"/>
      <c r="AO161" s="149">
        <v>3</v>
      </c>
      <c r="AP161" s="149"/>
      <c r="AQ161" s="10"/>
      <c r="AR161" s="10"/>
      <c r="AS161" s="10">
        <v>3</v>
      </c>
      <c r="AT161" s="10"/>
      <c r="AU161" s="150"/>
      <c r="AV161" s="150"/>
      <c r="AW161" s="150">
        <v>3</v>
      </c>
      <c r="AX161" s="150"/>
      <c r="AY161" s="145"/>
      <c r="AZ161" s="145"/>
      <c r="BA161" s="145">
        <v>3</v>
      </c>
      <c r="BB161" s="145"/>
      <c r="BC161" s="10"/>
      <c r="BD161" s="10"/>
      <c r="BE161" s="10">
        <v>3</v>
      </c>
      <c r="BF161" s="10"/>
      <c r="BG161" s="146"/>
      <c r="BH161" s="146"/>
      <c r="BI161" s="146">
        <v>3</v>
      </c>
      <c r="BJ161" s="146"/>
      <c r="BK161" s="147"/>
      <c r="BL161" s="147"/>
      <c r="BM161" s="147">
        <v>3</v>
      </c>
      <c r="BN161" s="147"/>
      <c r="BO161" s="148"/>
      <c r="BP161" s="148"/>
      <c r="BQ161" s="148">
        <v>3</v>
      </c>
      <c r="BR161" s="148"/>
      <c r="BS161" s="149"/>
      <c r="BT161" s="149"/>
      <c r="BU161" s="149">
        <v>3</v>
      </c>
      <c r="BV161" s="149"/>
      <c r="CK161" s="28"/>
      <c r="CP161" s="28"/>
    </row>
    <row r="162" spans="1:94">
      <c r="A162" s="17">
        <v>160</v>
      </c>
      <c r="B162" s="181">
        <v>28</v>
      </c>
      <c r="C162" s="623"/>
      <c r="D162" s="18">
        <v>1</v>
      </c>
      <c r="E162" s="19"/>
      <c r="F162" s="500"/>
      <c r="G162" s="20">
        <v>1</v>
      </c>
      <c r="H162" s="20"/>
      <c r="I162" s="20"/>
      <c r="J162" s="20"/>
      <c r="K162" s="20"/>
      <c r="L162" s="20"/>
      <c r="M162" s="20"/>
      <c r="N162" s="20"/>
      <c r="O162" s="20"/>
      <c r="P162" s="20"/>
      <c r="Q162" s="19"/>
      <c r="R162" s="500"/>
      <c r="S162" s="145">
        <v>1</v>
      </c>
      <c r="T162" s="145"/>
      <c r="U162" s="145"/>
      <c r="V162" s="145"/>
      <c r="W162" s="10"/>
      <c r="X162" s="10"/>
      <c r="Y162" s="10">
        <v>3</v>
      </c>
      <c r="Z162" s="10"/>
      <c r="AA162" s="146"/>
      <c r="AB162" s="146"/>
      <c r="AC162" s="146">
        <v>3</v>
      </c>
      <c r="AD162" s="146"/>
      <c r="AE162" s="147"/>
      <c r="AF162" s="147"/>
      <c r="AG162" s="147">
        <v>3</v>
      </c>
      <c r="AH162" s="147"/>
      <c r="AI162" s="148"/>
      <c r="AJ162" s="148"/>
      <c r="AK162" s="148"/>
      <c r="AL162" s="148">
        <v>4</v>
      </c>
      <c r="AM162" s="149"/>
      <c r="AN162" s="149"/>
      <c r="AO162" s="149"/>
      <c r="AP162" s="149">
        <v>4</v>
      </c>
      <c r="AQ162" s="10"/>
      <c r="AR162" s="10"/>
      <c r="AS162" s="10">
        <v>3</v>
      </c>
      <c r="AT162" s="10"/>
      <c r="AU162" s="150"/>
      <c r="AV162" s="150"/>
      <c r="AW162" s="150">
        <v>3</v>
      </c>
      <c r="AX162" s="150"/>
      <c r="AY162" s="145"/>
      <c r="AZ162" s="145"/>
      <c r="BA162" s="145">
        <v>3</v>
      </c>
      <c r="BB162" s="145"/>
      <c r="BC162" s="10"/>
      <c r="BD162" s="10"/>
      <c r="BE162" s="10">
        <v>3</v>
      </c>
      <c r="BF162" s="10"/>
      <c r="BG162" s="146"/>
      <c r="BH162" s="146"/>
      <c r="BI162" s="146"/>
      <c r="BJ162" s="146">
        <v>4</v>
      </c>
      <c r="BK162" s="147"/>
      <c r="BL162" s="147"/>
      <c r="BM162" s="147"/>
      <c r="BN162" s="147">
        <v>4</v>
      </c>
      <c r="BO162" s="148"/>
      <c r="BP162" s="148"/>
      <c r="BQ162" s="148"/>
      <c r="BR162" s="148">
        <v>4</v>
      </c>
      <c r="BS162" s="149"/>
      <c r="BT162" s="149"/>
      <c r="BU162" s="149">
        <v>3</v>
      </c>
      <c r="BV162" s="149"/>
      <c r="CK162" s="28"/>
      <c r="CP162" s="28"/>
    </row>
    <row r="163" spans="1:94">
      <c r="A163" s="17">
        <v>161</v>
      </c>
      <c r="B163" s="181">
        <v>29</v>
      </c>
      <c r="C163" s="623"/>
      <c r="D163" s="18">
        <v>1</v>
      </c>
      <c r="E163" s="19"/>
      <c r="F163" s="500"/>
      <c r="G163" s="20"/>
      <c r="H163" s="20"/>
      <c r="I163" s="20">
        <v>1</v>
      </c>
      <c r="J163" s="20"/>
      <c r="K163" s="20"/>
      <c r="L163" s="20"/>
      <c r="M163" s="20"/>
      <c r="N163" s="20"/>
      <c r="O163" s="20"/>
      <c r="P163" s="20"/>
      <c r="Q163" s="19"/>
      <c r="R163" s="500"/>
      <c r="S163" s="145"/>
      <c r="T163" s="145"/>
      <c r="U163" s="145">
        <v>3</v>
      </c>
      <c r="V163" s="145"/>
      <c r="W163" s="10"/>
      <c r="X163" s="10"/>
      <c r="Y163" s="10">
        <v>3</v>
      </c>
      <c r="Z163" s="10"/>
      <c r="AA163" s="146"/>
      <c r="AB163" s="146"/>
      <c r="AC163" s="146">
        <v>3</v>
      </c>
      <c r="AD163" s="146"/>
      <c r="AE163" s="147"/>
      <c r="AF163" s="147"/>
      <c r="AG163" s="147"/>
      <c r="AH163" s="147">
        <v>4</v>
      </c>
      <c r="AI163" s="148"/>
      <c r="AJ163" s="148"/>
      <c r="AK163" s="148">
        <v>3</v>
      </c>
      <c r="AL163" s="148"/>
      <c r="AM163" s="149"/>
      <c r="AN163" s="149"/>
      <c r="AO163" s="149"/>
      <c r="AP163" s="149">
        <v>4</v>
      </c>
      <c r="AQ163" s="10"/>
      <c r="AR163" s="10"/>
      <c r="AS163" s="10">
        <v>3</v>
      </c>
      <c r="AT163" s="10"/>
      <c r="AU163" s="150"/>
      <c r="AV163" s="150"/>
      <c r="AW163" s="150">
        <v>3</v>
      </c>
      <c r="AX163" s="150"/>
      <c r="AY163" s="145"/>
      <c r="AZ163" s="145"/>
      <c r="BA163" s="145"/>
      <c r="BB163" s="145">
        <v>4</v>
      </c>
      <c r="BC163" s="10"/>
      <c r="BD163" s="10"/>
      <c r="BE163" s="10"/>
      <c r="BF163" s="10">
        <v>4</v>
      </c>
      <c r="BG163" s="146"/>
      <c r="BH163" s="146"/>
      <c r="BI163" s="146"/>
      <c r="BJ163" s="146">
        <v>4</v>
      </c>
      <c r="BK163" s="147"/>
      <c r="BL163" s="147"/>
      <c r="BM163" s="147">
        <v>3</v>
      </c>
      <c r="BN163" s="147"/>
      <c r="BO163" s="148"/>
      <c r="BP163" s="148"/>
      <c r="BQ163" s="148"/>
      <c r="BR163" s="148">
        <v>4</v>
      </c>
      <c r="BS163" s="149"/>
      <c r="BT163" s="149"/>
      <c r="BU163" s="149"/>
      <c r="BV163" s="149">
        <v>4</v>
      </c>
      <c r="CK163" s="28"/>
      <c r="CP163" s="28"/>
    </row>
    <row r="164" spans="1:94">
      <c r="A164" s="17">
        <v>162</v>
      </c>
      <c r="B164" s="181">
        <v>30</v>
      </c>
      <c r="C164" s="623"/>
      <c r="D164" s="18"/>
      <c r="E164" s="19">
        <v>1</v>
      </c>
      <c r="F164" s="500"/>
      <c r="G164" s="20"/>
      <c r="H164" s="20"/>
      <c r="I164" s="20"/>
      <c r="J164" s="20"/>
      <c r="K164" s="20">
        <v>1</v>
      </c>
      <c r="L164" s="20"/>
      <c r="M164" s="20"/>
      <c r="N164" s="20"/>
      <c r="O164" s="20"/>
      <c r="P164" s="20"/>
      <c r="Q164" s="19"/>
      <c r="R164" s="500"/>
      <c r="S164" s="145"/>
      <c r="T164" s="145"/>
      <c r="U164" s="145">
        <v>3</v>
      </c>
      <c r="V164" s="145"/>
      <c r="W164" s="10"/>
      <c r="X164" s="10"/>
      <c r="Y164" s="10">
        <v>3</v>
      </c>
      <c r="Z164" s="10"/>
      <c r="AA164" s="146"/>
      <c r="AB164" s="146"/>
      <c r="AC164" s="146"/>
      <c r="AD164" s="146">
        <v>4</v>
      </c>
      <c r="AE164" s="147"/>
      <c r="AF164" s="147"/>
      <c r="AG164" s="147"/>
      <c r="AH164" s="147">
        <v>4</v>
      </c>
      <c r="AI164" s="148"/>
      <c r="AJ164" s="148"/>
      <c r="AK164" s="148">
        <v>3</v>
      </c>
      <c r="AL164" s="148"/>
      <c r="AM164" s="149"/>
      <c r="AN164" s="149"/>
      <c r="AO164" s="149"/>
      <c r="AP164" s="149">
        <v>4</v>
      </c>
      <c r="AQ164" s="10"/>
      <c r="AR164" s="10"/>
      <c r="AS164" s="10">
        <v>3</v>
      </c>
      <c r="AT164" s="10"/>
      <c r="AU164" s="150"/>
      <c r="AV164" s="150"/>
      <c r="AW164" s="150"/>
      <c r="AX164" s="150">
        <v>4</v>
      </c>
      <c r="AY164" s="145"/>
      <c r="AZ164" s="145"/>
      <c r="BA164" s="145"/>
      <c r="BB164" s="145">
        <v>4</v>
      </c>
      <c r="BC164" s="10"/>
      <c r="BD164" s="10"/>
      <c r="BE164" s="10"/>
      <c r="BF164" s="10">
        <v>4</v>
      </c>
      <c r="BG164" s="146"/>
      <c r="BH164" s="146"/>
      <c r="BI164" s="146">
        <v>3</v>
      </c>
      <c r="BJ164" s="146"/>
      <c r="BK164" s="147"/>
      <c r="BL164" s="147"/>
      <c r="BM164" s="147"/>
      <c r="BN164" s="147">
        <v>4</v>
      </c>
      <c r="BO164" s="148"/>
      <c r="BP164" s="148"/>
      <c r="BQ164" s="148"/>
      <c r="BR164" s="148">
        <v>4</v>
      </c>
      <c r="BS164" s="149"/>
      <c r="BT164" s="149"/>
      <c r="BU164" s="149"/>
      <c r="BV164" s="149">
        <v>4</v>
      </c>
      <c r="CK164" s="28"/>
      <c r="CP164" s="28"/>
    </row>
    <row r="165" spans="1:94">
      <c r="A165" s="17">
        <v>163</v>
      </c>
      <c r="B165" s="181">
        <v>31</v>
      </c>
      <c r="C165" s="623"/>
      <c r="D165" s="18">
        <v>1</v>
      </c>
      <c r="E165" s="19"/>
      <c r="F165" s="500"/>
      <c r="G165" s="20">
        <v>1</v>
      </c>
      <c r="H165" s="20"/>
      <c r="I165" s="20"/>
      <c r="J165" s="20"/>
      <c r="K165" s="20"/>
      <c r="L165" s="20"/>
      <c r="M165" s="20"/>
      <c r="N165" s="20"/>
      <c r="O165" s="20"/>
      <c r="P165" s="20"/>
      <c r="Q165" s="19"/>
      <c r="R165" s="500"/>
      <c r="S165" s="145"/>
      <c r="T165" s="145"/>
      <c r="U165" s="145">
        <v>3</v>
      </c>
      <c r="V165" s="145"/>
      <c r="W165" s="10"/>
      <c r="X165" s="10"/>
      <c r="Y165" s="10">
        <v>3</v>
      </c>
      <c r="Z165" s="10"/>
      <c r="AA165" s="146"/>
      <c r="AB165" s="146"/>
      <c r="AC165" s="146">
        <v>3</v>
      </c>
      <c r="AD165" s="146"/>
      <c r="AE165" s="147"/>
      <c r="AF165" s="147"/>
      <c r="AG165" s="147">
        <v>3</v>
      </c>
      <c r="AH165" s="147"/>
      <c r="AI165" s="148"/>
      <c r="AJ165" s="148"/>
      <c r="AK165" s="148">
        <v>3</v>
      </c>
      <c r="AL165" s="148"/>
      <c r="AM165" s="149"/>
      <c r="AN165" s="149"/>
      <c r="AO165" s="149">
        <v>3</v>
      </c>
      <c r="AP165" s="149"/>
      <c r="AQ165" s="10"/>
      <c r="AR165" s="10"/>
      <c r="AS165" s="10">
        <v>3</v>
      </c>
      <c r="AT165" s="10"/>
      <c r="AU165" s="150"/>
      <c r="AV165" s="150"/>
      <c r="AW165" s="150">
        <v>3</v>
      </c>
      <c r="AX165" s="150"/>
      <c r="AY165" s="145"/>
      <c r="AZ165" s="145"/>
      <c r="BA165" s="145"/>
      <c r="BB165" s="145">
        <v>4</v>
      </c>
      <c r="BC165" s="10"/>
      <c r="BD165" s="10"/>
      <c r="BE165" s="10">
        <v>3</v>
      </c>
      <c r="BF165" s="10"/>
      <c r="BG165" s="146"/>
      <c r="BH165" s="146"/>
      <c r="BI165" s="146">
        <v>3</v>
      </c>
      <c r="BJ165" s="146"/>
      <c r="BK165" s="147"/>
      <c r="BL165" s="147"/>
      <c r="BM165" s="147">
        <v>3</v>
      </c>
      <c r="BN165" s="147"/>
      <c r="BO165" s="148"/>
      <c r="BP165" s="148"/>
      <c r="BQ165" s="148">
        <v>3</v>
      </c>
      <c r="BR165" s="148"/>
      <c r="BS165" s="149"/>
      <c r="BT165" s="149"/>
      <c r="BU165" s="149">
        <v>3</v>
      </c>
      <c r="BV165" s="149"/>
      <c r="CK165" s="28"/>
      <c r="CP165" s="28"/>
    </row>
    <row r="166" spans="1:94">
      <c r="A166" s="17">
        <v>164</v>
      </c>
      <c r="B166" s="181">
        <v>32</v>
      </c>
      <c r="C166" s="623"/>
      <c r="D166" s="18">
        <v>1</v>
      </c>
      <c r="E166" s="19"/>
      <c r="F166" s="500"/>
      <c r="G166" s="20"/>
      <c r="H166" s="20"/>
      <c r="I166" s="20">
        <v>1</v>
      </c>
      <c r="J166" s="20"/>
      <c r="K166" s="20"/>
      <c r="L166" s="20"/>
      <c r="M166" s="20"/>
      <c r="N166" s="20"/>
      <c r="O166" s="20"/>
      <c r="P166" s="20"/>
      <c r="Q166" s="19"/>
      <c r="R166" s="500"/>
      <c r="S166" s="145"/>
      <c r="T166" s="145"/>
      <c r="U166" s="145">
        <v>3</v>
      </c>
      <c r="V166" s="145"/>
      <c r="W166" s="10"/>
      <c r="X166" s="10"/>
      <c r="Y166" s="10">
        <v>3</v>
      </c>
      <c r="Z166" s="10"/>
      <c r="AA166" s="146"/>
      <c r="AB166" s="146"/>
      <c r="AC166" s="146"/>
      <c r="AD166" s="146">
        <v>4</v>
      </c>
      <c r="AE166" s="147"/>
      <c r="AF166" s="147"/>
      <c r="AG166" s="147">
        <v>3</v>
      </c>
      <c r="AH166" s="147"/>
      <c r="AI166" s="148"/>
      <c r="AJ166" s="148"/>
      <c r="AK166" s="148">
        <v>3</v>
      </c>
      <c r="AL166" s="148"/>
      <c r="AM166" s="149"/>
      <c r="AN166" s="149"/>
      <c r="AO166" s="149"/>
      <c r="AP166" s="149">
        <v>4</v>
      </c>
      <c r="AQ166" s="10"/>
      <c r="AR166" s="10"/>
      <c r="AS166" s="10"/>
      <c r="AT166" s="10">
        <v>4</v>
      </c>
      <c r="AU166" s="150"/>
      <c r="AV166" s="150"/>
      <c r="AW166" s="150">
        <v>3</v>
      </c>
      <c r="AX166" s="150"/>
      <c r="AY166" s="145"/>
      <c r="AZ166" s="145"/>
      <c r="BA166" s="145"/>
      <c r="BB166" s="145">
        <v>4</v>
      </c>
      <c r="BC166" s="10"/>
      <c r="BD166" s="10"/>
      <c r="BE166" s="10">
        <v>3</v>
      </c>
      <c r="BF166" s="10"/>
      <c r="BG166" s="146"/>
      <c r="BH166" s="146"/>
      <c r="BI166" s="146">
        <v>3</v>
      </c>
      <c r="BJ166" s="146"/>
      <c r="BK166" s="147"/>
      <c r="BL166" s="147"/>
      <c r="BM166" s="147">
        <v>3</v>
      </c>
      <c r="BN166" s="147"/>
      <c r="BO166" s="148"/>
      <c r="BP166" s="148"/>
      <c r="BQ166" s="148">
        <v>3</v>
      </c>
      <c r="BR166" s="148"/>
      <c r="BS166" s="149"/>
      <c r="BT166" s="149"/>
      <c r="BU166" s="149">
        <v>3</v>
      </c>
      <c r="BV166" s="149"/>
      <c r="CK166" s="28"/>
      <c r="CP166" s="28"/>
    </row>
    <row r="167" spans="1:94">
      <c r="A167" s="17">
        <v>165</v>
      </c>
      <c r="B167" s="181">
        <v>33</v>
      </c>
      <c r="C167" s="623"/>
      <c r="D167" s="18"/>
      <c r="E167" s="19">
        <v>1</v>
      </c>
      <c r="F167" s="500"/>
      <c r="G167" s="20"/>
      <c r="H167" s="20">
        <v>1</v>
      </c>
      <c r="I167" s="20"/>
      <c r="J167" s="20"/>
      <c r="K167" s="20"/>
      <c r="L167" s="20"/>
      <c r="M167" s="20"/>
      <c r="N167" s="20"/>
      <c r="O167" s="20"/>
      <c r="P167" s="20"/>
      <c r="Q167" s="19"/>
      <c r="R167" s="500"/>
      <c r="S167" s="145"/>
      <c r="T167" s="145"/>
      <c r="U167" s="145"/>
      <c r="V167" s="145">
        <v>4</v>
      </c>
      <c r="W167" s="10"/>
      <c r="X167" s="10"/>
      <c r="Y167" s="10"/>
      <c r="Z167" s="10">
        <v>4</v>
      </c>
      <c r="AA167" s="146"/>
      <c r="AB167" s="146"/>
      <c r="AC167" s="146"/>
      <c r="AD167" s="146">
        <v>4</v>
      </c>
      <c r="AE167" s="147"/>
      <c r="AF167" s="147"/>
      <c r="AG167" s="147"/>
      <c r="AH167" s="147">
        <v>4</v>
      </c>
      <c r="AI167" s="148"/>
      <c r="AJ167" s="148"/>
      <c r="AK167" s="148"/>
      <c r="AL167" s="148">
        <v>4</v>
      </c>
      <c r="AM167" s="149"/>
      <c r="AN167" s="149"/>
      <c r="AO167" s="149"/>
      <c r="AP167" s="149">
        <v>4</v>
      </c>
      <c r="AQ167" s="10"/>
      <c r="AR167" s="10"/>
      <c r="AS167" s="10"/>
      <c r="AT167" s="10">
        <v>4</v>
      </c>
      <c r="AU167" s="150"/>
      <c r="AV167" s="150"/>
      <c r="AW167" s="150"/>
      <c r="AX167" s="150">
        <v>4</v>
      </c>
      <c r="AY167" s="145"/>
      <c r="AZ167" s="145"/>
      <c r="BA167" s="145"/>
      <c r="BB167" s="145">
        <v>4</v>
      </c>
      <c r="BC167" s="10"/>
      <c r="BD167" s="10"/>
      <c r="BE167" s="10"/>
      <c r="BF167" s="10">
        <v>4</v>
      </c>
      <c r="BG167" s="146"/>
      <c r="BH167" s="146"/>
      <c r="BI167" s="146"/>
      <c r="BJ167" s="146">
        <v>4</v>
      </c>
      <c r="BK167" s="147"/>
      <c r="BL167" s="147"/>
      <c r="BM167" s="147"/>
      <c r="BN167" s="147">
        <v>4</v>
      </c>
      <c r="BO167" s="148"/>
      <c r="BP167" s="148"/>
      <c r="BQ167" s="148"/>
      <c r="BR167" s="148">
        <v>4</v>
      </c>
      <c r="BS167" s="149"/>
      <c r="BT167" s="149"/>
      <c r="BU167" s="149"/>
      <c r="BV167" s="149">
        <v>4</v>
      </c>
      <c r="CK167" s="28"/>
      <c r="CP167" s="28"/>
    </row>
    <row r="168" spans="1:94">
      <c r="A168" s="17">
        <v>166</v>
      </c>
      <c r="B168" s="181">
        <v>34</v>
      </c>
      <c r="C168" s="623"/>
      <c r="D168" s="18">
        <v>1</v>
      </c>
      <c r="E168" s="19"/>
      <c r="F168" s="500"/>
      <c r="G168" s="20"/>
      <c r="H168" s="20"/>
      <c r="I168" s="20">
        <v>1</v>
      </c>
      <c r="J168" s="20"/>
      <c r="K168" s="20"/>
      <c r="L168" s="20"/>
      <c r="M168" s="20"/>
      <c r="N168" s="20"/>
      <c r="O168" s="20"/>
      <c r="P168" s="20"/>
      <c r="Q168" s="19"/>
      <c r="R168" s="500"/>
      <c r="S168" s="145"/>
      <c r="T168" s="145"/>
      <c r="U168" s="145">
        <v>3</v>
      </c>
      <c r="V168" s="145"/>
      <c r="W168" s="10"/>
      <c r="X168" s="10"/>
      <c r="Y168" s="10"/>
      <c r="Z168" s="10">
        <v>4</v>
      </c>
      <c r="AA168" s="146"/>
      <c r="AB168" s="146"/>
      <c r="AC168" s="146"/>
      <c r="AD168" s="146">
        <v>4</v>
      </c>
      <c r="AE168" s="147"/>
      <c r="AF168" s="147"/>
      <c r="AG168" s="147">
        <v>3</v>
      </c>
      <c r="AH168" s="147"/>
      <c r="AI168" s="148"/>
      <c r="AJ168" s="148"/>
      <c r="AK168" s="148">
        <v>3</v>
      </c>
      <c r="AL168" s="148"/>
      <c r="AM168" s="149"/>
      <c r="AN168" s="149"/>
      <c r="AO168" s="149">
        <v>3</v>
      </c>
      <c r="AP168" s="149"/>
      <c r="AQ168" s="10"/>
      <c r="AR168" s="10"/>
      <c r="AS168" s="10">
        <v>3</v>
      </c>
      <c r="AT168" s="10"/>
      <c r="AU168" s="150"/>
      <c r="AV168" s="150"/>
      <c r="AW168" s="150">
        <v>3</v>
      </c>
      <c r="AX168" s="150"/>
      <c r="AY168" s="145"/>
      <c r="AZ168" s="145"/>
      <c r="BA168" s="145">
        <v>3</v>
      </c>
      <c r="BB168" s="145"/>
      <c r="BC168" s="10"/>
      <c r="BD168" s="10"/>
      <c r="BE168" s="10"/>
      <c r="BF168" s="10">
        <v>4</v>
      </c>
      <c r="BG168" s="146"/>
      <c r="BH168" s="146"/>
      <c r="BI168" s="146">
        <v>3</v>
      </c>
      <c r="BJ168" s="146"/>
      <c r="BK168" s="147"/>
      <c r="BL168" s="147"/>
      <c r="BM168" s="147">
        <v>3</v>
      </c>
      <c r="BN168" s="147"/>
      <c r="BO168" s="148"/>
      <c r="BP168" s="148"/>
      <c r="BQ168" s="148">
        <v>3</v>
      </c>
      <c r="BR168" s="148"/>
      <c r="BS168" s="149"/>
      <c r="BT168" s="149"/>
      <c r="BU168" s="149">
        <v>3</v>
      </c>
      <c r="BV168" s="149"/>
      <c r="CK168" s="28"/>
      <c r="CP168" s="28"/>
    </row>
    <row r="169" spans="1:94">
      <c r="A169" s="17">
        <v>167</v>
      </c>
      <c r="B169" s="181">
        <v>35</v>
      </c>
      <c r="C169" s="623"/>
      <c r="D169" s="18">
        <v>1</v>
      </c>
      <c r="E169" s="19"/>
      <c r="F169" s="500"/>
      <c r="G169" s="20"/>
      <c r="H169" s="20"/>
      <c r="I169" s="20"/>
      <c r="J169" s="20"/>
      <c r="K169" s="20">
        <v>1</v>
      </c>
      <c r="L169" s="20"/>
      <c r="M169" s="20"/>
      <c r="N169" s="20"/>
      <c r="O169" s="20"/>
      <c r="P169" s="20"/>
      <c r="Q169" s="19"/>
      <c r="R169" s="500"/>
      <c r="S169" s="145"/>
      <c r="T169" s="145"/>
      <c r="U169" s="145">
        <v>3</v>
      </c>
      <c r="V169" s="145"/>
      <c r="W169" s="10"/>
      <c r="X169" s="10"/>
      <c r="Y169" s="10">
        <v>3</v>
      </c>
      <c r="Z169" s="10"/>
      <c r="AA169" s="146"/>
      <c r="AB169" s="146"/>
      <c r="AC169" s="146">
        <v>3</v>
      </c>
      <c r="AD169" s="146"/>
      <c r="AE169" s="147"/>
      <c r="AF169" s="147"/>
      <c r="AG169" s="147">
        <v>3</v>
      </c>
      <c r="AH169" s="147"/>
      <c r="AI169" s="148"/>
      <c r="AJ169" s="148"/>
      <c r="AK169" s="148">
        <v>3</v>
      </c>
      <c r="AL169" s="148"/>
      <c r="AM169" s="149"/>
      <c r="AN169" s="149"/>
      <c r="AO169" s="149">
        <v>3</v>
      </c>
      <c r="AP169" s="149"/>
      <c r="AQ169" s="10"/>
      <c r="AR169" s="10"/>
      <c r="AS169" s="10">
        <v>3</v>
      </c>
      <c r="AT169" s="10"/>
      <c r="AU169" s="150"/>
      <c r="AV169" s="150"/>
      <c r="AW169" s="150">
        <v>3</v>
      </c>
      <c r="AX169" s="150"/>
      <c r="AY169" s="145"/>
      <c r="AZ169" s="145"/>
      <c r="BA169" s="145">
        <v>3</v>
      </c>
      <c r="BB169" s="145"/>
      <c r="BC169" s="10"/>
      <c r="BD169" s="10"/>
      <c r="BE169" s="10">
        <v>3</v>
      </c>
      <c r="BF169" s="10"/>
      <c r="BG169" s="146"/>
      <c r="BH169" s="146"/>
      <c r="BI169" s="146">
        <v>3</v>
      </c>
      <c r="BJ169" s="146"/>
      <c r="BK169" s="147"/>
      <c r="BL169" s="147"/>
      <c r="BM169" s="147">
        <v>3</v>
      </c>
      <c r="BN169" s="147"/>
      <c r="BO169" s="148"/>
      <c r="BP169" s="148"/>
      <c r="BQ169" s="148">
        <v>3</v>
      </c>
      <c r="BR169" s="148"/>
      <c r="BS169" s="149"/>
      <c r="BT169" s="149"/>
      <c r="BU169" s="149">
        <v>3</v>
      </c>
      <c r="BV169" s="149"/>
      <c r="CK169" s="28"/>
      <c r="CP169" s="28"/>
    </row>
    <row r="170" spans="1:94">
      <c r="A170" s="17">
        <v>168</v>
      </c>
      <c r="B170" s="181">
        <v>36</v>
      </c>
      <c r="C170" s="623"/>
      <c r="D170" s="18"/>
      <c r="E170" s="19">
        <v>1</v>
      </c>
      <c r="F170" s="500"/>
      <c r="G170" s="20"/>
      <c r="H170" s="20"/>
      <c r="I170" s="20">
        <v>1</v>
      </c>
      <c r="J170" s="20"/>
      <c r="K170" s="20"/>
      <c r="L170" s="20"/>
      <c r="M170" s="20"/>
      <c r="N170" s="20"/>
      <c r="O170" s="20"/>
      <c r="P170" s="20"/>
      <c r="Q170" s="19"/>
      <c r="R170" s="500"/>
      <c r="S170" s="145"/>
      <c r="T170" s="145"/>
      <c r="U170" s="145">
        <v>3</v>
      </c>
      <c r="V170" s="145"/>
      <c r="W170" s="10"/>
      <c r="X170" s="10"/>
      <c r="Y170" s="10">
        <v>3</v>
      </c>
      <c r="Z170" s="10"/>
      <c r="AA170" s="146"/>
      <c r="AB170" s="146"/>
      <c r="AC170" s="146"/>
      <c r="AD170" s="146">
        <v>4</v>
      </c>
      <c r="AE170" s="147"/>
      <c r="AF170" s="147"/>
      <c r="AG170" s="147"/>
      <c r="AH170" s="147">
        <v>4</v>
      </c>
      <c r="AI170" s="148"/>
      <c r="AJ170" s="148"/>
      <c r="AK170" s="148">
        <v>3</v>
      </c>
      <c r="AL170" s="148"/>
      <c r="AM170" s="149"/>
      <c r="AN170" s="149"/>
      <c r="AO170" s="149">
        <v>3</v>
      </c>
      <c r="AP170" s="149"/>
      <c r="AQ170" s="10"/>
      <c r="AR170" s="10"/>
      <c r="AS170" s="10"/>
      <c r="AT170" s="10">
        <v>4</v>
      </c>
      <c r="AU170" s="150"/>
      <c r="AV170" s="150"/>
      <c r="AW170" s="150">
        <v>3</v>
      </c>
      <c r="AX170" s="150"/>
      <c r="AY170" s="145"/>
      <c r="AZ170" s="145"/>
      <c r="BA170" s="145"/>
      <c r="BB170" s="145">
        <v>4</v>
      </c>
      <c r="BC170" s="10"/>
      <c r="BD170" s="10"/>
      <c r="BE170" s="10">
        <v>3</v>
      </c>
      <c r="BF170" s="10"/>
      <c r="BG170" s="146"/>
      <c r="BH170" s="146"/>
      <c r="BI170" s="146">
        <v>3</v>
      </c>
      <c r="BJ170" s="146"/>
      <c r="BK170" s="147"/>
      <c r="BL170" s="147"/>
      <c r="BM170" s="147">
        <v>3</v>
      </c>
      <c r="BN170" s="147"/>
      <c r="BO170" s="148"/>
      <c r="BP170" s="148"/>
      <c r="BQ170" s="148">
        <v>3</v>
      </c>
      <c r="BR170" s="148"/>
      <c r="BS170" s="149"/>
      <c r="BT170" s="149"/>
      <c r="BU170" s="149"/>
      <c r="BV170" s="149">
        <v>4</v>
      </c>
      <c r="CK170" s="28"/>
      <c r="CP170" s="28"/>
    </row>
    <row r="171" spans="1:94">
      <c r="A171" s="17">
        <v>169</v>
      </c>
      <c r="B171" s="181">
        <v>37</v>
      </c>
      <c r="C171" s="623"/>
      <c r="D171" s="18">
        <v>1</v>
      </c>
      <c r="E171" s="19"/>
      <c r="F171" s="500"/>
      <c r="G171" s="20"/>
      <c r="H171" s="20"/>
      <c r="I171" s="20">
        <v>1</v>
      </c>
      <c r="J171" s="20"/>
      <c r="K171" s="20"/>
      <c r="L171" s="20"/>
      <c r="M171" s="20"/>
      <c r="N171" s="20"/>
      <c r="O171" s="20"/>
      <c r="P171" s="20"/>
      <c r="Q171" s="19"/>
      <c r="R171" s="500"/>
      <c r="S171" s="145"/>
      <c r="T171" s="145"/>
      <c r="U171" s="145">
        <v>3</v>
      </c>
      <c r="V171" s="145"/>
      <c r="W171" s="10"/>
      <c r="X171" s="10"/>
      <c r="Y171" s="10">
        <v>3</v>
      </c>
      <c r="Z171" s="10"/>
      <c r="AA171" s="146"/>
      <c r="AB171" s="146"/>
      <c r="AC171" s="146">
        <v>3</v>
      </c>
      <c r="AD171" s="146"/>
      <c r="AE171" s="147"/>
      <c r="AF171" s="147"/>
      <c r="AG171" s="147">
        <v>3</v>
      </c>
      <c r="AH171" s="147"/>
      <c r="AI171" s="148"/>
      <c r="AJ171" s="148"/>
      <c r="AK171" s="148">
        <v>3</v>
      </c>
      <c r="AL171" s="148"/>
      <c r="AM171" s="149"/>
      <c r="AN171" s="149"/>
      <c r="AO171" s="149"/>
      <c r="AP171" s="149">
        <v>4</v>
      </c>
      <c r="AQ171" s="10"/>
      <c r="AR171" s="10"/>
      <c r="AS171" s="10">
        <v>3</v>
      </c>
      <c r="AT171" s="10"/>
      <c r="AU171" s="150"/>
      <c r="AV171" s="150"/>
      <c r="AW171" s="150"/>
      <c r="AX171" s="150">
        <v>4</v>
      </c>
      <c r="AY171" s="145"/>
      <c r="AZ171" s="145"/>
      <c r="BA171" s="145">
        <v>3</v>
      </c>
      <c r="BB171" s="145"/>
      <c r="BC171" s="10"/>
      <c r="BD171" s="10"/>
      <c r="BE171" s="10"/>
      <c r="BF171" s="10">
        <v>4</v>
      </c>
      <c r="BG171" s="146"/>
      <c r="BH171" s="146"/>
      <c r="BI171" s="146">
        <v>3</v>
      </c>
      <c r="BJ171" s="146"/>
      <c r="BK171" s="147"/>
      <c r="BL171" s="147"/>
      <c r="BM171" s="147">
        <v>3</v>
      </c>
      <c r="BN171" s="147"/>
      <c r="BO171" s="148"/>
      <c r="BP171" s="148"/>
      <c r="BQ171" s="148">
        <v>3</v>
      </c>
      <c r="BR171" s="148"/>
      <c r="BS171" s="149"/>
      <c r="BT171" s="149"/>
      <c r="BU171" s="149">
        <v>3</v>
      </c>
      <c r="BV171" s="149"/>
      <c r="CK171" s="28"/>
      <c r="CP171" s="28"/>
    </row>
    <row r="172" spans="1:94">
      <c r="A172" s="17">
        <v>170</v>
      </c>
      <c r="B172" s="181">
        <v>38</v>
      </c>
      <c r="C172" s="623"/>
      <c r="D172" s="18">
        <v>1</v>
      </c>
      <c r="E172" s="19"/>
      <c r="F172" s="500"/>
      <c r="G172" s="20"/>
      <c r="H172" s="20"/>
      <c r="I172" s="20">
        <v>1</v>
      </c>
      <c r="J172" s="20"/>
      <c r="K172" s="20"/>
      <c r="L172" s="20"/>
      <c r="M172" s="20"/>
      <c r="N172" s="20"/>
      <c r="O172" s="20"/>
      <c r="P172" s="20"/>
      <c r="Q172" s="19"/>
      <c r="R172" s="500"/>
      <c r="S172" s="145"/>
      <c r="T172" s="145"/>
      <c r="U172" s="145"/>
      <c r="V172" s="145">
        <v>4</v>
      </c>
      <c r="W172" s="10"/>
      <c r="X172" s="10"/>
      <c r="Y172" s="10">
        <v>3</v>
      </c>
      <c r="Z172" s="10"/>
      <c r="AA172" s="146"/>
      <c r="AB172" s="146"/>
      <c r="AC172" s="146"/>
      <c r="AD172" s="146">
        <v>4</v>
      </c>
      <c r="AE172" s="147"/>
      <c r="AF172" s="147"/>
      <c r="AG172" s="147"/>
      <c r="AH172" s="147">
        <v>4</v>
      </c>
      <c r="AI172" s="148"/>
      <c r="AJ172" s="148"/>
      <c r="AK172" s="148"/>
      <c r="AL172" s="148">
        <v>4</v>
      </c>
      <c r="AM172" s="149"/>
      <c r="AN172" s="149"/>
      <c r="AO172" s="149"/>
      <c r="AP172" s="149">
        <v>4</v>
      </c>
      <c r="AQ172" s="10"/>
      <c r="AR172" s="10"/>
      <c r="AS172" s="10">
        <v>3</v>
      </c>
      <c r="AT172" s="10"/>
      <c r="AU172" s="150"/>
      <c r="AV172" s="150"/>
      <c r="AW172" s="150">
        <v>3</v>
      </c>
      <c r="AX172" s="150"/>
      <c r="AY172" s="145"/>
      <c r="AZ172" s="145"/>
      <c r="BA172" s="145"/>
      <c r="BB172" s="145">
        <v>4</v>
      </c>
      <c r="BC172" s="10"/>
      <c r="BD172" s="10"/>
      <c r="BE172" s="10">
        <v>3</v>
      </c>
      <c r="BF172" s="10"/>
      <c r="BG172" s="146"/>
      <c r="BH172" s="146"/>
      <c r="BI172" s="146"/>
      <c r="BJ172" s="146">
        <v>4</v>
      </c>
      <c r="BK172" s="147"/>
      <c r="BL172" s="147"/>
      <c r="BM172" s="147"/>
      <c r="BN172" s="147">
        <v>4</v>
      </c>
      <c r="BO172" s="148"/>
      <c r="BP172" s="148"/>
      <c r="BQ172" s="148"/>
      <c r="BR172" s="148">
        <v>4</v>
      </c>
      <c r="BS172" s="149"/>
      <c r="BT172" s="149"/>
      <c r="BU172" s="149"/>
      <c r="BV172" s="149">
        <v>4</v>
      </c>
      <c r="CK172" s="28"/>
      <c r="CP172" s="28"/>
    </row>
    <row r="173" spans="1:94">
      <c r="A173" s="17">
        <v>171</v>
      </c>
      <c r="B173" s="181">
        <v>39</v>
      </c>
      <c r="C173" s="623"/>
      <c r="D173" s="18"/>
      <c r="E173" s="19">
        <v>1</v>
      </c>
      <c r="F173" s="500"/>
      <c r="G173" s="20"/>
      <c r="H173" s="20"/>
      <c r="I173" s="20"/>
      <c r="J173" s="20">
        <v>1</v>
      </c>
      <c r="K173" s="20"/>
      <c r="L173" s="20"/>
      <c r="M173" s="20"/>
      <c r="N173" s="20"/>
      <c r="O173" s="20"/>
      <c r="P173" s="20"/>
      <c r="Q173" s="19"/>
      <c r="R173" s="500"/>
      <c r="S173" s="145"/>
      <c r="T173" s="145"/>
      <c r="U173" s="145">
        <v>3</v>
      </c>
      <c r="V173" s="145"/>
      <c r="W173" s="10"/>
      <c r="X173" s="10"/>
      <c r="Y173" s="10">
        <v>3</v>
      </c>
      <c r="Z173" s="10"/>
      <c r="AA173" s="146"/>
      <c r="AB173" s="146"/>
      <c r="AC173" s="146">
        <v>3</v>
      </c>
      <c r="AD173" s="146"/>
      <c r="AE173" s="147"/>
      <c r="AF173" s="147"/>
      <c r="AG173" s="147">
        <v>3</v>
      </c>
      <c r="AH173" s="147"/>
      <c r="AI173" s="148"/>
      <c r="AJ173" s="148"/>
      <c r="AK173" s="148">
        <v>3</v>
      </c>
      <c r="AL173" s="148"/>
      <c r="AM173" s="149"/>
      <c r="AN173" s="149"/>
      <c r="AO173" s="149">
        <v>3</v>
      </c>
      <c r="AP173" s="149"/>
      <c r="AQ173" s="10"/>
      <c r="AR173" s="10"/>
      <c r="AS173" s="10">
        <v>3</v>
      </c>
      <c r="AT173" s="10"/>
      <c r="AU173" s="150"/>
      <c r="AV173" s="150"/>
      <c r="AW173" s="150">
        <v>3</v>
      </c>
      <c r="AX173" s="150"/>
      <c r="AY173" s="145"/>
      <c r="AZ173" s="145"/>
      <c r="BA173" s="145">
        <v>3</v>
      </c>
      <c r="BB173" s="145"/>
      <c r="BC173" s="10"/>
      <c r="BD173" s="10"/>
      <c r="BE173" s="10">
        <v>3</v>
      </c>
      <c r="BF173" s="10"/>
      <c r="BG173" s="146"/>
      <c r="BH173" s="146"/>
      <c r="BI173" s="146"/>
      <c r="BJ173" s="146">
        <v>4</v>
      </c>
      <c r="BK173" s="147"/>
      <c r="BL173" s="147"/>
      <c r="BM173" s="147"/>
      <c r="BN173" s="147">
        <v>4</v>
      </c>
      <c r="BO173" s="148"/>
      <c r="BP173" s="148"/>
      <c r="BQ173" s="148">
        <v>3</v>
      </c>
      <c r="BR173" s="148"/>
      <c r="BS173" s="149"/>
      <c r="BT173" s="149"/>
      <c r="BU173" s="149">
        <v>3</v>
      </c>
      <c r="BV173" s="149"/>
      <c r="CK173" s="28"/>
      <c r="CP173" s="28"/>
    </row>
    <row r="174" spans="1:94">
      <c r="A174" s="17">
        <v>172</v>
      </c>
      <c r="B174" s="181">
        <v>40</v>
      </c>
      <c r="C174" s="623"/>
      <c r="D174" s="18">
        <v>1</v>
      </c>
      <c r="E174" s="19"/>
      <c r="F174" s="500"/>
      <c r="G174" s="20"/>
      <c r="H174" s="20"/>
      <c r="I174" s="20">
        <v>1</v>
      </c>
      <c r="J174" s="20"/>
      <c r="K174" s="20"/>
      <c r="L174" s="20"/>
      <c r="M174" s="20"/>
      <c r="N174" s="20"/>
      <c r="O174" s="20"/>
      <c r="P174" s="20"/>
      <c r="Q174" s="19"/>
      <c r="R174" s="500"/>
      <c r="S174" s="145"/>
      <c r="T174" s="145"/>
      <c r="U174" s="145">
        <v>3</v>
      </c>
      <c r="V174" s="145"/>
      <c r="W174" s="10"/>
      <c r="X174" s="10"/>
      <c r="Y174" s="10">
        <v>3</v>
      </c>
      <c r="Z174" s="10"/>
      <c r="AA174" s="146"/>
      <c r="AB174" s="146"/>
      <c r="AC174" s="146">
        <v>3</v>
      </c>
      <c r="AD174" s="146"/>
      <c r="AE174" s="147"/>
      <c r="AF174" s="147"/>
      <c r="AG174" s="147">
        <v>3</v>
      </c>
      <c r="AH174" s="147"/>
      <c r="AI174" s="148"/>
      <c r="AJ174" s="148"/>
      <c r="AK174" s="148">
        <v>3</v>
      </c>
      <c r="AL174" s="148"/>
      <c r="AM174" s="149"/>
      <c r="AN174" s="149"/>
      <c r="AO174" s="149">
        <v>3</v>
      </c>
      <c r="AP174" s="149"/>
      <c r="AQ174" s="10"/>
      <c r="AR174" s="10"/>
      <c r="AS174" s="10">
        <v>3</v>
      </c>
      <c r="AT174" s="10"/>
      <c r="AU174" s="150"/>
      <c r="AV174" s="150"/>
      <c r="AW174" s="150">
        <v>3</v>
      </c>
      <c r="AX174" s="150"/>
      <c r="AY174" s="145"/>
      <c r="AZ174" s="145"/>
      <c r="BA174" s="145">
        <v>3</v>
      </c>
      <c r="BB174" s="145"/>
      <c r="BC174" s="10"/>
      <c r="BD174" s="10"/>
      <c r="BE174" s="10">
        <v>3</v>
      </c>
      <c r="BF174" s="10"/>
      <c r="BG174" s="146"/>
      <c r="BH174" s="146"/>
      <c r="BI174" s="146"/>
      <c r="BJ174" s="146">
        <v>4</v>
      </c>
      <c r="BK174" s="147"/>
      <c r="BL174" s="147"/>
      <c r="BM174" s="147"/>
      <c r="BN174" s="147">
        <v>4</v>
      </c>
      <c r="BO174" s="148"/>
      <c r="BP174" s="148"/>
      <c r="BQ174" s="148">
        <v>3</v>
      </c>
      <c r="BR174" s="148"/>
      <c r="BS174" s="149"/>
      <c r="BT174" s="149"/>
      <c r="BU174" s="149">
        <v>3</v>
      </c>
      <c r="BV174" s="149"/>
      <c r="CK174" s="28"/>
      <c r="CP174" s="28"/>
    </row>
    <row r="175" spans="1:94">
      <c r="A175" s="17">
        <v>173</v>
      </c>
      <c r="B175" s="181">
        <v>41</v>
      </c>
      <c r="C175" s="623"/>
      <c r="D175" s="18">
        <v>1</v>
      </c>
      <c r="E175" s="19"/>
      <c r="F175" s="500"/>
      <c r="G175" s="20"/>
      <c r="H175" s="20"/>
      <c r="I175" s="20"/>
      <c r="J175" s="20">
        <v>1</v>
      </c>
      <c r="K175" s="20"/>
      <c r="L175" s="20"/>
      <c r="M175" s="20"/>
      <c r="N175" s="20"/>
      <c r="O175" s="20"/>
      <c r="P175" s="20"/>
      <c r="Q175" s="19"/>
      <c r="R175" s="500"/>
      <c r="S175" s="145"/>
      <c r="T175" s="145"/>
      <c r="U175" s="145">
        <v>3</v>
      </c>
      <c r="V175" s="145"/>
      <c r="W175" s="10"/>
      <c r="X175" s="10"/>
      <c r="Y175" s="10">
        <v>3</v>
      </c>
      <c r="Z175" s="10"/>
      <c r="AA175" s="146"/>
      <c r="AB175" s="146"/>
      <c r="AC175" s="146">
        <v>3</v>
      </c>
      <c r="AD175" s="146"/>
      <c r="AE175" s="147"/>
      <c r="AF175" s="147"/>
      <c r="AG175" s="147">
        <v>3</v>
      </c>
      <c r="AH175" s="147"/>
      <c r="AI175" s="148"/>
      <c r="AJ175" s="148"/>
      <c r="AK175" s="148">
        <v>3</v>
      </c>
      <c r="AL175" s="148"/>
      <c r="AM175" s="149"/>
      <c r="AN175" s="149"/>
      <c r="AO175" s="149">
        <v>3</v>
      </c>
      <c r="AP175" s="149"/>
      <c r="AQ175" s="10"/>
      <c r="AR175" s="10"/>
      <c r="AS175" s="10">
        <v>3</v>
      </c>
      <c r="AT175" s="10"/>
      <c r="AU175" s="150"/>
      <c r="AV175" s="150"/>
      <c r="AW175" s="150">
        <v>3</v>
      </c>
      <c r="AX175" s="150"/>
      <c r="AY175" s="145"/>
      <c r="AZ175" s="145"/>
      <c r="BA175" s="145">
        <v>3</v>
      </c>
      <c r="BB175" s="145"/>
      <c r="BC175" s="10"/>
      <c r="BD175" s="10"/>
      <c r="BE175" s="10">
        <v>3</v>
      </c>
      <c r="BF175" s="10"/>
      <c r="BG175" s="146"/>
      <c r="BH175" s="146"/>
      <c r="BI175" s="146">
        <v>3</v>
      </c>
      <c r="BJ175" s="146"/>
      <c r="BK175" s="147"/>
      <c r="BL175" s="147"/>
      <c r="BM175" s="147">
        <v>3</v>
      </c>
      <c r="BN175" s="147"/>
      <c r="BO175" s="148"/>
      <c r="BP175" s="148"/>
      <c r="BQ175" s="148">
        <v>3</v>
      </c>
      <c r="BR175" s="148"/>
      <c r="BS175" s="149"/>
      <c r="BT175" s="149"/>
      <c r="BU175" s="149">
        <v>3</v>
      </c>
      <c r="BV175" s="149"/>
      <c r="CK175" s="28"/>
      <c r="CP175" s="28"/>
    </row>
    <row r="176" spans="1:94">
      <c r="A176" s="17">
        <v>174</v>
      </c>
      <c r="B176" s="181">
        <v>42</v>
      </c>
      <c r="C176" s="623"/>
      <c r="D176" s="18"/>
      <c r="E176" s="19">
        <v>1</v>
      </c>
      <c r="F176" s="500"/>
      <c r="G176" s="20"/>
      <c r="H176" s="20">
        <v>1</v>
      </c>
      <c r="I176" s="20"/>
      <c r="J176" s="20"/>
      <c r="K176" s="20"/>
      <c r="L176" s="20"/>
      <c r="M176" s="20"/>
      <c r="N176" s="20"/>
      <c r="O176" s="20"/>
      <c r="P176" s="20"/>
      <c r="Q176" s="19"/>
      <c r="R176" s="500"/>
      <c r="S176" s="145"/>
      <c r="T176" s="145"/>
      <c r="U176" s="145"/>
      <c r="V176" s="145">
        <v>4</v>
      </c>
      <c r="W176" s="10"/>
      <c r="X176" s="10"/>
      <c r="Y176" s="10">
        <v>3</v>
      </c>
      <c r="Z176" s="10"/>
      <c r="AA176" s="146"/>
      <c r="AB176" s="146"/>
      <c r="AC176" s="146"/>
      <c r="AD176" s="146">
        <v>4</v>
      </c>
      <c r="AE176" s="147"/>
      <c r="AF176" s="147"/>
      <c r="AG176" s="147"/>
      <c r="AH176" s="147">
        <v>4</v>
      </c>
      <c r="AI176" s="148"/>
      <c r="AJ176" s="148"/>
      <c r="AK176" s="148"/>
      <c r="AL176" s="148">
        <v>4</v>
      </c>
      <c r="AM176" s="149"/>
      <c r="AN176" s="149"/>
      <c r="AO176" s="149"/>
      <c r="AP176" s="149">
        <v>4</v>
      </c>
      <c r="AQ176" s="10"/>
      <c r="AR176" s="10"/>
      <c r="AS176" s="10"/>
      <c r="AT176" s="10">
        <v>4</v>
      </c>
      <c r="AU176" s="150"/>
      <c r="AV176" s="150"/>
      <c r="AW176" s="150"/>
      <c r="AX176" s="150">
        <v>4</v>
      </c>
      <c r="AY176" s="145"/>
      <c r="AZ176" s="145"/>
      <c r="BA176" s="145">
        <v>3</v>
      </c>
      <c r="BB176" s="145"/>
      <c r="BC176" s="10"/>
      <c r="BD176" s="10"/>
      <c r="BE176" s="10"/>
      <c r="BF176" s="10">
        <v>4</v>
      </c>
      <c r="BG176" s="146"/>
      <c r="BH176" s="146"/>
      <c r="BI176" s="146"/>
      <c r="BJ176" s="146">
        <v>4</v>
      </c>
      <c r="BK176" s="147"/>
      <c r="BL176" s="147"/>
      <c r="BM176" s="147"/>
      <c r="BN176" s="147">
        <v>4</v>
      </c>
      <c r="BO176" s="148"/>
      <c r="BP176" s="148"/>
      <c r="BQ176" s="148">
        <v>3</v>
      </c>
      <c r="BR176" s="148"/>
      <c r="BS176" s="149"/>
      <c r="BT176" s="149"/>
      <c r="BU176" s="149"/>
      <c r="BV176" s="149">
        <v>4</v>
      </c>
      <c r="CK176" s="28"/>
      <c r="CP176" s="28"/>
    </row>
    <row r="177" spans="1:94">
      <c r="A177" s="17">
        <v>175</v>
      </c>
      <c r="B177" s="181">
        <v>43</v>
      </c>
      <c r="C177" s="623"/>
      <c r="D177" s="18"/>
      <c r="E177" s="19">
        <v>1</v>
      </c>
      <c r="F177" s="500"/>
      <c r="G177" s="20"/>
      <c r="H177" s="20"/>
      <c r="I177" s="20">
        <v>1</v>
      </c>
      <c r="J177" s="20"/>
      <c r="K177" s="20"/>
      <c r="L177" s="20"/>
      <c r="M177" s="20"/>
      <c r="N177" s="20"/>
      <c r="O177" s="20"/>
      <c r="P177" s="20"/>
      <c r="Q177" s="19"/>
      <c r="R177" s="500"/>
      <c r="S177" s="145"/>
      <c r="T177" s="145"/>
      <c r="U177" s="145">
        <v>3</v>
      </c>
      <c r="V177" s="145"/>
      <c r="W177" s="10"/>
      <c r="X177" s="10"/>
      <c r="Y177" s="10">
        <v>3</v>
      </c>
      <c r="Z177" s="10"/>
      <c r="AA177" s="146"/>
      <c r="AB177" s="146"/>
      <c r="AC177" s="146">
        <v>3</v>
      </c>
      <c r="AD177" s="146"/>
      <c r="AE177" s="147"/>
      <c r="AF177" s="147"/>
      <c r="AG177" s="147">
        <v>3</v>
      </c>
      <c r="AH177" s="147"/>
      <c r="AI177" s="148"/>
      <c r="AJ177" s="148"/>
      <c r="AK177" s="148">
        <v>3</v>
      </c>
      <c r="AL177" s="148"/>
      <c r="AM177" s="149"/>
      <c r="AN177" s="149"/>
      <c r="AO177" s="149">
        <v>3</v>
      </c>
      <c r="AP177" s="149"/>
      <c r="AQ177" s="10"/>
      <c r="AR177" s="10"/>
      <c r="AS177" s="10">
        <v>3</v>
      </c>
      <c r="AT177" s="10"/>
      <c r="AU177" s="150"/>
      <c r="AV177" s="150"/>
      <c r="AW177" s="150">
        <v>3</v>
      </c>
      <c r="AX177" s="150"/>
      <c r="AY177" s="145"/>
      <c r="AZ177" s="145"/>
      <c r="BA177" s="145">
        <v>3</v>
      </c>
      <c r="BB177" s="145"/>
      <c r="BC177" s="10"/>
      <c r="BD177" s="10"/>
      <c r="BE177" s="10">
        <v>3</v>
      </c>
      <c r="BF177" s="10"/>
      <c r="BG177" s="146"/>
      <c r="BH177" s="146"/>
      <c r="BI177" s="146"/>
      <c r="BJ177" s="146">
        <v>4</v>
      </c>
      <c r="BK177" s="147"/>
      <c r="BL177" s="147"/>
      <c r="BM177" s="147"/>
      <c r="BN177" s="147">
        <v>4</v>
      </c>
      <c r="BO177" s="148"/>
      <c r="BP177" s="148"/>
      <c r="BQ177" s="148">
        <v>3</v>
      </c>
      <c r="BR177" s="148"/>
      <c r="BS177" s="149"/>
      <c r="BT177" s="149"/>
      <c r="BU177" s="149">
        <v>3</v>
      </c>
      <c r="BV177" s="149"/>
      <c r="CK177" s="28"/>
      <c r="CP177" s="28"/>
    </row>
    <row r="178" spans="1:94">
      <c r="A178" s="17">
        <v>176</v>
      </c>
      <c r="B178" s="181">
        <v>44</v>
      </c>
      <c r="C178" s="623"/>
      <c r="D178" s="18"/>
      <c r="E178" s="19">
        <v>1</v>
      </c>
      <c r="F178" s="500"/>
      <c r="G178" s="20"/>
      <c r="H178" s="20"/>
      <c r="I178" s="20">
        <v>1</v>
      </c>
      <c r="J178" s="20"/>
      <c r="K178" s="20"/>
      <c r="L178" s="20"/>
      <c r="M178" s="20"/>
      <c r="N178" s="20"/>
      <c r="O178" s="20"/>
      <c r="P178" s="20"/>
      <c r="Q178" s="19"/>
      <c r="R178" s="500"/>
      <c r="S178" s="145"/>
      <c r="T178" s="145"/>
      <c r="U178" s="145">
        <v>3</v>
      </c>
      <c r="V178" s="145"/>
      <c r="W178" s="10"/>
      <c r="X178" s="10"/>
      <c r="Y178" s="10">
        <v>3</v>
      </c>
      <c r="Z178" s="10"/>
      <c r="AA178" s="146"/>
      <c r="AB178" s="146"/>
      <c r="AC178" s="146">
        <v>3</v>
      </c>
      <c r="AD178" s="146"/>
      <c r="AE178" s="147"/>
      <c r="AF178" s="147"/>
      <c r="AG178" s="147">
        <v>3</v>
      </c>
      <c r="AH178" s="147"/>
      <c r="AI178" s="148"/>
      <c r="AJ178" s="148"/>
      <c r="AK178" s="148">
        <v>3</v>
      </c>
      <c r="AL178" s="148"/>
      <c r="AM178" s="149"/>
      <c r="AN178" s="149"/>
      <c r="AO178" s="149">
        <v>3</v>
      </c>
      <c r="AP178" s="149"/>
      <c r="AQ178" s="10"/>
      <c r="AR178" s="10"/>
      <c r="AS178" s="10">
        <v>3</v>
      </c>
      <c r="AT178" s="10"/>
      <c r="AU178" s="150"/>
      <c r="AV178" s="150"/>
      <c r="AW178" s="150">
        <v>3</v>
      </c>
      <c r="AX178" s="150"/>
      <c r="AY178" s="145"/>
      <c r="AZ178" s="145"/>
      <c r="BA178" s="145">
        <v>3</v>
      </c>
      <c r="BB178" s="145"/>
      <c r="BC178" s="10"/>
      <c r="BD178" s="10"/>
      <c r="BE178" s="10">
        <v>3</v>
      </c>
      <c r="BF178" s="10"/>
      <c r="BG178" s="146"/>
      <c r="BH178" s="146"/>
      <c r="BI178" s="146">
        <v>3</v>
      </c>
      <c r="BJ178" s="146"/>
      <c r="BK178" s="147"/>
      <c r="BL178" s="147"/>
      <c r="BM178" s="147">
        <v>3</v>
      </c>
      <c r="BN178" s="147"/>
      <c r="BO178" s="148"/>
      <c r="BP178" s="148"/>
      <c r="BQ178" s="148">
        <v>3</v>
      </c>
      <c r="BR178" s="148"/>
      <c r="BS178" s="149"/>
      <c r="BT178" s="149"/>
      <c r="BU178" s="149">
        <v>3</v>
      </c>
      <c r="BV178" s="149"/>
      <c r="CK178" s="28"/>
      <c r="CP178" s="28"/>
    </row>
    <row r="179" spans="1:94">
      <c r="A179" s="17">
        <v>177</v>
      </c>
      <c r="B179" s="181">
        <v>45</v>
      </c>
      <c r="C179" s="623"/>
      <c r="D179" s="18"/>
      <c r="E179" s="19">
        <v>1</v>
      </c>
      <c r="F179" s="500"/>
      <c r="G179" s="20">
        <v>1</v>
      </c>
      <c r="H179" s="20"/>
      <c r="I179" s="20"/>
      <c r="J179" s="20"/>
      <c r="K179" s="20"/>
      <c r="L179" s="20"/>
      <c r="M179" s="20"/>
      <c r="N179" s="20"/>
      <c r="O179" s="20"/>
      <c r="P179" s="20"/>
      <c r="Q179" s="19"/>
      <c r="R179" s="500"/>
      <c r="S179" s="145"/>
      <c r="T179" s="145"/>
      <c r="U179" s="145"/>
      <c r="V179" s="145">
        <v>4</v>
      </c>
      <c r="W179" s="10"/>
      <c r="X179" s="10"/>
      <c r="Y179" s="10">
        <v>3</v>
      </c>
      <c r="Z179" s="10"/>
      <c r="AA179" s="146"/>
      <c r="AB179" s="146"/>
      <c r="AC179" s="146"/>
      <c r="AD179" s="146">
        <v>4</v>
      </c>
      <c r="AE179" s="147"/>
      <c r="AF179" s="147"/>
      <c r="AG179" s="147"/>
      <c r="AH179" s="147">
        <v>4</v>
      </c>
      <c r="AI179" s="148"/>
      <c r="AJ179" s="148"/>
      <c r="AK179" s="148">
        <v>3</v>
      </c>
      <c r="AL179" s="148"/>
      <c r="AM179" s="149"/>
      <c r="AN179" s="149"/>
      <c r="AO179" s="149"/>
      <c r="AP179" s="149">
        <v>4</v>
      </c>
      <c r="AQ179" s="10"/>
      <c r="AR179" s="10"/>
      <c r="AS179" s="10">
        <v>3</v>
      </c>
      <c r="AT179" s="10"/>
      <c r="AU179" s="150"/>
      <c r="AV179" s="150"/>
      <c r="AW179" s="150">
        <v>3</v>
      </c>
      <c r="AX179" s="150"/>
      <c r="AY179" s="145"/>
      <c r="AZ179" s="145"/>
      <c r="BA179" s="145"/>
      <c r="BB179" s="145">
        <v>4</v>
      </c>
      <c r="BC179" s="10"/>
      <c r="BD179" s="10"/>
      <c r="BE179" s="10">
        <v>3</v>
      </c>
      <c r="BF179" s="10"/>
      <c r="BG179" s="146"/>
      <c r="BH179" s="146"/>
      <c r="BI179" s="146"/>
      <c r="BJ179" s="146">
        <v>4</v>
      </c>
      <c r="BK179" s="147"/>
      <c r="BL179" s="147"/>
      <c r="BM179" s="147"/>
      <c r="BN179" s="147">
        <v>4</v>
      </c>
      <c r="BO179" s="148"/>
      <c r="BP179" s="148"/>
      <c r="BQ179" s="148"/>
      <c r="BR179" s="148">
        <v>4</v>
      </c>
      <c r="BS179" s="149"/>
      <c r="BT179" s="149"/>
      <c r="BU179" s="149"/>
      <c r="BV179" s="149">
        <v>4</v>
      </c>
      <c r="CK179" s="28"/>
      <c r="CP179" s="28"/>
    </row>
    <row r="180" spans="1:94">
      <c r="A180" s="17">
        <v>178</v>
      </c>
      <c r="B180" s="181">
        <v>46</v>
      </c>
      <c r="C180" s="623"/>
      <c r="D180" s="18">
        <v>1</v>
      </c>
      <c r="E180" s="19"/>
      <c r="F180" s="50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19"/>
      <c r="R180" s="500">
        <v>1</v>
      </c>
      <c r="S180" s="145"/>
      <c r="T180" s="145"/>
      <c r="U180" s="145">
        <v>3</v>
      </c>
      <c r="V180" s="145"/>
      <c r="W180" s="10"/>
      <c r="X180" s="10"/>
      <c r="Y180" s="10">
        <v>3</v>
      </c>
      <c r="Z180" s="10"/>
      <c r="AA180" s="146"/>
      <c r="AB180" s="146"/>
      <c r="AC180" s="146">
        <v>3</v>
      </c>
      <c r="AD180" s="146"/>
      <c r="AE180" s="147"/>
      <c r="AF180" s="147"/>
      <c r="AG180" s="147"/>
      <c r="AH180" s="147">
        <v>4</v>
      </c>
      <c r="AI180" s="148"/>
      <c r="AJ180" s="148"/>
      <c r="AK180" s="148">
        <v>3</v>
      </c>
      <c r="AL180" s="148"/>
      <c r="AM180" s="149"/>
      <c r="AN180" s="149"/>
      <c r="AO180" s="149">
        <v>3</v>
      </c>
      <c r="AP180" s="149"/>
      <c r="AQ180" s="10"/>
      <c r="AR180" s="10"/>
      <c r="AS180" s="10">
        <v>3</v>
      </c>
      <c r="AT180" s="10"/>
      <c r="AU180" s="150"/>
      <c r="AV180" s="150"/>
      <c r="AW180" s="150"/>
      <c r="AX180" s="150">
        <v>4</v>
      </c>
      <c r="AY180" s="145"/>
      <c r="AZ180" s="145"/>
      <c r="BA180" s="145"/>
      <c r="BB180" s="145">
        <v>4</v>
      </c>
      <c r="BC180" s="10"/>
      <c r="BD180" s="10"/>
      <c r="BE180" s="10">
        <v>3</v>
      </c>
      <c r="BF180" s="10"/>
      <c r="BG180" s="146"/>
      <c r="BH180" s="146"/>
      <c r="BI180" s="146">
        <v>3</v>
      </c>
      <c r="BJ180" s="146"/>
      <c r="BK180" s="147"/>
      <c r="BL180" s="147"/>
      <c r="BM180" s="147">
        <v>3</v>
      </c>
      <c r="BN180" s="147"/>
      <c r="BO180" s="148"/>
      <c r="BP180" s="148"/>
      <c r="BQ180" s="148">
        <v>3</v>
      </c>
      <c r="BR180" s="148"/>
      <c r="BS180" s="149"/>
      <c r="BT180" s="149"/>
      <c r="BU180" s="149">
        <v>3</v>
      </c>
      <c r="BV180" s="149"/>
      <c r="CK180" s="28"/>
      <c r="CP180" s="28"/>
    </row>
    <row r="181" spans="1:94">
      <c r="A181" s="17">
        <v>179</v>
      </c>
      <c r="B181" s="181">
        <v>47</v>
      </c>
      <c r="C181" s="623"/>
      <c r="D181" s="18">
        <v>1</v>
      </c>
      <c r="E181" s="19"/>
      <c r="F181" s="50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19"/>
      <c r="R181" s="500">
        <v>1</v>
      </c>
      <c r="S181" s="145"/>
      <c r="T181" s="145"/>
      <c r="U181" s="145">
        <v>3</v>
      </c>
      <c r="V181" s="145"/>
      <c r="W181" s="10"/>
      <c r="X181" s="10"/>
      <c r="Y181" s="10">
        <v>3</v>
      </c>
      <c r="Z181" s="10"/>
      <c r="AA181" s="146"/>
      <c r="AB181" s="146"/>
      <c r="AC181" s="146">
        <v>3</v>
      </c>
      <c r="AD181" s="146"/>
      <c r="AE181" s="147"/>
      <c r="AF181" s="147"/>
      <c r="AG181" s="147">
        <v>3</v>
      </c>
      <c r="AH181" s="147"/>
      <c r="AI181" s="148"/>
      <c r="AJ181" s="148"/>
      <c r="AK181" s="148">
        <v>3</v>
      </c>
      <c r="AL181" s="148"/>
      <c r="AM181" s="149"/>
      <c r="AN181" s="149"/>
      <c r="AO181" s="149">
        <v>3</v>
      </c>
      <c r="AP181" s="149"/>
      <c r="AQ181" s="10"/>
      <c r="AR181" s="10"/>
      <c r="AS181" s="10">
        <v>3</v>
      </c>
      <c r="AT181" s="10"/>
      <c r="AU181" s="150"/>
      <c r="AV181" s="150"/>
      <c r="AW181" s="150"/>
      <c r="AX181" s="150">
        <v>4</v>
      </c>
      <c r="AY181" s="145"/>
      <c r="AZ181" s="145"/>
      <c r="BA181" s="145">
        <v>3</v>
      </c>
      <c r="BB181" s="145"/>
      <c r="BC181" s="10"/>
      <c r="BD181" s="10"/>
      <c r="BE181" s="10">
        <v>3</v>
      </c>
      <c r="BF181" s="10"/>
      <c r="BG181" s="146"/>
      <c r="BH181" s="146"/>
      <c r="BI181" s="146">
        <v>3</v>
      </c>
      <c r="BJ181" s="146"/>
      <c r="BK181" s="147"/>
      <c r="BL181" s="147"/>
      <c r="BM181" s="147">
        <v>3</v>
      </c>
      <c r="BN181" s="147"/>
      <c r="BO181" s="148"/>
      <c r="BP181" s="148"/>
      <c r="BQ181" s="148">
        <v>3</v>
      </c>
      <c r="BR181" s="148"/>
      <c r="BS181" s="149"/>
      <c r="BT181" s="149"/>
      <c r="BU181" s="149">
        <v>3</v>
      </c>
      <c r="BV181" s="149"/>
      <c r="CK181" s="28"/>
      <c r="CP181" s="28"/>
    </row>
    <row r="182" spans="1:94">
      <c r="A182" s="17">
        <v>180</v>
      </c>
      <c r="B182" s="181">
        <v>48</v>
      </c>
      <c r="C182" s="623"/>
      <c r="D182" s="18">
        <v>1</v>
      </c>
      <c r="E182" s="19"/>
      <c r="F182" s="500"/>
      <c r="G182" s="20"/>
      <c r="H182" s="20">
        <v>1</v>
      </c>
      <c r="I182" s="20"/>
      <c r="J182" s="20"/>
      <c r="K182" s="20"/>
      <c r="L182" s="20"/>
      <c r="M182" s="20"/>
      <c r="N182" s="20"/>
      <c r="O182" s="20"/>
      <c r="P182" s="20"/>
      <c r="Q182" s="19"/>
      <c r="R182" s="500"/>
      <c r="S182" s="145"/>
      <c r="T182" s="145"/>
      <c r="U182" s="145">
        <v>3</v>
      </c>
      <c r="V182" s="145"/>
      <c r="W182" s="10"/>
      <c r="X182" s="10"/>
      <c r="Y182" s="10">
        <v>3</v>
      </c>
      <c r="Z182" s="10"/>
      <c r="AA182" s="146"/>
      <c r="AB182" s="146"/>
      <c r="AC182" s="146">
        <v>3</v>
      </c>
      <c r="AD182" s="146"/>
      <c r="AE182" s="147"/>
      <c r="AF182" s="147"/>
      <c r="AG182" s="147"/>
      <c r="AH182" s="147">
        <v>4</v>
      </c>
      <c r="AI182" s="148"/>
      <c r="AJ182" s="148"/>
      <c r="AK182" s="148">
        <v>3</v>
      </c>
      <c r="AL182" s="148"/>
      <c r="AM182" s="149"/>
      <c r="AN182" s="149"/>
      <c r="AO182" s="149"/>
      <c r="AP182" s="149">
        <v>4</v>
      </c>
      <c r="AQ182" s="10"/>
      <c r="AR182" s="10"/>
      <c r="AS182" s="10"/>
      <c r="AT182" s="10">
        <v>4</v>
      </c>
      <c r="AU182" s="150"/>
      <c r="AV182" s="150"/>
      <c r="AW182" s="150">
        <v>3</v>
      </c>
      <c r="AX182" s="150"/>
      <c r="AY182" s="145"/>
      <c r="AZ182" s="145"/>
      <c r="BA182" s="145"/>
      <c r="BB182" s="145">
        <v>4</v>
      </c>
      <c r="BC182" s="10"/>
      <c r="BD182" s="10"/>
      <c r="BE182" s="10">
        <v>3</v>
      </c>
      <c r="BF182" s="10"/>
      <c r="BG182" s="146"/>
      <c r="BH182" s="146">
        <v>2</v>
      </c>
      <c r="BI182" s="146"/>
      <c r="BJ182" s="146"/>
      <c r="BK182" s="147"/>
      <c r="BL182" s="147"/>
      <c r="BM182" s="147">
        <v>3</v>
      </c>
      <c r="BN182" s="147"/>
      <c r="BO182" s="148"/>
      <c r="BP182" s="148"/>
      <c r="BQ182" s="148">
        <v>3</v>
      </c>
      <c r="BR182" s="148"/>
      <c r="BS182" s="149"/>
      <c r="BT182" s="149"/>
      <c r="BU182" s="149">
        <v>3</v>
      </c>
      <c r="BV182" s="149"/>
      <c r="CK182" s="28"/>
      <c r="CP182" s="28"/>
    </row>
    <row r="183" spans="1:94">
      <c r="A183" s="17">
        <v>181</v>
      </c>
      <c r="B183" s="181">
        <v>49</v>
      </c>
      <c r="C183" s="774"/>
      <c r="D183" s="18"/>
      <c r="E183" s="19">
        <v>1</v>
      </c>
      <c r="F183" s="50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19"/>
      <c r="R183" s="500">
        <v>1</v>
      </c>
      <c r="S183" s="145"/>
      <c r="T183" s="145"/>
      <c r="U183" s="145">
        <v>3</v>
      </c>
      <c r="V183" s="145"/>
      <c r="W183" s="10"/>
      <c r="X183" s="10"/>
      <c r="Y183" s="10"/>
      <c r="Z183" s="10">
        <v>4</v>
      </c>
      <c r="AA183" s="146"/>
      <c r="AB183" s="146"/>
      <c r="AC183" s="146">
        <v>3</v>
      </c>
      <c r="AD183" s="146"/>
      <c r="AE183" s="147"/>
      <c r="AF183" s="147"/>
      <c r="AG183" s="147">
        <v>3</v>
      </c>
      <c r="AH183" s="147"/>
      <c r="AI183" s="148"/>
      <c r="AJ183" s="148"/>
      <c r="AK183" s="148">
        <v>3</v>
      </c>
      <c r="AL183" s="148"/>
      <c r="AM183" s="149"/>
      <c r="AN183" s="149"/>
      <c r="AO183" s="149"/>
      <c r="AP183" s="149">
        <v>4</v>
      </c>
      <c r="AQ183" s="10"/>
      <c r="AR183" s="10"/>
      <c r="AS183" s="10">
        <v>3</v>
      </c>
      <c r="AT183" s="10"/>
      <c r="AU183" s="150"/>
      <c r="AV183" s="150"/>
      <c r="AW183" s="150"/>
      <c r="AX183" s="150">
        <v>4</v>
      </c>
      <c r="AY183" s="145"/>
      <c r="AZ183" s="145"/>
      <c r="BA183" s="145">
        <v>3</v>
      </c>
      <c r="BB183" s="145"/>
      <c r="BC183" s="10"/>
      <c r="BD183" s="10"/>
      <c r="BE183" s="10"/>
      <c r="BF183" s="10">
        <v>4</v>
      </c>
      <c r="BG183" s="146"/>
      <c r="BH183" s="146"/>
      <c r="BI183" s="146"/>
      <c r="BJ183" s="146">
        <v>4</v>
      </c>
      <c r="BK183" s="147"/>
      <c r="BL183" s="147"/>
      <c r="BM183" s="147"/>
      <c r="BN183" s="147">
        <v>4</v>
      </c>
      <c r="BO183" s="148"/>
      <c r="BP183" s="148"/>
      <c r="BQ183" s="148">
        <v>3</v>
      </c>
      <c r="BR183" s="148"/>
      <c r="BS183" s="149"/>
      <c r="BT183" s="149"/>
      <c r="BU183" s="149">
        <v>3</v>
      </c>
      <c r="BV183" s="149"/>
      <c r="CK183" s="28"/>
      <c r="CP183" s="28"/>
    </row>
    <row r="184" spans="1:94">
      <c r="A184" s="17">
        <v>182</v>
      </c>
      <c r="B184" s="341">
        <v>1</v>
      </c>
      <c r="C184" s="775" t="s">
        <v>589</v>
      </c>
      <c r="D184" s="18">
        <v>1</v>
      </c>
      <c r="E184" s="19"/>
      <c r="F184" s="500"/>
      <c r="G184" s="20"/>
      <c r="H184" s="20">
        <v>1</v>
      </c>
      <c r="I184" s="20"/>
      <c r="J184" s="20"/>
      <c r="K184" s="20"/>
      <c r="L184" s="20"/>
      <c r="M184" s="20"/>
      <c r="N184" s="20"/>
      <c r="O184" s="20"/>
      <c r="P184" s="20"/>
      <c r="Q184" s="19"/>
      <c r="R184" s="500"/>
      <c r="S184" s="145"/>
      <c r="T184" s="145"/>
      <c r="U184" s="145"/>
      <c r="V184" s="145">
        <v>4</v>
      </c>
      <c r="W184" s="10"/>
      <c r="X184" s="10"/>
      <c r="Y184" s="10">
        <v>3</v>
      </c>
      <c r="Z184" s="10"/>
      <c r="AA184" s="146"/>
      <c r="AB184" s="146"/>
      <c r="AC184" s="146">
        <v>3</v>
      </c>
      <c r="AD184" s="146"/>
      <c r="AE184" s="147"/>
      <c r="AF184" s="147"/>
      <c r="AG184" s="147"/>
      <c r="AH184" s="147">
        <v>4</v>
      </c>
      <c r="AI184" s="148"/>
      <c r="AJ184" s="148"/>
      <c r="AK184" s="148">
        <v>3</v>
      </c>
      <c r="AL184" s="148"/>
      <c r="AM184" s="149"/>
      <c r="AN184" s="149"/>
      <c r="AO184" s="149">
        <v>3</v>
      </c>
      <c r="AP184" s="149"/>
      <c r="AQ184" s="10"/>
      <c r="AR184" s="10"/>
      <c r="AS184" s="10">
        <v>3</v>
      </c>
      <c r="AT184" s="10"/>
      <c r="AU184" s="150"/>
      <c r="AV184" s="150"/>
      <c r="AW184" s="150">
        <v>3</v>
      </c>
      <c r="AX184" s="150"/>
      <c r="AY184" s="145"/>
      <c r="AZ184" s="145"/>
      <c r="BA184" s="145"/>
      <c r="BB184" s="145">
        <v>4</v>
      </c>
      <c r="BC184" s="10"/>
      <c r="BD184" s="10"/>
      <c r="BE184" s="10">
        <v>3</v>
      </c>
      <c r="BF184" s="10"/>
      <c r="BG184" s="146"/>
      <c r="BH184" s="146"/>
      <c r="BI184" s="146"/>
      <c r="BJ184" s="146">
        <v>4</v>
      </c>
      <c r="BK184" s="147"/>
      <c r="BL184" s="147"/>
      <c r="BM184" s="147"/>
      <c r="BN184" s="147">
        <v>4</v>
      </c>
      <c r="BO184" s="148"/>
      <c r="BP184" s="148"/>
      <c r="BQ184" s="148">
        <v>3</v>
      </c>
      <c r="BR184" s="148"/>
      <c r="BS184" s="149"/>
      <c r="BT184" s="149"/>
      <c r="BU184" s="149"/>
      <c r="BV184" s="149">
        <v>4</v>
      </c>
      <c r="CK184" s="28"/>
      <c r="CP184" s="28"/>
    </row>
    <row r="185" spans="1:94">
      <c r="A185" s="17">
        <v>183</v>
      </c>
      <c r="B185" s="341">
        <v>2</v>
      </c>
      <c r="C185" s="775"/>
      <c r="D185" s="18"/>
      <c r="E185" s="19">
        <v>1</v>
      </c>
      <c r="F185" s="500"/>
      <c r="G185" s="20"/>
      <c r="H185" s="20"/>
      <c r="I185" s="20">
        <v>1</v>
      </c>
      <c r="J185" s="20"/>
      <c r="K185" s="20"/>
      <c r="L185" s="20"/>
      <c r="M185" s="20"/>
      <c r="N185" s="20"/>
      <c r="O185" s="20"/>
      <c r="P185" s="20"/>
      <c r="Q185" s="19"/>
      <c r="R185" s="500"/>
      <c r="S185" s="145"/>
      <c r="T185" s="145"/>
      <c r="U185" s="145">
        <v>3</v>
      </c>
      <c r="V185" s="145"/>
      <c r="W185" s="10"/>
      <c r="X185" s="10"/>
      <c r="Y185" s="10">
        <v>3</v>
      </c>
      <c r="Z185" s="10"/>
      <c r="AA185" s="146"/>
      <c r="AB185" s="146"/>
      <c r="AC185" s="146">
        <v>3</v>
      </c>
      <c r="AD185" s="146"/>
      <c r="AE185" s="147"/>
      <c r="AF185" s="147"/>
      <c r="AG185" s="147">
        <v>3</v>
      </c>
      <c r="AH185" s="147"/>
      <c r="AI185" s="148"/>
      <c r="AJ185" s="148"/>
      <c r="AK185" s="148">
        <v>3</v>
      </c>
      <c r="AL185" s="148"/>
      <c r="AM185" s="149"/>
      <c r="AN185" s="149"/>
      <c r="AO185" s="149">
        <v>3</v>
      </c>
      <c r="AP185" s="149"/>
      <c r="AQ185" s="10"/>
      <c r="AR185" s="10"/>
      <c r="AS185" s="10">
        <v>3</v>
      </c>
      <c r="AT185" s="10"/>
      <c r="AU185" s="150"/>
      <c r="AV185" s="150"/>
      <c r="AW185" s="150">
        <v>3</v>
      </c>
      <c r="AX185" s="150"/>
      <c r="AY185" s="145"/>
      <c r="AZ185" s="145"/>
      <c r="BA185" s="145">
        <v>3</v>
      </c>
      <c r="BB185" s="145"/>
      <c r="BC185" s="10"/>
      <c r="BD185" s="10"/>
      <c r="BE185" s="10">
        <v>3</v>
      </c>
      <c r="BF185" s="10"/>
      <c r="BG185" s="146"/>
      <c r="BH185" s="146"/>
      <c r="BI185" s="146">
        <v>3</v>
      </c>
      <c r="BJ185" s="146"/>
      <c r="BK185" s="147"/>
      <c r="BL185" s="147"/>
      <c r="BM185" s="147">
        <v>3</v>
      </c>
      <c r="BN185" s="147"/>
      <c r="BO185" s="148"/>
      <c r="BP185" s="148"/>
      <c r="BQ185" s="148">
        <v>3</v>
      </c>
      <c r="BR185" s="148"/>
      <c r="BS185" s="149"/>
      <c r="BT185" s="149"/>
      <c r="BU185" s="149"/>
      <c r="BV185" s="149">
        <v>4</v>
      </c>
      <c r="CK185" s="28"/>
      <c r="CP185" s="28"/>
    </row>
    <row r="186" spans="1:94">
      <c r="A186" s="17">
        <v>184</v>
      </c>
      <c r="B186" s="341">
        <v>3</v>
      </c>
      <c r="C186" s="775"/>
      <c r="D186" s="18">
        <v>1</v>
      </c>
      <c r="E186" s="19"/>
      <c r="F186" s="500"/>
      <c r="G186" s="20"/>
      <c r="H186" s="20"/>
      <c r="I186" s="20">
        <v>1</v>
      </c>
      <c r="J186" s="20"/>
      <c r="K186" s="20"/>
      <c r="L186" s="20"/>
      <c r="M186" s="20"/>
      <c r="N186" s="20"/>
      <c r="O186" s="20"/>
      <c r="P186" s="20"/>
      <c r="Q186" s="19"/>
      <c r="R186" s="500"/>
      <c r="S186" s="145"/>
      <c r="T186" s="145"/>
      <c r="U186" s="145">
        <v>3</v>
      </c>
      <c r="V186" s="145"/>
      <c r="W186" s="10"/>
      <c r="X186" s="10"/>
      <c r="Y186" s="10">
        <v>3</v>
      </c>
      <c r="Z186" s="10"/>
      <c r="AA186" s="146"/>
      <c r="AB186" s="146"/>
      <c r="AC186" s="146">
        <v>3</v>
      </c>
      <c r="AD186" s="146"/>
      <c r="AE186" s="147"/>
      <c r="AF186" s="147"/>
      <c r="AG186" s="147"/>
      <c r="AH186" s="147">
        <v>4</v>
      </c>
      <c r="AI186" s="148"/>
      <c r="AJ186" s="148"/>
      <c r="AK186" s="148">
        <v>3</v>
      </c>
      <c r="AL186" s="148"/>
      <c r="AM186" s="149"/>
      <c r="AN186" s="149"/>
      <c r="AO186" s="149">
        <v>3</v>
      </c>
      <c r="AP186" s="149"/>
      <c r="AQ186" s="10"/>
      <c r="AR186" s="10"/>
      <c r="AS186" s="10">
        <v>3</v>
      </c>
      <c r="AT186" s="10"/>
      <c r="AU186" s="150"/>
      <c r="AV186" s="150"/>
      <c r="AW186" s="150">
        <v>3</v>
      </c>
      <c r="AX186" s="150"/>
      <c r="AY186" s="145"/>
      <c r="AZ186" s="145"/>
      <c r="BA186" s="145">
        <v>3</v>
      </c>
      <c r="BB186" s="145"/>
      <c r="BC186" s="10"/>
      <c r="BD186" s="10"/>
      <c r="BE186" s="10">
        <v>3</v>
      </c>
      <c r="BF186" s="10"/>
      <c r="BG186" s="146"/>
      <c r="BH186" s="146"/>
      <c r="BI186" s="146">
        <v>3</v>
      </c>
      <c r="BJ186" s="146"/>
      <c r="BK186" s="147"/>
      <c r="BL186" s="147"/>
      <c r="BM186" s="147"/>
      <c r="BN186" s="147">
        <v>4</v>
      </c>
      <c r="BO186" s="148"/>
      <c r="BP186" s="148"/>
      <c r="BQ186" s="148"/>
      <c r="BR186" s="148">
        <v>4</v>
      </c>
      <c r="BS186" s="149"/>
      <c r="BT186" s="149"/>
      <c r="BU186" s="149"/>
      <c r="BV186" s="149">
        <v>4</v>
      </c>
      <c r="CK186" s="28"/>
      <c r="CP186" s="28"/>
    </row>
    <row r="187" spans="1:94">
      <c r="A187" s="17">
        <v>185</v>
      </c>
      <c r="B187" s="341">
        <v>4</v>
      </c>
      <c r="C187" s="775"/>
      <c r="D187" s="18">
        <v>1</v>
      </c>
      <c r="E187" s="19"/>
      <c r="F187" s="500"/>
      <c r="G187" s="20"/>
      <c r="H187" s="20"/>
      <c r="I187" s="20">
        <v>1</v>
      </c>
      <c r="J187" s="20"/>
      <c r="K187" s="20"/>
      <c r="L187" s="20"/>
      <c r="M187" s="20"/>
      <c r="N187" s="20"/>
      <c r="O187" s="20"/>
      <c r="P187" s="20"/>
      <c r="Q187" s="19"/>
      <c r="R187" s="500"/>
      <c r="S187" s="145"/>
      <c r="T187" s="145"/>
      <c r="U187" s="145">
        <v>3</v>
      </c>
      <c r="V187" s="145"/>
      <c r="W187" s="10"/>
      <c r="X187" s="10"/>
      <c r="Y187" s="10">
        <v>3</v>
      </c>
      <c r="Z187" s="10"/>
      <c r="AA187" s="146"/>
      <c r="AB187" s="146"/>
      <c r="AC187" s="146">
        <v>3</v>
      </c>
      <c r="AD187" s="146"/>
      <c r="AE187" s="147"/>
      <c r="AF187" s="147"/>
      <c r="AG187" s="147"/>
      <c r="AH187" s="147">
        <v>4</v>
      </c>
      <c r="AI187" s="148"/>
      <c r="AJ187" s="148"/>
      <c r="AK187" s="148">
        <v>3</v>
      </c>
      <c r="AL187" s="148"/>
      <c r="AM187" s="149"/>
      <c r="AN187" s="149"/>
      <c r="AO187" s="149">
        <v>3</v>
      </c>
      <c r="AP187" s="149"/>
      <c r="AQ187" s="10"/>
      <c r="AR187" s="10"/>
      <c r="AS187" s="10">
        <v>3</v>
      </c>
      <c r="AT187" s="10"/>
      <c r="AU187" s="150"/>
      <c r="AV187" s="150"/>
      <c r="AW187" s="150">
        <v>3</v>
      </c>
      <c r="AX187" s="150"/>
      <c r="AY187" s="145"/>
      <c r="AZ187" s="145"/>
      <c r="BA187" s="145">
        <v>3</v>
      </c>
      <c r="BB187" s="145"/>
      <c r="BC187" s="10"/>
      <c r="BD187" s="10"/>
      <c r="BE187" s="10">
        <v>3</v>
      </c>
      <c r="BF187" s="10"/>
      <c r="BG187" s="146"/>
      <c r="BH187" s="146"/>
      <c r="BI187" s="146">
        <v>3</v>
      </c>
      <c r="BJ187" s="146"/>
      <c r="BK187" s="147"/>
      <c r="BL187" s="147"/>
      <c r="BM187" s="147"/>
      <c r="BN187" s="147">
        <v>4</v>
      </c>
      <c r="BO187" s="148"/>
      <c r="BP187" s="148"/>
      <c r="BQ187" s="148">
        <v>3</v>
      </c>
      <c r="BR187" s="148"/>
      <c r="BS187" s="149"/>
      <c r="BT187" s="149"/>
      <c r="BU187" s="149">
        <v>3</v>
      </c>
      <c r="BV187" s="149"/>
      <c r="CK187" s="28"/>
      <c r="CP187" s="28"/>
    </row>
    <row r="188" spans="1:94">
      <c r="A188" s="17">
        <v>186</v>
      </c>
      <c r="B188" s="341">
        <v>5</v>
      </c>
      <c r="C188" s="775"/>
      <c r="D188" s="18">
        <v>1</v>
      </c>
      <c r="E188" s="19"/>
      <c r="F188" s="500"/>
      <c r="G188" s="20"/>
      <c r="H188" s="20"/>
      <c r="I188" s="20">
        <v>1</v>
      </c>
      <c r="J188" s="20"/>
      <c r="K188" s="20"/>
      <c r="L188" s="20"/>
      <c r="M188" s="20"/>
      <c r="N188" s="20"/>
      <c r="O188" s="20"/>
      <c r="P188" s="20"/>
      <c r="Q188" s="19"/>
      <c r="R188" s="500"/>
      <c r="S188" s="145"/>
      <c r="T188" s="145"/>
      <c r="U188" s="145">
        <v>3</v>
      </c>
      <c r="V188" s="145"/>
      <c r="W188" s="10"/>
      <c r="X188" s="10"/>
      <c r="Y188" s="10">
        <v>3</v>
      </c>
      <c r="Z188" s="10"/>
      <c r="AA188" s="146"/>
      <c r="AB188" s="146"/>
      <c r="AC188" s="146">
        <v>3</v>
      </c>
      <c r="AD188" s="146"/>
      <c r="AE188" s="147"/>
      <c r="AF188" s="147"/>
      <c r="AG188" s="147">
        <v>3</v>
      </c>
      <c r="AH188" s="147"/>
      <c r="AI188" s="148"/>
      <c r="AJ188" s="148"/>
      <c r="AK188" s="148">
        <v>3</v>
      </c>
      <c r="AL188" s="148"/>
      <c r="AM188" s="149"/>
      <c r="AN188" s="149"/>
      <c r="AO188" s="149">
        <v>3</v>
      </c>
      <c r="AP188" s="149"/>
      <c r="AQ188" s="10"/>
      <c r="AR188" s="10"/>
      <c r="AS188" s="10">
        <v>3</v>
      </c>
      <c r="AT188" s="10"/>
      <c r="AU188" s="150"/>
      <c r="AV188" s="150"/>
      <c r="AW188" s="150">
        <v>3</v>
      </c>
      <c r="AX188" s="150"/>
      <c r="AY188" s="145"/>
      <c r="AZ188" s="145"/>
      <c r="BA188" s="145"/>
      <c r="BB188" s="145">
        <v>4</v>
      </c>
      <c r="BC188" s="10"/>
      <c r="BD188" s="10">
        <v>2</v>
      </c>
      <c r="BE188" s="10"/>
      <c r="BF188" s="10"/>
      <c r="BG188" s="146"/>
      <c r="BH188" s="146">
        <v>2</v>
      </c>
      <c r="BI188" s="146"/>
      <c r="BJ188" s="146"/>
      <c r="BK188" s="147"/>
      <c r="BL188" s="147"/>
      <c r="BM188" s="147">
        <v>3</v>
      </c>
      <c r="BN188" s="147"/>
      <c r="BO188" s="148"/>
      <c r="BP188" s="148"/>
      <c r="BQ188" s="148">
        <v>3</v>
      </c>
      <c r="BR188" s="148"/>
      <c r="BS188" s="149"/>
      <c r="BT188" s="149"/>
      <c r="BU188" s="149">
        <v>3</v>
      </c>
      <c r="BV188" s="149"/>
      <c r="CK188" s="28"/>
      <c r="CP188" s="28"/>
    </row>
    <row r="189" spans="1:94" ht="15" customHeight="1">
      <c r="A189" s="17">
        <v>187</v>
      </c>
      <c r="B189" s="336">
        <v>1</v>
      </c>
      <c r="C189" s="816" t="s">
        <v>363</v>
      </c>
      <c r="D189" s="18">
        <v>1</v>
      </c>
      <c r="E189" s="19"/>
      <c r="F189" s="500"/>
      <c r="G189" s="20"/>
      <c r="H189" s="20"/>
      <c r="I189" s="20">
        <v>1</v>
      </c>
      <c r="J189" s="20"/>
      <c r="K189" s="20"/>
      <c r="L189" s="20"/>
      <c r="M189" s="20"/>
      <c r="N189" s="20"/>
      <c r="O189" s="20"/>
      <c r="P189" s="20"/>
      <c r="Q189" s="19"/>
      <c r="R189" s="500"/>
      <c r="S189" s="145"/>
      <c r="T189" s="145"/>
      <c r="U189" s="145"/>
      <c r="V189" s="145">
        <v>4</v>
      </c>
      <c r="W189" s="10"/>
      <c r="X189" s="10"/>
      <c r="Y189" s="10">
        <v>3</v>
      </c>
      <c r="Z189" s="10"/>
      <c r="AA189" s="146"/>
      <c r="AB189" s="146"/>
      <c r="AC189" s="146"/>
      <c r="AD189" s="146">
        <v>4</v>
      </c>
      <c r="AE189" s="147"/>
      <c r="AF189" s="147"/>
      <c r="AG189" s="147">
        <v>3</v>
      </c>
      <c r="AH189" s="147"/>
      <c r="AI189" s="148"/>
      <c r="AJ189" s="148"/>
      <c r="AK189" s="148">
        <v>3</v>
      </c>
      <c r="AL189" s="148"/>
      <c r="AM189" s="149"/>
      <c r="AN189" s="149"/>
      <c r="AO189" s="149"/>
      <c r="AP189" s="149">
        <v>4</v>
      </c>
      <c r="AQ189" s="10"/>
      <c r="AR189" s="10"/>
      <c r="AS189" s="10"/>
      <c r="AT189" s="10">
        <v>4</v>
      </c>
      <c r="AU189" s="150"/>
      <c r="AV189" s="150"/>
      <c r="AW189" s="150">
        <v>3</v>
      </c>
      <c r="AX189" s="150"/>
      <c r="AY189" s="145"/>
      <c r="AZ189" s="145"/>
      <c r="BA189" s="145">
        <v>3</v>
      </c>
      <c r="BB189" s="145"/>
      <c r="BC189" s="10"/>
      <c r="BD189" s="10"/>
      <c r="BE189" s="10"/>
      <c r="BF189" s="10">
        <v>4</v>
      </c>
      <c r="BG189" s="146"/>
      <c r="BH189" s="146"/>
      <c r="BI189" s="146"/>
      <c r="BJ189" s="146">
        <v>4</v>
      </c>
      <c r="BK189" s="147"/>
      <c r="BL189" s="147"/>
      <c r="BM189" s="147"/>
      <c r="BN189" s="147">
        <v>4</v>
      </c>
      <c r="BO189" s="148"/>
      <c r="BP189" s="148"/>
      <c r="BQ189" s="148"/>
      <c r="BR189" s="148">
        <v>4</v>
      </c>
      <c r="BS189" s="149"/>
      <c r="BT189" s="149"/>
      <c r="BU189" s="149"/>
      <c r="BV189" s="149">
        <v>4</v>
      </c>
      <c r="CK189" s="28"/>
      <c r="CP189" s="28"/>
    </row>
    <row r="190" spans="1:94">
      <c r="A190" s="17">
        <v>188</v>
      </c>
      <c r="B190" s="336">
        <v>2</v>
      </c>
      <c r="C190" s="773"/>
      <c r="D190" s="18">
        <v>1</v>
      </c>
      <c r="E190" s="19"/>
      <c r="F190" s="500"/>
      <c r="G190" s="20"/>
      <c r="H190" s="20"/>
      <c r="I190" s="20">
        <v>1</v>
      </c>
      <c r="J190" s="20"/>
      <c r="K190" s="20"/>
      <c r="L190" s="20"/>
      <c r="M190" s="20"/>
      <c r="N190" s="20"/>
      <c r="O190" s="20"/>
      <c r="P190" s="20"/>
      <c r="Q190" s="19"/>
      <c r="R190" s="500"/>
      <c r="S190" s="145"/>
      <c r="T190" s="145"/>
      <c r="U190" s="145"/>
      <c r="V190" s="145">
        <v>4</v>
      </c>
      <c r="W190" s="10"/>
      <c r="X190" s="10"/>
      <c r="Y190" s="10">
        <v>3</v>
      </c>
      <c r="Z190" s="10"/>
      <c r="AA190" s="146"/>
      <c r="AB190" s="146"/>
      <c r="AC190" s="146"/>
      <c r="AD190" s="146">
        <v>4</v>
      </c>
      <c r="AE190" s="147"/>
      <c r="AF190" s="147"/>
      <c r="AG190" s="147">
        <v>3</v>
      </c>
      <c r="AH190" s="147"/>
      <c r="AI190" s="148"/>
      <c r="AJ190" s="148"/>
      <c r="AK190" s="148"/>
      <c r="AL190" s="148">
        <v>4</v>
      </c>
      <c r="AM190" s="149"/>
      <c r="AN190" s="149"/>
      <c r="AO190" s="149">
        <v>3</v>
      </c>
      <c r="AP190" s="149"/>
      <c r="AQ190" s="10"/>
      <c r="AR190" s="10"/>
      <c r="AS190" s="10">
        <v>3</v>
      </c>
      <c r="AT190" s="10"/>
      <c r="AU190" s="150"/>
      <c r="AV190" s="150"/>
      <c r="AW190" s="150">
        <v>3</v>
      </c>
      <c r="AX190" s="150"/>
      <c r="AY190" s="145"/>
      <c r="AZ190" s="145"/>
      <c r="BA190" s="145">
        <v>3</v>
      </c>
      <c r="BB190" s="145"/>
      <c r="BC190" s="10"/>
      <c r="BD190" s="10"/>
      <c r="BE190" s="10">
        <v>3</v>
      </c>
      <c r="BF190" s="10"/>
      <c r="BG190" s="146"/>
      <c r="BH190" s="146"/>
      <c r="BI190" s="146">
        <v>3</v>
      </c>
      <c r="BJ190" s="146"/>
      <c r="BK190" s="147"/>
      <c r="BL190" s="147"/>
      <c r="BM190" s="147">
        <v>3</v>
      </c>
      <c r="BN190" s="147"/>
      <c r="BO190" s="148"/>
      <c r="BP190" s="148"/>
      <c r="BQ190" s="148">
        <v>3</v>
      </c>
      <c r="BR190" s="148"/>
      <c r="BS190" s="149"/>
      <c r="BT190" s="149"/>
      <c r="BU190" s="149"/>
      <c r="BV190" s="149">
        <v>4</v>
      </c>
      <c r="CK190" s="28"/>
      <c r="CP190" s="28"/>
    </row>
    <row r="191" spans="1:94">
      <c r="A191" s="17">
        <v>189</v>
      </c>
      <c r="B191" s="336">
        <v>3</v>
      </c>
      <c r="C191" s="773"/>
      <c r="D191" s="18"/>
      <c r="E191" s="19"/>
      <c r="F191" s="500">
        <v>1</v>
      </c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19"/>
      <c r="R191" s="500">
        <v>1</v>
      </c>
      <c r="S191" s="145">
        <v>1</v>
      </c>
      <c r="T191" s="145"/>
      <c r="U191" s="145"/>
      <c r="V191" s="145"/>
      <c r="W191" s="10"/>
      <c r="X191" s="10">
        <v>2</v>
      </c>
      <c r="Y191" s="10"/>
      <c r="Z191" s="10"/>
      <c r="AA191" s="146"/>
      <c r="AB191" s="146"/>
      <c r="AC191" s="146"/>
      <c r="AD191" s="146">
        <v>4</v>
      </c>
      <c r="AE191" s="147"/>
      <c r="AF191" s="147"/>
      <c r="AG191" s="147">
        <v>3</v>
      </c>
      <c r="AH191" s="147"/>
      <c r="AI191" s="148"/>
      <c r="AJ191" s="148"/>
      <c r="AK191" s="148">
        <v>3</v>
      </c>
      <c r="AL191" s="148"/>
      <c r="AM191" s="149"/>
      <c r="AN191" s="149">
        <v>2</v>
      </c>
      <c r="AO191" s="149"/>
      <c r="AP191" s="149"/>
      <c r="AQ191" s="10"/>
      <c r="AR191" s="10"/>
      <c r="AS191" s="10">
        <v>3</v>
      </c>
      <c r="AT191" s="10"/>
      <c r="AU191" s="150"/>
      <c r="AV191" s="150"/>
      <c r="AW191" s="150">
        <v>3</v>
      </c>
      <c r="AX191" s="150"/>
      <c r="AY191" s="145"/>
      <c r="AZ191" s="145"/>
      <c r="BA191" s="145">
        <v>3</v>
      </c>
      <c r="BB191" s="145"/>
      <c r="BC191" s="10"/>
      <c r="BD191" s="10"/>
      <c r="BE191" s="10"/>
      <c r="BF191" s="10">
        <v>4</v>
      </c>
      <c r="BG191" s="146"/>
      <c r="BH191" s="146"/>
      <c r="BI191" s="146">
        <v>3</v>
      </c>
      <c r="BJ191" s="146"/>
      <c r="BK191" s="147"/>
      <c r="BL191" s="147"/>
      <c r="BM191" s="147"/>
      <c r="BN191" s="147">
        <v>4</v>
      </c>
      <c r="BO191" s="148"/>
      <c r="BP191" s="148"/>
      <c r="BQ191" s="148"/>
      <c r="BR191" s="148">
        <v>4</v>
      </c>
      <c r="BS191" s="149"/>
      <c r="BT191" s="149"/>
      <c r="BU191" s="149">
        <v>3</v>
      </c>
      <c r="BV191" s="149"/>
      <c r="CK191" s="28"/>
      <c r="CP191" s="28"/>
    </row>
    <row r="192" spans="1:94">
      <c r="A192" s="17">
        <v>190</v>
      </c>
      <c r="B192" s="336">
        <v>4</v>
      </c>
      <c r="C192" s="773"/>
      <c r="D192" s="18">
        <v>1</v>
      </c>
      <c r="E192" s="19"/>
      <c r="F192" s="500"/>
      <c r="G192" s="20"/>
      <c r="H192" s="20">
        <v>1</v>
      </c>
      <c r="I192" s="20"/>
      <c r="J192" s="20"/>
      <c r="K192" s="20"/>
      <c r="L192" s="20"/>
      <c r="M192" s="20"/>
      <c r="N192" s="20"/>
      <c r="O192" s="20"/>
      <c r="P192" s="20"/>
      <c r="Q192" s="19"/>
      <c r="R192" s="500"/>
      <c r="S192" s="145"/>
      <c r="T192" s="145"/>
      <c r="U192" s="145"/>
      <c r="V192" s="145">
        <v>4</v>
      </c>
      <c r="W192" s="10"/>
      <c r="X192" s="10"/>
      <c r="Y192" s="10"/>
      <c r="Z192" s="10">
        <v>4</v>
      </c>
      <c r="AA192" s="146"/>
      <c r="AB192" s="146"/>
      <c r="AC192" s="146"/>
      <c r="AD192" s="146">
        <v>4</v>
      </c>
      <c r="AE192" s="147"/>
      <c r="AF192" s="147"/>
      <c r="AG192" s="147"/>
      <c r="AH192" s="147">
        <v>4</v>
      </c>
      <c r="AI192" s="148"/>
      <c r="AJ192" s="148"/>
      <c r="AK192" s="148"/>
      <c r="AL192" s="148">
        <v>4</v>
      </c>
      <c r="AM192" s="149"/>
      <c r="AN192" s="149"/>
      <c r="AO192" s="149"/>
      <c r="AP192" s="149">
        <v>4</v>
      </c>
      <c r="AQ192" s="10"/>
      <c r="AR192" s="10"/>
      <c r="AS192" s="10"/>
      <c r="AT192" s="10">
        <v>4</v>
      </c>
      <c r="AU192" s="150"/>
      <c r="AV192" s="150"/>
      <c r="AW192" s="150"/>
      <c r="AX192" s="150">
        <v>4</v>
      </c>
      <c r="AY192" s="145"/>
      <c r="AZ192" s="145"/>
      <c r="BA192" s="145"/>
      <c r="BB192" s="145">
        <v>4</v>
      </c>
      <c r="BC192" s="10"/>
      <c r="BD192" s="10"/>
      <c r="BE192" s="10"/>
      <c r="BF192" s="10">
        <v>4</v>
      </c>
      <c r="BG192" s="146"/>
      <c r="BH192" s="146"/>
      <c r="BI192" s="146"/>
      <c r="BJ192" s="146">
        <v>4</v>
      </c>
      <c r="BK192" s="147"/>
      <c r="BL192" s="147"/>
      <c r="BM192" s="147"/>
      <c r="BN192" s="147">
        <v>4</v>
      </c>
      <c r="BO192" s="148"/>
      <c r="BP192" s="148"/>
      <c r="BQ192" s="148"/>
      <c r="BR192" s="148">
        <v>4</v>
      </c>
      <c r="BS192" s="149"/>
      <c r="BT192" s="149"/>
      <c r="BU192" s="149"/>
      <c r="BV192" s="149">
        <v>4</v>
      </c>
      <c r="CK192" s="28"/>
      <c r="CP192" s="28"/>
    </row>
    <row r="193" spans="1:94">
      <c r="A193" s="17">
        <v>191</v>
      </c>
      <c r="B193" s="336">
        <v>5</v>
      </c>
      <c r="C193" s="773"/>
      <c r="D193" s="18">
        <v>1</v>
      </c>
      <c r="E193" s="19"/>
      <c r="F193" s="500"/>
      <c r="G193" s="20"/>
      <c r="H193" s="20"/>
      <c r="I193" s="20">
        <v>1</v>
      </c>
      <c r="J193" s="20"/>
      <c r="K193" s="20"/>
      <c r="L193" s="20"/>
      <c r="M193" s="20"/>
      <c r="N193" s="20"/>
      <c r="O193" s="20"/>
      <c r="P193" s="20"/>
      <c r="Q193" s="19"/>
      <c r="R193" s="500"/>
      <c r="S193" s="145"/>
      <c r="T193" s="145"/>
      <c r="U193" s="145">
        <v>3</v>
      </c>
      <c r="V193" s="145"/>
      <c r="W193" s="10"/>
      <c r="X193" s="10"/>
      <c r="Y193" s="10"/>
      <c r="Z193" s="10">
        <v>4</v>
      </c>
      <c r="AA193" s="146"/>
      <c r="AB193" s="146"/>
      <c r="AC193" s="146"/>
      <c r="AD193" s="146">
        <v>4</v>
      </c>
      <c r="AE193" s="147"/>
      <c r="AF193" s="147"/>
      <c r="AG193" s="147">
        <v>3</v>
      </c>
      <c r="AH193" s="147"/>
      <c r="AI193" s="148"/>
      <c r="AJ193" s="148"/>
      <c r="AK193" s="148"/>
      <c r="AL193" s="148">
        <v>4</v>
      </c>
      <c r="AM193" s="149"/>
      <c r="AN193" s="149"/>
      <c r="AO193" s="149"/>
      <c r="AP193" s="149">
        <v>4</v>
      </c>
      <c r="AQ193" s="10"/>
      <c r="AR193" s="10"/>
      <c r="AS193" s="10">
        <v>3</v>
      </c>
      <c r="AT193" s="10"/>
      <c r="AU193" s="150"/>
      <c r="AV193" s="150"/>
      <c r="AW193" s="150">
        <v>3</v>
      </c>
      <c r="AX193" s="150"/>
      <c r="AY193" s="145"/>
      <c r="AZ193" s="145"/>
      <c r="BA193" s="145">
        <v>3</v>
      </c>
      <c r="BB193" s="145"/>
      <c r="BC193" s="10"/>
      <c r="BD193" s="10"/>
      <c r="BE193" s="10"/>
      <c r="BF193" s="10">
        <v>4</v>
      </c>
      <c r="BG193" s="146"/>
      <c r="BH193" s="146"/>
      <c r="BI193" s="146">
        <v>3</v>
      </c>
      <c r="BJ193" s="146"/>
      <c r="BK193" s="147"/>
      <c r="BL193" s="147"/>
      <c r="BM193" s="147"/>
      <c r="BN193" s="147">
        <v>4</v>
      </c>
      <c r="BO193" s="148"/>
      <c r="BP193" s="148"/>
      <c r="BQ193" s="148"/>
      <c r="BR193" s="148">
        <v>4</v>
      </c>
      <c r="BS193" s="149"/>
      <c r="BT193" s="149"/>
      <c r="BU193" s="149"/>
      <c r="BV193" s="149">
        <v>4</v>
      </c>
      <c r="CK193" s="28"/>
      <c r="CP193" s="28"/>
    </row>
    <row r="194" spans="1:94">
      <c r="A194" s="17">
        <v>192</v>
      </c>
      <c r="B194" s="336">
        <v>6</v>
      </c>
      <c r="C194" s="773"/>
      <c r="D194" s="18">
        <v>1</v>
      </c>
      <c r="E194" s="19"/>
      <c r="F194" s="500"/>
      <c r="G194" s="20">
        <v>1</v>
      </c>
      <c r="H194" s="20"/>
      <c r="I194" s="20"/>
      <c r="J194" s="20"/>
      <c r="K194" s="20"/>
      <c r="L194" s="20"/>
      <c r="M194" s="20"/>
      <c r="N194" s="20"/>
      <c r="O194" s="20"/>
      <c r="P194" s="20"/>
      <c r="Q194" s="19"/>
      <c r="R194" s="500"/>
      <c r="S194" s="145"/>
      <c r="T194" s="145"/>
      <c r="U194" s="145"/>
      <c r="V194" s="145">
        <v>4</v>
      </c>
      <c r="W194" s="10"/>
      <c r="X194" s="10"/>
      <c r="Y194" s="10"/>
      <c r="Z194" s="10">
        <v>4</v>
      </c>
      <c r="AA194" s="146"/>
      <c r="AB194" s="146"/>
      <c r="AC194" s="146"/>
      <c r="AD194" s="146">
        <v>4</v>
      </c>
      <c r="AE194" s="147"/>
      <c r="AF194" s="147"/>
      <c r="AG194" s="147"/>
      <c r="AH194" s="147">
        <v>4</v>
      </c>
      <c r="AI194" s="148"/>
      <c r="AJ194" s="148"/>
      <c r="AK194" s="148"/>
      <c r="AL194" s="148">
        <v>4</v>
      </c>
      <c r="AM194" s="149"/>
      <c r="AN194" s="149"/>
      <c r="AO194" s="149"/>
      <c r="AP194" s="149">
        <v>4</v>
      </c>
      <c r="AQ194" s="10"/>
      <c r="AR194" s="10"/>
      <c r="AS194" s="10"/>
      <c r="AT194" s="10">
        <v>4</v>
      </c>
      <c r="AU194" s="150"/>
      <c r="AV194" s="150"/>
      <c r="AW194" s="150"/>
      <c r="AX194" s="150">
        <v>4</v>
      </c>
      <c r="AY194" s="145"/>
      <c r="AZ194" s="145"/>
      <c r="BA194" s="145"/>
      <c r="BB194" s="145">
        <v>4</v>
      </c>
      <c r="BC194" s="10"/>
      <c r="BD194" s="10"/>
      <c r="BE194" s="10"/>
      <c r="BF194" s="10">
        <v>4</v>
      </c>
      <c r="BG194" s="146"/>
      <c r="BH194" s="146"/>
      <c r="BI194" s="146"/>
      <c r="BJ194" s="146">
        <v>4</v>
      </c>
      <c r="BK194" s="147"/>
      <c r="BL194" s="147"/>
      <c r="BM194" s="147"/>
      <c r="BN194" s="147">
        <v>4</v>
      </c>
      <c r="BO194" s="148"/>
      <c r="BP194" s="148"/>
      <c r="BQ194" s="148"/>
      <c r="BR194" s="148">
        <v>4</v>
      </c>
      <c r="BS194" s="149"/>
      <c r="BT194" s="149"/>
      <c r="BU194" s="149"/>
      <c r="BV194" s="149">
        <v>4</v>
      </c>
      <c r="CK194" s="28"/>
      <c r="CP194" s="28"/>
    </row>
    <row r="195" spans="1:94">
      <c r="A195" s="17">
        <v>193</v>
      </c>
      <c r="B195" s="336">
        <v>7</v>
      </c>
      <c r="C195" s="773"/>
      <c r="D195" s="18">
        <v>1</v>
      </c>
      <c r="E195" s="19"/>
      <c r="F195" s="500"/>
      <c r="G195" s="20"/>
      <c r="H195" s="20"/>
      <c r="I195" s="20">
        <v>1</v>
      </c>
      <c r="J195" s="20"/>
      <c r="K195" s="20"/>
      <c r="L195" s="20"/>
      <c r="M195" s="20"/>
      <c r="N195" s="20"/>
      <c r="O195" s="20"/>
      <c r="P195" s="20"/>
      <c r="Q195" s="19"/>
      <c r="R195" s="500"/>
      <c r="S195" s="145"/>
      <c r="T195" s="145"/>
      <c r="U195" s="145">
        <v>3</v>
      </c>
      <c r="V195" s="145"/>
      <c r="W195" s="10"/>
      <c r="X195" s="10"/>
      <c r="Y195" s="10">
        <v>3</v>
      </c>
      <c r="Z195" s="10"/>
      <c r="AA195" s="146"/>
      <c r="AB195" s="146"/>
      <c r="AC195" s="146">
        <v>3</v>
      </c>
      <c r="AD195" s="146"/>
      <c r="AE195" s="147"/>
      <c r="AF195" s="147"/>
      <c r="AG195" s="147">
        <v>3</v>
      </c>
      <c r="AH195" s="147"/>
      <c r="AI195" s="148"/>
      <c r="AJ195" s="148"/>
      <c r="AK195" s="148"/>
      <c r="AL195" s="148">
        <v>4</v>
      </c>
      <c r="AM195" s="149"/>
      <c r="AN195" s="149"/>
      <c r="AO195" s="149">
        <v>3</v>
      </c>
      <c r="AP195" s="149"/>
      <c r="AQ195" s="10"/>
      <c r="AR195" s="10"/>
      <c r="AS195" s="10">
        <v>3</v>
      </c>
      <c r="AT195" s="10"/>
      <c r="AU195" s="150"/>
      <c r="AV195" s="150"/>
      <c r="AW195" s="150"/>
      <c r="AX195" s="150">
        <v>4</v>
      </c>
      <c r="AY195" s="145"/>
      <c r="AZ195" s="145"/>
      <c r="BA195" s="145">
        <v>3</v>
      </c>
      <c r="BB195" s="145"/>
      <c r="BC195" s="10"/>
      <c r="BD195" s="10"/>
      <c r="BE195" s="10">
        <v>3</v>
      </c>
      <c r="BF195" s="10"/>
      <c r="BG195" s="146"/>
      <c r="BH195" s="146"/>
      <c r="BI195" s="146"/>
      <c r="BJ195" s="146">
        <v>4</v>
      </c>
      <c r="BK195" s="147"/>
      <c r="BL195" s="147"/>
      <c r="BM195" s="147">
        <v>3</v>
      </c>
      <c r="BN195" s="147"/>
      <c r="BO195" s="148"/>
      <c r="BP195" s="148"/>
      <c r="BQ195" s="148">
        <v>3</v>
      </c>
      <c r="BR195" s="148"/>
      <c r="BS195" s="149"/>
      <c r="BT195" s="149"/>
      <c r="BU195" s="149">
        <v>3</v>
      </c>
      <c r="BV195" s="149"/>
      <c r="CK195" s="28"/>
      <c r="CP195" s="28"/>
    </row>
    <row r="196" spans="1:94">
      <c r="A196" s="17">
        <v>194</v>
      </c>
      <c r="B196" s="336">
        <v>8</v>
      </c>
      <c r="C196" s="773"/>
      <c r="D196" s="18"/>
      <c r="E196" s="19"/>
      <c r="F196" s="500">
        <v>1</v>
      </c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19"/>
      <c r="R196" s="500">
        <v>1</v>
      </c>
      <c r="S196" s="145"/>
      <c r="T196" s="145"/>
      <c r="U196" s="145">
        <v>3</v>
      </c>
      <c r="V196" s="145"/>
      <c r="W196" s="10"/>
      <c r="X196" s="10"/>
      <c r="Y196" s="10">
        <v>3</v>
      </c>
      <c r="Z196" s="10"/>
      <c r="AA196" s="146"/>
      <c r="AB196" s="146"/>
      <c r="AC196" s="146">
        <v>3</v>
      </c>
      <c r="AD196" s="146"/>
      <c r="AE196" s="147"/>
      <c r="AF196" s="147"/>
      <c r="AG196" s="147">
        <v>3</v>
      </c>
      <c r="AH196" s="147"/>
      <c r="AI196" s="148"/>
      <c r="AJ196" s="148"/>
      <c r="AK196" s="148"/>
      <c r="AL196" s="148">
        <v>4</v>
      </c>
      <c r="AM196" s="149"/>
      <c r="AN196" s="149"/>
      <c r="AO196" s="149">
        <v>3</v>
      </c>
      <c r="AP196" s="149"/>
      <c r="AQ196" s="10"/>
      <c r="AR196" s="10"/>
      <c r="AS196" s="10">
        <v>3</v>
      </c>
      <c r="AT196" s="10"/>
      <c r="AU196" s="150"/>
      <c r="AV196" s="150"/>
      <c r="AW196" s="150">
        <v>3</v>
      </c>
      <c r="AX196" s="150"/>
      <c r="AY196" s="145"/>
      <c r="AZ196" s="145"/>
      <c r="BA196" s="145">
        <v>3</v>
      </c>
      <c r="BB196" s="145"/>
      <c r="BC196" s="10"/>
      <c r="BD196" s="10"/>
      <c r="BE196" s="10">
        <v>3</v>
      </c>
      <c r="BF196" s="10"/>
      <c r="BG196" s="146"/>
      <c r="BH196" s="146"/>
      <c r="BI196" s="146"/>
      <c r="BJ196" s="146">
        <v>4</v>
      </c>
      <c r="BK196" s="147"/>
      <c r="BL196" s="147"/>
      <c r="BM196" s="147">
        <v>3</v>
      </c>
      <c r="BN196" s="147"/>
      <c r="BO196" s="148"/>
      <c r="BP196" s="148"/>
      <c r="BQ196" s="148">
        <v>3</v>
      </c>
      <c r="BR196" s="148"/>
      <c r="BS196" s="149"/>
      <c r="BT196" s="149"/>
      <c r="BU196" s="149">
        <v>3</v>
      </c>
      <c r="BV196" s="149"/>
      <c r="CK196" s="28"/>
      <c r="CP196" s="28"/>
    </row>
    <row r="197" spans="1:94">
      <c r="A197" s="17">
        <v>195</v>
      </c>
      <c r="B197" s="336">
        <v>9</v>
      </c>
      <c r="C197" s="773"/>
      <c r="D197" s="18"/>
      <c r="E197" s="19">
        <v>1</v>
      </c>
      <c r="F197" s="500"/>
      <c r="G197" s="20"/>
      <c r="H197" s="20"/>
      <c r="I197" s="20">
        <v>1</v>
      </c>
      <c r="J197" s="20"/>
      <c r="K197" s="20"/>
      <c r="L197" s="20"/>
      <c r="M197" s="20"/>
      <c r="N197" s="20"/>
      <c r="O197" s="20"/>
      <c r="P197" s="20"/>
      <c r="Q197" s="19"/>
      <c r="R197" s="500"/>
      <c r="S197" s="145"/>
      <c r="T197" s="145"/>
      <c r="U197" s="145">
        <v>3</v>
      </c>
      <c r="V197" s="145"/>
      <c r="W197" s="10"/>
      <c r="X197" s="10"/>
      <c r="Y197" s="10">
        <v>3</v>
      </c>
      <c r="Z197" s="10"/>
      <c r="AA197" s="146"/>
      <c r="AB197" s="146"/>
      <c r="AC197" s="146">
        <v>3</v>
      </c>
      <c r="AD197" s="146"/>
      <c r="AE197" s="147"/>
      <c r="AF197" s="147"/>
      <c r="AG197" s="147">
        <v>3</v>
      </c>
      <c r="AH197" s="147"/>
      <c r="AI197" s="148"/>
      <c r="AJ197" s="148"/>
      <c r="AK197" s="148">
        <v>3</v>
      </c>
      <c r="AL197" s="148"/>
      <c r="AM197" s="149"/>
      <c r="AN197" s="149"/>
      <c r="AO197" s="149">
        <v>3</v>
      </c>
      <c r="AP197" s="149"/>
      <c r="AQ197" s="10"/>
      <c r="AR197" s="10"/>
      <c r="AS197" s="10">
        <v>3</v>
      </c>
      <c r="AT197" s="10"/>
      <c r="AU197" s="150"/>
      <c r="AV197" s="150"/>
      <c r="AW197" s="150">
        <v>3</v>
      </c>
      <c r="AX197" s="150"/>
      <c r="AY197" s="145"/>
      <c r="AZ197" s="145"/>
      <c r="BA197" s="145">
        <v>3</v>
      </c>
      <c r="BB197" s="145"/>
      <c r="BC197" s="10"/>
      <c r="BD197" s="10"/>
      <c r="BE197" s="10">
        <v>3</v>
      </c>
      <c r="BF197" s="10"/>
      <c r="BG197" s="146"/>
      <c r="BH197" s="146"/>
      <c r="BI197" s="146">
        <v>3</v>
      </c>
      <c r="BJ197" s="146"/>
      <c r="BK197" s="147"/>
      <c r="BL197" s="147"/>
      <c r="BM197" s="147">
        <v>3</v>
      </c>
      <c r="BN197" s="147"/>
      <c r="BO197" s="148"/>
      <c r="BP197" s="148"/>
      <c r="BQ197" s="148">
        <v>3</v>
      </c>
      <c r="BR197" s="148"/>
      <c r="BS197" s="149"/>
      <c r="BT197" s="149"/>
      <c r="BU197" s="149">
        <v>3</v>
      </c>
      <c r="BV197" s="149"/>
      <c r="CK197" s="28"/>
      <c r="CP197" s="28"/>
    </row>
    <row r="198" spans="1:94">
      <c r="A198" s="17">
        <v>196</v>
      </c>
      <c r="B198" s="336">
        <v>10</v>
      </c>
      <c r="C198" s="773"/>
      <c r="D198" s="18"/>
      <c r="E198" s="19">
        <v>1</v>
      </c>
      <c r="F198" s="500"/>
      <c r="G198" s="20"/>
      <c r="H198" s="20">
        <v>1</v>
      </c>
      <c r="I198" s="20"/>
      <c r="J198" s="20"/>
      <c r="K198" s="20"/>
      <c r="L198" s="20"/>
      <c r="M198" s="20"/>
      <c r="N198" s="20"/>
      <c r="O198" s="20"/>
      <c r="P198" s="20"/>
      <c r="Q198" s="19"/>
      <c r="R198" s="500"/>
      <c r="S198" s="145"/>
      <c r="T198" s="145"/>
      <c r="U198" s="145"/>
      <c r="V198" s="145">
        <v>4</v>
      </c>
      <c r="W198" s="10"/>
      <c r="X198" s="10"/>
      <c r="Y198" s="10"/>
      <c r="Z198" s="10">
        <v>4</v>
      </c>
      <c r="AA198" s="146"/>
      <c r="AB198" s="146"/>
      <c r="AC198" s="146"/>
      <c r="AD198" s="146">
        <v>4</v>
      </c>
      <c r="AE198" s="147"/>
      <c r="AF198" s="147"/>
      <c r="AG198" s="147"/>
      <c r="AH198" s="147">
        <v>4</v>
      </c>
      <c r="AI198" s="148"/>
      <c r="AJ198" s="148"/>
      <c r="AK198" s="148"/>
      <c r="AL198" s="148">
        <v>4</v>
      </c>
      <c r="AM198" s="149"/>
      <c r="AN198" s="149"/>
      <c r="AO198" s="149"/>
      <c r="AP198" s="149">
        <v>4</v>
      </c>
      <c r="AQ198" s="10"/>
      <c r="AR198" s="10"/>
      <c r="AS198" s="10"/>
      <c r="AT198" s="10">
        <v>4</v>
      </c>
      <c r="AU198" s="150"/>
      <c r="AV198" s="150"/>
      <c r="AW198" s="150"/>
      <c r="AX198" s="150">
        <v>4</v>
      </c>
      <c r="AY198" s="145"/>
      <c r="AZ198" s="145"/>
      <c r="BA198" s="145"/>
      <c r="BB198" s="145">
        <v>4</v>
      </c>
      <c r="BC198" s="10"/>
      <c r="BD198" s="10"/>
      <c r="BE198" s="10">
        <v>3</v>
      </c>
      <c r="BF198" s="10"/>
      <c r="BG198" s="146"/>
      <c r="BH198" s="146"/>
      <c r="BI198" s="146">
        <v>3</v>
      </c>
      <c r="BJ198" s="146"/>
      <c r="BK198" s="147"/>
      <c r="BL198" s="147"/>
      <c r="BM198" s="147">
        <v>3</v>
      </c>
      <c r="BN198" s="147"/>
      <c r="BO198" s="148"/>
      <c r="BP198" s="148"/>
      <c r="BQ198" s="148"/>
      <c r="BR198" s="148">
        <v>4</v>
      </c>
      <c r="BS198" s="149"/>
      <c r="BT198" s="149"/>
      <c r="BU198" s="149"/>
      <c r="BV198" s="149">
        <v>4</v>
      </c>
      <c r="CK198" s="28"/>
      <c r="CP198" s="28"/>
    </row>
    <row r="199" spans="1:94">
      <c r="A199" s="17">
        <v>197</v>
      </c>
      <c r="B199" s="336">
        <v>11</v>
      </c>
      <c r="C199" s="773"/>
      <c r="D199" s="18"/>
      <c r="E199" s="19">
        <v>1</v>
      </c>
      <c r="F199" s="500"/>
      <c r="G199" s="20"/>
      <c r="H199" s="20">
        <v>1</v>
      </c>
      <c r="I199" s="20"/>
      <c r="J199" s="20"/>
      <c r="K199" s="20"/>
      <c r="L199" s="20"/>
      <c r="M199" s="20"/>
      <c r="N199" s="20"/>
      <c r="O199" s="20"/>
      <c r="P199" s="20"/>
      <c r="Q199" s="19"/>
      <c r="R199" s="500"/>
      <c r="S199" s="145"/>
      <c r="T199" s="145"/>
      <c r="U199" s="145">
        <v>3</v>
      </c>
      <c r="V199" s="145"/>
      <c r="W199" s="10"/>
      <c r="X199" s="10"/>
      <c r="Y199" s="10">
        <v>3</v>
      </c>
      <c r="Z199" s="10"/>
      <c r="AA199" s="146"/>
      <c r="AB199" s="146"/>
      <c r="AC199" s="146">
        <v>3</v>
      </c>
      <c r="AD199" s="146"/>
      <c r="AE199" s="147"/>
      <c r="AF199" s="147"/>
      <c r="AG199" s="147"/>
      <c r="AH199" s="147">
        <v>4</v>
      </c>
      <c r="AI199" s="148"/>
      <c r="AJ199" s="148"/>
      <c r="AK199" s="148"/>
      <c r="AL199" s="148">
        <v>4</v>
      </c>
      <c r="AM199" s="149"/>
      <c r="AN199" s="149"/>
      <c r="AO199" s="149"/>
      <c r="AP199" s="149">
        <v>4</v>
      </c>
      <c r="AQ199" s="10"/>
      <c r="AR199" s="10"/>
      <c r="AS199" s="10">
        <v>3</v>
      </c>
      <c r="AT199" s="10"/>
      <c r="AU199" s="150"/>
      <c r="AV199" s="150"/>
      <c r="AW199" s="150"/>
      <c r="AX199" s="150">
        <v>4</v>
      </c>
      <c r="AY199" s="145"/>
      <c r="AZ199" s="145"/>
      <c r="BA199" s="145"/>
      <c r="BB199" s="145">
        <v>4</v>
      </c>
      <c r="BC199" s="10"/>
      <c r="BD199" s="10"/>
      <c r="BE199" s="10">
        <v>3</v>
      </c>
      <c r="BF199" s="10"/>
      <c r="BG199" s="146"/>
      <c r="BH199" s="146"/>
      <c r="BI199" s="146"/>
      <c r="BJ199" s="146">
        <v>4</v>
      </c>
      <c r="BK199" s="147"/>
      <c r="BL199" s="147"/>
      <c r="BM199" s="147"/>
      <c r="BN199" s="147">
        <v>4</v>
      </c>
      <c r="BO199" s="148"/>
      <c r="BP199" s="148"/>
      <c r="BQ199" s="148"/>
      <c r="BR199" s="148">
        <v>4</v>
      </c>
      <c r="BS199" s="149"/>
      <c r="BT199" s="149"/>
      <c r="BU199" s="149"/>
      <c r="BV199" s="149">
        <v>4</v>
      </c>
      <c r="CK199" s="28"/>
      <c r="CP199" s="28"/>
    </row>
    <row r="200" spans="1:94">
      <c r="A200" s="17">
        <v>198</v>
      </c>
      <c r="B200" s="336">
        <v>12</v>
      </c>
      <c r="C200" s="773"/>
      <c r="D200" s="18">
        <v>1</v>
      </c>
      <c r="E200" s="19"/>
      <c r="F200" s="500"/>
      <c r="G200" s="20"/>
      <c r="H200" s="20"/>
      <c r="I200" s="20">
        <v>1</v>
      </c>
      <c r="J200" s="20"/>
      <c r="K200" s="20"/>
      <c r="L200" s="20"/>
      <c r="M200" s="20"/>
      <c r="N200" s="20"/>
      <c r="O200" s="20"/>
      <c r="P200" s="20"/>
      <c r="Q200" s="19"/>
      <c r="R200" s="500"/>
      <c r="S200" s="145"/>
      <c r="T200" s="145"/>
      <c r="U200" s="145"/>
      <c r="V200" s="145">
        <v>4</v>
      </c>
      <c r="W200" s="10"/>
      <c r="X200" s="10"/>
      <c r="Y200" s="10">
        <v>3</v>
      </c>
      <c r="Z200" s="10"/>
      <c r="AA200" s="146"/>
      <c r="AB200" s="146"/>
      <c r="AC200" s="146"/>
      <c r="AD200" s="146">
        <v>4</v>
      </c>
      <c r="AE200" s="147"/>
      <c r="AF200" s="147"/>
      <c r="AG200" s="147">
        <v>3</v>
      </c>
      <c r="AH200" s="147"/>
      <c r="AI200" s="148"/>
      <c r="AJ200" s="148"/>
      <c r="AK200" s="148"/>
      <c r="AL200" s="148">
        <v>4</v>
      </c>
      <c r="AM200" s="149"/>
      <c r="AN200" s="149"/>
      <c r="AO200" s="149">
        <v>3</v>
      </c>
      <c r="AP200" s="149"/>
      <c r="AQ200" s="10"/>
      <c r="AR200" s="10"/>
      <c r="AS200" s="10">
        <v>3</v>
      </c>
      <c r="AT200" s="10"/>
      <c r="AU200" s="150"/>
      <c r="AV200" s="150"/>
      <c r="AW200" s="150">
        <v>3</v>
      </c>
      <c r="AX200" s="150"/>
      <c r="AY200" s="145"/>
      <c r="AZ200" s="145"/>
      <c r="BA200" s="145">
        <v>3</v>
      </c>
      <c r="BB200" s="145"/>
      <c r="BC200" s="10"/>
      <c r="BD200" s="10"/>
      <c r="BE200" s="10">
        <v>3</v>
      </c>
      <c r="BF200" s="10"/>
      <c r="BG200" s="146"/>
      <c r="BH200" s="146"/>
      <c r="BI200" s="146">
        <v>3</v>
      </c>
      <c r="BJ200" s="146"/>
      <c r="BK200" s="147"/>
      <c r="BL200" s="147"/>
      <c r="BM200" s="147">
        <v>3</v>
      </c>
      <c r="BN200" s="147"/>
      <c r="BO200" s="148"/>
      <c r="BP200" s="148"/>
      <c r="BQ200" s="148">
        <v>3</v>
      </c>
      <c r="BR200" s="148"/>
      <c r="BS200" s="149"/>
      <c r="BT200" s="149"/>
      <c r="BU200" s="149"/>
      <c r="BV200" s="149">
        <v>4</v>
      </c>
      <c r="CK200" s="28"/>
      <c r="CP200" s="28"/>
    </row>
    <row r="201" spans="1:94">
      <c r="A201" s="17">
        <v>199</v>
      </c>
      <c r="B201" s="336">
        <v>13</v>
      </c>
      <c r="C201" s="773"/>
      <c r="D201" s="18"/>
      <c r="E201" s="19"/>
      <c r="F201" s="500">
        <v>1</v>
      </c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19"/>
      <c r="R201" s="500">
        <v>1</v>
      </c>
      <c r="S201" s="145">
        <v>1</v>
      </c>
      <c r="T201" s="145"/>
      <c r="U201" s="145"/>
      <c r="V201" s="145"/>
      <c r="W201" s="10"/>
      <c r="X201" s="10">
        <v>2</v>
      </c>
      <c r="Y201" s="10"/>
      <c r="Z201" s="10"/>
      <c r="AA201" s="146"/>
      <c r="AB201" s="146"/>
      <c r="AC201" s="146"/>
      <c r="AD201" s="146">
        <v>4</v>
      </c>
      <c r="AE201" s="147"/>
      <c r="AF201" s="147"/>
      <c r="AG201" s="147">
        <v>3</v>
      </c>
      <c r="AH201" s="147"/>
      <c r="AI201" s="148"/>
      <c r="AJ201" s="148"/>
      <c r="AK201" s="148">
        <v>3</v>
      </c>
      <c r="AL201" s="148"/>
      <c r="AM201" s="149"/>
      <c r="AN201" s="149">
        <v>2</v>
      </c>
      <c r="AO201" s="149"/>
      <c r="AP201" s="149"/>
      <c r="AQ201" s="10"/>
      <c r="AR201" s="10"/>
      <c r="AS201" s="10">
        <v>3</v>
      </c>
      <c r="AT201" s="10"/>
      <c r="AU201" s="150"/>
      <c r="AV201" s="150"/>
      <c r="AW201" s="150">
        <v>3</v>
      </c>
      <c r="AX201" s="150"/>
      <c r="AY201" s="145"/>
      <c r="AZ201" s="145"/>
      <c r="BA201" s="145">
        <v>3</v>
      </c>
      <c r="BB201" s="145"/>
      <c r="BC201" s="10"/>
      <c r="BD201" s="10"/>
      <c r="BE201" s="10"/>
      <c r="BF201" s="10">
        <v>4</v>
      </c>
      <c r="BG201" s="146"/>
      <c r="BH201" s="146"/>
      <c r="BI201" s="146">
        <v>3</v>
      </c>
      <c r="BJ201" s="146"/>
      <c r="BK201" s="147"/>
      <c r="BL201" s="147"/>
      <c r="BM201" s="147"/>
      <c r="BN201" s="147">
        <v>4</v>
      </c>
      <c r="BO201" s="148"/>
      <c r="BP201" s="148"/>
      <c r="BQ201" s="148"/>
      <c r="BR201" s="148">
        <v>4</v>
      </c>
      <c r="BS201" s="149"/>
      <c r="BT201" s="149"/>
      <c r="BU201" s="149">
        <v>3</v>
      </c>
      <c r="BV201" s="149"/>
      <c r="CK201" s="28"/>
      <c r="CP201" s="28"/>
    </row>
    <row r="202" spans="1:94">
      <c r="A202" s="17">
        <v>200</v>
      </c>
      <c r="B202" s="336">
        <v>14</v>
      </c>
      <c r="C202" s="773"/>
      <c r="D202" s="18">
        <v>1</v>
      </c>
      <c r="E202" s="19"/>
      <c r="F202" s="500"/>
      <c r="G202" s="20">
        <v>1</v>
      </c>
      <c r="H202" s="20"/>
      <c r="I202" s="20"/>
      <c r="J202" s="20"/>
      <c r="K202" s="20"/>
      <c r="L202" s="20"/>
      <c r="M202" s="20"/>
      <c r="N202" s="20"/>
      <c r="O202" s="20"/>
      <c r="P202" s="20"/>
      <c r="Q202" s="19"/>
      <c r="R202" s="500"/>
      <c r="S202" s="145"/>
      <c r="T202" s="145"/>
      <c r="U202" s="145"/>
      <c r="V202" s="145">
        <v>4</v>
      </c>
      <c r="W202" s="10"/>
      <c r="X202" s="10"/>
      <c r="Y202" s="10"/>
      <c r="Z202" s="10">
        <v>4</v>
      </c>
      <c r="AA202" s="146"/>
      <c r="AB202" s="146"/>
      <c r="AC202" s="146"/>
      <c r="AD202" s="146">
        <v>4</v>
      </c>
      <c r="AE202" s="147"/>
      <c r="AF202" s="147"/>
      <c r="AG202" s="147">
        <v>3</v>
      </c>
      <c r="AH202" s="147"/>
      <c r="AI202" s="148"/>
      <c r="AJ202" s="148"/>
      <c r="AK202" s="148"/>
      <c r="AL202" s="148">
        <v>4</v>
      </c>
      <c r="AM202" s="149"/>
      <c r="AN202" s="149"/>
      <c r="AO202" s="149"/>
      <c r="AP202" s="149">
        <v>4</v>
      </c>
      <c r="AQ202" s="10"/>
      <c r="AR202" s="10"/>
      <c r="AS202" s="10">
        <v>3</v>
      </c>
      <c r="AT202" s="10"/>
      <c r="AU202" s="150"/>
      <c r="AV202" s="150"/>
      <c r="AW202" s="150">
        <v>3</v>
      </c>
      <c r="AX202" s="150"/>
      <c r="AY202" s="145"/>
      <c r="AZ202" s="145"/>
      <c r="BA202" s="145"/>
      <c r="BB202" s="145">
        <v>4</v>
      </c>
      <c r="BC202" s="10"/>
      <c r="BD202" s="10"/>
      <c r="BE202" s="10"/>
      <c r="BF202" s="10">
        <v>4</v>
      </c>
      <c r="BG202" s="146"/>
      <c r="BH202" s="146"/>
      <c r="BI202" s="146"/>
      <c r="BJ202" s="146">
        <v>4</v>
      </c>
      <c r="BK202" s="147"/>
      <c r="BL202" s="147"/>
      <c r="BM202" s="147"/>
      <c r="BN202" s="147">
        <v>4</v>
      </c>
      <c r="BO202" s="148"/>
      <c r="BP202" s="148"/>
      <c r="BQ202" s="148">
        <v>3</v>
      </c>
      <c r="BR202" s="148"/>
      <c r="BS202" s="149"/>
      <c r="BT202" s="149"/>
      <c r="BU202" s="149">
        <v>3</v>
      </c>
      <c r="BV202" s="149"/>
      <c r="CK202" s="28"/>
      <c r="CP202" s="28"/>
    </row>
    <row r="203" spans="1:94">
      <c r="A203" s="17">
        <v>201</v>
      </c>
      <c r="B203" s="336">
        <v>15</v>
      </c>
      <c r="C203" s="773"/>
      <c r="D203" s="18">
        <v>1</v>
      </c>
      <c r="E203" s="19"/>
      <c r="F203" s="500"/>
      <c r="G203" s="20"/>
      <c r="H203" s="20"/>
      <c r="I203" s="20">
        <v>1</v>
      </c>
      <c r="J203" s="20"/>
      <c r="K203" s="20"/>
      <c r="L203" s="20"/>
      <c r="M203" s="20"/>
      <c r="N203" s="20"/>
      <c r="O203" s="20"/>
      <c r="P203" s="20"/>
      <c r="Q203" s="19"/>
      <c r="R203" s="500"/>
      <c r="S203" s="145"/>
      <c r="T203" s="145"/>
      <c r="U203" s="145"/>
      <c r="V203" s="145">
        <v>4</v>
      </c>
      <c r="W203" s="10"/>
      <c r="X203" s="10"/>
      <c r="Y203" s="10"/>
      <c r="Z203" s="10">
        <v>4</v>
      </c>
      <c r="AA203" s="146"/>
      <c r="AB203" s="146"/>
      <c r="AC203" s="146"/>
      <c r="AD203" s="146">
        <v>4</v>
      </c>
      <c r="AE203" s="147"/>
      <c r="AF203" s="147"/>
      <c r="AG203" s="147"/>
      <c r="AH203" s="147">
        <v>4</v>
      </c>
      <c r="AI203" s="148"/>
      <c r="AJ203" s="148"/>
      <c r="AK203" s="148"/>
      <c r="AL203" s="148">
        <v>4</v>
      </c>
      <c r="AM203" s="149"/>
      <c r="AN203" s="149"/>
      <c r="AO203" s="149"/>
      <c r="AP203" s="149">
        <v>4</v>
      </c>
      <c r="AQ203" s="10"/>
      <c r="AR203" s="10"/>
      <c r="AS203" s="10"/>
      <c r="AT203" s="10">
        <v>4</v>
      </c>
      <c r="AU203" s="150"/>
      <c r="AV203" s="150"/>
      <c r="AW203" s="150"/>
      <c r="AX203" s="150">
        <v>4</v>
      </c>
      <c r="AY203" s="145"/>
      <c r="AZ203" s="145"/>
      <c r="BA203" s="145"/>
      <c r="BB203" s="145">
        <v>4</v>
      </c>
      <c r="BC203" s="10"/>
      <c r="BD203" s="10"/>
      <c r="BE203" s="10"/>
      <c r="BF203" s="10">
        <v>4</v>
      </c>
      <c r="BG203" s="146"/>
      <c r="BH203" s="146"/>
      <c r="BI203" s="146"/>
      <c r="BJ203" s="146">
        <v>4</v>
      </c>
      <c r="BK203" s="147"/>
      <c r="BL203" s="147"/>
      <c r="BM203" s="147"/>
      <c r="BN203" s="147">
        <v>4</v>
      </c>
      <c r="BO203" s="148"/>
      <c r="BP203" s="148"/>
      <c r="BQ203" s="148"/>
      <c r="BR203" s="148">
        <v>4</v>
      </c>
      <c r="BS203" s="149"/>
      <c r="BT203" s="149"/>
      <c r="BU203" s="149"/>
      <c r="BV203" s="149">
        <v>4</v>
      </c>
      <c r="CK203" s="28"/>
      <c r="CP203" s="28"/>
    </row>
    <row r="204" spans="1:94">
      <c r="A204" s="17">
        <v>202</v>
      </c>
      <c r="B204" s="336">
        <v>16</v>
      </c>
      <c r="C204" s="773"/>
      <c r="D204" s="18">
        <v>1</v>
      </c>
      <c r="E204" s="19"/>
      <c r="F204" s="500"/>
      <c r="G204" s="20"/>
      <c r="H204" s="20"/>
      <c r="I204" s="20">
        <v>1</v>
      </c>
      <c r="J204" s="20"/>
      <c r="K204" s="20"/>
      <c r="L204" s="20"/>
      <c r="M204" s="20"/>
      <c r="N204" s="20"/>
      <c r="O204" s="20"/>
      <c r="P204" s="20"/>
      <c r="Q204" s="19"/>
      <c r="R204" s="500"/>
      <c r="S204" s="145"/>
      <c r="T204" s="145"/>
      <c r="U204" s="145">
        <v>3</v>
      </c>
      <c r="V204" s="145"/>
      <c r="W204" s="10"/>
      <c r="X204" s="10"/>
      <c r="Y204" s="10">
        <v>3</v>
      </c>
      <c r="Z204" s="10"/>
      <c r="AA204" s="146"/>
      <c r="AB204" s="146"/>
      <c r="AC204" s="146">
        <v>3</v>
      </c>
      <c r="AD204" s="146"/>
      <c r="AE204" s="147"/>
      <c r="AF204" s="147"/>
      <c r="AG204" s="147">
        <v>3</v>
      </c>
      <c r="AH204" s="147"/>
      <c r="AI204" s="148"/>
      <c r="AJ204" s="148"/>
      <c r="AK204" s="148">
        <v>3</v>
      </c>
      <c r="AL204" s="148"/>
      <c r="AM204" s="149"/>
      <c r="AN204" s="149"/>
      <c r="AO204" s="149"/>
      <c r="AP204" s="149">
        <v>4</v>
      </c>
      <c r="AQ204" s="10"/>
      <c r="AR204" s="10"/>
      <c r="AS204" s="10">
        <v>3</v>
      </c>
      <c r="AT204" s="10"/>
      <c r="AU204" s="150"/>
      <c r="AV204" s="150"/>
      <c r="AW204" s="150">
        <v>3</v>
      </c>
      <c r="AX204" s="150"/>
      <c r="AY204" s="145"/>
      <c r="AZ204" s="145"/>
      <c r="BA204" s="145">
        <v>3</v>
      </c>
      <c r="BB204" s="145"/>
      <c r="BC204" s="10"/>
      <c r="BD204" s="10"/>
      <c r="BE204" s="10">
        <v>3</v>
      </c>
      <c r="BF204" s="10"/>
      <c r="BG204" s="146"/>
      <c r="BH204" s="146"/>
      <c r="BI204" s="146"/>
      <c r="BJ204" s="146">
        <v>4</v>
      </c>
      <c r="BK204" s="147"/>
      <c r="BL204" s="147"/>
      <c r="BM204" s="147"/>
      <c r="BN204" s="147">
        <v>4</v>
      </c>
      <c r="BO204" s="148"/>
      <c r="BP204" s="148"/>
      <c r="BQ204" s="148">
        <v>3</v>
      </c>
      <c r="BR204" s="148"/>
      <c r="BS204" s="149"/>
      <c r="BT204" s="149"/>
      <c r="BU204" s="149">
        <v>3</v>
      </c>
      <c r="BV204" s="149"/>
      <c r="CK204" s="28"/>
      <c r="CP204" s="28"/>
    </row>
    <row r="205" spans="1:94">
      <c r="A205" s="17">
        <v>203</v>
      </c>
      <c r="B205" s="336">
        <v>17</v>
      </c>
      <c r="C205" s="773"/>
      <c r="D205" s="18"/>
      <c r="E205" s="19"/>
      <c r="F205" s="500">
        <v>1</v>
      </c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19"/>
      <c r="R205" s="500">
        <v>1</v>
      </c>
      <c r="S205" s="145"/>
      <c r="T205" s="145"/>
      <c r="U205" s="145">
        <v>3</v>
      </c>
      <c r="V205" s="145"/>
      <c r="W205" s="10"/>
      <c r="X205" s="10"/>
      <c r="Y205" s="10"/>
      <c r="Z205" s="10">
        <v>4</v>
      </c>
      <c r="AA205" s="146"/>
      <c r="AB205" s="146"/>
      <c r="AC205" s="146"/>
      <c r="AD205" s="146">
        <v>4</v>
      </c>
      <c r="AE205" s="147"/>
      <c r="AF205" s="147"/>
      <c r="AG205" s="147">
        <v>3</v>
      </c>
      <c r="AH205" s="147"/>
      <c r="AI205" s="148"/>
      <c r="AJ205" s="148"/>
      <c r="AK205" s="148"/>
      <c r="AL205" s="148">
        <v>4</v>
      </c>
      <c r="AM205" s="149"/>
      <c r="AN205" s="149"/>
      <c r="AO205" s="149"/>
      <c r="AP205" s="149">
        <v>4</v>
      </c>
      <c r="AQ205" s="10"/>
      <c r="AR205" s="10"/>
      <c r="AS205" s="10"/>
      <c r="AT205" s="10">
        <v>4</v>
      </c>
      <c r="AU205" s="150"/>
      <c r="AV205" s="150"/>
      <c r="AW205" s="150">
        <v>3</v>
      </c>
      <c r="AX205" s="150"/>
      <c r="AY205" s="145"/>
      <c r="AZ205" s="145"/>
      <c r="BA205" s="145"/>
      <c r="BB205" s="145">
        <v>4</v>
      </c>
      <c r="BC205" s="10"/>
      <c r="BD205" s="10"/>
      <c r="BE205" s="10">
        <v>3</v>
      </c>
      <c r="BF205" s="10"/>
      <c r="BG205" s="146"/>
      <c r="BH205" s="146">
        <v>2</v>
      </c>
      <c r="BI205" s="146"/>
      <c r="BJ205" s="146"/>
      <c r="BK205" s="147"/>
      <c r="BL205" s="147"/>
      <c r="BM205" s="147"/>
      <c r="BN205" s="147">
        <v>4</v>
      </c>
      <c r="BO205" s="148"/>
      <c r="BP205" s="148"/>
      <c r="BQ205" s="148"/>
      <c r="BR205" s="148">
        <v>4</v>
      </c>
      <c r="BS205" s="149"/>
      <c r="BT205" s="149"/>
      <c r="BU205" s="149"/>
      <c r="BV205" s="149">
        <v>4</v>
      </c>
      <c r="CK205" s="28"/>
      <c r="CP205" s="28"/>
    </row>
    <row r="206" spans="1:94">
      <c r="A206" s="17">
        <v>204</v>
      </c>
      <c r="B206" s="336">
        <v>18</v>
      </c>
      <c r="C206" s="773"/>
      <c r="D206" s="18">
        <v>1</v>
      </c>
      <c r="E206" s="19"/>
      <c r="F206" s="500"/>
      <c r="G206" s="20"/>
      <c r="H206" s="20"/>
      <c r="I206" s="20"/>
      <c r="J206" s="20">
        <v>1</v>
      </c>
      <c r="K206" s="20"/>
      <c r="L206" s="20"/>
      <c r="M206" s="20"/>
      <c r="N206" s="20"/>
      <c r="O206" s="20"/>
      <c r="P206" s="20"/>
      <c r="Q206" s="19"/>
      <c r="R206" s="500"/>
      <c r="S206" s="145"/>
      <c r="T206" s="145"/>
      <c r="U206" s="145"/>
      <c r="V206" s="145">
        <v>4</v>
      </c>
      <c r="W206" s="10"/>
      <c r="X206" s="10"/>
      <c r="Y206" s="10"/>
      <c r="Z206" s="10">
        <v>4</v>
      </c>
      <c r="AA206" s="146"/>
      <c r="AB206" s="146"/>
      <c r="AC206" s="146"/>
      <c r="AD206" s="146">
        <v>4</v>
      </c>
      <c r="AE206" s="147"/>
      <c r="AF206" s="147"/>
      <c r="AG206" s="147"/>
      <c r="AH206" s="147">
        <v>4</v>
      </c>
      <c r="AI206" s="148"/>
      <c r="AJ206" s="148"/>
      <c r="AK206" s="148"/>
      <c r="AL206" s="148">
        <v>4</v>
      </c>
      <c r="AM206" s="149"/>
      <c r="AN206" s="149"/>
      <c r="AO206" s="149"/>
      <c r="AP206" s="149">
        <v>4</v>
      </c>
      <c r="AQ206" s="10"/>
      <c r="AR206" s="10"/>
      <c r="AS206" s="10"/>
      <c r="AT206" s="10">
        <v>4</v>
      </c>
      <c r="AU206" s="150"/>
      <c r="AV206" s="150"/>
      <c r="AW206" s="150"/>
      <c r="AX206" s="150">
        <v>4</v>
      </c>
      <c r="AY206" s="145"/>
      <c r="AZ206" s="145"/>
      <c r="BA206" s="145"/>
      <c r="BB206" s="145">
        <v>4</v>
      </c>
      <c r="BC206" s="10"/>
      <c r="BD206" s="10"/>
      <c r="BE206" s="10"/>
      <c r="BF206" s="10">
        <v>4</v>
      </c>
      <c r="BG206" s="146"/>
      <c r="BH206" s="146"/>
      <c r="BI206" s="146"/>
      <c r="BJ206" s="146">
        <v>4</v>
      </c>
      <c r="BK206" s="147"/>
      <c r="BL206" s="147"/>
      <c r="BM206" s="147"/>
      <c r="BN206" s="147">
        <v>4</v>
      </c>
      <c r="BO206" s="148"/>
      <c r="BP206" s="148"/>
      <c r="BQ206" s="148"/>
      <c r="BR206" s="148">
        <v>4</v>
      </c>
      <c r="BS206" s="149"/>
      <c r="BT206" s="149"/>
      <c r="BU206" s="149"/>
      <c r="BV206" s="149">
        <v>4</v>
      </c>
      <c r="CK206" s="28"/>
      <c r="CP206" s="28"/>
    </row>
    <row r="207" spans="1:94">
      <c r="A207" s="17">
        <v>205</v>
      </c>
      <c r="B207" s="336">
        <v>19</v>
      </c>
      <c r="C207" s="795"/>
      <c r="D207" s="18"/>
      <c r="E207" s="19"/>
      <c r="F207" s="500">
        <v>1</v>
      </c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19"/>
      <c r="R207" s="500">
        <v>1</v>
      </c>
      <c r="S207" s="145"/>
      <c r="T207" s="145"/>
      <c r="U207" s="145"/>
      <c r="V207" s="145">
        <v>4</v>
      </c>
      <c r="W207" s="10"/>
      <c r="X207" s="10"/>
      <c r="Y207" s="10"/>
      <c r="Z207" s="10">
        <v>4</v>
      </c>
      <c r="AA207" s="146"/>
      <c r="AB207" s="146"/>
      <c r="AC207" s="146"/>
      <c r="AD207" s="146">
        <v>4</v>
      </c>
      <c r="AE207" s="147"/>
      <c r="AF207" s="147"/>
      <c r="AG207" s="147"/>
      <c r="AH207" s="147">
        <v>4</v>
      </c>
      <c r="AI207" s="148"/>
      <c r="AJ207" s="148"/>
      <c r="AK207" s="148"/>
      <c r="AL207" s="148">
        <v>4</v>
      </c>
      <c r="AM207" s="149"/>
      <c r="AN207" s="149"/>
      <c r="AO207" s="149"/>
      <c r="AP207" s="149">
        <v>4</v>
      </c>
      <c r="AQ207" s="10"/>
      <c r="AR207" s="10"/>
      <c r="AS207" s="10"/>
      <c r="AT207" s="10">
        <v>4</v>
      </c>
      <c r="AU207" s="150"/>
      <c r="AV207" s="150"/>
      <c r="AW207" s="150">
        <v>3</v>
      </c>
      <c r="AX207" s="150"/>
      <c r="AY207" s="145"/>
      <c r="AZ207" s="145"/>
      <c r="BA207" s="145">
        <v>3</v>
      </c>
      <c r="BB207" s="145"/>
      <c r="BC207" s="10"/>
      <c r="BD207" s="10"/>
      <c r="BE207" s="10"/>
      <c r="BF207" s="10">
        <v>4</v>
      </c>
      <c r="BG207" s="146"/>
      <c r="BH207" s="146"/>
      <c r="BI207" s="146"/>
      <c r="BJ207" s="146">
        <v>4</v>
      </c>
      <c r="BK207" s="147"/>
      <c r="BL207" s="147"/>
      <c r="BM207" s="147">
        <v>3</v>
      </c>
      <c r="BN207" s="147"/>
      <c r="BO207" s="148"/>
      <c r="BP207" s="148"/>
      <c r="BQ207" s="148"/>
      <c r="BR207" s="148">
        <v>4</v>
      </c>
      <c r="BS207" s="149"/>
      <c r="BT207" s="149"/>
      <c r="BU207" s="149"/>
      <c r="BV207" s="149">
        <v>4</v>
      </c>
      <c r="CK207" s="28"/>
      <c r="CP207" s="28"/>
    </row>
    <row r="208" spans="1:94">
      <c r="A208" s="17">
        <v>206</v>
      </c>
      <c r="B208" s="489">
        <v>1</v>
      </c>
      <c r="C208" s="767" t="s">
        <v>194</v>
      </c>
      <c r="D208" s="18"/>
      <c r="E208" s="19">
        <v>1</v>
      </c>
      <c r="F208" s="500"/>
      <c r="G208" s="20"/>
      <c r="H208" s="20">
        <v>1</v>
      </c>
      <c r="I208" s="20"/>
      <c r="J208" s="20"/>
      <c r="K208" s="20"/>
      <c r="L208" s="20"/>
      <c r="M208" s="20"/>
      <c r="N208" s="20"/>
      <c r="O208" s="20"/>
      <c r="P208" s="20"/>
      <c r="Q208" s="19"/>
      <c r="R208" s="500"/>
      <c r="S208" s="145"/>
      <c r="T208" s="145"/>
      <c r="U208" s="145">
        <v>3</v>
      </c>
      <c r="V208" s="145"/>
      <c r="W208" s="10"/>
      <c r="X208" s="10"/>
      <c r="Y208" s="10">
        <v>3</v>
      </c>
      <c r="Z208" s="10"/>
      <c r="AA208" s="146"/>
      <c r="AB208" s="146"/>
      <c r="AC208" s="146">
        <v>3</v>
      </c>
      <c r="AD208" s="146"/>
      <c r="AE208" s="147"/>
      <c r="AF208" s="147"/>
      <c r="AG208" s="147">
        <v>3</v>
      </c>
      <c r="AH208" s="147"/>
      <c r="AI208" s="148"/>
      <c r="AJ208" s="148"/>
      <c r="AK208" s="148"/>
      <c r="AL208" s="148">
        <v>4</v>
      </c>
      <c r="AM208" s="149"/>
      <c r="AN208" s="149"/>
      <c r="AO208" s="149"/>
      <c r="AP208" s="149">
        <v>4</v>
      </c>
      <c r="AQ208" s="10"/>
      <c r="AR208" s="10"/>
      <c r="AS208" s="10">
        <v>3</v>
      </c>
      <c r="AT208" s="10"/>
      <c r="AU208" s="150"/>
      <c r="AV208" s="150"/>
      <c r="AW208" s="150"/>
      <c r="AX208" s="150">
        <v>4</v>
      </c>
      <c r="AY208" s="145"/>
      <c r="AZ208" s="145"/>
      <c r="BA208" s="145"/>
      <c r="BB208" s="145">
        <v>4</v>
      </c>
      <c r="BC208" s="10"/>
      <c r="BD208" s="10"/>
      <c r="BE208" s="10">
        <v>3</v>
      </c>
      <c r="BF208" s="10"/>
      <c r="BG208" s="146"/>
      <c r="BH208" s="146"/>
      <c r="BI208" s="146">
        <v>3</v>
      </c>
      <c r="BJ208" s="146"/>
      <c r="BK208" s="147"/>
      <c r="BL208" s="147"/>
      <c r="BM208" s="147">
        <v>3</v>
      </c>
      <c r="BN208" s="147"/>
      <c r="BO208" s="148"/>
      <c r="BP208" s="148"/>
      <c r="BQ208" s="148"/>
      <c r="BR208" s="148">
        <v>4</v>
      </c>
      <c r="BS208" s="149"/>
      <c r="BT208" s="149"/>
      <c r="BU208" s="149"/>
      <c r="BV208" s="149">
        <v>4</v>
      </c>
      <c r="CK208" s="28"/>
      <c r="CP208" s="28"/>
    </row>
    <row r="209" spans="1:94">
      <c r="A209" s="17">
        <v>207</v>
      </c>
      <c r="B209" s="511">
        <v>2</v>
      </c>
      <c r="C209" s="767"/>
      <c r="D209" s="18"/>
      <c r="E209" s="19">
        <v>1</v>
      </c>
      <c r="F209" s="500"/>
      <c r="G209" s="20">
        <v>1</v>
      </c>
      <c r="H209" s="20"/>
      <c r="I209" s="20"/>
      <c r="J209" s="20"/>
      <c r="K209" s="20"/>
      <c r="L209" s="20"/>
      <c r="M209" s="20"/>
      <c r="N209" s="20"/>
      <c r="O209" s="20"/>
      <c r="P209" s="20"/>
      <c r="Q209" s="19"/>
      <c r="R209" s="500"/>
      <c r="S209" s="145"/>
      <c r="T209" s="145">
        <v>2</v>
      </c>
      <c r="U209" s="145"/>
      <c r="V209" s="145"/>
      <c r="W209" s="10"/>
      <c r="X209" s="10"/>
      <c r="Y209" s="10">
        <v>3</v>
      </c>
      <c r="Z209" s="10"/>
      <c r="AA209" s="146"/>
      <c r="AB209" s="146">
        <v>2</v>
      </c>
      <c r="AC209" s="146"/>
      <c r="AD209" s="146"/>
      <c r="AE209" s="147"/>
      <c r="AF209" s="147"/>
      <c r="AG209" s="147">
        <v>3</v>
      </c>
      <c r="AH209" s="147"/>
      <c r="AI209" s="148"/>
      <c r="AJ209" s="148"/>
      <c r="AK209" s="148">
        <v>3</v>
      </c>
      <c r="AL209" s="148"/>
      <c r="AM209" s="149"/>
      <c r="AN209" s="149"/>
      <c r="AO209" s="149">
        <v>3</v>
      </c>
      <c r="AP209" s="149"/>
      <c r="AQ209" s="10"/>
      <c r="AR209" s="10">
        <v>2</v>
      </c>
      <c r="AS209" s="10"/>
      <c r="AT209" s="10"/>
      <c r="AU209" s="150"/>
      <c r="AV209" s="150"/>
      <c r="AW209" s="150">
        <v>3</v>
      </c>
      <c r="AX209" s="150"/>
      <c r="AY209" s="145"/>
      <c r="AZ209" s="145"/>
      <c r="BA209" s="145">
        <v>3</v>
      </c>
      <c r="BB209" s="145"/>
      <c r="BC209" s="10"/>
      <c r="BD209" s="10"/>
      <c r="BE209" s="10">
        <v>3</v>
      </c>
      <c r="BF209" s="10"/>
      <c r="BG209" s="146"/>
      <c r="BH209" s="146"/>
      <c r="BI209" s="146">
        <v>3</v>
      </c>
      <c r="BJ209" s="146"/>
      <c r="BK209" s="147"/>
      <c r="BL209" s="147"/>
      <c r="BM209" s="147">
        <v>3</v>
      </c>
      <c r="BN209" s="147"/>
      <c r="BO209" s="148"/>
      <c r="BP209" s="148"/>
      <c r="BQ209" s="148">
        <v>3</v>
      </c>
      <c r="BR209" s="148"/>
      <c r="BS209" s="149"/>
      <c r="BT209" s="149"/>
      <c r="BU209" s="149">
        <v>3</v>
      </c>
      <c r="BV209" s="149"/>
      <c r="CK209" s="28"/>
      <c r="CP209" s="28"/>
    </row>
    <row r="210" spans="1:94">
      <c r="A210" s="17">
        <v>208</v>
      </c>
      <c r="B210" s="511">
        <v>3</v>
      </c>
      <c r="C210" s="767"/>
      <c r="D210" s="18"/>
      <c r="E210" s="19"/>
      <c r="F210" s="500">
        <v>1</v>
      </c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19"/>
      <c r="R210" s="500">
        <v>1</v>
      </c>
      <c r="S210" s="145"/>
      <c r="T210" s="145"/>
      <c r="U210" s="145">
        <v>3</v>
      </c>
      <c r="V210" s="145"/>
      <c r="W210" s="10"/>
      <c r="X210" s="10"/>
      <c r="Y210" s="10">
        <v>3</v>
      </c>
      <c r="Z210" s="10"/>
      <c r="AA210" s="146"/>
      <c r="AB210" s="146"/>
      <c r="AC210" s="146">
        <v>3</v>
      </c>
      <c r="AD210" s="146"/>
      <c r="AE210" s="147"/>
      <c r="AF210" s="147"/>
      <c r="AG210" s="147">
        <v>3</v>
      </c>
      <c r="AH210" s="147"/>
      <c r="AI210" s="148"/>
      <c r="AJ210" s="148"/>
      <c r="AK210" s="148">
        <v>3</v>
      </c>
      <c r="AL210" s="148"/>
      <c r="AM210" s="149"/>
      <c r="AN210" s="149"/>
      <c r="AO210" s="149">
        <v>3</v>
      </c>
      <c r="AP210" s="149"/>
      <c r="AQ210" s="10"/>
      <c r="AR210" s="10"/>
      <c r="AS210" s="10">
        <v>3</v>
      </c>
      <c r="AT210" s="10"/>
      <c r="AU210" s="150"/>
      <c r="AV210" s="150"/>
      <c r="AW210" s="150">
        <v>3</v>
      </c>
      <c r="AX210" s="150"/>
      <c r="AY210" s="145"/>
      <c r="AZ210" s="145"/>
      <c r="BA210" s="145">
        <v>3</v>
      </c>
      <c r="BB210" s="145"/>
      <c r="BC210" s="10"/>
      <c r="BD210" s="10"/>
      <c r="BE210" s="10">
        <v>3</v>
      </c>
      <c r="BF210" s="10"/>
      <c r="BG210" s="146"/>
      <c r="BH210" s="146"/>
      <c r="BI210" s="146">
        <v>3</v>
      </c>
      <c r="BJ210" s="146"/>
      <c r="BK210" s="147"/>
      <c r="BL210" s="147"/>
      <c r="BM210" s="147"/>
      <c r="BN210" s="147">
        <v>4</v>
      </c>
      <c r="BO210" s="148"/>
      <c r="BP210" s="148"/>
      <c r="BQ210" s="148">
        <v>3</v>
      </c>
      <c r="BR210" s="148"/>
      <c r="BS210" s="149"/>
      <c r="BT210" s="149"/>
      <c r="BU210" s="149">
        <v>3</v>
      </c>
      <c r="BV210" s="149"/>
      <c r="CK210" s="28"/>
      <c r="CP210" s="28"/>
    </row>
    <row r="211" spans="1:94">
      <c r="A211" s="17">
        <v>209</v>
      </c>
      <c r="B211" s="511">
        <v>4</v>
      </c>
      <c r="C211" s="767"/>
      <c r="D211" s="18"/>
      <c r="E211" s="19">
        <v>1</v>
      </c>
      <c r="F211" s="500"/>
      <c r="G211" s="20">
        <v>1</v>
      </c>
      <c r="H211" s="20"/>
      <c r="I211" s="20"/>
      <c r="J211" s="20"/>
      <c r="K211" s="20"/>
      <c r="L211" s="20"/>
      <c r="M211" s="20"/>
      <c r="N211" s="20"/>
      <c r="O211" s="20"/>
      <c r="P211" s="20"/>
      <c r="Q211" s="19"/>
      <c r="R211" s="500"/>
      <c r="S211" s="145"/>
      <c r="T211" s="145"/>
      <c r="U211" s="145">
        <v>3</v>
      </c>
      <c r="V211" s="145"/>
      <c r="W211" s="10"/>
      <c r="X211" s="10"/>
      <c r="Y211" s="10">
        <v>3</v>
      </c>
      <c r="Z211" s="10"/>
      <c r="AA211" s="146"/>
      <c r="AB211" s="146"/>
      <c r="AC211" s="146">
        <v>3</v>
      </c>
      <c r="AD211" s="146"/>
      <c r="AE211" s="147"/>
      <c r="AF211" s="147"/>
      <c r="AG211" s="147">
        <v>3</v>
      </c>
      <c r="AH211" s="147"/>
      <c r="AI211" s="148"/>
      <c r="AJ211" s="148"/>
      <c r="AK211" s="148"/>
      <c r="AL211" s="148">
        <v>4</v>
      </c>
      <c r="AM211" s="149"/>
      <c r="AN211" s="149"/>
      <c r="AO211" s="149"/>
      <c r="AP211" s="149">
        <v>4</v>
      </c>
      <c r="AQ211" s="10"/>
      <c r="AR211" s="10"/>
      <c r="AS211" s="10">
        <v>3</v>
      </c>
      <c r="AT211" s="10"/>
      <c r="AU211" s="150"/>
      <c r="AV211" s="150"/>
      <c r="AW211" s="150">
        <v>3</v>
      </c>
      <c r="AX211" s="150"/>
      <c r="AY211" s="145"/>
      <c r="AZ211" s="145"/>
      <c r="BA211" s="145">
        <v>3</v>
      </c>
      <c r="BB211" s="145"/>
      <c r="BC211" s="10"/>
      <c r="BD211" s="10"/>
      <c r="BE211" s="10"/>
      <c r="BF211" s="10">
        <v>4</v>
      </c>
      <c r="BG211" s="146"/>
      <c r="BH211" s="146"/>
      <c r="BI211" s="146"/>
      <c r="BJ211" s="146">
        <v>4</v>
      </c>
      <c r="BK211" s="147"/>
      <c r="BL211" s="147"/>
      <c r="BM211" s="147"/>
      <c r="BN211" s="147">
        <v>4</v>
      </c>
      <c r="BO211" s="148"/>
      <c r="BP211" s="148"/>
      <c r="BQ211" s="148">
        <v>3</v>
      </c>
      <c r="BR211" s="148"/>
      <c r="BS211" s="149"/>
      <c r="BT211" s="149"/>
      <c r="BU211" s="149">
        <v>3</v>
      </c>
      <c r="BV211" s="149"/>
      <c r="CK211" s="28"/>
      <c r="CP211" s="28"/>
    </row>
    <row r="212" spans="1:94">
      <c r="A212" s="17">
        <v>210</v>
      </c>
      <c r="B212" s="511">
        <v>5</v>
      </c>
      <c r="C212" s="767"/>
      <c r="D212" s="18"/>
      <c r="E212" s="19">
        <v>1</v>
      </c>
      <c r="F212" s="500"/>
      <c r="G212" s="20">
        <v>1</v>
      </c>
      <c r="H212" s="20"/>
      <c r="I212" s="20"/>
      <c r="J212" s="20"/>
      <c r="K212" s="20"/>
      <c r="L212" s="20"/>
      <c r="M212" s="20"/>
      <c r="N212" s="20"/>
      <c r="O212" s="20"/>
      <c r="P212" s="20"/>
      <c r="Q212" s="19"/>
      <c r="R212" s="500"/>
      <c r="S212" s="145"/>
      <c r="T212" s="145"/>
      <c r="U212" s="145">
        <v>3</v>
      </c>
      <c r="V212" s="145"/>
      <c r="W212" s="10"/>
      <c r="X212" s="10"/>
      <c r="Y212" s="10">
        <v>3</v>
      </c>
      <c r="Z212" s="10"/>
      <c r="AA212" s="146"/>
      <c r="AB212" s="146"/>
      <c r="AC212" s="146"/>
      <c r="AD212" s="146">
        <v>4</v>
      </c>
      <c r="AE212" s="147"/>
      <c r="AF212" s="147"/>
      <c r="AG212" s="147">
        <v>3</v>
      </c>
      <c r="AH212" s="147"/>
      <c r="AI212" s="148"/>
      <c r="AJ212" s="148"/>
      <c r="AK212" s="148">
        <v>3</v>
      </c>
      <c r="AL212" s="148"/>
      <c r="AM212" s="149"/>
      <c r="AN212" s="149"/>
      <c r="AO212" s="149"/>
      <c r="AP212" s="149">
        <v>4</v>
      </c>
      <c r="AQ212" s="10"/>
      <c r="AR212" s="10"/>
      <c r="AS212" s="10">
        <v>3</v>
      </c>
      <c r="AT212" s="10"/>
      <c r="AU212" s="150"/>
      <c r="AV212" s="150"/>
      <c r="AW212" s="150">
        <v>3</v>
      </c>
      <c r="AX212" s="150"/>
      <c r="AY212" s="145"/>
      <c r="AZ212" s="145"/>
      <c r="BA212" s="145">
        <v>3</v>
      </c>
      <c r="BB212" s="145"/>
      <c r="BC212" s="10"/>
      <c r="BD212" s="10"/>
      <c r="BE212" s="10">
        <v>3</v>
      </c>
      <c r="BF212" s="10"/>
      <c r="BG212" s="146"/>
      <c r="BH212" s="146"/>
      <c r="BI212" s="146">
        <v>3</v>
      </c>
      <c r="BJ212" s="146"/>
      <c r="BK212" s="147"/>
      <c r="BL212" s="147"/>
      <c r="BM212" s="147">
        <v>3</v>
      </c>
      <c r="BN212" s="147"/>
      <c r="BO212" s="148"/>
      <c r="BP212" s="148"/>
      <c r="BQ212" s="148">
        <v>3</v>
      </c>
      <c r="BR212" s="148"/>
      <c r="BS212" s="149"/>
      <c r="BT212" s="149"/>
      <c r="BU212" s="149">
        <v>3</v>
      </c>
      <c r="BV212" s="149"/>
      <c r="CK212" s="28"/>
      <c r="CP212" s="28"/>
    </row>
    <row r="213" spans="1:94">
      <c r="A213" s="17">
        <v>211</v>
      </c>
      <c r="B213" s="511">
        <v>6</v>
      </c>
      <c r="C213" s="767"/>
      <c r="D213" s="18"/>
      <c r="E213" s="19">
        <v>1</v>
      </c>
      <c r="F213" s="500"/>
      <c r="G213" s="20"/>
      <c r="H213" s="20"/>
      <c r="I213" s="20">
        <v>1</v>
      </c>
      <c r="J213" s="20"/>
      <c r="K213" s="20"/>
      <c r="L213" s="20"/>
      <c r="M213" s="20"/>
      <c r="N213" s="20"/>
      <c r="O213" s="20"/>
      <c r="P213" s="20"/>
      <c r="Q213" s="19"/>
      <c r="R213" s="500"/>
      <c r="S213" s="145"/>
      <c r="T213" s="145"/>
      <c r="U213" s="145"/>
      <c r="V213" s="145">
        <v>4</v>
      </c>
      <c r="W213" s="10"/>
      <c r="X213" s="10"/>
      <c r="Y213" s="10">
        <v>3</v>
      </c>
      <c r="Z213" s="10"/>
      <c r="AA213" s="146"/>
      <c r="AB213" s="146"/>
      <c r="AC213" s="146"/>
      <c r="AD213" s="146">
        <v>4</v>
      </c>
      <c r="AE213" s="147"/>
      <c r="AF213" s="147"/>
      <c r="AG213" s="147"/>
      <c r="AH213" s="147">
        <v>4</v>
      </c>
      <c r="AI213" s="148"/>
      <c r="AJ213" s="148"/>
      <c r="AK213" s="148">
        <v>3</v>
      </c>
      <c r="AL213" s="148"/>
      <c r="AM213" s="149"/>
      <c r="AN213" s="149"/>
      <c r="AO213" s="149">
        <v>3</v>
      </c>
      <c r="AP213" s="149"/>
      <c r="AQ213" s="10"/>
      <c r="AR213" s="10">
        <v>2</v>
      </c>
      <c r="AS213" s="10"/>
      <c r="AT213" s="10"/>
      <c r="AU213" s="150"/>
      <c r="AV213" s="150"/>
      <c r="AW213" s="150"/>
      <c r="AX213" s="150">
        <v>4</v>
      </c>
      <c r="AY213" s="145"/>
      <c r="AZ213" s="145"/>
      <c r="BA213" s="145"/>
      <c r="BB213" s="145">
        <v>4</v>
      </c>
      <c r="BC213" s="10"/>
      <c r="BD213" s="10"/>
      <c r="BE213" s="10"/>
      <c r="BF213" s="10">
        <v>4</v>
      </c>
      <c r="BG213" s="146"/>
      <c r="BH213" s="146"/>
      <c r="BI213" s="146">
        <v>3</v>
      </c>
      <c r="BJ213" s="146"/>
      <c r="BK213" s="147"/>
      <c r="BL213" s="147"/>
      <c r="BM213" s="147">
        <v>3</v>
      </c>
      <c r="BN213" s="147"/>
      <c r="BO213" s="148"/>
      <c r="BP213" s="148"/>
      <c r="BQ213" s="148"/>
      <c r="BR213" s="148">
        <v>4</v>
      </c>
      <c r="BS213" s="149"/>
      <c r="BT213" s="149"/>
      <c r="BU213" s="149"/>
      <c r="BV213" s="149">
        <v>4</v>
      </c>
      <c r="CK213" s="28"/>
      <c r="CP213" s="28"/>
    </row>
    <row r="214" spans="1:94">
      <c r="A214" s="17">
        <v>212</v>
      </c>
      <c r="B214" s="511">
        <v>7</v>
      </c>
      <c r="C214" s="767"/>
      <c r="D214" s="18">
        <v>1</v>
      </c>
      <c r="E214" s="19"/>
      <c r="F214" s="500"/>
      <c r="G214" s="20"/>
      <c r="H214" s="20"/>
      <c r="I214" s="20">
        <v>1</v>
      </c>
      <c r="J214" s="20"/>
      <c r="K214" s="20"/>
      <c r="L214" s="20"/>
      <c r="M214" s="20"/>
      <c r="N214" s="20"/>
      <c r="O214" s="20"/>
      <c r="P214" s="20"/>
      <c r="Q214" s="19"/>
      <c r="R214" s="500"/>
      <c r="S214" s="145"/>
      <c r="T214" s="145"/>
      <c r="U214" s="145"/>
      <c r="V214" s="145">
        <v>4</v>
      </c>
      <c r="W214" s="10"/>
      <c r="X214" s="10"/>
      <c r="Y214" s="10">
        <v>3</v>
      </c>
      <c r="Z214" s="10"/>
      <c r="AA214" s="146"/>
      <c r="AB214" s="146"/>
      <c r="AC214" s="146"/>
      <c r="AD214" s="146">
        <v>4</v>
      </c>
      <c r="AE214" s="147"/>
      <c r="AF214" s="147"/>
      <c r="AG214" s="147">
        <v>3</v>
      </c>
      <c r="AH214" s="147"/>
      <c r="AI214" s="148"/>
      <c r="AJ214" s="148"/>
      <c r="AK214" s="148">
        <v>3</v>
      </c>
      <c r="AL214" s="148"/>
      <c r="AM214" s="149"/>
      <c r="AN214" s="149"/>
      <c r="AO214" s="149">
        <v>3</v>
      </c>
      <c r="AP214" s="149"/>
      <c r="AQ214" s="10"/>
      <c r="AR214" s="10"/>
      <c r="AS214" s="10">
        <v>3</v>
      </c>
      <c r="AT214" s="10"/>
      <c r="AU214" s="150"/>
      <c r="AV214" s="150"/>
      <c r="AW214" s="150">
        <v>3</v>
      </c>
      <c r="AX214" s="150"/>
      <c r="AY214" s="145"/>
      <c r="AZ214" s="145"/>
      <c r="BA214" s="145">
        <v>3</v>
      </c>
      <c r="BB214" s="145"/>
      <c r="BC214" s="10"/>
      <c r="BD214" s="10"/>
      <c r="BE214" s="10"/>
      <c r="BF214" s="10">
        <v>4</v>
      </c>
      <c r="BG214" s="146"/>
      <c r="BH214" s="146"/>
      <c r="BI214" s="146"/>
      <c r="BJ214" s="146">
        <v>4</v>
      </c>
      <c r="BK214" s="147"/>
      <c r="BL214" s="147"/>
      <c r="BM214" s="147">
        <v>3</v>
      </c>
      <c r="BN214" s="147"/>
      <c r="BO214" s="148"/>
      <c r="BP214" s="148">
        <v>2</v>
      </c>
      <c r="BQ214" s="148"/>
      <c r="BR214" s="148"/>
      <c r="BS214" s="149"/>
      <c r="BT214" s="149"/>
      <c r="BU214" s="149"/>
      <c r="BV214" s="149">
        <v>4</v>
      </c>
      <c r="CK214" s="28"/>
      <c r="CP214" s="28"/>
    </row>
    <row r="215" spans="1:94">
      <c r="A215" s="17">
        <v>213</v>
      </c>
      <c r="B215" s="511">
        <v>8</v>
      </c>
      <c r="C215" s="767"/>
      <c r="D215" s="18">
        <v>1</v>
      </c>
      <c r="E215" s="19"/>
      <c r="F215" s="500"/>
      <c r="G215" s="20"/>
      <c r="H215" s="20"/>
      <c r="I215" s="20">
        <v>1</v>
      </c>
      <c r="J215" s="20"/>
      <c r="K215" s="20"/>
      <c r="L215" s="20"/>
      <c r="M215" s="20"/>
      <c r="N215" s="20"/>
      <c r="O215" s="20"/>
      <c r="P215" s="20"/>
      <c r="Q215" s="19"/>
      <c r="R215" s="500"/>
      <c r="S215" s="145"/>
      <c r="T215" s="145"/>
      <c r="U215" s="145"/>
      <c r="V215" s="145">
        <v>4</v>
      </c>
      <c r="W215" s="10"/>
      <c r="X215" s="10"/>
      <c r="Y215" s="10">
        <v>3</v>
      </c>
      <c r="Z215" s="10"/>
      <c r="AA215" s="146"/>
      <c r="AB215" s="146"/>
      <c r="AC215" s="146"/>
      <c r="AD215" s="146">
        <v>4</v>
      </c>
      <c r="AE215" s="147"/>
      <c r="AF215" s="147"/>
      <c r="AG215" s="147"/>
      <c r="AH215" s="147">
        <v>4</v>
      </c>
      <c r="AI215" s="148"/>
      <c r="AJ215" s="148"/>
      <c r="AK215" s="148"/>
      <c r="AL215" s="148">
        <v>4</v>
      </c>
      <c r="AM215" s="149"/>
      <c r="AN215" s="149"/>
      <c r="AO215" s="149">
        <v>3</v>
      </c>
      <c r="AP215" s="149"/>
      <c r="AQ215" s="10"/>
      <c r="AR215" s="10"/>
      <c r="AS215" s="10">
        <v>3</v>
      </c>
      <c r="AT215" s="10"/>
      <c r="AU215" s="150"/>
      <c r="AV215" s="150"/>
      <c r="AW215" s="150">
        <v>3</v>
      </c>
      <c r="AX215" s="150"/>
      <c r="AY215" s="145"/>
      <c r="AZ215" s="145"/>
      <c r="BA215" s="145"/>
      <c r="BB215" s="145">
        <v>4</v>
      </c>
      <c r="BC215" s="10"/>
      <c r="BD215" s="10"/>
      <c r="BE215" s="10"/>
      <c r="BF215" s="10">
        <v>4</v>
      </c>
      <c r="BG215" s="146"/>
      <c r="BH215" s="146"/>
      <c r="BI215" s="146"/>
      <c r="BJ215" s="146">
        <v>4</v>
      </c>
      <c r="BK215" s="147"/>
      <c r="BL215" s="147"/>
      <c r="BM215" s="147"/>
      <c r="BN215" s="147">
        <v>4</v>
      </c>
      <c r="BO215" s="148"/>
      <c r="BP215" s="148"/>
      <c r="BQ215" s="148"/>
      <c r="BR215" s="148">
        <v>4</v>
      </c>
      <c r="BS215" s="149"/>
      <c r="BT215" s="149"/>
      <c r="BU215" s="149"/>
      <c r="BV215" s="149">
        <v>4</v>
      </c>
      <c r="CK215" s="28"/>
      <c r="CP215" s="28"/>
    </row>
    <row r="216" spans="1:94">
      <c r="A216" s="17">
        <v>214</v>
      </c>
      <c r="B216" s="511">
        <v>9</v>
      </c>
      <c r="C216" s="767"/>
      <c r="D216" s="18">
        <v>1</v>
      </c>
      <c r="E216" s="19"/>
      <c r="F216" s="500"/>
      <c r="G216" s="20"/>
      <c r="H216" s="20"/>
      <c r="I216" s="20"/>
      <c r="J216" s="20">
        <v>1</v>
      </c>
      <c r="K216" s="20"/>
      <c r="L216" s="20"/>
      <c r="M216" s="20"/>
      <c r="N216" s="20"/>
      <c r="O216" s="20"/>
      <c r="P216" s="20"/>
      <c r="Q216" s="19"/>
      <c r="R216" s="500"/>
      <c r="S216" s="145"/>
      <c r="T216" s="145"/>
      <c r="U216" s="145"/>
      <c r="V216" s="145">
        <v>4</v>
      </c>
      <c r="W216" s="10"/>
      <c r="X216" s="10"/>
      <c r="Y216" s="10"/>
      <c r="Z216" s="10">
        <v>4</v>
      </c>
      <c r="AA216" s="146"/>
      <c r="AB216" s="146"/>
      <c r="AC216" s="146"/>
      <c r="AD216" s="146">
        <v>4</v>
      </c>
      <c r="AE216" s="147"/>
      <c r="AF216" s="147"/>
      <c r="AG216" s="147">
        <v>3</v>
      </c>
      <c r="AH216" s="147"/>
      <c r="AI216" s="148"/>
      <c r="AJ216" s="148"/>
      <c r="AK216" s="148">
        <v>3</v>
      </c>
      <c r="AL216" s="148"/>
      <c r="AM216" s="149"/>
      <c r="AN216" s="149"/>
      <c r="AO216" s="149">
        <v>3</v>
      </c>
      <c r="AP216" s="149"/>
      <c r="AQ216" s="10"/>
      <c r="AR216" s="10">
        <v>2</v>
      </c>
      <c r="AS216" s="10"/>
      <c r="AT216" s="10"/>
      <c r="AU216" s="150"/>
      <c r="AV216" s="150"/>
      <c r="AW216" s="150">
        <v>3</v>
      </c>
      <c r="AX216" s="150"/>
      <c r="AY216" s="145"/>
      <c r="AZ216" s="145"/>
      <c r="BA216" s="145"/>
      <c r="BB216" s="145">
        <v>4</v>
      </c>
      <c r="BC216" s="10"/>
      <c r="BD216" s="10"/>
      <c r="BE216" s="10"/>
      <c r="BF216" s="10">
        <v>4</v>
      </c>
      <c r="BG216" s="146"/>
      <c r="BH216" s="146"/>
      <c r="BI216" s="146">
        <v>3</v>
      </c>
      <c r="BJ216" s="146"/>
      <c r="BK216" s="147"/>
      <c r="BL216" s="147">
        <v>2</v>
      </c>
      <c r="BM216" s="147"/>
      <c r="BN216" s="147"/>
      <c r="BO216" s="148"/>
      <c r="BP216" s="148"/>
      <c r="BQ216" s="148"/>
      <c r="BR216" s="148">
        <v>4</v>
      </c>
      <c r="BS216" s="149"/>
      <c r="BT216" s="149"/>
      <c r="BU216" s="149"/>
      <c r="BV216" s="149">
        <v>4</v>
      </c>
      <c r="CK216" s="28"/>
      <c r="CP216" s="28"/>
    </row>
    <row r="217" spans="1:94">
      <c r="A217" s="17">
        <v>215</v>
      </c>
      <c r="B217" s="511">
        <v>10</v>
      </c>
      <c r="C217" s="767"/>
      <c r="D217" s="18"/>
      <c r="E217" s="19"/>
      <c r="F217" s="500">
        <v>1</v>
      </c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19"/>
      <c r="R217" s="500">
        <v>1</v>
      </c>
      <c r="S217" s="145"/>
      <c r="T217" s="145"/>
      <c r="U217" s="145"/>
      <c r="V217" s="145">
        <v>4</v>
      </c>
      <c r="W217" s="10"/>
      <c r="X217" s="10"/>
      <c r="Y217" s="10">
        <v>3</v>
      </c>
      <c r="Z217" s="10"/>
      <c r="AA217" s="146"/>
      <c r="AB217" s="146"/>
      <c r="AC217" s="146"/>
      <c r="AD217" s="146">
        <v>4</v>
      </c>
      <c r="AE217" s="147"/>
      <c r="AF217" s="147"/>
      <c r="AG217" s="147">
        <v>3</v>
      </c>
      <c r="AH217" s="147"/>
      <c r="AI217" s="148"/>
      <c r="AJ217" s="148"/>
      <c r="AK217" s="148"/>
      <c r="AL217" s="148">
        <v>4</v>
      </c>
      <c r="AM217" s="149"/>
      <c r="AN217" s="149"/>
      <c r="AO217" s="149"/>
      <c r="AP217" s="149">
        <v>4</v>
      </c>
      <c r="AQ217" s="10"/>
      <c r="AR217" s="10"/>
      <c r="AS217" s="10">
        <v>3</v>
      </c>
      <c r="AT217" s="10"/>
      <c r="AU217" s="150"/>
      <c r="AV217" s="150"/>
      <c r="AW217" s="150"/>
      <c r="AX217" s="150">
        <v>4</v>
      </c>
      <c r="AY217" s="145"/>
      <c r="AZ217" s="145"/>
      <c r="BA217" s="145"/>
      <c r="BB217" s="145">
        <v>4</v>
      </c>
      <c r="BC217" s="10"/>
      <c r="BD217" s="10"/>
      <c r="BE217" s="10"/>
      <c r="BF217" s="10">
        <v>4</v>
      </c>
      <c r="BG217" s="146"/>
      <c r="BH217" s="146"/>
      <c r="BI217" s="146"/>
      <c r="BJ217" s="146">
        <v>4</v>
      </c>
      <c r="BK217" s="147"/>
      <c r="BL217" s="147"/>
      <c r="BM217" s="147">
        <v>3</v>
      </c>
      <c r="BN217" s="147"/>
      <c r="BO217" s="148"/>
      <c r="BP217" s="148"/>
      <c r="BQ217" s="148"/>
      <c r="BR217" s="148">
        <v>4</v>
      </c>
      <c r="BS217" s="149"/>
      <c r="BT217" s="149"/>
      <c r="BU217" s="149"/>
      <c r="BV217" s="149">
        <v>4</v>
      </c>
      <c r="CK217" s="28"/>
      <c r="CP217" s="28"/>
    </row>
    <row r="218" spans="1:94">
      <c r="A218" s="17">
        <v>216</v>
      </c>
      <c r="B218" s="511">
        <v>11</v>
      </c>
      <c r="C218" s="767"/>
      <c r="D218" s="18"/>
      <c r="E218" s="19">
        <v>1</v>
      </c>
      <c r="F218" s="500"/>
      <c r="G218" s="20"/>
      <c r="H218" s="20">
        <v>1</v>
      </c>
      <c r="I218" s="20"/>
      <c r="J218" s="20"/>
      <c r="K218" s="20"/>
      <c r="L218" s="20"/>
      <c r="M218" s="20"/>
      <c r="N218" s="20"/>
      <c r="O218" s="20"/>
      <c r="P218" s="20"/>
      <c r="Q218" s="19"/>
      <c r="R218" s="500"/>
      <c r="S218" s="145"/>
      <c r="T218" s="145"/>
      <c r="U218" s="145"/>
      <c r="V218" s="145">
        <v>4</v>
      </c>
      <c r="W218" s="10"/>
      <c r="X218" s="10"/>
      <c r="Y218" s="10"/>
      <c r="Z218" s="10">
        <v>4</v>
      </c>
      <c r="AA218" s="146"/>
      <c r="AB218" s="146"/>
      <c r="AC218" s="146"/>
      <c r="AD218" s="146">
        <v>4</v>
      </c>
      <c r="AE218" s="147"/>
      <c r="AF218" s="147"/>
      <c r="AG218" s="147"/>
      <c r="AH218" s="147">
        <v>4</v>
      </c>
      <c r="AI218" s="148"/>
      <c r="AJ218" s="148"/>
      <c r="AK218" s="148"/>
      <c r="AL218" s="148">
        <v>4</v>
      </c>
      <c r="AM218" s="149"/>
      <c r="AN218" s="149"/>
      <c r="AO218" s="149"/>
      <c r="AP218" s="149">
        <v>4</v>
      </c>
      <c r="AQ218" s="10"/>
      <c r="AR218" s="10"/>
      <c r="AS218" s="10">
        <v>3</v>
      </c>
      <c r="AT218" s="10"/>
      <c r="AU218" s="150"/>
      <c r="AV218" s="150"/>
      <c r="AW218" s="150"/>
      <c r="AX218" s="150">
        <v>4</v>
      </c>
      <c r="AY218" s="145"/>
      <c r="AZ218" s="145"/>
      <c r="BA218" s="145"/>
      <c r="BB218" s="145">
        <v>4</v>
      </c>
      <c r="BC218" s="10"/>
      <c r="BD218" s="10"/>
      <c r="BE218" s="10">
        <v>3</v>
      </c>
      <c r="BF218" s="10"/>
      <c r="BG218" s="146"/>
      <c r="BH218" s="146"/>
      <c r="BI218" s="146"/>
      <c r="BJ218" s="146">
        <v>4</v>
      </c>
      <c r="BK218" s="147"/>
      <c r="BL218" s="147"/>
      <c r="BM218" s="147">
        <v>3</v>
      </c>
      <c r="BN218" s="147"/>
      <c r="BO218" s="148"/>
      <c r="BP218" s="148"/>
      <c r="BQ218" s="148"/>
      <c r="BR218" s="148">
        <v>4</v>
      </c>
      <c r="BS218" s="149"/>
      <c r="BT218" s="149"/>
      <c r="BU218" s="149"/>
      <c r="BV218" s="149">
        <v>4</v>
      </c>
      <c r="CK218" s="28"/>
      <c r="CP218" s="28"/>
    </row>
    <row r="219" spans="1:94">
      <c r="A219" s="17">
        <v>217</v>
      </c>
      <c r="B219" s="511">
        <v>12</v>
      </c>
      <c r="C219" s="767"/>
      <c r="D219" s="18"/>
      <c r="E219" s="19">
        <v>1</v>
      </c>
      <c r="F219" s="500"/>
      <c r="G219" s="20"/>
      <c r="H219" s="20"/>
      <c r="I219" s="20"/>
      <c r="J219" s="20"/>
      <c r="K219" s="20"/>
      <c r="L219" s="20">
        <v>1</v>
      </c>
      <c r="M219" s="20"/>
      <c r="N219" s="20"/>
      <c r="O219" s="20"/>
      <c r="P219" s="20"/>
      <c r="Q219" s="19"/>
      <c r="R219" s="500"/>
      <c r="S219" s="145"/>
      <c r="T219" s="145"/>
      <c r="U219" s="145"/>
      <c r="V219" s="145">
        <v>4</v>
      </c>
      <c r="W219" s="10"/>
      <c r="X219" s="10"/>
      <c r="Y219" s="10"/>
      <c r="Z219" s="10">
        <v>4</v>
      </c>
      <c r="AA219" s="146"/>
      <c r="AB219" s="146"/>
      <c r="AC219" s="146"/>
      <c r="AD219" s="146">
        <v>4</v>
      </c>
      <c r="AE219" s="147"/>
      <c r="AF219" s="147"/>
      <c r="AG219" s="147"/>
      <c r="AH219" s="147">
        <v>4</v>
      </c>
      <c r="AI219" s="148"/>
      <c r="AJ219" s="148"/>
      <c r="AK219" s="148">
        <v>3</v>
      </c>
      <c r="AL219" s="148"/>
      <c r="AM219" s="149"/>
      <c r="AN219" s="149"/>
      <c r="AO219" s="149">
        <v>3</v>
      </c>
      <c r="AP219" s="149"/>
      <c r="AQ219" s="10"/>
      <c r="AR219" s="10"/>
      <c r="AS219" s="10">
        <v>3</v>
      </c>
      <c r="AT219" s="10"/>
      <c r="AU219" s="150"/>
      <c r="AV219" s="150"/>
      <c r="AW219" s="150">
        <v>3</v>
      </c>
      <c r="AX219" s="150"/>
      <c r="AY219" s="145"/>
      <c r="AZ219" s="145"/>
      <c r="BA219" s="145">
        <v>3</v>
      </c>
      <c r="BB219" s="145"/>
      <c r="BC219" s="10"/>
      <c r="BD219" s="10"/>
      <c r="BE219" s="10">
        <v>3</v>
      </c>
      <c r="BF219" s="10"/>
      <c r="BG219" s="146"/>
      <c r="BH219" s="146"/>
      <c r="BI219" s="146">
        <v>3</v>
      </c>
      <c r="BJ219" s="146"/>
      <c r="BK219" s="147"/>
      <c r="BL219" s="147"/>
      <c r="BM219" s="147">
        <v>3</v>
      </c>
      <c r="BN219" s="147"/>
      <c r="BO219" s="148"/>
      <c r="BP219" s="148"/>
      <c r="BQ219" s="148">
        <v>3</v>
      </c>
      <c r="BR219" s="148"/>
      <c r="BS219" s="149"/>
      <c r="BT219" s="149"/>
      <c r="BU219" s="149"/>
      <c r="BV219" s="149">
        <v>4</v>
      </c>
      <c r="CK219" s="28"/>
      <c r="CP219" s="28"/>
    </row>
    <row r="220" spans="1:94">
      <c r="A220" s="17">
        <v>218</v>
      </c>
      <c r="B220" s="182">
        <v>1</v>
      </c>
      <c r="C220" s="630" t="s">
        <v>596</v>
      </c>
      <c r="D220" s="18">
        <v>1</v>
      </c>
      <c r="E220" s="19"/>
      <c r="F220" s="500"/>
      <c r="G220" s="20"/>
      <c r="H220" s="20">
        <v>1</v>
      </c>
      <c r="I220" s="20"/>
      <c r="J220" s="20"/>
      <c r="K220" s="20"/>
      <c r="L220" s="20"/>
      <c r="M220" s="20"/>
      <c r="N220" s="20"/>
      <c r="O220" s="20"/>
      <c r="P220" s="20"/>
      <c r="Q220" s="19"/>
      <c r="R220" s="500"/>
      <c r="S220" s="145"/>
      <c r="T220" s="145"/>
      <c r="U220" s="145"/>
      <c r="V220" s="145">
        <v>4</v>
      </c>
      <c r="W220" s="10"/>
      <c r="X220" s="10"/>
      <c r="Y220" s="10">
        <v>3</v>
      </c>
      <c r="Z220" s="10"/>
      <c r="AA220" s="146"/>
      <c r="AB220" s="146"/>
      <c r="AC220" s="146">
        <v>3</v>
      </c>
      <c r="AD220" s="146"/>
      <c r="AE220" s="147"/>
      <c r="AF220" s="147"/>
      <c r="AG220" s="147"/>
      <c r="AH220" s="147">
        <v>4</v>
      </c>
      <c r="AI220" s="148"/>
      <c r="AJ220" s="148"/>
      <c r="AK220" s="148"/>
      <c r="AL220" s="148">
        <v>4</v>
      </c>
      <c r="AM220" s="149"/>
      <c r="AN220" s="149"/>
      <c r="AO220" s="149">
        <v>3</v>
      </c>
      <c r="AP220" s="149"/>
      <c r="AQ220" s="10"/>
      <c r="AR220" s="10"/>
      <c r="AS220" s="10">
        <v>3</v>
      </c>
      <c r="AT220" s="10"/>
      <c r="AU220" s="150"/>
      <c r="AV220" s="150"/>
      <c r="AW220" s="150">
        <v>3</v>
      </c>
      <c r="AX220" s="150"/>
      <c r="AY220" s="145"/>
      <c r="AZ220" s="145"/>
      <c r="BA220" s="145">
        <v>3</v>
      </c>
      <c r="BB220" s="145"/>
      <c r="BC220" s="10"/>
      <c r="BD220" s="10"/>
      <c r="BE220" s="10">
        <v>3</v>
      </c>
      <c r="BF220" s="10"/>
      <c r="BG220" s="146"/>
      <c r="BH220" s="146"/>
      <c r="BI220" s="146"/>
      <c r="BJ220" s="146">
        <v>4</v>
      </c>
      <c r="BK220" s="147"/>
      <c r="BL220" s="147"/>
      <c r="BM220" s="147"/>
      <c r="BN220" s="147">
        <v>4</v>
      </c>
      <c r="BO220" s="148"/>
      <c r="BP220" s="148"/>
      <c r="BQ220" s="148"/>
      <c r="BR220" s="148">
        <v>4</v>
      </c>
      <c r="BS220" s="149"/>
      <c r="BT220" s="149"/>
      <c r="BU220" s="149">
        <v>3</v>
      </c>
      <c r="BV220" s="149"/>
      <c r="CK220" s="28"/>
      <c r="CP220" s="28"/>
    </row>
    <row r="221" spans="1:94">
      <c r="A221" s="17">
        <v>219</v>
      </c>
      <c r="B221" s="182">
        <v>2</v>
      </c>
      <c r="C221" s="631"/>
      <c r="D221" s="18">
        <v>1</v>
      </c>
      <c r="E221" s="19"/>
      <c r="F221" s="50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19"/>
      <c r="R221" s="500">
        <v>1</v>
      </c>
      <c r="S221" s="145"/>
      <c r="T221" s="145"/>
      <c r="U221" s="145">
        <v>3</v>
      </c>
      <c r="V221" s="145"/>
      <c r="W221" s="10"/>
      <c r="X221" s="10"/>
      <c r="Y221" s="10">
        <v>3</v>
      </c>
      <c r="Z221" s="10"/>
      <c r="AA221" s="146"/>
      <c r="AB221" s="146"/>
      <c r="AC221" s="146">
        <v>3</v>
      </c>
      <c r="AD221" s="146"/>
      <c r="AE221" s="147"/>
      <c r="AF221" s="147"/>
      <c r="AG221" s="147">
        <v>3</v>
      </c>
      <c r="AH221" s="147"/>
      <c r="AI221" s="148"/>
      <c r="AJ221" s="148"/>
      <c r="AK221" s="148">
        <v>3</v>
      </c>
      <c r="AL221" s="148"/>
      <c r="AM221" s="149"/>
      <c r="AN221" s="149"/>
      <c r="AO221" s="149">
        <v>3</v>
      </c>
      <c r="AP221" s="149"/>
      <c r="AQ221" s="10"/>
      <c r="AR221" s="10"/>
      <c r="AS221" s="10">
        <v>3</v>
      </c>
      <c r="AT221" s="10"/>
      <c r="AU221" s="150"/>
      <c r="AV221" s="150"/>
      <c r="AW221" s="150">
        <v>3</v>
      </c>
      <c r="AX221" s="150"/>
      <c r="AY221" s="145"/>
      <c r="AZ221" s="145"/>
      <c r="BA221" s="145">
        <v>3</v>
      </c>
      <c r="BB221" s="145"/>
      <c r="BC221" s="10"/>
      <c r="BD221" s="10"/>
      <c r="BE221" s="10">
        <v>3</v>
      </c>
      <c r="BF221" s="10"/>
      <c r="BG221" s="146"/>
      <c r="BH221" s="146"/>
      <c r="BI221" s="146">
        <v>3</v>
      </c>
      <c r="BJ221" s="146"/>
      <c r="BK221" s="147"/>
      <c r="BL221" s="147"/>
      <c r="BM221" s="147">
        <v>3</v>
      </c>
      <c r="BN221" s="147"/>
      <c r="BO221" s="148"/>
      <c r="BP221" s="148"/>
      <c r="BQ221" s="148">
        <v>3</v>
      </c>
      <c r="BR221" s="148"/>
      <c r="BS221" s="149"/>
      <c r="BT221" s="149"/>
      <c r="BU221" s="149">
        <v>3</v>
      </c>
      <c r="BV221" s="149"/>
      <c r="CK221" s="28"/>
      <c r="CP221" s="28"/>
    </row>
    <row r="222" spans="1:94">
      <c r="A222" s="17">
        <v>220</v>
      </c>
      <c r="B222" s="182">
        <v>3</v>
      </c>
      <c r="C222" s="631"/>
      <c r="D222" s="18">
        <v>1</v>
      </c>
      <c r="E222" s="19"/>
      <c r="F222" s="500"/>
      <c r="G222" s="20"/>
      <c r="H222" s="20">
        <v>1</v>
      </c>
      <c r="I222" s="20"/>
      <c r="J222" s="20"/>
      <c r="K222" s="20"/>
      <c r="L222" s="20"/>
      <c r="M222" s="20"/>
      <c r="N222" s="20"/>
      <c r="O222" s="20"/>
      <c r="P222" s="20"/>
      <c r="Q222" s="19"/>
      <c r="R222" s="500"/>
      <c r="S222" s="145"/>
      <c r="T222" s="145"/>
      <c r="U222" s="145">
        <v>3</v>
      </c>
      <c r="V222" s="145"/>
      <c r="W222" s="10"/>
      <c r="X222" s="10"/>
      <c r="Y222" s="10">
        <v>3</v>
      </c>
      <c r="Z222" s="10"/>
      <c r="AA222" s="146"/>
      <c r="AB222" s="146"/>
      <c r="AC222" s="146">
        <v>3</v>
      </c>
      <c r="AD222" s="146"/>
      <c r="AE222" s="147"/>
      <c r="AF222" s="147"/>
      <c r="AG222" s="147"/>
      <c r="AH222" s="147">
        <v>4</v>
      </c>
      <c r="AI222" s="148"/>
      <c r="AJ222" s="148"/>
      <c r="AK222" s="148"/>
      <c r="AL222" s="148">
        <v>4</v>
      </c>
      <c r="AM222" s="149"/>
      <c r="AN222" s="149"/>
      <c r="AO222" s="149">
        <v>3</v>
      </c>
      <c r="AP222" s="149"/>
      <c r="AQ222" s="10"/>
      <c r="AR222" s="10"/>
      <c r="AS222" s="10">
        <v>3</v>
      </c>
      <c r="AT222" s="10"/>
      <c r="AU222" s="150"/>
      <c r="AV222" s="150"/>
      <c r="AW222" s="150">
        <v>3</v>
      </c>
      <c r="AX222" s="150"/>
      <c r="AY222" s="145"/>
      <c r="AZ222" s="145"/>
      <c r="BA222" s="145"/>
      <c r="BB222" s="145">
        <v>4</v>
      </c>
      <c r="BC222" s="10"/>
      <c r="BD222" s="10"/>
      <c r="BE222" s="10"/>
      <c r="BF222" s="10">
        <v>4</v>
      </c>
      <c r="BG222" s="146"/>
      <c r="BH222" s="146"/>
      <c r="BI222" s="146">
        <v>3</v>
      </c>
      <c r="BJ222" s="146"/>
      <c r="BK222" s="147"/>
      <c r="BL222" s="147"/>
      <c r="BM222" s="147">
        <v>3</v>
      </c>
      <c r="BN222" s="147"/>
      <c r="BO222" s="148"/>
      <c r="BP222" s="148"/>
      <c r="BQ222" s="148">
        <v>3</v>
      </c>
      <c r="BR222" s="148"/>
      <c r="BS222" s="149"/>
      <c r="BT222" s="149"/>
      <c r="BU222" s="149">
        <v>3</v>
      </c>
      <c r="BV222" s="149"/>
      <c r="CK222" s="28"/>
      <c r="CP222" s="28"/>
    </row>
    <row r="223" spans="1:94">
      <c r="A223" s="17">
        <v>221</v>
      </c>
      <c r="B223" s="182">
        <v>4</v>
      </c>
      <c r="C223" s="631"/>
      <c r="D223" s="18">
        <v>1</v>
      </c>
      <c r="E223" s="19"/>
      <c r="F223" s="500"/>
      <c r="G223" s="20"/>
      <c r="H223" s="20">
        <v>1</v>
      </c>
      <c r="I223" s="20"/>
      <c r="J223" s="20"/>
      <c r="K223" s="20"/>
      <c r="L223" s="20"/>
      <c r="M223" s="20"/>
      <c r="N223" s="20"/>
      <c r="O223" s="20"/>
      <c r="P223" s="20"/>
      <c r="Q223" s="19"/>
      <c r="R223" s="500"/>
      <c r="S223" s="145"/>
      <c r="T223" s="145"/>
      <c r="U223" s="145">
        <v>3</v>
      </c>
      <c r="V223" s="145"/>
      <c r="W223" s="10"/>
      <c r="X223" s="10"/>
      <c r="Y223" s="10">
        <v>3</v>
      </c>
      <c r="Z223" s="10"/>
      <c r="AA223" s="146"/>
      <c r="AB223" s="146"/>
      <c r="AC223" s="146"/>
      <c r="AD223" s="146">
        <v>4</v>
      </c>
      <c r="AE223" s="147"/>
      <c r="AF223" s="147"/>
      <c r="AG223" s="147">
        <v>3</v>
      </c>
      <c r="AH223" s="147"/>
      <c r="AI223" s="148"/>
      <c r="AJ223" s="148"/>
      <c r="AK223" s="148">
        <v>3</v>
      </c>
      <c r="AL223" s="148"/>
      <c r="AM223" s="149"/>
      <c r="AN223" s="149"/>
      <c r="AO223" s="149">
        <v>3</v>
      </c>
      <c r="AP223" s="149"/>
      <c r="AQ223" s="10"/>
      <c r="AR223" s="10"/>
      <c r="AS223" s="10">
        <v>3</v>
      </c>
      <c r="AT223" s="10"/>
      <c r="AU223" s="150"/>
      <c r="AV223" s="150"/>
      <c r="AW223" s="150">
        <v>3</v>
      </c>
      <c r="AX223" s="150"/>
      <c r="AY223" s="145"/>
      <c r="AZ223" s="145"/>
      <c r="BA223" s="145">
        <v>3</v>
      </c>
      <c r="BB223" s="145"/>
      <c r="BC223" s="10"/>
      <c r="BD223" s="10"/>
      <c r="BE223" s="10">
        <v>3</v>
      </c>
      <c r="BF223" s="10"/>
      <c r="BG223" s="146"/>
      <c r="BH223" s="146"/>
      <c r="BI223" s="146">
        <v>3</v>
      </c>
      <c r="BJ223" s="146"/>
      <c r="BK223" s="147"/>
      <c r="BL223" s="147"/>
      <c r="BM223" s="147"/>
      <c r="BN223" s="147">
        <v>4</v>
      </c>
      <c r="BO223" s="148"/>
      <c r="BP223" s="148"/>
      <c r="BQ223" s="148">
        <v>3</v>
      </c>
      <c r="BR223" s="148"/>
      <c r="BS223" s="149"/>
      <c r="BT223" s="149"/>
      <c r="BU223" s="149"/>
      <c r="BV223" s="149">
        <v>4</v>
      </c>
      <c r="CK223" s="28"/>
      <c r="CP223" s="28"/>
    </row>
    <row r="224" spans="1:94">
      <c r="A224" s="17">
        <v>222</v>
      </c>
      <c r="B224" s="182">
        <v>5</v>
      </c>
      <c r="C224" s="631"/>
      <c r="D224" s="18">
        <v>1</v>
      </c>
      <c r="E224" s="19"/>
      <c r="F224" s="500"/>
      <c r="G224" s="20"/>
      <c r="H224" s="20">
        <v>1</v>
      </c>
      <c r="I224" s="20"/>
      <c r="J224" s="20"/>
      <c r="K224" s="20"/>
      <c r="L224" s="20"/>
      <c r="M224" s="20"/>
      <c r="N224" s="20"/>
      <c r="O224" s="20"/>
      <c r="P224" s="20"/>
      <c r="Q224" s="19"/>
      <c r="R224" s="500"/>
      <c r="S224" s="145">
        <v>1</v>
      </c>
      <c r="T224" s="145"/>
      <c r="U224" s="145"/>
      <c r="V224" s="145"/>
      <c r="W224" s="10"/>
      <c r="X224" s="10"/>
      <c r="Y224" s="10">
        <v>3</v>
      </c>
      <c r="Z224" s="10"/>
      <c r="AA224" s="146"/>
      <c r="AB224" s="146"/>
      <c r="AC224" s="146"/>
      <c r="AD224" s="146">
        <v>4</v>
      </c>
      <c r="AE224" s="147"/>
      <c r="AF224" s="147"/>
      <c r="AG224" s="147">
        <v>3</v>
      </c>
      <c r="AH224" s="147"/>
      <c r="AI224" s="148"/>
      <c r="AJ224" s="148"/>
      <c r="AK224" s="148">
        <v>3</v>
      </c>
      <c r="AL224" s="148"/>
      <c r="AM224" s="149"/>
      <c r="AN224" s="149"/>
      <c r="AO224" s="149"/>
      <c r="AP224" s="149">
        <v>4</v>
      </c>
      <c r="AQ224" s="10"/>
      <c r="AR224" s="10"/>
      <c r="AS224" s="10">
        <v>3</v>
      </c>
      <c r="AT224" s="10"/>
      <c r="AU224" s="150"/>
      <c r="AV224" s="150"/>
      <c r="AW224" s="150">
        <v>3</v>
      </c>
      <c r="AX224" s="150"/>
      <c r="AY224" s="145"/>
      <c r="AZ224" s="145"/>
      <c r="BA224" s="145">
        <v>3</v>
      </c>
      <c r="BB224" s="145"/>
      <c r="BC224" s="10"/>
      <c r="BD224" s="10"/>
      <c r="BE224" s="10">
        <v>3</v>
      </c>
      <c r="BF224" s="10"/>
      <c r="BG224" s="146"/>
      <c r="BH224" s="146"/>
      <c r="BI224" s="146">
        <v>3</v>
      </c>
      <c r="BJ224" s="146"/>
      <c r="BK224" s="147"/>
      <c r="BL224" s="147"/>
      <c r="BM224" s="147">
        <v>3</v>
      </c>
      <c r="BN224" s="147"/>
      <c r="BO224" s="148"/>
      <c r="BP224" s="148"/>
      <c r="BQ224" s="148">
        <v>3</v>
      </c>
      <c r="BR224" s="148"/>
      <c r="BS224" s="149"/>
      <c r="BT224" s="149"/>
      <c r="BU224" s="149">
        <v>3</v>
      </c>
      <c r="BV224" s="149"/>
      <c r="CK224" s="28"/>
      <c r="CP224" s="28"/>
    </row>
    <row r="225" spans="1:94">
      <c r="A225" s="17">
        <v>223</v>
      </c>
      <c r="B225" s="182">
        <v>6</v>
      </c>
      <c r="C225" s="631"/>
      <c r="D225" s="18">
        <v>1</v>
      </c>
      <c r="E225" s="19"/>
      <c r="F225" s="500"/>
      <c r="G225" s="20"/>
      <c r="H225" s="20"/>
      <c r="I225" s="20"/>
      <c r="J225" s="20"/>
      <c r="K225" s="20">
        <v>1</v>
      </c>
      <c r="L225" s="20"/>
      <c r="M225" s="20"/>
      <c r="N225" s="20"/>
      <c r="O225" s="20"/>
      <c r="P225" s="20"/>
      <c r="Q225" s="19"/>
      <c r="R225" s="500"/>
      <c r="S225" s="145"/>
      <c r="T225" s="145"/>
      <c r="U225" s="145">
        <v>3</v>
      </c>
      <c r="V225" s="145"/>
      <c r="W225" s="10"/>
      <c r="X225" s="10"/>
      <c r="Y225" s="10">
        <v>3</v>
      </c>
      <c r="Z225" s="10"/>
      <c r="AA225" s="146"/>
      <c r="AB225" s="146"/>
      <c r="AC225" s="146">
        <v>3</v>
      </c>
      <c r="AD225" s="146"/>
      <c r="AE225" s="147"/>
      <c r="AF225" s="147"/>
      <c r="AG225" s="147"/>
      <c r="AH225" s="147">
        <v>4</v>
      </c>
      <c r="AI225" s="148"/>
      <c r="AJ225" s="148"/>
      <c r="AK225" s="148"/>
      <c r="AL225" s="148">
        <v>4</v>
      </c>
      <c r="AM225" s="149"/>
      <c r="AN225" s="149"/>
      <c r="AO225" s="149"/>
      <c r="AP225" s="149">
        <v>4</v>
      </c>
      <c r="AQ225" s="10"/>
      <c r="AR225" s="10"/>
      <c r="AS225" s="10">
        <v>3</v>
      </c>
      <c r="AT225" s="10"/>
      <c r="AU225" s="150"/>
      <c r="AV225" s="150"/>
      <c r="AW225" s="150">
        <v>3</v>
      </c>
      <c r="AX225" s="150"/>
      <c r="AY225" s="145"/>
      <c r="AZ225" s="145"/>
      <c r="BA225" s="145"/>
      <c r="BB225" s="145">
        <v>4</v>
      </c>
      <c r="BC225" s="10"/>
      <c r="BD225" s="10"/>
      <c r="BE225" s="10"/>
      <c r="BF225" s="10">
        <v>4</v>
      </c>
      <c r="BG225" s="146"/>
      <c r="BH225" s="146"/>
      <c r="BI225" s="146">
        <v>3</v>
      </c>
      <c r="BJ225" s="146"/>
      <c r="BK225" s="147"/>
      <c r="BL225" s="147"/>
      <c r="BM225" s="147">
        <v>3</v>
      </c>
      <c r="BN225" s="147"/>
      <c r="BO225" s="148"/>
      <c r="BP225" s="148"/>
      <c r="BQ225" s="148">
        <v>3</v>
      </c>
      <c r="BR225" s="148"/>
      <c r="BS225" s="149"/>
      <c r="BT225" s="149"/>
      <c r="BU225" s="149">
        <v>3</v>
      </c>
      <c r="BV225" s="149"/>
      <c r="CK225" s="28"/>
      <c r="CP225" s="28"/>
    </row>
    <row r="226" spans="1:94">
      <c r="A226" s="17">
        <v>224</v>
      </c>
      <c r="B226" s="182">
        <v>7</v>
      </c>
      <c r="C226" s="631"/>
      <c r="D226" s="18">
        <v>1</v>
      </c>
      <c r="E226" s="19"/>
      <c r="F226" s="500"/>
      <c r="G226" s="20"/>
      <c r="H226" s="20"/>
      <c r="I226" s="20">
        <v>1</v>
      </c>
      <c r="J226" s="20"/>
      <c r="K226" s="20"/>
      <c r="L226" s="20"/>
      <c r="M226" s="20"/>
      <c r="N226" s="20"/>
      <c r="O226" s="20"/>
      <c r="P226" s="20"/>
      <c r="Q226" s="19"/>
      <c r="R226" s="500"/>
      <c r="S226" s="145"/>
      <c r="T226" s="145">
        <v>2</v>
      </c>
      <c r="U226" s="145"/>
      <c r="V226" s="145"/>
      <c r="W226" s="10">
        <v>1</v>
      </c>
      <c r="X226" s="10"/>
      <c r="Y226" s="10"/>
      <c r="Z226" s="10"/>
      <c r="AA226" s="146"/>
      <c r="AB226" s="146"/>
      <c r="AC226" s="146">
        <v>3</v>
      </c>
      <c r="AD226" s="146"/>
      <c r="AE226" s="147"/>
      <c r="AF226" s="147"/>
      <c r="AG226" s="147">
        <v>3</v>
      </c>
      <c r="AH226" s="147"/>
      <c r="AI226" s="148"/>
      <c r="AJ226" s="148"/>
      <c r="AK226" s="148">
        <v>3</v>
      </c>
      <c r="AL226" s="148"/>
      <c r="AM226" s="149"/>
      <c r="AN226" s="149"/>
      <c r="AO226" s="149">
        <v>3</v>
      </c>
      <c r="AP226" s="149"/>
      <c r="AQ226" s="10"/>
      <c r="AR226" s="10"/>
      <c r="AS226" s="10">
        <v>3</v>
      </c>
      <c r="AT226" s="10"/>
      <c r="AU226" s="150"/>
      <c r="AV226" s="150"/>
      <c r="AW226" s="150">
        <v>3</v>
      </c>
      <c r="AX226" s="150"/>
      <c r="AY226" s="145"/>
      <c r="AZ226" s="145"/>
      <c r="BA226" s="145">
        <v>3</v>
      </c>
      <c r="BB226" s="145"/>
      <c r="BC226" s="10"/>
      <c r="BD226" s="10"/>
      <c r="BE226" s="10">
        <v>3</v>
      </c>
      <c r="BF226" s="10"/>
      <c r="BG226" s="146"/>
      <c r="BH226" s="146"/>
      <c r="BI226" s="146">
        <v>3</v>
      </c>
      <c r="BJ226" s="146"/>
      <c r="BK226" s="147"/>
      <c r="BL226" s="147"/>
      <c r="BM226" s="147"/>
      <c r="BN226" s="147">
        <v>4</v>
      </c>
      <c r="BO226" s="148"/>
      <c r="BP226" s="148">
        <v>2</v>
      </c>
      <c r="BQ226" s="148"/>
      <c r="BR226" s="148"/>
      <c r="BS226" s="149"/>
      <c r="BT226" s="149"/>
      <c r="BU226" s="149">
        <v>3</v>
      </c>
      <c r="BV226" s="149"/>
      <c r="CK226" s="28"/>
      <c r="CP226" s="28"/>
    </row>
    <row r="227" spans="1:94">
      <c r="A227" s="17">
        <v>225</v>
      </c>
      <c r="B227" s="182">
        <v>8</v>
      </c>
      <c r="C227" s="631"/>
      <c r="D227" s="18"/>
      <c r="E227" s="19">
        <v>1</v>
      </c>
      <c r="F227" s="500"/>
      <c r="G227" s="20">
        <v>1</v>
      </c>
      <c r="H227" s="20"/>
      <c r="I227" s="20"/>
      <c r="J227" s="20"/>
      <c r="K227" s="20"/>
      <c r="L227" s="20"/>
      <c r="M227" s="20"/>
      <c r="N227" s="20"/>
      <c r="O227" s="20"/>
      <c r="P227" s="20"/>
      <c r="Q227" s="19"/>
      <c r="R227" s="500"/>
      <c r="S227" s="145"/>
      <c r="T227" s="145"/>
      <c r="U227" s="145">
        <v>3</v>
      </c>
      <c r="V227" s="145"/>
      <c r="W227" s="10"/>
      <c r="X227" s="10"/>
      <c r="Y227" s="10"/>
      <c r="Z227" s="10">
        <v>4</v>
      </c>
      <c r="AA227" s="146"/>
      <c r="AB227" s="146"/>
      <c r="AC227" s="146"/>
      <c r="AD227" s="146">
        <v>4</v>
      </c>
      <c r="AE227" s="147"/>
      <c r="AF227" s="147"/>
      <c r="AG227" s="147"/>
      <c r="AH227" s="147">
        <v>4</v>
      </c>
      <c r="AI227" s="148"/>
      <c r="AJ227" s="148"/>
      <c r="AK227" s="148"/>
      <c r="AL227" s="148">
        <v>4</v>
      </c>
      <c r="AM227" s="149"/>
      <c r="AN227" s="149"/>
      <c r="AO227" s="149">
        <v>3</v>
      </c>
      <c r="AP227" s="149"/>
      <c r="AQ227" s="10"/>
      <c r="AR227" s="10"/>
      <c r="AS227" s="10"/>
      <c r="AT227" s="10">
        <v>4</v>
      </c>
      <c r="AU227" s="150"/>
      <c r="AV227" s="150"/>
      <c r="AW227" s="150">
        <v>3</v>
      </c>
      <c r="AX227" s="150"/>
      <c r="AY227" s="145"/>
      <c r="AZ227" s="145"/>
      <c r="BA227" s="145"/>
      <c r="BB227" s="145">
        <v>4</v>
      </c>
      <c r="BC227" s="10"/>
      <c r="BD227" s="10"/>
      <c r="BE227" s="10"/>
      <c r="BF227" s="10">
        <v>4</v>
      </c>
      <c r="BG227" s="146"/>
      <c r="BH227" s="146"/>
      <c r="BI227" s="146"/>
      <c r="BJ227" s="146">
        <v>4</v>
      </c>
      <c r="BK227" s="147"/>
      <c r="BL227" s="147"/>
      <c r="BM227" s="147"/>
      <c r="BN227" s="147">
        <v>4</v>
      </c>
      <c r="BO227" s="148"/>
      <c r="BP227" s="148"/>
      <c r="BQ227" s="148"/>
      <c r="BR227" s="148">
        <v>4</v>
      </c>
      <c r="BS227" s="149"/>
      <c r="BT227" s="149"/>
      <c r="BU227" s="149"/>
      <c r="BV227" s="149">
        <v>4</v>
      </c>
      <c r="CK227" s="28"/>
      <c r="CP227" s="28"/>
    </row>
    <row r="228" spans="1:94">
      <c r="A228" s="17">
        <v>226</v>
      </c>
      <c r="B228" s="182">
        <v>9</v>
      </c>
      <c r="C228" s="662"/>
      <c r="D228" s="18">
        <v>1</v>
      </c>
      <c r="E228" s="19"/>
      <c r="F228" s="500"/>
      <c r="G228" s="20">
        <v>1</v>
      </c>
      <c r="H228" s="20"/>
      <c r="I228" s="20"/>
      <c r="J228" s="20"/>
      <c r="K228" s="20"/>
      <c r="L228" s="20"/>
      <c r="M228" s="20"/>
      <c r="N228" s="20"/>
      <c r="O228" s="20"/>
      <c r="P228" s="20"/>
      <c r="Q228" s="19"/>
      <c r="R228" s="500"/>
      <c r="S228" s="145"/>
      <c r="T228" s="145"/>
      <c r="U228" s="145"/>
      <c r="V228" s="145">
        <v>4</v>
      </c>
      <c r="W228" s="10"/>
      <c r="X228" s="10"/>
      <c r="Y228" s="10"/>
      <c r="Z228" s="10">
        <v>4</v>
      </c>
      <c r="AA228" s="146"/>
      <c r="AB228" s="146"/>
      <c r="AC228" s="146"/>
      <c r="AD228" s="146">
        <v>4</v>
      </c>
      <c r="AE228" s="147"/>
      <c r="AF228" s="147"/>
      <c r="AG228" s="147">
        <v>3</v>
      </c>
      <c r="AH228" s="147"/>
      <c r="AI228" s="148"/>
      <c r="AJ228" s="148"/>
      <c r="AK228" s="148">
        <v>3</v>
      </c>
      <c r="AL228" s="148"/>
      <c r="AM228" s="149"/>
      <c r="AN228" s="149"/>
      <c r="AO228" s="149"/>
      <c r="AP228" s="149">
        <v>4</v>
      </c>
      <c r="AQ228" s="10"/>
      <c r="AR228" s="10"/>
      <c r="AS228" s="10"/>
      <c r="AT228" s="10">
        <v>4</v>
      </c>
      <c r="AU228" s="150"/>
      <c r="AV228" s="150"/>
      <c r="AW228" s="150"/>
      <c r="AX228" s="150">
        <v>4</v>
      </c>
      <c r="AY228" s="145"/>
      <c r="AZ228" s="145"/>
      <c r="BA228" s="145">
        <v>3</v>
      </c>
      <c r="BB228" s="145"/>
      <c r="BC228" s="10"/>
      <c r="BD228" s="10"/>
      <c r="BE228" s="10">
        <v>3</v>
      </c>
      <c r="BF228" s="10"/>
      <c r="BG228" s="146"/>
      <c r="BH228" s="146"/>
      <c r="BI228" s="146">
        <v>3</v>
      </c>
      <c r="BJ228" s="146"/>
      <c r="BK228" s="147"/>
      <c r="BL228" s="147"/>
      <c r="BM228" s="147">
        <v>3</v>
      </c>
      <c r="BN228" s="147"/>
      <c r="BO228" s="148"/>
      <c r="BP228" s="148"/>
      <c r="BQ228" s="148"/>
      <c r="BR228" s="148">
        <v>4</v>
      </c>
      <c r="BS228" s="149"/>
      <c r="BT228" s="149"/>
      <c r="BU228" s="149">
        <v>3</v>
      </c>
      <c r="BV228" s="149"/>
      <c r="CK228" s="28"/>
      <c r="CP228" s="28"/>
    </row>
    <row r="229" spans="1:94">
      <c r="A229" s="17">
        <v>227</v>
      </c>
      <c r="B229" s="512">
        <v>1</v>
      </c>
      <c r="C229" s="817" t="s">
        <v>478</v>
      </c>
      <c r="D229" s="20"/>
      <c r="E229" s="20"/>
      <c r="F229" s="501">
        <v>1</v>
      </c>
      <c r="G229" s="20"/>
      <c r="H229" s="20"/>
      <c r="I229" s="20">
        <v>1</v>
      </c>
      <c r="J229" s="20"/>
      <c r="K229" s="20"/>
      <c r="L229" s="20"/>
      <c r="M229" s="20"/>
      <c r="N229" s="20"/>
      <c r="O229" s="20"/>
      <c r="P229" s="20"/>
      <c r="Q229" s="20"/>
      <c r="R229" s="501"/>
      <c r="S229" s="21"/>
      <c r="T229" s="21"/>
      <c r="U229" s="21"/>
      <c r="V229" s="21">
        <v>4</v>
      </c>
      <c r="W229" s="22"/>
      <c r="X229" s="22"/>
      <c r="Y229" s="22"/>
      <c r="Z229" s="22">
        <v>4</v>
      </c>
      <c r="AA229" s="23"/>
      <c r="AB229" s="23"/>
      <c r="AC229" s="23">
        <v>3</v>
      </c>
      <c r="AD229" s="23"/>
      <c r="AE229" s="24"/>
      <c r="AF229" s="24"/>
      <c r="AG229" s="24">
        <v>3</v>
      </c>
      <c r="AH229" s="24"/>
      <c r="AI229" s="25"/>
      <c r="AJ229" s="25"/>
      <c r="AK229" s="25">
        <v>3</v>
      </c>
      <c r="AL229" s="25"/>
      <c r="AM229" s="26"/>
      <c r="AN229" s="26"/>
      <c r="AO229" s="26"/>
      <c r="AP229" s="26">
        <v>4</v>
      </c>
      <c r="AQ229" s="22"/>
      <c r="AR229" s="22"/>
      <c r="AS229" s="22"/>
      <c r="AT229" s="22">
        <v>4</v>
      </c>
      <c r="AU229" s="27"/>
      <c r="AV229" s="27"/>
      <c r="AW229" s="27">
        <v>3</v>
      </c>
      <c r="AX229" s="27"/>
      <c r="AY229" s="21"/>
      <c r="AZ229" s="21"/>
      <c r="BA229" s="21">
        <v>3</v>
      </c>
      <c r="BB229" s="21"/>
      <c r="BC229" s="22"/>
      <c r="BD229" s="22"/>
      <c r="BE229" s="22">
        <v>3</v>
      </c>
      <c r="BF229" s="22"/>
      <c r="BG229" s="23"/>
      <c r="BH229" s="23"/>
      <c r="BI229" s="23"/>
      <c r="BJ229" s="23">
        <v>4</v>
      </c>
      <c r="BK229" s="24"/>
      <c r="BL229" s="24"/>
      <c r="BM229" s="24"/>
      <c r="BN229" s="24">
        <v>4</v>
      </c>
      <c r="BO229" s="25"/>
      <c r="BP229" s="25"/>
      <c r="BQ229" s="25"/>
      <c r="BR229" s="25">
        <v>4</v>
      </c>
      <c r="BS229" s="26"/>
      <c r="BT229" s="26"/>
      <c r="BU229" s="26">
        <v>3</v>
      </c>
      <c r="BV229" s="26"/>
      <c r="CK229" s="28"/>
      <c r="CP229" s="28"/>
    </row>
    <row r="230" spans="1:94">
      <c r="A230" s="17">
        <v>228</v>
      </c>
      <c r="B230" s="512">
        <v>2</v>
      </c>
      <c r="C230" s="818"/>
      <c r="D230" s="20"/>
      <c r="E230" s="20">
        <v>1</v>
      </c>
      <c r="F230" s="501"/>
      <c r="G230" s="20"/>
      <c r="H230" s="20"/>
      <c r="I230" s="20">
        <v>1</v>
      </c>
      <c r="J230" s="20"/>
      <c r="K230" s="20"/>
      <c r="L230" s="20"/>
      <c r="M230" s="20"/>
      <c r="N230" s="20"/>
      <c r="O230" s="20"/>
      <c r="P230" s="20"/>
      <c r="Q230" s="20"/>
      <c r="R230" s="501"/>
      <c r="S230" s="21"/>
      <c r="T230" s="21"/>
      <c r="U230" s="21"/>
      <c r="V230" s="21">
        <v>4</v>
      </c>
      <c r="W230" s="22"/>
      <c r="X230" s="22"/>
      <c r="Y230" s="22">
        <v>3</v>
      </c>
      <c r="Z230" s="22"/>
      <c r="AA230" s="23"/>
      <c r="AB230" s="23"/>
      <c r="AC230" s="23">
        <v>3</v>
      </c>
      <c r="AD230" s="23"/>
      <c r="AE230" s="24"/>
      <c r="AF230" s="24"/>
      <c r="AG230" s="24"/>
      <c r="AH230" s="24">
        <v>4</v>
      </c>
      <c r="AI230" s="25"/>
      <c r="AJ230" s="25"/>
      <c r="AK230" s="25">
        <v>3</v>
      </c>
      <c r="AL230" s="25"/>
      <c r="AM230" s="26"/>
      <c r="AN230" s="26"/>
      <c r="AO230" s="26"/>
      <c r="AP230" s="26">
        <v>4</v>
      </c>
      <c r="AQ230" s="22"/>
      <c r="AR230" s="22"/>
      <c r="AS230" s="22">
        <v>3</v>
      </c>
      <c r="AT230" s="22"/>
      <c r="AU230" s="27"/>
      <c r="AV230" s="27"/>
      <c r="AW230" s="27"/>
      <c r="AX230" s="27">
        <v>4</v>
      </c>
      <c r="AY230" s="21"/>
      <c r="AZ230" s="21"/>
      <c r="BA230" s="21">
        <v>3</v>
      </c>
      <c r="BB230" s="21"/>
      <c r="BC230" s="22"/>
      <c r="BD230" s="22"/>
      <c r="BE230" s="22">
        <v>3</v>
      </c>
      <c r="BF230" s="22"/>
      <c r="BG230" s="23"/>
      <c r="BH230" s="23"/>
      <c r="BI230" s="23"/>
      <c r="BJ230" s="23">
        <v>4</v>
      </c>
      <c r="BK230" s="24"/>
      <c r="BL230" s="24"/>
      <c r="BM230" s="24"/>
      <c r="BN230" s="24">
        <v>4</v>
      </c>
      <c r="BO230" s="25"/>
      <c r="BP230" s="25"/>
      <c r="BQ230" s="25"/>
      <c r="BR230" s="25">
        <v>4</v>
      </c>
      <c r="BS230" s="26"/>
      <c r="BT230" s="26"/>
      <c r="BU230" s="26"/>
      <c r="BV230" s="26">
        <v>4</v>
      </c>
      <c r="CK230" s="28"/>
      <c r="CP230" s="28"/>
    </row>
    <row r="231" spans="1:94">
      <c r="A231" s="17">
        <v>229</v>
      </c>
      <c r="B231" s="512">
        <v>3</v>
      </c>
      <c r="C231" s="818"/>
      <c r="D231" s="20"/>
      <c r="E231" s="20">
        <v>1</v>
      </c>
      <c r="F231" s="501"/>
      <c r="G231" s="20"/>
      <c r="H231" s="20">
        <v>1</v>
      </c>
      <c r="I231" s="20"/>
      <c r="J231" s="20"/>
      <c r="K231" s="20"/>
      <c r="L231" s="20"/>
      <c r="M231" s="20"/>
      <c r="N231" s="20"/>
      <c r="O231" s="20"/>
      <c r="P231" s="20"/>
      <c r="Q231" s="20"/>
      <c r="R231" s="501"/>
      <c r="S231" s="21"/>
      <c r="T231" s="21"/>
      <c r="U231" s="21">
        <v>3</v>
      </c>
      <c r="V231" s="21"/>
      <c r="W231" s="22"/>
      <c r="X231" s="22"/>
      <c r="Y231" s="22">
        <v>3</v>
      </c>
      <c r="Z231" s="22"/>
      <c r="AA231" s="23"/>
      <c r="AB231" s="23"/>
      <c r="AC231" s="23">
        <v>3</v>
      </c>
      <c r="AD231" s="23"/>
      <c r="AE231" s="24"/>
      <c r="AF231" s="24"/>
      <c r="AG231" s="24">
        <v>3</v>
      </c>
      <c r="AH231" s="24"/>
      <c r="AI231" s="25"/>
      <c r="AJ231" s="25"/>
      <c r="AK231" s="25">
        <v>3</v>
      </c>
      <c r="AL231" s="25"/>
      <c r="AM231" s="26"/>
      <c r="AN231" s="26"/>
      <c r="AO231" s="26">
        <v>3</v>
      </c>
      <c r="AP231" s="26"/>
      <c r="AQ231" s="22"/>
      <c r="AR231" s="22"/>
      <c r="AS231" s="22">
        <v>3</v>
      </c>
      <c r="AT231" s="22"/>
      <c r="AU231" s="27"/>
      <c r="AV231" s="27"/>
      <c r="AW231" s="27">
        <v>3</v>
      </c>
      <c r="AX231" s="27"/>
      <c r="AY231" s="21"/>
      <c r="AZ231" s="21"/>
      <c r="BA231" s="21">
        <v>3</v>
      </c>
      <c r="BB231" s="21"/>
      <c r="BC231" s="22"/>
      <c r="BD231" s="22"/>
      <c r="BE231" s="22">
        <v>3</v>
      </c>
      <c r="BF231" s="22"/>
      <c r="BG231" s="23"/>
      <c r="BH231" s="23"/>
      <c r="BI231" s="23"/>
      <c r="BJ231" s="23">
        <v>4</v>
      </c>
      <c r="BK231" s="24"/>
      <c r="BL231" s="24"/>
      <c r="BM231" s="24"/>
      <c r="BN231" s="24">
        <v>4</v>
      </c>
      <c r="BO231" s="25"/>
      <c r="BP231" s="25"/>
      <c r="BQ231" s="25"/>
      <c r="BR231" s="25">
        <v>4</v>
      </c>
      <c r="BS231" s="26"/>
      <c r="BT231" s="26"/>
      <c r="BU231" s="26"/>
      <c r="BV231" s="26">
        <v>4</v>
      </c>
      <c r="CK231" s="28"/>
      <c r="CP231" s="28"/>
    </row>
    <row r="232" spans="1:94">
      <c r="A232" s="17">
        <v>230</v>
      </c>
      <c r="B232" s="512">
        <v>4</v>
      </c>
      <c r="C232" s="818"/>
      <c r="D232" s="20">
        <v>1</v>
      </c>
      <c r="E232" s="20"/>
      <c r="F232" s="501"/>
      <c r="G232" s="20"/>
      <c r="H232" s="20"/>
      <c r="I232" s="20">
        <v>1</v>
      </c>
      <c r="J232" s="20"/>
      <c r="K232" s="20"/>
      <c r="L232" s="20"/>
      <c r="M232" s="20"/>
      <c r="N232" s="20"/>
      <c r="O232" s="20"/>
      <c r="P232" s="20"/>
      <c r="Q232" s="20"/>
      <c r="R232" s="501"/>
      <c r="S232" s="21"/>
      <c r="T232" s="21"/>
      <c r="U232" s="21"/>
      <c r="V232" s="21">
        <v>4</v>
      </c>
      <c r="W232" s="22"/>
      <c r="X232" s="22"/>
      <c r="Y232" s="22"/>
      <c r="Z232" s="22">
        <v>4</v>
      </c>
      <c r="AA232" s="23"/>
      <c r="AB232" s="23"/>
      <c r="AC232" s="23"/>
      <c r="AD232" s="23">
        <v>4</v>
      </c>
      <c r="AE232" s="24"/>
      <c r="AF232" s="24"/>
      <c r="AG232" s="24">
        <v>3</v>
      </c>
      <c r="AH232" s="24"/>
      <c r="AI232" s="25"/>
      <c r="AJ232" s="25"/>
      <c r="AK232" s="25"/>
      <c r="AL232" s="25">
        <v>4</v>
      </c>
      <c r="AM232" s="26"/>
      <c r="AN232" s="26"/>
      <c r="AO232" s="26"/>
      <c r="AP232" s="26">
        <v>4</v>
      </c>
      <c r="AQ232" s="22"/>
      <c r="AR232" s="22"/>
      <c r="AS232" s="22"/>
      <c r="AT232" s="22">
        <v>4</v>
      </c>
      <c r="AU232" s="27"/>
      <c r="AV232" s="27"/>
      <c r="AW232" s="27">
        <v>3</v>
      </c>
      <c r="AX232" s="27"/>
      <c r="AY232" s="21"/>
      <c r="AZ232" s="21"/>
      <c r="BA232" s="21">
        <v>3</v>
      </c>
      <c r="BB232" s="21"/>
      <c r="BC232" s="22"/>
      <c r="BD232" s="22"/>
      <c r="BE232" s="22">
        <v>3</v>
      </c>
      <c r="BF232" s="22"/>
      <c r="BG232" s="23"/>
      <c r="BH232" s="23"/>
      <c r="BI232" s="23"/>
      <c r="BJ232" s="23">
        <v>4</v>
      </c>
      <c r="BK232" s="24"/>
      <c r="BL232" s="24"/>
      <c r="BM232" s="24"/>
      <c r="BN232" s="24">
        <v>4</v>
      </c>
      <c r="BO232" s="25"/>
      <c r="BP232" s="25"/>
      <c r="BQ232" s="25"/>
      <c r="BR232" s="25">
        <v>4</v>
      </c>
      <c r="BS232" s="26"/>
      <c r="BT232" s="26"/>
      <c r="BU232" s="26"/>
      <c r="BV232" s="26">
        <v>4</v>
      </c>
      <c r="CK232" s="28"/>
      <c r="CP232" s="28"/>
    </row>
    <row r="233" spans="1:94">
      <c r="A233" s="17">
        <v>231</v>
      </c>
      <c r="B233" s="512">
        <v>5</v>
      </c>
      <c r="C233" s="818"/>
      <c r="D233" s="20"/>
      <c r="E233" s="20">
        <v>1</v>
      </c>
      <c r="F233" s="501"/>
      <c r="G233" s="20"/>
      <c r="H233" s="20"/>
      <c r="I233" s="20"/>
      <c r="J233" s="20"/>
      <c r="K233" s="20">
        <v>1</v>
      </c>
      <c r="L233" s="20"/>
      <c r="M233" s="20"/>
      <c r="N233" s="20"/>
      <c r="O233" s="20"/>
      <c r="P233" s="20"/>
      <c r="Q233" s="20"/>
      <c r="R233" s="501"/>
      <c r="S233" s="21"/>
      <c r="T233" s="21"/>
      <c r="U233" s="21"/>
      <c r="V233" s="21">
        <v>4</v>
      </c>
      <c r="W233" s="22"/>
      <c r="X233" s="22"/>
      <c r="Y233" s="22"/>
      <c r="Z233" s="22">
        <v>4</v>
      </c>
      <c r="AA233" s="23"/>
      <c r="AB233" s="23"/>
      <c r="AC233" s="23"/>
      <c r="AD233" s="23">
        <v>4</v>
      </c>
      <c r="AE233" s="24"/>
      <c r="AF233" s="24"/>
      <c r="AG233" s="24">
        <v>3</v>
      </c>
      <c r="AH233" s="24"/>
      <c r="AI233" s="25"/>
      <c r="AJ233" s="25"/>
      <c r="AK233" s="25"/>
      <c r="AL233" s="25">
        <v>4</v>
      </c>
      <c r="AM233" s="26"/>
      <c r="AN233" s="26"/>
      <c r="AO233" s="26"/>
      <c r="AP233" s="26">
        <v>4</v>
      </c>
      <c r="AQ233" s="22"/>
      <c r="AR233" s="22"/>
      <c r="AS233" s="22">
        <v>3</v>
      </c>
      <c r="AT233" s="22"/>
      <c r="AU233" s="27"/>
      <c r="AV233" s="27"/>
      <c r="AW233" s="27"/>
      <c r="AX233" s="27">
        <v>4</v>
      </c>
      <c r="AY233" s="21"/>
      <c r="AZ233" s="21"/>
      <c r="BA233" s="21"/>
      <c r="BB233" s="21">
        <v>4</v>
      </c>
      <c r="BC233" s="22"/>
      <c r="BD233" s="22"/>
      <c r="BE233" s="22"/>
      <c r="BF233" s="22">
        <v>4</v>
      </c>
      <c r="BG233" s="23"/>
      <c r="BH233" s="23"/>
      <c r="BI233" s="23"/>
      <c r="BJ233" s="23">
        <v>4</v>
      </c>
      <c r="BK233" s="24"/>
      <c r="BL233" s="24"/>
      <c r="BM233" s="24"/>
      <c r="BN233" s="24">
        <v>4</v>
      </c>
      <c r="BO233" s="25"/>
      <c r="BP233" s="25"/>
      <c r="BQ233" s="25">
        <v>3</v>
      </c>
      <c r="BR233" s="25"/>
      <c r="BS233" s="26"/>
      <c r="BT233" s="26"/>
      <c r="BU233" s="26"/>
      <c r="BV233" s="26">
        <v>4</v>
      </c>
      <c r="CK233" s="28"/>
      <c r="CP233" s="28"/>
    </row>
    <row r="234" spans="1:94">
      <c r="A234" s="17">
        <v>232</v>
      </c>
      <c r="B234" s="512">
        <v>6</v>
      </c>
      <c r="C234" s="818"/>
      <c r="D234" s="20"/>
      <c r="E234" s="20">
        <v>1</v>
      </c>
      <c r="F234" s="501"/>
      <c r="G234" s="20"/>
      <c r="H234" s="20"/>
      <c r="I234" s="20">
        <v>1</v>
      </c>
      <c r="J234" s="20"/>
      <c r="K234" s="20"/>
      <c r="L234" s="20"/>
      <c r="M234" s="20"/>
      <c r="N234" s="20"/>
      <c r="O234" s="20"/>
      <c r="P234" s="20"/>
      <c r="Q234" s="20"/>
      <c r="R234" s="501"/>
      <c r="S234" s="21"/>
      <c r="T234" s="21"/>
      <c r="U234" s="21"/>
      <c r="V234" s="21">
        <v>4</v>
      </c>
      <c r="W234" s="22"/>
      <c r="X234" s="22"/>
      <c r="Y234" s="22">
        <v>3</v>
      </c>
      <c r="Z234" s="22"/>
      <c r="AA234" s="23"/>
      <c r="AB234" s="23"/>
      <c r="AC234" s="23"/>
      <c r="AD234" s="23">
        <v>4</v>
      </c>
      <c r="AE234" s="24"/>
      <c r="AF234" s="24"/>
      <c r="AG234" s="24">
        <v>3</v>
      </c>
      <c r="AH234" s="24"/>
      <c r="AI234" s="25"/>
      <c r="AJ234" s="25"/>
      <c r="AK234" s="25">
        <v>3</v>
      </c>
      <c r="AL234" s="25"/>
      <c r="AM234" s="26"/>
      <c r="AN234" s="26"/>
      <c r="AO234" s="26"/>
      <c r="AP234" s="26">
        <v>4</v>
      </c>
      <c r="AQ234" s="22"/>
      <c r="AR234" s="22"/>
      <c r="AS234" s="22"/>
      <c r="AT234" s="22">
        <v>4</v>
      </c>
      <c r="AU234" s="27"/>
      <c r="AV234" s="27"/>
      <c r="AW234" s="27">
        <v>3</v>
      </c>
      <c r="AX234" s="27"/>
      <c r="AY234" s="21"/>
      <c r="AZ234" s="21"/>
      <c r="BA234" s="21">
        <v>3</v>
      </c>
      <c r="BB234" s="21"/>
      <c r="BC234" s="22"/>
      <c r="BD234" s="22"/>
      <c r="BE234" s="22"/>
      <c r="BF234" s="22">
        <v>4</v>
      </c>
      <c r="BG234" s="23"/>
      <c r="BH234" s="23"/>
      <c r="BI234" s="23"/>
      <c r="BJ234" s="23">
        <v>4</v>
      </c>
      <c r="BK234" s="24"/>
      <c r="BL234" s="24"/>
      <c r="BM234" s="24"/>
      <c r="BN234" s="24">
        <v>4</v>
      </c>
      <c r="BO234" s="25"/>
      <c r="BP234" s="25"/>
      <c r="BQ234" s="25"/>
      <c r="BR234" s="25">
        <v>4</v>
      </c>
      <c r="BS234" s="26"/>
      <c r="BT234" s="26"/>
      <c r="BU234" s="26">
        <v>3</v>
      </c>
      <c r="BV234" s="26"/>
      <c r="CK234" s="28"/>
      <c r="CP234" s="28"/>
    </row>
    <row r="235" spans="1:94">
      <c r="A235" s="17">
        <v>233</v>
      </c>
      <c r="B235" s="512">
        <v>7</v>
      </c>
      <c r="C235" s="818"/>
      <c r="D235" s="20">
        <v>1</v>
      </c>
      <c r="E235" s="20"/>
      <c r="F235" s="501"/>
      <c r="G235" s="20"/>
      <c r="H235" s="20"/>
      <c r="I235" s="20">
        <v>1</v>
      </c>
      <c r="J235" s="20"/>
      <c r="K235" s="20"/>
      <c r="L235" s="20"/>
      <c r="M235" s="20"/>
      <c r="N235" s="20"/>
      <c r="O235" s="20"/>
      <c r="P235" s="20"/>
      <c r="Q235" s="20"/>
      <c r="R235" s="501"/>
      <c r="S235" s="21"/>
      <c r="T235" s="21"/>
      <c r="U235" s="21">
        <v>3</v>
      </c>
      <c r="V235" s="21"/>
      <c r="W235" s="22"/>
      <c r="X235" s="22"/>
      <c r="Y235" s="22">
        <v>3</v>
      </c>
      <c r="Z235" s="22"/>
      <c r="AA235" s="23"/>
      <c r="AB235" s="23"/>
      <c r="AC235" s="23">
        <v>3</v>
      </c>
      <c r="AD235" s="23"/>
      <c r="AE235" s="24"/>
      <c r="AF235" s="24"/>
      <c r="AG235" s="24">
        <v>3</v>
      </c>
      <c r="AH235" s="24"/>
      <c r="AI235" s="25"/>
      <c r="AJ235" s="25"/>
      <c r="AK235" s="25">
        <v>3</v>
      </c>
      <c r="AL235" s="25"/>
      <c r="AM235" s="26"/>
      <c r="AN235" s="26"/>
      <c r="AO235" s="26">
        <v>3</v>
      </c>
      <c r="AP235" s="26"/>
      <c r="AQ235" s="22"/>
      <c r="AR235" s="22"/>
      <c r="AS235" s="22">
        <v>3</v>
      </c>
      <c r="AT235" s="22"/>
      <c r="AU235" s="27"/>
      <c r="AV235" s="27"/>
      <c r="AW235" s="27">
        <v>3</v>
      </c>
      <c r="AX235" s="27"/>
      <c r="AY235" s="21"/>
      <c r="AZ235" s="21"/>
      <c r="BA235" s="21">
        <v>3</v>
      </c>
      <c r="BB235" s="21"/>
      <c r="BC235" s="22"/>
      <c r="BD235" s="22"/>
      <c r="BE235" s="22">
        <v>3</v>
      </c>
      <c r="BF235" s="22"/>
      <c r="BG235" s="23"/>
      <c r="BH235" s="23"/>
      <c r="BI235" s="23"/>
      <c r="BJ235" s="23">
        <v>4</v>
      </c>
      <c r="BK235" s="24"/>
      <c r="BL235" s="24"/>
      <c r="BM235" s="24"/>
      <c r="BN235" s="24">
        <v>4</v>
      </c>
      <c r="BO235" s="25"/>
      <c r="BP235" s="25"/>
      <c r="BQ235" s="25">
        <v>3</v>
      </c>
      <c r="BR235" s="25"/>
      <c r="BS235" s="26"/>
      <c r="BT235" s="26"/>
      <c r="BU235" s="26">
        <v>3</v>
      </c>
      <c r="BV235" s="26"/>
      <c r="CK235" s="28"/>
      <c r="CP235" s="28"/>
    </row>
    <row r="236" spans="1:94">
      <c r="A236" s="17">
        <v>234</v>
      </c>
      <c r="B236" s="512">
        <v>8</v>
      </c>
      <c r="C236" s="818"/>
      <c r="D236" s="20"/>
      <c r="E236" s="20">
        <v>1</v>
      </c>
      <c r="F236" s="501"/>
      <c r="G236" s="20"/>
      <c r="H236" s="20"/>
      <c r="I236" s="20"/>
      <c r="J236" s="20">
        <v>1</v>
      </c>
      <c r="K236" s="20"/>
      <c r="L236" s="20"/>
      <c r="M236" s="20"/>
      <c r="N236" s="20"/>
      <c r="O236" s="20"/>
      <c r="P236" s="20"/>
      <c r="Q236" s="20"/>
      <c r="R236" s="501"/>
      <c r="S236" s="21"/>
      <c r="T236" s="21"/>
      <c r="U236" s="21">
        <v>3</v>
      </c>
      <c r="V236" s="21"/>
      <c r="W236" s="22"/>
      <c r="X236" s="22"/>
      <c r="Y236" s="22">
        <v>3</v>
      </c>
      <c r="Z236" s="22"/>
      <c r="AA236" s="23"/>
      <c r="AB236" s="23"/>
      <c r="AC236" s="23">
        <v>3</v>
      </c>
      <c r="AD236" s="23"/>
      <c r="AE236" s="24"/>
      <c r="AF236" s="24"/>
      <c r="AG236" s="24">
        <v>3</v>
      </c>
      <c r="AH236" s="24"/>
      <c r="AI236" s="25"/>
      <c r="AJ236" s="25"/>
      <c r="AK236" s="25">
        <v>3</v>
      </c>
      <c r="AL236" s="25"/>
      <c r="AM236" s="26"/>
      <c r="AN236" s="26"/>
      <c r="AO236" s="26"/>
      <c r="AP236" s="26">
        <v>4</v>
      </c>
      <c r="AQ236" s="22"/>
      <c r="AR236" s="22"/>
      <c r="AS236" s="22">
        <v>3</v>
      </c>
      <c r="AT236" s="22"/>
      <c r="AU236" s="27"/>
      <c r="AV236" s="27"/>
      <c r="AW236" s="27">
        <v>3</v>
      </c>
      <c r="AX236" s="27"/>
      <c r="AY236" s="21"/>
      <c r="AZ236" s="21"/>
      <c r="BA236" s="21">
        <v>3</v>
      </c>
      <c r="BB236" s="21"/>
      <c r="BC236" s="22"/>
      <c r="BD236" s="22"/>
      <c r="BE236" s="22"/>
      <c r="BF236" s="22">
        <v>4</v>
      </c>
      <c r="BG236" s="23"/>
      <c r="BH236" s="23"/>
      <c r="BI236" s="23"/>
      <c r="BJ236" s="23">
        <v>4</v>
      </c>
      <c r="BK236" s="24"/>
      <c r="BL236" s="24"/>
      <c r="BM236" s="24"/>
      <c r="BN236" s="24">
        <v>4</v>
      </c>
      <c r="BO236" s="25"/>
      <c r="BP236" s="25"/>
      <c r="BQ236" s="25">
        <v>3</v>
      </c>
      <c r="BR236" s="25"/>
      <c r="BS236" s="26"/>
      <c r="BT236" s="26"/>
      <c r="BU236" s="26"/>
      <c r="BV236" s="26">
        <v>4</v>
      </c>
      <c r="CK236" s="28"/>
      <c r="CP236" s="28"/>
    </row>
    <row r="237" spans="1:94">
      <c r="A237" s="17">
        <v>235</v>
      </c>
      <c r="B237" s="512">
        <v>9</v>
      </c>
      <c r="C237" s="818"/>
      <c r="D237" s="20">
        <v>1</v>
      </c>
      <c r="E237" s="20"/>
      <c r="F237" s="501"/>
      <c r="G237" s="20"/>
      <c r="H237" s="20"/>
      <c r="I237" s="20">
        <v>1</v>
      </c>
      <c r="J237" s="20"/>
      <c r="K237" s="20"/>
      <c r="L237" s="20"/>
      <c r="M237" s="20"/>
      <c r="N237" s="20"/>
      <c r="O237" s="20"/>
      <c r="P237" s="20"/>
      <c r="Q237" s="20"/>
      <c r="R237" s="501"/>
      <c r="S237" s="21"/>
      <c r="T237" s="21"/>
      <c r="U237" s="21">
        <v>3</v>
      </c>
      <c r="V237" s="21"/>
      <c r="W237" s="22"/>
      <c r="X237" s="22"/>
      <c r="Y237" s="22">
        <v>3</v>
      </c>
      <c r="Z237" s="22"/>
      <c r="AA237" s="23"/>
      <c r="AB237" s="23"/>
      <c r="AC237" s="23">
        <v>3</v>
      </c>
      <c r="AD237" s="23"/>
      <c r="AE237" s="24"/>
      <c r="AF237" s="24"/>
      <c r="AG237" s="24">
        <v>3</v>
      </c>
      <c r="AH237" s="24"/>
      <c r="AI237" s="25"/>
      <c r="AJ237" s="25"/>
      <c r="AK237" s="25">
        <v>3</v>
      </c>
      <c r="AL237" s="25"/>
      <c r="AM237" s="26"/>
      <c r="AN237" s="26"/>
      <c r="AO237" s="26">
        <v>3</v>
      </c>
      <c r="AP237" s="26"/>
      <c r="AQ237" s="22"/>
      <c r="AR237" s="22"/>
      <c r="AS237" s="22">
        <v>3</v>
      </c>
      <c r="AT237" s="22"/>
      <c r="AU237" s="27"/>
      <c r="AV237" s="27"/>
      <c r="AW237" s="27">
        <v>3</v>
      </c>
      <c r="AX237" s="27"/>
      <c r="AY237" s="21"/>
      <c r="AZ237" s="21"/>
      <c r="BA237" s="21">
        <v>3</v>
      </c>
      <c r="BB237" s="21"/>
      <c r="BC237" s="22"/>
      <c r="BD237" s="22"/>
      <c r="BE237" s="22">
        <v>3</v>
      </c>
      <c r="BF237" s="22"/>
      <c r="BG237" s="23"/>
      <c r="BH237" s="23"/>
      <c r="BI237" s="23">
        <v>3</v>
      </c>
      <c r="BJ237" s="23"/>
      <c r="BK237" s="24"/>
      <c r="BL237" s="24"/>
      <c r="BM237" s="24">
        <v>3</v>
      </c>
      <c r="BN237" s="24"/>
      <c r="BO237" s="25"/>
      <c r="BP237" s="25"/>
      <c r="BQ237" s="25"/>
      <c r="BR237" s="25">
        <v>4</v>
      </c>
      <c r="BS237" s="26"/>
      <c r="BT237" s="26"/>
      <c r="BU237" s="26"/>
      <c r="BV237" s="26">
        <v>4</v>
      </c>
      <c r="CK237" s="28"/>
      <c r="CP237" s="28"/>
    </row>
    <row r="238" spans="1:94">
      <c r="A238" s="17">
        <v>236</v>
      </c>
      <c r="B238" s="512">
        <v>10</v>
      </c>
      <c r="C238" s="818"/>
      <c r="D238" s="20">
        <v>1</v>
      </c>
      <c r="E238" s="20"/>
      <c r="F238" s="501"/>
      <c r="G238" s="20"/>
      <c r="H238" s="20"/>
      <c r="I238" s="20">
        <v>1</v>
      </c>
      <c r="J238" s="20"/>
      <c r="K238" s="20"/>
      <c r="L238" s="20"/>
      <c r="M238" s="20"/>
      <c r="N238" s="20"/>
      <c r="O238" s="20"/>
      <c r="P238" s="20"/>
      <c r="Q238" s="20"/>
      <c r="R238" s="501"/>
      <c r="S238" s="21"/>
      <c r="T238" s="21"/>
      <c r="U238" s="21"/>
      <c r="V238" s="21">
        <v>4</v>
      </c>
      <c r="W238" s="22"/>
      <c r="X238" s="22"/>
      <c r="Y238" s="22">
        <v>3</v>
      </c>
      <c r="Z238" s="22"/>
      <c r="AA238" s="23"/>
      <c r="AB238" s="23"/>
      <c r="AC238" s="23"/>
      <c r="AD238" s="23">
        <v>4</v>
      </c>
      <c r="AE238" s="24"/>
      <c r="AF238" s="24"/>
      <c r="AG238" s="24">
        <v>3</v>
      </c>
      <c r="AH238" s="24"/>
      <c r="AI238" s="25"/>
      <c r="AJ238" s="25"/>
      <c r="AK238" s="25">
        <v>3</v>
      </c>
      <c r="AL238" s="25"/>
      <c r="AM238" s="26"/>
      <c r="AN238" s="26"/>
      <c r="AO238" s="26">
        <v>3</v>
      </c>
      <c r="AP238" s="26"/>
      <c r="AQ238" s="22"/>
      <c r="AR238" s="22"/>
      <c r="AS238" s="22">
        <v>3</v>
      </c>
      <c r="AT238" s="22"/>
      <c r="AU238" s="27"/>
      <c r="AV238" s="27"/>
      <c r="AW238" s="27">
        <v>3</v>
      </c>
      <c r="AX238" s="27"/>
      <c r="AY238" s="21"/>
      <c r="AZ238" s="21"/>
      <c r="BA238" s="21">
        <v>3</v>
      </c>
      <c r="BB238" s="21"/>
      <c r="BC238" s="22"/>
      <c r="BD238" s="22"/>
      <c r="BE238" s="22">
        <v>3</v>
      </c>
      <c r="BF238" s="22"/>
      <c r="BG238" s="23"/>
      <c r="BH238" s="23"/>
      <c r="BI238" s="23"/>
      <c r="BJ238" s="23">
        <v>4</v>
      </c>
      <c r="BK238" s="24"/>
      <c r="BL238" s="24"/>
      <c r="BM238" s="24"/>
      <c r="BN238" s="24">
        <v>4</v>
      </c>
      <c r="BO238" s="25"/>
      <c r="BP238" s="25"/>
      <c r="BQ238" s="25">
        <v>3</v>
      </c>
      <c r="BR238" s="25"/>
      <c r="BS238" s="26"/>
      <c r="BT238" s="26"/>
      <c r="BU238" s="26">
        <v>3</v>
      </c>
      <c r="BV238" s="26"/>
      <c r="CK238" s="28"/>
      <c r="CP238" s="28"/>
    </row>
    <row r="239" spans="1:94">
      <c r="A239" s="17">
        <v>237</v>
      </c>
      <c r="B239" s="512">
        <v>11</v>
      </c>
      <c r="C239" s="818"/>
      <c r="D239" s="20"/>
      <c r="E239" s="20">
        <v>1</v>
      </c>
      <c r="F239" s="501"/>
      <c r="G239" s="20"/>
      <c r="H239" s="20"/>
      <c r="I239" s="20">
        <v>1</v>
      </c>
      <c r="J239" s="20"/>
      <c r="K239" s="20"/>
      <c r="L239" s="20"/>
      <c r="M239" s="20"/>
      <c r="N239" s="20"/>
      <c r="O239" s="20"/>
      <c r="P239" s="20"/>
      <c r="Q239" s="20"/>
      <c r="R239" s="501"/>
      <c r="S239" s="21"/>
      <c r="T239" s="21"/>
      <c r="U239" s="21">
        <v>3</v>
      </c>
      <c r="V239" s="21"/>
      <c r="W239" s="22"/>
      <c r="X239" s="22"/>
      <c r="Y239" s="22">
        <v>3</v>
      </c>
      <c r="Z239" s="22"/>
      <c r="AA239" s="23"/>
      <c r="AB239" s="23"/>
      <c r="AC239" s="23">
        <v>3</v>
      </c>
      <c r="AD239" s="23"/>
      <c r="AE239" s="24"/>
      <c r="AF239" s="24"/>
      <c r="AG239" s="24">
        <v>3</v>
      </c>
      <c r="AH239" s="24"/>
      <c r="AI239" s="25"/>
      <c r="AJ239" s="25"/>
      <c r="AK239" s="25">
        <v>3</v>
      </c>
      <c r="AL239" s="25"/>
      <c r="AM239" s="26"/>
      <c r="AN239" s="26"/>
      <c r="AO239" s="26">
        <v>3</v>
      </c>
      <c r="AP239" s="26"/>
      <c r="AQ239" s="22"/>
      <c r="AR239" s="22"/>
      <c r="AS239" s="22">
        <v>3</v>
      </c>
      <c r="AT239" s="22"/>
      <c r="AU239" s="27"/>
      <c r="AV239" s="27"/>
      <c r="AW239" s="27">
        <v>3</v>
      </c>
      <c r="AX239" s="27"/>
      <c r="AY239" s="21"/>
      <c r="AZ239" s="21"/>
      <c r="BA239" s="21">
        <v>3</v>
      </c>
      <c r="BB239" s="21"/>
      <c r="BC239" s="22"/>
      <c r="BD239" s="22"/>
      <c r="BE239" s="22">
        <v>3</v>
      </c>
      <c r="BF239" s="22"/>
      <c r="BG239" s="23"/>
      <c r="BH239" s="23"/>
      <c r="BI239" s="23"/>
      <c r="BJ239" s="23">
        <v>4</v>
      </c>
      <c r="BK239" s="24"/>
      <c r="BL239" s="24"/>
      <c r="BM239" s="24"/>
      <c r="BN239" s="24">
        <v>4</v>
      </c>
      <c r="BO239" s="25"/>
      <c r="BP239" s="25"/>
      <c r="BQ239" s="25">
        <v>3</v>
      </c>
      <c r="BR239" s="25"/>
      <c r="BS239" s="26"/>
      <c r="BT239" s="26"/>
      <c r="BU239" s="26">
        <v>3</v>
      </c>
      <c r="BV239" s="26"/>
      <c r="CK239" s="28"/>
      <c r="CP239" s="28"/>
    </row>
    <row r="240" spans="1:94">
      <c r="A240" s="17">
        <v>238</v>
      </c>
      <c r="B240" s="512">
        <v>12</v>
      </c>
      <c r="C240" s="818"/>
      <c r="D240" s="20">
        <v>1</v>
      </c>
      <c r="E240" s="20"/>
      <c r="F240" s="501"/>
      <c r="G240" s="20"/>
      <c r="H240" s="20">
        <v>1</v>
      </c>
      <c r="I240" s="20"/>
      <c r="J240" s="20"/>
      <c r="K240" s="20"/>
      <c r="L240" s="20"/>
      <c r="M240" s="20"/>
      <c r="N240" s="20"/>
      <c r="O240" s="20"/>
      <c r="P240" s="20"/>
      <c r="Q240" s="20"/>
      <c r="R240" s="501"/>
      <c r="S240" s="21"/>
      <c r="T240" s="21"/>
      <c r="U240" s="21">
        <v>3</v>
      </c>
      <c r="V240" s="21"/>
      <c r="W240" s="22"/>
      <c r="X240" s="22"/>
      <c r="Y240" s="22">
        <v>3</v>
      </c>
      <c r="Z240" s="22"/>
      <c r="AA240" s="23"/>
      <c r="AB240" s="23"/>
      <c r="AC240" s="23">
        <v>3</v>
      </c>
      <c r="AD240" s="23"/>
      <c r="AE240" s="24"/>
      <c r="AF240" s="24"/>
      <c r="AG240" s="24">
        <v>3</v>
      </c>
      <c r="AH240" s="24"/>
      <c r="AI240" s="25"/>
      <c r="AJ240" s="25"/>
      <c r="AK240" s="25">
        <v>3</v>
      </c>
      <c r="AL240" s="25"/>
      <c r="AM240" s="26"/>
      <c r="AN240" s="26"/>
      <c r="AO240" s="26"/>
      <c r="AP240" s="26">
        <v>4</v>
      </c>
      <c r="AQ240" s="22"/>
      <c r="AR240" s="22"/>
      <c r="AS240" s="22"/>
      <c r="AT240" s="22">
        <v>4</v>
      </c>
      <c r="AU240" s="27"/>
      <c r="AV240" s="27"/>
      <c r="AW240" s="27">
        <v>3</v>
      </c>
      <c r="AX240" s="27"/>
      <c r="AY240" s="21"/>
      <c r="AZ240" s="21"/>
      <c r="BA240" s="21">
        <v>3</v>
      </c>
      <c r="BB240" s="21"/>
      <c r="BC240" s="22"/>
      <c r="BD240" s="22"/>
      <c r="BE240" s="22">
        <v>3</v>
      </c>
      <c r="BF240" s="22"/>
      <c r="BG240" s="23"/>
      <c r="BH240" s="23"/>
      <c r="BI240" s="23">
        <v>3</v>
      </c>
      <c r="BJ240" s="23"/>
      <c r="BK240" s="24"/>
      <c r="BL240" s="24"/>
      <c r="BM240" s="24">
        <v>3</v>
      </c>
      <c r="BN240" s="24"/>
      <c r="BO240" s="25"/>
      <c r="BP240" s="25"/>
      <c r="BQ240" s="25">
        <v>3</v>
      </c>
      <c r="BR240" s="25"/>
      <c r="BS240" s="26"/>
      <c r="BT240" s="26"/>
      <c r="BU240" s="26">
        <v>3</v>
      </c>
      <c r="BV240" s="26"/>
      <c r="CK240" s="28"/>
      <c r="CP240" s="28"/>
    </row>
    <row r="241" spans="1:94">
      <c r="A241" s="17">
        <v>239</v>
      </c>
      <c r="B241" s="512">
        <v>13</v>
      </c>
      <c r="C241" s="818"/>
      <c r="D241" s="20">
        <v>1</v>
      </c>
      <c r="E241" s="20"/>
      <c r="F241" s="501"/>
      <c r="G241" s="20"/>
      <c r="H241" s="20"/>
      <c r="I241" s="20">
        <v>1</v>
      </c>
      <c r="J241" s="20"/>
      <c r="K241" s="20"/>
      <c r="L241" s="20"/>
      <c r="M241" s="20"/>
      <c r="N241" s="20"/>
      <c r="O241" s="20"/>
      <c r="P241" s="20"/>
      <c r="Q241" s="20"/>
      <c r="R241" s="501"/>
      <c r="S241" s="21"/>
      <c r="T241" s="21"/>
      <c r="U241" s="21">
        <v>3</v>
      </c>
      <c r="V241" s="21"/>
      <c r="W241" s="22"/>
      <c r="X241" s="22"/>
      <c r="Y241" s="22">
        <v>3</v>
      </c>
      <c r="Z241" s="22"/>
      <c r="AA241" s="23"/>
      <c r="AB241" s="23"/>
      <c r="AC241" s="23">
        <v>3</v>
      </c>
      <c r="AD241" s="23"/>
      <c r="AE241" s="24"/>
      <c r="AF241" s="24"/>
      <c r="AG241" s="24">
        <v>3</v>
      </c>
      <c r="AH241" s="24"/>
      <c r="AI241" s="25"/>
      <c r="AJ241" s="25"/>
      <c r="AK241" s="25"/>
      <c r="AL241" s="25">
        <v>4</v>
      </c>
      <c r="AM241" s="26"/>
      <c r="AN241" s="26"/>
      <c r="AO241" s="26"/>
      <c r="AP241" s="26">
        <v>4</v>
      </c>
      <c r="AQ241" s="22"/>
      <c r="AR241" s="22"/>
      <c r="AS241" s="22">
        <v>3</v>
      </c>
      <c r="AT241" s="22"/>
      <c r="AU241" s="27"/>
      <c r="AV241" s="27"/>
      <c r="AW241" s="27">
        <v>3</v>
      </c>
      <c r="AX241" s="27"/>
      <c r="AY241" s="21"/>
      <c r="AZ241" s="21"/>
      <c r="BA241" s="21">
        <v>3</v>
      </c>
      <c r="BB241" s="21"/>
      <c r="BC241" s="22"/>
      <c r="BD241" s="22"/>
      <c r="BE241" s="22"/>
      <c r="BF241" s="22">
        <v>4</v>
      </c>
      <c r="BG241" s="23"/>
      <c r="BH241" s="23"/>
      <c r="BI241" s="23"/>
      <c r="BJ241" s="23">
        <v>4</v>
      </c>
      <c r="BK241" s="24"/>
      <c r="BL241" s="24"/>
      <c r="BM241" s="24"/>
      <c r="BN241" s="24">
        <v>4</v>
      </c>
      <c r="BO241" s="25"/>
      <c r="BP241" s="25"/>
      <c r="BQ241" s="25">
        <v>3</v>
      </c>
      <c r="BR241" s="25"/>
      <c r="BS241" s="26"/>
      <c r="BT241" s="26"/>
      <c r="BU241" s="26"/>
      <c r="BV241" s="26">
        <v>4</v>
      </c>
      <c r="CK241" s="28"/>
      <c r="CP241" s="28"/>
    </row>
    <row r="242" spans="1:94">
      <c r="A242" s="17">
        <v>240</v>
      </c>
      <c r="B242" s="512">
        <v>14</v>
      </c>
      <c r="C242" s="818"/>
      <c r="D242" s="20"/>
      <c r="E242" s="20">
        <v>1</v>
      </c>
      <c r="F242" s="501"/>
      <c r="G242" s="20"/>
      <c r="H242" s="20"/>
      <c r="I242" s="20"/>
      <c r="J242" s="20"/>
      <c r="K242" s="20">
        <v>1</v>
      </c>
      <c r="L242" s="20"/>
      <c r="M242" s="20"/>
      <c r="N242" s="20"/>
      <c r="O242" s="20"/>
      <c r="P242" s="20"/>
      <c r="Q242" s="20"/>
      <c r="R242" s="501"/>
      <c r="S242" s="21"/>
      <c r="T242" s="21"/>
      <c r="U242" s="21">
        <v>3</v>
      </c>
      <c r="V242" s="21"/>
      <c r="W242" s="22"/>
      <c r="X242" s="22"/>
      <c r="Y242" s="22">
        <v>3</v>
      </c>
      <c r="Z242" s="22"/>
      <c r="AA242" s="23"/>
      <c r="AB242" s="23"/>
      <c r="AC242" s="23">
        <v>3</v>
      </c>
      <c r="AD242" s="23"/>
      <c r="AE242" s="24"/>
      <c r="AF242" s="24"/>
      <c r="AG242" s="24">
        <v>3</v>
      </c>
      <c r="AH242" s="24"/>
      <c r="AI242" s="25"/>
      <c r="AJ242" s="25"/>
      <c r="AK242" s="25">
        <v>3</v>
      </c>
      <c r="AL242" s="25"/>
      <c r="AM242" s="26"/>
      <c r="AN242" s="26"/>
      <c r="AO242" s="26"/>
      <c r="AP242" s="26">
        <v>4</v>
      </c>
      <c r="AQ242" s="22"/>
      <c r="AR242" s="22"/>
      <c r="AS242" s="22"/>
      <c r="AT242" s="22">
        <v>4</v>
      </c>
      <c r="AU242" s="27"/>
      <c r="AV242" s="27"/>
      <c r="AW242" s="27">
        <v>3</v>
      </c>
      <c r="AX242" s="27"/>
      <c r="AY242" s="21"/>
      <c r="AZ242" s="21"/>
      <c r="BA242" s="21">
        <v>3</v>
      </c>
      <c r="BB242" s="21"/>
      <c r="BC242" s="22"/>
      <c r="BD242" s="22"/>
      <c r="BE242" s="22">
        <v>3</v>
      </c>
      <c r="BF242" s="22"/>
      <c r="BG242" s="23"/>
      <c r="BH242" s="23"/>
      <c r="BI242" s="23">
        <v>3</v>
      </c>
      <c r="BJ242" s="23"/>
      <c r="BK242" s="24"/>
      <c r="BL242" s="24"/>
      <c r="BM242" s="24"/>
      <c r="BN242" s="24">
        <v>4</v>
      </c>
      <c r="BO242" s="25"/>
      <c r="BP242" s="25"/>
      <c r="BQ242" s="25">
        <v>3</v>
      </c>
      <c r="BR242" s="25"/>
      <c r="BS242" s="26"/>
      <c r="BT242" s="26"/>
      <c r="BU242" s="26">
        <v>3</v>
      </c>
      <c r="BV242" s="26"/>
      <c r="CK242" s="28"/>
      <c r="CP242" s="28"/>
    </row>
    <row r="243" spans="1:94">
      <c r="A243" s="17">
        <v>241</v>
      </c>
      <c r="B243" s="512">
        <v>15</v>
      </c>
      <c r="C243" s="818"/>
      <c r="D243" s="20">
        <v>1</v>
      </c>
      <c r="E243" s="20"/>
      <c r="F243" s="501"/>
      <c r="G243" s="20"/>
      <c r="H243" s="20"/>
      <c r="I243" s="20">
        <v>1</v>
      </c>
      <c r="J243" s="20"/>
      <c r="K243" s="20"/>
      <c r="L243" s="20"/>
      <c r="M243" s="20"/>
      <c r="N243" s="20"/>
      <c r="O243" s="20"/>
      <c r="P243" s="20"/>
      <c r="Q243" s="20"/>
      <c r="R243" s="501"/>
      <c r="S243" s="21"/>
      <c r="T243" s="21"/>
      <c r="U243" s="21"/>
      <c r="V243" s="21">
        <v>4</v>
      </c>
      <c r="W243" s="22"/>
      <c r="X243" s="22"/>
      <c r="Y243" s="22"/>
      <c r="Z243" s="22">
        <v>4</v>
      </c>
      <c r="AA243" s="23"/>
      <c r="AB243" s="23"/>
      <c r="AC243" s="23"/>
      <c r="AD243" s="23">
        <v>4</v>
      </c>
      <c r="AE243" s="24"/>
      <c r="AF243" s="24"/>
      <c r="AG243" s="24">
        <v>3</v>
      </c>
      <c r="AH243" s="24"/>
      <c r="AI243" s="25"/>
      <c r="AJ243" s="25"/>
      <c r="AK243" s="25">
        <v>3</v>
      </c>
      <c r="AL243" s="25"/>
      <c r="AM243" s="26"/>
      <c r="AN243" s="26"/>
      <c r="AO243" s="26"/>
      <c r="AP243" s="26">
        <v>4</v>
      </c>
      <c r="AQ243" s="22"/>
      <c r="AR243" s="22"/>
      <c r="AS243" s="22"/>
      <c r="AT243" s="22">
        <v>4</v>
      </c>
      <c r="AU243" s="27"/>
      <c r="AV243" s="27"/>
      <c r="AW243" s="27">
        <v>3</v>
      </c>
      <c r="AX243" s="27"/>
      <c r="AY243" s="21"/>
      <c r="AZ243" s="21"/>
      <c r="BA243" s="21">
        <v>3</v>
      </c>
      <c r="BB243" s="21"/>
      <c r="BC243" s="22"/>
      <c r="BD243" s="22"/>
      <c r="BE243" s="22">
        <v>3</v>
      </c>
      <c r="BF243" s="22"/>
      <c r="BG243" s="23"/>
      <c r="BH243" s="23"/>
      <c r="BI243" s="23"/>
      <c r="BJ243" s="23">
        <v>4</v>
      </c>
      <c r="BK243" s="24"/>
      <c r="BL243" s="24"/>
      <c r="BM243" s="24"/>
      <c r="BN243" s="24">
        <v>4</v>
      </c>
      <c r="BO243" s="25"/>
      <c r="BP243" s="25"/>
      <c r="BQ243" s="25">
        <v>3</v>
      </c>
      <c r="BR243" s="25"/>
      <c r="BS243" s="26"/>
      <c r="BT243" s="26"/>
      <c r="BU243" s="26">
        <v>3</v>
      </c>
      <c r="BV243" s="26"/>
      <c r="CK243" s="28"/>
      <c r="CP243" s="28"/>
    </row>
    <row r="244" spans="1:94">
      <c r="A244" s="17">
        <v>242</v>
      </c>
      <c r="B244" s="512">
        <v>16</v>
      </c>
      <c r="C244" s="818"/>
      <c r="D244" s="20">
        <v>1</v>
      </c>
      <c r="E244" s="20"/>
      <c r="F244" s="501"/>
      <c r="G244" s="20"/>
      <c r="H244" s="20"/>
      <c r="I244" s="20">
        <v>1</v>
      </c>
      <c r="J244" s="20"/>
      <c r="K244" s="20"/>
      <c r="L244" s="20"/>
      <c r="M244" s="20"/>
      <c r="N244" s="20"/>
      <c r="O244" s="20"/>
      <c r="P244" s="20"/>
      <c r="Q244" s="20"/>
      <c r="R244" s="501"/>
      <c r="S244" s="21"/>
      <c r="T244" s="21"/>
      <c r="U244" s="21">
        <v>3</v>
      </c>
      <c r="V244" s="21"/>
      <c r="W244" s="22"/>
      <c r="X244" s="22"/>
      <c r="Y244" s="22">
        <v>3</v>
      </c>
      <c r="Z244" s="22"/>
      <c r="AA244" s="23"/>
      <c r="AB244" s="23"/>
      <c r="AC244" s="23">
        <v>3</v>
      </c>
      <c r="AD244" s="23"/>
      <c r="AE244" s="24"/>
      <c r="AF244" s="24"/>
      <c r="AG244" s="24">
        <v>3</v>
      </c>
      <c r="AH244" s="24"/>
      <c r="AI244" s="25"/>
      <c r="AJ244" s="25"/>
      <c r="AK244" s="25">
        <v>3</v>
      </c>
      <c r="AL244" s="25"/>
      <c r="AM244" s="26"/>
      <c r="AN244" s="26"/>
      <c r="AO244" s="26">
        <v>3</v>
      </c>
      <c r="AP244" s="26"/>
      <c r="AQ244" s="22"/>
      <c r="AR244" s="22"/>
      <c r="AS244" s="22">
        <v>3</v>
      </c>
      <c r="AT244" s="22"/>
      <c r="AU244" s="27"/>
      <c r="AV244" s="27"/>
      <c r="AW244" s="27">
        <v>3</v>
      </c>
      <c r="AX244" s="27"/>
      <c r="AY244" s="21"/>
      <c r="AZ244" s="21"/>
      <c r="BA244" s="21">
        <v>3</v>
      </c>
      <c r="BB244" s="21"/>
      <c r="BC244" s="22"/>
      <c r="BD244" s="22"/>
      <c r="BE244" s="22">
        <v>3</v>
      </c>
      <c r="BF244" s="22"/>
      <c r="BG244" s="23"/>
      <c r="BH244" s="23"/>
      <c r="BI244" s="23"/>
      <c r="BJ244" s="23">
        <v>4</v>
      </c>
      <c r="BK244" s="24"/>
      <c r="BL244" s="24"/>
      <c r="BM244" s="24"/>
      <c r="BN244" s="24">
        <v>4</v>
      </c>
      <c r="BO244" s="25"/>
      <c r="BP244" s="25"/>
      <c r="BQ244" s="25">
        <v>3</v>
      </c>
      <c r="BR244" s="25"/>
      <c r="BS244" s="26"/>
      <c r="BT244" s="26"/>
      <c r="BU244" s="26">
        <v>3</v>
      </c>
      <c r="BV244" s="26"/>
      <c r="CK244" s="28"/>
      <c r="CP244" s="28"/>
    </row>
    <row r="245" spans="1:94">
      <c r="A245" s="17">
        <v>243</v>
      </c>
      <c r="B245" s="512">
        <v>17</v>
      </c>
      <c r="C245" s="818"/>
      <c r="D245" s="20">
        <v>1</v>
      </c>
      <c r="E245" s="20"/>
      <c r="F245" s="501"/>
      <c r="G245" s="20"/>
      <c r="H245" s="20"/>
      <c r="I245" s="20">
        <v>1</v>
      </c>
      <c r="J245" s="20"/>
      <c r="K245" s="20"/>
      <c r="L245" s="20"/>
      <c r="M245" s="20"/>
      <c r="N245" s="20"/>
      <c r="O245" s="20"/>
      <c r="P245" s="20"/>
      <c r="Q245" s="20"/>
      <c r="R245" s="501"/>
      <c r="S245" s="21"/>
      <c r="T245" s="21"/>
      <c r="U245" s="21"/>
      <c r="V245" s="21">
        <v>4</v>
      </c>
      <c r="W245" s="22"/>
      <c r="X245" s="22"/>
      <c r="Y245" s="22"/>
      <c r="Z245" s="22">
        <v>4</v>
      </c>
      <c r="AA245" s="23"/>
      <c r="AB245" s="23"/>
      <c r="AC245" s="23">
        <v>3</v>
      </c>
      <c r="AD245" s="23"/>
      <c r="AE245" s="24"/>
      <c r="AF245" s="24"/>
      <c r="AG245" s="24">
        <v>3</v>
      </c>
      <c r="AH245" s="24"/>
      <c r="AI245" s="25"/>
      <c r="AJ245" s="25"/>
      <c r="AK245" s="25"/>
      <c r="AL245" s="25">
        <v>4</v>
      </c>
      <c r="AM245" s="26"/>
      <c r="AN245" s="26"/>
      <c r="AO245" s="26">
        <v>3</v>
      </c>
      <c r="AP245" s="26"/>
      <c r="AQ245" s="22"/>
      <c r="AR245" s="22"/>
      <c r="AS245" s="22"/>
      <c r="AT245" s="22">
        <v>4</v>
      </c>
      <c r="AU245" s="27"/>
      <c r="AV245" s="27"/>
      <c r="AW245" s="27">
        <v>3</v>
      </c>
      <c r="AX245" s="27"/>
      <c r="AY245" s="21"/>
      <c r="AZ245" s="21"/>
      <c r="BA245" s="21">
        <v>3</v>
      </c>
      <c r="BB245" s="21"/>
      <c r="BC245" s="22"/>
      <c r="BD245" s="22"/>
      <c r="BE245" s="22">
        <v>3</v>
      </c>
      <c r="BF245" s="22"/>
      <c r="BG245" s="23"/>
      <c r="BH245" s="23"/>
      <c r="BI245" s="23"/>
      <c r="BJ245" s="23">
        <v>4</v>
      </c>
      <c r="BK245" s="24"/>
      <c r="BL245" s="24"/>
      <c r="BM245" s="24"/>
      <c r="BN245" s="24">
        <v>4</v>
      </c>
      <c r="BO245" s="25"/>
      <c r="BP245" s="25"/>
      <c r="BQ245" s="25"/>
      <c r="BR245" s="25">
        <v>4</v>
      </c>
      <c r="BS245" s="26"/>
      <c r="BT245" s="26"/>
      <c r="BU245" s="26"/>
      <c r="BV245" s="26">
        <v>4</v>
      </c>
      <c r="CK245" s="28"/>
      <c r="CP245" s="28"/>
    </row>
    <row r="246" spans="1:94">
      <c r="A246" s="17">
        <v>244</v>
      </c>
      <c r="B246" s="512">
        <v>18</v>
      </c>
      <c r="C246" s="818"/>
      <c r="D246" s="20"/>
      <c r="E246" s="20">
        <v>1</v>
      </c>
      <c r="F246" s="501"/>
      <c r="G246" s="20"/>
      <c r="H246" s="20"/>
      <c r="I246" s="20">
        <v>1</v>
      </c>
      <c r="J246" s="20"/>
      <c r="K246" s="20"/>
      <c r="L246" s="20"/>
      <c r="M246" s="20"/>
      <c r="N246" s="20"/>
      <c r="O246" s="20"/>
      <c r="P246" s="20"/>
      <c r="Q246" s="20"/>
      <c r="R246" s="501"/>
      <c r="S246" s="21"/>
      <c r="T246" s="21"/>
      <c r="U246" s="21">
        <v>3</v>
      </c>
      <c r="V246" s="21"/>
      <c r="W246" s="22"/>
      <c r="X246" s="22"/>
      <c r="Y246" s="22">
        <v>3</v>
      </c>
      <c r="Z246" s="22"/>
      <c r="AA246" s="23"/>
      <c r="AB246" s="23"/>
      <c r="AC246" s="23">
        <v>3</v>
      </c>
      <c r="AD246" s="23"/>
      <c r="AE246" s="24"/>
      <c r="AF246" s="24"/>
      <c r="AG246" s="24"/>
      <c r="AH246" s="24">
        <v>4</v>
      </c>
      <c r="AI246" s="25"/>
      <c r="AJ246" s="25"/>
      <c r="AK246" s="25">
        <v>3</v>
      </c>
      <c r="AL246" s="25"/>
      <c r="AM246" s="26"/>
      <c r="AN246" s="26"/>
      <c r="AO246" s="26"/>
      <c r="AP246" s="26">
        <v>4</v>
      </c>
      <c r="AQ246" s="22"/>
      <c r="AR246" s="22"/>
      <c r="AS246" s="22"/>
      <c r="AT246" s="22">
        <v>4</v>
      </c>
      <c r="AU246" s="27"/>
      <c r="AV246" s="27"/>
      <c r="AW246" s="27">
        <v>3</v>
      </c>
      <c r="AX246" s="27"/>
      <c r="AY246" s="21"/>
      <c r="AZ246" s="21"/>
      <c r="BA246" s="21">
        <v>3</v>
      </c>
      <c r="BB246" s="21"/>
      <c r="BC246" s="22"/>
      <c r="BD246" s="22"/>
      <c r="BE246" s="22">
        <v>3</v>
      </c>
      <c r="BF246" s="22"/>
      <c r="BG246" s="23"/>
      <c r="BH246" s="23"/>
      <c r="BI246" s="23"/>
      <c r="BJ246" s="23">
        <v>4</v>
      </c>
      <c r="BK246" s="24"/>
      <c r="BL246" s="24"/>
      <c r="BM246" s="24"/>
      <c r="BN246" s="24">
        <v>4</v>
      </c>
      <c r="BO246" s="25"/>
      <c r="BP246" s="25"/>
      <c r="BQ246" s="25">
        <v>3</v>
      </c>
      <c r="BR246" s="25"/>
      <c r="BS246" s="26"/>
      <c r="BT246" s="26"/>
      <c r="BU246" s="26">
        <v>3</v>
      </c>
      <c r="BV246" s="26"/>
      <c r="CK246" s="28"/>
      <c r="CP246" s="28"/>
    </row>
    <row r="247" spans="1:94">
      <c r="A247" s="17">
        <v>245</v>
      </c>
      <c r="B247" s="512">
        <v>19</v>
      </c>
      <c r="C247" s="818"/>
      <c r="D247" s="20"/>
      <c r="E247" s="20">
        <v>1</v>
      </c>
      <c r="F247" s="501"/>
      <c r="G247" s="20"/>
      <c r="H247" s="20"/>
      <c r="I247" s="20">
        <v>1</v>
      </c>
      <c r="J247" s="20"/>
      <c r="K247" s="20"/>
      <c r="L247" s="20"/>
      <c r="M247" s="20"/>
      <c r="N247" s="20"/>
      <c r="O247" s="20"/>
      <c r="P247" s="20"/>
      <c r="Q247" s="20"/>
      <c r="R247" s="501"/>
      <c r="S247" s="21"/>
      <c r="T247" s="21"/>
      <c r="U247" s="21">
        <v>3</v>
      </c>
      <c r="V247" s="21"/>
      <c r="W247" s="22"/>
      <c r="X247" s="22"/>
      <c r="Y247" s="22">
        <v>3</v>
      </c>
      <c r="Z247" s="22"/>
      <c r="AA247" s="23"/>
      <c r="AB247" s="23"/>
      <c r="AC247" s="23">
        <v>3</v>
      </c>
      <c r="AD247" s="23"/>
      <c r="AE247" s="24"/>
      <c r="AF247" s="24"/>
      <c r="AG247" s="24">
        <v>3</v>
      </c>
      <c r="AH247" s="24"/>
      <c r="AI247" s="25"/>
      <c r="AJ247" s="25"/>
      <c r="AK247" s="25">
        <v>3</v>
      </c>
      <c r="AL247" s="25"/>
      <c r="AM247" s="26"/>
      <c r="AN247" s="26"/>
      <c r="AO247" s="26">
        <v>3</v>
      </c>
      <c r="AP247" s="26"/>
      <c r="AQ247" s="22"/>
      <c r="AR247" s="22"/>
      <c r="AS247" s="22">
        <v>3</v>
      </c>
      <c r="AT247" s="22"/>
      <c r="AU247" s="27"/>
      <c r="AV247" s="27"/>
      <c r="AW247" s="27">
        <v>3</v>
      </c>
      <c r="AX247" s="27"/>
      <c r="AY247" s="21"/>
      <c r="AZ247" s="21"/>
      <c r="BA247" s="21">
        <v>3</v>
      </c>
      <c r="BB247" s="21"/>
      <c r="BC247" s="22"/>
      <c r="BD247" s="22"/>
      <c r="BE247" s="22">
        <v>3</v>
      </c>
      <c r="BF247" s="22"/>
      <c r="BG247" s="23"/>
      <c r="BH247" s="23"/>
      <c r="BI247" s="23"/>
      <c r="BJ247" s="23">
        <v>4</v>
      </c>
      <c r="BK247" s="24"/>
      <c r="BL247" s="24"/>
      <c r="BM247" s="24"/>
      <c r="BN247" s="24">
        <v>4</v>
      </c>
      <c r="BO247" s="25"/>
      <c r="BP247" s="25"/>
      <c r="BQ247" s="25"/>
      <c r="BR247" s="25">
        <v>4</v>
      </c>
      <c r="BS247" s="26"/>
      <c r="BT247" s="26"/>
      <c r="BU247" s="26"/>
      <c r="BV247" s="26">
        <v>4</v>
      </c>
      <c r="CK247" s="28"/>
      <c r="CP247" s="28"/>
    </row>
    <row r="248" spans="1:94">
      <c r="A248" s="17">
        <v>246</v>
      </c>
      <c r="B248" s="512">
        <v>20</v>
      </c>
      <c r="C248" s="818"/>
      <c r="D248" s="20">
        <v>1</v>
      </c>
      <c r="E248" s="20"/>
      <c r="F248" s="501"/>
      <c r="G248" s="20"/>
      <c r="H248" s="20"/>
      <c r="I248" s="20"/>
      <c r="J248" s="20"/>
      <c r="K248" s="20">
        <v>1</v>
      </c>
      <c r="L248" s="20"/>
      <c r="M248" s="20"/>
      <c r="N248" s="20"/>
      <c r="O248" s="20"/>
      <c r="P248" s="20"/>
      <c r="Q248" s="20"/>
      <c r="R248" s="501"/>
      <c r="S248" s="21"/>
      <c r="T248" s="21"/>
      <c r="U248" s="21">
        <v>3</v>
      </c>
      <c r="V248" s="21"/>
      <c r="W248" s="22"/>
      <c r="X248" s="22"/>
      <c r="Y248" s="22">
        <v>3</v>
      </c>
      <c r="Z248" s="22"/>
      <c r="AA248" s="23"/>
      <c r="AB248" s="23"/>
      <c r="AC248" s="23">
        <v>3</v>
      </c>
      <c r="AD248" s="23"/>
      <c r="AE248" s="24"/>
      <c r="AF248" s="24"/>
      <c r="AG248" s="24">
        <v>3</v>
      </c>
      <c r="AH248" s="24"/>
      <c r="AI248" s="25"/>
      <c r="AJ248" s="25"/>
      <c r="AK248" s="25">
        <v>3</v>
      </c>
      <c r="AL248" s="25"/>
      <c r="AM248" s="26"/>
      <c r="AN248" s="26"/>
      <c r="AO248" s="26"/>
      <c r="AP248" s="26">
        <v>4</v>
      </c>
      <c r="AQ248" s="22"/>
      <c r="AR248" s="22"/>
      <c r="AS248" s="22">
        <v>3</v>
      </c>
      <c r="AT248" s="22"/>
      <c r="AU248" s="27"/>
      <c r="AV248" s="27"/>
      <c r="AW248" s="27">
        <v>3</v>
      </c>
      <c r="AX248" s="27"/>
      <c r="AY248" s="21"/>
      <c r="AZ248" s="21"/>
      <c r="BA248" s="21">
        <v>3</v>
      </c>
      <c r="BB248" s="21"/>
      <c r="BC248" s="22"/>
      <c r="BD248" s="22"/>
      <c r="BE248" s="22">
        <v>3</v>
      </c>
      <c r="BF248" s="22"/>
      <c r="BG248" s="23"/>
      <c r="BH248" s="23"/>
      <c r="BI248" s="23"/>
      <c r="BJ248" s="23">
        <v>4</v>
      </c>
      <c r="BK248" s="24"/>
      <c r="BL248" s="24"/>
      <c r="BM248" s="24"/>
      <c r="BN248" s="24">
        <v>4</v>
      </c>
      <c r="BO248" s="25"/>
      <c r="BP248" s="25"/>
      <c r="BQ248" s="25"/>
      <c r="BR248" s="25">
        <v>4</v>
      </c>
      <c r="BS248" s="26"/>
      <c r="BT248" s="26"/>
      <c r="BU248" s="26"/>
      <c r="BV248" s="26">
        <v>4</v>
      </c>
      <c r="CK248" s="28"/>
      <c r="CP248" s="28"/>
    </row>
    <row r="249" spans="1:94">
      <c r="A249" s="17">
        <v>247</v>
      </c>
      <c r="B249" s="512">
        <v>21</v>
      </c>
      <c r="C249" s="818"/>
      <c r="D249" s="20"/>
      <c r="E249" s="20">
        <v>1</v>
      </c>
      <c r="F249" s="501"/>
      <c r="G249" s="20"/>
      <c r="H249" s="20"/>
      <c r="I249" s="20">
        <v>1</v>
      </c>
      <c r="J249" s="20"/>
      <c r="K249" s="20"/>
      <c r="L249" s="20"/>
      <c r="M249" s="20"/>
      <c r="N249" s="20"/>
      <c r="O249" s="20"/>
      <c r="P249" s="20"/>
      <c r="Q249" s="20"/>
      <c r="R249" s="501"/>
      <c r="S249" s="21"/>
      <c r="T249" s="21"/>
      <c r="U249" s="21">
        <v>3</v>
      </c>
      <c r="V249" s="21"/>
      <c r="W249" s="22"/>
      <c r="X249" s="22"/>
      <c r="Y249" s="22">
        <v>3</v>
      </c>
      <c r="Z249" s="22"/>
      <c r="AA249" s="23"/>
      <c r="AB249" s="23"/>
      <c r="AC249" s="23">
        <v>3</v>
      </c>
      <c r="AD249" s="23"/>
      <c r="AE249" s="24"/>
      <c r="AF249" s="24"/>
      <c r="AG249" s="24">
        <v>3</v>
      </c>
      <c r="AH249" s="24"/>
      <c r="AI249" s="25"/>
      <c r="AJ249" s="25"/>
      <c r="AK249" s="25">
        <v>3</v>
      </c>
      <c r="AL249" s="25"/>
      <c r="AM249" s="26"/>
      <c r="AN249" s="26"/>
      <c r="AO249" s="26">
        <v>3</v>
      </c>
      <c r="AP249" s="26"/>
      <c r="AQ249" s="22"/>
      <c r="AR249" s="22"/>
      <c r="AS249" s="22">
        <v>3</v>
      </c>
      <c r="AT249" s="22"/>
      <c r="AU249" s="27"/>
      <c r="AV249" s="27"/>
      <c r="AW249" s="27">
        <v>3</v>
      </c>
      <c r="AX249" s="27"/>
      <c r="AY249" s="21"/>
      <c r="AZ249" s="21"/>
      <c r="BA249" s="21">
        <v>3</v>
      </c>
      <c r="BB249" s="21"/>
      <c r="BC249" s="22"/>
      <c r="BD249" s="22"/>
      <c r="BE249" s="22">
        <v>3</v>
      </c>
      <c r="BF249" s="22"/>
      <c r="BG249" s="23"/>
      <c r="BH249" s="23"/>
      <c r="BI249" s="23"/>
      <c r="BJ249" s="23">
        <v>4</v>
      </c>
      <c r="BK249" s="24"/>
      <c r="BL249" s="24"/>
      <c r="BM249" s="24">
        <v>3</v>
      </c>
      <c r="BN249" s="24"/>
      <c r="BO249" s="25"/>
      <c r="BP249" s="25"/>
      <c r="BQ249" s="25"/>
      <c r="BR249" s="25">
        <v>4</v>
      </c>
      <c r="BS249" s="26"/>
      <c r="BT249" s="26"/>
      <c r="BU249" s="26"/>
      <c r="BV249" s="26">
        <v>4</v>
      </c>
      <c r="CK249" s="28"/>
      <c r="CP249" s="28"/>
    </row>
    <row r="250" spans="1:94">
      <c r="A250" s="17">
        <v>248</v>
      </c>
      <c r="B250" s="512">
        <v>22</v>
      </c>
      <c r="C250" s="818"/>
      <c r="D250" s="20">
        <v>1</v>
      </c>
      <c r="E250" s="20"/>
      <c r="F250" s="501"/>
      <c r="G250" s="20"/>
      <c r="H250" s="20"/>
      <c r="I250" s="20"/>
      <c r="J250" s="20"/>
      <c r="K250" s="20">
        <v>1</v>
      </c>
      <c r="L250" s="20"/>
      <c r="M250" s="20"/>
      <c r="N250" s="20"/>
      <c r="O250" s="20"/>
      <c r="P250" s="20"/>
      <c r="Q250" s="20"/>
      <c r="R250" s="501"/>
      <c r="S250" s="21"/>
      <c r="T250" s="21"/>
      <c r="U250" s="21"/>
      <c r="V250" s="21">
        <v>4</v>
      </c>
      <c r="W250" s="22"/>
      <c r="X250" s="22"/>
      <c r="Y250" s="22">
        <v>3</v>
      </c>
      <c r="Z250" s="22"/>
      <c r="AA250" s="23"/>
      <c r="AB250" s="23"/>
      <c r="AC250" s="23">
        <v>3</v>
      </c>
      <c r="AD250" s="23"/>
      <c r="AE250" s="24"/>
      <c r="AF250" s="24"/>
      <c r="AG250" s="24">
        <v>3</v>
      </c>
      <c r="AH250" s="24"/>
      <c r="AI250" s="25"/>
      <c r="AJ250" s="25"/>
      <c r="AK250" s="25">
        <v>3</v>
      </c>
      <c r="AL250" s="25"/>
      <c r="AM250" s="26"/>
      <c r="AN250" s="26"/>
      <c r="AO250" s="26"/>
      <c r="AP250" s="26">
        <v>4</v>
      </c>
      <c r="AQ250" s="22"/>
      <c r="AR250" s="22"/>
      <c r="AS250" s="22">
        <v>3</v>
      </c>
      <c r="AT250" s="22"/>
      <c r="AU250" s="27"/>
      <c r="AV250" s="27"/>
      <c r="AW250" s="27">
        <v>3</v>
      </c>
      <c r="AX250" s="27"/>
      <c r="AY250" s="21"/>
      <c r="AZ250" s="21"/>
      <c r="BA250" s="21">
        <v>3</v>
      </c>
      <c r="BB250" s="21"/>
      <c r="BC250" s="22"/>
      <c r="BD250" s="22"/>
      <c r="BE250" s="22">
        <v>3</v>
      </c>
      <c r="BF250" s="22"/>
      <c r="BG250" s="23"/>
      <c r="BH250" s="23"/>
      <c r="BI250" s="23"/>
      <c r="BJ250" s="23">
        <v>4</v>
      </c>
      <c r="BK250" s="24"/>
      <c r="BL250" s="24"/>
      <c r="BM250" s="24"/>
      <c r="BN250" s="24">
        <v>4</v>
      </c>
      <c r="BO250" s="25"/>
      <c r="BP250" s="25"/>
      <c r="BQ250" s="25"/>
      <c r="BR250" s="25">
        <v>4</v>
      </c>
      <c r="BS250" s="26"/>
      <c r="BT250" s="26"/>
      <c r="BU250" s="26"/>
      <c r="BV250" s="26">
        <v>4</v>
      </c>
      <c r="CK250" s="28"/>
      <c r="CP250" s="28"/>
    </row>
    <row r="251" spans="1:94">
      <c r="A251" s="17">
        <v>249</v>
      </c>
      <c r="B251" s="512">
        <v>23</v>
      </c>
      <c r="C251" s="818"/>
      <c r="D251" s="20"/>
      <c r="E251" s="20">
        <v>1</v>
      </c>
      <c r="F251" s="501"/>
      <c r="G251" s="20"/>
      <c r="H251" s="20"/>
      <c r="I251" s="20"/>
      <c r="J251" s="20"/>
      <c r="K251" s="20">
        <v>1</v>
      </c>
      <c r="L251" s="20"/>
      <c r="M251" s="20"/>
      <c r="N251" s="20"/>
      <c r="O251" s="20"/>
      <c r="P251" s="20"/>
      <c r="Q251" s="20"/>
      <c r="R251" s="501"/>
      <c r="S251" s="21"/>
      <c r="T251" s="21"/>
      <c r="U251" s="21">
        <v>3</v>
      </c>
      <c r="V251" s="21"/>
      <c r="W251" s="22"/>
      <c r="X251" s="22"/>
      <c r="Y251" s="22">
        <v>3</v>
      </c>
      <c r="Z251" s="22"/>
      <c r="AA251" s="23"/>
      <c r="AB251" s="23"/>
      <c r="AC251" s="23">
        <v>3</v>
      </c>
      <c r="AD251" s="23"/>
      <c r="AE251" s="24"/>
      <c r="AF251" s="24"/>
      <c r="AG251" s="24">
        <v>3</v>
      </c>
      <c r="AH251" s="24"/>
      <c r="AI251" s="25"/>
      <c r="AJ251" s="25"/>
      <c r="AK251" s="25">
        <v>3</v>
      </c>
      <c r="AL251" s="25"/>
      <c r="AM251" s="26"/>
      <c r="AN251" s="26"/>
      <c r="AO251" s="26"/>
      <c r="AP251" s="26">
        <v>4</v>
      </c>
      <c r="AQ251" s="22"/>
      <c r="AR251" s="22"/>
      <c r="AS251" s="22">
        <v>3</v>
      </c>
      <c r="AT251" s="22"/>
      <c r="AU251" s="27"/>
      <c r="AV251" s="27"/>
      <c r="AW251" s="27">
        <v>3</v>
      </c>
      <c r="AX251" s="27"/>
      <c r="AY251" s="21"/>
      <c r="AZ251" s="21"/>
      <c r="BA251" s="21">
        <v>3</v>
      </c>
      <c r="BB251" s="21"/>
      <c r="BC251" s="22"/>
      <c r="BD251" s="22"/>
      <c r="BE251" s="22">
        <v>3</v>
      </c>
      <c r="BF251" s="22"/>
      <c r="BG251" s="23"/>
      <c r="BH251" s="23"/>
      <c r="BI251" s="23"/>
      <c r="BJ251" s="23">
        <v>4</v>
      </c>
      <c r="BK251" s="24"/>
      <c r="BL251" s="24"/>
      <c r="BM251" s="24"/>
      <c r="BN251" s="24">
        <v>4</v>
      </c>
      <c r="BO251" s="25"/>
      <c r="BP251" s="25"/>
      <c r="BQ251" s="25"/>
      <c r="BR251" s="25">
        <v>4</v>
      </c>
      <c r="BS251" s="26"/>
      <c r="BT251" s="26"/>
      <c r="BU251" s="26"/>
      <c r="BV251" s="26">
        <v>4</v>
      </c>
      <c r="CK251" s="28"/>
      <c r="CP251" s="28"/>
    </row>
    <row r="252" spans="1:94">
      <c r="A252" s="17">
        <v>250</v>
      </c>
      <c r="B252" s="512">
        <v>24</v>
      </c>
      <c r="C252" s="818"/>
      <c r="D252" s="20"/>
      <c r="E252" s="20"/>
      <c r="F252" s="501">
        <v>1</v>
      </c>
      <c r="G252" s="20"/>
      <c r="H252" s="20"/>
      <c r="I252" s="20"/>
      <c r="J252" s="20"/>
      <c r="K252" s="20">
        <v>1</v>
      </c>
      <c r="L252" s="20"/>
      <c r="M252" s="20"/>
      <c r="N252" s="20"/>
      <c r="O252" s="20"/>
      <c r="P252" s="20"/>
      <c r="Q252" s="20"/>
      <c r="R252" s="501"/>
      <c r="S252" s="21"/>
      <c r="T252" s="21"/>
      <c r="U252" s="21">
        <v>3</v>
      </c>
      <c r="V252" s="21"/>
      <c r="W252" s="22"/>
      <c r="X252" s="22"/>
      <c r="Y252" s="22">
        <v>3</v>
      </c>
      <c r="Z252" s="22"/>
      <c r="AA252" s="23"/>
      <c r="AB252" s="23"/>
      <c r="AC252" s="23">
        <v>3</v>
      </c>
      <c r="AD252" s="23"/>
      <c r="AE252" s="24"/>
      <c r="AF252" s="24"/>
      <c r="AG252" s="24">
        <v>3</v>
      </c>
      <c r="AH252" s="24"/>
      <c r="AI252" s="25"/>
      <c r="AJ252" s="25"/>
      <c r="AK252" s="25">
        <v>3</v>
      </c>
      <c r="AL252" s="25"/>
      <c r="AM252" s="26"/>
      <c r="AN252" s="26"/>
      <c r="AO252" s="26">
        <v>3</v>
      </c>
      <c r="AP252" s="26"/>
      <c r="AQ252" s="22"/>
      <c r="AR252" s="22"/>
      <c r="AS252" s="22">
        <v>3</v>
      </c>
      <c r="AT252" s="22"/>
      <c r="AU252" s="27"/>
      <c r="AV252" s="27"/>
      <c r="AW252" s="27">
        <v>3</v>
      </c>
      <c r="AX252" s="27"/>
      <c r="AY252" s="21"/>
      <c r="AZ252" s="21"/>
      <c r="BA252" s="21">
        <v>3</v>
      </c>
      <c r="BB252" s="21"/>
      <c r="BC252" s="22"/>
      <c r="BD252" s="22"/>
      <c r="BE252" s="22">
        <v>3</v>
      </c>
      <c r="BF252" s="22"/>
      <c r="BG252" s="23"/>
      <c r="BH252" s="23"/>
      <c r="BI252" s="23"/>
      <c r="BJ252" s="23">
        <v>4</v>
      </c>
      <c r="BK252" s="24"/>
      <c r="BL252" s="24"/>
      <c r="BM252" s="24"/>
      <c r="BN252" s="24">
        <v>4</v>
      </c>
      <c r="BO252" s="25"/>
      <c r="BP252" s="25"/>
      <c r="BQ252" s="25">
        <v>3</v>
      </c>
      <c r="BR252" s="25"/>
      <c r="BS252" s="26"/>
      <c r="BT252" s="26"/>
      <c r="BU252" s="26">
        <v>3</v>
      </c>
      <c r="BV252" s="26"/>
      <c r="CK252" s="28"/>
      <c r="CP252" s="28"/>
    </row>
    <row r="253" spans="1:94">
      <c r="A253" s="17">
        <v>251</v>
      </c>
      <c r="B253" s="512">
        <v>25</v>
      </c>
      <c r="C253" s="818"/>
      <c r="D253" s="20"/>
      <c r="E253" s="20">
        <v>1</v>
      </c>
      <c r="F253" s="501"/>
      <c r="G253" s="20"/>
      <c r="H253" s="20"/>
      <c r="I253" s="20">
        <v>1</v>
      </c>
      <c r="J253" s="20"/>
      <c r="K253" s="20"/>
      <c r="L253" s="20"/>
      <c r="M253" s="20"/>
      <c r="N253" s="20"/>
      <c r="O253" s="20"/>
      <c r="P253" s="20"/>
      <c r="Q253" s="20"/>
      <c r="R253" s="501"/>
      <c r="S253" s="21"/>
      <c r="T253" s="21"/>
      <c r="U253" s="21">
        <v>3</v>
      </c>
      <c r="V253" s="21"/>
      <c r="W253" s="22"/>
      <c r="X253" s="22"/>
      <c r="Y253" s="22">
        <v>3</v>
      </c>
      <c r="Z253" s="22"/>
      <c r="AA253" s="23"/>
      <c r="AB253" s="23"/>
      <c r="AC253" s="23">
        <v>3</v>
      </c>
      <c r="AD253" s="23"/>
      <c r="AE253" s="24"/>
      <c r="AF253" s="24"/>
      <c r="AG253" s="24">
        <v>3</v>
      </c>
      <c r="AH253" s="24"/>
      <c r="AI253" s="25"/>
      <c r="AJ253" s="25"/>
      <c r="AK253" s="25">
        <v>3</v>
      </c>
      <c r="AL253" s="25"/>
      <c r="AM253" s="26"/>
      <c r="AN253" s="26"/>
      <c r="AO253" s="26">
        <v>3</v>
      </c>
      <c r="AP253" s="26"/>
      <c r="AQ253" s="22"/>
      <c r="AR253" s="22"/>
      <c r="AS253" s="22"/>
      <c r="AT253" s="22">
        <v>4</v>
      </c>
      <c r="AU253" s="27"/>
      <c r="AV253" s="27"/>
      <c r="AW253" s="27">
        <v>3</v>
      </c>
      <c r="AX253" s="27"/>
      <c r="AY253" s="21"/>
      <c r="AZ253" s="21"/>
      <c r="BA253" s="21">
        <v>3</v>
      </c>
      <c r="BB253" s="21"/>
      <c r="BC253" s="22"/>
      <c r="BD253" s="22"/>
      <c r="BE253" s="22">
        <v>3</v>
      </c>
      <c r="BF253" s="22"/>
      <c r="BG253" s="23"/>
      <c r="BH253" s="23"/>
      <c r="BI253" s="23"/>
      <c r="BJ253" s="23">
        <v>4</v>
      </c>
      <c r="BK253" s="24"/>
      <c r="BL253" s="24"/>
      <c r="BM253" s="24"/>
      <c r="BN253" s="24">
        <v>4</v>
      </c>
      <c r="BO253" s="25"/>
      <c r="BP253" s="25"/>
      <c r="BQ253" s="25"/>
      <c r="BR253" s="25">
        <v>4</v>
      </c>
      <c r="BS253" s="26"/>
      <c r="BT253" s="26"/>
      <c r="BU253" s="26"/>
      <c r="BV253" s="26">
        <v>4</v>
      </c>
      <c r="CK253" s="28"/>
      <c r="CP253" s="28"/>
    </row>
    <row r="254" spans="1:94">
      <c r="A254" s="17">
        <v>252</v>
      </c>
      <c r="B254" s="512">
        <v>26</v>
      </c>
      <c r="C254" s="818"/>
      <c r="D254" s="20">
        <v>1</v>
      </c>
      <c r="E254" s="20"/>
      <c r="F254" s="501"/>
      <c r="G254" s="20"/>
      <c r="H254" s="20"/>
      <c r="I254" s="20"/>
      <c r="J254" s="20"/>
      <c r="K254" s="20">
        <v>1</v>
      </c>
      <c r="L254" s="20"/>
      <c r="M254" s="20"/>
      <c r="N254" s="20"/>
      <c r="O254" s="20"/>
      <c r="P254" s="20"/>
      <c r="Q254" s="20"/>
      <c r="R254" s="501"/>
      <c r="S254" s="21"/>
      <c r="T254" s="21"/>
      <c r="U254" s="21"/>
      <c r="V254" s="21">
        <v>4</v>
      </c>
      <c r="W254" s="22"/>
      <c r="X254" s="22"/>
      <c r="Y254" s="22"/>
      <c r="Z254" s="22">
        <v>4</v>
      </c>
      <c r="AA254" s="23"/>
      <c r="AB254" s="23"/>
      <c r="AC254" s="23">
        <v>3</v>
      </c>
      <c r="AD254" s="23"/>
      <c r="AE254" s="24"/>
      <c r="AF254" s="24"/>
      <c r="AG254" s="24">
        <v>3</v>
      </c>
      <c r="AH254" s="24"/>
      <c r="AI254" s="25"/>
      <c r="AJ254" s="25"/>
      <c r="AK254" s="25">
        <v>3</v>
      </c>
      <c r="AL254" s="25"/>
      <c r="AM254" s="26"/>
      <c r="AN254" s="26"/>
      <c r="AO254" s="26"/>
      <c r="AP254" s="26">
        <v>4</v>
      </c>
      <c r="AQ254" s="22"/>
      <c r="AR254" s="22"/>
      <c r="AS254" s="22">
        <v>3</v>
      </c>
      <c r="AT254" s="22"/>
      <c r="AU254" s="27"/>
      <c r="AV254" s="27"/>
      <c r="AW254" s="27">
        <v>3</v>
      </c>
      <c r="AX254" s="27"/>
      <c r="AY254" s="21"/>
      <c r="AZ254" s="21"/>
      <c r="BA254" s="21">
        <v>3</v>
      </c>
      <c r="BB254" s="21"/>
      <c r="BC254" s="22"/>
      <c r="BD254" s="22"/>
      <c r="BE254" s="22">
        <v>3</v>
      </c>
      <c r="BF254" s="22"/>
      <c r="BG254" s="23"/>
      <c r="BH254" s="23"/>
      <c r="BI254" s="23"/>
      <c r="BJ254" s="23">
        <v>4</v>
      </c>
      <c r="BK254" s="24"/>
      <c r="BL254" s="24"/>
      <c r="BM254" s="24"/>
      <c r="BN254" s="24">
        <v>4</v>
      </c>
      <c r="BO254" s="25"/>
      <c r="BP254" s="25"/>
      <c r="BQ254" s="25">
        <v>3</v>
      </c>
      <c r="BR254" s="25"/>
      <c r="BS254" s="26"/>
      <c r="BT254" s="26"/>
      <c r="BU254" s="26"/>
      <c r="BV254" s="26">
        <v>4</v>
      </c>
      <c r="CK254" s="28"/>
      <c r="CP254" s="28"/>
    </row>
    <row r="255" spans="1:94">
      <c r="A255" s="17">
        <v>253</v>
      </c>
      <c r="B255" s="512">
        <v>27</v>
      </c>
      <c r="C255" s="818"/>
      <c r="D255" s="20">
        <v>1</v>
      </c>
      <c r="E255" s="20"/>
      <c r="F255" s="501"/>
      <c r="G255" s="20"/>
      <c r="H255" s="20"/>
      <c r="I255" s="20">
        <v>1</v>
      </c>
      <c r="J255" s="20"/>
      <c r="K255" s="20"/>
      <c r="L255" s="20"/>
      <c r="M255" s="20"/>
      <c r="N255" s="20"/>
      <c r="O255" s="20"/>
      <c r="P255" s="20"/>
      <c r="Q255" s="20"/>
      <c r="R255" s="501"/>
      <c r="S255" s="21"/>
      <c r="T255" s="21"/>
      <c r="U255" s="21">
        <v>3</v>
      </c>
      <c r="V255" s="21"/>
      <c r="W255" s="22"/>
      <c r="X255" s="22"/>
      <c r="Y255" s="22">
        <v>3</v>
      </c>
      <c r="Z255" s="22"/>
      <c r="AA255" s="23"/>
      <c r="AB255" s="23"/>
      <c r="AC255" s="23">
        <v>3</v>
      </c>
      <c r="AD255" s="23"/>
      <c r="AE255" s="24"/>
      <c r="AF255" s="24"/>
      <c r="AG255" s="24">
        <v>3</v>
      </c>
      <c r="AH255" s="24"/>
      <c r="AI255" s="25"/>
      <c r="AJ255" s="25"/>
      <c r="AK255" s="25">
        <v>3</v>
      </c>
      <c r="AL255" s="25"/>
      <c r="AM255" s="26"/>
      <c r="AN255" s="26"/>
      <c r="AO255" s="26">
        <v>3</v>
      </c>
      <c r="AP255" s="26"/>
      <c r="AQ255" s="22"/>
      <c r="AR255" s="22"/>
      <c r="AS255" s="22">
        <v>3</v>
      </c>
      <c r="AT255" s="22"/>
      <c r="AU255" s="27"/>
      <c r="AV255" s="27"/>
      <c r="AW255" s="27">
        <v>3</v>
      </c>
      <c r="AX255" s="27"/>
      <c r="AY255" s="21"/>
      <c r="AZ255" s="21"/>
      <c r="BA255" s="21">
        <v>3</v>
      </c>
      <c r="BB255" s="21"/>
      <c r="BC255" s="22"/>
      <c r="BD255" s="22"/>
      <c r="BE255" s="22">
        <v>3</v>
      </c>
      <c r="BF255" s="22"/>
      <c r="BG255" s="23"/>
      <c r="BH255" s="23"/>
      <c r="BI255" s="23">
        <v>3</v>
      </c>
      <c r="BJ255" s="23"/>
      <c r="BK255" s="24"/>
      <c r="BL255" s="24"/>
      <c r="BM255" s="24"/>
      <c r="BN255" s="24">
        <v>4</v>
      </c>
      <c r="BO255" s="25"/>
      <c r="BP255" s="25"/>
      <c r="BQ255" s="25"/>
      <c r="BR255" s="25">
        <v>4</v>
      </c>
      <c r="BS255" s="26"/>
      <c r="BT255" s="26"/>
      <c r="BU255" s="26"/>
      <c r="BV255" s="26">
        <v>4</v>
      </c>
      <c r="CK255" s="28"/>
      <c r="CP255" s="28"/>
    </row>
    <row r="256" spans="1:94">
      <c r="A256" s="17">
        <v>254</v>
      </c>
      <c r="B256" s="512">
        <v>28</v>
      </c>
      <c r="C256" s="818"/>
      <c r="D256" s="20"/>
      <c r="E256" s="20"/>
      <c r="F256" s="501">
        <v>1</v>
      </c>
      <c r="G256" s="20"/>
      <c r="H256" s="20"/>
      <c r="I256" s="20">
        <v>1</v>
      </c>
      <c r="J256" s="20"/>
      <c r="K256" s="20"/>
      <c r="L256" s="20"/>
      <c r="M256" s="20"/>
      <c r="N256" s="20"/>
      <c r="O256" s="20"/>
      <c r="P256" s="20"/>
      <c r="Q256" s="20"/>
      <c r="R256" s="501"/>
      <c r="S256" s="21"/>
      <c r="T256" s="21"/>
      <c r="U256" s="21">
        <v>3</v>
      </c>
      <c r="V256" s="21"/>
      <c r="W256" s="22"/>
      <c r="X256" s="22"/>
      <c r="Y256" s="22">
        <v>3</v>
      </c>
      <c r="Z256" s="22"/>
      <c r="AA256" s="23"/>
      <c r="AB256" s="23"/>
      <c r="AC256" s="23">
        <v>3</v>
      </c>
      <c r="AD256" s="23"/>
      <c r="AE256" s="24"/>
      <c r="AF256" s="24"/>
      <c r="AG256" s="24">
        <v>3</v>
      </c>
      <c r="AH256" s="24"/>
      <c r="AI256" s="25"/>
      <c r="AJ256" s="25"/>
      <c r="AK256" s="25"/>
      <c r="AL256" s="25">
        <v>4</v>
      </c>
      <c r="AM256" s="26"/>
      <c r="AN256" s="26"/>
      <c r="AO256" s="26">
        <v>3</v>
      </c>
      <c r="AP256" s="26"/>
      <c r="AQ256" s="22"/>
      <c r="AR256" s="22"/>
      <c r="AS256" s="22"/>
      <c r="AT256" s="22">
        <v>4</v>
      </c>
      <c r="AU256" s="27"/>
      <c r="AV256" s="27"/>
      <c r="AW256" s="27">
        <v>3</v>
      </c>
      <c r="AX256" s="27"/>
      <c r="AY256" s="21"/>
      <c r="AZ256" s="21"/>
      <c r="BA256" s="21">
        <v>3</v>
      </c>
      <c r="BB256" s="21"/>
      <c r="BC256" s="22"/>
      <c r="BD256" s="22"/>
      <c r="BE256" s="22">
        <v>3</v>
      </c>
      <c r="BF256" s="22"/>
      <c r="BG256" s="23"/>
      <c r="BH256" s="23"/>
      <c r="BI256" s="23"/>
      <c r="BJ256" s="23">
        <v>4</v>
      </c>
      <c r="BK256" s="24"/>
      <c r="BL256" s="24"/>
      <c r="BM256" s="24"/>
      <c r="BN256" s="24">
        <v>4</v>
      </c>
      <c r="BO256" s="25"/>
      <c r="BP256" s="25"/>
      <c r="BQ256" s="25">
        <v>3</v>
      </c>
      <c r="BR256" s="25"/>
      <c r="BS256" s="26"/>
      <c r="BT256" s="26"/>
      <c r="BU256" s="26">
        <v>3</v>
      </c>
      <c r="BV256" s="26"/>
      <c r="CK256" s="28"/>
      <c r="CP256" s="28"/>
    </row>
    <row r="257" spans="1:94">
      <c r="A257" s="17">
        <v>255</v>
      </c>
      <c r="B257" s="512">
        <v>29</v>
      </c>
      <c r="C257" s="818"/>
      <c r="D257" s="20">
        <v>1</v>
      </c>
      <c r="E257" s="20"/>
      <c r="F257" s="501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501">
        <v>1</v>
      </c>
      <c r="S257" s="21"/>
      <c r="T257" s="21"/>
      <c r="U257" s="21"/>
      <c r="V257" s="21">
        <v>4</v>
      </c>
      <c r="W257" s="22"/>
      <c r="X257" s="22"/>
      <c r="Y257" s="22">
        <v>3</v>
      </c>
      <c r="Z257" s="22"/>
      <c r="AA257" s="23"/>
      <c r="AB257" s="23"/>
      <c r="AC257" s="23"/>
      <c r="AD257" s="23">
        <v>4</v>
      </c>
      <c r="AE257" s="24"/>
      <c r="AF257" s="24"/>
      <c r="AG257" s="24">
        <v>3</v>
      </c>
      <c r="AH257" s="24"/>
      <c r="AI257" s="25"/>
      <c r="AJ257" s="25"/>
      <c r="AK257" s="25">
        <v>3</v>
      </c>
      <c r="AL257" s="25"/>
      <c r="AM257" s="26"/>
      <c r="AN257" s="26"/>
      <c r="AO257" s="26"/>
      <c r="AP257" s="26">
        <v>4</v>
      </c>
      <c r="AQ257" s="22"/>
      <c r="AR257" s="22"/>
      <c r="AS257" s="22"/>
      <c r="AT257" s="22">
        <v>4</v>
      </c>
      <c r="AU257" s="27"/>
      <c r="AV257" s="27"/>
      <c r="AW257" s="27">
        <v>3</v>
      </c>
      <c r="AX257" s="27"/>
      <c r="AY257" s="21"/>
      <c r="AZ257" s="21"/>
      <c r="BA257" s="21">
        <v>3</v>
      </c>
      <c r="BB257" s="21"/>
      <c r="BC257" s="22"/>
      <c r="BD257" s="22"/>
      <c r="BE257" s="22"/>
      <c r="BF257" s="22">
        <v>4</v>
      </c>
      <c r="BG257" s="23"/>
      <c r="BH257" s="23"/>
      <c r="BI257" s="23"/>
      <c r="BJ257" s="23">
        <v>4</v>
      </c>
      <c r="BK257" s="24"/>
      <c r="BL257" s="24"/>
      <c r="BM257" s="24"/>
      <c r="BN257" s="24">
        <v>4</v>
      </c>
      <c r="BO257" s="25"/>
      <c r="BP257" s="25"/>
      <c r="BQ257" s="25">
        <v>3</v>
      </c>
      <c r="BR257" s="25"/>
      <c r="BS257" s="26"/>
      <c r="BT257" s="26"/>
      <c r="BU257" s="26"/>
      <c r="BV257" s="26">
        <v>4</v>
      </c>
      <c r="CK257" s="28"/>
      <c r="CP257" s="28"/>
    </row>
    <row r="258" spans="1:94">
      <c r="A258" s="17">
        <v>256</v>
      </c>
      <c r="B258" s="512">
        <v>30</v>
      </c>
      <c r="C258" s="818"/>
      <c r="D258" s="20"/>
      <c r="E258" s="20">
        <v>1</v>
      </c>
      <c r="F258" s="501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501">
        <v>1</v>
      </c>
      <c r="S258" s="21"/>
      <c r="T258" s="21"/>
      <c r="U258" s="21">
        <v>3</v>
      </c>
      <c r="V258" s="21"/>
      <c r="W258" s="22"/>
      <c r="X258" s="22"/>
      <c r="Y258" s="22"/>
      <c r="Z258" s="22">
        <v>4</v>
      </c>
      <c r="AA258" s="23"/>
      <c r="AB258" s="23"/>
      <c r="AC258" s="23"/>
      <c r="AD258" s="23">
        <v>4</v>
      </c>
      <c r="AE258" s="24"/>
      <c r="AF258" s="24"/>
      <c r="AG258" s="24">
        <v>3</v>
      </c>
      <c r="AH258" s="24"/>
      <c r="AI258" s="25"/>
      <c r="AJ258" s="25"/>
      <c r="AK258" s="25">
        <v>3</v>
      </c>
      <c r="AL258" s="25"/>
      <c r="AM258" s="26"/>
      <c r="AN258" s="26"/>
      <c r="AO258" s="26"/>
      <c r="AP258" s="26">
        <v>4</v>
      </c>
      <c r="AQ258" s="22"/>
      <c r="AR258" s="22"/>
      <c r="AS258" s="22">
        <v>3</v>
      </c>
      <c r="AT258" s="22"/>
      <c r="AU258" s="27"/>
      <c r="AV258" s="27"/>
      <c r="AW258" s="27">
        <v>3</v>
      </c>
      <c r="AX258" s="27"/>
      <c r="AY258" s="21"/>
      <c r="AZ258" s="21"/>
      <c r="BA258" s="21">
        <v>3</v>
      </c>
      <c r="BB258" s="21"/>
      <c r="BC258" s="22"/>
      <c r="BD258" s="22"/>
      <c r="BE258" s="22"/>
      <c r="BF258" s="22">
        <v>4</v>
      </c>
      <c r="BG258" s="23"/>
      <c r="BH258" s="23"/>
      <c r="BI258" s="23"/>
      <c r="BJ258" s="23">
        <v>4</v>
      </c>
      <c r="BK258" s="24"/>
      <c r="BL258" s="24"/>
      <c r="BM258" s="24"/>
      <c r="BN258" s="24">
        <v>4</v>
      </c>
      <c r="BO258" s="25"/>
      <c r="BP258" s="25"/>
      <c r="BQ258" s="25">
        <v>3</v>
      </c>
      <c r="BR258" s="25"/>
      <c r="BS258" s="26"/>
      <c r="BT258" s="26"/>
      <c r="BU258" s="26">
        <v>3</v>
      </c>
      <c r="BV258" s="26"/>
      <c r="CK258" s="28"/>
      <c r="CP258" s="28"/>
    </row>
    <row r="259" spans="1:94">
      <c r="A259" s="17">
        <v>257</v>
      </c>
      <c r="B259" s="512">
        <v>31</v>
      </c>
      <c r="C259" s="818"/>
      <c r="D259" s="20"/>
      <c r="E259" s="20"/>
      <c r="F259" s="501">
        <v>1</v>
      </c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501">
        <v>1</v>
      </c>
      <c r="S259" s="21"/>
      <c r="T259" s="21"/>
      <c r="U259" s="21"/>
      <c r="V259" s="21">
        <v>4</v>
      </c>
      <c r="W259" s="22"/>
      <c r="X259" s="22"/>
      <c r="Y259" s="22">
        <v>3</v>
      </c>
      <c r="Z259" s="22"/>
      <c r="AA259" s="23"/>
      <c r="AB259" s="23"/>
      <c r="AC259" s="23"/>
      <c r="AD259" s="23">
        <v>4</v>
      </c>
      <c r="AE259" s="24"/>
      <c r="AF259" s="24"/>
      <c r="AG259" s="24">
        <v>3</v>
      </c>
      <c r="AH259" s="24"/>
      <c r="AI259" s="25"/>
      <c r="AJ259" s="25"/>
      <c r="AK259" s="25">
        <v>3</v>
      </c>
      <c r="AL259" s="25"/>
      <c r="AM259" s="26"/>
      <c r="AN259" s="26"/>
      <c r="AO259" s="26">
        <v>3</v>
      </c>
      <c r="AP259" s="26"/>
      <c r="AQ259" s="22"/>
      <c r="AR259" s="22"/>
      <c r="AS259" s="22">
        <v>3</v>
      </c>
      <c r="AT259" s="22"/>
      <c r="AU259" s="27"/>
      <c r="AV259" s="27"/>
      <c r="AW259" s="27">
        <v>3</v>
      </c>
      <c r="AX259" s="27"/>
      <c r="AY259" s="21"/>
      <c r="AZ259" s="21"/>
      <c r="BA259" s="21">
        <v>3</v>
      </c>
      <c r="BB259" s="21"/>
      <c r="BC259" s="22"/>
      <c r="BD259" s="22"/>
      <c r="BE259" s="22">
        <v>3</v>
      </c>
      <c r="BF259" s="22"/>
      <c r="BG259" s="23"/>
      <c r="BH259" s="23"/>
      <c r="BI259" s="23">
        <v>3</v>
      </c>
      <c r="BJ259" s="23"/>
      <c r="BK259" s="24"/>
      <c r="BL259" s="24"/>
      <c r="BM259" s="24"/>
      <c r="BN259" s="24">
        <v>4</v>
      </c>
      <c r="BO259" s="25"/>
      <c r="BP259" s="25"/>
      <c r="BQ259" s="25"/>
      <c r="BR259" s="25">
        <v>4</v>
      </c>
      <c r="BS259" s="26"/>
      <c r="BT259" s="26"/>
      <c r="BU259" s="26"/>
      <c r="BV259" s="26">
        <v>4</v>
      </c>
      <c r="CK259" s="28"/>
      <c r="CP259" s="28"/>
    </row>
    <row r="260" spans="1:94">
      <c r="A260" s="17">
        <v>258</v>
      </c>
      <c r="B260" s="512">
        <v>32</v>
      </c>
      <c r="C260" s="818"/>
      <c r="D260" s="20"/>
      <c r="E260" s="20"/>
      <c r="F260" s="501">
        <v>1</v>
      </c>
      <c r="G260" s="20"/>
      <c r="H260" s="20"/>
      <c r="I260" s="20">
        <v>1</v>
      </c>
      <c r="J260" s="20"/>
      <c r="K260" s="20"/>
      <c r="L260" s="20"/>
      <c r="M260" s="20"/>
      <c r="N260" s="20"/>
      <c r="O260" s="20"/>
      <c r="P260" s="20"/>
      <c r="Q260" s="20"/>
      <c r="R260" s="501"/>
      <c r="S260" s="21"/>
      <c r="T260" s="21"/>
      <c r="U260" s="21">
        <v>3</v>
      </c>
      <c r="V260" s="21"/>
      <c r="W260" s="22"/>
      <c r="X260" s="22"/>
      <c r="Y260" s="22">
        <v>3</v>
      </c>
      <c r="Z260" s="22"/>
      <c r="AA260" s="23"/>
      <c r="AB260" s="23"/>
      <c r="AC260" s="23">
        <v>3</v>
      </c>
      <c r="AD260" s="23"/>
      <c r="AE260" s="24"/>
      <c r="AF260" s="24"/>
      <c r="AG260" s="24">
        <v>3</v>
      </c>
      <c r="AH260" s="24"/>
      <c r="AI260" s="25"/>
      <c r="AJ260" s="25"/>
      <c r="AK260" s="25">
        <v>3</v>
      </c>
      <c r="AL260" s="25"/>
      <c r="AM260" s="26"/>
      <c r="AN260" s="26"/>
      <c r="AO260" s="26">
        <v>3</v>
      </c>
      <c r="AP260" s="26"/>
      <c r="AQ260" s="22"/>
      <c r="AR260" s="22"/>
      <c r="AS260" s="22">
        <v>3</v>
      </c>
      <c r="AT260" s="22"/>
      <c r="AU260" s="27"/>
      <c r="AV260" s="27"/>
      <c r="AW260" s="27">
        <v>3</v>
      </c>
      <c r="AX260" s="27"/>
      <c r="AY260" s="21"/>
      <c r="AZ260" s="21"/>
      <c r="BA260" s="21">
        <v>3</v>
      </c>
      <c r="BB260" s="21"/>
      <c r="BC260" s="22"/>
      <c r="BD260" s="22"/>
      <c r="BE260" s="22">
        <v>3</v>
      </c>
      <c r="BF260" s="22"/>
      <c r="BG260" s="23"/>
      <c r="BH260" s="23"/>
      <c r="BI260" s="23">
        <v>3</v>
      </c>
      <c r="BJ260" s="23"/>
      <c r="BK260" s="24"/>
      <c r="BL260" s="24"/>
      <c r="BM260" s="24"/>
      <c r="BN260" s="24">
        <v>4</v>
      </c>
      <c r="BO260" s="25"/>
      <c r="BP260" s="25"/>
      <c r="BQ260" s="25">
        <v>3</v>
      </c>
      <c r="BR260" s="25"/>
      <c r="BS260" s="26"/>
      <c r="BT260" s="26"/>
      <c r="BU260" s="26">
        <v>3</v>
      </c>
      <c r="BV260" s="26"/>
      <c r="CK260" s="28"/>
      <c r="CP260" s="28"/>
    </row>
    <row r="261" spans="1:94">
      <c r="A261" s="17">
        <v>259</v>
      </c>
      <c r="B261" s="512">
        <v>33</v>
      </c>
      <c r="C261" s="818"/>
      <c r="D261" s="20"/>
      <c r="E261" s="20">
        <v>1</v>
      </c>
      <c r="F261" s="501"/>
      <c r="G261" s="20"/>
      <c r="H261" s="20"/>
      <c r="I261" s="20">
        <v>1</v>
      </c>
      <c r="J261" s="20"/>
      <c r="K261" s="20"/>
      <c r="L261" s="20"/>
      <c r="M261" s="20"/>
      <c r="N261" s="20"/>
      <c r="O261" s="20"/>
      <c r="P261" s="20"/>
      <c r="Q261" s="20"/>
      <c r="R261" s="501"/>
      <c r="S261" s="21"/>
      <c r="T261" s="21"/>
      <c r="U261" s="21">
        <v>3</v>
      </c>
      <c r="V261" s="21"/>
      <c r="W261" s="22"/>
      <c r="X261" s="22"/>
      <c r="Y261" s="22">
        <v>3</v>
      </c>
      <c r="Z261" s="22"/>
      <c r="AA261" s="23"/>
      <c r="AB261" s="23"/>
      <c r="AC261" s="23">
        <v>3</v>
      </c>
      <c r="AD261" s="23"/>
      <c r="AE261" s="24"/>
      <c r="AF261" s="24"/>
      <c r="AG261" s="24">
        <v>3</v>
      </c>
      <c r="AH261" s="24"/>
      <c r="AI261" s="25"/>
      <c r="AJ261" s="25"/>
      <c r="AK261" s="25">
        <v>3</v>
      </c>
      <c r="AL261" s="25"/>
      <c r="AM261" s="26"/>
      <c r="AN261" s="26"/>
      <c r="AO261" s="26">
        <v>3</v>
      </c>
      <c r="AP261" s="26"/>
      <c r="AQ261" s="22"/>
      <c r="AR261" s="22"/>
      <c r="AS261" s="22">
        <v>3</v>
      </c>
      <c r="AT261" s="22"/>
      <c r="AU261" s="27"/>
      <c r="AV261" s="27"/>
      <c r="AW261" s="27">
        <v>3</v>
      </c>
      <c r="AX261" s="27"/>
      <c r="AY261" s="21"/>
      <c r="AZ261" s="21"/>
      <c r="BA261" s="21">
        <v>3</v>
      </c>
      <c r="BB261" s="21"/>
      <c r="BC261" s="22"/>
      <c r="BD261" s="22"/>
      <c r="BE261" s="22"/>
      <c r="BF261" s="22">
        <v>4</v>
      </c>
      <c r="BG261" s="23"/>
      <c r="BH261" s="23"/>
      <c r="BI261" s="23"/>
      <c r="BJ261" s="23">
        <v>4</v>
      </c>
      <c r="BK261" s="24"/>
      <c r="BL261" s="24"/>
      <c r="BM261" s="24"/>
      <c r="BN261" s="24">
        <v>4</v>
      </c>
      <c r="BO261" s="25"/>
      <c r="BP261" s="25"/>
      <c r="BQ261" s="25"/>
      <c r="BR261" s="25">
        <v>4</v>
      </c>
      <c r="BS261" s="26"/>
      <c r="BT261" s="26"/>
      <c r="BU261" s="26"/>
      <c r="BV261" s="26">
        <v>4</v>
      </c>
      <c r="CK261" s="28"/>
      <c r="CP261" s="28"/>
    </row>
    <row r="262" spans="1:94">
      <c r="A262" s="17">
        <v>260</v>
      </c>
      <c r="B262" s="512">
        <v>34</v>
      </c>
      <c r="C262" s="818"/>
      <c r="D262" s="20">
        <v>1</v>
      </c>
      <c r="E262" s="20"/>
      <c r="F262" s="501"/>
      <c r="G262" s="20"/>
      <c r="H262" s="20"/>
      <c r="I262" s="20">
        <v>1</v>
      </c>
      <c r="J262" s="20"/>
      <c r="K262" s="20"/>
      <c r="L262" s="20"/>
      <c r="M262" s="20"/>
      <c r="N262" s="20"/>
      <c r="O262" s="20"/>
      <c r="P262" s="20"/>
      <c r="Q262" s="20"/>
      <c r="R262" s="501"/>
      <c r="S262" s="21"/>
      <c r="T262" s="21"/>
      <c r="U262" s="21"/>
      <c r="V262" s="21">
        <v>4</v>
      </c>
      <c r="W262" s="22"/>
      <c r="X262" s="22"/>
      <c r="Y262" s="22">
        <v>3</v>
      </c>
      <c r="Z262" s="22"/>
      <c r="AA262" s="23"/>
      <c r="AB262" s="23"/>
      <c r="AC262" s="23"/>
      <c r="AD262" s="23">
        <v>4</v>
      </c>
      <c r="AE262" s="24"/>
      <c r="AF262" s="24"/>
      <c r="AG262" s="24">
        <v>3</v>
      </c>
      <c r="AH262" s="24"/>
      <c r="AI262" s="25"/>
      <c r="AJ262" s="25"/>
      <c r="AK262" s="25">
        <v>3</v>
      </c>
      <c r="AL262" s="25"/>
      <c r="AM262" s="26"/>
      <c r="AN262" s="26"/>
      <c r="AO262" s="26"/>
      <c r="AP262" s="26">
        <v>4</v>
      </c>
      <c r="AQ262" s="22"/>
      <c r="AR262" s="22"/>
      <c r="AS262" s="22">
        <v>3</v>
      </c>
      <c r="AT262" s="22"/>
      <c r="AU262" s="27"/>
      <c r="AV262" s="27"/>
      <c r="AW262" s="27">
        <v>3</v>
      </c>
      <c r="AX262" s="27"/>
      <c r="AY262" s="21"/>
      <c r="AZ262" s="21"/>
      <c r="BA262" s="21">
        <v>3</v>
      </c>
      <c r="BB262" s="21"/>
      <c r="BC262" s="22"/>
      <c r="BD262" s="22"/>
      <c r="BE262" s="22"/>
      <c r="BF262" s="22">
        <v>4</v>
      </c>
      <c r="BG262" s="23"/>
      <c r="BH262" s="23"/>
      <c r="BI262" s="23"/>
      <c r="BJ262" s="23">
        <v>4</v>
      </c>
      <c r="BK262" s="24"/>
      <c r="BL262" s="24"/>
      <c r="BM262" s="24"/>
      <c r="BN262" s="24">
        <v>4</v>
      </c>
      <c r="BO262" s="25"/>
      <c r="BP262" s="25"/>
      <c r="BQ262" s="25">
        <v>3</v>
      </c>
      <c r="BR262" s="25"/>
      <c r="BS262" s="26"/>
      <c r="BT262" s="26"/>
      <c r="BU262" s="26"/>
      <c r="BV262" s="26">
        <v>4</v>
      </c>
      <c r="CK262" s="28"/>
      <c r="CP262" s="28"/>
    </row>
    <row r="263" spans="1:94">
      <c r="A263" s="17">
        <v>261</v>
      </c>
      <c r="B263" s="512">
        <v>35</v>
      </c>
      <c r="C263" s="818"/>
      <c r="D263" s="20">
        <v>1</v>
      </c>
      <c r="E263" s="20"/>
      <c r="F263" s="501"/>
      <c r="G263" s="20"/>
      <c r="H263" s="20"/>
      <c r="I263" s="20">
        <v>1</v>
      </c>
      <c r="J263" s="20"/>
      <c r="K263" s="20"/>
      <c r="L263" s="20"/>
      <c r="M263" s="20"/>
      <c r="N263" s="20"/>
      <c r="O263" s="20"/>
      <c r="P263" s="20"/>
      <c r="Q263" s="20"/>
      <c r="R263" s="501"/>
      <c r="S263" s="21"/>
      <c r="T263" s="21"/>
      <c r="U263" s="21">
        <v>3</v>
      </c>
      <c r="V263" s="21"/>
      <c r="W263" s="22"/>
      <c r="X263" s="22"/>
      <c r="Y263" s="22">
        <v>3</v>
      </c>
      <c r="Z263" s="22"/>
      <c r="AA263" s="23"/>
      <c r="AB263" s="23"/>
      <c r="AC263" s="23">
        <v>3</v>
      </c>
      <c r="AD263" s="23"/>
      <c r="AE263" s="24"/>
      <c r="AF263" s="24"/>
      <c r="AG263" s="24">
        <v>3</v>
      </c>
      <c r="AH263" s="24"/>
      <c r="AI263" s="25"/>
      <c r="AJ263" s="25"/>
      <c r="AK263" s="25">
        <v>3</v>
      </c>
      <c r="AL263" s="25"/>
      <c r="AM263" s="26"/>
      <c r="AN263" s="26"/>
      <c r="AO263" s="26">
        <v>3</v>
      </c>
      <c r="AP263" s="26"/>
      <c r="AQ263" s="22"/>
      <c r="AR263" s="22"/>
      <c r="AS263" s="22">
        <v>3</v>
      </c>
      <c r="AT263" s="22"/>
      <c r="AU263" s="27"/>
      <c r="AV263" s="27"/>
      <c r="AW263" s="27">
        <v>3</v>
      </c>
      <c r="AX263" s="27"/>
      <c r="AY263" s="21"/>
      <c r="AZ263" s="21"/>
      <c r="BA263" s="21">
        <v>3</v>
      </c>
      <c r="BB263" s="21"/>
      <c r="BC263" s="22"/>
      <c r="BD263" s="22"/>
      <c r="BE263" s="22">
        <v>3</v>
      </c>
      <c r="BF263" s="22"/>
      <c r="BG263" s="23"/>
      <c r="BH263" s="23"/>
      <c r="BI263" s="23"/>
      <c r="BJ263" s="23">
        <v>4</v>
      </c>
      <c r="BK263" s="24"/>
      <c r="BL263" s="24"/>
      <c r="BM263" s="24"/>
      <c r="BN263" s="24">
        <v>4</v>
      </c>
      <c r="BO263" s="25"/>
      <c r="BP263" s="25"/>
      <c r="BQ263" s="25">
        <v>3</v>
      </c>
      <c r="BR263" s="25"/>
      <c r="BS263" s="26"/>
      <c r="BT263" s="26"/>
      <c r="BU263" s="26"/>
      <c r="BV263" s="26">
        <v>4</v>
      </c>
      <c r="CK263" s="28"/>
      <c r="CP263" s="28"/>
    </row>
    <row r="264" spans="1:94">
      <c r="A264" s="17">
        <v>262</v>
      </c>
      <c r="B264" s="512">
        <v>36</v>
      </c>
      <c r="C264" s="818"/>
      <c r="D264" s="20">
        <v>1</v>
      </c>
      <c r="E264" s="20"/>
      <c r="F264" s="501"/>
      <c r="G264" s="20"/>
      <c r="H264" s="20"/>
      <c r="I264" s="20"/>
      <c r="J264" s="20">
        <v>1</v>
      </c>
      <c r="K264" s="20"/>
      <c r="L264" s="20"/>
      <c r="M264" s="20"/>
      <c r="N264" s="20"/>
      <c r="O264" s="20"/>
      <c r="P264" s="20"/>
      <c r="Q264" s="20"/>
      <c r="R264" s="501"/>
      <c r="S264" s="21"/>
      <c r="T264" s="21"/>
      <c r="U264" s="21">
        <v>3</v>
      </c>
      <c r="V264" s="21"/>
      <c r="W264" s="22"/>
      <c r="X264" s="22"/>
      <c r="Y264" s="22">
        <v>3</v>
      </c>
      <c r="Z264" s="22"/>
      <c r="AA264" s="23"/>
      <c r="AB264" s="23"/>
      <c r="AC264" s="23">
        <v>3</v>
      </c>
      <c r="AD264" s="23"/>
      <c r="AE264" s="24"/>
      <c r="AF264" s="24"/>
      <c r="AG264" s="24">
        <v>3</v>
      </c>
      <c r="AH264" s="24"/>
      <c r="AI264" s="25"/>
      <c r="AJ264" s="25"/>
      <c r="AK264" s="25"/>
      <c r="AL264" s="25">
        <v>4</v>
      </c>
      <c r="AM264" s="26"/>
      <c r="AN264" s="26"/>
      <c r="AO264" s="26">
        <v>3</v>
      </c>
      <c r="AP264" s="26"/>
      <c r="AQ264" s="22"/>
      <c r="AR264" s="22"/>
      <c r="AS264" s="22">
        <v>3</v>
      </c>
      <c r="AT264" s="22"/>
      <c r="AU264" s="27"/>
      <c r="AV264" s="27"/>
      <c r="AW264" s="27">
        <v>3</v>
      </c>
      <c r="AX264" s="27"/>
      <c r="AY264" s="21"/>
      <c r="AZ264" s="21"/>
      <c r="BA264" s="21">
        <v>3</v>
      </c>
      <c r="BB264" s="21"/>
      <c r="BC264" s="22"/>
      <c r="BD264" s="22"/>
      <c r="BE264" s="22">
        <v>3</v>
      </c>
      <c r="BF264" s="22"/>
      <c r="BG264" s="23"/>
      <c r="BH264" s="23"/>
      <c r="BI264" s="23"/>
      <c r="BJ264" s="23">
        <v>4</v>
      </c>
      <c r="BK264" s="24"/>
      <c r="BL264" s="24"/>
      <c r="BM264" s="24"/>
      <c r="BN264" s="24">
        <v>4</v>
      </c>
      <c r="BO264" s="25"/>
      <c r="BP264" s="25"/>
      <c r="BQ264" s="25">
        <v>3</v>
      </c>
      <c r="BR264" s="25"/>
      <c r="BS264" s="26"/>
      <c r="BT264" s="26"/>
      <c r="BU264" s="26">
        <v>3</v>
      </c>
      <c r="BV264" s="26"/>
      <c r="CK264" s="28"/>
      <c r="CP264" s="28"/>
    </row>
    <row r="265" spans="1:94">
      <c r="A265" s="17">
        <v>263</v>
      </c>
      <c r="B265" s="512">
        <v>37</v>
      </c>
      <c r="C265" s="818"/>
      <c r="D265" s="20"/>
      <c r="E265" s="20">
        <v>1</v>
      </c>
      <c r="F265" s="501"/>
      <c r="G265" s="20"/>
      <c r="H265" s="20"/>
      <c r="I265" s="20">
        <v>1</v>
      </c>
      <c r="J265" s="20"/>
      <c r="K265" s="20"/>
      <c r="L265" s="20"/>
      <c r="M265" s="20"/>
      <c r="N265" s="20"/>
      <c r="O265" s="20"/>
      <c r="P265" s="20"/>
      <c r="Q265" s="20"/>
      <c r="R265" s="501"/>
      <c r="S265" s="21"/>
      <c r="T265" s="21"/>
      <c r="U265" s="21">
        <v>3</v>
      </c>
      <c r="V265" s="21"/>
      <c r="W265" s="22"/>
      <c r="X265" s="22"/>
      <c r="Y265" s="22">
        <v>3</v>
      </c>
      <c r="Z265" s="22"/>
      <c r="AA265" s="23"/>
      <c r="AB265" s="23"/>
      <c r="AC265" s="23"/>
      <c r="AD265" s="23">
        <v>4</v>
      </c>
      <c r="AE265" s="24"/>
      <c r="AF265" s="24"/>
      <c r="AG265" s="24">
        <v>3</v>
      </c>
      <c r="AH265" s="24"/>
      <c r="AI265" s="25"/>
      <c r="AJ265" s="25"/>
      <c r="AK265" s="25">
        <v>3</v>
      </c>
      <c r="AL265" s="25"/>
      <c r="AM265" s="26"/>
      <c r="AN265" s="26"/>
      <c r="AO265" s="26"/>
      <c r="AP265" s="26">
        <v>4</v>
      </c>
      <c r="AQ265" s="22"/>
      <c r="AR265" s="22"/>
      <c r="AS265" s="22"/>
      <c r="AT265" s="22">
        <v>4</v>
      </c>
      <c r="AU265" s="27"/>
      <c r="AV265" s="27"/>
      <c r="AW265" s="27">
        <v>3</v>
      </c>
      <c r="AX265" s="27"/>
      <c r="AY265" s="21"/>
      <c r="AZ265" s="21"/>
      <c r="BA265" s="21">
        <v>3</v>
      </c>
      <c r="BB265" s="21"/>
      <c r="BC265" s="22"/>
      <c r="BD265" s="22"/>
      <c r="BE265" s="22">
        <v>3</v>
      </c>
      <c r="BF265" s="22"/>
      <c r="BG265" s="23"/>
      <c r="BH265" s="23"/>
      <c r="BI265" s="23"/>
      <c r="BJ265" s="23">
        <v>4</v>
      </c>
      <c r="BK265" s="24"/>
      <c r="BL265" s="24"/>
      <c r="BM265" s="24"/>
      <c r="BN265" s="24">
        <v>4</v>
      </c>
      <c r="BO265" s="25"/>
      <c r="BP265" s="25"/>
      <c r="BQ265" s="25">
        <v>3</v>
      </c>
      <c r="BR265" s="25"/>
      <c r="BS265" s="26"/>
      <c r="BT265" s="26"/>
      <c r="BU265" s="26">
        <v>3</v>
      </c>
      <c r="BV265" s="26"/>
      <c r="CK265" s="28"/>
      <c r="CP265" s="28"/>
    </row>
    <row r="266" spans="1:94">
      <c r="A266" s="17">
        <v>264</v>
      </c>
      <c r="B266" s="512">
        <v>38</v>
      </c>
      <c r="C266" s="818"/>
      <c r="D266" s="20">
        <v>1</v>
      </c>
      <c r="E266" s="20"/>
      <c r="F266" s="501"/>
      <c r="G266" s="20"/>
      <c r="H266" s="20"/>
      <c r="I266" s="20">
        <v>1</v>
      </c>
      <c r="J266" s="20"/>
      <c r="K266" s="20"/>
      <c r="L266" s="20"/>
      <c r="M266" s="20"/>
      <c r="N266" s="20"/>
      <c r="O266" s="20"/>
      <c r="P266" s="20"/>
      <c r="Q266" s="20"/>
      <c r="R266" s="501"/>
      <c r="S266" s="21"/>
      <c r="T266" s="21"/>
      <c r="U266" s="21">
        <v>3</v>
      </c>
      <c r="V266" s="21"/>
      <c r="W266" s="22"/>
      <c r="X266" s="22"/>
      <c r="Y266" s="22">
        <v>3</v>
      </c>
      <c r="Z266" s="22"/>
      <c r="AA266" s="23"/>
      <c r="AB266" s="23"/>
      <c r="AC266" s="23">
        <v>3</v>
      </c>
      <c r="AD266" s="23"/>
      <c r="AE266" s="24"/>
      <c r="AF266" s="24"/>
      <c r="AG266" s="24">
        <v>3</v>
      </c>
      <c r="AH266" s="24"/>
      <c r="AI266" s="25"/>
      <c r="AJ266" s="25"/>
      <c r="AK266" s="25">
        <v>3</v>
      </c>
      <c r="AL266" s="25"/>
      <c r="AM266" s="26"/>
      <c r="AN266" s="26"/>
      <c r="AO266" s="26">
        <v>3</v>
      </c>
      <c r="AP266" s="26"/>
      <c r="AQ266" s="22"/>
      <c r="AR266" s="22"/>
      <c r="AS266" s="22">
        <v>3</v>
      </c>
      <c r="AT266" s="22"/>
      <c r="AU266" s="27"/>
      <c r="AV266" s="27"/>
      <c r="AW266" s="27">
        <v>3</v>
      </c>
      <c r="AX266" s="27"/>
      <c r="AY266" s="21"/>
      <c r="AZ266" s="21"/>
      <c r="BA266" s="21">
        <v>3</v>
      </c>
      <c r="BB266" s="21"/>
      <c r="BC266" s="22"/>
      <c r="BD266" s="22"/>
      <c r="BE266" s="22"/>
      <c r="BF266" s="22">
        <v>4</v>
      </c>
      <c r="BG266" s="23"/>
      <c r="BH266" s="23"/>
      <c r="BI266" s="23">
        <v>3</v>
      </c>
      <c r="BJ266" s="23"/>
      <c r="BK266" s="24"/>
      <c r="BL266" s="24"/>
      <c r="BM266" s="24">
        <v>3</v>
      </c>
      <c r="BN266" s="24"/>
      <c r="BO266" s="25"/>
      <c r="BP266" s="25"/>
      <c r="BQ266" s="25">
        <v>3</v>
      </c>
      <c r="BR266" s="25"/>
      <c r="BS266" s="26"/>
      <c r="BT266" s="26"/>
      <c r="BU266" s="26"/>
      <c r="BV266" s="26">
        <v>4</v>
      </c>
      <c r="CK266" s="28"/>
      <c r="CP266" s="28"/>
    </row>
    <row r="267" spans="1:94">
      <c r="A267" s="17">
        <v>265</v>
      </c>
      <c r="B267" s="512">
        <v>39</v>
      </c>
      <c r="C267" s="818"/>
      <c r="D267" s="20"/>
      <c r="E267" s="20">
        <v>1</v>
      </c>
      <c r="F267" s="501"/>
      <c r="G267" s="20"/>
      <c r="H267" s="20"/>
      <c r="I267" s="20">
        <v>1</v>
      </c>
      <c r="J267" s="20"/>
      <c r="K267" s="20"/>
      <c r="L267" s="20"/>
      <c r="M267" s="20"/>
      <c r="N267" s="20"/>
      <c r="O267" s="20"/>
      <c r="P267" s="20"/>
      <c r="Q267" s="20"/>
      <c r="R267" s="501"/>
      <c r="S267" s="21"/>
      <c r="T267" s="21"/>
      <c r="U267" s="21"/>
      <c r="V267" s="21">
        <v>4</v>
      </c>
      <c r="W267" s="22"/>
      <c r="X267" s="22"/>
      <c r="Y267" s="22">
        <v>3</v>
      </c>
      <c r="Z267" s="22"/>
      <c r="AA267" s="23"/>
      <c r="AB267" s="23"/>
      <c r="AC267" s="23">
        <v>3</v>
      </c>
      <c r="AD267" s="23"/>
      <c r="AE267" s="24"/>
      <c r="AF267" s="24"/>
      <c r="AG267" s="24">
        <v>3</v>
      </c>
      <c r="AH267" s="24"/>
      <c r="AI267" s="25"/>
      <c r="AJ267" s="25"/>
      <c r="AK267" s="25">
        <v>3</v>
      </c>
      <c r="AL267" s="25"/>
      <c r="AM267" s="26"/>
      <c r="AN267" s="26"/>
      <c r="AO267" s="26"/>
      <c r="AP267" s="26">
        <v>4</v>
      </c>
      <c r="AQ267" s="22"/>
      <c r="AR267" s="22"/>
      <c r="AS267" s="22">
        <v>3</v>
      </c>
      <c r="AT267" s="22"/>
      <c r="AU267" s="27"/>
      <c r="AV267" s="27"/>
      <c r="AW267" s="27">
        <v>3</v>
      </c>
      <c r="AX267" s="27"/>
      <c r="AY267" s="21"/>
      <c r="AZ267" s="21"/>
      <c r="BA267" s="21">
        <v>3</v>
      </c>
      <c r="BB267" s="21"/>
      <c r="BC267" s="22"/>
      <c r="BD267" s="22"/>
      <c r="BE267" s="22">
        <v>3</v>
      </c>
      <c r="BF267" s="22"/>
      <c r="BG267" s="23"/>
      <c r="BH267" s="23"/>
      <c r="BI267" s="23"/>
      <c r="BJ267" s="23">
        <v>4</v>
      </c>
      <c r="BK267" s="24"/>
      <c r="BL267" s="24"/>
      <c r="BM267" s="24"/>
      <c r="BN267" s="24">
        <v>4</v>
      </c>
      <c r="BO267" s="25"/>
      <c r="BP267" s="25"/>
      <c r="BQ267" s="25"/>
      <c r="BR267" s="25">
        <v>4</v>
      </c>
      <c r="BS267" s="26"/>
      <c r="BT267" s="26"/>
      <c r="BU267" s="26"/>
      <c r="BV267" s="26">
        <v>4</v>
      </c>
      <c r="CK267" s="28"/>
      <c r="CP267" s="28"/>
    </row>
    <row r="268" spans="1:94">
      <c r="A268" s="17">
        <v>266</v>
      </c>
      <c r="B268" s="512">
        <v>40</v>
      </c>
      <c r="C268" s="818"/>
      <c r="D268" s="20"/>
      <c r="E268" s="20">
        <v>1</v>
      </c>
      <c r="F268" s="501"/>
      <c r="G268" s="20"/>
      <c r="H268" s="20"/>
      <c r="I268" s="20"/>
      <c r="J268" s="20"/>
      <c r="K268" s="20">
        <v>1</v>
      </c>
      <c r="L268" s="20"/>
      <c r="M268" s="20"/>
      <c r="N268" s="20"/>
      <c r="O268" s="20"/>
      <c r="P268" s="20"/>
      <c r="Q268" s="20"/>
      <c r="R268" s="501"/>
      <c r="S268" s="21"/>
      <c r="T268" s="21"/>
      <c r="U268" s="21"/>
      <c r="V268" s="21">
        <v>4</v>
      </c>
      <c r="W268" s="22"/>
      <c r="X268" s="22"/>
      <c r="Y268" s="22">
        <v>3</v>
      </c>
      <c r="Z268" s="22"/>
      <c r="AA268" s="23"/>
      <c r="AB268" s="23"/>
      <c r="AC268" s="23"/>
      <c r="AD268" s="23">
        <v>4</v>
      </c>
      <c r="AE268" s="24"/>
      <c r="AF268" s="24"/>
      <c r="AG268" s="24">
        <v>3</v>
      </c>
      <c r="AH268" s="24"/>
      <c r="AI268" s="25"/>
      <c r="AJ268" s="25"/>
      <c r="AK268" s="25">
        <v>3</v>
      </c>
      <c r="AL268" s="25"/>
      <c r="AM268" s="26"/>
      <c r="AN268" s="26"/>
      <c r="AO268" s="26">
        <v>3</v>
      </c>
      <c r="AP268" s="26"/>
      <c r="AQ268" s="22"/>
      <c r="AR268" s="22"/>
      <c r="AS268" s="22">
        <v>3</v>
      </c>
      <c r="AT268" s="22"/>
      <c r="AU268" s="27"/>
      <c r="AV268" s="27"/>
      <c r="AW268" s="27">
        <v>3</v>
      </c>
      <c r="AX268" s="27"/>
      <c r="AY268" s="21"/>
      <c r="AZ268" s="21"/>
      <c r="BA268" s="21"/>
      <c r="BB268" s="21">
        <v>4</v>
      </c>
      <c r="BC268" s="22"/>
      <c r="BD268" s="22"/>
      <c r="BE268" s="22">
        <v>3</v>
      </c>
      <c r="BF268" s="22"/>
      <c r="BG268" s="23"/>
      <c r="BH268" s="23"/>
      <c r="BI268" s="23"/>
      <c r="BJ268" s="23">
        <v>4</v>
      </c>
      <c r="BK268" s="24"/>
      <c r="BL268" s="24"/>
      <c r="BM268" s="24"/>
      <c r="BN268" s="24">
        <v>4</v>
      </c>
      <c r="BO268" s="25"/>
      <c r="BP268" s="25"/>
      <c r="BQ268" s="25"/>
      <c r="BR268" s="25">
        <v>4</v>
      </c>
      <c r="BS268" s="26"/>
      <c r="BT268" s="26"/>
      <c r="BU268" s="26"/>
      <c r="BV268" s="26">
        <v>4</v>
      </c>
      <c r="CK268" s="28"/>
      <c r="CP268" s="28"/>
    </row>
    <row r="269" spans="1:94">
      <c r="A269" s="17">
        <v>267</v>
      </c>
      <c r="B269" s="512">
        <v>41</v>
      </c>
      <c r="C269" s="818"/>
      <c r="D269" s="20">
        <v>1</v>
      </c>
      <c r="E269" s="20"/>
      <c r="F269" s="501"/>
      <c r="G269" s="20"/>
      <c r="H269" s="20"/>
      <c r="I269" s="20"/>
      <c r="J269" s="20"/>
      <c r="K269" s="20">
        <v>1</v>
      </c>
      <c r="L269" s="20"/>
      <c r="M269" s="20"/>
      <c r="N269" s="20"/>
      <c r="O269" s="20"/>
      <c r="P269" s="20"/>
      <c r="Q269" s="20"/>
      <c r="R269" s="501"/>
      <c r="S269" s="21"/>
      <c r="T269" s="21"/>
      <c r="U269" s="21"/>
      <c r="V269" s="21">
        <v>4</v>
      </c>
      <c r="W269" s="22"/>
      <c r="X269" s="22"/>
      <c r="Y269" s="22"/>
      <c r="Z269" s="22">
        <v>4</v>
      </c>
      <c r="AA269" s="23"/>
      <c r="AB269" s="23"/>
      <c r="AC269" s="23"/>
      <c r="AD269" s="23">
        <v>4</v>
      </c>
      <c r="AE269" s="24"/>
      <c r="AF269" s="24"/>
      <c r="AG269" s="24">
        <v>3</v>
      </c>
      <c r="AH269" s="24"/>
      <c r="AI269" s="25"/>
      <c r="AJ269" s="25"/>
      <c r="AK269" s="25">
        <v>3</v>
      </c>
      <c r="AL269" s="25"/>
      <c r="AM269" s="26"/>
      <c r="AN269" s="26"/>
      <c r="AO269" s="26">
        <v>3</v>
      </c>
      <c r="AP269" s="26"/>
      <c r="AQ269" s="22"/>
      <c r="AR269" s="22"/>
      <c r="AS269" s="22"/>
      <c r="AT269" s="22">
        <v>4</v>
      </c>
      <c r="AU269" s="27"/>
      <c r="AV269" s="27"/>
      <c r="AW269" s="27">
        <v>3</v>
      </c>
      <c r="AX269" s="27"/>
      <c r="AY269" s="21"/>
      <c r="AZ269" s="21"/>
      <c r="BA269" s="21"/>
      <c r="BB269" s="21">
        <v>4</v>
      </c>
      <c r="BC269" s="22"/>
      <c r="BD269" s="22"/>
      <c r="BE269" s="22">
        <v>3</v>
      </c>
      <c r="BF269" s="22"/>
      <c r="BG269" s="23"/>
      <c r="BH269" s="23"/>
      <c r="BI269" s="23"/>
      <c r="BJ269" s="23">
        <v>4</v>
      </c>
      <c r="BK269" s="24"/>
      <c r="BL269" s="24"/>
      <c r="BM269" s="24"/>
      <c r="BN269" s="24">
        <v>4</v>
      </c>
      <c r="BO269" s="25"/>
      <c r="BP269" s="25"/>
      <c r="BQ269" s="25"/>
      <c r="BR269" s="25">
        <v>4</v>
      </c>
      <c r="BS269" s="26"/>
      <c r="BT269" s="26"/>
      <c r="BU269" s="26"/>
      <c r="BV269" s="26">
        <v>4</v>
      </c>
      <c r="CK269" s="28"/>
      <c r="CP269" s="28"/>
    </row>
    <row r="270" spans="1:94">
      <c r="A270" s="17">
        <v>268</v>
      </c>
      <c r="B270" s="512">
        <v>42</v>
      </c>
      <c r="C270" s="818"/>
      <c r="D270" s="20">
        <v>1</v>
      </c>
      <c r="E270" s="20"/>
      <c r="F270" s="501"/>
      <c r="G270" s="20"/>
      <c r="H270" s="20"/>
      <c r="I270" s="20"/>
      <c r="J270" s="20"/>
      <c r="K270" s="20">
        <v>1</v>
      </c>
      <c r="L270" s="20"/>
      <c r="M270" s="20"/>
      <c r="N270" s="20"/>
      <c r="O270" s="20"/>
      <c r="P270" s="20"/>
      <c r="Q270" s="20"/>
      <c r="R270" s="501"/>
      <c r="S270" s="21"/>
      <c r="T270" s="21"/>
      <c r="U270" s="21"/>
      <c r="V270" s="21">
        <v>4</v>
      </c>
      <c r="W270" s="22"/>
      <c r="X270" s="22"/>
      <c r="Y270" s="22"/>
      <c r="Z270" s="22">
        <v>4</v>
      </c>
      <c r="AA270" s="23"/>
      <c r="AB270" s="23"/>
      <c r="AC270" s="23"/>
      <c r="AD270" s="23">
        <v>4</v>
      </c>
      <c r="AE270" s="24"/>
      <c r="AF270" s="24"/>
      <c r="AG270" s="24">
        <v>3</v>
      </c>
      <c r="AH270" s="24"/>
      <c r="AI270" s="25"/>
      <c r="AJ270" s="25"/>
      <c r="AK270" s="25">
        <v>3</v>
      </c>
      <c r="AL270" s="25"/>
      <c r="AM270" s="26"/>
      <c r="AN270" s="26"/>
      <c r="AO270" s="26"/>
      <c r="AP270" s="26">
        <v>4</v>
      </c>
      <c r="AQ270" s="22"/>
      <c r="AR270" s="22"/>
      <c r="AS270" s="22">
        <v>3</v>
      </c>
      <c r="AT270" s="22"/>
      <c r="AU270" s="27"/>
      <c r="AV270" s="27"/>
      <c r="AW270" s="27">
        <v>3</v>
      </c>
      <c r="AX270" s="27"/>
      <c r="AY270" s="21"/>
      <c r="AZ270" s="21"/>
      <c r="BA270" s="21">
        <v>3</v>
      </c>
      <c r="BB270" s="21"/>
      <c r="BC270" s="22"/>
      <c r="BD270" s="22"/>
      <c r="BE270" s="22"/>
      <c r="BF270" s="22">
        <v>4</v>
      </c>
      <c r="BG270" s="23"/>
      <c r="BH270" s="23"/>
      <c r="BI270" s="23"/>
      <c r="BJ270" s="23">
        <v>4</v>
      </c>
      <c r="BK270" s="24"/>
      <c r="BL270" s="24"/>
      <c r="BM270" s="24"/>
      <c r="BN270" s="24">
        <v>4</v>
      </c>
      <c r="BO270" s="25"/>
      <c r="BP270" s="25"/>
      <c r="BQ270" s="25"/>
      <c r="BR270" s="25">
        <v>4</v>
      </c>
      <c r="BS270" s="26"/>
      <c r="BT270" s="26"/>
      <c r="BU270" s="26"/>
      <c r="BV270" s="26">
        <v>4</v>
      </c>
      <c r="CK270" s="28"/>
      <c r="CP270" s="28"/>
    </row>
    <row r="271" spans="1:94">
      <c r="A271" s="17">
        <v>269</v>
      </c>
      <c r="B271" s="512">
        <v>43</v>
      </c>
      <c r="C271" s="818"/>
      <c r="D271" s="20">
        <v>1</v>
      </c>
      <c r="E271" s="20"/>
      <c r="F271" s="501"/>
      <c r="G271" s="20"/>
      <c r="H271" s="20"/>
      <c r="I271" s="20">
        <v>1</v>
      </c>
      <c r="J271" s="20"/>
      <c r="K271" s="20"/>
      <c r="L271" s="20"/>
      <c r="M271" s="20"/>
      <c r="N271" s="20"/>
      <c r="O271" s="20"/>
      <c r="P271" s="20"/>
      <c r="Q271" s="20"/>
      <c r="R271" s="501"/>
      <c r="S271" s="21"/>
      <c r="T271" s="21"/>
      <c r="U271" s="21"/>
      <c r="V271" s="21">
        <v>4</v>
      </c>
      <c r="W271" s="22"/>
      <c r="X271" s="22"/>
      <c r="Y271" s="22">
        <v>3</v>
      </c>
      <c r="Z271" s="22"/>
      <c r="AA271" s="23"/>
      <c r="AB271" s="23"/>
      <c r="AC271" s="23">
        <v>3</v>
      </c>
      <c r="AD271" s="23"/>
      <c r="AE271" s="24"/>
      <c r="AF271" s="24"/>
      <c r="AG271" s="24"/>
      <c r="AH271" s="24">
        <v>4</v>
      </c>
      <c r="AI271" s="25"/>
      <c r="AJ271" s="25"/>
      <c r="AK271" s="25">
        <v>3</v>
      </c>
      <c r="AL271" s="25"/>
      <c r="AM271" s="26"/>
      <c r="AN271" s="26"/>
      <c r="AO271" s="26">
        <v>3</v>
      </c>
      <c r="AP271" s="26"/>
      <c r="AQ271" s="22"/>
      <c r="AR271" s="22"/>
      <c r="AS271" s="22"/>
      <c r="AT271" s="22">
        <v>4</v>
      </c>
      <c r="AU271" s="27"/>
      <c r="AV271" s="27"/>
      <c r="AW271" s="27">
        <v>3</v>
      </c>
      <c r="AX271" s="27"/>
      <c r="AY271" s="21"/>
      <c r="AZ271" s="21"/>
      <c r="BA271" s="21">
        <v>3</v>
      </c>
      <c r="BB271" s="21"/>
      <c r="BC271" s="22"/>
      <c r="BD271" s="22"/>
      <c r="BE271" s="22"/>
      <c r="BF271" s="22">
        <v>4</v>
      </c>
      <c r="BG271" s="23"/>
      <c r="BH271" s="23"/>
      <c r="BI271" s="23">
        <v>3</v>
      </c>
      <c r="BJ271" s="23"/>
      <c r="BK271" s="24"/>
      <c r="BL271" s="24"/>
      <c r="BM271" s="24"/>
      <c r="BN271" s="24">
        <v>4</v>
      </c>
      <c r="BO271" s="25"/>
      <c r="BP271" s="25"/>
      <c r="BQ271" s="25">
        <v>3</v>
      </c>
      <c r="BR271" s="25"/>
      <c r="BS271" s="26"/>
      <c r="BT271" s="26"/>
      <c r="BU271" s="26">
        <v>3</v>
      </c>
      <c r="BV271" s="26"/>
      <c r="CK271" s="28"/>
      <c r="CP271" s="28"/>
    </row>
    <row r="272" spans="1:94">
      <c r="A272" s="17">
        <v>270</v>
      </c>
      <c r="B272" s="512">
        <v>44</v>
      </c>
      <c r="C272" s="818"/>
      <c r="D272" s="20">
        <v>1</v>
      </c>
      <c r="E272" s="20"/>
      <c r="F272" s="501"/>
      <c r="G272" s="20"/>
      <c r="H272" s="20"/>
      <c r="I272" s="20">
        <v>1</v>
      </c>
      <c r="J272" s="20"/>
      <c r="K272" s="20"/>
      <c r="L272" s="20"/>
      <c r="M272" s="20"/>
      <c r="N272" s="20"/>
      <c r="O272" s="20"/>
      <c r="P272" s="20"/>
      <c r="Q272" s="20"/>
      <c r="R272" s="501"/>
      <c r="S272" s="21"/>
      <c r="T272" s="21"/>
      <c r="U272" s="21"/>
      <c r="V272" s="21">
        <v>4</v>
      </c>
      <c r="W272" s="22"/>
      <c r="X272" s="22"/>
      <c r="Y272" s="22"/>
      <c r="Z272" s="22">
        <v>4</v>
      </c>
      <c r="AA272" s="23"/>
      <c r="AB272" s="23"/>
      <c r="AC272" s="23">
        <v>3</v>
      </c>
      <c r="AD272" s="23"/>
      <c r="AE272" s="24"/>
      <c r="AF272" s="24"/>
      <c r="AG272" s="24"/>
      <c r="AH272" s="24">
        <v>4</v>
      </c>
      <c r="AI272" s="25"/>
      <c r="AJ272" s="25"/>
      <c r="AK272" s="25">
        <v>3</v>
      </c>
      <c r="AL272" s="25"/>
      <c r="AM272" s="26"/>
      <c r="AN272" s="26"/>
      <c r="AO272" s="26">
        <v>3</v>
      </c>
      <c r="AP272" s="26"/>
      <c r="AQ272" s="22"/>
      <c r="AR272" s="22"/>
      <c r="AS272" s="22"/>
      <c r="AT272" s="22">
        <v>4</v>
      </c>
      <c r="AU272" s="27"/>
      <c r="AV272" s="27"/>
      <c r="AW272" s="27">
        <v>3</v>
      </c>
      <c r="AX272" s="27"/>
      <c r="AY272" s="21"/>
      <c r="AZ272" s="21"/>
      <c r="BA272" s="21">
        <v>3</v>
      </c>
      <c r="BB272" s="21"/>
      <c r="BC272" s="22"/>
      <c r="BD272" s="22"/>
      <c r="BE272" s="22"/>
      <c r="BF272" s="22">
        <v>4</v>
      </c>
      <c r="BG272" s="23"/>
      <c r="BH272" s="23"/>
      <c r="BI272" s="23"/>
      <c r="BJ272" s="23">
        <v>4</v>
      </c>
      <c r="BK272" s="24"/>
      <c r="BL272" s="24"/>
      <c r="BM272" s="24"/>
      <c r="BN272" s="24">
        <v>4</v>
      </c>
      <c r="BO272" s="25"/>
      <c r="BP272" s="25"/>
      <c r="BQ272" s="25"/>
      <c r="BR272" s="25">
        <v>4</v>
      </c>
      <c r="BS272" s="26"/>
      <c r="BT272" s="26"/>
      <c r="BU272" s="26"/>
      <c r="BV272" s="26">
        <v>4</v>
      </c>
      <c r="CK272" s="28"/>
      <c r="CP272" s="28"/>
    </row>
    <row r="273" spans="1:94">
      <c r="A273" s="17">
        <v>271</v>
      </c>
      <c r="B273" s="512">
        <v>45</v>
      </c>
      <c r="C273" s="818"/>
      <c r="D273" s="20">
        <v>1</v>
      </c>
      <c r="E273" s="20"/>
      <c r="F273" s="501"/>
      <c r="G273" s="20"/>
      <c r="H273" s="20"/>
      <c r="I273" s="20"/>
      <c r="J273" s="20"/>
      <c r="K273" s="20">
        <v>1</v>
      </c>
      <c r="L273" s="20"/>
      <c r="M273" s="20"/>
      <c r="N273" s="20"/>
      <c r="O273" s="20"/>
      <c r="P273" s="20"/>
      <c r="Q273" s="20"/>
      <c r="R273" s="501"/>
      <c r="S273" s="21"/>
      <c r="T273" s="21"/>
      <c r="U273" s="21"/>
      <c r="V273" s="21">
        <v>4</v>
      </c>
      <c r="W273" s="22"/>
      <c r="X273" s="22"/>
      <c r="Y273" s="22"/>
      <c r="Z273" s="22">
        <v>4</v>
      </c>
      <c r="AA273" s="23"/>
      <c r="AB273" s="23"/>
      <c r="AC273" s="23">
        <v>3</v>
      </c>
      <c r="AD273" s="23"/>
      <c r="AE273" s="24"/>
      <c r="AF273" s="24"/>
      <c r="AG273" s="24">
        <v>3</v>
      </c>
      <c r="AH273" s="24"/>
      <c r="AI273" s="25"/>
      <c r="AJ273" s="25"/>
      <c r="AK273" s="25">
        <v>3</v>
      </c>
      <c r="AL273" s="25"/>
      <c r="AM273" s="26"/>
      <c r="AN273" s="26"/>
      <c r="AO273" s="26"/>
      <c r="AP273" s="26">
        <v>4</v>
      </c>
      <c r="AQ273" s="22"/>
      <c r="AR273" s="22"/>
      <c r="AS273" s="22"/>
      <c r="AT273" s="22">
        <v>4</v>
      </c>
      <c r="AU273" s="27"/>
      <c r="AV273" s="27"/>
      <c r="AW273" s="27">
        <v>3</v>
      </c>
      <c r="AX273" s="27"/>
      <c r="AY273" s="21"/>
      <c r="AZ273" s="21"/>
      <c r="BA273" s="21"/>
      <c r="BB273" s="21">
        <v>4</v>
      </c>
      <c r="BC273" s="22"/>
      <c r="BD273" s="22"/>
      <c r="BE273" s="22"/>
      <c r="BF273" s="22">
        <v>4</v>
      </c>
      <c r="BG273" s="23"/>
      <c r="BH273" s="23"/>
      <c r="BI273" s="23"/>
      <c r="BJ273" s="23">
        <v>4</v>
      </c>
      <c r="BK273" s="24"/>
      <c r="BL273" s="24"/>
      <c r="BM273" s="24"/>
      <c r="BN273" s="24">
        <v>4</v>
      </c>
      <c r="BO273" s="25"/>
      <c r="BP273" s="25"/>
      <c r="BQ273" s="25"/>
      <c r="BR273" s="25">
        <v>4</v>
      </c>
      <c r="BS273" s="26"/>
      <c r="BT273" s="26"/>
      <c r="BU273" s="26">
        <v>3</v>
      </c>
      <c r="BV273" s="26"/>
      <c r="CK273" s="28"/>
      <c r="CP273" s="28"/>
    </row>
    <row r="274" spans="1:94">
      <c r="A274" s="17">
        <v>272</v>
      </c>
      <c r="B274" s="512">
        <v>46</v>
      </c>
      <c r="C274" s="818"/>
      <c r="D274" s="20">
        <v>1</v>
      </c>
      <c r="E274" s="20"/>
      <c r="F274" s="501"/>
      <c r="G274" s="20"/>
      <c r="H274" s="20"/>
      <c r="I274" s="20">
        <v>1</v>
      </c>
      <c r="J274" s="20"/>
      <c r="K274" s="20"/>
      <c r="L274" s="20"/>
      <c r="M274" s="20"/>
      <c r="N274" s="20"/>
      <c r="O274" s="20"/>
      <c r="P274" s="20"/>
      <c r="Q274" s="20"/>
      <c r="R274" s="501"/>
      <c r="S274" s="21"/>
      <c r="T274" s="21"/>
      <c r="U274" s="21"/>
      <c r="V274" s="21">
        <v>4</v>
      </c>
      <c r="W274" s="22"/>
      <c r="X274" s="22"/>
      <c r="Y274" s="22"/>
      <c r="Z274" s="22">
        <v>4</v>
      </c>
      <c r="AA274" s="23"/>
      <c r="AB274" s="23"/>
      <c r="AC274" s="23"/>
      <c r="AD274" s="23">
        <v>4</v>
      </c>
      <c r="AE274" s="24"/>
      <c r="AF274" s="24"/>
      <c r="AG274" s="24">
        <v>3</v>
      </c>
      <c r="AH274" s="24"/>
      <c r="AI274" s="25"/>
      <c r="AJ274" s="25"/>
      <c r="AK274" s="25">
        <v>3</v>
      </c>
      <c r="AL274" s="25"/>
      <c r="AM274" s="26"/>
      <c r="AN274" s="26"/>
      <c r="AO274" s="26">
        <v>3</v>
      </c>
      <c r="AP274" s="26"/>
      <c r="AQ274" s="22"/>
      <c r="AR274" s="22"/>
      <c r="AS274" s="22"/>
      <c r="AT274" s="22">
        <v>4</v>
      </c>
      <c r="AU274" s="27"/>
      <c r="AV274" s="27"/>
      <c r="AW274" s="27">
        <v>3</v>
      </c>
      <c r="AX274" s="27"/>
      <c r="AY274" s="21"/>
      <c r="AZ274" s="21"/>
      <c r="BA274" s="21">
        <v>3</v>
      </c>
      <c r="BB274" s="21"/>
      <c r="BC274" s="22"/>
      <c r="BD274" s="22"/>
      <c r="BE274" s="22"/>
      <c r="BF274" s="22">
        <v>4</v>
      </c>
      <c r="BG274" s="23"/>
      <c r="BH274" s="23"/>
      <c r="BI274" s="23"/>
      <c r="BJ274" s="23">
        <v>4</v>
      </c>
      <c r="BK274" s="24"/>
      <c r="BL274" s="24"/>
      <c r="BM274" s="24"/>
      <c r="BN274" s="24">
        <v>4</v>
      </c>
      <c r="BO274" s="25"/>
      <c r="BP274" s="25"/>
      <c r="BQ274" s="25">
        <v>3</v>
      </c>
      <c r="BR274" s="25"/>
      <c r="BS274" s="26"/>
      <c r="BT274" s="26"/>
      <c r="BU274" s="26">
        <v>3</v>
      </c>
      <c r="BV274" s="26"/>
      <c r="CK274" s="28"/>
      <c r="CP274" s="28"/>
    </row>
    <row r="275" spans="1:94">
      <c r="A275" s="17">
        <v>273</v>
      </c>
      <c r="B275" s="512">
        <v>47</v>
      </c>
      <c r="C275" s="818"/>
      <c r="D275" s="20">
        <v>1</v>
      </c>
      <c r="E275" s="20"/>
      <c r="F275" s="501"/>
      <c r="G275" s="20"/>
      <c r="H275" s="20"/>
      <c r="I275" s="20"/>
      <c r="J275" s="20">
        <v>1</v>
      </c>
      <c r="K275" s="20"/>
      <c r="L275" s="20"/>
      <c r="M275" s="20"/>
      <c r="N275" s="20"/>
      <c r="O275" s="20"/>
      <c r="P275" s="20"/>
      <c r="Q275" s="20"/>
      <c r="R275" s="501"/>
      <c r="S275" s="21"/>
      <c r="T275" s="21"/>
      <c r="U275" s="21">
        <v>3</v>
      </c>
      <c r="V275" s="21"/>
      <c r="W275" s="22"/>
      <c r="X275" s="22"/>
      <c r="Y275" s="22">
        <v>3</v>
      </c>
      <c r="Z275" s="22"/>
      <c r="AA275" s="23"/>
      <c r="AB275" s="23"/>
      <c r="AC275" s="23">
        <v>3</v>
      </c>
      <c r="AD275" s="23"/>
      <c r="AE275" s="24"/>
      <c r="AF275" s="24"/>
      <c r="AG275" s="24">
        <v>3</v>
      </c>
      <c r="AH275" s="24"/>
      <c r="AI275" s="25"/>
      <c r="AJ275" s="25"/>
      <c r="AK275" s="25">
        <v>3</v>
      </c>
      <c r="AL275" s="25"/>
      <c r="AM275" s="26"/>
      <c r="AN275" s="26"/>
      <c r="AO275" s="26">
        <v>3</v>
      </c>
      <c r="AP275" s="26"/>
      <c r="AQ275" s="22"/>
      <c r="AR275" s="22"/>
      <c r="AS275" s="22">
        <v>3</v>
      </c>
      <c r="AT275" s="22"/>
      <c r="AU275" s="27"/>
      <c r="AV275" s="27"/>
      <c r="AW275" s="27">
        <v>3</v>
      </c>
      <c r="AX275" s="27"/>
      <c r="AY275" s="21"/>
      <c r="AZ275" s="21"/>
      <c r="BA275" s="21"/>
      <c r="BB275" s="21">
        <v>4</v>
      </c>
      <c r="BC275" s="22"/>
      <c r="BD275" s="22"/>
      <c r="BE275" s="22">
        <v>3</v>
      </c>
      <c r="BF275" s="22"/>
      <c r="BG275" s="23"/>
      <c r="BH275" s="23"/>
      <c r="BI275" s="23"/>
      <c r="BJ275" s="23">
        <v>4</v>
      </c>
      <c r="BK275" s="24"/>
      <c r="BL275" s="24"/>
      <c r="BM275" s="24"/>
      <c r="BN275" s="24">
        <v>4</v>
      </c>
      <c r="BO275" s="25"/>
      <c r="BP275" s="25"/>
      <c r="BQ275" s="25">
        <v>3</v>
      </c>
      <c r="BR275" s="25"/>
      <c r="BS275" s="26"/>
      <c r="BT275" s="26"/>
      <c r="BU275" s="26">
        <v>3</v>
      </c>
      <c r="BV275" s="26"/>
      <c r="CK275" s="28"/>
      <c r="CP275" s="28"/>
    </row>
    <row r="276" spans="1:94">
      <c r="A276" s="17">
        <v>274</v>
      </c>
      <c r="B276" s="512">
        <v>48</v>
      </c>
      <c r="C276" s="818"/>
      <c r="D276" s="20"/>
      <c r="E276" s="20">
        <v>1</v>
      </c>
      <c r="F276" s="501"/>
      <c r="G276" s="20"/>
      <c r="H276" s="20"/>
      <c r="I276" s="20">
        <v>1</v>
      </c>
      <c r="J276" s="20"/>
      <c r="K276" s="20"/>
      <c r="L276" s="20"/>
      <c r="M276" s="20"/>
      <c r="N276" s="20"/>
      <c r="O276" s="20"/>
      <c r="P276" s="20"/>
      <c r="Q276" s="20"/>
      <c r="R276" s="501"/>
      <c r="S276" s="21"/>
      <c r="T276" s="21"/>
      <c r="U276" s="21">
        <v>3</v>
      </c>
      <c r="V276" s="21"/>
      <c r="W276" s="22"/>
      <c r="X276" s="22"/>
      <c r="Y276" s="22">
        <v>3</v>
      </c>
      <c r="Z276" s="22"/>
      <c r="AA276" s="23"/>
      <c r="AB276" s="23"/>
      <c r="AC276" s="23">
        <v>3</v>
      </c>
      <c r="AD276" s="23"/>
      <c r="AE276" s="24"/>
      <c r="AF276" s="24"/>
      <c r="AG276" s="24">
        <v>3</v>
      </c>
      <c r="AH276" s="24"/>
      <c r="AI276" s="25"/>
      <c r="AJ276" s="25"/>
      <c r="AK276" s="25">
        <v>3</v>
      </c>
      <c r="AL276" s="25"/>
      <c r="AM276" s="26"/>
      <c r="AN276" s="26"/>
      <c r="AO276" s="26">
        <v>3</v>
      </c>
      <c r="AP276" s="26"/>
      <c r="AQ276" s="22"/>
      <c r="AR276" s="22"/>
      <c r="AS276" s="22">
        <v>3</v>
      </c>
      <c r="AT276" s="22"/>
      <c r="AU276" s="27"/>
      <c r="AV276" s="27"/>
      <c r="AW276" s="27">
        <v>3</v>
      </c>
      <c r="AX276" s="27"/>
      <c r="AY276" s="21"/>
      <c r="AZ276" s="21"/>
      <c r="BA276" s="21">
        <v>3</v>
      </c>
      <c r="BB276" s="21"/>
      <c r="BC276" s="22"/>
      <c r="BD276" s="22"/>
      <c r="BE276" s="22">
        <v>3</v>
      </c>
      <c r="BF276" s="22"/>
      <c r="BG276" s="23"/>
      <c r="BH276" s="23"/>
      <c r="BI276" s="23"/>
      <c r="BJ276" s="23">
        <v>4</v>
      </c>
      <c r="BK276" s="24"/>
      <c r="BL276" s="24"/>
      <c r="BM276" s="24">
        <v>3</v>
      </c>
      <c r="BN276" s="24"/>
      <c r="BO276" s="25"/>
      <c r="BP276" s="25"/>
      <c r="BQ276" s="25">
        <v>3</v>
      </c>
      <c r="BR276" s="25"/>
      <c r="BS276" s="26"/>
      <c r="BT276" s="26"/>
      <c r="BU276" s="26">
        <v>3</v>
      </c>
      <c r="BV276" s="26"/>
      <c r="CK276" s="28"/>
      <c r="CP276" s="28"/>
    </row>
    <row r="277" spans="1:94">
      <c r="A277" s="17">
        <v>275</v>
      </c>
      <c r="B277" s="512">
        <v>49</v>
      </c>
      <c r="C277" s="818"/>
      <c r="D277" s="20">
        <v>1</v>
      </c>
      <c r="E277" s="20"/>
      <c r="F277" s="501"/>
      <c r="G277" s="20"/>
      <c r="H277" s="20"/>
      <c r="I277" s="20">
        <v>1</v>
      </c>
      <c r="J277" s="20"/>
      <c r="K277" s="20"/>
      <c r="L277" s="20"/>
      <c r="M277" s="20"/>
      <c r="N277" s="20"/>
      <c r="O277" s="20"/>
      <c r="P277" s="20"/>
      <c r="Q277" s="20"/>
      <c r="R277" s="501"/>
      <c r="S277" s="21"/>
      <c r="T277" s="21"/>
      <c r="U277" s="21">
        <v>3</v>
      </c>
      <c r="V277" s="21"/>
      <c r="W277" s="22"/>
      <c r="X277" s="22"/>
      <c r="Y277" s="22">
        <v>3</v>
      </c>
      <c r="Z277" s="22"/>
      <c r="AA277" s="23"/>
      <c r="AB277" s="23"/>
      <c r="AC277" s="23">
        <v>3</v>
      </c>
      <c r="AD277" s="23"/>
      <c r="AE277" s="24"/>
      <c r="AF277" s="24"/>
      <c r="AG277" s="24">
        <v>3</v>
      </c>
      <c r="AH277" s="24"/>
      <c r="AI277" s="25"/>
      <c r="AJ277" s="25"/>
      <c r="AK277" s="25">
        <v>3</v>
      </c>
      <c r="AL277" s="25"/>
      <c r="AM277" s="26"/>
      <c r="AN277" s="26"/>
      <c r="AO277" s="26">
        <v>3</v>
      </c>
      <c r="AP277" s="26"/>
      <c r="AQ277" s="22"/>
      <c r="AR277" s="22"/>
      <c r="AS277" s="22">
        <v>3</v>
      </c>
      <c r="AT277" s="22"/>
      <c r="AU277" s="27"/>
      <c r="AV277" s="27"/>
      <c r="AW277" s="27">
        <v>3</v>
      </c>
      <c r="AX277" s="27"/>
      <c r="AY277" s="21"/>
      <c r="AZ277" s="21"/>
      <c r="BA277" s="21">
        <v>3</v>
      </c>
      <c r="BB277" s="21"/>
      <c r="BC277" s="22"/>
      <c r="BD277" s="22"/>
      <c r="BE277" s="22">
        <v>3</v>
      </c>
      <c r="BF277" s="22"/>
      <c r="BG277" s="23"/>
      <c r="BH277" s="23"/>
      <c r="BI277" s="23">
        <v>3</v>
      </c>
      <c r="BJ277" s="23"/>
      <c r="BK277" s="24"/>
      <c r="BL277" s="24"/>
      <c r="BM277" s="24">
        <v>3</v>
      </c>
      <c r="BN277" s="24"/>
      <c r="BO277" s="25"/>
      <c r="BP277" s="25"/>
      <c r="BQ277" s="25"/>
      <c r="BR277" s="25">
        <v>4</v>
      </c>
      <c r="BS277" s="26"/>
      <c r="BT277" s="26"/>
      <c r="BU277" s="26"/>
      <c r="BV277" s="26">
        <v>4</v>
      </c>
      <c r="CK277" s="28"/>
      <c r="CP277" s="28"/>
    </row>
    <row r="278" spans="1:94">
      <c r="A278" s="17">
        <v>276</v>
      </c>
      <c r="B278" s="512">
        <v>50</v>
      </c>
      <c r="C278" s="818"/>
      <c r="D278" s="20">
        <v>1</v>
      </c>
      <c r="E278" s="20"/>
      <c r="F278" s="501"/>
      <c r="G278" s="20"/>
      <c r="H278" s="20"/>
      <c r="I278" s="20">
        <v>1</v>
      </c>
      <c r="J278" s="20"/>
      <c r="K278" s="20"/>
      <c r="L278" s="20"/>
      <c r="M278" s="20"/>
      <c r="N278" s="20"/>
      <c r="O278" s="20"/>
      <c r="P278" s="20"/>
      <c r="Q278" s="20"/>
      <c r="R278" s="501"/>
      <c r="S278" s="21"/>
      <c r="T278" s="21"/>
      <c r="U278" s="21"/>
      <c r="V278" s="21">
        <v>4</v>
      </c>
      <c r="W278" s="22"/>
      <c r="X278" s="22"/>
      <c r="Y278" s="22">
        <v>3</v>
      </c>
      <c r="Z278" s="22"/>
      <c r="AA278" s="23"/>
      <c r="AB278" s="23"/>
      <c r="AC278" s="23">
        <v>3</v>
      </c>
      <c r="AD278" s="23"/>
      <c r="AE278" s="24"/>
      <c r="AF278" s="24"/>
      <c r="AG278" s="24">
        <v>3</v>
      </c>
      <c r="AH278" s="24"/>
      <c r="AI278" s="25"/>
      <c r="AJ278" s="25"/>
      <c r="AK278" s="25">
        <v>3</v>
      </c>
      <c r="AL278" s="25"/>
      <c r="AM278" s="26"/>
      <c r="AN278" s="26"/>
      <c r="AO278" s="26"/>
      <c r="AP278" s="26">
        <v>4</v>
      </c>
      <c r="AQ278" s="22"/>
      <c r="AR278" s="22"/>
      <c r="AS278" s="22">
        <v>3</v>
      </c>
      <c r="AT278" s="22"/>
      <c r="AU278" s="27"/>
      <c r="AV278" s="27"/>
      <c r="AW278" s="27">
        <v>3</v>
      </c>
      <c r="AX278" s="27"/>
      <c r="AY278" s="21"/>
      <c r="AZ278" s="21"/>
      <c r="BA278" s="21">
        <v>3</v>
      </c>
      <c r="BB278" s="21"/>
      <c r="BC278" s="22"/>
      <c r="BD278" s="22"/>
      <c r="BE278" s="22">
        <v>3</v>
      </c>
      <c r="BF278" s="22"/>
      <c r="BG278" s="23"/>
      <c r="BH278" s="23"/>
      <c r="BI278" s="23"/>
      <c r="BJ278" s="23">
        <v>4</v>
      </c>
      <c r="BK278" s="24"/>
      <c r="BL278" s="24"/>
      <c r="BM278" s="24"/>
      <c r="BN278" s="24">
        <v>4</v>
      </c>
      <c r="BO278" s="25"/>
      <c r="BP278" s="25"/>
      <c r="BQ278" s="25">
        <v>3</v>
      </c>
      <c r="BR278" s="25"/>
      <c r="BS278" s="26"/>
      <c r="BT278" s="26"/>
      <c r="BU278" s="26"/>
      <c r="BV278" s="26">
        <v>4</v>
      </c>
      <c r="CK278" s="28"/>
      <c r="CP278" s="28"/>
    </row>
    <row r="279" spans="1:94">
      <c r="A279" s="17">
        <v>277</v>
      </c>
      <c r="B279" s="512">
        <v>51</v>
      </c>
      <c r="C279" s="818"/>
      <c r="D279" s="20">
        <v>1</v>
      </c>
      <c r="E279" s="20"/>
      <c r="F279" s="501"/>
      <c r="G279" s="20"/>
      <c r="H279" s="20"/>
      <c r="I279" s="20"/>
      <c r="J279" s="20"/>
      <c r="K279" s="20">
        <v>1</v>
      </c>
      <c r="L279" s="20"/>
      <c r="M279" s="20"/>
      <c r="N279" s="20"/>
      <c r="O279" s="20"/>
      <c r="P279" s="20"/>
      <c r="Q279" s="20"/>
      <c r="R279" s="501"/>
      <c r="S279" s="21"/>
      <c r="T279" s="21"/>
      <c r="U279" s="21"/>
      <c r="V279" s="21">
        <v>4</v>
      </c>
      <c r="W279" s="22"/>
      <c r="X279" s="22"/>
      <c r="Y279" s="22">
        <v>3</v>
      </c>
      <c r="Z279" s="22"/>
      <c r="AA279" s="23"/>
      <c r="AB279" s="23"/>
      <c r="AC279" s="23"/>
      <c r="AD279" s="23">
        <v>4</v>
      </c>
      <c r="AE279" s="24"/>
      <c r="AF279" s="24"/>
      <c r="AG279" s="24">
        <v>3</v>
      </c>
      <c r="AH279" s="24"/>
      <c r="AI279" s="25"/>
      <c r="AJ279" s="25"/>
      <c r="AK279" s="25"/>
      <c r="AL279" s="25">
        <v>4</v>
      </c>
      <c r="AM279" s="26"/>
      <c r="AN279" s="26"/>
      <c r="AO279" s="26"/>
      <c r="AP279" s="26">
        <v>4</v>
      </c>
      <c r="AQ279" s="22"/>
      <c r="AR279" s="22"/>
      <c r="AS279" s="22">
        <v>3</v>
      </c>
      <c r="AT279" s="22"/>
      <c r="AU279" s="27"/>
      <c r="AV279" s="27"/>
      <c r="AW279" s="27">
        <v>3</v>
      </c>
      <c r="AX279" s="27"/>
      <c r="AY279" s="21"/>
      <c r="AZ279" s="21"/>
      <c r="BA279" s="21">
        <v>3</v>
      </c>
      <c r="BB279" s="21"/>
      <c r="BC279" s="22"/>
      <c r="BD279" s="22"/>
      <c r="BE279" s="22">
        <v>3</v>
      </c>
      <c r="BF279" s="22"/>
      <c r="BG279" s="23"/>
      <c r="BH279" s="23"/>
      <c r="BI279" s="23"/>
      <c r="BJ279" s="23">
        <v>4</v>
      </c>
      <c r="BK279" s="24"/>
      <c r="BL279" s="24"/>
      <c r="BM279" s="24"/>
      <c r="BN279" s="24">
        <v>4</v>
      </c>
      <c r="BO279" s="25"/>
      <c r="BP279" s="25"/>
      <c r="BQ279" s="25"/>
      <c r="BR279" s="25">
        <v>4</v>
      </c>
      <c r="BS279" s="26"/>
      <c r="BT279" s="26"/>
      <c r="BU279" s="26"/>
      <c r="BV279" s="26">
        <v>4</v>
      </c>
      <c r="CK279" s="28"/>
      <c r="CP279" s="28"/>
    </row>
    <row r="280" spans="1:94">
      <c r="A280" s="17">
        <v>278</v>
      </c>
      <c r="B280" s="512">
        <v>52</v>
      </c>
      <c r="C280" s="818"/>
      <c r="D280" s="20">
        <v>1</v>
      </c>
      <c r="E280" s="20"/>
      <c r="F280" s="501"/>
      <c r="G280" s="20"/>
      <c r="H280" s="20"/>
      <c r="I280" s="20"/>
      <c r="J280" s="20"/>
      <c r="K280" s="20">
        <v>1</v>
      </c>
      <c r="L280" s="20"/>
      <c r="M280" s="20"/>
      <c r="N280" s="20"/>
      <c r="O280" s="20"/>
      <c r="P280" s="20"/>
      <c r="Q280" s="20"/>
      <c r="R280" s="501"/>
      <c r="S280" s="21"/>
      <c r="T280" s="21"/>
      <c r="U280" s="21"/>
      <c r="V280" s="21">
        <v>4</v>
      </c>
      <c r="W280" s="22"/>
      <c r="X280" s="22"/>
      <c r="Y280" s="22">
        <v>3</v>
      </c>
      <c r="Z280" s="22"/>
      <c r="AA280" s="23"/>
      <c r="AB280" s="23"/>
      <c r="AC280" s="23"/>
      <c r="AD280" s="23">
        <v>4</v>
      </c>
      <c r="AE280" s="24"/>
      <c r="AF280" s="24"/>
      <c r="AG280" s="24">
        <v>3</v>
      </c>
      <c r="AH280" s="24"/>
      <c r="AI280" s="25"/>
      <c r="AJ280" s="25"/>
      <c r="AK280" s="25">
        <v>3</v>
      </c>
      <c r="AL280" s="25"/>
      <c r="AM280" s="26"/>
      <c r="AN280" s="26"/>
      <c r="AO280" s="26"/>
      <c r="AP280" s="26">
        <v>4</v>
      </c>
      <c r="AQ280" s="22"/>
      <c r="AR280" s="22"/>
      <c r="AS280" s="22">
        <v>3</v>
      </c>
      <c r="AT280" s="22"/>
      <c r="AU280" s="27"/>
      <c r="AV280" s="27"/>
      <c r="AW280" s="27">
        <v>3</v>
      </c>
      <c r="AX280" s="27"/>
      <c r="AY280" s="21"/>
      <c r="AZ280" s="21"/>
      <c r="BA280" s="21">
        <v>3</v>
      </c>
      <c r="BB280" s="21"/>
      <c r="BC280" s="22"/>
      <c r="BD280" s="22"/>
      <c r="BE280" s="22">
        <v>3</v>
      </c>
      <c r="BF280" s="22"/>
      <c r="BG280" s="23"/>
      <c r="BH280" s="23"/>
      <c r="BI280" s="23"/>
      <c r="BJ280" s="23">
        <v>4</v>
      </c>
      <c r="BK280" s="24"/>
      <c r="BL280" s="24"/>
      <c r="BM280" s="24"/>
      <c r="BN280" s="24">
        <v>4</v>
      </c>
      <c r="BO280" s="25"/>
      <c r="BP280" s="25"/>
      <c r="BQ280" s="25"/>
      <c r="BR280" s="25">
        <v>4</v>
      </c>
      <c r="BS280" s="26"/>
      <c r="BT280" s="26"/>
      <c r="BU280" s="26"/>
      <c r="BV280" s="26">
        <v>4</v>
      </c>
      <c r="CK280" s="28"/>
      <c r="CP280" s="28"/>
    </row>
    <row r="281" spans="1:94">
      <c r="A281" s="17">
        <v>279</v>
      </c>
      <c r="B281" s="512">
        <v>53</v>
      </c>
      <c r="C281" s="818"/>
      <c r="D281" s="20"/>
      <c r="E281" s="20">
        <v>1</v>
      </c>
      <c r="F281" s="501"/>
      <c r="G281" s="20"/>
      <c r="H281" s="20"/>
      <c r="I281" s="20">
        <v>1</v>
      </c>
      <c r="J281" s="20"/>
      <c r="K281" s="20"/>
      <c r="L281" s="20"/>
      <c r="M281" s="20"/>
      <c r="N281" s="20"/>
      <c r="O281" s="20"/>
      <c r="P281" s="20"/>
      <c r="Q281" s="20"/>
      <c r="R281" s="501"/>
      <c r="S281" s="21"/>
      <c r="T281" s="21"/>
      <c r="U281" s="21">
        <v>3</v>
      </c>
      <c r="V281" s="21"/>
      <c r="W281" s="22"/>
      <c r="X281" s="22"/>
      <c r="Y281" s="22">
        <v>3</v>
      </c>
      <c r="Z281" s="22"/>
      <c r="AA281" s="23"/>
      <c r="AB281" s="23"/>
      <c r="AC281" s="23">
        <v>3</v>
      </c>
      <c r="AD281" s="23"/>
      <c r="AE281" s="24"/>
      <c r="AF281" s="24"/>
      <c r="AG281" s="24">
        <v>3</v>
      </c>
      <c r="AH281" s="24"/>
      <c r="AI281" s="25"/>
      <c r="AJ281" s="25"/>
      <c r="AK281" s="25">
        <v>3</v>
      </c>
      <c r="AL281" s="25"/>
      <c r="AM281" s="26"/>
      <c r="AN281" s="26"/>
      <c r="AO281" s="26">
        <v>3</v>
      </c>
      <c r="AP281" s="26"/>
      <c r="AQ281" s="22"/>
      <c r="AR281" s="22"/>
      <c r="AS281" s="22">
        <v>3</v>
      </c>
      <c r="AT281" s="22"/>
      <c r="AU281" s="27"/>
      <c r="AV281" s="27"/>
      <c r="AW281" s="27">
        <v>3</v>
      </c>
      <c r="AX281" s="27"/>
      <c r="AY281" s="21"/>
      <c r="AZ281" s="21"/>
      <c r="BA281" s="21">
        <v>3</v>
      </c>
      <c r="BB281" s="21"/>
      <c r="BC281" s="22"/>
      <c r="BD281" s="22"/>
      <c r="BE281" s="22">
        <v>3</v>
      </c>
      <c r="BF281" s="22"/>
      <c r="BG281" s="23"/>
      <c r="BH281" s="23"/>
      <c r="BI281" s="23"/>
      <c r="BJ281" s="23">
        <v>4</v>
      </c>
      <c r="BK281" s="24"/>
      <c r="BL281" s="24"/>
      <c r="BM281" s="24"/>
      <c r="BN281" s="24">
        <v>4</v>
      </c>
      <c r="BO281" s="25"/>
      <c r="BP281" s="25"/>
      <c r="BQ281" s="25">
        <v>3</v>
      </c>
      <c r="BR281" s="25"/>
      <c r="BS281" s="26"/>
      <c r="BT281" s="26"/>
      <c r="BU281" s="26"/>
      <c r="BV281" s="26">
        <v>4</v>
      </c>
      <c r="CK281" s="28"/>
      <c r="CP281" s="28"/>
    </row>
    <row r="282" spans="1:94">
      <c r="A282" s="17">
        <v>280</v>
      </c>
      <c r="B282" s="512">
        <v>54</v>
      </c>
      <c r="C282" s="818"/>
      <c r="D282" s="20"/>
      <c r="E282" s="20">
        <v>1</v>
      </c>
      <c r="F282" s="501"/>
      <c r="G282" s="20"/>
      <c r="H282" s="20"/>
      <c r="I282" s="20"/>
      <c r="J282" s="20"/>
      <c r="K282" s="20">
        <v>1</v>
      </c>
      <c r="L282" s="20"/>
      <c r="M282" s="20"/>
      <c r="N282" s="20"/>
      <c r="O282" s="20"/>
      <c r="P282" s="20"/>
      <c r="Q282" s="20"/>
      <c r="R282" s="501"/>
      <c r="S282" s="21"/>
      <c r="T282" s="21"/>
      <c r="U282" s="21"/>
      <c r="V282" s="21">
        <v>4</v>
      </c>
      <c r="W282" s="22"/>
      <c r="X282" s="22"/>
      <c r="Y282" s="22">
        <v>3</v>
      </c>
      <c r="Z282" s="22"/>
      <c r="AA282" s="23"/>
      <c r="AB282" s="23"/>
      <c r="AC282" s="23">
        <v>3</v>
      </c>
      <c r="AD282" s="23"/>
      <c r="AE282" s="24"/>
      <c r="AF282" s="24"/>
      <c r="AG282" s="24">
        <v>3</v>
      </c>
      <c r="AH282" s="24"/>
      <c r="AI282" s="25"/>
      <c r="AJ282" s="25"/>
      <c r="AK282" s="25">
        <v>3</v>
      </c>
      <c r="AL282" s="25"/>
      <c r="AM282" s="26"/>
      <c r="AN282" s="26"/>
      <c r="AO282" s="26"/>
      <c r="AP282" s="26">
        <v>4</v>
      </c>
      <c r="AQ282" s="22"/>
      <c r="AR282" s="22"/>
      <c r="AS282" s="22">
        <v>3</v>
      </c>
      <c r="AT282" s="22"/>
      <c r="AU282" s="27"/>
      <c r="AV282" s="27"/>
      <c r="AW282" s="27">
        <v>3</v>
      </c>
      <c r="AX282" s="27"/>
      <c r="AY282" s="21"/>
      <c r="AZ282" s="21"/>
      <c r="BA282" s="21">
        <v>3</v>
      </c>
      <c r="BB282" s="21"/>
      <c r="BC282" s="22"/>
      <c r="BD282" s="22"/>
      <c r="BE282" s="22">
        <v>3</v>
      </c>
      <c r="BF282" s="22"/>
      <c r="BG282" s="23"/>
      <c r="BH282" s="23"/>
      <c r="BI282" s="23"/>
      <c r="BJ282" s="23">
        <v>4</v>
      </c>
      <c r="BK282" s="24"/>
      <c r="BL282" s="24"/>
      <c r="BM282" s="24"/>
      <c r="BN282" s="24">
        <v>4</v>
      </c>
      <c r="BO282" s="25"/>
      <c r="BP282" s="25"/>
      <c r="BQ282" s="25"/>
      <c r="BR282" s="25">
        <v>4</v>
      </c>
      <c r="BS282" s="26"/>
      <c r="BT282" s="26"/>
      <c r="BU282" s="26"/>
      <c r="BV282" s="26">
        <v>4</v>
      </c>
      <c r="CK282" s="28"/>
      <c r="CP282" s="28"/>
    </row>
    <row r="283" spans="1:94">
      <c r="A283" s="17">
        <v>281</v>
      </c>
      <c r="B283" s="512">
        <v>55</v>
      </c>
      <c r="C283" s="818"/>
      <c r="D283" s="20"/>
      <c r="E283" s="20">
        <v>1</v>
      </c>
      <c r="F283" s="501"/>
      <c r="G283" s="20"/>
      <c r="H283" s="20"/>
      <c r="I283" s="20">
        <v>1</v>
      </c>
      <c r="J283" s="20"/>
      <c r="K283" s="20"/>
      <c r="L283" s="20"/>
      <c r="M283" s="20"/>
      <c r="N283" s="20"/>
      <c r="O283" s="20"/>
      <c r="P283" s="20"/>
      <c r="Q283" s="20"/>
      <c r="R283" s="501"/>
      <c r="S283" s="21"/>
      <c r="T283" s="21"/>
      <c r="U283" s="21">
        <v>3</v>
      </c>
      <c r="V283" s="21"/>
      <c r="W283" s="22"/>
      <c r="X283" s="22"/>
      <c r="Y283" s="22">
        <v>3</v>
      </c>
      <c r="Z283" s="22"/>
      <c r="AA283" s="23"/>
      <c r="AB283" s="23"/>
      <c r="AC283" s="23">
        <v>3</v>
      </c>
      <c r="AD283" s="23"/>
      <c r="AE283" s="24"/>
      <c r="AF283" s="24"/>
      <c r="AG283" s="24">
        <v>3</v>
      </c>
      <c r="AH283" s="24"/>
      <c r="AI283" s="25"/>
      <c r="AJ283" s="25"/>
      <c r="AK283" s="25">
        <v>3</v>
      </c>
      <c r="AL283" s="25"/>
      <c r="AM283" s="26"/>
      <c r="AN283" s="26"/>
      <c r="AO283" s="26">
        <v>3</v>
      </c>
      <c r="AP283" s="26"/>
      <c r="AQ283" s="22"/>
      <c r="AR283" s="22"/>
      <c r="AS283" s="22">
        <v>3</v>
      </c>
      <c r="AT283" s="22"/>
      <c r="AU283" s="27"/>
      <c r="AV283" s="27"/>
      <c r="AW283" s="27">
        <v>3</v>
      </c>
      <c r="AX283" s="27"/>
      <c r="AY283" s="21"/>
      <c r="AZ283" s="21"/>
      <c r="BA283" s="21">
        <v>3</v>
      </c>
      <c r="BB283" s="21"/>
      <c r="BC283" s="22"/>
      <c r="BD283" s="22"/>
      <c r="BE283" s="22">
        <v>3</v>
      </c>
      <c r="BF283" s="22"/>
      <c r="BG283" s="23"/>
      <c r="BH283" s="23"/>
      <c r="BI283" s="23"/>
      <c r="BJ283" s="23">
        <v>4</v>
      </c>
      <c r="BK283" s="24"/>
      <c r="BL283" s="24"/>
      <c r="BM283" s="24"/>
      <c r="BN283" s="24">
        <v>4</v>
      </c>
      <c r="BO283" s="25"/>
      <c r="BP283" s="25"/>
      <c r="BQ283" s="25">
        <v>3</v>
      </c>
      <c r="BR283" s="25"/>
      <c r="BS283" s="26"/>
      <c r="BT283" s="26"/>
      <c r="BU283" s="26"/>
      <c r="BV283" s="26">
        <v>4</v>
      </c>
      <c r="CK283" s="28"/>
      <c r="CP283" s="28"/>
    </row>
    <row r="284" spans="1:94">
      <c r="A284" s="17">
        <v>282</v>
      </c>
      <c r="B284" s="512">
        <v>56</v>
      </c>
      <c r="C284" s="818"/>
      <c r="D284" s="20">
        <v>1</v>
      </c>
      <c r="E284" s="20"/>
      <c r="F284" s="501"/>
      <c r="G284" s="20"/>
      <c r="H284" s="20"/>
      <c r="I284" s="20"/>
      <c r="J284" s="20"/>
      <c r="K284" s="20">
        <v>1</v>
      </c>
      <c r="L284" s="20"/>
      <c r="M284" s="20"/>
      <c r="N284" s="20"/>
      <c r="O284" s="20"/>
      <c r="P284" s="20"/>
      <c r="Q284" s="20"/>
      <c r="R284" s="501"/>
      <c r="S284" s="21"/>
      <c r="T284" s="21"/>
      <c r="U284" s="21">
        <v>3</v>
      </c>
      <c r="V284" s="21"/>
      <c r="W284" s="22"/>
      <c r="X284" s="22"/>
      <c r="Y284" s="22">
        <v>3</v>
      </c>
      <c r="Z284" s="22"/>
      <c r="AA284" s="23"/>
      <c r="AB284" s="23"/>
      <c r="AC284" s="23"/>
      <c r="AD284" s="23">
        <v>4</v>
      </c>
      <c r="AE284" s="24"/>
      <c r="AF284" s="24"/>
      <c r="AG284" s="24">
        <v>3</v>
      </c>
      <c r="AH284" s="24"/>
      <c r="AI284" s="25"/>
      <c r="AJ284" s="25"/>
      <c r="AK284" s="25">
        <v>3</v>
      </c>
      <c r="AL284" s="25"/>
      <c r="AM284" s="26"/>
      <c r="AN284" s="26"/>
      <c r="AO284" s="26">
        <v>3</v>
      </c>
      <c r="AP284" s="26"/>
      <c r="AQ284" s="22"/>
      <c r="AR284" s="22"/>
      <c r="AS284" s="22">
        <v>3</v>
      </c>
      <c r="AT284" s="22"/>
      <c r="AU284" s="27"/>
      <c r="AV284" s="27"/>
      <c r="AW284" s="27">
        <v>3</v>
      </c>
      <c r="AX284" s="27"/>
      <c r="AY284" s="21"/>
      <c r="AZ284" s="21"/>
      <c r="BA284" s="21">
        <v>3</v>
      </c>
      <c r="BB284" s="21"/>
      <c r="BC284" s="22"/>
      <c r="BD284" s="22"/>
      <c r="BE284" s="22">
        <v>3</v>
      </c>
      <c r="BF284" s="22"/>
      <c r="BG284" s="23"/>
      <c r="BH284" s="23"/>
      <c r="BI284" s="23">
        <v>3</v>
      </c>
      <c r="BJ284" s="23"/>
      <c r="BK284" s="24"/>
      <c r="BL284" s="24"/>
      <c r="BM284" s="24"/>
      <c r="BN284" s="24">
        <v>4</v>
      </c>
      <c r="BO284" s="25"/>
      <c r="BP284" s="25"/>
      <c r="BQ284" s="25">
        <v>3</v>
      </c>
      <c r="BR284" s="25"/>
      <c r="BS284" s="26"/>
      <c r="BT284" s="26"/>
      <c r="BU284" s="26">
        <v>3</v>
      </c>
      <c r="BV284" s="26"/>
      <c r="CK284" s="28"/>
      <c r="CP284" s="28"/>
    </row>
    <row r="285" spans="1:94">
      <c r="A285" s="17">
        <v>283</v>
      </c>
      <c r="B285" s="512">
        <v>57</v>
      </c>
      <c r="C285" s="818"/>
      <c r="D285" s="20">
        <v>1</v>
      </c>
      <c r="E285" s="20"/>
      <c r="F285" s="501"/>
      <c r="G285" s="20"/>
      <c r="H285" s="20"/>
      <c r="I285" s="20">
        <v>1</v>
      </c>
      <c r="J285" s="20"/>
      <c r="K285" s="20"/>
      <c r="L285" s="20"/>
      <c r="M285" s="20"/>
      <c r="N285" s="20"/>
      <c r="O285" s="20"/>
      <c r="P285" s="20"/>
      <c r="Q285" s="20"/>
      <c r="R285" s="501"/>
      <c r="S285" s="21"/>
      <c r="T285" s="21"/>
      <c r="U285" s="21"/>
      <c r="V285" s="21">
        <v>4</v>
      </c>
      <c r="W285" s="22"/>
      <c r="X285" s="22"/>
      <c r="Y285" s="22">
        <v>3</v>
      </c>
      <c r="Z285" s="22"/>
      <c r="AA285" s="23"/>
      <c r="AB285" s="23"/>
      <c r="AC285" s="23"/>
      <c r="AD285" s="23">
        <v>4</v>
      </c>
      <c r="AE285" s="24"/>
      <c r="AF285" s="24"/>
      <c r="AG285" s="24">
        <v>3</v>
      </c>
      <c r="AH285" s="24"/>
      <c r="AI285" s="25"/>
      <c r="AJ285" s="25"/>
      <c r="AK285" s="25">
        <v>3</v>
      </c>
      <c r="AL285" s="25"/>
      <c r="AM285" s="26"/>
      <c r="AN285" s="26"/>
      <c r="AO285" s="26"/>
      <c r="AP285" s="26">
        <v>4</v>
      </c>
      <c r="AQ285" s="22"/>
      <c r="AR285" s="22"/>
      <c r="AS285" s="22">
        <v>3</v>
      </c>
      <c r="AT285" s="22"/>
      <c r="AU285" s="27"/>
      <c r="AV285" s="27"/>
      <c r="AW285" s="27">
        <v>3</v>
      </c>
      <c r="AX285" s="27"/>
      <c r="AY285" s="21"/>
      <c r="AZ285" s="21"/>
      <c r="BA285" s="21">
        <v>3</v>
      </c>
      <c r="BB285" s="21"/>
      <c r="BC285" s="22"/>
      <c r="BD285" s="22"/>
      <c r="BE285" s="22">
        <v>3</v>
      </c>
      <c r="BF285" s="22"/>
      <c r="BG285" s="23"/>
      <c r="BH285" s="23"/>
      <c r="BI285" s="23"/>
      <c r="BJ285" s="23">
        <v>4</v>
      </c>
      <c r="BK285" s="24"/>
      <c r="BL285" s="24"/>
      <c r="BM285" s="24"/>
      <c r="BN285" s="24">
        <v>4</v>
      </c>
      <c r="BO285" s="25"/>
      <c r="BP285" s="25"/>
      <c r="BQ285" s="25">
        <v>3</v>
      </c>
      <c r="BR285" s="25"/>
      <c r="BS285" s="26"/>
      <c r="BT285" s="26"/>
      <c r="BU285" s="26">
        <v>3</v>
      </c>
      <c r="BV285" s="26"/>
      <c r="CK285" s="28"/>
      <c r="CP285" s="28"/>
    </row>
    <row r="286" spans="1:94">
      <c r="A286" s="17">
        <v>284</v>
      </c>
      <c r="B286" s="512">
        <v>58</v>
      </c>
      <c r="C286" s="818"/>
      <c r="D286" s="20"/>
      <c r="E286" s="20">
        <v>1</v>
      </c>
      <c r="F286" s="501"/>
      <c r="G286" s="20"/>
      <c r="H286" s="20"/>
      <c r="I286" s="20">
        <v>1</v>
      </c>
      <c r="J286" s="20"/>
      <c r="K286" s="20"/>
      <c r="L286" s="20"/>
      <c r="M286" s="20"/>
      <c r="N286" s="20"/>
      <c r="O286" s="20"/>
      <c r="P286" s="20"/>
      <c r="Q286" s="20"/>
      <c r="R286" s="501"/>
      <c r="S286" s="21"/>
      <c r="T286" s="21"/>
      <c r="U286" s="21">
        <v>3</v>
      </c>
      <c r="V286" s="21"/>
      <c r="W286" s="22"/>
      <c r="X286" s="22"/>
      <c r="Y286" s="22">
        <v>3</v>
      </c>
      <c r="Z286" s="22"/>
      <c r="AA286" s="23"/>
      <c r="AB286" s="23"/>
      <c r="AC286" s="23">
        <v>3</v>
      </c>
      <c r="AD286" s="23"/>
      <c r="AE286" s="24"/>
      <c r="AF286" s="24"/>
      <c r="AG286" s="24">
        <v>3</v>
      </c>
      <c r="AH286" s="24"/>
      <c r="AI286" s="25"/>
      <c r="AJ286" s="25"/>
      <c r="AK286" s="25">
        <v>3</v>
      </c>
      <c r="AL286" s="25"/>
      <c r="AM286" s="26"/>
      <c r="AN286" s="26"/>
      <c r="AO286" s="26">
        <v>3</v>
      </c>
      <c r="AP286" s="26"/>
      <c r="AQ286" s="22"/>
      <c r="AR286" s="22"/>
      <c r="AS286" s="22">
        <v>3</v>
      </c>
      <c r="AT286" s="22"/>
      <c r="AU286" s="27"/>
      <c r="AV286" s="27"/>
      <c r="AW286" s="27">
        <v>3</v>
      </c>
      <c r="AX286" s="27"/>
      <c r="AY286" s="21"/>
      <c r="AZ286" s="21"/>
      <c r="BA286" s="21">
        <v>3</v>
      </c>
      <c r="BB286" s="21"/>
      <c r="BC286" s="22"/>
      <c r="BD286" s="22"/>
      <c r="BE286" s="22">
        <v>3</v>
      </c>
      <c r="BF286" s="22"/>
      <c r="BG286" s="23"/>
      <c r="BH286" s="23"/>
      <c r="BI286" s="23"/>
      <c r="BJ286" s="23">
        <v>4</v>
      </c>
      <c r="BK286" s="24"/>
      <c r="BL286" s="24"/>
      <c r="BM286" s="24"/>
      <c r="BN286" s="24">
        <v>4</v>
      </c>
      <c r="BO286" s="25"/>
      <c r="BP286" s="25"/>
      <c r="BQ286" s="25">
        <v>3</v>
      </c>
      <c r="BR286" s="25"/>
      <c r="BS286" s="26"/>
      <c r="BT286" s="26"/>
      <c r="BU286" s="26">
        <v>3</v>
      </c>
      <c r="BV286" s="26"/>
      <c r="CK286" s="28"/>
      <c r="CP286" s="28"/>
    </row>
    <row r="287" spans="1:94">
      <c r="A287" s="17">
        <v>285</v>
      </c>
      <c r="B287" s="512">
        <v>59</v>
      </c>
      <c r="C287" s="818"/>
      <c r="D287" s="20">
        <v>1</v>
      </c>
      <c r="E287" s="20"/>
      <c r="F287" s="501"/>
      <c r="G287" s="20"/>
      <c r="H287" s="20"/>
      <c r="I287" s="20"/>
      <c r="J287" s="20"/>
      <c r="K287" s="20">
        <v>1</v>
      </c>
      <c r="L287" s="20"/>
      <c r="M287" s="20"/>
      <c r="N287" s="20"/>
      <c r="O287" s="20"/>
      <c r="P287" s="20"/>
      <c r="Q287" s="20"/>
      <c r="R287" s="501"/>
      <c r="S287" s="21"/>
      <c r="T287" s="21"/>
      <c r="U287" s="21"/>
      <c r="V287" s="21">
        <v>4</v>
      </c>
      <c r="W287" s="22"/>
      <c r="X287" s="22"/>
      <c r="Y287" s="22"/>
      <c r="Z287" s="22">
        <v>4</v>
      </c>
      <c r="AA287" s="23"/>
      <c r="AB287" s="23"/>
      <c r="AC287" s="23"/>
      <c r="AD287" s="23">
        <v>4</v>
      </c>
      <c r="AE287" s="24"/>
      <c r="AF287" s="24"/>
      <c r="AG287" s="24">
        <v>3</v>
      </c>
      <c r="AH287" s="24"/>
      <c r="AI287" s="25"/>
      <c r="AJ287" s="25"/>
      <c r="AK287" s="25">
        <v>3</v>
      </c>
      <c r="AL287" s="25"/>
      <c r="AM287" s="26"/>
      <c r="AN287" s="26"/>
      <c r="AO287" s="26"/>
      <c r="AP287" s="26">
        <v>4</v>
      </c>
      <c r="AQ287" s="22"/>
      <c r="AR287" s="22"/>
      <c r="AS287" s="22">
        <v>3</v>
      </c>
      <c r="AT287" s="22"/>
      <c r="AU287" s="27"/>
      <c r="AV287" s="27"/>
      <c r="AW287" s="27">
        <v>3</v>
      </c>
      <c r="AX287" s="27"/>
      <c r="AY287" s="21"/>
      <c r="AZ287" s="21"/>
      <c r="BA287" s="21">
        <v>3</v>
      </c>
      <c r="BB287" s="21"/>
      <c r="BC287" s="22"/>
      <c r="BD287" s="22"/>
      <c r="BE287" s="22">
        <v>3</v>
      </c>
      <c r="BF287" s="22"/>
      <c r="BG287" s="23"/>
      <c r="BH287" s="23"/>
      <c r="BI287" s="23"/>
      <c r="BJ287" s="23">
        <v>4</v>
      </c>
      <c r="BK287" s="24"/>
      <c r="BL287" s="24"/>
      <c r="BM287" s="24"/>
      <c r="BN287" s="24">
        <v>4</v>
      </c>
      <c r="BO287" s="25"/>
      <c r="BP287" s="25"/>
      <c r="BQ287" s="25">
        <v>3</v>
      </c>
      <c r="BR287" s="25"/>
      <c r="BS287" s="26"/>
      <c r="BT287" s="26"/>
      <c r="BU287" s="26"/>
      <c r="BV287" s="26">
        <v>4</v>
      </c>
      <c r="CK287" s="28"/>
      <c r="CP287" s="28"/>
    </row>
    <row r="288" spans="1:94">
      <c r="A288" s="17">
        <v>286</v>
      </c>
      <c r="B288" s="512">
        <v>60</v>
      </c>
      <c r="C288" s="818"/>
      <c r="D288" s="20"/>
      <c r="E288" s="20">
        <v>1</v>
      </c>
      <c r="F288" s="501"/>
      <c r="G288" s="20"/>
      <c r="H288" s="20"/>
      <c r="I288" s="20"/>
      <c r="J288" s="20"/>
      <c r="K288" s="20">
        <v>1</v>
      </c>
      <c r="L288" s="20"/>
      <c r="M288" s="20"/>
      <c r="N288" s="20"/>
      <c r="O288" s="20"/>
      <c r="P288" s="20"/>
      <c r="Q288" s="20"/>
      <c r="R288" s="501"/>
      <c r="S288" s="21"/>
      <c r="T288" s="21"/>
      <c r="U288" s="21"/>
      <c r="V288" s="21">
        <v>4</v>
      </c>
      <c r="W288" s="22"/>
      <c r="X288" s="22"/>
      <c r="Y288" s="22">
        <v>3</v>
      </c>
      <c r="Z288" s="22"/>
      <c r="AA288" s="23"/>
      <c r="AB288" s="23"/>
      <c r="AC288" s="23"/>
      <c r="AD288" s="23">
        <v>4</v>
      </c>
      <c r="AE288" s="24"/>
      <c r="AF288" s="24"/>
      <c r="AG288" s="24">
        <v>3</v>
      </c>
      <c r="AH288" s="24"/>
      <c r="AI288" s="25"/>
      <c r="AJ288" s="25"/>
      <c r="AK288" s="25">
        <v>3</v>
      </c>
      <c r="AL288" s="25"/>
      <c r="AM288" s="26"/>
      <c r="AN288" s="26"/>
      <c r="AO288" s="26"/>
      <c r="AP288" s="26">
        <v>4</v>
      </c>
      <c r="AQ288" s="22"/>
      <c r="AR288" s="22"/>
      <c r="AS288" s="22"/>
      <c r="AT288" s="22">
        <v>4</v>
      </c>
      <c r="AU288" s="27"/>
      <c r="AV288" s="27"/>
      <c r="AW288" s="27">
        <v>3</v>
      </c>
      <c r="AX288" s="27"/>
      <c r="AY288" s="21"/>
      <c r="AZ288" s="21"/>
      <c r="BA288" s="21">
        <v>3</v>
      </c>
      <c r="BB288" s="21"/>
      <c r="BC288" s="22"/>
      <c r="BD288" s="22"/>
      <c r="BE288" s="22">
        <v>3</v>
      </c>
      <c r="BF288" s="22"/>
      <c r="BG288" s="23"/>
      <c r="BH288" s="23"/>
      <c r="BI288" s="23"/>
      <c r="BJ288" s="23">
        <v>4</v>
      </c>
      <c r="BK288" s="24"/>
      <c r="BL288" s="24"/>
      <c r="BM288" s="24"/>
      <c r="BN288" s="24">
        <v>4</v>
      </c>
      <c r="BO288" s="25"/>
      <c r="BP288" s="25"/>
      <c r="BQ288" s="25">
        <v>3</v>
      </c>
      <c r="BR288" s="25"/>
      <c r="BS288" s="26"/>
      <c r="BT288" s="26"/>
      <c r="BU288" s="26">
        <v>3</v>
      </c>
      <c r="BV288" s="26"/>
      <c r="CK288" s="28"/>
      <c r="CP288" s="28"/>
    </row>
    <row r="289" spans="1:94">
      <c r="A289" s="17">
        <v>287</v>
      </c>
      <c r="B289" s="512">
        <v>61</v>
      </c>
      <c r="C289" s="818"/>
      <c r="D289" s="20">
        <v>1</v>
      </c>
      <c r="E289" s="20"/>
      <c r="F289" s="501"/>
      <c r="G289" s="20"/>
      <c r="H289" s="20"/>
      <c r="I289" s="20"/>
      <c r="J289" s="20"/>
      <c r="K289" s="20">
        <v>1</v>
      </c>
      <c r="L289" s="20"/>
      <c r="M289" s="20"/>
      <c r="N289" s="20"/>
      <c r="O289" s="20"/>
      <c r="P289" s="20"/>
      <c r="Q289" s="20"/>
      <c r="R289" s="501"/>
      <c r="S289" s="21"/>
      <c r="T289" s="21"/>
      <c r="U289" s="21"/>
      <c r="V289" s="21">
        <v>4</v>
      </c>
      <c r="W289" s="22"/>
      <c r="X289" s="22"/>
      <c r="Y289" s="22">
        <v>3</v>
      </c>
      <c r="Z289" s="22"/>
      <c r="AA289" s="23"/>
      <c r="AB289" s="23"/>
      <c r="AC289" s="23"/>
      <c r="AD289" s="23">
        <v>4</v>
      </c>
      <c r="AE289" s="24"/>
      <c r="AF289" s="24"/>
      <c r="AG289" s="24">
        <v>3</v>
      </c>
      <c r="AH289" s="24"/>
      <c r="AI289" s="25"/>
      <c r="AJ289" s="25"/>
      <c r="AK289" s="25">
        <v>3</v>
      </c>
      <c r="AL289" s="25"/>
      <c r="AM289" s="26"/>
      <c r="AN289" s="26"/>
      <c r="AO289" s="26"/>
      <c r="AP289" s="26">
        <v>4</v>
      </c>
      <c r="AQ289" s="22"/>
      <c r="AR289" s="22"/>
      <c r="AS289" s="22">
        <v>3</v>
      </c>
      <c r="AT289" s="22"/>
      <c r="AU289" s="27"/>
      <c r="AV289" s="27"/>
      <c r="AW289" s="27">
        <v>3</v>
      </c>
      <c r="AX289" s="27"/>
      <c r="AY289" s="21"/>
      <c r="AZ289" s="21"/>
      <c r="BA289" s="21">
        <v>3</v>
      </c>
      <c r="BB289" s="21"/>
      <c r="BC289" s="22"/>
      <c r="BD289" s="22"/>
      <c r="BE289" s="22">
        <v>3</v>
      </c>
      <c r="BF289" s="22"/>
      <c r="BG289" s="23"/>
      <c r="BH289" s="23"/>
      <c r="BI289" s="23"/>
      <c r="BJ289" s="23">
        <v>4</v>
      </c>
      <c r="BK289" s="24"/>
      <c r="BL289" s="24"/>
      <c r="BM289" s="24"/>
      <c r="BN289" s="24">
        <v>4</v>
      </c>
      <c r="BO289" s="25"/>
      <c r="BP289" s="25"/>
      <c r="BQ289" s="25">
        <v>3</v>
      </c>
      <c r="BR289" s="25"/>
      <c r="BS289" s="26"/>
      <c r="BT289" s="26"/>
      <c r="BU289" s="26"/>
      <c r="BV289" s="26">
        <v>4</v>
      </c>
      <c r="CK289" s="28"/>
      <c r="CP289" s="28"/>
    </row>
    <row r="290" spans="1:94">
      <c r="A290" s="17">
        <v>288</v>
      </c>
      <c r="B290" s="512">
        <v>62</v>
      </c>
      <c r="C290" s="818"/>
      <c r="D290" s="20">
        <v>1</v>
      </c>
      <c r="E290" s="20"/>
      <c r="F290" s="501"/>
      <c r="G290" s="20"/>
      <c r="H290" s="20"/>
      <c r="I290" s="20">
        <v>1</v>
      </c>
      <c r="J290" s="20"/>
      <c r="K290" s="20"/>
      <c r="L290" s="20"/>
      <c r="M290" s="20"/>
      <c r="N290" s="20"/>
      <c r="O290" s="20"/>
      <c r="P290" s="20"/>
      <c r="Q290" s="20"/>
      <c r="R290" s="501"/>
      <c r="S290" s="21"/>
      <c r="T290" s="21"/>
      <c r="U290" s="21">
        <v>3</v>
      </c>
      <c r="V290" s="21"/>
      <c r="W290" s="22"/>
      <c r="X290" s="22"/>
      <c r="Y290" s="22">
        <v>3</v>
      </c>
      <c r="Z290" s="22"/>
      <c r="AA290" s="23"/>
      <c r="AB290" s="23"/>
      <c r="AC290" s="23">
        <v>3</v>
      </c>
      <c r="AD290" s="23"/>
      <c r="AE290" s="24"/>
      <c r="AF290" s="24"/>
      <c r="AG290" s="24">
        <v>3</v>
      </c>
      <c r="AH290" s="24"/>
      <c r="AI290" s="25"/>
      <c r="AJ290" s="25"/>
      <c r="AK290" s="25">
        <v>3</v>
      </c>
      <c r="AL290" s="25"/>
      <c r="AM290" s="26"/>
      <c r="AN290" s="26"/>
      <c r="AO290" s="26">
        <v>3</v>
      </c>
      <c r="AP290" s="26"/>
      <c r="AQ290" s="22"/>
      <c r="AR290" s="22"/>
      <c r="AS290" s="22">
        <v>3</v>
      </c>
      <c r="AT290" s="22"/>
      <c r="AU290" s="27"/>
      <c r="AV290" s="27"/>
      <c r="AW290" s="27">
        <v>3</v>
      </c>
      <c r="AX290" s="27"/>
      <c r="AY290" s="21"/>
      <c r="AZ290" s="21"/>
      <c r="BA290" s="21">
        <v>3</v>
      </c>
      <c r="BB290" s="21"/>
      <c r="BC290" s="22"/>
      <c r="BD290" s="22"/>
      <c r="BE290" s="22"/>
      <c r="BF290" s="22">
        <v>4</v>
      </c>
      <c r="BG290" s="23"/>
      <c r="BH290" s="23"/>
      <c r="BI290" s="23">
        <v>3</v>
      </c>
      <c r="BJ290" s="23"/>
      <c r="BK290" s="24"/>
      <c r="BL290" s="24"/>
      <c r="BM290" s="24"/>
      <c r="BN290" s="24">
        <v>4</v>
      </c>
      <c r="BO290" s="25"/>
      <c r="BP290" s="25"/>
      <c r="BQ290" s="25">
        <v>3</v>
      </c>
      <c r="BR290" s="25"/>
      <c r="BS290" s="26"/>
      <c r="BT290" s="26"/>
      <c r="BU290" s="26">
        <v>3</v>
      </c>
      <c r="BV290" s="26"/>
      <c r="CK290" s="28"/>
      <c r="CP290" s="28"/>
    </row>
    <row r="291" spans="1:94">
      <c r="A291" s="17">
        <v>289</v>
      </c>
      <c r="B291" s="512">
        <v>63</v>
      </c>
      <c r="C291" s="818"/>
      <c r="D291" s="20"/>
      <c r="E291" s="20">
        <v>1</v>
      </c>
      <c r="F291" s="501"/>
      <c r="G291" s="20"/>
      <c r="H291" s="20"/>
      <c r="I291" s="20"/>
      <c r="J291" s="20"/>
      <c r="K291" s="20">
        <v>1</v>
      </c>
      <c r="L291" s="20"/>
      <c r="M291" s="20"/>
      <c r="N291" s="20"/>
      <c r="O291" s="20"/>
      <c r="P291" s="20"/>
      <c r="Q291" s="20"/>
      <c r="R291" s="501"/>
      <c r="S291" s="21"/>
      <c r="T291" s="21"/>
      <c r="U291" s="21"/>
      <c r="V291" s="21">
        <v>4</v>
      </c>
      <c r="W291" s="22"/>
      <c r="X291" s="22"/>
      <c r="Y291" s="22">
        <v>3</v>
      </c>
      <c r="Z291" s="22"/>
      <c r="AA291" s="23"/>
      <c r="AB291" s="23"/>
      <c r="AC291" s="23">
        <v>3</v>
      </c>
      <c r="AD291" s="23"/>
      <c r="AE291" s="24"/>
      <c r="AF291" s="24"/>
      <c r="AG291" s="24">
        <v>3</v>
      </c>
      <c r="AH291" s="24"/>
      <c r="AI291" s="25"/>
      <c r="AJ291" s="25"/>
      <c r="AK291" s="25">
        <v>3</v>
      </c>
      <c r="AL291" s="25"/>
      <c r="AM291" s="26"/>
      <c r="AN291" s="26"/>
      <c r="AO291" s="26">
        <v>3</v>
      </c>
      <c r="AP291" s="26"/>
      <c r="AQ291" s="22"/>
      <c r="AR291" s="22"/>
      <c r="AS291" s="22"/>
      <c r="AT291" s="22">
        <v>4</v>
      </c>
      <c r="AU291" s="27"/>
      <c r="AV291" s="27"/>
      <c r="AW291" s="27">
        <v>3</v>
      </c>
      <c r="AX291" s="27"/>
      <c r="AY291" s="21"/>
      <c r="AZ291" s="21"/>
      <c r="BA291" s="21">
        <v>3</v>
      </c>
      <c r="BB291" s="21"/>
      <c r="BC291" s="22"/>
      <c r="BD291" s="22"/>
      <c r="BE291" s="22">
        <v>3</v>
      </c>
      <c r="BF291" s="22"/>
      <c r="BG291" s="23"/>
      <c r="BH291" s="23"/>
      <c r="BI291" s="23"/>
      <c r="BJ291" s="23">
        <v>4</v>
      </c>
      <c r="BK291" s="24"/>
      <c r="BL291" s="24"/>
      <c r="BM291" s="24"/>
      <c r="BN291" s="24">
        <v>4</v>
      </c>
      <c r="BO291" s="25"/>
      <c r="BP291" s="25"/>
      <c r="BQ291" s="25"/>
      <c r="BR291" s="25">
        <v>4</v>
      </c>
      <c r="BS291" s="26"/>
      <c r="BT291" s="26"/>
      <c r="BU291" s="26">
        <v>3</v>
      </c>
      <c r="BV291" s="26"/>
      <c r="CK291" s="28"/>
      <c r="CP291" s="28"/>
    </row>
    <row r="292" spans="1:94">
      <c r="A292" s="17">
        <v>290</v>
      </c>
      <c r="B292" s="512">
        <v>64</v>
      </c>
      <c r="C292" s="818"/>
      <c r="D292" s="20">
        <v>1</v>
      </c>
      <c r="E292" s="20"/>
      <c r="F292" s="501"/>
      <c r="G292" s="20"/>
      <c r="H292" s="20"/>
      <c r="I292" s="20"/>
      <c r="J292" s="20"/>
      <c r="K292" s="20">
        <v>1</v>
      </c>
      <c r="L292" s="20"/>
      <c r="M292" s="20"/>
      <c r="N292" s="20"/>
      <c r="O292" s="20"/>
      <c r="P292" s="20"/>
      <c r="Q292" s="20"/>
      <c r="R292" s="501"/>
      <c r="S292" s="21"/>
      <c r="T292" s="21"/>
      <c r="U292" s="21"/>
      <c r="V292" s="21">
        <v>4</v>
      </c>
      <c r="W292" s="22"/>
      <c r="X292" s="22"/>
      <c r="Y292" s="22"/>
      <c r="Z292" s="22">
        <v>4</v>
      </c>
      <c r="AA292" s="23"/>
      <c r="AB292" s="23"/>
      <c r="AC292" s="23"/>
      <c r="AD292" s="23">
        <v>4</v>
      </c>
      <c r="AE292" s="24"/>
      <c r="AF292" s="24"/>
      <c r="AG292" s="24">
        <v>3</v>
      </c>
      <c r="AH292" s="24"/>
      <c r="AI292" s="25"/>
      <c r="AJ292" s="25"/>
      <c r="AK292" s="25">
        <v>3</v>
      </c>
      <c r="AL292" s="25"/>
      <c r="AM292" s="26"/>
      <c r="AN292" s="26"/>
      <c r="AO292" s="26">
        <v>3</v>
      </c>
      <c r="AP292" s="26"/>
      <c r="AQ292" s="22"/>
      <c r="AR292" s="22"/>
      <c r="AS292" s="22">
        <v>3</v>
      </c>
      <c r="AT292" s="22"/>
      <c r="AU292" s="27"/>
      <c r="AV292" s="27"/>
      <c r="AW292" s="27">
        <v>3</v>
      </c>
      <c r="AX292" s="27"/>
      <c r="AY292" s="21"/>
      <c r="AZ292" s="21"/>
      <c r="BA292" s="21">
        <v>3</v>
      </c>
      <c r="BB292" s="21"/>
      <c r="BC292" s="22"/>
      <c r="BD292" s="22"/>
      <c r="BE292" s="22">
        <v>3</v>
      </c>
      <c r="BF292" s="22"/>
      <c r="BG292" s="23"/>
      <c r="BH292" s="23"/>
      <c r="BI292" s="23"/>
      <c r="BJ292" s="23">
        <v>4</v>
      </c>
      <c r="BK292" s="24"/>
      <c r="BL292" s="24"/>
      <c r="BM292" s="24"/>
      <c r="BN292" s="24">
        <v>4</v>
      </c>
      <c r="BO292" s="25"/>
      <c r="BP292" s="25"/>
      <c r="BQ292" s="25">
        <v>3</v>
      </c>
      <c r="BR292" s="25"/>
      <c r="BS292" s="26"/>
      <c r="BT292" s="26"/>
      <c r="BU292" s="26">
        <v>3</v>
      </c>
      <c r="BV292" s="26"/>
      <c r="CK292" s="28"/>
      <c r="CP292" s="28"/>
    </row>
    <row r="293" spans="1:94">
      <c r="A293" s="17">
        <v>291</v>
      </c>
      <c r="B293" s="512">
        <v>65</v>
      </c>
      <c r="C293" s="818"/>
      <c r="D293" s="20">
        <v>1</v>
      </c>
      <c r="E293" s="20"/>
      <c r="F293" s="501"/>
      <c r="G293" s="20"/>
      <c r="H293" s="20"/>
      <c r="I293" s="20">
        <v>1</v>
      </c>
      <c r="J293" s="20"/>
      <c r="K293" s="20"/>
      <c r="L293" s="20"/>
      <c r="M293" s="20"/>
      <c r="N293" s="20"/>
      <c r="O293" s="20"/>
      <c r="P293" s="20"/>
      <c r="Q293" s="20"/>
      <c r="R293" s="501"/>
      <c r="S293" s="21"/>
      <c r="T293" s="21"/>
      <c r="U293" s="21"/>
      <c r="V293" s="21">
        <v>4</v>
      </c>
      <c r="W293" s="22"/>
      <c r="X293" s="22"/>
      <c r="Y293" s="22"/>
      <c r="Z293" s="22">
        <v>4</v>
      </c>
      <c r="AA293" s="23"/>
      <c r="AB293" s="23"/>
      <c r="AC293" s="23">
        <v>3</v>
      </c>
      <c r="AD293" s="23"/>
      <c r="AE293" s="24"/>
      <c r="AF293" s="24"/>
      <c r="AG293" s="24">
        <v>3</v>
      </c>
      <c r="AH293" s="24"/>
      <c r="AI293" s="25"/>
      <c r="AJ293" s="25"/>
      <c r="AK293" s="25">
        <v>3</v>
      </c>
      <c r="AL293" s="25"/>
      <c r="AM293" s="26"/>
      <c r="AN293" s="26"/>
      <c r="AO293" s="26">
        <v>3</v>
      </c>
      <c r="AP293" s="26"/>
      <c r="AQ293" s="22"/>
      <c r="AR293" s="22"/>
      <c r="AS293" s="22">
        <v>3</v>
      </c>
      <c r="AT293" s="22"/>
      <c r="AU293" s="27"/>
      <c r="AV293" s="27"/>
      <c r="AW293" s="27">
        <v>3</v>
      </c>
      <c r="AX293" s="27"/>
      <c r="AY293" s="21"/>
      <c r="AZ293" s="21"/>
      <c r="BA293" s="21">
        <v>3</v>
      </c>
      <c r="BB293" s="21"/>
      <c r="BC293" s="22"/>
      <c r="BD293" s="22"/>
      <c r="BE293" s="22">
        <v>3</v>
      </c>
      <c r="BF293" s="22"/>
      <c r="BG293" s="23"/>
      <c r="BH293" s="23"/>
      <c r="BI293" s="23"/>
      <c r="BJ293" s="23">
        <v>4</v>
      </c>
      <c r="BK293" s="24"/>
      <c r="BL293" s="24"/>
      <c r="BM293" s="24"/>
      <c r="BN293" s="24">
        <v>4</v>
      </c>
      <c r="BO293" s="25"/>
      <c r="BP293" s="25"/>
      <c r="BQ293" s="25">
        <v>3</v>
      </c>
      <c r="BR293" s="25"/>
      <c r="BS293" s="26"/>
      <c r="BT293" s="26"/>
      <c r="BU293" s="26">
        <v>3</v>
      </c>
      <c r="BV293" s="26"/>
      <c r="CK293" s="28"/>
      <c r="CP293" s="28"/>
    </row>
    <row r="294" spans="1:94">
      <c r="A294" s="17">
        <v>292</v>
      </c>
      <c r="B294" s="512">
        <v>66</v>
      </c>
      <c r="C294" s="818"/>
      <c r="D294" s="20">
        <v>1</v>
      </c>
      <c r="E294" s="20"/>
      <c r="F294" s="501"/>
      <c r="G294" s="20"/>
      <c r="H294" s="20"/>
      <c r="I294" s="20"/>
      <c r="J294" s="20"/>
      <c r="K294" s="20">
        <v>1</v>
      </c>
      <c r="L294" s="20"/>
      <c r="M294" s="20"/>
      <c r="N294" s="20"/>
      <c r="O294" s="20"/>
      <c r="P294" s="20"/>
      <c r="Q294" s="20"/>
      <c r="R294" s="501"/>
      <c r="S294" s="21"/>
      <c r="T294" s="21"/>
      <c r="U294" s="21"/>
      <c r="V294" s="21">
        <v>4</v>
      </c>
      <c r="W294" s="22"/>
      <c r="X294" s="22"/>
      <c r="Y294" s="22"/>
      <c r="Z294" s="22">
        <v>4</v>
      </c>
      <c r="AA294" s="23"/>
      <c r="AB294" s="23"/>
      <c r="AC294" s="23"/>
      <c r="AD294" s="23">
        <v>4</v>
      </c>
      <c r="AE294" s="24"/>
      <c r="AF294" s="24"/>
      <c r="AG294" s="24">
        <v>3</v>
      </c>
      <c r="AH294" s="24"/>
      <c r="AI294" s="25"/>
      <c r="AJ294" s="25"/>
      <c r="AK294" s="25">
        <v>3</v>
      </c>
      <c r="AL294" s="25"/>
      <c r="AM294" s="26"/>
      <c r="AN294" s="26"/>
      <c r="AO294" s="26">
        <v>3</v>
      </c>
      <c r="AP294" s="26"/>
      <c r="AQ294" s="22"/>
      <c r="AR294" s="22"/>
      <c r="AS294" s="22">
        <v>3</v>
      </c>
      <c r="AT294" s="22"/>
      <c r="AU294" s="27"/>
      <c r="AV294" s="27"/>
      <c r="AW294" s="27">
        <v>3</v>
      </c>
      <c r="AX294" s="27"/>
      <c r="AY294" s="21"/>
      <c r="AZ294" s="21"/>
      <c r="BA294" s="21">
        <v>3</v>
      </c>
      <c r="BB294" s="21"/>
      <c r="BC294" s="22"/>
      <c r="BD294" s="22"/>
      <c r="BE294" s="22">
        <v>3</v>
      </c>
      <c r="BF294" s="22"/>
      <c r="BG294" s="23"/>
      <c r="BH294" s="23"/>
      <c r="BI294" s="23"/>
      <c r="BJ294" s="23">
        <v>4</v>
      </c>
      <c r="BK294" s="24"/>
      <c r="BL294" s="24"/>
      <c r="BM294" s="24"/>
      <c r="BN294" s="24">
        <v>4</v>
      </c>
      <c r="BO294" s="25"/>
      <c r="BP294" s="25"/>
      <c r="BQ294" s="25">
        <v>3</v>
      </c>
      <c r="BR294" s="25"/>
      <c r="BS294" s="26"/>
      <c r="BT294" s="26"/>
      <c r="BU294" s="26"/>
      <c r="BV294" s="26">
        <v>4</v>
      </c>
      <c r="CK294" s="28"/>
      <c r="CP294" s="28"/>
    </row>
    <row r="295" spans="1:94">
      <c r="A295" s="17">
        <v>293</v>
      </c>
      <c r="B295" s="512">
        <v>67</v>
      </c>
      <c r="C295" s="818"/>
      <c r="D295" s="20">
        <v>1</v>
      </c>
      <c r="E295" s="20"/>
      <c r="F295" s="501"/>
      <c r="G295" s="20"/>
      <c r="H295" s="20"/>
      <c r="I295" s="20">
        <v>1</v>
      </c>
      <c r="J295" s="20"/>
      <c r="K295" s="20"/>
      <c r="L295" s="20"/>
      <c r="M295" s="20"/>
      <c r="N295" s="20"/>
      <c r="O295" s="20"/>
      <c r="P295" s="20"/>
      <c r="Q295" s="20"/>
      <c r="R295" s="501"/>
      <c r="S295" s="21"/>
      <c r="T295" s="21"/>
      <c r="U295" s="21">
        <v>3</v>
      </c>
      <c r="V295" s="21"/>
      <c r="W295" s="22"/>
      <c r="X295" s="22"/>
      <c r="Y295" s="22">
        <v>3</v>
      </c>
      <c r="Z295" s="22"/>
      <c r="AA295" s="23"/>
      <c r="AB295" s="23"/>
      <c r="AC295" s="23">
        <v>3</v>
      </c>
      <c r="AD295" s="23"/>
      <c r="AE295" s="24"/>
      <c r="AF295" s="24"/>
      <c r="AG295" s="24">
        <v>3</v>
      </c>
      <c r="AH295" s="24"/>
      <c r="AI295" s="25"/>
      <c r="AJ295" s="25"/>
      <c r="AK295" s="25">
        <v>3</v>
      </c>
      <c r="AL295" s="25"/>
      <c r="AM295" s="26"/>
      <c r="AN295" s="26"/>
      <c r="AO295" s="26">
        <v>3</v>
      </c>
      <c r="AP295" s="26"/>
      <c r="AQ295" s="22"/>
      <c r="AR295" s="22"/>
      <c r="AS295" s="22"/>
      <c r="AT295" s="22">
        <v>4</v>
      </c>
      <c r="AU295" s="27"/>
      <c r="AV295" s="27"/>
      <c r="AW295" s="27">
        <v>3</v>
      </c>
      <c r="AX295" s="27"/>
      <c r="AY295" s="21"/>
      <c r="AZ295" s="21"/>
      <c r="BA295" s="21">
        <v>3</v>
      </c>
      <c r="BB295" s="21"/>
      <c r="BC295" s="22"/>
      <c r="BD295" s="22"/>
      <c r="BE295" s="22">
        <v>3</v>
      </c>
      <c r="BF295" s="22"/>
      <c r="BG295" s="23"/>
      <c r="BH295" s="23"/>
      <c r="BI295" s="23"/>
      <c r="BJ295" s="23">
        <v>4</v>
      </c>
      <c r="BK295" s="24"/>
      <c r="BL295" s="24"/>
      <c r="BM295" s="24"/>
      <c r="BN295" s="24">
        <v>4</v>
      </c>
      <c r="BO295" s="25"/>
      <c r="BP295" s="25"/>
      <c r="BQ295" s="25"/>
      <c r="BR295" s="25">
        <v>4</v>
      </c>
      <c r="BS295" s="26"/>
      <c r="BT295" s="26"/>
      <c r="BU295" s="26">
        <v>3</v>
      </c>
      <c r="BV295" s="26"/>
      <c r="CK295" s="28"/>
      <c r="CP295" s="28"/>
    </row>
    <row r="296" spans="1:94">
      <c r="A296" s="17">
        <v>294</v>
      </c>
      <c r="B296" s="39">
        <v>1</v>
      </c>
      <c r="C296" s="766" t="s">
        <v>22</v>
      </c>
      <c r="D296" s="20"/>
      <c r="E296" s="20">
        <v>1</v>
      </c>
      <c r="F296" s="501"/>
      <c r="G296" s="20">
        <v>1</v>
      </c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501"/>
      <c r="S296" s="21"/>
      <c r="T296" s="21">
        <v>2</v>
      </c>
      <c r="U296" s="21"/>
      <c r="V296" s="21"/>
      <c r="W296" s="22"/>
      <c r="X296" s="22"/>
      <c r="Y296" s="22">
        <v>3</v>
      </c>
      <c r="Z296" s="22"/>
      <c r="AA296" s="23"/>
      <c r="AB296" s="23"/>
      <c r="AC296" s="23"/>
      <c r="AD296" s="23">
        <v>4</v>
      </c>
      <c r="AE296" s="24"/>
      <c r="AF296" s="24"/>
      <c r="AG296" s="24">
        <v>3</v>
      </c>
      <c r="AH296" s="24"/>
      <c r="AI296" s="25"/>
      <c r="AJ296" s="25"/>
      <c r="AK296" s="25">
        <v>3</v>
      </c>
      <c r="AL296" s="25"/>
      <c r="AM296" s="26"/>
      <c r="AN296" s="26"/>
      <c r="AO296" s="26"/>
      <c r="AP296" s="26">
        <v>4</v>
      </c>
      <c r="AQ296" s="22"/>
      <c r="AR296" s="22"/>
      <c r="AS296" s="22">
        <v>3</v>
      </c>
      <c r="AT296" s="22"/>
      <c r="AU296" s="27"/>
      <c r="AV296" s="27"/>
      <c r="AW296" s="27">
        <v>3</v>
      </c>
      <c r="AX296" s="27"/>
      <c r="AY296" s="21"/>
      <c r="AZ296" s="21"/>
      <c r="BA296" s="21"/>
      <c r="BB296" s="21">
        <v>4</v>
      </c>
      <c r="BC296" s="22"/>
      <c r="BD296" s="22"/>
      <c r="BE296" s="22">
        <v>3</v>
      </c>
      <c r="BF296" s="22"/>
      <c r="BG296" s="23"/>
      <c r="BH296" s="23">
        <v>2</v>
      </c>
      <c r="BI296" s="23"/>
      <c r="BJ296" s="23"/>
      <c r="BK296" s="24"/>
      <c r="BL296" s="24">
        <v>2</v>
      </c>
      <c r="BM296" s="24"/>
      <c r="BN296" s="24"/>
      <c r="BO296" s="25"/>
      <c r="BP296" s="25"/>
      <c r="BQ296" s="25"/>
      <c r="BR296" s="25">
        <v>4</v>
      </c>
      <c r="BS296" s="26"/>
      <c r="BT296" s="26"/>
      <c r="BU296" s="26">
        <v>3</v>
      </c>
      <c r="BV296" s="26"/>
    </row>
    <row r="297" spans="1:94">
      <c r="A297" s="17">
        <v>295</v>
      </c>
      <c r="B297" s="39">
        <v>2</v>
      </c>
      <c r="C297" s="766"/>
      <c r="D297" s="20">
        <v>1</v>
      </c>
      <c r="E297" s="20"/>
      <c r="F297" s="501"/>
      <c r="G297" s="20"/>
      <c r="H297" s="20">
        <v>1</v>
      </c>
      <c r="I297" s="20"/>
      <c r="J297" s="20"/>
      <c r="K297" s="20"/>
      <c r="L297" s="20"/>
      <c r="M297" s="20"/>
      <c r="N297" s="20"/>
      <c r="O297" s="20"/>
      <c r="P297" s="20"/>
      <c r="Q297" s="20"/>
      <c r="R297" s="501"/>
      <c r="S297" s="21"/>
      <c r="T297" s="21"/>
      <c r="U297" s="21">
        <v>3</v>
      </c>
      <c r="V297" s="21"/>
      <c r="W297" s="22"/>
      <c r="X297" s="22"/>
      <c r="Y297" s="22">
        <v>3</v>
      </c>
      <c r="Z297" s="22"/>
      <c r="AA297" s="23"/>
      <c r="AB297" s="23"/>
      <c r="AC297" s="23">
        <v>3</v>
      </c>
      <c r="AD297" s="23"/>
      <c r="AE297" s="24"/>
      <c r="AF297" s="24"/>
      <c r="AG297" s="24">
        <v>3</v>
      </c>
      <c r="AH297" s="24"/>
      <c r="AI297" s="25"/>
      <c r="AJ297" s="25"/>
      <c r="AK297" s="25">
        <v>3</v>
      </c>
      <c r="AL297" s="25"/>
      <c r="AM297" s="26"/>
      <c r="AN297" s="26"/>
      <c r="AO297" s="26">
        <v>3</v>
      </c>
      <c r="AP297" s="26"/>
      <c r="AQ297" s="22">
        <v>1</v>
      </c>
      <c r="AR297" s="22"/>
      <c r="AS297" s="22"/>
      <c r="AT297" s="22"/>
      <c r="AU297" s="27"/>
      <c r="AV297" s="27"/>
      <c r="AW297" s="27">
        <v>3</v>
      </c>
      <c r="AX297" s="27"/>
      <c r="AY297" s="21"/>
      <c r="AZ297" s="21"/>
      <c r="BA297" s="21">
        <v>3</v>
      </c>
      <c r="BB297" s="21"/>
      <c r="BC297" s="22"/>
      <c r="BD297" s="22"/>
      <c r="BE297" s="22">
        <v>3</v>
      </c>
      <c r="BF297" s="22"/>
      <c r="BG297" s="23">
        <v>1</v>
      </c>
      <c r="BH297" s="23"/>
      <c r="BI297" s="23"/>
      <c r="BJ297" s="23"/>
      <c r="BK297" s="24"/>
      <c r="BL297" s="24"/>
      <c r="BM297" s="24">
        <v>3</v>
      </c>
      <c r="BN297" s="24"/>
      <c r="BO297" s="25"/>
      <c r="BP297" s="25"/>
      <c r="BQ297" s="25">
        <v>3</v>
      </c>
      <c r="BR297" s="25"/>
      <c r="BS297" s="26"/>
      <c r="BT297" s="26"/>
      <c r="BU297" s="26">
        <v>3</v>
      </c>
      <c r="BV297" s="26"/>
    </row>
    <row r="298" spans="1:94">
      <c r="A298" s="17">
        <v>296</v>
      </c>
      <c r="B298" s="39">
        <v>3</v>
      </c>
      <c r="C298" s="766"/>
      <c r="D298" s="20">
        <v>1</v>
      </c>
      <c r="E298" s="20"/>
      <c r="F298" s="501"/>
      <c r="G298" s="20">
        <v>1</v>
      </c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501"/>
      <c r="S298" s="21"/>
      <c r="T298" s="21"/>
      <c r="U298" s="21">
        <v>3</v>
      </c>
      <c r="V298" s="21"/>
      <c r="W298" s="22"/>
      <c r="X298" s="22"/>
      <c r="Y298" s="22">
        <v>3</v>
      </c>
      <c r="Z298" s="22"/>
      <c r="AA298" s="23"/>
      <c r="AB298" s="23"/>
      <c r="AC298" s="23">
        <v>3</v>
      </c>
      <c r="AD298" s="23"/>
      <c r="AE298" s="24"/>
      <c r="AF298" s="24"/>
      <c r="AG298" s="24">
        <v>3</v>
      </c>
      <c r="AH298" s="24"/>
      <c r="AI298" s="25"/>
      <c r="AJ298" s="25"/>
      <c r="AK298" s="25">
        <v>3</v>
      </c>
      <c r="AL298" s="25"/>
      <c r="AM298" s="26"/>
      <c r="AN298" s="26"/>
      <c r="AO298" s="26"/>
      <c r="AP298" s="26">
        <v>4</v>
      </c>
      <c r="AQ298" s="22"/>
      <c r="AR298" s="22">
        <v>2</v>
      </c>
      <c r="AS298" s="22"/>
      <c r="AT298" s="22"/>
      <c r="AU298" s="27"/>
      <c r="AV298" s="27"/>
      <c r="AW298" s="27">
        <v>3</v>
      </c>
      <c r="AX298" s="27"/>
      <c r="AY298" s="21"/>
      <c r="AZ298" s="21"/>
      <c r="BA298" s="21">
        <v>3</v>
      </c>
      <c r="BB298" s="21"/>
      <c r="BC298" s="22"/>
      <c r="BD298" s="22"/>
      <c r="BE298" s="22">
        <v>3</v>
      </c>
      <c r="BF298" s="22"/>
      <c r="BG298" s="23"/>
      <c r="BH298" s="23">
        <v>2</v>
      </c>
      <c r="BI298" s="23"/>
      <c r="BJ298" s="23"/>
      <c r="BK298" s="24"/>
      <c r="BL298" s="24">
        <v>2</v>
      </c>
      <c r="BM298" s="24"/>
      <c r="BN298" s="24"/>
      <c r="BO298" s="25"/>
      <c r="BP298" s="25"/>
      <c r="BQ298" s="25">
        <v>3</v>
      </c>
      <c r="BR298" s="25"/>
      <c r="BS298" s="26"/>
      <c r="BT298" s="26"/>
      <c r="BU298" s="26">
        <v>3</v>
      </c>
      <c r="BV298" s="26"/>
    </row>
    <row r="299" spans="1:94">
      <c r="A299" s="17">
        <v>297</v>
      </c>
      <c r="B299" s="39">
        <v>4</v>
      </c>
      <c r="C299" s="766"/>
      <c r="D299" s="20">
        <v>1</v>
      </c>
      <c r="E299" s="20"/>
      <c r="F299" s="501"/>
      <c r="G299" s="20"/>
      <c r="H299" s="20"/>
      <c r="I299" s="20">
        <v>1</v>
      </c>
      <c r="J299" s="20"/>
      <c r="K299" s="20"/>
      <c r="L299" s="20"/>
      <c r="M299" s="20"/>
      <c r="N299" s="20"/>
      <c r="O299" s="20"/>
      <c r="P299" s="20"/>
      <c r="Q299" s="20"/>
      <c r="R299" s="501"/>
      <c r="S299" s="21"/>
      <c r="T299" s="21"/>
      <c r="U299" s="21">
        <v>3</v>
      </c>
      <c r="V299" s="21"/>
      <c r="W299" s="22"/>
      <c r="X299" s="22"/>
      <c r="Y299" s="22">
        <v>3</v>
      </c>
      <c r="Z299" s="22"/>
      <c r="AA299" s="23"/>
      <c r="AB299" s="23"/>
      <c r="AC299" s="23">
        <v>3</v>
      </c>
      <c r="AD299" s="23"/>
      <c r="AE299" s="24"/>
      <c r="AF299" s="24"/>
      <c r="AG299" s="24">
        <v>3</v>
      </c>
      <c r="AH299" s="24"/>
      <c r="AI299" s="25"/>
      <c r="AJ299" s="25"/>
      <c r="AK299" s="25">
        <v>3</v>
      </c>
      <c r="AL299" s="25"/>
      <c r="AM299" s="26"/>
      <c r="AN299" s="26"/>
      <c r="AO299" s="26"/>
      <c r="AP299" s="26">
        <v>4</v>
      </c>
      <c r="AQ299" s="22"/>
      <c r="AR299" s="22">
        <v>2</v>
      </c>
      <c r="AS299" s="22"/>
      <c r="AT299" s="22"/>
      <c r="AU299" s="27"/>
      <c r="AV299" s="27"/>
      <c r="AW299" s="27">
        <v>3</v>
      </c>
      <c r="AX299" s="27"/>
      <c r="AY299" s="21"/>
      <c r="AZ299" s="21"/>
      <c r="BA299" s="21">
        <v>3</v>
      </c>
      <c r="BB299" s="21"/>
      <c r="BC299" s="22"/>
      <c r="BD299" s="22"/>
      <c r="BE299" s="22">
        <v>3</v>
      </c>
      <c r="BF299" s="22"/>
      <c r="BG299" s="23"/>
      <c r="BH299" s="23">
        <v>2</v>
      </c>
      <c r="BI299" s="23"/>
      <c r="BJ299" s="23"/>
      <c r="BK299" s="24"/>
      <c r="BL299" s="24">
        <v>2</v>
      </c>
      <c r="BM299" s="24"/>
      <c r="BN299" s="24"/>
      <c r="BO299" s="25"/>
      <c r="BP299" s="25"/>
      <c r="BQ299" s="25">
        <v>3</v>
      </c>
      <c r="BR299" s="25"/>
      <c r="BS299" s="26"/>
      <c r="BT299" s="26"/>
      <c r="BU299" s="26">
        <v>3</v>
      </c>
      <c r="BV299" s="26"/>
    </row>
    <row r="300" spans="1:94">
      <c r="A300" s="17">
        <v>298</v>
      </c>
      <c r="B300" s="39">
        <v>5</v>
      </c>
      <c r="C300" s="766"/>
      <c r="D300" s="20">
        <v>1</v>
      </c>
      <c r="E300" s="20"/>
      <c r="F300" s="501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501">
        <v>1</v>
      </c>
      <c r="S300" s="21"/>
      <c r="T300" s="21"/>
      <c r="U300" s="21">
        <v>3</v>
      </c>
      <c r="V300" s="21"/>
      <c r="W300" s="22"/>
      <c r="X300" s="22"/>
      <c r="Y300" s="22">
        <v>3</v>
      </c>
      <c r="Z300" s="22"/>
      <c r="AA300" s="23"/>
      <c r="AB300" s="23"/>
      <c r="AC300" s="23">
        <v>3</v>
      </c>
      <c r="AD300" s="23"/>
      <c r="AE300" s="24"/>
      <c r="AF300" s="24"/>
      <c r="AG300" s="24">
        <v>3</v>
      </c>
      <c r="AH300" s="24"/>
      <c r="AI300" s="25"/>
      <c r="AJ300" s="25"/>
      <c r="AK300" s="25"/>
      <c r="AL300" s="25">
        <v>4</v>
      </c>
      <c r="AM300" s="26"/>
      <c r="AN300" s="26"/>
      <c r="AO300" s="26"/>
      <c r="AP300" s="26">
        <v>4</v>
      </c>
      <c r="AQ300" s="22"/>
      <c r="AR300" s="22"/>
      <c r="AS300" s="22">
        <v>3</v>
      </c>
      <c r="AT300" s="22"/>
      <c r="AU300" s="27"/>
      <c r="AV300" s="27"/>
      <c r="AW300" s="27">
        <v>3</v>
      </c>
      <c r="AX300" s="27"/>
      <c r="AY300" s="21"/>
      <c r="AZ300" s="21"/>
      <c r="BA300" s="21">
        <v>3</v>
      </c>
      <c r="BB300" s="21"/>
      <c r="BC300" s="22"/>
      <c r="BD300" s="22"/>
      <c r="BE300" s="22">
        <v>3</v>
      </c>
      <c r="BF300" s="22"/>
      <c r="BG300" s="23"/>
      <c r="BH300" s="23"/>
      <c r="BI300" s="23"/>
      <c r="BJ300" s="23">
        <v>4</v>
      </c>
      <c r="BK300" s="24"/>
      <c r="BL300" s="24"/>
      <c r="BM300" s="24">
        <v>3</v>
      </c>
      <c r="BN300" s="24"/>
      <c r="BO300" s="25"/>
      <c r="BP300" s="25"/>
      <c r="BQ300" s="25">
        <v>3</v>
      </c>
      <c r="BR300" s="25"/>
      <c r="BS300" s="26"/>
      <c r="BT300" s="26"/>
      <c r="BU300" s="26">
        <v>3</v>
      </c>
      <c r="BV300" s="26"/>
    </row>
    <row r="301" spans="1:94">
      <c r="A301" s="17">
        <v>299</v>
      </c>
      <c r="B301" s="39">
        <v>6</v>
      </c>
      <c r="C301" s="766"/>
      <c r="D301" s="20"/>
      <c r="E301" s="20">
        <v>1</v>
      </c>
      <c r="F301" s="501"/>
      <c r="G301" s="20">
        <v>1</v>
      </c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501"/>
      <c r="S301" s="21"/>
      <c r="T301" s="21"/>
      <c r="U301" s="21">
        <v>3</v>
      </c>
      <c r="V301" s="21"/>
      <c r="W301" s="22"/>
      <c r="X301" s="22"/>
      <c r="Y301" s="22"/>
      <c r="Z301" s="22">
        <v>4</v>
      </c>
      <c r="AA301" s="23"/>
      <c r="AB301" s="23"/>
      <c r="AC301" s="23">
        <v>3</v>
      </c>
      <c r="AD301" s="23"/>
      <c r="AE301" s="24"/>
      <c r="AF301" s="24"/>
      <c r="AG301" s="24">
        <v>3</v>
      </c>
      <c r="AH301" s="24"/>
      <c r="AI301" s="25"/>
      <c r="AJ301" s="25"/>
      <c r="AK301" s="25">
        <v>3</v>
      </c>
      <c r="AL301" s="25"/>
      <c r="AM301" s="26"/>
      <c r="AN301" s="26"/>
      <c r="AO301" s="26">
        <v>3</v>
      </c>
      <c r="AP301" s="26"/>
      <c r="AQ301" s="22"/>
      <c r="AR301" s="22"/>
      <c r="AS301" s="22">
        <v>3</v>
      </c>
      <c r="AT301" s="22"/>
      <c r="AU301" s="27"/>
      <c r="AV301" s="27"/>
      <c r="AW301" s="27">
        <v>3</v>
      </c>
      <c r="AX301" s="27"/>
      <c r="AY301" s="21"/>
      <c r="AZ301" s="21"/>
      <c r="BA301" s="21">
        <v>3</v>
      </c>
      <c r="BB301" s="21"/>
      <c r="BC301" s="22"/>
      <c r="BD301" s="22"/>
      <c r="BE301" s="22">
        <v>3</v>
      </c>
      <c r="BF301" s="22"/>
      <c r="BG301" s="23"/>
      <c r="BH301" s="23"/>
      <c r="BI301" s="23">
        <v>3</v>
      </c>
      <c r="BJ301" s="23"/>
      <c r="BK301" s="24"/>
      <c r="BL301" s="24"/>
      <c r="BM301" s="24">
        <v>3</v>
      </c>
      <c r="BN301" s="24"/>
      <c r="BO301" s="25"/>
      <c r="BP301" s="25"/>
      <c r="BQ301" s="25"/>
      <c r="BR301" s="25">
        <v>4</v>
      </c>
      <c r="BS301" s="26"/>
      <c r="BT301" s="26"/>
      <c r="BU301" s="26">
        <v>3</v>
      </c>
      <c r="BV301" s="26"/>
    </row>
    <row r="302" spans="1:94">
      <c r="A302" s="17">
        <v>300</v>
      </c>
      <c r="B302" s="39">
        <v>7</v>
      </c>
      <c r="C302" s="766"/>
      <c r="D302" s="20"/>
      <c r="E302" s="20">
        <v>1</v>
      </c>
      <c r="F302" s="501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501">
        <v>1</v>
      </c>
      <c r="S302" s="21"/>
      <c r="T302" s="21"/>
      <c r="U302" s="21">
        <v>3</v>
      </c>
      <c r="V302" s="21"/>
      <c r="W302" s="22"/>
      <c r="X302" s="22"/>
      <c r="Y302" s="22">
        <v>3</v>
      </c>
      <c r="Z302" s="22"/>
      <c r="AA302" s="23"/>
      <c r="AB302" s="23"/>
      <c r="AC302" s="23">
        <v>3</v>
      </c>
      <c r="AD302" s="23"/>
      <c r="AE302" s="24"/>
      <c r="AF302" s="24"/>
      <c r="AG302" s="24">
        <v>3</v>
      </c>
      <c r="AH302" s="24"/>
      <c r="AI302" s="25"/>
      <c r="AJ302" s="25"/>
      <c r="AK302" s="25">
        <v>3</v>
      </c>
      <c r="AL302" s="25"/>
      <c r="AM302" s="26"/>
      <c r="AN302" s="26"/>
      <c r="AO302" s="26">
        <v>3</v>
      </c>
      <c r="AP302" s="26"/>
      <c r="AQ302" s="22"/>
      <c r="AR302" s="22"/>
      <c r="AS302" s="22">
        <v>3</v>
      </c>
      <c r="AT302" s="22"/>
      <c r="AU302" s="27"/>
      <c r="AV302" s="27"/>
      <c r="AW302" s="27">
        <v>3</v>
      </c>
      <c r="AX302" s="27"/>
      <c r="AY302" s="21"/>
      <c r="AZ302" s="21"/>
      <c r="BA302" s="21">
        <v>3</v>
      </c>
      <c r="BB302" s="21"/>
      <c r="BC302" s="22"/>
      <c r="BD302" s="22"/>
      <c r="BE302" s="22">
        <v>3</v>
      </c>
      <c r="BF302" s="22"/>
      <c r="BG302" s="23"/>
      <c r="BH302" s="23"/>
      <c r="BI302" s="23">
        <v>3</v>
      </c>
      <c r="BJ302" s="23"/>
      <c r="BK302" s="24"/>
      <c r="BL302" s="24">
        <v>2</v>
      </c>
      <c r="BM302" s="24"/>
      <c r="BN302" s="24"/>
      <c r="BO302" s="25"/>
      <c r="BP302" s="25"/>
      <c r="BQ302" s="25">
        <v>3</v>
      </c>
      <c r="BR302" s="25"/>
      <c r="BS302" s="26"/>
      <c r="BT302" s="26"/>
      <c r="BU302" s="26">
        <v>3</v>
      </c>
      <c r="BV302" s="26"/>
    </row>
    <row r="303" spans="1:94">
      <c r="A303" s="17">
        <v>301</v>
      </c>
      <c r="B303" s="39">
        <v>8</v>
      </c>
      <c r="C303" s="766"/>
      <c r="D303" s="20">
        <v>1</v>
      </c>
      <c r="E303" s="20"/>
      <c r="F303" s="501"/>
      <c r="G303" s="20"/>
      <c r="H303" s="20"/>
      <c r="I303" s="20">
        <v>1</v>
      </c>
      <c r="J303" s="20"/>
      <c r="K303" s="20"/>
      <c r="L303" s="20"/>
      <c r="M303" s="20"/>
      <c r="N303" s="20"/>
      <c r="O303" s="20"/>
      <c r="P303" s="20"/>
      <c r="Q303" s="20"/>
      <c r="R303" s="501"/>
      <c r="S303" s="21"/>
      <c r="T303" s="21"/>
      <c r="U303" s="21">
        <v>3</v>
      </c>
      <c r="V303" s="21"/>
      <c r="W303" s="22"/>
      <c r="X303" s="22"/>
      <c r="Y303" s="22">
        <v>3</v>
      </c>
      <c r="Z303" s="22"/>
      <c r="AA303" s="23"/>
      <c r="AB303" s="23">
        <v>2</v>
      </c>
      <c r="AC303" s="23"/>
      <c r="AD303" s="23"/>
      <c r="AE303" s="24"/>
      <c r="AF303" s="24"/>
      <c r="AG303" s="24">
        <v>3</v>
      </c>
      <c r="AH303" s="24"/>
      <c r="AI303" s="25"/>
      <c r="AJ303" s="25"/>
      <c r="AK303" s="25">
        <v>3</v>
      </c>
      <c r="AL303" s="25"/>
      <c r="AM303" s="26"/>
      <c r="AN303" s="26">
        <v>2</v>
      </c>
      <c r="AO303" s="26"/>
      <c r="AP303" s="26"/>
      <c r="AQ303" s="22"/>
      <c r="AR303" s="22"/>
      <c r="AS303" s="22">
        <v>3</v>
      </c>
      <c r="AT303" s="22"/>
      <c r="AU303" s="27"/>
      <c r="AV303" s="27"/>
      <c r="AW303" s="27">
        <v>3</v>
      </c>
      <c r="AX303" s="27"/>
      <c r="AY303" s="21"/>
      <c r="AZ303" s="21"/>
      <c r="BA303" s="21">
        <v>3</v>
      </c>
      <c r="BB303" s="21"/>
      <c r="BC303" s="22"/>
      <c r="BD303" s="22"/>
      <c r="BE303" s="22">
        <v>3</v>
      </c>
      <c r="BF303" s="22"/>
      <c r="BG303" s="23"/>
      <c r="BH303" s="23"/>
      <c r="BI303" s="23"/>
      <c r="BJ303" s="23">
        <v>4</v>
      </c>
      <c r="BK303" s="24"/>
      <c r="BL303" s="24"/>
      <c r="BM303" s="24">
        <v>3</v>
      </c>
      <c r="BN303" s="24"/>
      <c r="BO303" s="25"/>
      <c r="BP303" s="25">
        <v>2</v>
      </c>
      <c r="BQ303" s="25"/>
      <c r="BR303" s="25"/>
      <c r="BS303" s="26"/>
      <c r="BT303" s="26">
        <v>2</v>
      </c>
      <c r="BU303" s="26"/>
      <c r="BV303" s="26"/>
    </row>
    <row r="304" spans="1:94">
      <c r="A304" s="17">
        <v>302</v>
      </c>
      <c r="B304" s="39">
        <v>9</v>
      </c>
      <c r="C304" s="766"/>
      <c r="D304" s="20">
        <v>1</v>
      </c>
      <c r="E304" s="20"/>
      <c r="F304" s="501"/>
      <c r="G304" s="20"/>
      <c r="H304" s="20"/>
      <c r="I304" s="20">
        <v>1</v>
      </c>
      <c r="J304" s="20"/>
      <c r="K304" s="20"/>
      <c r="L304" s="20"/>
      <c r="M304" s="20"/>
      <c r="N304" s="20"/>
      <c r="O304" s="20"/>
      <c r="P304" s="20"/>
      <c r="Q304" s="20"/>
      <c r="R304" s="501"/>
      <c r="S304" s="21"/>
      <c r="T304" s="21">
        <v>2</v>
      </c>
      <c r="U304" s="21"/>
      <c r="V304" s="21"/>
      <c r="W304" s="22"/>
      <c r="X304" s="22"/>
      <c r="Y304" s="22">
        <v>3</v>
      </c>
      <c r="Z304" s="22"/>
      <c r="AA304" s="23"/>
      <c r="AB304" s="23"/>
      <c r="AC304" s="23">
        <v>3</v>
      </c>
      <c r="AD304" s="23"/>
      <c r="AE304" s="24"/>
      <c r="AF304" s="24"/>
      <c r="AG304" s="24">
        <v>3</v>
      </c>
      <c r="AH304" s="24"/>
      <c r="AI304" s="25"/>
      <c r="AJ304" s="25"/>
      <c r="AK304" s="25">
        <v>3</v>
      </c>
      <c r="AL304" s="25"/>
      <c r="AM304" s="26"/>
      <c r="AN304" s="26">
        <v>2</v>
      </c>
      <c r="AO304" s="26"/>
      <c r="AP304" s="26"/>
      <c r="AQ304" s="22"/>
      <c r="AR304" s="22">
        <v>2</v>
      </c>
      <c r="AS304" s="22"/>
      <c r="AT304" s="22"/>
      <c r="AU304" s="27"/>
      <c r="AV304" s="27">
        <v>2</v>
      </c>
      <c r="AW304" s="27"/>
      <c r="AX304" s="27"/>
      <c r="AY304" s="21"/>
      <c r="AZ304" s="21"/>
      <c r="BA304" s="21">
        <v>3</v>
      </c>
      <c r="BB304" s="21"/>
      <c r="BC304" s="22"/>
      <c r="BD304" s="22">
        <v>2</v>
      </c>
      <c r="BE304" s="22"/>
      <c r="BF304" s="22"/>
      <c r="BG304" s="23"/>
      <c r="BH304" s="23"/>
      <c r="BI304" s="23"/>
      <c r="BJ304" s="23">
        <v>4</v>
      </c>
      <c r="BK304" s="24"/>
      <c r="BL304" s="24">
        <v>2</v>
      </c>
      <c r="BM304" s="24"/>
      <c r="BN304" s="24"/>
      <c r="BO304" s="25">
        <v>1</v>
      </c>
      <c r="BP304" s="25"/>
      <c r="BQ304" s="25"/>
      <c r="BR304" s="25"/>
      <c r="BS304" s="26"/>
      <c r="BT304" s="26">
        <v>2</v>
      </c>
      <c r="BU304" s="26"/>
      <c r="BV304" s="26"/>
    </row>
    <row r="305" spans="1:74">
      <c r="A305" s="17">
        <v>303</v>
      </c>
      <c r="B305" s="39">
        <v>10</v>
      </c>
      <c r="C305" s="766"/>
      <c r="D305" s="20"/>
      <c r="E305" s="20">
        <v>1</v>
      </c>
      <c r="F305" s="501"/>
      <c r="G305" s="20">
        <v>1</v>
      </c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501"/>
      <c r="S305" s="21"/>
      <c r="T305" s="21"/>
      <c r="U305" s="21">
        <v>3</v>
      </c>
      <c r="V305" s="21"/>
      <c r="W305" s="22"/>
      <c r="X305" s="22"/>
      <c r="Y305" s="22">
        <v>3</v>
      </c>
      <c r="Z305" s="22"/>
      <c r="AA305" s="23"/>
      <c r="AB305" s="23"/>
      <c r="AC305" s="23">
        <v>3</v>
      </c>
      <c r="AD305" s="23"/>
      <c r="AE305" s="24"/>
      <c r="AF305" s="24"/>
      <c r="AG305" s="24">
        <v>3</v>
      </c>
      <c r="AH305" s="24"/>
      <c r="AI305" s="25"/>
      <c r="AJ305" s="25"/>
      <c r="AK305" s="25">
        <v>3</v>
      </c>
      <c r="AL305" s="25"/>
      <c r="AM305" s="26"/>
      <c r="AN305" s="26"/>
      <c r="AO305" s="26">
        <v>3</v>
      </c>
      <c r="AP305" s="26"/>
      <c r="AQ305" s="22"/>
      <c r="AR305" s="22"/>
      <c r="AS305" s="22">
        <v>3</v>
      </c>
      <c r="AT305" s="22"/>
      <c r="AU305" s="27"/>
      <c r="AV305" s="27"/>
      <c r="AW305" s="27">
        <v>3</v>
      </c>
      <c r="AX305" s="27"/>
      <c r="AY305" s="21"/>
      <c r="AZ305" s="21"/>
      <c r="BA305" s="21">
        <v>3</v>
      </c>
      <c r="BB305" s="21"/>
      <c r="BC305" s="22"/>
      <c r="BD305" s="22"/>
      <c r="BE305" s="22">
        <v>3</v>
      </c>
      <c r="BF305" s="22"/>
      <c r="BG305" s="23"/>
      <c r="BH305" s="23"/>
      <c r="BI305" s="23"/>
      <c r="BJ305" s="23">
        <v>4</v>
      </c>
      <c r="BK305" s="24"/>
      <c r="BL305" s="24"/>
      <c r="BM305" s="24">
        <v>3</v>
      </c>
      <c r="BN305" s="24"/>
      <c r="BO305" s="25"/>
      <c r="BP305" s="25"/>
      <c r="BQ305" s="25">
        <v>3</v>
      </c>
      <c r="BR305" s="25"/>
      <c r="BS305" s="26"/>
      <c r="BT305" s="26"/>
      <c r="BU305" s="26">
        <v>3</v>
      </c>
      <c r="BV305" s="26"/>
    </row>
    <row r="306" spans="1:74">
      <c r="A306" s="17">
        <v>304</v>
      </c>
      <c r="B306" s="39">
        <v>11</v>
      </c>
      <c r="C306" s="766"/>
      <c r="D306" s="20"/>
      <c r="E306" s="20"/>
      <c r="F306" s="501">
        <v>1</v>
      </c>
      <c r="G306" s="20"/>
      <c r="H306" s="20"/>
      <c r="I306" s="20">
        <v>1</v>
      </c>
      <c r="J306" s="20"/>
      <c r="K306" s="20"/>
      <c r="L306" s="20"/>
      <c r="M306" s="20"/>
      <c r="N306" s="20"/>
      <c r="O306" s="20"/>
      <c r="P306" s="20"/>
      <c r="Q306" s="20"/>
      <c r="R306" s="501"/>
      <c r="S306" s="21"/>
      <c r="T306" s="21"/>
      <c r="U306" s="21">
        <v>3</v>
      </c>
      <c r="V306" s="21"/>
      <c r="W306" s="22"/>
      <c r="X306" s="22"/>
      <c r="Y306" s="22">
        <v>3</v>
      </c>
      <c r="Z306" s="22"/>
      <c r="AA306" s="23"/>
      <c r="AB306" s="23"/>
      <c r="AC306" s="23">
        <v>3</v>
      </c>
      <c r="AD306" s="23"/>
      <c r="AE306" s="24"/>
      <c r="AF306" s="24"/>
      <c r="AG306" s="24">
        <v>3</v>
      </c>
      <c r="AH306" s="24"/>
      <c r="AI306" s="25"/>
      <c r="AJ306" s="25"/>
      <c r="AK306" s="25">
        <v>3</v>
      </c>
      <c r="AL306" s="25"/>
      <c r="AM306" s="26"/>
      <c r="AN306" s="26"/>
      <c r="AO306" s="26">
        <v>3</v>
      </c>
      <c r="AP306" s="26"/>
      <c r="AQ306" s="22"/>
      <c r="AR306" s="22">
        <v>2</v>
      </c>
      <c r="AS306" s="22"/>
      <c r="AT306" s="22"/>
      <c r="AU306" s="27"/>
      <c r="AV306" s="27"/>
      <c r="AW306" s="27">
        <v>3</v>
      </c>
      <c r="AX306" s="27"/>
      <c r="AY306" s="21"/>
      <c r="AZ306" s="21"/>
      <c r="BA306" s="21">
        <v>3</v>
      </c>
      <c r="BB306" s="21"/>
      <c r="BC306" s="22"/>
      <c r="BD306" s="22"/>
      <c r="BE306" s="22">
        <v>3</v>
      </c>
      <c r="BF306" s="22"/>
      <c r="BG306" s="23"/>
      <c r="BH306" s="23"/>
      <c r="BI306" s="23">
        <v>3</v>
      </c>
      <c r="BJ306" s="23"/>
      <c r="BK306" s="24"/>
      <c r="BL306" s="24"/>
      <c r="BM306" s="24"/>
      <c r="BN306" s="24">
        <v>4</v>
      </c>
      <c r="BO306" s="25"/>
      <c r="BP306" s="25"/>
      <c r="BQ306" s="25">
        <v>3</v>
      </c>
      <c r="BR306" s="25"/>
      <c r="BS306" s="26"/>
      <c r="BT306" s="26"/>
      <c r="BU306" s="26">
        <v>3</v>
      </c>
      <c r="BV306" s="26"/>
    </row>
    <row r="307" spans="1:74">
      <c r="A307" s="17">
        <v>305</v>
      </c>
      <c r="B307" s="39">
        <v>12</v>
      </c>
      <c r="C307" s="766"/>
      <c r="D307" s="20">
        <v>1</v>
      </c>
      <c r="E307" s="20"/>
      <c r="F307" s="501"/>
      <c r="G307" s="20">
        <v>1</v>
      </c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501"/>
      <c r="S307" s="21"/>
      <c r="T307" s="21"/>
      <c r="U307" s="21">
        <v>3</v>
      </c>
      <c r="V307" s="21"/>
      <c r="W307" s="22"/>
      <c r="X307" s="22"/>
      <c r="Y307" s="22">
        <v>3</v>
      </c>
      <c r="Z307" s="22"/>
      <c r="AA307" s="23"/>
      <c r="AB307" s="23"/>
      <c r="AC307" s="23">
        <v>3</v>
      </c>
      <c r="AD307" s="23"/>
      <c r="AE307" s="24"/>
      <c r="AF307" s="24"/>
      <c r="AG307" s="24"/>
      <c r="AH307" s="24">
        <v>4</v>
      </c>
      <c r="AI307" s="25"/>
      <c r="AJ307" s="25"/>
      <c r="AK307" s="25"/>
      <c r="AL307" s="25">
        <v>4</v>
      </c>
      <c r="AM307" s="26"/>
      <c r="AN307" s="26"/>
      <c r="AO307" s="26"/>
      <c r="AP307" s="26">
        <v>4</v>
      </c>
      <c r="AQ307" s="22"/>
      <c r="AR307" s="22"/>
      <c r="AS307" s="22">
        <v>3</v>
      </c>
      <c r="AT307" s="22"/>
      <c r="AU307" s="27"/>
      <c r="AV307" s="27"/>
      <c r="AW307" s="27">
        <v>3</v>
      </c>
      <c r="AX307" s="27"/>
      <c r="AY307" s="21"/>
      <c r="AZ307" s="21"/>
      <c r="BA307" s="21">
        <v>3</v>
      </c>
      <c r="BB307" s="21"/>
      <c r="BC307" s="22"/>
      <c r="BD307" s="22"/>
      <c r="BE307" s="22">
        <v>3</v>
      </c>
      <c r="BF307" s="22"/>
      <c r="BG307" s="23"/>
      <c r="BH307" s="23"/>
      <c r="BI307" s="23"/>
      <c r="BJ307" s="23">
        <v>4</v>
      </c>
      <c r="BK307" s="24"/>
      <c r="BL307" s="24"/>
      <c r="BM307" s="24"/>
      <c r="BN307" s="24">
        <v>4</v>
      </c>
      <c r="BO307" s="25"/>
      <c r="BP307" s="25"/>
      <c r="BQ307" s="25">
        <v>3</v>
      </c>
      <c r="BR307" s="25"/>
      <c r="BS307" s="26"/>
      <c r="BT307" s="26"/>
      <c r="BU307" s="26"/>
      <c r="BV307" s="26">
        <v>4</v>
      </c>
    </row>
    <row r="308" spans="1:74">
      <c r="A308" s="17">
        <v>306</v>
      </c>
      <c r="B308" s="39">
        <v>13</v>
      </c>
      <c r="C308" s="766"/>
      <c r="D308" s="20"/>
      <c r="E308" s="20">
        <v>1</v>
      </c>
      <c r="F308" s="501"/>
      <c r="G308" s="20"/>
      <c r="H308" s="20"/>
      <c r="I308" s="20">
        <v>1</v>
      </c>
      <c r="J308" s="20"/>
      <c r="K308" s="20"/>
      <c r="L308" s="20"/>
      <c r="M308" s="20"/>
      <c r="N308" s="20"/>
      <c r="O308" s="20"/>
      <c r="P308" s="20"/>
      <c r="Q308" s="20"/>
      <c r="R308" s="501"/>
      <c r="S308" s="21"/>
      <c r="T308" s="21">
        <v>2</v>
      </c>
      <c r="U308" s="21"/>
      <c r="V308" s="21"/>
      <c r="W308" s="22"/>
      <c r="X308" s="22"/>
      <c r="Y308" s="22">
        <v>3</v>
      </c>
      <c r="Z308" s="22"/>
      <c r="AA308" s="23"/>
      <c r="AB308" s="23">
        <v>2</v>
      </c>
      <c r="AC308" s="23"/>
      <c r="AD308" s="23"/>
      <c r="AE308" s="24"/>
      <c r="AF308" s="24"/>
      <c r="AG308" s="24">
        <v>3</v>
      </c>
      <c r="AH308" s="24"/>
      <c r="AI308" s="25"/>
      <c r="AJ308" s="25"/>
      <c r="AK308" s="25">
        <v>3</v>
      </c>
      <c r="AL308" s="25"/>
      <c r="AM308" s="26"/>
      <c r="AN308" s="26"/>
      <c r="AO308" s="26">
        <v>3</v>
      </c>
      <c r="AP308" s="26"/>
      <c r="AQ308" s="22"/>
      <c r="AR308" s="22"/>
      <c r="AS308" s="22">
        <v>3</v>
      </c>
      <c r="AT308" s="22"/>
      <c r="AU308" s="27"/>
      <c r="AV308" s="27"/>
      <c r="AW308" s="27"/>
      <c r="AX308" s="27">
        <v>4</v>
      </c>
      <c r="AY308" s="21"/>
      <c r="AZ308" s="21"/>
      <c r="BA308" s="21">
        <v>3</v>
      </c>
      <c r="BB308" s="21"/>
      <c r="BC308" s="22"/>
      <c r="BD308" s="22"/>
      <c r="BE308" s="22"/>
      <c r="BF308" s="22">
        <v>4</v>
      </c>
      <c r="BG308" s="23"/>
      <c r="BH308" s="23"/>
      <c r="BI308" s="23">
        <v>3</v>
      </c>
      <c r="BJ308" s="23"/>
      <c r="BK308" s="24"/>
      <c r="BL308" s="24"/>
      <c r="BM308" s="24">
        <v>3</v>
      </c>
      <c r="BN308" s="24"/>
      <c r="BO308" s="25"/>
      <c r="BP308" s="25"/>
      <c r="BQ308" s="25">
        <v>3</v>
      </c>
      <c r="BR308" s="25"/>
      <c r="BS308" s="26"/>
      <c r="BT308" s="26"/>
      <c r="BU308" s="26">
        <v>3</v>
      </c>
      <c r="BV308" s="26"/>
    </row>
    <row r="309" spans="1:74">
      <c r="A309" s="17">
        <v>307</v>
      </c>
      <c r="B309" s="39">
        <v>14</v>
      </c>
      <c r="C309" s="766"/>
      <c r="D309" s="20"/>
      <c r="E309" s="20">
        <v>1</v>
      </c>
      <c r="F309" s="501"/>
      <c r="G309" s="20">
        <v>1</v>
      </c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501"/>
      <c r="S309" s="21"/>
      <c r="T309" s="21"/>
      <c r="U309" s="21">
        <v>3</v>
      </c>
      <c r="V309" s="21"/>
      <c r="W309" s="22"/>
      <c r="X309" s="22"/>
      <c r="Y309" s="22">
        <v>3</v>
      </c>
      <c r="Z309" s="22"/>
      <c r="AA309" s="23"/>
      <c r="AB309" s="23"/>
      <c r="AC309" s="23">
        <v>3</v>
      </c>
      <c r="AD309" s="23"/>
      <c r="AE309" s="24"/>
      <c r="AF309" s="24"/>
      <c r="AG309" s="24">
        <v>3</v>
      </c>
      <c r="AH309" s="24"/>
      <c r="AI309" s="25"/>
      <c r="AJ309" s="25"/>
      <c r="AK309" s="25">
        <v>3</v>
      </c>
      <c r="AL309" s="25"/>
      <c r="AM309" s="26"/>
      <c r="AN309" s="26"/>
      <c r="AO309" s="26">
        <v>3</v>
      </c>
      <c r="AP309" s="26"/>
      <c r="AQ309" s="22"/>
      <c r="AR309" s="22"/>
      <c r="AS309" s="22">
        <v>3</v>
      </c>
      <c r="AT309" s="22"/>
      <c r="AU309" s="27"/>
      <c r="AV309" s="27"/>
      <c r="AW309" s="27">
        <v>3</v>
      </c>
      <c r="AX309" s="27"/>
      <c r="AY309" s="21"/>
      <c r="AZ309" s="21"/>
      <c r="BA309" s="21">
        <v>3</v>
      </c>
      <c r="BB309" s="21"/>
      <c r="BC309" s="22"/>
      <c r="BD309" s="22"/>
      <c r="BE309" s="22">
        <v>3</v>
      </c>
      <c r="BF309" s="22"/>
      <c r="BG309" s="23"/>
      <c r="BH309" s="23"/>
      <c r="BI309" s="23">
        <v>3</v>
      </c>
      <c r="BJ309" s="23"/>
      <c r="BK309" s="24"/>
      <c r="BL309" s="24"/>
      <c r="BM309" s="24"/>
      <c r="BN309" s="24">
        <v>4</v>
      </c>
      <c r="BO309" s="25"/>
      <c r="BP309" s="25">
        <v>2</v>
      </c>
      <c r="BQ309" s="25"/>
      <c r="BR309" s="25"/>
      <c r="BS309" s="26"/>
      <c r="BT309" s="26"/>
      <c r="BU309" s="26">
        <v>3</v>
      </c>
      <c r="BV309" s="26"/>
    </row>
    <row r="310" spans="1:74">
      <c r="A310" s="17">
        <v>308</v>
      </c>
      <c r="B310" s="39">
        <v>15</v>
      </c>
      <c r="C310" s="766"/>
      <c r="D310" s="20">
        <v>1</v>
      </c>
      <c r="E310" s="20"/>
      <c r="F310" s="501"/>
      <c r="G310" s="20"/>
      <c r="H310" s="20"/>
      <c r="I310" s="20">
        <v>1</v>
      </c>
      <c r="J310" s="20"/>
      <c r="K310" s="20"/>
      <c r="L310" s="20"/>
      <c r="M310" s="20"/>
      <c r="N310" s="20"/>
      <c r="O310" s="20"/>
      <c r="P310" s="20"/>
      <c r="Q310" s="20"/>
      <c r="R310" s="501"/>
      <c r="S310" s="21"/>
      <c r="T310" s="21"/>
      <c r="U310" s="21">
        <v>3</v>
      </c>
      <c r="V310" s="21"/>
      <c r="W310" s="22"/>
      <c r="X310" s="22"/>
      <c r="Y310" s="22">
        <v>3</v>
      </c>
      <c r="Z310" s="22"/>
      <c r="AA310" s="23"/>
      <c r="AB310" s="23"/>
      <c r="AC310" s="23">
        <v>3</v>
      </c>
      <c r="AD310" s="23"/>
      <c r="AE310" s="24"/>
      <c r="AF310" s="24"/>
      <c r="AG310" s="24">
        <v>3</v>
      </c>
      <c r="AH310" s="24"/>
      <c r="AI310" s="25"/>
      <c r="AJ310" s="25"/>
      <c r="AK310" s="25">
        <v>3</v>
      </c>
      <c r="AL310" s="25"/>
      <c r="AM310" s="26"/>
      <c r="AN310" s="26"/>
      <c r="AO310" s="26">
        <v>3</v>
      </c>
      <c r="AP310" s="26"/>
      <c r="AQ310" s="22"/>
      <c r="AR310" s="22"/>
      <c r="AS310" s="22">
        <v>3</v>
      </c>
      <c r="AT310" s="22"/>
      <c r="AU310" s="27"/>
      <c r="AV310" s="27"/>
      <c r="AW310" s="27">
        <v>3</v>
      </c>
      <c r="AX310" s="27"/>
      <c r="AY310" s="21"/>
      <c r="AZ310" s="21"/>
      <c r="BA310" s="21">
        <v>3</v>
      </c>
      <c r="BB310" s="21"/>
      <c r="BC310" s="22"/>
      <c r="BD310" s="22"/>
      <c r="BE310" s="22">
        <v>3</v>
      </c>
      <c r="BF310" s="22"/>
      <c r="BG310" s="23"/>
      <c r="BH310" s="23"/>
      <c r="BI310" s="23">
        <v>3</v>
      </c>
      <c r="BJ310" s="23"/>
      <c r="BK310" s="24"/>
      <c r="BL310" s="24"/>
      <c r="BM310" s="24">
        <v>3</v>
      </c>
      <c r="BN310" s="24"/>
      <c r="BO310" s="25"/>
      <c r="BP310" s="25"/>
      <c r="BQ310" s="25">
        <v>3</v>
      </c>
      <c r="BR310" s="25"/>
      <c r="BS310" s="26"/>
      <c r="BT310" s="26"/>
      <c r="BU310" s="26">
        <v>3</v>
      </c>
      <c r="BV310" s="26"/>
    </row>
    <row r="311" spans="1:74">
      <c r="A311" s="17">
        <v>309</v>
      </c>
      <c r="B311" s="39">
        <v>16</v>
      </c>
      <c r="C311" s="766"/>
      <c r="D311" s="20"/>
      <c r="E311" s="20">
        <v>1</v>
      </c>
      <c r="F311" s="501"/>
      <c r="G311" s="20"/>
      <c r="H311" s="20"/>
      <c r="I311" s="20">
        <v>1</v>
      </c>
      <c r="J311" s="20"/>
      <c r="K311" s="20"/>
      <c r="L311" s="20"/>
      <c r="M311" s="20"/>
      <c r="N311" s="20"/>
      <c r="O311" s="20"/>
      <c r="P311" s="20"/>
      <c r="Q311" s="20"/>
      <c r="R311" s="501"/>
      <c r="S311" s="21"/>
      <c r="T311" s="21"/>
      <c r="U311" s="21">
        <v>3</v>
      </c>
      <c r="V311" s="21"/>
      <c r="W311" s="22"/>
      <c r="X311" s="22"/>
      <c r="Y311" s="22">
        <v>3</v>
      </c>
      <c r="Z311" s="22"/>
      <c r="AA311" s="23"/>
      <c r="AB311" s="23"/>
      <c r="AC311" s="23"/>
      <c r="AD311" s="23">
        <v>4</v>
      </c>
      <c r="AE311" s="24"/>
      <c r="AF311" s="24"/>
      <c r="AG311" s="24">
        <v>3</v>
      </c>
      <c r="AH311" s="24"/>
      <c r="AI311" s="25"/>
      <c r="AJ311" s="25"/>
      <c r="AK311" s="25"/>
      <c r="AL311" s="25">
        <v>4</v>
      </c>
      <c r="AM311" s="26"/>
      <c r="AN311" s="26"/>
      <c r="AO311" s="26">
        <v>3</v>
      </c>
      <c r="AP311" s="26"/>
      <c r="AQ311" s="22"/>
      <c r="AR311" s="22"/>
      <c r="AS311" s="22"/>
      <c r="AT311" s="22">
        <v>4</v>
      </c>
      <c r="AU311" s="27"/>
      <c r="AV311" s="27"/>
      <c r="AW311" s="27">
        <v>3</v>
      </c>
      <c r="AX311" s="27"/>
      <c r="AY311" s="21"/>
      <c r="AZ311" s="21"/>
      <c r="BA311" s="21"/>
      <c r="BB311" s="21">
        <v>4</v>
      </c>
      <c r="BC311" s="22"/>
      <c r="BD311" s="22"/>
      <c r="BE311" s="22">
        <v>3</v>
      </c>
      <c r="BF311" s="22"/>
      <c r="BG311" s="23"/>
      <c r="BH311" s="23"/>
      <c r="BI311" s="23"/>
      <c r="BJ311" s="23">
        <v>4</v>
      </c>
      <c r="BK311" s="24"/>
      <c r="BL311" s="24"/>
      <c r="BM311" s="24"/>
      <c r="BN311" s="24">
        <v>4</v>
      </c>
      <c r="BO311" s="25"/>
      <c r="BP311" s="25"/>
      <c r="BQ311" s="25"/>
      <c r="BR311" s="25">
        <v>4</v>
      </c>
      <c r="BS311" s="26"/>
      <c r="BT311" s="26"/>
      <c r="BU311" s="26"/>
      <c r="BV311" s="26">
        <v>4</v>
      </c>
    </row>
    <row r="312" spans="1:74">
      <c r="A312" s="17">
        <v>310</v>
      </c>
      <c r="B312" s="39">
        <v>17</v>
      </c>
      <c r="C312" s="766"/>
      <c r="D312" s="20">
        <v>1</v>
      </c>
      <c r="E312" s="20"/>
      <c r="F312" s="501"/>
      <c r="G312" s="20">
        <v>1</v>
      </c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501"/>
      <c r="S312" s="21"/>
      <c r="T312" s="21"/>
      <c r="U312" s="21">
        <v>3</v>
      </c>
      <c r="V312" s="21"/>
      <c r="W312" s="22"/>
      <c r="X312" s="22"/>
      <c r="Y312" s="22">
        <v>3</v>
      </c>
      <c r="Z312" s="22"/>
      <c r="AA312" s="23"/>
      <c r="AB312" s="23"/>
      <c r="AC312" s="23">
        <v>3</v>
      </c>
      <c r="AD312" s="23"/>
      <c r="AE312" s="24"/>
      <c r="AF312" s="24"/>
      <c r="AG312" s="24">
        <v>3</v>
      </c>
      <c r="AH312" s="24"/>
      <c r="AI312" s="25"/>
      <c r="AJ312" s="25"/>
      <c r="AK312" s="25"/>
      <c r="AL312" s="25">
        <v>4</v>
      </c>
      <c r="AM312" s="26"/>
      <c r="AN312" s="26"/>
      <c r="AO312" s="26"/>
      <c r="AP312" s="26">
        <v>4</v>
      </c>
      <c r="AQ312" s="22"/>
      <c r="AR312" s="22"/>
      <c r="AS312" s="22"/>
      <c r="AT312" s="22">
        <v>4</v>
      </c>
      <c r="AU312" s="27"/>
      <c r="AV312" s="27"/>
      <c r="AW312" s="27">
        <v>3</v>
      </c>
      <c r="AX312" s="27"/>
      <c r="AY312" s="21"/>
      <c r="AZ312" s="21"/>
      <c r="BA312" s="21"/>
      <c r="BB312" s="21">
        <v>4</v>
      </c>
      <c r="BC312" s="22"/>
      <c r="BD312" s="22"/>
      <c r="BE312" s="22">
        <v>3</v>
      </c>
      <c r="BF312" s="22"/>
      <c r="BG312" s="23"/>
      <c r="BH312" s="23"/>
      <c r="BI312" s="23">
        <v>3</v>
      </c>
      <c r="BJ312" s="23"/>
      <c r="BK312" s="24"/>
      <c r="BL312" s="24"/>
      <c r="BM312" s="24"/>
      <c r="BN312" s="24">
        <v>4</v>
      </c>
      <c r="BO312" s="25"/>
      <c r="BP312" s="25"/>
      <c r="BQ312" s="25"/>
      <c r="BR312" s="25">
        <v>4</v>
      </c>
      <c r="BS312" s="26"/>
      <c r="BT312" s="26"/>
      <c r="BU312" s="26"/>
      <c r="BV312" s="26">
        <v>4</v>
      </c>
    </row>
    <row r="313" spans="1:74">
      <c r="A313" s="17">
        <v>311</v>
      </c>
      <c r="B313" s="39">
        <v>18</v>
      </c>
      <c r="C313" s="766"/>
      <c r="D313" s="20"/>
      <c r="E313" s="20"/>
      <c r="F313" s="501">
        <v>1</v>
      </c>
      <c r="G313" s="20"/>
      <c r="H313" s="20"/>
      <c r="I313" s="20">
        <v>1</v>
      </c>
      <c r="J313" s="20"/>
      <c r="K313" s="20"/>
      <c r="L313" s="20"/>
      <c r="M313" s="20"/>
      <c r="N313" s="20"/>
      <c r="O313" s="20"/>
      <c r="P313" s="20"/>
      <c r="Q313" s="20"/>
      <c r="R313" s="501"/>
      <c r="S313" s="21"/>
      <c r="T313" s="21"/>
      <c r="U313" s="21"/>
      <c r="V313" s="21">
        <v>4</v>
      </c>
      <c r="W313" s="22"/>
      <c r="X313" s="22"/>
      <c r="Y313" s="22">
        <v>3</v>
      </c>
      <c r="Z313" s="22"/>
      <c r="AA313" s="23"/>
      <c r="AB313" s="23"/>
      <c r="AC313" s="23">
        <v>3</v>
      </c>
      <c r="AD313" s="23"/>
      <c r="AE313" s="24"/>
      <c r="AF313" s="24"/>
      <c r="AG313" s="24">
        <v>3</v>
      </c>
      <c r="AH313" s="24"/>
      <c r="AI313" s="25"/>
      <c r="AJ313" s="25"/>
      <c r="AK313" s="25"/>
      <c r="AL313" s="25">
        <v>4</v>
      </c>
      <c r="AM313" s="26"/>
      <c r="AN313" s="26"/>
      <c r="AO313" s="26">
        <v>3</v>
      </c>
      <c r="AP313" s="26"/>
      <c r="AQ313" s="22"/>
      <c r="AR313" s="22"/>
      <c r="AS313" s="22">
        <v>3</v>
      </c>
      <c r="AT313" s="22"/>
      <c r="AU313" s="27"/>
      <c r="AV313" s="27"/>
      <c r="AW313" s="27">
        <v>3</v>
      </c>
      <c r="AX313" s="27"/>
      <c r="AY313" s="21"/>
      <c r="AZ313" s="21"/>
      <c r="BA313" s="21">
        <v>3</v>
      </c>
      <c r="BB313" s="21"/>
      <c r="BC313" s="22"/>
      <c r="BD313" s="22"/>
      <c r="BE313" s="22">
        <v>3</v>
      </c>
      <c r="BF313" s="22"/>
      <c r="BG313" s="23"/>
      <c r="BH313" s="23"/>
      <c r="BI313" s="23">
        <v>3</v>
      </c>
      <c r="BJ313" s="23"/>
      <c r="BK313" s="24"/>
      <c r="BL313" s="24"/>
      <c r="BM313" s="24">
        <v>3</v>
      </c>
      <c r="BN313" s="24"/>
      <c r="BO313" s="25"/>
      <c r="BP313" s="25"/>
      <c r="BQ313" s="25">
        <v>3</v>
      </c>
      <c r="BR313" s="25"/>
      <c r="BS313" s="26"/>
      <c r="BT313" s="26"/>
      <c r="BU313" s="26">
        <v>3</v>
      </c>
      <c r="BV313" s="26"/>
    </row>
    <row r="314" spans="1:74">
      <c r="A314" s="17">
        <v>312</v>
      </c>
      <c r="B314" s="39">
        <v>19</v>
      </c>
      <c r="C314" s="766"/>
      <c r="D314" s="20">
        <v>1</v>
      </c>
      <c r="E314" s="20"/>
      <c r="F314" s="501"/>
      <c r="G314" s="20"/>
      <c r="H314" s="20"/>
      <c r="I314" s="20">
        <v>1</v>
      </c>
      <c r="J314" s="20"/>
      <c r="K314" s="20"/>
      <c r="L314" s="20"/>
      <c r="M314" s="20"/>
      <c r="N314" s="20"/>
      <c r="O314" s="20"/>
      <c r="P314" s="20"/>
      <c r="Q314" s="20"/>
      <c r="R314" s="501"/>
      <c r="S314" s="21"/>
      <c r="T314" s="21"/>
      <c r="U314" s="21">
        <v>3</v>
      </c>
      <c r="V314" s="21"/>
      <c r="W314" s="22"/>
      <c r="X314" s="22"/>
      <c r="Y314" s="22">
        <v>3</v>
      </c>
      <c r="Z314" s="22"/>
      <c r="AA314" s="23"/>
      <c r="AB314" s="23"/>
      <c r="AC314" s="23">
        <v>3</v>
      </c>
      <c r="AD314" s="23"/>
      <c r="AE314" s="24"/>
      <c r="AF314" s="24"/>
      <c r="AG314" s="24">
        <v>3</v>
      </c>
      <c r="AH314" s="24"/>
      <c r="AI314" s="25"/>
      <c r="AJ314" s="25">
        <v>2</v>
      </c>
      <c r="AK314" s="25"/>
      <c r="AL314" s="25"/>
      <c r="AM314" s="26"/>
      <c r="AN314" s="26">
        <v>2</v>
      </c>
      <c r="AO314" s="26"/>
      <c r="AP314" s="26"/>
      <c r="AQ314" s="22"/>
      <c r="AR314" s="22"/>
      <c r="AS314" s="22">
        <v>3</v>
      </c>
      <c r="AT314" s="22"/>
      <c r="AU314" s="27"/>
      <c r="AV314" s="27"/>
      <c r="AW314" s="27">
        <v>3</v>
      </c>
      <c r="AX314" s="27"/>
      <c r="AY314" s="21"/>
      <c r="AZ314" s="21"/>
      <c r="BA314" s="21">
        <v>3</v>
      </c>
      <c r="BB314" s="21"/>
      <c r="BC314" s="22"/>
      <c r="BD314" s="22"/>
      <c r="BE314" s="22">
        <v>3</v>
      </c>
      <c r="BF314" s="22"/>
      <c r="BG314" s="23"/>
      <c r="BH314" s="23"/>
      <c r="BI314" s="23">
        <v>3</v>
      </c>
      <c r="BJ314" s="23"/>
      <c r="BK314" s="24">
        <v>1</v>
      </c>
      <c r="BL314" s="24"/>
      <c r="BM314" s="24"/>
      <c r="BN314" s="24"/>
      <c r="BO314" s="25"/>
      <c r="BP314" s="25">
        <v>2</v>
      </c>
      <c r="BQ314" s="25"/>
      <c r="BR314" s="25"/>
      <c r="BS314" s="26"/>
      <c r="BT314" s="26">
        <v>2</v>
      </c>
      <c r="BU314" s="26"/>
      <c r="BV314" s="26"/>
    </row>
    <row r="315" spans="1:74">
      <c r="A315" s="17">
        <v>313</v>
      </c>
      <c r="B315" s="39">
        <v>20</v>
      </c>
      <c r="C315" s="766"/>
      <c r="D315" s="20">
        <v>1</v>
      </c>
      <c r="E315" s="20"/>
      <c r="F315" s="501"/>
      <c r="G315" s="20"/>
      <c r="H315" s="20"/>
      <c r="I315" s="20">
        <v>1</v>
      </c>
      <c r="J315" s="20"/>
      <c r="K315" s="20"/>
      <c r="L315" s="20"/>
      <c r="M315" s="20"/>
      <c r="N315" s="20"/>
      <c r="O315" s="20"/>
      <c r="P315" s="20"/>
      <c r="Q315" s="20"/>
      <c r="R315" s="501"/>
      <c r="S315" s="21"/>
      <c r="T315" s="21"/>
      <c r="U315" s="21">
        <v>3</v>
      </c>
      <c r="V315" s="21"/>
      <c r="W315" s="22"/>
      <c r="X315" s="22"/>
      <c r="Y315" s="22">
        <v>3</v>
      </c>
      <c r="Z315" s="22"/>
      <c r="AA315" s="23"/>
      <c r="AB315" s="23"/>
      <c r="AC315" s="23">
        <v>3</v>
      </c>
      <c r="AD315" s="23"/>
      <c r="AE315" s="24"/>
      <c r="AF315" s="24"/>
      <c r="AG315" s="24">
        <v>3</v>
      </c>
      <c r="AH315" s="24"/>
      <c r="AI315" s="25"/>
      <c r="AJ315" s="25"/>
      <c r="AK315" s="25">
        <v>3</v>
      </c>
      <c r="AL315" s="25"/>
      <c r="AM315" s="26"/>
      <c r="AN315" s="26"/>
      <c r="AO315" s="26">
        <v>3</v>
      </c>
      <c r="AP315" s="26"/>
      <c r="AQ315" s="22"/>
      <c r="AR315" s="22"/>
      <c r="AS315" s="22">
        <v>3</v>
      </c>
      <c r="AT315" s="22"/>
      <c r="AU315" s="27"/>
      <c r="AV315" s="27"/>
      <c r="AW315" s="27">
        <v>3</v>
      </c>
      <c r="AX315" s="27"/>
      <c r="AY315" s="21"/>
      <c r="AZ315" s="21"/>
      <c r="BA315" s="21">
        <v>3</v>
      </c>
      <c r="BB315" s="21"/>
      <c r="BC315" s="22"/>
      <c r="BD315" s="22"/>
      <c r="BE315" s="22">
        <v>3</v>
      </c>
      <c r="BF315" s="22"/>
      <c r="BG315" s="23"/>
      <c r="BH315" s="23"/>
      <c r="BI315" s="23">
        <v>3</v>
      </c>
      <c r="BJ315" s="23"/>
      <c r="BK315" s="24"/>
      <c r="BL315" s="24"/>
      <c r="BM315" s="24">
        <v>3</v>
      </c>
      <c r="BN315" s="24"/>
      <c r="BO315" s="25"/>
      <c r="BP315" s="25"/>
      <c r="BQ315" s="25">
        <v>3</v>
      </c>
      <c r="BR315" s="25"/>
      <c r="BS315" s="26"/>
      <c r="BT315" s="26"/>
      <c r="BU315" s="26">
        <v>3</v>
      </c>
      <c r="BV315" s="26"/>
    </row>
    <row r="316" spans="1:74">
      <c r="A316" s="17">
        <v>314</v>
      </c>
      <c r="B316" s="39">
        <v>21</v>
      </c>
      <c r="C316" s="766"/>
      <c r="D316" s="20">
        <v>1</v>
      </c>
      <c r="E316" s="20"/>
      <c r="F316" s="501"/>
      <c r="G316" s="20"/>
      <c r="H316" s="20"/>
      <c r="I316" s="20">
        <v>1</v>
      </c>
      <c r="J316" s="20"/>
      <c r="K316" s="20"/>
      <c r="L316" s="20"/>
      <c r="M316" s="20"/>
      <c r="N316" s="20"/>
      <c r="O316" s="20"/>
      <c r="P316" s="20"/>
      <c r="Q316" s="20"/>
      <c r="R316" s="501"/>
      <c r="S316" s="21"/>
      <c r="T316" s="21"/>
      <c r="U316" s="21"/>
      <c r="V316" s="21">
        <v>4</v>
      </c>
      <c r="W316" s="22"/>
      <c r="X316" s="22"/>
      <c r="Y316" s="22">
        <v>3</v>
      </c>
      <c r="Z316" s="22"/>
      <c r="AA316" s="23"/>
      <c r="AB316" s="23"/>
      <c r="AC316" s="23"/>
      <c r="AD316" s="23">
        <v>4</v>
      </c>
      <c r="AE316" s="24"/>
      <c r="AF316" s="24"/>
      <c r="AG316" s="24">
        <v>3</v>
      </c>
      <c r="AH316" s="24"/>
      <c r="AI316" s="25"/>
      <c r="AJ316" s="25"/>
      <c r="AK316" s="25"/>
      <c r="AL316" s="25">
        <v>4</v>
      </c>
      <c r="AM316" s="26"/>
      <c r="AN316" s="26"/>
      <c r="AO316" s="26">
        <v>3</v>
      </c>
      <c r="AP316" s="26"/>
      <c r="AQ316" s="22"/>
      <c r="AR316" s="22"/>
      <c r="AS316" s="22"/>
      <c r="AT316" s="22">
        <v>4</v>
      </c>
      <c r="AU316" s="27"/>
      <c r="AV316" s="27"/>
      <c r="AW316" s="27"/>
      <c r="AX316" s="27">
        <v>4</v>
      </c>
      <c r="AY316" s="21"/>
      <c r="AZ316" s="21"/>
      <c r="BA316" s="21">
        <v>3</v>
      </c>
      <c r="BB316" s="21"/>
      <c r="BC316" s="22"/>
      <c r="BD316" s="22"/>
      <c r="BE316" s="22">
        <v>3</v>
      </c>
      <c r="BF316" s="22"/>
      <c r="BG316" s="23"/>
      <c r="BH316" s="23"/>
      <c r="BI316" s="23">
        <v>3</v>
      </c>
      <c r="BJ316" s="23"/>
      <c r="BK316" s="24"/>
      <c r="BL316" s="24"/>
      <c r="BM316" s="24">
        <v>3</v>
      </c>
      <c r="BN316" s="24"/>
      <c r="BO316" s="25"/>
      <c r="BP316" s="25"/>
      <c r="BQ316" s="25">
        <v>3</v>
      </c>
      <c r="BR316" s="25"/>
      <c r="BS316" s="26"/>
      <c r="BT316" s="26"/>
      <c r="BU316" s="26">
        <v>3</v>
      </c>
      <c r="BV316" s="26"/>
    </row>
    <row r="317" spans="1:74">
      <c r="A317" s="17">
        <v>315</v>
      </c>
      <c r="B317" s="39">
        <v>22</v>
      </c>
      <c r="C317" s="766"/>
      <c r="D317" s="20"/>
      <c r="E317" s="20">
        <v>1</v>
      </c>
      <c r="F317" s="501"/>
      <c r="G317" s="20"/>
      <c r="H317" s="20">
        <v>1</v>
      </c>
      <c r="I317" s="20"/>
      <c r="J317" s="20"/>
      <c r="K317" s="20"/>
      <c r="L317" s="20"/>
      <c r="M317" s="20"/>
      <c r="N317" s="20"/>
      <c r="O317" s="20"/>
      <c r="P317" s="20"/>
      <c r="Q317" s="20"/>
      <c r="R317" s="501"/>
      <c r="S317" s="21"/>
      <c r="T317" s="21"/>
      <c r="U317" s="21"/>
      <c r="V317" s="21">
        <v>4</v>
      </c>
      <c r="W317" s="22"/>
      <c r="X317" s="22"/>
      <c r="Y317" s="22">
        <v>3</v>
      </c>
      <c r="Z317" s="22"/>
      <c r="AA317" s="23"/>
      <c r="AB317" s="23"/>
      <c r="AC317" s="23">
        <v>3</v>
      </c>
      <c r="AD317" s="23"/>
      <c r="AE317" s="24"/>
      <c r="AF317" s="24"/>
      <c r="AG317" s="24">
        <v>3</v>
      </c>
      <c r="AH317" s="24"/>
      <c r="AI317" s="25"/>
      <c r="AJ317" s="25"/>
      <c r="AK317" s="25">
        <v>3</v>
      </c>
      <c r="AL317" s="25"/>
      <c r="AM317" s="26"/>
      <c r="AN317" s="26"/>
      <c r="AO317" s="26">
        <v>3</v>
      </c>
      <c r="AP317" s="26"/>
      <c r="AQ317" s="22"/>
      <c r="AR317" s="22"/>
      <c r="AS317" s="22">
        <v>3</v>
      </c>
      <c r="AT317" s="22"/>
      <c r="AU317" s="27"/>
      <c r="AV317" s="27"/>
      <c r="AW317" s="27">
        <v>3</v>
      </c>
      <c r="AX317" s="27"/>
      <c r="AY317" s="21"/>
      <c r="AZ317" s="21"/>
      <c r="BA317" s="21">
        <v>3</v>
      </c>
      <c r="BB317" s="21"/>
      <c r="BC317" s="22"/>
      <c r="BD317" s="22"/>
      <c r="BE317" s="22">
        <v>3</v>
      </c>
      <c r="BF317" s="22"/>
      <c r="BG317" s="23"/>
      <c r="BH317" s="23"/>
      <c r="BI317" s="23"/>
      <c r="BJ317" s="23">
        <v>4</v>
      </c>
      <c r="BK317" s="24"/>
      <c r="BL317" s="24"/>
      <c r="BM317" s="24">
        <v>3</v>
      </c>
      <c r="BN317" s="24"/>
      <c r="BO317" s="25"/>
      <c r="BP317" s="25"/>
      <c r="BQ317" s="25">
        <v>3</v>
      </c>
      <c r="BR317" s="25"/>
      <c r="BS317" s="26"/>
      <c r="BT317" s="26"/>
      <c r="BU317" s="26">
        <v>3</v>
      </c>
      <c r="BV317" s="26"/>
    </row>
    <row r="318" spans="1:74">
      <c r="A318" s="17">
        <v>316</v>
      </c>
      <c r="B318" s="39">
        <v>23</v>
      </c>
      <c r="C318" s="766"/>
      <c r="D318" s="20">
        <v>1</v>
      </c>
      <c r="E318" s="20"/>
      <c r="F318" s="501"/>
      <c r="G318" s="20"/>
      <c r="H318" s="20"/>
      <c r="I318" s="20">
        <v>1</v>
      </c>
      <c r="J318" s="20"/>
      <c r="K318" s="20"/>
      <c r="L318" s="20"/>
      <c r="M318" s="20"/>
      <c r="N318" s="20"/>
      <c r="O318" s="20"/>
      <c r="P318" s="20"/>
      <c r="Q318" s="20"/>
      <c r="R318" s="501"/>
      <c r="S318" s="21"/>
      <c r="T318" s="21"/>
      <c r="U318" s="21">
        <v>3</v>
      </c>
      <c r="V318" s="21"/>
      <c r="W318" s="22"/>
      <c r="X318" s="22"/>
      <c r="Y318" s="22">
        <v>3</v>
      </c>
      <c r="Z318" s="22"/>
      <c r="AA318" s="23"/>
      <c r="AB318" s="23"/>
      <c r="AC318" s="23">
        <v>3</v>
      </c>
      <c r="AD318" s="23"/>
      <c r="AE318" s="24"/>
      <c r="AF318" s="24"/>
      <c r="AG318" s="24">
        <v>3</v>
      </c>
      <c r="AH318" s="24"/>
      <c r="AI318" s="25"/>
      <c r="AJ318" s="25"/>
      <c r="AK318" s="25">
        <v>3</v>
      </c>
      <c r="AL318" s="25"/>
      <c r="AM318" s="26"/>
      <c r="AN318" s="26">
        <v>2</v>
      </c>
      <c r="AO318" s="26"/>
      <c r="AP318" s="26"/>
      <c r="AQ318" s="22"/>
      <c r="AR318" s="22"/>
      <c r="AS318" s="22">
        <v>3</v>
      </c>
      <c r="AT318" s="22"/>
      <c r="AU318" s="27"/>
      <c r="AV318" s="27"/>
      <c r="AW318" s="27">
        <v>3</v>
      </c>
      <c r="AX318" s="27"/>
      <c r="AY318" s="21"/>
      <c r="AZ318" s="21"/>
      <c r="BA318" s="21">
        <v>3</v>
      </c>
      <c r="BB318" s="21"/>
      <c r="BC318" s="22"/>
      <c r="BD318" s="22"/>
      <c r="BE318" s="22">
        <v>3</v>
      </c>
      <c r="BF318" s="22"/>
      <c r="BG318" s="23"/>
      <c r="BH318" s="23"/>
      <c r="BI318" s="23">
        <v>3</v>
      </c>
      <c r="BJ318" s="23"/>
      <c r="BK318" s="24"/>
      <c r="BL318" s="24"/>
      <c r="BM318" s="24">
        <v>3</v>
      </c>
      <c r="BN318" s="24"/>
      <c r="BO318" s="25"/>
      <c r="BP318" s="25"/>
      <c r="BQ318" s="25">
        <v>3</v>
      </c>
      <c r="BR318" s="25"/>
      <c r="BS318" s="26"/>
      <c r="BT318" s="26"/>
      <c r="BU318" s="26">
        <v>3</v>
      </c>
      <c r="BV318" s="26"/>
    </row>
    <row r="319" spans="1:74">
      <c r="A319" s="17">
        <v>317</v>
      </c>
      <c r="B319" s="39">
        <v>24</v>
      </c>
      <c r="C319" s="766"/>
      <c r="D319" s="20"/>
      <c r="E319" s="20">
        <v>1</v>
      </c>
      <c r="F319" s="501"/>
      <c r="G319" s="20"/>
      <c r="H319" s="20"/>
      <c r="I319" s="20">
        <v>1</v>
      </c>
      <c r="J319" s="20"/>
      <c r="K319" s="20"/>
      <c r="L319" s="20"/>
      <c r="M319" s="20"/>
      <c r="N319" s="20"/>
      <c r="O319" s="20"/>
      <c r="P319" s="20"/>
      <c r="Q319" s="20"/>
      <c r="R319" s="501"/>
      <c r="S319" s="21"/>
      <c r="T319" s="21"/>
      <c r="U319" s="21">
        <v>3</v>
      </c>
      <c r="V319" s="21"/>
      <c r="W319" s="22"/>
      <c r="X319" s="22"/>
      <c r="Y319" s="22">
        <v>3</v>
      </c>
      <c r="Z319" s="22"/>
      <c r="AA319" s="23"/>
      <c r="AB319" s="23"/>
      <c r="AC319" s="23">
        <v>3</v>
      </c>
      <c r="AD319" s="23"/>
      <c r="AE319" s="24"/>
      <c r="AF319" s="24">
        <v>2</v>
      </c>
      <c r="AG319" s="24"/>
      <c r="AH319" s="24"/>
      <c r="AI319" s="25"/>
      <c r="AJ319" s="25"/>
      <c r="AK319" s="25">
        <v>3</v>
      </c>
      <c r="AL319" s="25"/>
      <c r="AM319" s="26"/>
      <c r="AN319" s="26"/>
      <c r="AO319" s="26">
        <v>3</v>
      </c>
      <c r="AP319" s="26"/>
      <c r="AQ319" s="22"/>
      <c r="AR319" s="22"/>
      <c r="AS319" s="22">
        <v>3</v>
      </c>
      <c r="AT319" s="22"/>
      <c r="AU319" s="27"/>
      <c r="AV319" s="27"/>
      <c r="AW319" s="27">
        <v>3</v>
      </c>
      <c r="AX319" s="27"/>
      <c r="AY319" s="21"/>
      <c r="AZ319" s="21"/>
      <c r="BA319" s="21">
        <v>3</v>
      </c>
      <c r="BB319" s="21"/>
      <c r="BC319" s="22"/>
      <c r="BD319" s="22"/>
      <c r="BE319" s="22">
        <v>3</v>
      </c>
      <c r="BF319" s="22"/>
      <c r="BG319" s="23"/>
      <c r="BH319" s="23"/>
      <c r="BI319" s="23">
        <v>3</v>
      </c>
      <c r="BJ319" s="23"/>
      <c r="BK319" s="24"/>
      <c r="BL319" s="24"/>
      <c r="BM319" s="24">
        <v>3</v>
      </c>
      <c r="BN319" s="24"/>
      <c r="BO319" s="25"/>
      <c r="BP319" s="25"/>
      <c r="BQ319" s="25">
        <v>3</v>
      </c>
      <c r="BR319" s="25"/>
      <c r="BS319" s="26"/>
      <c r="BT319" s="26"/>
      <c r="BU319" s="26">
        <v>3</v>
      </c>
      <c r="BV319" s="26"/>
    </row>
    <row r="320" spans="1:74">
      <c r="A320" s="17">
        <v>318</v>
      </c>
      <c r="B320" s="39">
        <v>25</v>
      </c>
      <c r="C320" s="766"/>
      <c r="D320" s="20"/>
      <c r="E320" s="20"/>
      <c r="F320" s="501">
        <v>1</v>
      </c>
      <c r="G320" s="20"/>
      <c r="H320" s="20">
        <v>1</v>
      </c>
      <c r="I320" s="20"/>
      <c r="J320" s="20"/>
      <c r="K320" s="20"/>
      <c r="L320" s="20"/>
      <c r="M320" s="20"/>
      <c r="N320" s="20"/>
      <c r="O320" s="20"/>
      <c r="P320" s="20"/>
      <c r="Q320" s="20"/>
      <c r="R320" s="501"/>
      <c r="S320" s="21"/>
      <c r="T320" s="21"/>
      <c r="U320" s="21">
        <v>3</v>
      </c>
      <c r="V320" s="21"/>
      <c r="W320" s="22"/>
      <c r="X320" s="22"/>
      <c r="Y320" s="22">
        <v>3</v>
      </c>
      <c r="Z320" s="22"/>
      <c r="AA320" s="23"/>
      <c r="AB320" s="23"/>
      <c r="AC320" s="23">
        <v>3</v>
      </c>
      <c r="AD320" s="23"/>
      <c r="AE320" s="24"/>
      <c r="AF320" s="24"/>
      <c r="AG320" s="24">
        <v>3</v>
      </c>
      <c r="AH320" s="24"/>
      <c r="AI320" s="25"/>
      <c r="AJ320" s="25"/>
      <c r="AK320" s="25">
        <v>3</v>
      </c>
      <c r="AL320" s="25"/>
      <c r="AM320" s="26"/>
      <c r="AN320" s="26"/>
      <c r="AO320" s="26">
        <v>3</v>
      </c>
      <c r="AP320" s="26"/>
      <c r="AQ320" s="22"/>
      <c r="AR320" s="22"/>
      <c r="AS320" s="22">
        <v>3</v>
      </c>
      <c r="AT320" s="22"/>
      <c r="AU320" s="27"/>
      <c r="AV320" s="27"/>
      <c r="AW320" s="27">
        <v>3</v>
      </c>
      <c r="AX320" s="27"/>
      <c r="AY320" s="21"/>
      <c r="AZ320" s="21"/>
      <c r="BA320" s="21">
        <v>3</v>
      </c>
      <c r="BB320" s="21"/>
      <c r="BC320" s="22"/>
      <c r="BD320" s="22"/>
      <c r="BE320" s="22">
        <v>3</v>
      </c>
      <c r="BF320" s="22"/>
      <c r="BG320" s="23"/>
      <c r="BH320" s="23"/>
      <c r="BI320" s="23">
        <v>3</v>
      </c>
      <c r="BJ320" s="23"/>
      <c r="BK320" s="24"/>
      <c r="BL320" s="24"/>
      <c r="BM320" s="24">
        <v>3</v>
      </c>
      <c r="BN320" s="24"/>
      <c r="BO320" s="25"/>
      <c r="BP320" s="25"/>
      <c r="BQ320" s="25">
        <v>3</v>
      </c>
      <c r="BR320" s="25"/>
      <c r="BS320" s="26"/>
      <c r="BT320" s="26"/>
      <c r="BU320" s="26">
        <v>3</v>
      </c>
      <c r="BV320" s="26"/>
    </row>
    <row r="321" spans="1:74">
      <c r="A321" s="17">
        <v>319</v>
      </c>
      <c r="B321" s="39">
        <v>26</v>
      </c>
      <c r="C321" s="766"/>
      <c r="D321" s="20">
        <v>1</v>
      </c>
      <c r="E321" s="20"/>
      <c r="F321" s="501"/>
      <c r="G321" s="20"/>
      <c r="H321" s="20"/>
      <c r="I321" s="20">
        <v>1</v>
      </c>
      <c r="J321" s="20"/>
      <c r="K321" s="20"/>
      <c r="L321" s="20"/>
      <c r="M321" s="20"/>
      <c r="N321" s="20"/>
      <c r="O321" s="20"/>
      <c r="P321" s="20"/>
      <c r="Q321" s="20"/>
      <c r="R321" s="501"/>
      <c r="S321" s="21"/>
      <c r="T321" s="21"/>
      <c r="U321" s="21">
        <v>3</v>
      </c>
      <c r="V321" s="21"/>
      <c r="W321" s="22"/>
      <c r="X321" s="22"/>
      <c r="Y321" s="22">
        <v>3</v>
      </c>
      <c r="Z321" s="22"/>
      <c r="AA321" s="23"/>
      <c r="AB321" s="23"/>
      <c r="AC321" s="23">
        <v>3</v>
      </c>
      <c r="AD321" s="23"/>
      <c r="AE321" s="24"/>
      <c r="AF321" s="24"/>
      <c r="AG321" s="24">
        <v>3</v>
      </c>
      <c r="AH321" s="24"/>
      <c r="AI321" s="25"/>
      <c r="AJ321" s="25"/>
      <c r="AK321" s="25">
        <v>3</v>
      </c>
      <c r="AL321" s="25"/>
      <c r="AM321" s="26"/>
      <c r="AN321" s="26"/>
      <c r="AO321" s="26">
        <v>3</v>
      </c>
      <c r="AP321" s="26"/>
      <c r="AQ321" s="22"/>
      <c r="AR321" s="22"/>
      <c r="AS321" s="22">
        <v>3</v>
      </c>
      <c r="AT321" s="22"/>
      <c r="AU321" s="27"/>
      <c r="AV321" s="27"/>
      <c r="AW321" s="27">
        <v>3</v>
      </c>
      <c r="AX321" s="27"/>
      <c r="AY321" s="21"/>
      <c r="AZ321" s="21"/>
      <c r="BA321" s="21">
        <v>3</v>
      </c>
      <c r="BB321" s="21"/>
      <c r="BC321" s="22"/>
      <c r="BD321" s="22"/>
      <c r="BE321" s="22">
        <v>3</v>
      </c>
      <c r="BF321" s="22"/>
      <c r="BG321" s="23"/>
      <c r="BH321" s="23"/>
      <c r="BI321" s="23">
        <v>3</v>
      </c>
      <c r="BJ321" s="23"/>
      <c r="BK321" s="24"/>
      <c r="BL321" s="24"/>
      <c r="BM321" s="24">
        <v>3</v>
      </c>
      <c r="BN321" s="24"/>
      <c r="BO321" s="25"/>
      <c r="BP321" s="25"/>
      <c r="BQ321" s="25">
        <v>3</v>
      </c>
      <c r="BR321" s="25"/>
      <c r="BS321" s="26"/>
      <c r="BT321" s="26"/>
      <c r="BU321" s="26">
        <v>3</v>
      </c>
      <c r="BV321" s="26"/>
    </row>
    <row r="322" spans="1:74">
      <c r="A322" s="17">
        <v>320</v>
      </c>
      <c r="B322" s="39">
        <v>27</v>
      </c>
      <c r="C322" s="766"/>
      <c r="D322" s="20"/>
      <c r="E322" s="20">
        <v>1</v>
      </c>
      <c r="F322" s="501"/>
      <c r="G322" s="20"/>
      <c r="H322" s="20"/>
      <c r="I322" s="20">
        <v>1</v>
      </c>
      <c r="J322" s="20"/>
      <c r="K322" s="20"/>
      <c r="L322" s="20"/>
      <c r="M322" s="20"/>
      <c r="N322" s="20"/>
      <c r="O322" s="20"/>
      <c r="P322" s="20"/>
      <c r="Q322" s="20"/>
      <c r="R322" s="501"/>
      <c r="S322" s="21"/>
      <c r="T322" s="21"/>
      <c r="U322" s="21">
        <v>3</v>
      </c>
      <c r="V322" s="21"/>
      <c r="W322" s="22"/>
      <c r="X322" s="22"/>
      <c r="Y322" s="22">
        <v>3</v>
      </c>
      <c r="Z322" s="22"/>
      <c r="AA322" s="23"/>
      <c r="AB322" s="23"/>
      <c r="AC322" s="23"/>
      <c r="AD322" s="23">
        <v>4</v>
      </c>
      <c r="AE322" s="24"/>
      <c r="AF322" s="24"/>
      <c r="AG322" s="24"/>
      <c r="AH322" s="24">
        <v>4</v>
      </c>
      <c r="AI322" s="25"/>
      <c r="AJ322" s="25"/>
      <c r="AK322" s="25"/>
      <c r="AL322" s="25">
        <v>4</v>
      </c>
      <c r="AM322" s="26"/>
      <c r="AN322" s="26"/>
      <c r="AO322" s="26">
        <v>3</v>
      </c>
      <c r="AP322" s="26"/>
      <c r="AQ322" s="22"/>
      <c r="AR322" s="22"/>
      <c r="AS322" s="22">
        <v>3</v>
      </c>
      <c r="AT322" s="22"/>
      <c r="AU322" s="27"/>
      <c r="AV322" s="27"/>
      <c r="AW322" s="27">
        <v>3</v>
      </c>
      <c r="AX322" s="27"/>
      <c r="AY322" s="21"/>
      <c r="AZ322" s="21"/>
      <c r="BA322" s="21"/>
      <c r="BB322" s="21">
        <v>4</v>
      </c>
      <c r="BC322" s="22"/>
      <c r="BD322" s="22"/>
      <c r="BE322" s="22">
        <v>3</v>
      </c>
      <c r="BF322" s="22"/>
      <c r="BG322" s="23"/>
      <c r="BH322" s="23"/>
      <c r="BI322" s="23">
        <v>3</v>
      </c>
      <c r="BJ322" s="23"/>
      <c r="BK322" s="24"/>
      <c r="BL322" s="24"/>
      <c r="BM322" s="24">
        <v>3</v>
      </c>
      <c r="BN322" s="24"/>
      <c r="BO322" s="25"/>
      <c r="BP322" s="25"/>
      <c r="BQ322" s="25">
        <v>3</v>
      </c>
      <c r="BR322" s="25"/>
      <c r="BS322" s="26"/>
      <c r="BT322" s="26"/>
      <c r="BU322" s="26">
        <v>3</v>
      </c>
      <c r="BV322" s="26"/>
    </row>
    <row r="323" spans="1:74">
      <c r="A323" s="17">
        <v>321</v>
      </c>
      <c r="B323" s="39">
        <v>28</v>
      </c>
      <c r="C323" s="766"/>
      <c r="D323" s="20"/>
      <c r="E323" s="20">
        <v>1</v>
      </c>
      <c r="F323" s="501"/>
      <c r="G323" s="20"/>
      <c r="H323" s="20"/>
      <c r="I323" s="20">
        <v>1</v>
      </c>
      <c r="J323" s="20"/>
      <c r="K323" s="20"/>
      <c r="L323" s="20"/>
      <c r="M323" s="20"/>
      <c r="N323" s="20"/>
      <c r="O323" s="20"/>
      <c r="P323" s="20"/>
      <c r="Q323" s="20"/>
      <c r="R323" s="501"/>
      <c r="S323" s="21"/>
      <c r="T323" s="21"/>
      <c r="U323" s="21">
        <v>3</v>
      </c>
      <c r="V323" s="21"/>
      <c r="W323" s="22"/>
      <c r="X323" s="22"/>
      <c r="Y323" s="22">
        <v>3</v>
      </c>
      <c r="Z323" s="22"/>
      <c r="AA323" s="23"/>
      <c r="AB323" s="23"/>
      <c r="AC323" s="23">
        <v>3</v>
      </c>
      <c r="AD323" s="23"/>
      <c r="AE323" s="24"/>
      <c r="AF323" s="24"/>
      <c r="AG323" s="24">
        <v>3</v>
      </c>
      <c r="AH323" s="24"/>
      <c r="AI323" s="25"/>
      <c r="AJ323" s="25"/>
      <c r="AK323" s="25">
        <v>3</v>
      </c>
      <c r="AL323" s="25"/>
      <c r="AM323" s="26"/>
      <c r="AN323" s="26"/>
      <c r="AO323" s="26">
        <v>3</v>
      </c>
      <c r="AP323" s="26"/>
      <c r="AQ323" s="22"/>
      <c r="AR323" s="22"/>
      <c r="AS323" s="22">
        <v>3</v>
      </c>
      <c r="AT323" s="22"/>
      <c r="AU323" s="27"/>
      <c r="AV323" s="27"/>
      <c r="AW323" s="27">
        <v>3</v>
      </c>
      <c r="AX323" s="27"/>
      <c r="AY323" s="21"/>
      <c r="AZ323" s="21"/>
      <c r="BA323" s="21">
        <v>3</v>
      </c>
      <c r="BB323" s="21"/>
      <c r="BC323" s="22"/>
      <c r="BD323" s="22"/>
      <c r="BE323" s="22">
        <v>3</v>
      </c>
      <c r="BF323" s="22"/>
      <c r="BG323" s="23"/>
      <c r="BH323" s="23"/>
      <c r="BI323" s="23">
        <v>3</v>
      </c>
      <c r="BJ323" s="23"/>
      <c r="BK323" s="24"/>
      <c r="BL323" s="24"/>
      <c r="BM323" s="24">
        <v>3</v>
      </c>
      <c r="BN323" s="24"/>
      <c r="BO323" s="25"/>
      <c r="BP323" s="25"/>
      <c r="BQ323" s="25">
        <v>3</v>
      </c>
      <c r="BR323" s="25"/>
      <c r="BS323" s="26"/>
      <c r="BT323" s="26"/>
      <c r="BU323" s="26">
        <v>3</v>
      </c>
      <c r="BV323" s="26"/>
    </row>
    <row r="324" spans="1:74">
      <c r="A324" s="17">
        <v>322</v>
      </c>
      <c r="B324" s="39">
        <v>29</v>
      </c>
      <c r="C324" s="766"/>
      <c r="D324" s="20"/>
      <c r="E324" s="20">
        <v>1</v>
      </c>
      <c r="F324" s="501"/>
      <c r="G324" s="20"/>
      <c r="H324" s="20"/>
      <c r="I324" s="20">
        <v>1</v>
      </c>
      <c r="J324" s="20"/>
      <c r="K324" s="20"/>
      <c r="L324" s="20"/>
      <c r="M324" s="20"/>
      <c r="N324" s="20"/>
      <c r="O324" s="20"/>
      <c r="P324" s="20"/>
      <c r="Q324" s="20"/>
      <c r="R324" s="501"/>
      <c r="S324" s="21"/>
      <c r="T324" s="21"/>
      <c r="U324" s="21">
        <v>3</v>
      </c>
      <c r="V324" s="21"/>
      <c r="W324" s="22"/>
      <c r="X324" s="22"/>
      <c r="Y324" s="22">
        <v>3</v>
      </c>
      <c r="Z324" s="22"/>
      <c r="AA324" s="23"/>
      <c r="AB324" s="23"/>
      <c r="AC324" s="23">
        <v>3</v>
      </c>
      <c r="AD324" s="23"/>
      <c r="AE324" s="24"/>
      <c r="AF324" s="24"/>
      <c r="AG324" s="24">
        <v>3</v>
      </c>
      <c r="AH324" s="24"/>
      <c r="AI324" s="25"/>
      <c r="AJ324" s="25"/>
      <c r="AK324" s="25">
        <v>3</v>
      </c>
      <c r="AL324" s="25"/>
      <c r="AM324" s="26"/>
      <c r="AN324" s="26"/>
      <c r="AO324" s="26">
        <v>3</v>
      </c>
      <c r="AP324" s="26"/>
      <c r="AQ324" s="22"/>
      <c r="AR324" s="22"/>
      <c r="AS324" s="22">
        <v>3</v>
      </c>
      <c r="AT324" s="22"/>
      <c r="AU324" s="27"/>
      <c r="AV324" s="27"/>
      <c r="AW324" s="27">
        <v>3</v>
      </c>
      <c r="AX324" s="27"/>
      <c r="AY324" s="21"/>
      <c r="AZ324" s="21"/>
      <c r="BA324" s="21">
        <v>3</v>
      </c>
      <c r="BB324" s="21"/>
      <c r="BC324" s="22"/>
      <c r="BD324" s="22">
        <v>2</v>
      </c>
      <c r="BE324" s="22"/>
      <c r="BF324" s="22"/>
      <c r="BG324" s="23"/>
      <c r="BH324" s="23">
        <v>2</v>
      </c>
      <c r="BI324" s="23"/>
      <c r="BJ324" s="23"/>
      <c r="BK324" s="24"/>
      <c r="BL324" s="24"/>
      <c r="BM324" s="24">
        <v>3</v>
      </c>
      <c r="BN324" s="24"/>
      <c r="BO324" s="25"/>
      <c r="BP324" s="25"/>
      <c r="BQ324" s="25">
        <v>3</v>
      </c>
      <c r="BR324" s="25"/>
      <c r="BS324" s="26"/>
      <c r="BT324" s="26"/>
      <c r="BU324" s="26">
        <v>3</v>
      </c>
      <c r="BV324" s="26"/>
    </row>
    <row r="325" spans="1:74">
      <c r="A325" s="17">
        <v>323</v>
      </c>
      <c r="B325" s="39">
        <v>30</v>
      </c>
      <c r="C325" s="766"/>
      <c r="D325" s="20">
        <v>1</v>
      </c>
      <c r="E325" s="20"/>
      <c r="F325" s="501"/>
      <c r="G325" s="20"/>
      <c r="H325" s="20"/>
      <c r="I325" s="20">
        <v>1</v>
      </c>
      <c r="J325" s="20"/>
      <c r="K325" s="20"/>
      <c r="L325" s="20"/>
      <c r="M325" s="20"/>
      <c r="N325" s="20"/>
      <c r="O325" s="20"/>
      <c r="P325" s="20"/>
      <c r="Q325" s="20"/>
      <c r="R325" s="501"/>
      <c r="S325" s="21"/>
      <c r="T325" s="21"/>
      <c r="U325" s="21">
        <v>3</v>
      </c>
      <c r="V325" s="21"/>
      <c r="W325" s="22"/>
      <c r="X325" s="22"/>
      <c r="Y325" s="22"/>
      <c r="Z325" s="22">
        <v>4</v>
      </c>
      <c r="AA325" s="23"/>
      <c r="AB325" s="23"/>
      <c r="AC325" s="23">
        <v>3</v>
      </c>
      <c r="AD325" s="23"/>
      <c r="AE325" s="24"/>
      <c r="AF325" s="24"/>
      <c r="AG325" s="24"/>
      <c r="AH325" s="24">
        <v>4</v>
      </c>
      <c r="AI325" s="25"/>
      <c r="AJ325" s="25"/>
      <c r="AK325" s="25">
        <v>3</v>
      </c>
      <c r="AL325" s="25"/>
      <c r="AM325" s="26"/>
      <c r="AN325" s="26"/>
      <c r="AO325" s="26"/>
      <c r="AP325" s="26">
        <v>4</v>
      </c>
      <c r="AQ325" s="22"/>
      <c r="AR325" s="22"/>
      <c r="AS325" s="22">
        <v>3</v>
      </c>
      <c r="AT325" s="22"/>
      <c r="AU325" s="27"/>
      <c r="AV325" s="27"/>
      <c r="AW325" s="27"/>
      <c r="AX325" s="27">
        <v>4</v>
      </c>
      <c r="AY325" s="21"/>
      <c r="AZ325" s="21"/>
      <c r="BA325" s="21">
        <v>3</v>
      </c>
      <c r="BB325" s="21"/>
      <c r="BC325" s="22"/>
      <c r="BD325" s="22"/>
      <c r="BE325" s="22"/>
      <c r="BF325" s="22">
        <v>4</v>
      </c>
      <c r="BG325" s="23"/>
      <c r="BH325" s="23"/>
      <c r="BI325" s="23"/>
      <c r="BJ325" s="23">
        <v>4</v>
      </c>
      <c r="BK325" s="24"/>
      <c r="BL325" s="24"/>
      <c r="BM325" s="24"/>
      <c r="BN325" s="24">
        <v>4</v>
      </c>
      <c r="BO325" s="25"/>
      <c r="BP325" s="25"/>
      <c r="BQ325" s="25"/>
      <c r="BR325" s="25">
        <v>4</v>
      </c>
      <c r="BS325" s="26"/>
      <c r="BT325" s="26"/>
      <c r="BU325" s="26"/>
      <c r="BV325" s="26">
        <v>4</v>
      </c>
    </row>
    <row r="326" spans="1:74">
      <c r="A326" s="17">
        <v>324</v>
      </c>
      <c r="B326" s="39">
        <v>31</v>
      </c>
      <c r="C326" s="766"/>
      <c r="D326" s="20">
        <v>1</v>
      </c>
      <c r="E326" s="20"/>
      <c r="F326" s="501"/>
      <c r="G326" s="20"/>
      <c r="H326" s="20">
        <v>1</v>
      </c>
      <c r="I326" s="20"/>
      <c r="J326" s="20"/>
      <c r="K326" s="20"/>
      <c r="L326" s="20"/>
      <c r="M326" s="20"/>
      <c r="N326" s="20"/>
      <c r="O326" s="20"/>
      <c r="P326" s="20"/>
      <c r="Q326" s="20"/>
      <c r="R326" s="501"/>
      <c r="S326" s="21"/>
      <c r="T326" s="21"/>
      <c r="U326" s="21">
        <v>3</v>
      </c>
      <c r="V326" s="21"/>
      <c r="W326" s="22"/>
      <c r="X326" s="22"/>
      <c r="Y326" s="22">
        <v>3</v>
      </c>
      <c r="Z326" s="22"/>
      <c r="AA326" s="23"/>
      <c r="AB326" s="23"/>
      <c r="AC326" s="23">
        <v>3</v>
      </c>
      <c r="AD326" s="23"/>
      <c r="AE326" s="24"/>
      <c r="AF326" s="24">
        <v>2</v>
      </c>
      <c r="AG326" s="24"/>
      <c r="AH326" s="24"/>
      <c r="AI326" s="25"/>
      <c r="AJ326" s="25"/>
      <c r="AK326" s="25">
        <v>3</v>
      </c>
      <c r="AL326" s="25"/>
      <c r="AM326" s="26"/>
      <c r="AN326" s="26"/>
      <c r="AO326" s="26">
        <v>3</v>
      </c>
      <c r="AP326" s="26"/>
      <c r="AQ326" s="22"/>
      <c r="AR326" s="22">
        <v>2</v>
      </c>
      <c r="AS326" s="22"/>
      <c r="AT326" s="22"/>
      <c r="AU326" s="27"/>
      <c r="AV326" s="27"/>
      <c r="AW326" s="27">
        <v>3</v>
      </c>
      <c r="AX326" s="27"/>
      <c r="AY326" s="21"/>
      <c r="AZ326" s="21"/>
      <c r="BA326" s="21">
        <v>3</v>
      </c>
      <c r="BB326" s="21"/>
      <c r="BC326" s="22"/>
      <c r="BD326" s="22"/>
      <c r="BE326" s="22">
        <v>3</v>
      </c>
      <c r="BF326" s="22"/>
      <c r="BG326" s="23"/>
      <c r="BH326" s="23"/>
      <c r="BI326" s="23">
        <v>3</v>
      </c>
      <c r="BJ326" s="23"/>
      <c r="BK326" s="24"/>
      <c r="BL326" s="24"/>
      <c r="BM326" s="24">
        <v>3</v>
      </c>
      <c r="BN326" s="24"/>
      <c r="BO326" s="25"/>
      <c r="BP326" s="25"/>
      <c r="BQ326" s="25">
        <v>3</v>
      </c>
      <c r="BR326" s="25"/>
      <c r="BS326" s="26"/>
      <c r="BT326" s="26"/>
      <c r="BU326" s="26">
        <v>3</v>
      </c>
      <c r="BV326" s="26"/>
    </row>
    <row r="327" spans="1:74">
      <c r="A327" s="17">
        <v>325</v>
      </c>
      <c r="B327" s="39">
        <v>32</v>
      </c>
      <c r="C327" s="766"/>
      <c r="D327" s="20"/>
      <c r="E327" s="20"/>
      <c r="F327" s="501">
        <v>1</v>
      </c>
      <c r="G327" s="20"/>
      <c r="H327" s="20"/>
      <c r="I327" s="20">
        <v>1</v>
      </c>
      <c r="J327" s="20"/>
      <c r="K327" s="20"/>
      <c r="L327" s="20"/>
      <c r="M327" s="20"/>
      <c r="N327" s="20"/>
      <c r="O327" s="20"/>
      <c r="P327" s="20"/>
      <c r="Q327" s="20"/>
      <c r="R327" s="501"/>
      <c r="S327" s="21"/>
      <c r="T327" s="21"/>
      <c r="U327" s="21">
        <v>3</v>
      </c>
      <c r="V327" s="21"/>
      <c r="W327" s="22"/>
      <c r="X327" s="22"/>
      <c r="Y327" s="22">
        <v>3</v>
      </c>
      <c r="Z327" s="22"/>
      <c r="AA327" s="23"/>
      <c r="AB327" s="23"/>
      <c r="AC327" s="23">
        <v>3</v>
      </c>
      <c r="AD327" s="23"/>
      <c r="AE327" s="24"/>
      <c r="AF327" s="24"/>
      <c r="AG327" s="24">
        <v>3</v>
      </c>
      <c r="AH327" s="24"/>
      <c r="AI327" s="25"/>
      <c r="AJ327" s="25"/>
      <c r="AK327" s="25">
        <v>3</v>
      </c>
      <c r="AL327" s="25"/>
      <c r="AM327" s="26"/>
      <c r="AN327" s="26"/>
      <c r="AO327" s="26">
        <v>3</v>
      </c>
      <c r="AP327" s="26"/>
      <c r="AQ327" s="22"/>
      <c r="AR327" s="22"/>
      <c r="AS327" s="22">
        <v>3</v>
      </c>
      <c r="AT327" s="22"/>
      <c r="AU327" s="27"/>
      <c r="AV327" s="27"/>
      <c r="AW327" s="27">
        <v>3</v>
      </c>
      <c r="AX327" s="27"/>
      <c r="AY327" s="21"/>
      <c r="AZ327" s="21"/>
      <c r="BA327" s="21">
        <v>3</v>
      </c>
      <c r="BB327" s="21"/>
      <c r="BC327" s="22"/>
      <c r="BD327" s="22"/>
      <c r="BE327" s="22">
        <v>3</v>
      </c>
      <c r="BF327" s="22"/>
      <c r="BG327" s="23"/>
      <c r="BH327" s="23"/>
      <c r="BI327" s="23">
        <v>3</v>
      </c>
      <c r="BJ327" s="23"/>
      <c r="BK327" s="24"/>
      <c r="BL327" s="24"/>
      <c r="BM327" s="24">
        <v>3</v>
      </c>
      <c r="BN327" s="24"/>
      <c r="BO327" s="25"/>
      <c r="BP327" s="25"/>
      <c r="BQ327" s="25">
        <v>3</v>
      </c>
      <c r="BR327" s="25"/>
      <c r="BS327" s="26"/>
      <c r="BT327" s="26"/>
      <c r="BU327" s="26">
        <v>3</v>
      </c>
      <c r="BV327" s="26"/>
    </row>
    <row r="328" spans="1:74">
      <c r="A328" s="17">
        <v>326</v>
      </c>
      <c r="B328" s="39">
        <v>33</v>
      </c>
      <c r="C328" s="766"/>
      <c r="D328" s="20"/>
      <c r="E328" s="20">
        <v>1</v>
      </c>
      <c r="F328" s="501"/>
      <c r="G328" s="20"/>
      <c r="H328" s="20">
        <v>1</v>
      </c>
      <c r="I328" s="20"/>
      <c r="J328" s="20"/>
      <c r="K328" s="20"/>
      <c r="L328" s="20"/>
      <c r="M328" s="20"/>
      <c r="N328" s="20"/>
      <c r="O328" s="20"/>
      <c r="P328" s="20"/>
      <c r="Q328" s="20"/>
      <c r="R328" s="501"/>
      <c r="S328" s="21"/>
      <c r="T328" s="21"/>
      <c r="U328" s="21">
        <v>3</v>
      </c>
      <c r="V328" s="21"/>
      <c r="W328" s="22"/>
      <c r="X328" s="22"/>
      <c r="Y328" s="22">
        <v>3</v>
      </c>
      <c r="Z328" s="22"/>
      <c r="AA328" s="23"/>
      <c r="AB328" s="23"/>
      <c r="AC328" s="23">
        <v>3</v>
      </c>
      <c r="AD328" s="23"/>
      <c r="AE328" s="24"/>
      <c r="AF328" s="24"/>
      <c r="AG328" s="24">
        <v>3</v>
      </c>
      <c r="AH328" s="24"/>
      <c r="AI328" s="25"/>
      <c r="AJ328" s="25"/>
      <c r="AK328" s="25">
        <v>3</v>
      </c>
      <c r="AL328" s="25"/>
      <c r="AM328" s="26"/>
      <c r="AN328" s="26"/>
      <c r="AO328" s="26">
        <v>3</v>
      </c>
      <c r="AP328" s="26"/>
      <c r="AQ328" s="22"/>
      <c r="AR328" s="22"/>
      <c r="AS328" s="22">
        <v>3</v>
      </c>
      <c r="AT328" s="22"/>
      <c r="AU328" s="27"/>
      <c r="AV328" s="27"/>
      <c r="AW328" s="27">
        <v>3</v>
      </c>
      <c r="AX328" s="27"/>
      <c r="AY328" s="21"/>
      <c r="AZ328" s="21"/>
      <c r="BA328" s="21"/>
      <c r="BB328" s="21">
        <v>4</v>
      </c>
      <c r="BC328" s="22"/>
      <c r="BD328" s="22">
        <v>2</v>
      </c>
      <c r="BE328" s="22"/>
      <c r="BF328" s="22"/>
      <c r="BG328" s="23"/>
      <c r="BH328" s="23">
        <v>2</v>
      </c>
      <c r="BI328" s="23"/>
      <c r="BJ328" s="23"/>
      <c r="BK328" s="24"/>
      <c r="BL328" s="24">
        <v>2</v>
      </c>
      <c r="BM328" s="24"/>
      <c r="BN328" s="24"/>
      <c r="BO328" s="25"/>
      <c r="BP328" s="25"/>
      <c r="BQ328" s="25">
        <v>3</v>
      </c>
      <c r="BR328" s="25"/>
      <c r="BS328" s="26"/>
      <c r="BT328" s="26"/>
      <c r="BU328" s="26">
        <v>3</v>
      </c>
      <c r="BV328" s="26"/>
    </row>
    <row r="329" spans="1:74">
      <c r="A329" s="17">
        <v>327</v>
      </c>
      <c r="B329" s="39">
        <v>34</v>
      </c>
      <c r="C329" s="766"/>
      <c r="D329" s="20">
        <v>1</v>
      </c>
      <c r="E329" s="20"/>
      <c r="F329" s="501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501">
        <v>1</v>
      </c>
      <c r="S329" s="21"/>
      <c r="T329" s="21"/>
      <c r="U329" s="21">
        <v>3</v>
      </c>
      <c r="V329" s="21"/>
      <c r="W329" s="22"/>
      <c r="X329" s="22"/>
      <c r="Y329" s="22">
        <v>3</v>
      </c>
      <c r="Z329" s="22"/>
      <c r="AA329" s="23"/>
      <c r="AB329" s="23"/>
      <c r="AC329" s="23">
        <v>3</v>
      </c>
      <c r="AD329" s="23"/>
      <c r="AE329" s="24"/>
      <c r="AF329" s="24"/>
      <c r="AG329" s="24">
        <v>3</v>
      </c>
      <c r="AH329" s="24"/>
      <c r="AI329" s="25"/>
      <c r="AJ329" s="25"/>
      <c r="AK329" s="25">
        <v>3</v>
      </c>
      <c r="AL329" s="25"/>
      <c r="AM329" s="26"/>
      <c r="AN329" s="26"/>
      <c r="AO329" s="26">
        <v>3</v>
      </c>
      <c r="AP329" s="26"/>
      <c r="AQ329" s="22"/>
      <c r="AR329" s="22"/>
      <c r="AS329" s="22">
        <v>3</v>
      </c>
      <c r="AT329" s="22"/>
      <c r="AU329" s="27"/>
      <c r="AV329" s="27"/>
      <c r="AW329" s="27">
        <v>3</v>
      </c>
      <c r="AX329" s="27"/>
      <c r="AY329" s="21"/>
      <c r="AZ329" s="21"/>
      <c r="BA329" s="21">
        <v>3</v>
      </c>
      <c r="BB329" s="21"/>
      <c r="BC329" s="22"/>
      <c r="BD329" s="22"/>
      <c r="BE329" s="22">
        <v>3</v>
      </c>
      <c r="BF329" s="22"/>
      <c r="BG329" s="23"/>
      <c r="BH329" s="23"/>
      <c r="BI329" s="23">
        <v>3</v>
      </c>
      <c r="BJ329" s="23"/>
      <c r="BK329" s="24"/>
      <c r="BL329" s="24"/>
      <c r="BM329" s="24">
        <v>3</v>
      </c>
      <c r="BN329" s="24"/>
      <c r="BO329" s="25"/>
      <c r="BP329" s="25"/>
      <c r="BQ329" s="25">
        <v>3</v>
      </c>
      <c r="BR329" s="25"/>
      <c r="BS329" s="26"/>
      <c r="BT329" s="26"/>
      <c r="BU329" s="26">
        <v>3</v>
      </c>
      <c r="BV329" s="26"/>
    </row>
    <row r="330" spans="1:74">
      <c r="A330" s="17">
        <v>328</v>
      </c>
      <c r="B330" s="39">
        <v>35</v>
      </c>
      <c r="C330" s="766"/>
      <c r="D330" s="20">
        <v>1</v>
      </c>
      <c r="E330" s="20"/>
      <c r="F330" s="501"/>
      <c r="G330" s="20"/>
      <c r="H330" s="20">
        <v>1</v>
      </c>
      <c r="I330" s="20"/>
      <c r="J330" s="20"/>
      <c r="K330" s="20"/>
      <c r="L330" s="20"/>
      <c r="M330" s="20"/>
      <c r="N330" s="20"/>
      <c r="O330" s="20"/>
      <c r="P330" s="20"/>
      <c r="Q330" s="20"/>
      <c r="R330" s="501"/>
      <c r="S330" s="21"/>
      <c r="T330" s="21"/>
      <c r="U330" s="21">
        <v>3</v>
      </c>
      <c r="V330" s="21"/>
      <c r="W330" s="22"/>
      <c r="X330" s="22"/>
      <c r="Y330" s="22">
        <v>3</v>
      </c>
      <c r="Z330" s="22"/>
      <c r="AA330" s="23"/>
      <c r="AB330" s="23">
        <v>2</v>
      </c>
      <c r="AC330" s="23"/>
      <c r="AD330" s="23"/>
      <c r="AE330" s="24"/>
      <c r="AF330" s="24"/>
      <c r="AG330" s="24">
        <v>3</v>
      </c>
      <c r="AH330" s="24"/>
      <c r="AI330" s="25"/>
      <c r="AJ330" s="25"/>
      <c r="AK330" s="25">
        <v>3</v>
      </c>
      <c r="AL330" s="25"/>
      <c r="AM330" s="26"/>
      <c r="AN330" s="26"/>
      <c r="AO330" s="26">
        <v>3</v>
      </c>
      <c r="AP330" s="26"/>
      <c r="AQ330" s="22"/>
      <c r="AR330" s="22"/>
      <c r="AS330" s="22">
        <v>3</v>
      </c>
      <c r="AT330" s="22"/>
      <c r="AU330" s="27"/>
      <c r="AV330" s="27">
        <v>2</v>
      </c>
      <c r="AW330" s="27"/>
      <c r="AX330" s="27"/>
      <c r="AY330" s="21"/>
      <c r="AZ330" s="21">
        <v>2</v>
      </c>
      <c r="BA330" s="21"/>
      <c r="BB330" s="21"/>
      <c r="BC330" s="22"/>
      <c r="BD330" s="22"/>
      <c r="BE330" s="22">
        <v>3</v>
      </c>
      <c r="BF330" s="22"/>
      <c r="BG330" s="23"/>
      <c r="BH330" s="23"/>
      <c r="BI330" s="23">
        <v>3</v>
      </c>
      <c r="BJ330" s="23"/>
      <c r="BK330" s="24"/>
      <c r="BL330" s="24"/>
      <c r="BM330" s="24">
        <v>3</v>
      </c>
      <c r="BN330" s="24"/>
      <c r="BO330" s="25"/>
      <c r="BP330" s="25"/>
      <c r="BQ330" s="25">
        <v>3</v>
      </c>
      <c r="BR330" s="25"/>
      <c r="BS330" s="26"/>
      <c r="BT330" s="26"/>
      <c r="BU330" s="26">
        <v>3</v>
      </c>
      <c r="BV330" s="26"/>
    </row>
    <row r="331" spans="1:74">
      <c r="A331" s="17">
        <v>329</v>
      </c>
      <c r="B331" s="39">
        <v>36</v>
      </c>
      <c r="C331" s="766"/>
      <c r="D331" s="20">
        <v>1</v>
      </c>
      <c r="E331" s="20"/>
      <c r="F331" s="501"/>
      <c r="G331" s="20"/>
      <c r="H331" s="20">
        <v>1</v>
      </c>
      <c r="I331" s="20"/>
      <c r="J331" s="20"/>
      <c r="K331" s="20"/>
      <c r="L331" s="20"/>
      <c r="M331" s="20"/>
      <c r="N331" s="20"/>
      <c r="O331" s="20"/>
      <c r="P331" s="20"/>
      <c r="Q331" s="20"/>
      <c r="R331" s="501"/>
      <c r="S331" s="21"/>
      <c r="T331" s="21"/>
      <c r="U331" s="21">
        <v>3</v>
      </c>
      <c r="V331" s="21"/>
      <c r="W331" s="22"/>
      <c r="X331" s="22"/>
      <c r="Y331" s="22">
        <v>3</v>
      </c>
      <c r="Z331" s="22"/>
      <c r="AA331" s="23"/>
      <c r="AB331" s="23"/>
      <c r="AC331" s="23"/>
      <c r="AD331" s="23">
        <v>4</v>
      </c>
      <c r="AE331" s="24"/>
      <c r="AF331" s="24"/>
      <c r="AG331" s="24"/>
      <c r="AH331" s="24">
        <v>4</v>
      </c>
      <c r="AI331" s="25"/>
      <c r="AJ331" s="25"/>
      <c r="AK331" s="25">
        <v>3</v>
      </c>
      <c r="AL331" s="25"/>
      <c r="AM331" s="26"/>
      <c r="AN331" s="26"/>
      <c r="AO331" s="26"/>
      <c r="AP331" s="26">
        <v>4</v>
      </c>
      <c r="AQ331" s="22"/>
      <c r="AR331" s="22"/>
      <c r="AS331" s="22">
        <v>3</v>
      </c>
      <c r="AT331" s="22"/>
      <c r="AU331" s="27"/>
      <c r="AV331" s="27"/>
      <c r="AW331" s="27">
        <v>3</v>
      </c>
      <c r="AX331" s="27"/>
      <c r="AY331" s="21"/>
      <c r="AZ331" s="21"/>
      <c r="BA331" s="21">
        <v>3</v>
      </c>
      <c r="BB331" s="21"/>
      <c r="BC331" s="22"/>
      <c r="BD331" s="22"/>
      <c r="BE331" s="22">
        <v>3</v>
      </c>
      <c r="BF331" s="22"/>
      <c r="BG331" s="23"/>
      <c r="BH331" s="23">
        <v>2</v>
      </c>
      <c r="BI331" s="23"/>
      <c r="BJ331" s="23"/>
      <c r="BK331" s="24"/>
      <c r="BL331" s="24"/>
      <c r="BM331" s="24">
        <v>3</v>
      </c>
      <c r="BN331" s="24"/>
      <c r="BO331" s="25"/>
      <c r="BP331" s="25"/>
      <c r="BQ331" s="25">
        <v>3</v>
      </c>
      <c r="BR331" s="25"/>
      <c r="BS331" s="26"/>
      <c r="BT331" s="26"/>
      <c r="BU331" s="26">
        <v>3</v>
      </c>
      <c r="BV331" s="26"/>
    </row>
    <row r="332" spans="1:74">
      <c r="A332" s="17">
        <v>330</v>
      </c>
      <c r="B332" s="39">
        <v>37</v>
      </c>
      <c r="C332" s="766"/>
      <c r="D332" s="20"/>
      <c r="E332" s="20">
        <v>1</v>
      </c>
      <c r="F332" s="501"/>
      <c r="G332" s="20"/>
      <c r="H332" s="20">
        <v>1</v>
      </c>
      <c r="I332" s="20"/>
      <c r="J332" s="20"/>
      <c r="K332" s="20"/>
      <c r="L332" s="20"/>
      <c r="M332" s="20"/>
      <c r="N332" s="20"/>
      <c r="O332" s="20"/>
      <c r="P332" s="20"/>
      <c r="Q332" s="20"/>
      <c r="R332" s="501"/>
      <c r="S332" s="21"/>
      <c r="T332" s="21"/>
      <c r="U332" s="21">
        <v>3</v>
      </c>
      <c r="V332" s="21"/>
      <c r="W332" s="22"/>
      <c r="X332" s="22"/>
      <c r="Y332" s="22">
        <v>3</v>
      </c>
      <c r="Z332" s="22"/>
      <c r="AA332" s="23"/>
      <c r="AB332" s="23"/>
      <c r="AC332" s="23">
        <v>3</v>
      </c>
      <c r="AD332" s="23"/>
      <c r="AE332" s="24"/>
      <c r="AF332" s="24"/>
      <c r="AG332" s="24">
        <v>3</v>
      </c>
      <c r="AH332" s="24"/>
      <c r="AI332" s="25"/>
      <c r="AJ332" s="25"/>
      <c r="AK332" s="25">
        <v>3</v>
      </c>
      <c r="AL332" s="25"/>
      <c r="AM332" s="26"/>
      <c r="AN332" s="26"/>
      <c r="AO332" s="26">
        <v>3</v>
      </c>
      <c r="AP332" s="26"/>
      <c r="AQ332" s="22"/>
      <c r="AR332" s="22">
        <v>2</v>
      </c>
      <c r="AS332" s="22"/>
      <c r="AT332" s="22"/>
      <c r="AU332" s="27"/>
      <c r="AV332" s="27"/>
      <c r="AW332" s="27">
        <v>3</v>
      </c>
      <c r="AX332" s="27"/>
      <c r="AY332" s="21"/>
      <c r="AZ332" s="21"/>
      <c r="BA332" s="21">
        <v>3</v>
      </c>
      <c r="BB332" s="21"/>
      <c r="BC332" s="22"/>
      <c r="BD332" s="22"/>
      <c r="BE332" s="22">
        <v>3</v>
      </c>
      <c r="BF332" s="22"/>
      <c r="BG332" s="23"/>
      <c r="BH332" s="23">
        <v>2</v>
      </c>
      <c r="BI332" s="23"/>
      <c r="BJ332" s="23"/>
      <c r="BK332" s="24"/>
      <c r="BL332" s="24">
        <v>2</v>
      </c>
      <c r="BM332" s="24"/>
      <c r="BN332" s="24"/>
      <c r="BO332" s="25"/>
      <c r="BP332" s="25">
        <v>2</v>
      </c>
      <c r="BQ332" s="25"/>
      <c r="BR332" s="25"/>
      <c r="BS332" s="26"/>
      <c r="BT332" s="26"/>
      <c r="BU332" s="26">
        <v>3</v>
      </c>
      <c r="BV332" s="26"/>
    </row>
    <row r="333" spans="1:74">
      <c r="A333" s="17">
        <v>331</v>
      </c>
      <c r="B333" s="39">
        <v>38</v>
      </c>
      <c r="C333" s="766"/>
      <c r="D333" s="20">
        <v>1</v>
      </c>
      <c r="E333" s="20"/>
      <c r="F333" s="501"/>
      <c r="G333" s="20"/>
      <c r="H333" s="20"/>
      <c r="I333" s="20">
        <v>1</v>
      </c>
      <c r="J333" s="20"/>
      <c r="K333" s="20"/>
      <c r="L333" s="20"/>
      <c r="M333" s="20"/>
      <c r="N333" s="20"/>
      <c r="O333" s="20"/>
      <c r="P333" s="20"/>
      <c r="Q333" s="20"/>
      <c r="R333" s="501"/>
      <c r="S333" s="21"/>
      <c r="T333" s="21"/>
      <c r="U333" s="21">
        <v>3</v>
      </c>
      <c r="V333" s="21"/>
      <c r="W333" s="22"/>
      <c r="X333" s="22"/>
      <c r="Y333" s="22">
        <v>3</v>
      </c>
      <c r="Z333" s="22"/>
      <c r="AA333" s="23"/>
      <c r="AB333" s="23"/>
      <c r="AC333" s="23">
        <v>3</v>
      </c>
      <c r="AD333" s="23"/>
      <c r="AE333" s="24"/>
      <c r="AF333" s="24"/>
      <c r="AG333" s="24">
        <v>3</v>
      </c>
      <c r="AH333" s="24"/>
      <c r="AI333" s="25"/>
      <c r="AJ333" s="25"/>
      <c r="AK333" s="25">
        <v>3</v>
      </c>
      <c r="AL333" s="25"/>
      <c r="AM333" s="26"/>
      <c r="AN333" s="26"/>
      <c r="AO333" s="26">
        <v>3</v>
      </c>
      <c r="AP333" s="26"/>
      <c r="AQ333" s="22"/>
      <c r="AR333" s="22"/>
      <c r="AS333" s="22">
        <v>3</v>
      </c>
      <c r="AT333" s="22"/>
      <c r="AU333" s="27"/>
      <c r="AV333" s="27"/>
      <c r="AW333" s="27">
        <v>3</v>
      </c>
      <c r="AX333" s="27"/>
      <c r="AY333" s="21"/>
      <c r="AZ333" s="21"/>
      <c r="BA333" s="21">
        <v>3</v>
      </c>
      <c r="BB333" s="21"/>
      <c r="BC333" s="22"/>
      <c r="BD333" s="22"/>
      <c r="BE333" s="22">
        <v>3</v>
      </c>
      <c r="BF333" s="22"/>
      <c r="BG333" s="23"/>
      <c r="BH333" s="23"/>
      <c r="BI333" s="23">
        <v>3</v>
      </c>
      <c r="BJ333" s="23"/>
      <c r="BK333" s="24"/>
      <c r="BL333" s="24">
        <v>2</v>
      </c>
      <c r="BM333" s="24"/>
      <c r="BN333" s="24"/>
      <c r="BO333" s="25"/>
      <c r="BP333" s="25"/>
      <c r="BQ333" s="25">
        <v>3</v>
      </c>
      <c r="BR333" s="25"/>
      <c r="BS333" s="26"/>
      <c r="BT333" s="26"/>
      <c r="BU333" s="26">
        <v>3</v>
      </c>
      <c r="BV333" s="26"/>
    </row>
    <row r="334" spans="1:74">
      <c r="A334" s="17">
        <v>332</v>
      </c>
      <c r="B334" s="39">
        <v>39</v>
      </c>
      <c r="C334" s="766"/>
      <c r="D334" s="20">
        <v>1</v>
      </c>
      <c r="E334" s="20"/>
      <c r="F334" s="501"/>
      <c r="G334" s="20"/>
      <c r="H334" s="20"/>
      <c r="I334" s="20">
        <v>1</v>
      </c>
      <c r="J334" s="20"/>
      <c r="K334" s="20"/>
      <c r="L334" s="20"/>
      <c r="M334" s="20"/>
      <c r="N334" s="20"/>
      <c r="O334" s="20"/>
      <c r="P334" s="20"/>
      <c r="Q334" s="20"/>
      <c r="R334" s="501"/>
      <c r="S334" s="21"/>
      <c r="T334" s="21"/>
      <c r="U334" s="21">
        <v>3</v>
      </c>
      <c r="V334" s="21"/>
      <c r="W334" s="22"/>
      <c r="X334" s="22"/>
      <c r="Y334" s="22">
        <v>3</v>
      </c>
      <c r="Z334" s="22"/>
      <c r="AA334" s="23"/>
      <c r="AB334" s="23"/>
      <c r="AC334" s="23">
        <v>3</v>
      </c>
      <c r="AD334" s="23"/>
      <c r="AE334" s="24"/>
      <c r="AF334" s="24"/>
      <c r="AG334" s="24">
        <v>3</v>
      </c>
      <c r="AH334" s="24"/>
      <c r="AI334" s="25"/>
      <c r="AJ334" s="25"/>
      <c r="AK334" s="25">
        <v>3</v>
      </c>
      <c r="AL334" s="25"/>
      <c r="AM334" s="26"/>
      <c r="AN334" s="26"/>
      <c r="AO334" s="26"/>
      <c r="AP334" s="26">
        <v>4</v>
      </c>
      <c r="AQ334" s="22"/>
      <c r="AR334" s="22">
        <v>2</v>
      </c>
      <c r="AS334" s="22"/>
      <c r="AT334" s="22"/>
      <c r="AU334" s="27"/>
      <c r="AV334" s="27"/>
      <c r="AW334" s="27">
        <v>3</v>
      </c>
      <c r="AX334" s="27"/>
      <c r="AY334" s="21"/>
      <c r="AZ334" s="21"/>
      <c r="BA334" s="21">
        <v>3</v>
      </c>
      <c r="BB334" s="21"/>
      <c r="BC334" s="22"/>
      <c r="BD334" s="22"/>
      <c r="BE334" s="22">
        <v>3</v>
      </c>
      <c r="BF334" s="22"/>
      <c r="BG334" s="23"/>
      <c r="BH334" s="23"/>
      <c r="BI334" s="23"/>
      <c r="BJ334" s="23">
        <v>4</v>
      </c>
      <c r="BK334" s="24"/>
      <c r="BL334" s="24"/>
      <c r="BM334" s="24">
        <v>3</v>
      </c>
      <c r="BN334" s="24"/>
      <c r="BO334" s="25"/>
      <c r="BP334" s="25"/>
      <c r="BQ334" s="25">
        <v>3</v>
      </c>
      <c r="BR334" s="25"/>
      <c r="BS334" s="26"/>
      <c r="BT334" s="26"/>
      <c r="BU334" s="26">
        <v>3</v>
      </c>
      <c r="BV334" s="26"/>
    </row>
    <row r="335" spans="1:74">
      <c r="A335" s="17">
        <v>333</v>
      </c>
      <c r="B335" s="39">
        <v>40</v>
      </c>
      <c r="C335" s="766"/>
      <c r="D335" s="20">
        <v>1</v>
      </c>
      <c r="E335" s="20"/>
      <c r="F335" s="501"/>
      <c r="G335" s="20"/>
      <c r="H335" s="20">
        <v>1</v>
      </c>
      <c r="I335" s="20"/>
      <c r="J335" s="20"/>
      <c r="K335" s="20"/>
      <c r="L335" s="20"/>
      <c r="M335" s="20"/>
      <c r="N335" s="20"/>
      <c r="O335" s="20"/>
      <c r="P335" s="20"/>
      <c r="Q335" s="20"/>
      <c r="R335" s="501"/>
      <c r="S335" s="21"/>
      <c r="T335" s="21"/>
      <c r="U335" s="21">
        <v>3</v>
      </c>
      <c r="V335" s="21"/>
      <c r="W335" s="22"/>
      <c r="X335" s="22"/>
      <c r="Y335" s="22">
        <v>3</v>
      </c>
      <c r="Z335" s="22"/>
      <c r="AA335" s="23"/>
      <c r="AB335" s="23"/>
      <c r="AC335" s="23">
        <v>3</v>
      </c>
      <c r="AD335" s="23"/>
      <c r="AE335" s="24"/>
      <c r="AF335" s="24"/>
      <c r="AG335" s="24">
        <v>3</v>
      </c>
      <c r="AH335" s="24"/>
      <c r="AI335" s="25"/>
      <c r="AJ335" s="25"/>
      <c r="AK335" s="25">
        <v>3</v>
      </c>
      <c r="AL335" s="25"/>
      <c r="AM335" s="26"/>
      <c r="AN335" s="26"/>
      <c r="AO335" s="26"/>
      <c r="AP335" s="26">
        <v>4</v>
      </c>
      <c r="AQ335" s="22"/>
      <c r="AR335" s="22"/>
      <c r="AS335" s="22">
        <v>3</v>
      </c>
      <c r="AT335" s="22"/>
      <c r="AU335" s="27"/>
      <c r="AV335" s="27"/>
      <c r="AW335" s="27">
        <v>3</v>
      </c>
      <c r="AX335" s="27"/>
      <c r="AY335" s="21"/>
      <c r="AZ335" s="21"/>
      <c r="BA335" s="21">
        <v>3</v>
      </c>
      <c r="BB335" s="21"/>
      <c r="BC335" s="22"/>
      <c r="BD335" s="22"/>
      <c r="BE335" s="22">
        <v>3</v>
      </c>
      <c r="BF335" s="22"/>
      <c r="BG335" s="23"/>
      <c r="BH335" s="23"/>
      <c r="BI335" s="23"/>
      <c r="BJ335" s="23">
        <v>4</v>
      </c>
      <c r="BK335" s="24"/>
      <c r="BL335" s="24"/>
      <c r="BM335" s="24">
        <v>3</v>
      </c>
      <c r="BN335" s="24"/>
      <c r="BO335" s="25"/>
      <c r="BP335" s="25"/>
      <c r="BQ335" s="25">
        <v>3</v>
      </c>
      <c r="BR335" s="25"/>
      <c r="BS335" s="26"/>
      <c r="BT335" s="26"/>
      <c r="BU335" s="26">
        <v>3</v>
      </c>
      <c r="BV335" s="26"/>
    </row>
    <row r="336" spans="1:74">
      <c r="A336" s="17">
        <v>334</v>
      </c>
      <c r="B336" s="39">
        <v>41</v>
      </c>
      <c r="C336" s="766"/>
      <c r="D336" s="20"/>
      <c r="E336" s="20">
        <v>1</v>
      </c>
      <c r="F336" s="501"/>
      <c r="G336" s="20"/>
      <c r="H336" s="20"/>
      <c r="I336" s="20">
        <v>1</v>
      </c>
      <c r="J336" s="20"/>
      <c r="K336" s="20"/>
      <c r="L336" s="20"/>
      <c r="M336" s="20"/>
      <c r="N336" s="20"/>
      <c r="O336" s="20"/>
      <c r="P336" s="20"/>
      <c r="Q336" s="20"/>
      <c r="R336" s="501"/>
      <c r="S336" s="21"/>
      <c r="T336" s="21"/>
      <c r="U336" s="21">
        <v>3</v>
      </c>
      <c r="V336" s="21"/>
      <c r="W336" s="22"/>
      <c r="X336" s="22"/>
      <c r="Y336" s="22">
        <v>3</v>
      </c>
      <c r="Z336" s="22"/>
      <c r="AA336" s="23"/>
      <c r="AB336" s="23"/>
      <c r="AC336" s="23">
        <v>3</v>
      </c>
      <c r="AD336" s="23"/>
      <c r="AE336" s="24"/>
      <c r="AF336" s="24"/>
      <c r="AG336" s="24">
        <v>3</v>
      </c>
      <c r="AH336" s="24"/>
      <c r="AI336" s="25"/>
      <c r="AJ336" s="25"/>
      <c r="AK336" s="25">
        <v>3</v>
      </c>
      <c r="AL336" s="25"/>
      <c r="AM336" s="26"/>
      <c r="AN336" s="26"/>
      <c r="AO336" s="26">
        <v>3</v>
      </c>
      <c r="AP336" s="26"/>
      <c r="AQ336" s="22"/>
      <c r="AR336" s="22"/>
      <c r="AS336" s="22">
        <v>3</v>
      </c>
      <c r="AT336" s="22"/>
      <c r="AU336" s="27"/>
      <c r="AV336" s="27"/>
      <c r="AW336" s="27">
        <v>3</v>
      </c>
      <c r="AX336" s="27"/>
      <c r="AY336" s="21"/>
      <c r="AZ336" s="21"/>
      <c r="BA336" s="21"/>
      <c r="BB336" s="21">
        <v>4</v>
      </c>
      <c r="BC336" s="22"/>
      <c r="BD336" s="22"/>
      <c r="BE336" s="22">
        <v>3</v>
      </c>
      <c r="BF336" s="22"/>
      <c r="BG336" s="23"/>
      <c r="BH336" s="23"/>
      <c r="BI336" s="23">
        <v>3</v>
      </c>
      <c r="BJ336" s="23"/>
      <c r="BK336" s="24"/>
      <c r="BL336" s="24">
        <v>2</v>
      </c>
      <c r="BM336" s="24"/>
      <c r="BN336" s="24"/>
      <c r="BO336" s="25"/>
      <c r="BP336" s="25"/>
      <c r="BQ336" s="25"/>
      <c r="BR336" s="25">
        <v>4</v>
      </c>
      <c r="BS336" s="26"/>
      <c r="BT336" s="26"/>
      <c r="BU336" s="26">
        <v>3</v>
      </c>
      <c r="BV336" s="26"/>
    </row>
    <row r="337" spans="1:74">
      <c r="A337" s="17">
        <v>335</v>
      </c>
      <c r="B337" s="39">
        <v>42</v>
      </c>
      <c r="C337" s="766"/>
      <c r="D337" s="20"/>
      <c r="E337" s="20">
        <v>1</v>
      </c>
      <c r="F337" s="501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501">
        <v>1</v>
      </c>
      <c r="S337" s="21"/>
      <c r="T337" s="21"/>
      <c r="U337" s="21">
        <v>3</v>
      </c>
      <c r="V337" s="21"/>
      <c r="W337" s="22"/>
      <c r="X337" s="22"/>
      <c r="Y337" s="22">
        <v>3</v>
      </c>
      <c r="Z337" s="22"/>
      <c r="AA337" s="23"/>
      <c r="AB337" s="23"/>
      <c r="AC337" s="23"/>
      <c r="AD337" s="23">
        <v>4</v>
      </c>
      <c r="AE337" s="24"/>
      <c r="AF337" s="24"/>
      <c r="AG337" s="24"/>
      <c r="AH337" s="24">
        <v>4</v>
      </c>
      <c r="AI337" s="25"/>
      <c r="AJ337" s="25"/>
      <c r="AK337" s="25"/>
      <c r="AL337" s="25">
        <v>4</v>
      </c>
      <c r="AM337" s="26"/>
      <c r="AN337" s="26"/>
      <c r="AO337" s="26">
        <v>3</v>
      </c>
      <c r="AP337" s="26"/>
      <c r="AQ337" s="22"/>
      <c r="AR337" s="22"/>
      <c r="AS337" s="22">
        <v>3</v>
      </c>
      <c r="AT337" s="22"/>
      <c r="AU337" s="27"/>
      <c r="AV337" s="27"/>
      <c r="AW337" s="27"/>
      <c r="AX337" s="27">
        <v>4</v>
      </c>
      <c r="AY337" s="21"/>
      <c r="AZ337" s="21"/>
      <c r="BA337" s="21">
        <v>3</v>
      </c>
      <c r="BB337" s="21"/>
      <c r="BC337" s="22"/>
      <c r="BD337" s="22"/>
      <c r="BE337" s="22">
        <v>3</v>
      </c>
      <c r="BF337" s="22"/>
      <c r="BG337" s="23"/>
      <c r="BH337" s="23"/>
      <c r="BI337" s="23"/>
      <c r="BJ337" s="23">
        <v>4</v>
      </c>
      <c r="BK337" s="24"/>
      <c r="BL337" s="24"/>
      <c r="BM337" s="24"/>
      <c r="BN337" s="24">
        <v>4</v>
      </c>
      <c r="BO337" s="25"/>
      <c r="BP337" s="25"/>
      <c r="BQ337" s="25"/>
      <c r="BR337" s="25">
        <v>4</v>
      </c>
      <c r="BS337" s="26"/>
      <c r="BT337" s="26"/>
      <c r="BU337" s="26">
        <v>3</v>
      </c>
      <c r="BV337" s="26"/>
    </row>
    <row r="338" spans="1:74">
      <c r="A338" s="17">
        <v>336</v>
      </c>
      <c r="B338" s="39">
        <v>43</v>
      </c>
      <c r="C338" s="766"/>
      <c r="D338" s="20"/>
      <c r="E338" s="20">
        <v>1</v>
      </c>
      <c r="F338" s="501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501">
        <v>1</v>
      </c>
      <c r="S338" s="21"/>
      <c r="T338" s="21"/>
      <c r="U338" s="21"/>
      <c r="V338" s="21">
        <v>4</v>
      </c>
      <c r="W338" s="22"/>
      <c r="X338" s="22"/>
      <c r="Y338" s="22">
        <v>3</v>
      </c>
      <c r="Z338" s="22"/>
      <c r="AA338" s="23"/>
      <c r="AB338" s="23"/>
      <c r="AC338" s="23"/>
      <c r="AD338" s="23">
        <v>4</v>
      </c>
      <c r="AE338" s="24"/>
      <c r="AF338" s="24"/>
      <c r="AG338" s="24">
        <v>3</v>
      </c>
      <c r="AH338" s="24"/>
      <c r="AI338" s="25"/>
      <c r="AJ338" s="25"/>
      <c r="AK338" s="25"/>
      <c r="AL338" s="25">
        <v>4</v>
      </c>
      <c r="AM338" s="26"/>
      <c r="AN338" s="26"/>
      <c r="AO338" s="26"/>
      <c r="AP338" s="26">
        <v>4</v>
      </c>
      <c r="AQ338" s="22"/>
      <c r="AR338" s="22"/>
      <c r="AS338" s="22"/>
      <c r="AT338" s="22">
        <v>4</v>
      </c>
      <c r="AU338" s="27"/>
      <c r="AV338" s="27"/>
      <c r="AW338" s="27">
        <v>3</v>
      </c>
      <c r="AX338" s="27"/>
      <c r="AY338" s="21"/>
      <c r="AZ338" s="21"/>
      <c r="BA338" s="21"/>
      <c r="BB338" s="21">
        <v>4</v>
      </c>
      <c r="BC338" s="22"/>
      <c r="BD338" s="22"/>
      <c r="BE338" s="22"/>
      <c r="BF338" s="22">
        <v>4</v>
      </c>
      <c r="BG338" s="23"/>
      <c r="BH338" s="23"/>
      <c r="BI338" s="23">
        <v>3</v>
      </c>
      <c r="BJ338" s="23"/>
      <c r="BK338" s="24"/>
      <c r="BL338" s="24"/>
      <c r="BM338" s="24">
        <v>3</v>
      </c>
      <c r="BN338" s="24"/>
      <c r="BO338" s="25"/>
      <c r="BP338" s="25"/>
      <c r="BQ338" s="25">
        <v>3</v>
      </c>
      <c r="BR338" s="25"/>
      <c r="BS338" s="26"/>
      <c r="BT338" s="26"/>
      <c r="BU338" s="26">
        <v>3</v>
      </c>
      <c r="BV338" s="26"/>
    </row>
    <row r="339" spans="1:74">
      <c r="A339" s="17">
        <v>337</v>
      </c>
      <c r="B339" s="39">
        <v>44</v>
      </c>
      <c r="C339" s="766"/>
      <c r="D339" s="20"/>
      <c r="E339" s="20">
        <v>1</v>
      </c>
      <c r="F339" s="501"/>
      <c r="G339" s="20"/>
      <c r="H339" s="20">
        <v>1</v>
      </c>
      <c r="I339" s="20"/>
      <c r="J339" s="20"/>
      <c r="K339" s="20"/>
      <c r="L339" s="20"/>
      <c r="M339" s="20"/>
      <c r="N339" s="20"/>
      <c r="O339" s="20"/>
      <c r="P339" s="20"/>
      <c r="Q339" s="20"/>
      <c r="R339" s="501"/>
      <c r="S339" s="21"/>
      <c r="T339" s="21"/>
      <c r="U339" s="21"/>
      <c r="V339" s="21">
        <v>4</v>
      </c>
      <c r="W339" s="22"/>
      <c r="X339" s="22"/>
      <c r="Y339" s="22">
        <v>3</v>
      </c>
      <c r="Z339" s="22"/>
      <c r="AA339" s="23"/>
      <c r="AB339" s="23"/>
      <c r="AC339" s="23"/>
      <c r="AD339" s="23">
        <v>4</v>
      </c>
      <c r="AE339" s="24"/>
      <c r="AF339" s="24"/>
      <c r="AG339" s="24">
        <v>3</v>
      </c>
      <c r="AH339" s="24"/>
      <c r="AI339" s="25"/>
      <c r="AJ339" s="25"/>
      <c r="AK339" s="25"/>
      <c r="AL339" s="25">
        <v>4</v>
      </c>
      <c r="AM339" s="26"/>
      <c r="AN339" s="26"/>
      <c r="AO339" s="26"/>
      <c r="AP339" s="26">
        <v>4</v>
      </c>
      <c r="AQ339" s="22"/>
      <c r="AR339" s="22"/>
      <c r="AS339" s="22">
        <v>3</v>
      </c>
      <c r="AT339" s="22"/>
      <c r="AU339" s="27"/>
      <c r="AV339" s="27"/>
      <c r="AW339" s="27">
        <v>3</v>
      </c>
      <c r="AX339" s="27"/>
      <c r="AY339" s="21"/>
      <c r="AZ339" s="21"/>
      <c r="BA339" s="21"/>
      <c r="BB339" s="21">
        <v>4</v>
      </c>
      <c r="BC339" s="22"/>
      <c r="BD339" s="22"/>
      <c r="BE339" s="22"/>
      <c r="BF339" s="22">
        <v>4</v>
      </c>
      <c r="BG339" s="23"/>
      <c r="BH339" s="23"/>
      <c r="BI339" s="23">
        <v>3</v>
      </c>
      <c r="BJ339" s="23"/>
      <c r="BK339" s="24"/>
      <c r="BL339" s="24"/>
      <c r="BM339" s="24">
        <v>3</v>
      </c>
      <c r="BN339" s="24"/>
      <c r="BO339" s="25"/>
      <c r="BP339" s="25"/>
      <c r="BQ339" s="25">
        <v>3</v>
      </c>
      <c r="BR339" s="25"/>
      <c r="BS339" s="26"/>
      <c r="BT339" s="26"/>
      <c r="BU339" s="26">
        <v>3</v>
      </c>
      <c r="BV339" s="26"/>
    </row>
    <row r="340" spans="1:74">
      <c r="A340" s="17">
        <v>338</v>
      </c>
      <c r="B340" s="39">
        <v>45</v>
      </c>
      <c r="C340" s="766"/>
      <c r="D340" s="20">
        <v>1</v>
      </c>
      <c r="E340" s="20"/>
      <c r="F340" s="501"/>
      <c r="G340" s="20">
        <v>1</v>
      </c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501"/>
      <c r="S340" s="21"/>
      <c r="T340" s="21"/>
      <c r="U340" s="21">
        <v>3</v>
      </c>
      <c r="V340" s="21"/>
      <c r="W340" s="22"/>
      <c r="X340" s="22"/>
      <c r="Y340" s="22">
        <v>3</v>
      </c>
      <c r="Z340" s="22"/>
      <c r="AA340" s="23"/>
      <c r="AB340" s="23"/>
      <c r="AC340" s="23">
        <v>3</v>
      </c>
      <c r="AD340" s="23"/>
      <c r="AE340" s="24"/>
      <c r="AF340" s="24"/>
      <c r="AG340" s="24">
        <v>3</v>
      </c>
      <c r="AH340" s="24"/>
      <c r="AI340" s="25"/>
      <c r="AJ340" s="25"/>
      <c r="AK340" s="25">
        <v>3</v>
      </c>
      <c r="AL340" s="25"/>
      <c r="AM340" s="26"/>
      <c r="AN340" s="26"/>
      <c r="AO340" s="26">
        <v>3</v>
      </c>
      <c r="AP340" s="26"/>
      <c r="AQ340" s="22"/>
      <c r="AR340" s="22"/>
      <c r="AS340" s="22">
        <v>3</v>
      </c>
      <c r="AT340" s="22"/>
      <c r="AU340" s="27"/>
      <c r="AV340" s="27"/>
      <c r="AW340" s="27">
        <v>3</v>
      </c>
      <c r="AX340" s="27"/>
      <c r="AY340" s="21"/>
      <c r="AZ340" s="21"/>
      <c r="BA340" s="21">
        <v>3</v>
      </c>
      <c r="BB340" s="21"/>
      <c r="BC340" s="22"/>
      <c r="BD340" s="22"/>
      <c r="BE340" s="22">
        <v>3</v>
      </c>
      <c r="BF340" s="22"/>
      <c r="BG340" s="23"/>
      <c r="BH340" s="23"/>
      <c r="BI340" s="23">
        <v>3</v>
      </c>
      <c r="BJ340" s="23"/>
      <c r="BK340" s="24"/>
      <c r="BL340" s="24">
        <v>2</v>
      </c>
      <c r="BM340" s="24"/>
      <c r="BN340" s="24"/>
      <c r="BO340" s="25"/>
      <c r="BP340" s="25"/>
      <c r="BQ340" s="25">
        <v>3</v>
      </c>
      <c r="BR340" s="25"/>
      <c r="BS340" s="26"/>
      <c r="BT340" s="26"/>
      <c r="BU340" s="26">
        <v>3</v>
      </c>
      <c r="BV340" s="26"/>
    </row>
    <row r="341" spans="1:74">
      <c r="A341" s="17">
        <v>339</v>
      </c>
      <c r="B341" s="39">
        <v>46</v>
      </c>
      <c r="C341" s="766"/>
      <c r="D341" s="20"/>
      <c r="E341" s="20">
        <v>1</v>
      </c>
      <c r="F341" s="501"/>
      <c r="G341" s="20"/>
      <c r="H341" s="20">
        <v>1</v>
      </c>
      <c r="I341" s="20"/>
      <c r="J341" s="20"/>
      <c r="K341" s="20"/>
      <c r="L341" s="20"/>
      <c r="M341" s="20"/>
      <c r="N341" s="20"/>
      <c r="O341" s="20"/>
      <c r="P341" s="20"/>
      <c r="Q341" s="20"/>
      <c r="R341" s="501"/>
      <c r="S341" s="21"/>
      <c r="T341" s="21"/>
      <c r="U341" s="21">
        <v>3</v>
      </c>
      <c r="V341" s="21"/>
      <c r="W341" s="22"/>
      <c r="X341" s="22"/>
      <c r="Y341" s="22">
        <v>3</v>
      </c>
      <c r="Z341" s="22"/>
      <c r="AA341" s="23"/>
      <c r="AB341" s="23"/>
      <c r="AC341" s="23">
        <v>3</v>
      </c>
      <c r="AD341" s="23"/>
      <c r="AE341" s="24"/>
      <c r="AF341" s="24"/>
      <c r="AG341" s="24">
        <v>3</v>
      </c>
      <c r="AH341" s="24"/>
      <c r="AI341" s="25"/>
      <c r="AJ341" s="25"/>
      <c r="AK341" s="25">
        <v>3</v>
      </c>
      <c r="AL341" s="25"/>
      <c r="AM341" s="26"/>
      <c r="AN341" s="26"/>
      <c r="AO341" s="26">
        <v>3</v>
      </c>
      <c r="AP341" s="26"/>
      <c r="AQ341" s="22"/>
      <c r="AR341" s="22">
        <v>2</v>
      </c>
      <c r="AS341" s="22"/>
      <c r="AT341" s="22"/>
      <c r="AU341" s="27"/>
      <c r="AV341" s="27"/>
      <c r="AW341" s="27">
        <v>3</v>
      </c>
      <c r="AX341" s="27"/>
      <c r="AY341" s="21"/>
      <c r="AZ341" s="21"/>
      <c r="BA341" s="21">
        <v>3</v>
      </c>
      <c r="BB341" s="21"/>
      <c r="BC341" s="22"/>
      <c r="BD341" s="22"/>
      <c r="BE341" s="22">
        <v>3</v>
      </c>
      <c r="BF341" s="22"/>
      <c r="BG341" s="23"/>
      <c r="BH341" s="23"/>
      <c r="BI341" s="23">
        <v>3</v>
      </c>
      <c r="BJ341" s="23"/>
      <c r="BK341" s="24"/>
      <c r="BL341" s="24">
        <v>2</v>
      </c>
      <c r="BM341" s="24"/>
      <c r="BN341" s="24"/>
      <c r="BO341" s="25"/>
      <c r="BP341" s="25"/>
      <c r="BQ341" s="25">
        <v>3</v>
      </c>
      <c r="BR341" s="25"/>
      <c r="BS341" s="26"/>
      <c r="BT341" s="26"/>
      <c r="BU341" s="26">
        <v>3</v>
      </c>
      <c r="BV341" s="26"/>
    </row>
    <row r="342" spans="1:74">
      <c r="A342" s="17">
        <v>340</v>
      </c>
      <c r="B342" s="39">
        <v>47</v>
      </c>
      <c r="C342" s="766"/>
      <c r="D342" s="20"/>
      <c r="E342" s="20"/>
      <c r="F342" s="501">
        <v>1</v>
      </c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501">
        <v>1</v>
      </c>
      <c r="S342" s="21"/>
      <c r="T342" s="21"/>
      <c r="U342" s="21">
        <v>3</v>
      </c>
      <c r="V342" s="21"/>
      <c r="W342" s="22"/>
      <c r="X342" s="22"/>
      <c r="Y342" s="22">
        <v>3</v>
      </c>
      <c r="Z342" s="22"/>
      <c r="AA342" s="23"/>
      <c r="AB342" s="23"/>
      <c r="AC342" s="23">
        <v>3</v>
      </c>
      <c r="AD342" s="23"/>
      <c r="AE342" s="24"/>
      <c r="AF342" s="24"/>
      <c r="AG342" s="24">
        <v>3</v>
      </c>
      <c r="AH342" s="24"/>
      <c r="AI342" s="25"/>
      <c r="AJ342" s="25"/>
      <c r="AK342" s="25"/>
      <c r="AL342" s="25">
        <v>4</v>
      </c>
      <c r="AM342" s="26"/>
      <c r="AN342" s="26"/>
      <c r="AO342" s="26">
        <v>3</v>
      </c>
      <c r="AP342" s="26"/>
      <c r="AQ342" s="22"/>
      <c r="AR342" s="22"/>
      <c r="AS342" s="22">
        <v>3</v>
      </c>
      <c r="AT342" s="22"/>
      <c r="AU342" s="27"/>
      <c r="AV342" s="27"/>
      <c r="AW342" s="27">
        <v>3</v>
      </c>
      <c r="AX342" s="27"/>
      <c r="AY342" s="21"/>
      <c r="AZ342" s="21"/>
      <c r="BA342" s="21">
        <v>3</v>
      </c>
      <c r="BB342" s="21"/>
      <c r="BC342" s="22"/>
      <c r="BD342" s="22"/>
      <c r="BE342" s="22">
        <v>3</v>
      </c>
      <c r="BF342" s="22"/>
      <c r="BG342" s="23"/>
      <c r="BH342" s="23"/>
      <c r="BI342" s="23"/>
      <c r="BJ342" s="23">
        <v>4</v>
      </c>
      <c r="BK342" s="24"/>
      <c r="BL342" s="24"/>
      <c r="BM342" s="24">
        <v>3</v>
      </c>
      <c r="BN342" s="24"/>
      <c r="BO342" s="25"/>
      <c r="BP342" s="25"/>
      <c r="BQ342" s="25">
        <v>3</v>
      </c>
      <c r="BR342" s="25"/>
      <c r="BS342" s="26"/>
      <c r="BT342" s="26"/>
      <c r="BU342" s="26">
        <v>3</v>
      </c>
      <c r="BV342" s="26"/>
    </row>
    <row r="343" spans="1:74">
      <c r="A343" s="17">
        <v>341</v>
      </c>
      <c r="B343" s="39">
        <v>48</v>
      </c>
      <c r="C343" s="766"/>
      <c r="D343" s="20">
        <v>1</v>
      </c>
      <c r="E343" s="20"/>
      <c r="F343" s="501"/>
      <c r="G343" s="20"/>
      <c r="H343" s="20"/>
      <c r="I343" s="20">
        <v>1</v>
      </c>
      <c r="J343" s="20"/>
      <c r="K343" s="20"/>
      <c r="L343" s="20"/>
      <c r="M343" s="20"/>
      <c r="N343" s="20"/>
      <c r="O343" s="20"/>
      <c r="P343" s="20"/>
      <c r="Q343" s="20"/>
      <c r="R343" s="501"/>
      <c r="S343" s="21"/>
      <c r="T343" s="21"/>
      <c r="U343" s="21">
        <v>3</v>
      </c>
      <c r="V343" s="21"/>
      <c r="W343" s="22"/>
      <c r="X343" s="22"/>
      <c r="Y343" s="22">
        <v>3</v>
      </c>
      <c r="Z343" s="22"/>
      <c r="AA343" s="23"/>
      <c r="AB343" s="23"/>
      <c r="AC343" s="23">
        <v>3</v>
      </c>
      <c r="AD343" s="23"/>
      <c r="AE343" s="24"/>
      <c r="AF343" s="24"/>
      <c r="AG343" s="24"/>
      <c r="AH343" s="24">
        <v>4</v>
      </c>
      <c r="AI343" s="25"/>
      <c r="AJ343" s="25"/>
      <c r="AK343" s="25"/>
      <c r="AL343" s="25">
        <v>4</v>
      </c>
      <c r="AM343" s="26"/>
      <c r="AN343" s="26"/>
      <c r="AO343" s="26"/>
      <c r="AP343" s="26">
        <v>4</v>
      </c>
      <c r="AQ343" s="22"/>
      <c r="AR343" s="22"/>
      <c r="AS343" s="22">
        <v>3</v>
      </c>
      <c r="AT343" s="22"/>
      <c r="AU343" s="27"/>
      <c r="AV343" s="27"/>
      <c r="AW343" s="27">
        <v>3</v>
      </c>
      <c r="AX343" s="27"/>
      <c r="AY343" s="21"/>
      <c r="AZ343" s="21"/>
      <c r="BA343" s="21"/>
      <c r="BB343" s="21">
        <v>4</v>
      </c>
      <c r="BC343" s="22"/>
      <c r="BD343" s="22"/>
      <c r="BE343" s="22">
        <v>3</v>
      </c>
      <c r="BF343" s="22"/>
      <c r="BG343" s="23"/>
      <c r="BH343" s="23">
        <v>2</v>
      </c>
      <c r="BI343" s="23"/>
      <c r="BJ343" s="23"/>
      <c r="BK343" s="24"/>
      <c r="BL343" s="24"/>
      <c r="BM343" s="24"/>
      <c r="BN343" s="24">
        <v>4</v>
      </c>
      <c r="BO343" s="25"/>
      <c r="BP343" s="25"/>
      <c r="BQ343" s="25">
        <v>3</v>
      </c>
      <c r="BR343" s="25"/>
      <c r="BS343" s="26"/>
      <c r="BT343" s="26"/>
      <c r="BU343" s="26">
        <v>3</v>
      </c>
      <c r="BV343" s="26"/>
    </row>
    <row r="344" spans="1:74" s="30" customFormat="1">
      <c r="A344" s="40"/>
      <c r="B344" s="40"/>
      <c r="C344" s="40"/>
      <c r="D344" s="41">
        <f>SUM(D3:D343)</f>
        <v>175</v>
      </c>
      <c r="E344" s="41">
        <f>SUM(E3:E343)</f>
        <v>124</v>
      </c>
      <c r="F344" s="41">
        <f t="shared" ref="F344:BQ344" si="0">SUM(F3:F343)</f>
        <v>42</v>
      </c>
      <c r="G344" s="41">
        <f t="shared" si="0"/>
        <v>51</v>
      </c>
      <c r="H344" s="41">
        <f t="shared" si="0"/>
        <v>57</v>
      </c>
      <c r="I344" s="41">
        <f t="shared" si="0"/>
        <v>136</v>
      </c>
      <c r="J344" s="41">
        <f t="shared" si="0"/>
        <v>16</v>
      </c>
      <c r="K344" s="41">
        <f t="shared" si="0"/>
        <v>37</v>
      </c>
      <c r="L344" s="41">
        <f t="shared" si="0"/>
        <v>1</v>
      </c>
      <c r="M344" s="41">
        <f t="shared" si="0"/>
        <v>0</v>
      </c>
      <c r="N344" s="41">
        <f t="shared" si="0"/>
        <v>0</v>
      </c>
      <c r="O344" s="41">
        <f t="shared" si="0"/>
        <v>0</v>
      </c>
      <c r="P344" s="41">
        <f t="shared" si="0"/>
        <v>0</v>
      </c>
      <c r="Q344" s="41">
        <f t="shared" si="0"/>
        <v>0</v>
      </c>
      <c r="R344" s="41">
        <f t="shared" si="0"/>
        <v>43</v>
      </c>
      <c r="S344" s="41">
        <f t="shared" si="0"/>
        <v>10</v>
      </c>
      <c r="T344" s="41">
        <f t="shared" si="0"/>
        <v>22</v>
      </c>
      <c r="U344" s="41">
        <f t="shared" si="0"/>
        <v>663</v>
      </c>
      <c r="V344" s="41">
        <f t="shared" si="0"/>
        <v>396</v>
      </c>
      <c r="W344" s="41">
        <f t="shared" si="0"/>
        <v>2</v>
      </c>
      <c r="X344" s="41">
        <f t="shared" si="0"/>
        <v>12</v>
      </c>
      <c r="Y344" s="41">
        <f t="shared" si="0"/>
        <v>762</v>
      </c>
      <c r="Z344" s="41">
        <f t="shared" si="0"/>
        <v>316</v>
      </c>
      <c r="AA344" s="41">
        <f t="shared" si="0"/>
        <v>0</v>
      </c>
      <c r="AB344" s="41">
        <f t="shared" si="0"/>
        <v>16</v>
      </c>
      <c r="AC344" s="41">
        <f t="shared" si="0"/>
        <v>591</v>
      </c>
      <c r="AD344" s="41">
        <f t="shared" si="0"/>
        <v>544</v>
      </c>
      <c r="AE344" s="41">
        <f t="shared" si="0"/>
        <v>0</v>
      </c>
      <c r="AF344" s="41">
        <f t="shared" si="0"/>
        <v>10</v>
      </c>
      <c r="AG344" s="41">
        <f t="shared" si="0"/>
        <v>684</v>
      </c>
      <c r="AH344" s="41">
        <f t="shared" si="0"/>
        <v>432</v>
      </c>
      <c r="AI344" s="41">
        <f t="shared" si="0"/>
        <v>0</v>
      </c>
      <c r="AJ344" s="41">
        <f t="shared" si="0"/>
        <v>8</v>
      </c>
      <c r="AK344" s="41">
        <f t="shared" si="0"/>
        <v>645</v>
      </c>
      <c r="AL344" s="41">
        <f t="shared" si="0"/>
        <v>488</v>
      </c>
      <c r="AM344" s="41">
        <f t="shared" si="0"/>
        <v>0</v>
      </c>
      <c r="AN344" s="41">
        <f t="shared" si="0"/>
        <v>18</v>
      </c>
      <c r="AO344" s="41">
        <f t="shared" si="0"/>
        <v>570</v>
      </c>
      <c r="AP344" s="41">
        <f t="shared" si="0"/>
        <v>568</v>
      </c>
      <c r="AQ344" s="41">
        <f t="shared" si="0"/>
        <v>1</v>
      </c>
      <c r="AR344" s="41">
        <f t="shared" si="0"/>
        <v>40</v>
      </c>
      <c r="AS344" s="41">
        <f t="shared" si="0"/>
        <v>687</v>
      </c>
      <c r="AT344" s="41">
        <f t="shared" si="0"/>
        <v>364</v>
      </c>
      <c r="AU344" s="41">
        <f t="shared" si="0"/>
        <v>1</v>
      </c>
      <c r="AV344" s="41">
        <f t="shared" si="0"/>
        <v>8</v>
      </c>
      <c r="AW344" s="41">
        <f t="shared" si="0"/>
        <v>786</v>
      </c>
      <c r="AX344" s="41">
        <f t="shared" si="0"/>
        <v>296</v>
      </c>
      <c r="AY344" s="41">
        <f t="shared" si="0"/>
        <v>1</v>
      </c>
      <c r="AZ344" s="41">
        <f t="shared" si="0"/>
        <v>12</v>
      </c>
      <c r="BA344" s="41">
        <f t="shared" si="0"/>
        <v>675</v>
      </c>
      <c r="BB344" s="41">
        <f t="shared" si="0"/>
        <v>436</v>
      </c>
      <c r="BC344" s="41">
        <f t="shared" si="0"/>
        <v>0</v>
      </c>
      <c r="BD344" s="41">
        <f t="shared" si="0"/>
        <v>16</v>
      </c>
      <c r="BE344" s="41">
        <f t="shared" si="0"/>
        <v>720</v>
      </c>
      <c r="BF344" s="41">
        <f t="shared" si="0"/>
        <v>372</v>
      </c>
      <c r="BG344" s="41">
        <f t="shared" si="0"/>
        <v>2</v>
      </c>
      <c r="BH344" s="41">
        <f t="shared" si="0"/>
        <v>44</v>
      </c>
      <c r="BI344" s="41">
        <f t="shared" si="0"/>
        <v>468</v>
      </c>
      <c r="BJ344" s="41">
        <f t="shared" si="0"/>
        <v>644</v>
      </c>
      <c r="BK344" s="41">
        <f t="shared" si="0"/>
        <v>1</v>
      </c>
      <c r="BL344" s="41">
        <f t="shared" si="0"/>
        <v>40</v>
      </c>
      <c r="BM344" s="41">
        <f t="shared" si="0"/>
        <v>414</v>
      </c>
      <c r="BN344" s="41">
        <f t="shared" si="0"/>
        <v>728</v>
      </c>
      <c r="BO344" s="41">
        <f t="shared" si="0"/>
        <v>1</v>
      </c>
      <c r="BP344" s="41">
        <f t="shared" si="0"/>
        <v>18</v>
      </c>
      <c r="BQ344" s="41">
        <f t="shared" si="0"/>
        <v>603</v>
      </c>
      <c r="BR344" s="41">
        <f t="shared" ref="BR344:BV344" si="1">SUM(BR3:BR343)</f>
        <v>520</v>
      </c>
      <c r="BS344" s="41">
        <f t="shared" si="1"/>
        <v>0</v>
      </c>
      <c r="BT344" s="41">
        <f t="shared" si="1"/>
        <v>14</v>
      </c>
      <c r="BU344" s="41">
        <f t="shared" si="1"/>
        <v>546</v>
      </c>
      <c r="BV344" s="41">
        <f t="shared" si="1"/>
        <v>608</v>
      </c>
    </row>
    <row r="345" spans="1:74" s="30" customFormat="1">
      <c r="A345" s="42"/>
      <c r="B345" s="42"/>
      <c r="C345" s="42"/>
      <c r="D345" s="43"/>
      <c r="E345" s="43"/>
      <c r="F345" s="502"/>
      <c r="G345" s="43"/>
      <c r="H345" s="43"/>
      <c r="I345" s="43"/>
      <c r="J345" s="43"/>
      <c r="K345" s="43"/>
      <c r="L345" s="43"/>
      <c r="M345" s="43">
        <f t="shared" ref="M345:R345" si="2">SUM(M3:M344)</f>
        <v>0</v>
      </c>
      <c r="N345" s="43">
        <f t="shared" si="2"/>
        <v>0</v>
      </c>
      <c r="O345" s="43">
        <f t="shared" si="2"/>
        <v>0</v>
      </c>
      <c r="P345" s="43">
        <f t="shared" si="2"/>
        <v>0</v>
      </c>
      <c r="Q345" s="43">
        <f t="shared" si="2"/>
        <v>0</v>
      </c>
      <c r="R345" s="502">
        <f t="shared" si="2"/>
        <v>86</v>
      </c>
      <c r="S345" s="43">
        <f>S344/1</f>
        <v>10</v>
      </c>
      <c r="T345" s="43">
        <f>T344/2</f>
        <v>11</v>
      </c>
      <c r="U345" s="43">
        <f>U344/3</f>
        <v>221</v>
      </c>
      <c r="V345" s="43">
        <f>V344/4</f>
        <v>99</v>
      </c>
      <c r="W345" s="43">
        <f>W344/1</f>
        <v>2</v>
      </c>
      <c r="X345" s="43">
        <f>X344/2</f>
        <v>6</v>
      </c>
      <c r="Y345" s="43">
        <f>Y344/3</f>
        <v>254</v>
      </c>
      <c r="Z345" s="43">
        <f>Z344/4</f>
        <v>79</v>
      </c>
      <c r="AA345" s="43">
        <f>AA344/1</f>
        <v>0</v>
      </c>
      <c r="AB345" s="43">
        <f>AB344/2</f>
        <v>8</v>
      </c>
      <c r="AC345" s="43">
        <f>AC344/3</f>
        <v>197</v>
      </c>
      <c r="AD345" s="43">
        <f>AD344/4</f>
        <v>136</v>
      </c>
      <c r="AE345" s="43">
        <f>AE344/1</f>
        <v>0</v>
      </c>
      <c r="AF345" s="43">
        <f>AF344/2</f>
        <v>5</v>
      </c>
      <c r="AG345" s="43">
        <f>AG344/3</f>
        <v>228</v>
      </c>
      <c r="AH345" s="43">
        <f>AH344/4</f>
        <v>108</v>
      </c>
      <c r="AI345" s="43">
        <f>AI344/1</f>
        <v>0</v>
      </c>
      <c r="AJ345" s="43">
        <f>AJ344/2</f>
        <v>4</v>
      </c>
      <c r="AK345" s="43">
        <f>AK344/3</f>
        <v>215</v>
      </c>
      <c r="AL345" s="43">
        <f>AL344/4</f>
        <v>122</v>
      </c>
      <c r="AM345" s="43">
        <f>AM344/1</f>
        <v>0</v>
      </c>
      <c r="AN345" s="43">
        <f>AN344/2</f>
        <v>9</v>
      </c>
      <c r="AO345" s="43">
        <f>AO344/3</f>
        <v>190</v>
      </c>
      <c r="AP345" s="43">
        <f>AP344/4</f>
        <v>142</v>
      </c>
      <c r="AQ345" s="43">
        <f>AQ344/1</f>
        <v>1</v>
      </c>
      <c r="AR345" s="43">
        <f>AR344/2</f>
        <v>20</v>
      </c>
      <c r="AS345" s="43">
        <f>AS344/3</f>
        <v>229</v>
      </c>
      <c r="AT345" s="43">
        <f>AT344/4</f>
        <v>91</v>
      </c>
      <c r="AU345" s="43">
        <f>AU344/1</f>
        <v>1</v>
      </c>
      <c r="AV345" s="43">
        <f>AV344/2</f>
        <v>4</v>
      </c>
      <c r="AW345" s="43">
        <f>AW344/3</f>
        <v>262</v>
      </c>
      <c r="AX345" s="43">
        <f>AX344/4</f>
        <v>74</v>
      </c>
      <c r="AY345" s="43">
        <f>AY344/1</f>
        <v>1</v>
      </c>
      <c r="AZ345" s="43">
        <f>AZ344/2</f>
        <v>6</v>
      </c>
      <c r="BA345" s="43">
        <f>BA344/3</f>
        <v>225</v>
      </c>
      <c r="BB345" s="43">
        <f>BB344/4</f>
        <v>109</v>
      </c>
      <c r="BC345" s="43">
        <f>BC344/1</f>
        <v>0</v>
      </c>
      <c r="BD345" s="43">
        <f>BD344/2</f>
        <v>8</v>
      </c>
      <c r="BE345" s="43">
        <f>BE344/3</f>
        <v>240</v>
      </c>
      <c r="BF345" s="43">
        <f>BF344/4</f>
        <v>93</v>
      </c>
      <c r="BG345" s="43">
        <f>BG344/1</f>
        <v>2</v>
      </c>
      <c r="BH345" s="43">
        <f>BH344/2</f>
        <v>22</v>
      </c>
      <c r="BI345" s="43">
        <f>BI344/3</f>
        <v>156</v>
      </c>
      <c r="BJ345" s="43">
        <f>BJ344/4</f>
        <v>161</v>
      </c>
      <c r="BK345" s="43">
        <f>BK344/1</f>
        <v>1</v>
      </c>
      <c r="BL345" s="43">
        <f>BL344/2</f>
        <v>20</v>
      </c>
      <c r="BM345" s="43">
        <f>BM344/3</f>
        <v>138</v>
      </c>
      <c r="BN345" s="43">
        <f>BN344/4</f>
        <v>182</v>
      </c>
      <c r="BO345" s="43">
        <f>BO344/1</f>
        <v>1</v>
      </c>
      <c r="BP345" s="43">
        <f>BP344/2</f>
        <v>9</v>
      </c>
      <c r="BQ345" s="43">
        <f>BQ344/3</f>
        <v>201</v>
      </c>
      <c r="BR345" s="43">
        <f>BR344/4</f>
        <v>130</v>
      </c>
      <c r="BS345" s="43">
        <f>BS344/1</f>
        <v>0</v>
      </c>
      <c r="BT345" s="43">
        <f>BT344/2</f>
        <v>7</v>
      </c>
      <c r="BU345" s="43">
        <f>BU344/3</f>
        <v>182</v>
      </c>
      <c r="BV345" s="43">
        <f>BV344/4</f>
        <v>152</v>
      </c>
    </row>
    <row r="346" spans="1:74" s="30" customFormat="1">
      <c r="A346" s="44"/>
      <c r="B346" s="44"/>
      <c r="C346" s="44"/>
      <c r="D346" s="44">
        <f>D344+E344+F344</f>
        <v>341</v>
      </c>
      <c r="E346" s="44"/>
      <c r="F346" s="503"/>
      <c r="G346" s="44">
        <f>SUM(G344:R344)</f>
        <v>341</v>
      </c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503"/>
      <c r="S346" s="44">
        <f>SUM(S344:V344)</f>
        <v>1091</v>
      </c>
      <c r="T346" s="44"/>
      <c r="U346" s="44"/>
      <c r="V346" s="44"/>
      <c r="W346" s="44">
        <f>SUM(W344:Z344)</f>
        <v>1092</v>
      </c>
      <c r="X346" s="44"/>
      <c r="Y346" s="44"/>
      <c r="Z346" s="44"/>
      <c r="AA346" s="44">
        <f>SUM(AA344:AD344)</f>
        <v>1151</v>
      </c>
      <c r="AB346" s="44"/>
      <c r="AC346" s="44"/>
      <c r="AD346" s="44"/>
      <c r="AE346" s="44">
        <f>SUM(AE344:AH344)</f>
        <v>1126</v>
      </c>
      <c r="AF346" s="44"/>
      <c r="AG346" s="44"/>
      <c r="AH346" s="44"/>
      <c r="AI346" s="44">
        <f>SUM(AI344:AL344)</f>
        <v>1141</v>
      </c>
      <c r="AJ346" s="44"/>
      <c r="AK346" s="44"/>
      <c r="AL346" s="44"/>
      <c r="AM346" s="44">
        <f>SUM(AM344:AP344)</f>
        <v>1156</v>
      </c>
      <c r="AN346" s="44"/>
      <c r="AO346" s="44"/>
      <c r="AP346" s="44"/>
      <c r="AQ346" s="44">
        <f>SUM(AQ344:AT344)</f>
        <v>1092</v>
      </c>
      <c r="AR346" s="44"/>
      <c r="AS346" s="44"/>
      <c r="AT346" s="44"/>
      <c r="AU346" s="44">
        <f>SUM(AU344:AX344)</f>
        <v>1091</v>
      </c>
      <c r="AV346" s="44"/>
      <c r="AW346" s="44"/>
      <c r="AX346" s="44"/>
      <c r="AY346" s="44">
        <f>SUM(AY344:BB344)</f>
        <v>1124</v>
      </c>
      <c r="AZ346" s="44"/>
      <c r="BA346" s="44"/>
      <c r="BB346" s="44"/>
      <c r="BC346" s="44">
        <f>SUM(BC344:BF344)</f>
        <v>1108</v>
      </c>
      <c r="BD346" s="44"/>
      <c r="BE346" s="44"/>
      <c r="BF346" s="44"/>
      <c r="BG346" s="44">
        <f>SUM(BG344:BJ344)</f>
        <v>1158</v>
      </c>
      <c r="BH346" s="44"/>
      <c r="BI346" s="44"/>
      <c r="BJ346" s="44"/>
      <c r="BK346" s="44">
        <f>SUM(BK344:BN344)</f>
        <v>1183</v>
      </c>
      <c r="BL346" s="44"/>
      <c r="BM346" s="44"/>
      <c r="BN346" s="44"/>
      <c r="BO346" s="44">
        <f>SUM(BO344:BR344)</f>
        <v>1142</v>
      </c>
      <c r="BP346" s="44"/>
      <c r="BQ346" s="44"/>
      <c r="BR346" s="44"/>
      <c r="BS346" s="44">
        <f>SUM(BS344:BV344)</f>
        <v>1168</v>
      </c>
      <c r="BT346" s="44"/>
      <c r="BU346" s="44"/>
      <c r="BV346" s="44"/>
    </row>
    <row r="347" spans="1:74" s="30" customFormat="1">
      <c r="A347" s="44"/>
      <c r="B347" s="44"/>
      <c r="C347" s="44"/>
      <c r="D347" s="44"/>
      <c r="E347" s="44"/>
      <c r="F347" s="503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503"/>
      <c r="S347" s="44">
        <f>SUM(S345:V345)</f>
        <v>341</v>
      </c>
      <c r="T347" s="44"/>
      <c r="U347" s="44"/>
      <c r="V347" s="44"/>
      <c r="W347" s="44">
        <f>SUM(W345:Z345)</f>
        <v>341</v>
      </c>
      <c r="X347" s="44"/>
      <c r="Y347" s="44"/>
      <c r="Z347" s="44"/>
      <c r="AA347" s="44">
        <f>SUM(AA345:AD345)</f>
        <v>341</v>
      </c>
      <c r="AB347" s="44"/>
      <c r="AC347" s="44"/>
      <c r="AD347" s="44"/>
      <c r="AE347" s="44">
        <f>SUM(AE345:AH345)</f>
        <v>341</v>
      </c>
      <c r="AF347" s="44"/>
      <c r="AG347" s="44"/>
      <c r="AH347" s="44"/>
      <c r="AI347" s="44">
        <f>SUM(AI345:AL345)</f>
        <v>341</v>
      </c>
      <c r="AJ347" s="44"/>
      <c r="AK347" s="44"/>
      <c r="AL347" s="44"/>
      <c r="AM347" s="44">
        <f>SUM(AM345:AP345)</f>
        <v>341</v>
      </c>
      <c r="AN347" s="44"/>
      <c r="AO347" s="44"/>
      <c r="AP347" s="44"/>
      <c r="AQ347" s="44">
        <f>SUM(AQ345:AT345)</f>
        <v>341</v>
      </c>
      <c r="AR347" s="44"/>
      <c r="AS347" s="44"/>
      <c r="AT347" s="44"/>
      <c r="AU347" s="44">
        <f>SUM(AU345:AX345)</f>
        <v>341</v>
      </c>
      <c r="AV347" s="44"/>
      <c r="AW347" s="44"/>
      <c r="AX347" s="44"/>
      <c r="AY347" s="44">
        <f>SUM(AY345:BB345)</f>
        <v>341</v>
      </c>
      <c r="AZ347" s="44"/>
      <c r="BA347" s="44"/>
      <c r="BB347" s="44"/>
      <c r="BC347" s="44">
        <f>SUM(BC345:BF345)</f>
        <v>341</v>
      </c>
      <c r="BD347" s="44"/>
      <c r="BE347" s="44"/>
      <c r="BF347" s="44"/>
      <c r="BG347" s="44">
        <f>SUM(BG345:BJ345)</f>
        <v>341</v>
      </c>
      <c r="BH347" s="44"/>
      <c r="BI347" s="44"/>
      <c r="BJ347" s="44"/>
      <c r="BK347" s="44">
        <f>SUM(BK345:BN345)</f>
        <v>341</v>
      </c>
      <c r="BL347" s="44"/>
      <c r="BM347" s="44"/>
      <c r="BN347" s="44"/>
      <c r="BO347" s="44">
        <f>SUM(BO345:BR345)</f>
        <v>341</v>
      </c>
      <c r="BP347" s="44"/>
      <c r="BQ347" s="44"/>
      <c r="BR347" s="44"/>
      <c r="BS347" s="44">
        <f>SUM(BS345:BV345)</f>
        <v>341</v>
      </c>
      <c r="BT347" s="44"/>
      <c r="BU347" s="44"/>
      <c r="BV347" s="44"/>
    </row>
    <row r="348" spans="1:74" s="30" customFormat="1">
      <c r="A348" s="44" t="s">
        <v>52</v>
      </c>
      <c r="B348" s="44"/>
      <c r="C348" s="44"/>
      <c r="D348" s="44"/>
      <c r="E348" s="44"/>
      <c r="F348" s="503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503"/>
      <c r="S348" s="44">
        <v>341</v>
      </c>
      <c r="T348" s="44">
        <v>341</v>
      </c>
      <c r="U348" s="44">
        <v>341</v>
      </c>
      <c r="V348" s="44">
        <v>341</v>
      </c>
      <c r="W348" s="44">
        <v>341</v>
      </c>
      <c r="X348" s="44">
        <v>341</v>
      </c>
      <c r="Y348" s="44">
        <v>341</v>
      </c>
      <c r="Z348" s="44">
        <v>341</v>
      </c>
      <c r="AA348" s="44">
        <v>341</v>
      </c>
      <c r="AB348" s="44">
        <v>341</v>
      </c>
      <c r="AC348" s="44">
        <v>341</v>
      </c>
      <c r="AD348" s="44">
        <v>341</v>
      </c>
      <c r="AE348" s="44">
        <v>341</v>
      </c>
      <c r="AF348" s="44">
        <v>341</v>
      </c>
      <c r="AG348" s="44">
        <v>341</v>
      </c>
      <c r="AH348" s="44">
        <v>341</v>
      </c>
      <c r="AI348" s="44">
        <v>341</v>
      </c>
      <c r="AJ348" s="44">
        <v>341</v>
      </c>
      <c r="AK348" s="44">
        <v>341</v>
      </c>
      <c r="AL348" s="44">
        <v>341</v>
      </c>
      <c r="AM348" s="44">
        <v>341</v>
      </c>
      <c r="AN348" s="44">
        <v>341</v>
      </c>
      <c r="AO348" s="44">
        <v>341</v>
      </c>
      <c r="AP348" s="44">
        <v>341</v>
      </c>
      <c r="AQ348" s="44">
        <v>341</v>
      </c>
      <c r="AR348" s="44">
        <v>341</v>
      </c>
      <c r="AS348" s="44">
        <v>341</v>
      </c>
      <c r="AT348" s="44">
        <v>341</v>
      </c>
      <c r="AU348" s="44">
        <v>341</v>
      </c>
      <c r="AV348" s="44">
        <v>341</v>
      </c>
      <c r="AW348" s="44">
        <v>341</v>
      </c>
      <c r="AX348" s="44">
        <v>341</v>
      </c>
      <c r="AY348" s="44">
        <v>341</v>
      </c>
      <c r="AZ348" s="44">
        <v>341</v>
      </c>
      <c r="BA348" s="44">
        <v>341</v>
      </c>
      <c r="BB348" s="44">
        <v>341</v>
      </c>
      <c r="BC348" s="44">
        <v>341</v>
      </c>
      <c r="BD348" s="44">
        <v>341</v>
      </c>
      <c r="BE348" s="44">
        <v>341</v>
      </c>
      <c r="BF348" s="44">
        <v>341</v>
      </c>
      <c r="BG348" s="44">
        <v>341</v>
      </c>
      <c r="BH348" s="44">
        <v>341</v>
      </c>
      <c r="BI348" s="44">
        <v>341</v>
      </c>
      <c r="BJ348" s="44">
        <v>341</v>
      </c>
      <c r="BK348" s="44">
        <v>341</v>
      </c>
      <c r="BL348" s="44">
        <v>341</v>
      </c>
      <c r="BM348" s="44">
        <v>341</v>
      </c>
      <c r="BN348" s="44">
        <v>341</v>
      </c>
      <c r="BO348" s="44">
        <v>341</v>
      </c>
      <c r="BP348" s="44">
        <v>341</v>
      </c>
      <c r="BQ348" s="44">
        <v>341</v>
      </c>
      <c r="BR348" s="44">
        <v>341</v>
      </c>
      <c r="BS348" s="44">
        <v>341</v>
      </c>
      <c r="BT348" s="44">
        <v>341</v>
      </c>
      <c r="BU348" s="44">
        <v>341</v>
      </c>
      <c r="BV348" s="44">
        <v>341</v>
      </c>
    </row>
    <row r="349" spans="1:74" s="30" customFormat="1">
      <c r="A349" s="45"/>
      <c r="B349" s="45"/>
      <c r="C349" s="45"/>
      <c r="D349" s="45"/>
      <c r="E349" s="45"/>
      <c r="F349" s="504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504"/>
      <c r="S349" s="197">
        <f>S345/S348*100%</f>
        <v>2.932551319648094E-2</v>
      </c>
      <c r="T349" s="197">
        <f>T345/T348*100%</f>
        <v>3.2258064516129031E-2</v>
      </c>
      <c r="U349" s="197">
        <f t="shared" ref="U349:BV349" si="3">U345/U348*100%</f>
        <v>0.64809384164222872</v>
      </c>
      <c r="V349" s="197">
        <f t="shared" si="3"/>
        <v>0.29032258064516131</v>
      </c>
      <c r="W349" s="197">
        <f t="shared" si="3"/>
        <v>5.8651026392961877E-3</v>
      </c>
      <c r="X349" s="197">
        <f t="shared" si="3"/>
        <v>1.7595307917888565E-2</v>
      </c>
      <c r="Y349" s="197">
        <f t="shared" si="3"/>
        <v>0.74486803519061584</v>
      </c>
      <c r="Z349" s="197">
        <f t="shared" si="3"/>
        <v>0.2316715542521994</v>
      </c>
      <c r="AA349" s="197">
        <f t="shared" si="3"/>
        <v>0</v>
      </c>
      <c r="AB349" s="197">
        <f t="shared" si="3"/>
        <v>2.3460410557184751E-2</v>
      </c>
      <c r="AC349" s="197">
        <f t="shared" si="3"/>
        <v>0.57771260997067453</v>
      </c>
      <c r="AD349" s="197">
        <f t="shared" si="3"/>
        <v>0.39882697947214074</v>
      </c>
      <c r="AE349" s="197">
        <f t="shared" si="3"/>
        <v>0</v>
      </c>
      <c r="AF349" s="197">
        <f t="shared" si="3"/>
        <v>1.466275659824047E-2</v>
      </c>
      <c r="AG349" s="197">
        <f t="shared" si="3"/>
        <v>0.66862170087976536</v>
      </c>
      <c r="AH349" s="197">
        <f t="shared" si="3"/>
        <v>0.31671554252199413</v>
      </c>
      <c r="AI349" s="197">
        <f t="shared" si="3"/>
        <v>0</v>
      </c>
      <c r="AJ349" s="197">
        <f t="shared" si="3"/>
        <v>1.1730205278592375E-2</v>
      </c>
      <c r="AK349" s="197">
        <f t="shared" si="3"/>
        <v>0.63049853372434017</v>
      </c>
      <c r="AL349" s="197">
        <f t="shared" si="3"/>
        <v>0.35777126099706746</v>
      </c>
      <c r="AM349" s="197">
        <f t="shared" si="3"/>
        <v>0</v>
      </c>
      <c r="AN349" s="197">
        <f t="shared" si="3"/>
        <v>2.6392961876832845E-2</v>
      </c>
      <c r="AO349" s="197">
        <f t="shared" si="3"/>
        <v>0.55718475073313778</v>
      </c>
      <c r="AP349" s="197">
        <f t="shared" si="3"/>
        <v>0.41642228739002934</v>
      </c>
      <c r="AQ349" s="197">
        <f t="shared" si="3"/>
        <v>2.9325513196480938E-3</v>
      </c>
      <c r="AR349" s="197">
        <f t="shared" si="3"/>
        <v>5.865102639296188E-2</v>
      </c>
      <c r="AS349" s="197">
        <f t="shared" si="3"/>
        <v>0.67155425219941345</v>
      </c>
      <c r="AT349" s="197">
        <f t="shared" si="3"/>
        <v>0.26686217008797652</v>
      </c>
      <c r="AU349" s="197">
        <f t="shared" si="3"/>
        <v>2.9325513196480938E-3</v>
      </c>
      <c r="AV349" s="197">
        <f t="shared" si="3"/>
        <v>1.1730205278592375E-2</v>
      </c>
      <c r="AW349" s="197">
        <f t="shared" si="3"/>
        <v>0.76832844574780057</v>
      </c>
      <c r="AX349" s="197">
        <f t="shared" si="3"/>
        <v>0.21700879765395895</v>
      </c>
      <c r="AY349" s="197">
        <f t="shared" si="3"/>
        <v>2.9325513196480938E-3</v>
      </c>
      <c r="AZ349" s="197">
        <f t="shared" si="3"/>
        <v>1.7595307917888565E-2</v>
      </c>
      <c r="BA349" s="197">
        <f t="shared" si="3"/>
        <v>0.65982404692082108</v>
      </c>
      <c r="BB349" s="197">
        <f t="shared" si="3"/>
        <v>0.31964809384164222</v>
      </c>
      <c r="BC349" s="197">
        <f t="shared" si="3"/>
        <v>0</v>
      </c>
      <c r="BD349" s="197">
        <f t="shared" si="3"/>
        <v>2.3460410557184751E-2</v>
      </c>
      <c r="BE349" s="197">
        <f t="shared" si="3"/>
        <v>0.70381231671554256</v>
      </c>
      <c r="BF349" s="197">
        <f t="shared" si="3"/>
        <v>0.27272727272727271</v>
      </c>
      <c r="BG349" s="197">
        <f t="shared" si="3"/>
        <v>5.8651026392961877E-3</v>
      </c>
      <c r="BH349" s="197">
        <f t="shared" si="3"/>
        <v>6.4516129032258063E-2</v>
      </c>
      <c r="BI349" s="197">
        <f t="shared" si="3"/>
        <v>0.45747800586510262</v>
      </c>
      <c r="BJ349" s="197">
        <f t="shared" si="3"/>
        <v>0.47214076246334313</v>
      </c>
      <c r="BK349" s="197">
        <f t="shared" si="3"/>
        <v>2.9325513196480938E-3</v>
      </c>
      <c r="BL349" s="197">
        <f t="shared" si="3"/>
        <v>5.865102639296188E-2</v>
      </c>
      <c r="BM349" s="197">
        <f t="shared" si="3"/>
        <v>0.40469208211143692</v>
      </c>
      <c r="BN349" s="197">
        <f t="shared" si="3"/>
        <v>0.53372434017595305</v>
      </c>
      <c r="BO349" s="197">
        <f t="shared" si="3"/>
        <v>2.9325513196480938E-3</v>
      </c>
      <c r="BP349" s="197">
        <f t="shared" si="3"/>
        <v>2.6392961876832845E-2</v>
      </c>
      <c r="BQ349" s="197">
        <f t="shared" si="3"/>
        <v>0.58944281524926689</v>
      </c>
      <c r="BR349" s="197">
        <f t="shared" si="3"/>
        <v>0.38123167155425219</v>
      </c>
      <c r="BS349" s="197">
        <f t="shared" si="3"/>
        <v>0</v>
      </c>
      <c r="BT349" s="197">
        <f t="shared" si="3"/>
        <v>2.0527859237536656E-2</v>
      </c>
      <c r="BU349" s="197">
        <f t="shared" si="3"/>
        <v>0.53372434017595305</v>
      </c>
      <c r="BV349" s="197">
        <f t="shared" si="3"/>
        <v>0.44574780058651026</v>
      </c>
    </row>
    <row r="350" spans="1:74" s="30" customFormat="1">
      <c r="A350" s="45"/>
      <c r="B350" s="45"/>
      <c r="C350" s="45"/>
      <c r="D350" s="45"/>
      <c r="E350" s="45"/>
      <c r="F350" s="504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504"/>
      <c r="S350" s="197">
        <f>SUM(S349:V349)</f>
        <v>1</v>
      </c>
      <c r="T350" s="197"/>
      <c r="U350" s="197"/>
      <c r="V350" s="197"/>
      <c r="W350" s="197">
        <f>SUM(W349:Z349)</f>
        <v>1</v>
      </c>
      <c r="X350" s="197"/>
      <c r="Y350" s="197"/>
      <c r="Z350" s="197"/>
      <c r="AA350" s="197">
        <f>SUM(AA349:AD349)</f>
        <v>1</v>
      </c>
      <c r="AB350" s="197"/>
      <c r="AC350" s="197"/>
      <c r="AD350" s="197"/>
      <c r="AE350" s="197">
        <f>SUM(AE349:AH349)</f>
        <v>1</v>
      </c>
      <c r="AF350" s="197"/>
      <c r="AG350" s="197"/>
      <c r="AH350" s="197"/>
      <c r="AI350" s="197">
        <f>SUM(AI349:AL349)</f>
        <v>1</v>
      </c>
      <c r="AJ350" s="197"/>
      <c r="AK350" s="197"/>
      <c r="AL350" s="197"/>
      <c r="AM350" s="197">
        <f>SUM(AM349:AP349)</f>
        <v>1</v>
      </c>
      <c r="AN350" s="197"/>
      <c r="AO350" s="197"/>
      <c r="AP350" s="197"/>
      <c r="AQ350" s="197">
        <f>SUM(AQ349:AT349)</f>
        <v>1</v>
      </c>
      <c r="AR350" s="197"/>
      <c r="AS350" s="197"/>
      <c r="AT350" s="197"/>
      <c r="AU350" s="197">
        <f>SUM(AU349:AX349)</f>
        <v>1</v>
      </c>
      <c r="AV350" s="197"/>
      <c r="AW350" s="197"/>
      <c r="AX350" s="197"/>
      <c r="AY350" s="197">
        <f>SUM(AY349:BB349)</f>
        <v>1</v>
      </c>
      <c r="AZ350" s="197"/>
      <c r="BA350" s="197"/>
      <c r="BB350" s="197"/>
      <c r="BC350" s="197">
        <f>SUM(BC349:BF349)</f>
        <v>1</v>
      </c>
      <c r="BD350" s="197"/>
      <c r="BE350" s="197"/>
      <c r="BF350" s="197"/>
      <c r="BG350" s="197">
        <f>SUM(BG349:BJ349)</f>
        <v>1</v>
      </c>
      <c r="BH350" s="197"/>
      <c r="BI350" s="197"/>
      <c r="BJ350" s="197"/>
      <c r="BK350" s="197">
        <f>SUM(BK349:BN349)</f>
        <v>1</v>
      </c>
      <c r="BL350" s="197"/>
      <c r="BM350" s="197"/>
      <c r="BN350" s="197"/>
      <c r="BO350" s="197">
        <f>SUM(BO349:BR349)</f>
        <v>1</v>
      </c>
      <c r="BP350" s="197"/>
      <c r="BQ350" s="197"/>
      <c r="BR350" s="197"/>
      <c r="BS350" s="197">
        <f>SUM(BS349:BV349)</f>
        <v>1</v>
      </c>
      <c r="BT350" s="197"/>
      <c r="BU350" s="197"/>
      <c r="BV350" s="197"/>
    </row>
    <row r="351" spans="1:74" s="30" customFormat="1">
      <c r="A351" s="45"/>
      <c r="B351" s="45"/>
      <c r="C351" s="45"/>
      <c r="D351" s="45"/>
      <c r="E351" s="45"/>
      <c r="F351" s="504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504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7"/>
      <c r="AK351" s="197"/>
      <c r="AL351" s="197"/>
      <c r="AM351" s="197"/>
      <c r="AN351" s="197"/>
      <c r="AO351" s="197"/>
      <c r="AP351" s="197"/>
      <c r="AQ351" s="197"/>
      <c r="AR351" s="197"/>
      <c r="AS351" s="197"/>
      <c r="AT351" s="197"/>
      <c r="AU351" s="197"/>
      <c r="AV351" s="197"/>
      <c r="AW351" s="197"/>
      <c r="AX351" s="197"/>
      <c r="AY351" s="197"/>
      <c r="AZ351" s="197"/>
      <c r="BA351" s="197"/>
      <c r="BB351" s="197"/>
      <c r="BC351" s="197"/>
      <c r="BD351" s="197"/>
      <c r="BE351" s="197"/>
      <c r="BF351" s="197"/>
      <c r="BG351" s="197"/>
      <c r="BH351" s="197"/>
      <c r="BI351" s="197"/>
      <c r="BJ351" s="197"/>
      <c r="BK351" s="197"/>
      <c r="BL351" s="197"/>
      <c r="BM351" s="197"/>
      <c r="BN351" s="197"/>
      <c r="BO351" s="197"/>
      <c r="BP351" s="197"/>
      <c r="BQ351" s="197"/>
      <c r="BR351" s="197"/>
      <c r="BS351" s="197"/>
      <c r="BT351" s="197"/>
      <c r="BU351" s="197"/>
      <c r="BV351" s="197"/>
    </row>
    <row r="352" spans="1:74" s="30" customFormat="1">
      <c r="A352" s="45"/>
      <c r="B352" s="45"/>
      <c r="C352" s="45"/>
      <c r="D352" s="45"/>
      <c r="E352" s="45"/>
      <c r="F352" s="504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504"/>
      <c r="S352" s="344">
        <f>SUM(S349:T349)</f>
        <v>6.1583577712609971E-2</v>
      </c>
      <c r="T352" s="45"/>
      <c r="U352" s="45"/>
      <c r="V352" s="45"/>
      <c r="W352" s="344">
        <f>SUM(W349:X349)</f>
        <v>2.3460410557184751E-2</v>
      </c>
      <c r="X352" s="45"/>
      <c r="Y352" s="45"/>
      <c r="Z352" s="45"/>
      <c r="AA352" s="344">
        <f>SUM(AA349:AB349)</f>
        <v>2.3460410557184751E-2</v>
      </c>
      <c r="AB352" s="45"/>
      <c r="AC352" s="45"/>
      <c r="AD352" s="45"/>
      <c r="AE352" s="344">
        <f>SUM(AE349:AF349)</f>
        <v>1.466275659824047E-2</v>
      </c>
      <c r="AF352" s="45"/>
      <c r="AG352" s="45"/>
      <c r="AH352" s="45"/>
      <c r="AI352" s="344">
        <f>SUM(AI349:AJ349)</f>
        <v>1.1730205278592375E-2</v>
      </c>
      <c r="AJ352" s="45"/>
      <c r="AK352" s="45"/>
      <c r="AL352" s="45"/>
      <c r="AM352" s="344">
        <f>SUM(AM349:AN349)</f>
        <v>2.6392961876832845E-2</v>
      </c>
      <c r="AN352" s="45"/>
      <c r="AO352" s="45"/>
      <c r="AP352" s="45"/>
      <c r="AQ352" s="344">
        <f>SUM(AQ349:AR349)</f>
        <v>6.1583577712609971E-2</v>
      </c>
      <c r="AR352" s="45"/>
      <c r="AS352" s="45"/>
      <c r="AT352" s="45"/>
      <c r="AU352" s="344">
        <f>SUM(AU349:AV349)</f>
        <v>1.466275659824047E-2</v>
      </c>
      <c r="AV352" s="45"/>
      <c r="AW352" s="45"/>
      <c r="AX352" s="45"/>
      <c r="AY352" s="344">
        <f>SUM(AY349:AZ349)</f>
        <v>2.0527859237536659E-2</v>
      </c>
      <c r="AZ352" s="45"/>
      <c r="BA352" s="45"/>
      <c r="BB352" s="45"/>
      <c r="BC352" s="344">
        <f>SUM(BC349:BD349)</f>
        <v>2.3460410557184751E-2</v>
      </c>
      <c r="BD352" s="45"/>
      <c r="BE352" s="45"/>
      <c r="BF352" s="45"/>
      <c r="BG352" s="344">
        <f>SUM(BG349:BH349)</f>
        <v>7.0381231671554245E-2</v>
      </c>
      <c r="BH352" s="45"/>
      <c r="BI352" s="45"/>
      <c r="BJ352" s="45"/>
      <c r="BK352" s="344">
        <f>SUM(BK349:BL349)</f>
        <v>6.1583577712609971E-2</v>
      </c>
      <c r="BL352" s="45"/>
      <c r="BM352" s="45"/>
      <c r="BN352" s="45"/>
      <c r="BO352" s="344">
        <f>SUM(BO349:BP349)</f>
        <v>2.932551319648094E-2</v>
      </c>
      <c r="BP352" s="45"/>
      <c r="BQ352" s="45"/>
      <c r="BR352" s="45"/>
      <c r="BS352" s="344">
        <f>SUM(BS349:BT349)</f>
        <v>2.0527859237536656E-2</v>
      </c>
      <c r="BT352" s="45"/>
      <c r="BU352" s="45"/>
      <c r="BV352" s="45"/>
    </row>
    <row r="353" spans="1:74" s="30" customFormat="1">
      <c r="A353" s="45"/>
      <c r="B353" s="45"/>
      <c r="C353" s="45"/>
      <c r="D353" s="45"/>
      <c r="E353" s="45"/>
      <c r="F353" s="504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504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  <c r="BV353" s="45"/>
    </row>
    <row r="354" spans="1:74" s="30" customFormat="1">
      <c r="A354" s="45"/>
      <c r="B354" s="45"/>
      <c r="C354" s="45"/>
      <c r="D354" s="45"/>
      <c r="E354" s="45"/>
      <c r="F354" s="504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504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  <c r="BB354" s="45"/>
      <c r="BC354" s="45"/>
      <c r="BD354" s="45"/>
      <c r="BE354" s="45"/>
      <c r="BF354" s="45"/>
      <c r="BG354" s="45"/>
      <c r="BH354" s="45"/>
      <c r="BI354" s="45"/>
      <c r="BJ354" s="45"/>
      <c r="BK354" s="45"/>
      <c r="BL354" s="45"/>
      <c r="BM354" s="45"/>
      <c r="BN354" s="45"/>
      <c r="BO354" s="45"/>
      <c r="BP354" s="45"/>
      <c r="BQ354" s="45"/>
      <c r="BR354" s="45"/>
      <c r="BS354" s="45"/>
      <c r="BT354" s="45"/>
      <c r="BU354" s="45"/>
      <c r="BV354" s="45"/>
    </row>
    <row r="355" spans="1:74" s="30" customFormat="1" ht="45">
      <c r="A355" s="153" t="s">
        <v>125</v>
      </c>
      <c r="B355"/>
      <c r="C355"/>
      <c r="D355"/>
      <c r="E355"/>
      <c r="F355" s="505"/>
      <c r="G355"/>
      <c r="H355"/>
      <c r="I355" s="45"/>
      <c r="J355" s="165"/>
      <c r="K355" s="488" t="s">
        <v>0</v>
      </c>
      <c r="L355" s="624" t="s">
        <v>162</v>
      </c>
      <c r="M355" s="624"/>
      <c r="N355" s="624"/>
      <c r="O355" s="624"/>
      <c r="P355" s="624"/>
      <c r="Q355" s="624"/>
      <c r="R355" s="624"/>
      <c r="S355" s="624"/>
      <c r="T355" s="624"/>
      <c r="U355" s="624"/>
      <c r="V355" s="488" t="s">
        <v>52</v>
      </c>
      <c r="W355" s="488" t="s">
        <v>163</v>
      </c>
      <c r="X355" s="488" t="s">
        <v>164</v>
      </c>
      <c r="Y355" s="488" t="s">
        <v>55</v>
      </c>
      <c r="Z355" s="488" t="s">
        <v>56</v>
      </c>
      <c r="AA355" s="165"/>
      <c r="AB355" s="165"/>
      <c r="AC355" s="165"/>
      <c r="AD355" s="165"/>
      <c r="AE355" s="165"/>
      <c r="AF355" s="165"/>
      <c r="AG355" s="165"/>
      <c r="AH355" s="45"/>
      <c r="AI355" s="45"/>
      <c r="AJ355" s="45"/>
      <c r="AK355" s="45"/>
      <c r="AL355" s="320"/>
      <c r="AM355" s="320"/>
      <c r="AN355" s="320"/>
      <c r="AO355" s="320"/>
      <c r="AP355" s="45"/>
      <c r="AQ355" s="45"/>
      <c r="AR355" s="45"/>
      <c r="AS355" s="45"/>
      <c r="AT355" s="45"/>
      <c r="AU355" s="45"/>
      <c r="AV355" s="45"/>
      <c r="AW355" s="45"/>
      <c r="AX355" s="45"/>
      <c r="AY355" s="45"/>
      <c r="AZ355" s="45"/>
      <c r="BA355" s="45"/>
      <c r="BB355" s="45"/>
      <c r="BC355" s="45"/>
      <c r="BD355" s="45"/>
      <c r="BE355" s="45"/>
      <c r="BF355" s="45"/>
      <c r="BG355" s="45"/>
      <c r="BH355" s="45"/>
      <c r="BI355" s="45"/>
      <c r="BJ355" s="45"/>
      <c r="BK355" s="45"/>
      <c r="BL355" s="45"/>
      <c r="BM355" s="45"/>
      <c r="BN355" s="45"/>
      <c r="BO355" s="45"/>
      <c r="BP355" s="45"/>
      <c r="BQ355" s="45"/>
      <c r="BR355" s="45"/>
      <c r="BS355" s="45"/>
      <c r="BT355" s="45"/>
      <c r="BU355" s="45"/>
      <c r="BV355" s="45"/>
    </row>
    <row r="356" spans="1:74" s="30" customFormat="1">
      <c r="A356" s="154" t="s">
        <v>126</v>
      </c>
      <c r="B356"/>
      <c r="C356" s="154"/>
      <c r="D356" s="154" t="s">
        <v>127</v>
      </c>
      <c r="E356"/>
      <c r="F356" s="505"/>
      <c r="G356"/>
      <c r="H356"/>
      <c r="I356" s="45"/>
      <c r="J356" s="45"/>
      <c r="K356" s="166" t="s">
        <v>128</v>
      </c>
      <c r="L356" s="625" t="s">
        <v>58</v>
      </c>
      <c r="M356" s="625"/>
      <c r="N356" s="625"/>
      <c r="O356" s="625"/>
      <c r="P356" s="625"/>
      <c r="Q356" s="625"/>
      <c r="R356" s="625"/>
      <c r="S356" s="625"/>
      <c r="T356" s="625"/>
      <c r="U356" s="625"/>
      <c r="V356" s="194">
        <v>341</v>
      </c>
      <c r="W356" s="168">
        <f>S346</f>
        <v>1091</v>
      </c>
      <c r="X356" s="195">
        <f>W356/V356</f>
        <v>3.1994134897360702</v>
      </c>
      <c r="Y356" s="195">
        <f>X356*0.071</f>
        <v>0.22715835777126098</v>
      </c>
      <c r="Z356" s="195">
        <f>Y356*25</f>
        <v>5.6789589442815247</v>
      </c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320"/>
      <c r="AM356" s="320"/>
      <c r="AN356" s="320"/>
      <c r="AO356" s="320"/>
      <c r="AP356" s="45"/>
      <c r="AQ356" s="45"/>
      <c r="AR356" s="45"/>
      <c r="AS356" s="45"/>
      <c r="AT356" s="45"/>
      <c r="AU356" s="45"/>
      <c r="AV356" s="45"/>
      <c r="AW356" s="45"/>
      <c r="AX356" s="45"/>
      <c r="AY356" s="45"/>
      <c r="AZ356" s="45"/>
      <c r="BA356" s="45"/>
      <c r="BB356" s="45"/>
      <c r="BC356" s="45"/>
      <c r="BD356" s="45"/>
      <c r="BE356" s="45"/>
      <c r="BF356" s="45"/>
      <c r="BG356" s="45"/>
      <c r="BH356" s="45"/>
      <c r="BI356" s="45"/>
      <c r="BJ356" s="45"/>
      <c r="BK356" s="45"/>
      <c r="BL356" s="45"/>
      <c r="BM356" s="45"/>
      <c r="BN356" s="45"/>
      <c r="BO356" s="45"/>
      <c r="BP356" s="45"/>
      <c r="BQ356" s="45"/>
      <c r="BR356" s="45"/>
      <c r="BS356" s="45"/>
      <c r="BT356" s="45"/>
      <c r="BU356" s="45"/>
      <c r="BV356" s="45"/>
    </row>
    <row r="357" spans="1:74" s="30" customFormat="1">
      <c r="A357" s="154" t="s">
        <v>129</v>
      </c>
      <c r="B357"/>
      <c r="C357" s="154"/>
      <c r="D357" s="154" t="s">
        <v>130</v>
      </c>
      <c r="E357"/>
      <c r="F357" s="505"/>
      <c r="G357"/>
      <c r="H357"/>
      <c r="I357" s="45"/>
      <c r="J357" s="45"/>
      <c r="K357" s="166" t="s">
        <v>131</v>
      </c>
      <c r="L357" s="625" t="s">
        <v>60</v>
      </c>
      <c r="M357" s="625"/>
      <c r="N357" s="625"/>
      <c r="O357" s="625"/>
      <c r="P357" s="625"/>
      <c r="Q357" s="625"/>
      <c r="R357" s="625"/>
      <c r="S357" s="625"/>
      <c r="T357" s="625"/>
      <c r="U357" s="625"/>
      <c r="V357" s="194">
        <v>341</v>
      </c>
      <c r="W357" s="168">
        <f>W346</f>
        <v>1092</v>
      </c>
      <c r="X357" s="195">
        <f t="shared" ref="X357:X369" si="4">W357/V357</f>
        <v>3.2023460410557183</v>
      </c>
      <c r="Y357" s="195">
        <f>X357*0.071</f>
        <v>0.22736656891495599</v>
      </c>
      <c r="Z357" s="195">
        <f t="shared" ref="Z357:Z369" si="5">Y357*25</f>
        <v>5.6841642228738998</v>
      </c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320"/>
      <c r="AM357" s="320"/>
      <c r="AN357" s="320"/>
      <c r="AO357" s="320"/>
      <c r="AP357" s="45"/>
      <c r="AQ357" s="45"/>
      <c r="AR357" s="45"/>
      <c r="AS357" s="45"/>
      <c r="AT357" s="45"/>
      <c r="AU357" s="45"/>
      <c r="AV357" s="45"/>
      <c r="AW357" s="45"/>
      <c r="AX357" s="45"/>
      <c r="AY357" s="45"/>
      <c r="AZ357" s="45"/>
      <c r="BA357" s="45"/>
      <c r="BB357" s="45"/>
      <c r="BC357" s="45"/>
      <c r="BD357" s="45"/>
      <c r="BE357" s="45"/>
      <c r="BF357" s="45"/>
      <c r="BG357" s="45"/>
      <c r="BH357" s="45"/>
      <c r="BI357" s="45"/>
      <c r="BJ357" s="45"/>
      <c r="BK357" s="45"/>
      <c r="BL357" s="45"/>
      <c r="BM357" s="45"/>
      <c r="BN357" s="45"/>
      <c r="BO357" s="45"/>
      <c r="BP357" s="45"/>
      <c r="BQ357" s="45"/>
      <c r="BR357" s="45"/>
      <c r="BS357" s="45"/>
      <c r="BT357" s="45"/>
      <c r="BU357" s="45"/>
      <c r="BV357" s="45"/>
    </row>
    <row r="358" spans="1:74" s="30" customFormat="1">
      <c r="A358" s="154" t="s">
        <v>132</v>
      </c>
      <c r="B358"/>
      <c r="C358" s="154"/>
      <c r="D358" s="154" t="s">
        <v>133</v>
      </c>
      <c r="E358"/>
      <c r="F358" s="505"/>
      <c r="G358"/>
      <c r="H358"/>
      <c r="I358" s="45"/>
      <c r="J358" s="45"/>
      <c r="K358" s="166" t="s">
        <v>134</v>
      </c>
      <c r="L358" s="625" t="s">
        <v>62</v>
      </c>
      <c r="M358" s="625"/>
      <c r="N358" s="625"/>
      <c r="O358" s="625"/>
      <c r="P358" s="625"/>
      <c r="Q358" s="625"/>
      <c r="R358" s="625"/>
      <c r="S358" s="625"/>
      <c r="T358" s="625"/>
      <c r="U358" s="625"/>
      <c r="V358" s="194">
        <v>341</v>
      </c>
      <c r="W358" s="168">
        <f>AA346</f>
        <v>1151</v>
      </c>
      <c r="X358" s="195">
        <f t="shared" si="4"/>
        <v>3.3753665689149561</v>
      </c>
      <c r="Y358" s="195">
        <f>X358*0.071</f>
        <v>0.23965102639296187</v>
      </c>
      <c r="Z358" s="195">
        <f t="shared" si="5"/>
        <v>5.9912756598240469</v>
      </c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320"/>
      <c r="AM358" s="320"/>
      <c r="AN358" s="320"/>
      <c r="AO358" s="320"/>
      <c r="AP358" s="45"/>
      <c r="AQ358" s="45"/>
      <c r="AR358" s="45"/>
      <c r="AS358" s="45"/>
      <c r="AT358" s="45"/>
      <c r="AU358" s="45"/>
      <c r="AV358" s="45"/>
      <c r="AW358" s="45"/>
      <c r="AX358" s="45"/>
      <c r="AY358" s="45"/>
      <c r="AZ358" s="45"/>
      <c r="BA358" s="45"/>
      <c r="BB358" s="45"/>
      <c r="BC358" s="45"/>
      <c r="BD358" s="45"/>
      <c r="BE358" s="45"/>
      <c r="BF358" s="45"/>
      <c r="BG358" s="45"/>
      <c r="BH358" s="45"/>
      <c r="BI358" s="45"/>
      <c r="BJ358" s="45"/>
      <c r="BK358" s="45"/>
      <c r="BL358" s="45"/>
      <c r="BM358" s="45"/>
      <c r="BN358" s="45"/>
      <c r="BO358" s="45"/>
      <c r="BP358" s="45"/>
      <c r="BQ358" s="45"/>
      <c r="BR358" s="45"/>
      <c r="BS358" s="45"/>
      <c r="BT358" s="45"/>
      <c r="BU358" s="45"/>
      <c r="BV358" s="45"/>
    </row>
    <row r="359" spans="1:74" s="30" customFormat="1">
      <c r="A359" s="154" t="s">
        <v>135</v>
      </c>
      <c r="B359"/>
      <c r="C359" s="154"/>
      <c r="D359" s="154" t="s">
        <v>136</v>
      </c>
      <c r="E359"/>
      <c r="F359" s="505"/>
      <c r="G359"/>
      <c r="H359"/>
      <c r="I359" s="45"/>
      <c r="J359" s="45"/>
      <c r="K359" s="166" t="s">
        <v>137</v>
      </c>
      <c r="L359" s="625" t="s">
        <v>64</v>
      </c>
      <c r="M359" s="625"/>
      <c r="N359" s="625"/>
      <c r="O359" s="625"/>
      <c r="P359" s="625"/>
      <c r="Q359" s="625"/>
      <c r="R359" s="625"/>
      <c r="S359" s="625"/>
      <c r="T359" s="625"/>
      <c r="U359" s="625"/>
      <c r="V359" s="194">
        <v>341</v>
      </c>
      <c r="W359" s="168">
        <f>AE346</f>
        <v>1126</v>
      </c>
      <c r="X359" s="195">
        <f t="shared" si="4"/>
        <v>3.3020527859237538</v>
      </c>
      <c r="Y359" s="195">
        <f t="shared" ref="Y359:Y369" si="6">X359*0.071</f>
        <v>0.2344457478005865</v>
      </c>
      <c r="Z359" s="195">
        <f t="shared" si="5"/>
        <v>5.861143695014662</v>
      </c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320"/>
      <c r="AM359" s="320"/>
      <c r="AN359" s="320"/>
      <c r="AO359" s="320"/>
      <c r="AP359" s="45"/>
      <c r="AQ359" s="45"/>
      <c r="AR359" s="45"/>
      <c r="AS359" s="45"/>
      <c r="AT359" s="45"/>
      <c r="AU359" s="45"/>
      <c r="AV359" s="45"/>
      <c r="AW359" s="45"/>
      <c r="AX359" s="45"/>
      <c r="AY359" s="45"/>
      <c r="AZ359" s="45"/>
      <c r="BA359" s="45"/>
      <c r="BB359" s="45"/>
      <c r="BC359" s="45"/>
      <c r="BD359" s="45"/>
      <c r="BE359" s="45"/>
      <c r="BF359" s="45"/>
      <c r="BG359" s="45"/>
      <c r="BH359" s="45"/>
      <c r="BI359" s="45"/>
      <c r="BJ359" s="45"/>
      <c r="BK359" s="45"/>
      <c r="BL359" s="45"/>
      <c r="BM359" s="45"/>
      <c r="BN359" s="45"/>
      <c r="BO359" s="45"/>
      <c r="BP359" s="45"/>
      <c r="BQ359" s="45"/>
      <c r="BR359" s="45"/>
      <c r="BS359" s="45"/>
      <c r="BT359" s="45"/>
      <c r="BU359" s="45"/>
      <c r="BV359" s="45"/>
    </row>
    <row r="360" spans="1:74">
      <c r="A360" s="154" t="s">
        <v>138</v>
      </c>
      <c r="C360" s="154"/>
      <c r="D360" s="154" t="s">
        <v>139</v>
      </c>
      <c r="I360" s="45"/>
      <c r="J360" s="45"/>
      <c r="K360" s="166" t="s">
        <v>140</v>
      </c>
      <c r="L360" s="625" t="s">
        <v>66</v>
      </c>
      <c r="M360" s="625"/>
      <c r="N360" s="625"/>
      <c r="O360" s="625"/>
      <c r="P360" s="625"/>
      <c r="Q360" s="625"/>
      <c r="R360" s="625"/>
      <c r="S360" s="625"/>
      <c r="T360" s="625"/>
      <c r="U360" s="625"/>
      <c r="V360" s="194">
        <v>341</v>
      </c>
      <c r="W360" s="168">
        <f>AI346</f>
        <v>1141</v>
      </c>
      <c r="X360" s="195">
        <f t="shared" si="4"/>
        <v>3.3460410557184752</v>
      </c>
      <c r="Y360" s="195">
        <f t="shared" si="6"/>
        <v>0.23756891495601171</v>
      </c>
      <c r="Z360" s="195">
        <f t="shared" si="5"/>
        <v>5.9392228739002926</v>
      </c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5"/>
      <c r="AU360" s="45"/>
      <c r="AV360" s="45"/>
      <c r="AW360" s="45"/>
      <c r="AX360" s="45"/>
      <c r="AY360" s="45"/>
      <c r="AZ360" s="45"/>
      <c r="BA360" s="45"/>
      <c r="BB360" s="45"/>
      <c r="BC360" s="45"/>
      <c r="BD360" s="45"/>
      <c r="BE360" s="45"/>
      <c r="BF360" s="45"/>
      <c r="BG360" s="45"/>
      <c r="BH360" s="45"/>
      <c r="BI360" s="45"/>
      <c r="BJ360" s="45"/>
      <c r="BK360" s="45"/>
      <c r="BL360" s="45"/>
      <c r="BM360" s="45"/>
      <c r="BN360" s="45"/>
      <c r="BO360" s="45"/>
      <c r="BP360" s="45"/>
      <c r="BQ360" s="45"/>
      <c r="BR360" s="45"/>
      <c r="BS360" s="45"/>
      <c r="BT360" s="45"/>
      <c r="BU360" s="45"/>
      <c r="BV360" s="45"/>
    </row>
    <row r="361" spans="1:74">
      <c r="A361" s="155" t="s">
        <v>141</v>
      </c>
      <c r="B361" s="155"/>
      <c r="C361" s="156"/>
      <c r="D361" s="156" t="s">
        <v>142</v>
      </c>
      <c r="E361" s="157"/>
      <c r="F361" s="506"/>
      <c r="I361" s="45"/>
      <c r="J361" s="45"/>
      <c r="K361" s="166" t="s">
        <v>143</v>
      </c>
      <c r="L361" s="625" t="s">
        <v>68</v>
      </c>
      <c r="M361" s="625"/>
      <c r="N361" s="625"/>
      <c r="O361" s="625"/>
      <c r="P361" s="625"/>
      <c r="Q361" s="625"/>
      <c r="R361" s="625"/>
      <c r="S361" s="625"/>
      <c r="T361" s="625"/>
      <c r="U361" s="625"/>
      <c r="V361" s="194">
        <v>341</v>
      </c>
      <c r="W361" s="168">
        <f>AM346</f>
        <v>1156</v>
      </c>
      <c r="X361" s="195">
        <f t="shared" si="4"/>
        <v>3.3900293255131966</v>
      </c>
      <c r="Y361" s="195">
        <f t="shared" si="6"/>
        <v>0.24069208211143694</v>
      </c>
      <c r="Z361" s="195">
        <f t="shared" si="5"/>
        <v>6.017302052785924</v>
      </c>
      <c r="AA361" s="45"/>
      <c r="AB361" s="45"/>
      <c r="AC361" s="45"/>
      <c r="AD361" s="45"/>
      <c r="AE361" s="320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5"/>
      <c r="AU361" s="45"/>
      <c r="AV361" s="45"/>
      <c r="AW361" s="45"/>
      <c r="AX361" s="45"/>
      <c r="AY361" s="45"/>
      <c r="AZ361" s="45"/>
      <c r="BA361" s="45"/>
      <c r="BB361" s="45"/>
      <c r="BC361" s="45"/>
      <c r="BD361" s="45"/>
      <c r="BE361" s="45"/>
      <c r="BF361" s="45"/>
      <c r="BG361" s="45"/>
      <c r="BH361" s="45"/>
      <c r="BI361" s="45"/>
      <c r="BJ361" s="45"/>
      <c r="BK361" s="45"/>
      <c r="BL361" s="45"/>
      <c r="BM361" s="45"/>
      <c r="BN361" s="45"/>
      <c r="BO361" s="45"/>
      <c r="BP361" s="45"/>
      <c r="BQ361" s="45"/>
      <c r="BR361" s="45"/>
      <c r="BS361" s="45"/>
      <c r="BT361" s="45"/>
      <c r="BU361" s="45"/>
      <c r="BV361" s="45"/>
    </row>
    <row r="362" spans="1:74">
      <c r="A362" s="157"/>
      <c r="B362" s="157"/>
      <c r="C362" s="155"/>
      <c r="D362" s="155" t="s">
        <v>144</v>
      </c>
      <c r="E362" s="157"/>
      <c r="F362" s="506"/>
      <c r="I362" s="45"/>
      <c r="J362" s="45"/>
      <c r="K362" s="166" t="s">
        <v>145</v>
      </c>
      <c r="L362" s="625" t="s">
        <v>70</v>
      </c>
      <c r="M362" s="625"/>
      <c r="N362" s="625"/>
      <c r="O362" s="625"/>
      <c r="P362" s="625"/>
      <c r="Q362" s="625"/>
      <c r="R362" s="625"/>
      <c r="S362" s="625"/>
      <c r="T362" s="625"/>
      <c r="U362" s="625"/>
      <c r="V362" s="194">
        <v>341</v>
      </c>
      <c r="W362" s="168">
        <f>AQ346</f>
        <v>1092</v>
      </c>
      <c r="X362" s="195">
        <f t="shared" si="4"/>
        <v>3.2023460410557183</v>
      </c>
      <c r="Y362" s="195">
        <f t="shared" si="6"/>
        <v>0.22736656891495599</v>
      </c>
      <c r="Z362" s="195">
        <f t="shared" si="5"/>
        <v>5.6841642228738998</v>
      </c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5"/>
      <c r="AU362" s="45"/>
      <c r="AV362" s="45"/>
      <c r="AW362" s="45"/>
      <c r="AX362" s="45"/>
      <c r="AY362" s="45"/>
      <c r="AZ362" s="45"/>
      <c r="BA362" s="45"/>
      <c r="BB362" s="45"/>
      <c r="BC362" s="45"/>
      <c r="BD362" s="45"/>
      <c r="BE362" s="45"/>
      <c r="BF362" s="45"/>
      <c r="BG362" s="45"/>
      <c r="BH362" s="45"/>
      <c r="BI362" s="45"/>
      <c r="BJ362" s="45"/>
      <c r="BK362" s="45"/>
      <c r="BL362" s="45"/>
      <c r="BM362" s="45"/>
      <c r="BN362" s="45"/>
      <c r="BO362" s="45"/>
      <c r="BP362" s="45"/>
      <c r="BQ362" s="45"/>
      <c r="BR362" s="45"/>
      <c r="BS362" s="45"/>
      <c r="BT362" s="45"/>
      <c r="BU362" s="45"/>
      <c r="BV362" s="45"/>
    </row>
    <row r="363" spans="1:74">
      <c r="A363" s="155" t="s">
        <v>146</v>
      </c>
      <c r="B363" s="44"/>
      <c r="C363" s="154"/>
      <c r="D363" s="154" t="s">
        <v>147</v>
      </c>
      <c r="I363" s="45"/>
      <c r="J363" s="45"/>
      <c r="K363" s="166" t="s">
        <v>148</v>
      </c>
      <c r="L363" s="625" t="s">
        <v>72</v>
      </c>
      <c r="M363" s="625"/>
      <c r="N363" s="625"/>
      <c r="O363" s="625"/>
      <c r="P363" s="625"/>
      <c r="Q363" s="625"/>
      <c r="R363" s="625"/>
      <c r="S363" s="625"/>
      <c r="T363" s="625"/>
      <c r="U363" s="625"/>
      <c r="V363" s="194">
        <v>341</v>
      </c>
      <c r="W363" s="168">
        <f>AU346</f>
        <v>1091</v>
      </c>
      <c r="X363" s="195">
        <f t="shared" si="4"/>
        <v>3.1994134897360702</v>
      </c>
      <c r="Y363" s="195">
        <f t="shared" si="6"/>
        <v>0.22715835777126098</v>
      </c>
      <c r="Z363" s="195">
        <f t="shared" si="5"/>
        <v>5.6789589442815247</v>
      </c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5"/>
      <c r="AU363" s="45"/>
      <c r="AV363" s="45"/>
      <c r="AW363" s="45"/>
      <c r="AX363" s="45"/>
      <c r="AY363" s="45"/>
      <c r="AZ363" s="45"/>
      <c r="BA363" s="45"/>
      <c r="BB363" s="45"/>
      <c r="BC363" s="45"/>
      <c r="BD363" s="45"/>
      <c r="BE363" s="45"/>
      <c r="BF363" s="45"/>
      <c r="BG363" s="45"/>
      <c r="BH363" s="45"/>
      <c r="BI363" s="45"/>
      <c r="BJ363" s="45"/>
      <c r="BK363" s="45"/>
      <c r="BL363" s="45"/>
      <c r="BM363" s="45"/>
      <c r="BN363" s="45"/>
      <c r="BO363" s="45"/>
      <c r="BP363" s="45"/>
      <c r="BQ363" s="45"/>
      <c r="BR363" s="45"/>
      <c r="BS363" s="45"/>
      <c r="BT363" s="45"/>
      <c r="BU363" s="45"/>
      <c r="BV363" s="45"/>
    </row>
    <row r="364" spans="1:74">
      <c r="A364" s="158" t="s">
        <v>149</v>
      </c>
      <c r="B364" s="44"/>
      <c r="I364" s="45"/>
      <c r="J364" s="45"/>
      <c r="K364" s="166" t="s">
        <v>150</v>
      </c>
      <c r="L364" s="625" t="s">
        <v>74</v>
      </c>
      <c r="M364" s="625"/>
      <c r="N364" s="625"/>
      <c r="O364" s="625"/>
      <c r="P364" s="625"/>
      <c r="Q364" s="625"/>
      <c r="R364" s="625"/>
      <c r="S364" s="625"/>
      <c r="T364" s="625"/>
      <c r="U364" s="625"/>
      <c r="V364" s="194">
        <v>341</v>
      </c>
      <c r="W364" s="168">
        <f>AY346</f>
        <v>1124</v>
      </c>
      <c r="X364" s="195">
        <f t="shared" si="4"/>
        <v>3.2961876832844577</v>
      </c>
      <c r="Y364" s="195">
        <f t="shared" si="6"/>
        <v>0.23402932551319647</v>
      </c>
      <c r="Z364" s="195">
        <f t="shared" si="5"/>
        <v>5.8507331378299119</v>
      </c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5"/>
      <c r="AU364" s="45"/>
      <c r="AV364" s="45"/>
      <c r="AW364" s="45"/>
      <c r="AX364" s="45"/>
      <c r="AY364" s="45"/>
      <c r="AZ364" s="45"/>
      <c r="BA364" s="45"/>
      <c r="BB364" s="45"/>
      <c r="BC364" s="45"/>
      <c r="BD364" s="45"/>
      <c r="BE364" s="45"/>
      <c r="BF364" s="45"/>
      <c r="BG364" s="45"/>
      <c r="BH364" s="45"/>
      <c r="BI364" s="45"/>
      <c r="BJ364" s="45"/>
      <c r="BK364" s="45"/>
      <c r="BL364" s="45"/>
      <c r="BM364" s="45"/>
      <c r="BN364" s="45"/>
      <c r="BO364" s="45"/>
      <c r="BP364" s="45"/>
      <c r="BQ364" s="45"/>
      <c r="BR364" s="45"/>
      <c r="BS364" s="45"/>
      <c r="BT364" s="45"/>
      <c r="BU364" s="45"/>
      <c r="BV364" s="45"/>
    </row>
    <row r="365" spans="1:74" ht="20.25">
      <c r="A365" s="626" t="s">
        <v>207</v>
      </c>
      <c r="B365" s="627"/>
      <c r="C365" s="627"/>
      <c r="D365" s="627"/>
      <c r="E365" s="627"/>
      <c r="F365" s="507"/>
      <c r="G365" s="764">
        <f>Z370</f>
        <v>82.363123167155422</v>
      </c>
      <c r="H365" s="765"/>
      <c r="I365" s="45"/>
      <c r="J365" s="45"/>
      <c r="K365" s="166" t="s">
        <v>151</v>
      </c>
      <c r="L365" s="625" t="s">
        <v>76</v>
      </c>
      <c r="M365" s="625"/>
      <c r="N365" s="625"/>
      <c r="O365" s="625"/>
      <c r="P365" s="625"/>
      <c r="Q365" s="625"/>
      <c r="R365" s="625"/>
      <c r="S365" s="625"/>
      <c r="T365" s="625"/>
      <c r="U365" s="625"/>
      <c r="V365" s="194">
        <v>341</v>
      </c>
      <c r="W365" s="168">
        <f>BC346</f>
        <v>1108</v>
      </c>
      <c r="X365" s="195">
        <f t="shared" si="4"/>
        <v>3.2492668621700878</v>
      </c>
      <c r="Y365" s="195">
        <f t="shared" si="6"/>
        <v>0.23069794721407622</v>
      </c>
      <c r="Z365" s="195">
        <f t="shared" si="5"/>
        <v>5.7674486803519054</v>
      </c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5"/>
      <c r="AU365" s="45"/>
      <c r="AV365" s="45"/>
      <c r="AW365" s="45"/>
      <c r="AX365" s="45"/>
      <c r="AY365" s="45"/>
      <c r="AZ365" s="45"/>
      <c r="BA365" s="45"/>
      <c r="BB365" s="45"/>
      <c r="BC365" s="45"/>
      <c r="BD365" s="45"/>
      <c r="BE365" s="45"/>
      <c r="BF365" s="45"/>
      <c r="BG365" s="45"/>
      <c r="BH365" s="45"/>
      <c r="BI365" s="45"/>
      <c r="BJ365" s="45"/>
      <c r="BK365" s="45"/>
      <c r="BL365" s="45"/>
      <c r="BM365" s="45"/>
      <c r="BN365" s="45"/>
      <c r="BO365" s="45"/>
      <c r="BP365" s="45"/>
      <c r="BQ365" s="45"/>
      <c r="BR365" s="45"/>
      <c r="BS365" s="45"/>
      <c r="BT365" s="45"/>
      <c r="BU365" s="45"/>
      <c r="BV365" s="45"/>
    </row>
    <row r="366" spans="1:74">
      <c r="A366" s="159" t="s">
        <v>152</v>
      </c>
      <c r="B366" s="160"/>
      <c r="C366" s="160"/>
      <c r="D366" s="160"/>
      <c r="E366" s="160"/>
      <c r="F366" s="508"/>
      <c r="G366" s="160"/>
      <c r="H366" s="157"/>
      <c r="I366" s="45"/>
      <c r="J366" s="45"/>
      <c r="K366" s="166" t="s">
        <v>165</v>
      </c>
      <c r="L366" s="625" t="s">
        <v>78</v>
      </c>
      <c r="M366" s="625"/>
      <c r="N366" s="625"/>
      <c r="O366" s="625"/>
      <c r="P366" s="625"/>
      <c r="Q366" s="625"/>
      <c r="R366" s="625"/>
      <c r="S366" s="625"/>
      <c r="T366" s="625"/>
      <c r="U366" s="625"/>
      <c r="V366" s="194">
        <v>341</v>
      </c>
      <c r="W366" s="168">
        <f>BG346</f>
        <v>1158</v>
      </c>
      <c r="X366" s="195">
        <f t="shared" si="4"/>
        <v>3.3958944281524928</v>
      </c>
      <c r="Y366" s="195">
        <f t="shared" si="6"/>
        <v>0.24110850439882697</v>
      </c>
      <c r="Z366" s="195">
        <f t="shared" si="5"/>
        <v>6.0277126099706742</v>
      </c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</row>
    <row r="367" spans="1:74">
      <c r="A367" s="161" t="s">
        <v>153</v>
      </c>
      <c r="B367" s="160"/>
      <c r="C367" s="160"/>
      <c r="D367" s="162" t="s">
        <v>154</v>
      </c>
      <c r="E367" s="160"/>
      <c r="F367" s="508"/>
      <c r="G367" s="162"/>
      <c r="H367" s="162"/>
      <c r="I367" s="45"/>
      <c r="J367" s="45"/>
      <c r="K367" s="166" t="s">
        <v>166</v>
      </c>
      <c r="L367" s="625" t="s">
        <v>80</v>
      </c>
      <c r="M367" s="625"/>
      <c r="N367" s="625"/>
      <c r="O367" s="625"/>
      <c r="P367" s="625"/>
      <c r="Q367" s="625"/>
      <c r="R367" s="625"/>
      <c r="S367" s="625"/>
      <c r="T367" s="625"/>
      <c r="U367" s="625"/>
      <c r="V367" s="194">
        <v>341</v>
      </c>
      <c r="W367" s="168">
        <f>BK346</f>
        <v>1183</v>
      </c>
      <c r="X367" s="195">
        <f t="shared" si="4"/>
        <v>3.469208211143695</v>
      </c>
      <c r="Y367" s="195">
        <f t="shared" si="6"/>
        <v>0.24631378299120232</v>
      </c>
      <c r="Z367" s="195">
        <f t="shared" si="5"/>
        <v>6.1578445747800581</v>
      </c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</row>
    <row r="368" spans="1:74">
      <c r="A368" s="161" t="s">
        <v>155</v>
      </c>
      <c r="B368" s="162"/>
      <c r="C368" s="163"/>
      <c r="D368" s="162" t="s">
        <v>156</v>
      </c>
      <c r="E368" s="162"/>
      <c r="F368" s="509"/>
      <c r="G368" s="157"/>
      <c r="H368" s="157"/>
      <c r="I368" s="45"/>
      <c r="J368" s="45"/>
      <c r="K368" s="166" t="s">
        <v>167</v>
      </c>
      <c r="L368" s="625" t="s">
        <v>82</v>
      </c>
      <c r="M368" s="625"/>
      <c r="N368" s="625"/>
      <c r="O368" s="625"/>
      <c r="P368" s="625"/>
      <c r="Q368" s="625"/>
      <c r="R368" s="625"/>
      <c r="S368" s="625"/>
      <c r="T368" s="625"/>
      <c r="U368" s="625"/>
      <c r="V368" s="194">
        <v>341</v>
      </c>
      <c r="W368" s="168">
        <f>BO346</f>
        <v>1142</v>
      </c>
      <c r="X368" s="195">
        <f t="shared" si="4"/>
        <v>3.3489736070381233</v>
      </c>
      <c r="Y368" s="195">
        <f t="shared" si="6"/>
        <v>0.23777712609970672</v>
      </c>
      <c r="Z368" s="195">
        <f t="shared" si="5"/>
        <v>5.9444281524926676</v>
      </c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</row>
    <row r="369" spans="1:74">
      <c r="A369" s="161" t="s">
        <v>157</v>
      </c>
      <c r="B369" s="157"/>
      <c r="C369" s="163"/>
      <c r="D369" s="162" t="s">
        <v>158</v>
      </c>
      <c r="E369" s="157"/>
      <c r="F369" s="506"/>
      <c r="G369" s="157"/>
      <c r="H369" s="157"/>
      <c r="I369" s="45"/>
      <c r="J369" s="45"/>
      <c r="K369" s="166" t="s">
        <v>168</v>
      </c>
      <c r="L369" s="625" t="s">
        <v>161</v>
      </c>
      <c r="M369" s="625"/>
      <c r="N369" s="625"/>
      <c r="O369" s="625"/>
      <c r="P369" s="625"/>
      <c r="Q369" s="625"/>
      <c r="R369" s="625"/>
      <c r="S369" s="625"/>
      <c r="T369" s="625"/>
      <c r="U369" s="625"/>
      <c r="V369" s="194">
        <v>341</v>
      </c>
      <c r="W369" s="168">
        <f>BS346</f>
        <v>1168</v>
      </c>
      <c r="X369" s="195">
        <f t="shared" si="4"/>
        <v>3.4252199413489737</v>
      </c>
      <c r="Y369" s="195">
        <f t="shared" si="6"/>
        <v>0.24319061583577711</v>
      </c>
      <c r="Z369" s="195">
        <f t="shared" si="5"/>
        <v>6.0797653958944275</v>
      </c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5"/>
      <c r="BC369" s="45"/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</row>
    <row r="370" spans="1:74" ht="15.75">
      <c r="A370" s="161" t="s">
        <v>159</v>
      </c>
      <c r="B370" s="157"/>
      <c r="C370" s="163"/>
      <c r="D370" s="162" t="s">
        <v>160</v>
      </c>
      <c r="E370" s="157"/>
      <c r="F370" s="506"/>
      <c r="I370" s="45"/>
      <c r="J370" s="45"/>
      <c r="K370" s="45"/>
      <c r="L370" s="45"/>
      <c r="M370" s="45"/>
      <c r="N370" s="45"/>
      <c r="O370" s="45"/>
      <c r="P370" s="45"/>
      <c r="Q370" s="45"/>
      <c r="R370" s="504"/>
      <c r="S370" s="45"/>
      <c r="T370" s="45"/>
      <c r="U370" s="45"/>
      <c r="V370" s="45"/>
      <c r="W370" s="45"/>
      <c r="X370" s="45"/>
      <c r="Y370" s="45"/>
      <c r="Z370" s="196">
        <f>SUM(Z356:Z369)</f>
        <v>82.363123167155422</v>
      </c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5"/>
      <c r="AU370" s="45"/>
      <c r="AV370" s="45"/>
      <c r="AW370" s="45"/>
      <c r="AX370" s="45"/>
      <c r="AY370" s="45"/>
      <c r="AZ370" s="45"/>
      <c r="BA370" s="45"/>
      <c r="BB370" s="45"/>
      <c r="BC370" s="45"/>
      <c r="BD370" s="45"/>
      <c r="BE370" s="45"/>
      <c r="BF370" s="45"/>
      <c r="BG370" s="45"/>
      <c r="BH370" s="45"/>
      <c r="BI370" s="45"/>
      <c r="BJ370" s="45"/>
      <c r="BK370" s="45"/>
      <c r="BL370" s="45"/>
      <c r="BM370" s="45"/>
      <c r="BN370" s="45"/>
      <c r="BO370" s="45"/>
      <c r="BP370" s="45"/>
      <c r="BQ370" s="45"/>
      <c r="BR370" s="45"/>
      <c r="BS370" s="45"/>
      <c r="BT370" s="45"/>
      <c r="BU370" s="45"/>
      <c r="BV370" s="45"/>
    </row>
    <row r="371" spans="1:74">
      <c r="A371" s="161"/>
      <c r="B371" s="157"/>
      <c r="C371" s="163"/>
      <c r="D371" s="162"/>
      <c r="E371" s="157"/>
      <c r="F371" s="506"/>
      <c r="I371" s="45"/>
      <c r="J371" s="45"/>
      <c r="K371" s="45"/>
      <c r="L371" s="45"/>
      <c r="M371" s="45"/>
      <c r="N371" s="45"/>
      <c r="O371" s="45"/>
      <c r="P371" s="45"/>
      <c r="Q371" s="45"/>
      <c r="R371" s="504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5"/>
      <c r="AU371" s="45"/>
      <c r="AV371" s="45"/>
      <c r="AW371" s="45"/>
      <c r="AX371" s="45"/>
      <c r="AY371" s="45"/>
      <c r="AZ371" s="45"/>
      <c r="BA371" s="45"/>
      <c r="BB371" s="45"/>
      <c r="BC371" s="45"/>
      <c r="BD371" s="45"/>
      <c r="BE371" s="45"/>
      <c r="BF371" s="45"/>
      <c r="BG371" s="45"/>
      <c r="BH371" s="45"/>
      <c r="BI371" s="45"/>
      <c r="BJ371" s="45"/>
      <c r="BK371" s="45"/>
      <c r="BL371" s="45"/>
      <c r="BM371" s="45"/>
      <c r="BN371" s="45"/>
      <c r="BO371" s="45"/>
      <c r="BP371" s="45"/>
      <c r="BQ371" s="45"/>
      <c r="BR371" s="45"/>
      <c r="BS371" s="45"/>
      <c r="BT371" s="45"/>
      <c r="BU371" s="45"/>
      <c r="BV371" s="45"/>
    </row>
    <row r="372" spans="1:74">
      <c r="I372" s="44"/>
      <c r="J372" s="44"/>
      <c r="K372" s="44"/>
      <c r="L372" s="44"/>
      <c r="M372" s="44"/>
      <c r="N372" s="44"/>
      <c r="O372" s="44"/>
      <c r="P372" s="44"/>
      <c r="Q372" s="44"/>
      <c r="R372" s="503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5"/>
      <c r="AU372" s="45"/>
      <c r="AV372" s="45"/>
      <c r="AW372" s="45"/>
      <c r="AX372" s="45"/>
      <c r="AY372" s="45"/>
      <c r="AZ372" s="45"/>
      <c r="BA372" s="45"/>
      <c r="BB372" s="45"/>
      <c r="BC372" s="45"/>
      <c r="BD372" s="45"/>
      <c r="BE372" s="45"/>
      <c r="BF372" s="45"/>
      <c r="BG372" s="45"/>
      <c r="BH372" s="45"/>
      <c r="BI372" s="45"/>
      <c r="BJ372" s="45"/>
      <c r="BK372" s="45"/>
      <c r="BL372" s="45"/>
      <c r="BM372" s="45"/>
      <c r="BN372" s="45"/>
      <c r="BO372" s="45"/>
      <c r="BP372" s="45"/>
      <c r="BQ372" s="45"/>
      <c r="BR372" s="45"/>
      <c r="BS372" s="45"/>
      <c r="BT372" s="45"/>
      <c r="BU372" s="45"/>
      <c r="BV372" s="45"/>
    </row>
    <row r="373" spans="1:74">
      <c r="A373" s="44"/>
      <c r="B373" s="44"/>
      <c r="C373" s="44"/>
      <c r="D373" s="44"/>
      <c r="E373" s="44"/>
      <c r="F373" s="503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503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</row>
    <row r="376" spans="1:74">
      <c r="K376" s="169"/>
      <c r="L376" s="164"/>
      <c r="M376" s="164"/>
      <c r="N376" s="164"/>
      <c r="O376" s="164"/>
      <c r="P376" s="164"/>
      <c r="Q376" s="164"/>
      <c r="W376" s="120"/>
      <c r="X376" s="121" t="s">
        <v>201</v>
      </c>
    </row>
    <row r="377" spans="1:74">
      <c r="K377" s="164"/>
      <c r="L377" s="164"/>
      <c r="M377" s="164"/>
      <c r="N377" s="164"/>
      <c r="O377" s="164"/>
      <c r="P377" s="164"/>
      <c r="Q377" s="164"/>
      <c r="W377" s="120"/>
      <c r="X377" s="123" t="s">
        <v>120</v>
      </c>
    </row>
    <row r="378" spans="1:74">
      <c r="K378" s="164"/>
      <c r="L378" s="164"/>
      <c r="M378" s="164"/>
      <c r="N378" s="164"/>
      <c r="O378" s="164"/>
      <c r="P378" s="164"/>
      <c r="Q378" s="164"/>
      <c r="W378" s="120"/>
      <c r="X378" s="123" t="s">
        <v>121</v>
      </c>
    </row>
    <row r="379" spans="1:74">
      <c r="K379" s="164"/>
      <c r="L379" s="164"/>
      <c r="M379" s="164"/>
      <c r="N379" s="164"/>
      <c r="O379" s="164"/>
      <c r="P379" s="164"/>
      <c r="Q379" s="164"/>
      <c r="X379" s="124"/>
    </row>
    <row r="380" spans="1:74">
      <c r="K380" s="164"/>
      <c r="L380" s="164"/>
      <c r="M380" s="164"/>
      <c r="N380" s="164"/>
      <c r="O380" s="164"/>
      <c r="P380" s="164"/>
      <c r="Q380" s="164"/>
      <c r="X380" s="124"/>
    </row>
    <row r="381" spans="1:74">
      <c r="X381" s="123"/>
    </row>
    <row r="382" spans="1:74">
      <c r="L382" s="164"/>
      <c r="M382" s="164"/>
      <c r="N382" s="164"/>
      <c r="O382" s="164"/>
      <c r="P382" s="164"/>
      <c r="Q382" s="164"/>
      <c r="X382" s="125" t="s">
        <v>122</v>
      </c>
    </row>
    <row r="383" spans="1:74">
      <c r="B383" s="263"/>
      <c r="C383" s="263"/>
      <c r="D383" s="263"/>
      <c r="E383" s="263"/>
      <c r="F383" s="263"/>
      <c r="G383" s="263"/>
      <c r="H383" s="263"/>
      <c r="I383" s="263"/>
      <c r="J383" s="263"/>
      <c r="K383" s="263"/>
      <c r="L383" s="814"/>
      <c r="M383" s="815"/>
      <c r="N383" s="815"/>
      <c r="O383" s="815"/>
      <c r="P383" s="815"/>
      <c r="Q383" s="815"/>
      <c r="R383" s="263"/>
      <c r="X383" s="125" t="s">
        <v>123</v>
      </c>
    </row>
    <row r="384" spans="1:74">
      <c r="B384" s="263"/>
      <c r="C384" s="263"/>
      <c r="D384" s="263"/>
      <c r="E384" s="263"/>
      <c r="F384" s="263"/>
      <c r="G384" s="263"/>
      <c r="H384" s="263"/>
      <c r="I384" s="263"/>
      <c r="J384" s="263"/>
      <c r="K384" s="263"/>
      <c r="L384" s="815"/>
      <c r="M384" s="815"/>
      <c r="N384" s="815"/>
      <c r="O384" s="815"/>
      <c r="P384" s="815"/>
      <c r="Q384" s="815"/>
      <c r="R384" s="263"/>
    </row>
    <row r="385" spans="2:24">
      <c r="B385" s="263"/>
      <c r="C385" s="263"/>
      <c r="D385" s="263"/>
      <c r="E385" s="263"/>
      <c r="F385" s="263"/>
      <c r="G385" s="263"/>
      <c r="H385" s="263"/>
      <c r="I385" s="263"/>
      <c r="J385" s="263"/>
      <c r="K385" s="263"/>
      <c r="L385" s="815"/>
      <c r="M385" s="815"/>
      <c r="N385" s="815"/>
      <c r="O385" s="815"/>
      <c r="P385" s="815"/>
      <c r="Q385" s="815"/>
      <c r="R385" s="263"/>
    </row>
    <row r="386" spans="2:24"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815"/>
      <c r="M386" s="815"/>
      <c r="N386" s="815"/>
      <c r="O386" s="815"/>
      <c r="P386" s="815"/>
      <c r="Q386" s="815"/>
      <c r="R386" s="263"/>
    </row>
    <row r="387" spans="2:24">
      <c r="B387" s="263"/>
      <c r="C387" s="263"/>
      <c r="D387" s="263"/>
      <c r="E387" s="263"/>
      <c r="F387" s="263"/>
      <c r="G387" s="263"/>
      <c r="H387" s="263"/>
      <c r="I387" s="263"/>
      <c r="J387" s="263"/>
      <c r="K387" s="263"/>
      <c r="L387" s="263"/>
      <c r="M387" s="263"/>
      <c r="N387" s="263"/>
      <c r="O387" s="263"/>
      <c r="P387" s="263"/>
      <c r="Q387" s="263"/>
      <c r="R387" s="263"/>
    </row>
    <row r="388" spans="2:24">
      <c r="B388" s="263"/>
      <c r="C388" s="263"/>
      <c r="D388" s="263"/>
      <c r="E388" s="263"/>
      <c r="F388" s="263"/>
      <c r="G388" s="263"/>
      <c r="H388" s="263"/>
      <c r="I388" s="263"/>
      <c r="J388" s="263"/>
      <c r="K388" s="263"/>
      <c r="L388" s="263"/>
      <c r="M388" s="263"/>
      <c r="N388" s="263"/>
      <c r="O388" s="263"/>
      <c r="P388" s="263"/>
      <c r="Q388" s="263"/>
      <c r="R388" s="263"/>
    </row>
    <row r="389" spans="2:24">
      <c r="B389" s="263"/>
      <c r="C389" s="263"/>
      <c r="D389" s="263"/>
      <c r="E389" s="263"/>
      <c r="F389" s="263"/>
      <c r="G389" s="263"/>
      <c r="H389" s="263"/>
      <c r="I389" s="263"/>
      <c r="J389" s="263"/>
      <c r="K389" s="263"/>
      <c r="L389" s="263"/>
      <c r="M389" s="263"/>
      <c r="N389" s="263"/>
      <c r="O389" s="263"/>
      <c r="P389" s="263"/>
      <c r="Q389" s="263"/>
      <c r="R389" s="263"/>
    </row>
    <row r="390" spans="2:24" ht="18.75">
      <c r="B390" s="813" t="s">
        <v>277</v>
      </c>
      <c r="C390" s="813"/>
      <c r="D390" s="813"/>
      <c r="E390" s="813"/>
      <c r="F390" s="813"/>
      <c r="G390" s="813"/>
      <c r="H390" s="813"/>
      <c r="I390" s="813"/>
      <c r="J390" s="813"/>
      <c r="K390" s="813"/>
      <c r="L390" s="813"/>
      <c r="M390" s="813"/>
      <c r="N390" s="813"/>
      <c r="O390" s="813"/>
      <c r="P390" s="813"/>
      <c r="Q390" s="813"/>
      <c r="R390" s="813"/>
      <c r="S390" s="813"/>
    </row>
    <row r="391" spans="2:24" ht="18.75">
      <c r="B391" s="813" t="s">
        <v>278</v>
      </c>
      <c r="C391" s="813"/>
      <c r="D391" s="813"/>
      <c r="E391" s="813"/>
      <c r="F391" s="813"/>
      <c r="G391" s="813"/>
      <c r="H391" s="813"/>
      <c r="I391" s="813"/>
      <c r="J391" s="813"/>
      <c r="K391" s="813"/>
      <c r="L391" s="813"/>
      <c r="M391" s="813"/>
      <c r="N391" s="813"/>
      <c r="O391" s="813"/>
      <c r="P391" s="813"/>
      <c r="Q391" s="813"/>
      <c r="R391" s="813"/>
      <c r="S391" s="813"/>
    </row>
    <row r="392" spans="2:24" ht="18.75">
      <c r="B392" s="813" t="s">
        <v>279</v>
      </c>
      <c r="C392" s="813"/>
      <c r="D392" s="813"/>
      <c r="E392" s="813"/>
      <c r="F392" s="813"/>
      <c r="G392" s="813"/>
      <c r="H392" s="813"/>
      <c r="I392" s="813"/>
      <c r="J392" s="813"/>
      <c r="K392" s="813"/>
      <c r="L392" s="813"/>
      <c r="M392" s="813"/>
      <c r="N392" s="813"/>
      <c r="O392" s="813"/>
      <c r="P392" s="813"/>
      <c r="Q392" s="813"/>
      <c r="R392" s="813"/>
      <c r="S392" s="813"/>
    </row>
    <row r="393" spans="2:24" ht="18.75">
      <c r="B393" s="813" t="s">
        <v>248</v>
      </c>
      <c r="C393" s="813"/>
      <c r="D393" s="813"/>
      <c r="E393" s="813"/>
      <c r="F393" s="813"/>
      <c r="G393" s="813"/>
      <c r="H393" s="813"/>
      <c r="I393" s="813"/>
      <c r="J393" s="813"/>
      <c r="K393" s="813"/>
      <c r="L393" s="813"/>
      <c r="M393" s="813"/>
      <c r="N393" s="813"/>
      <c r="O393" s="813"/>
      <c r="P393" s="813"/>
      <c r="Q393" s="813"/>
      <c r="R393" s="813"/>
      <c r="S393" s="813"/>
    </row>
    <row r="394" spans="2:24" ht="18.75">
      <c r="B394" s="813" t="s">
        <v>656</v>
      </c>
      <c r="C394" s="813"/>
      <c r="D394" s="813"/>
      <c r="E394" s="813"/>
      <c r="F394" s="813"/>
      <c r="G394" s="813"/>
      <c r="H394" s="813"/>
      <c r="I394" s="813"/>
      <c r="J394" s="813"/>
      <c r="K394" s="813"/>
      <c r="L394" s="813"/>
      <c r="M394" s="813"/>
      <c r="N394" s="813"/>
      <c r="O394" s="813"/>
      <c r="P394" s="813"/>
      <c r="Q394" s="813"/>
      <c r="R394" s="813"/>
      <c r="S394" s="813"/>
    </row>
    <row r="395" spans="2:24">
      <c r="B395" s="263"/>
      <c r="C395" s="263"/>
      <c r="D395" s="263"/>
      <c r="E395" s="263"/>
      <c r="F395" s="263"/>
      <c r="G395" s="263"/>
      <c r="H395" s="263"/>
      <c r="I395" s="263"/>
      <c r="J395" s="263"/>
      <c r="K395" s="263"/>
      <c r="L395" s="263"/>
      <c r="M395" s="263"/>
      <c r="N395" s="263"/>
      <c r="O395" s="263"/>
      <c r="P395" s="263"/>
      <c r="Q395" s="263"/>
      <c r="R395" s="263"/>
    </row>
    <row r="396" spans="2:24" ht="15.75">
      <c r="B396" s="566" t="s">
        <v>252</v>
      </c>
      <c r="C396" s="566" t="s">
        <v>253</v>
      </c>
      <c r="D396" s="566" t="s">
        <v>255</v>
      </c>
      <c r="E396" s="567" t="s">
        <v>268</v>
      </c>
      <c r="F396" s="567"/>
      <c r="G396" s="566" t="s">
        <v>257</v>
      </c>
      <c r="H396" s="566" t="s">
        <v>258</v>
      </c>
      <c r="I396" s="567" t="s">
        <v>259</v>
      </c>
      <c r="J396" s="568" t="s">
        <v>256</v>
      </c>
      <c r="K396" s="566"/>
      <c r="L396" s="566"/>
      <c r="M396" s="263"/>
      <c r="N396" s="263"/>
      <c r="O396" s="263"/>
      <c r="P396" s="263"/>
      <c r="Q396" s="263"/>
      <c r="R396" s="263"/>
    </row>
    <row r="397" spans="2:24" ht="15.75">
      <c r="B397" s="566"/>
      <c r="C397" s="566"/>
      <c r="D397" s="566"/>
      <c r="E397" s="569" t="s">
        <v>269</v>
      </c>
      <c r="F397" s="569"/>
      <c r="G397" s="566"/>
      <c r="H397" s="566"/>
      <c r="I397" s="570" t="s">
        <v>260</v>
      </c>
      <c r="J397" s="566"/>
      <c r="K397" s="566"/>
      <c r="L397" s="566"/>
      <c r="M397" s="263"/>
      <c r="N397" s="263"/>
      <c r="O397" s="263"/>
      <c r="P397" s="263"/>
      <c r="Q397" s="263"/>
      <c r="R397" s="263"/>
    </row>
    <row r="398" spans="2:24" ht="15.75">
      <c r="B398" s="566"/>
      <c r="C398" s="566"/>
      <c r="D398" s="566"/>
      <c r="E398" s="566"/>
      <c r="F398" s="566"/>
      <c r="G398" s="566"/>
      <c r="H398" s="566"/>
      <c r="I398" s="566"/>
      <c r="J398" s="566"/>
      <c r="K398" s="566"/>
      <c r="L398" s="566"/>
      <c r="M398" s="263"/>
      <c r="N398" s="263"/>
      <c r="O398" s="263"/>
      <c r="P398" s="263"/>
      <c r="Q398" s="263"/>
      <c r="R398" s="263"/>
    </row>
    <row r="399" spans="2:24" ht="15.75">
      <c r="B399" s="566" t="s">
        <v>261</v>
      </c>
      <c r="C399" s="566" t="s">
        <v>253</v>
      </c>
      <c r="D399" s="566" t="s">
        <v>432</v>
      </c>
      <c r="E399" s="566" t="s">
        <v>263</v>
      </c>
      <c r="F399" s="566"/>
      <c r="G399" s="566"/>
      <c r="H399" s="566"/>
      <c r="I399" s="566"/>
      <c r="J399" s="566"/>
      <c r="K399" s="566"/>
      <c r="L399" s="566" t="s">
        <v>275</v>
      </c>
      <c r="M399" s="263"/>
      <c r="N399" s="263"/>
      <c r="O399" s="263"/>
      <c r="P399" s="263"/>
      <c r="Q399" s="263"/>
      <c r="R399" s="263"/>
      <c r="X399">
        <v>81.849999999999994</v>
      </c>
    </row>
    <row r="400" spans="2:24" ht="15.75">
      <c r="B400" s="566"/>
      <c r="C400" s="566"/>
      <c r="D400" s="566" t="s">
        <v>433</v>
      </c>
      <c r="E400" s="566" t="s">
        <v>264</v>
      </c>
      <c r="F400" s="566"/>
      <c r="G400" s="566"/>
      <c r="H400" s="566"/>
      <c r="I400" s="566"/>
      <c r="J400" s="566"/>
      <c r="K400" s="566"/>
      <c r="L400" s="566" t="s">
        <v>420</v>
      </c>
      <c r="M400" s="263"/>
      <c r="N400" s="263"/>
      <c r="O400" s="263"/>
      <c r="P400" s="263"/>
      <c r="Q400" s="263"/>
      <c r="R400" s="263"/>
      <c r="X400">
        <v>80.349999999999994</v>
      </c>
    </row>
    <row r="401" spans="2:30" ht="30.75" customHeight="1">
      <c r="B401" s="566"/>
      <c r="C401" s="566"/>
      <c r="D401" s="573" t="s">
        <v>434</v>
      </c>
      <c r="E401" s="819" t="s">
        <v>431</v>
      </c>
      <c r="F401" s="819"/>
      <c r="G401" s="819"/>
      <c r="H401" s="819"/>
      <c r="I401" s="819"/>
      <c r="J401" s="819"/>
      <c r="K401" s="566"/>
      <c r="L401" s="577" t="s">
        <v>657</v>
      </c>
      <c r="M401" s="263"/>
      <c r="N401" s="263"/>
      <c r="O401" s="263"/>
      <c r="P401" s="263"/>
      <c r="Q401" s="263"/>
      <c r="R401" s="263"/>
      <c r="X401">
        <f>SUM(X399:X400)</f>
        <v>162.19999999999999</v>
      </c>
    </row>
    <row r="402" spans="2:30" ht="15.75">
      <c r="B402" s="566"/>
      <c r="C402" s="566"/>
      <c r="D402" s="566"/>
      <c r="E402" s="566"/>
      <c r="F402" s="566"/>
      <c r="G402" s="566"/>
      <c r="H402" s="566"/>
      <c r="I402" s="566"/>
      <c r="J402" s="566"/>
      <c r="K402" s="566"/>
      <c r="L402" s="566"/>
      <c r="M402" s="263"/>
      <c r="N402" s="263"/>
      <c r="O402" s="263"/>
      <c r="P402" s="263"/>
      <c r="Q402" s="263"/>
      <c r="R402" s="263"/>
      <c r="X402" s="29">
        <f>X401/2*100%</f>
        <v>81.099999999999994</v>
      </c>
    </row>
    <row r="403" spans="2:30" ht="15.75">
      <c r="B403" s="566"/>
      <c r="C403" s="566"/>
      <c r="D403" s="566"/>
      <c r="E403" s="566"/>
      <c r="F403" s="566"/>
      <c r="G403" s="566"/>
      <c r="H403" s="566"/>
      <c r="I403" s="566"/>
      <c r="J403" s="566"/>
      <c r="K403" s="566"/>
      <c r="L403" s="566"/>
      <c r="M403" s="263"/>
      <c r="N403" s="263"/>
      <c r="O403" s="263"/>
      <c r="P403" s="263"/>
      <c r="Q403" s="263"/>
      <c r="R403" s="263"/>
    </row>
    <row r="404" spans="2:30" ht="15.75">
      <c r="B404" s="566" t="s">
        <v>252</v>
      </c>
      <c r="C404" s="566" t="s">
        <v>253</v>
      </c>
      <c r="D404" s="566" t="s">
        <v>255</v>
      </c>
      <c r="E404" s="567" t="s">
        <v>267</v>
      </c>
      <c r="F404" s="567"/>
      <c r="G404" s="566" t="s">
        <v>257</v>
      </c>
      <c r="H404" s="566" t="s">
        <v>258</v>
      </c>
      <c r="I404" s="567" t="s">
        <v>259</v>
      </c>
      <c r="J404" s="568" t="s">
        <v>256</v>
      </c>
      <c r="K404" s="566"/>
      <c r="L404" s="566"/>
      <c r="M404" s="263"/>
      <c r="N404" s="263"/>
      <c r="O404" s="263"/>
      <c r="P404" s="263"/>
      <c r="Q404" s="263"/>
      <c r="R404" s="263"/>
    </row>
    <row r="405" spans="2:30" ht="15.75">
      <c r="B405" s="566"/>
      <c r="C405" s="566"/>
      <c r="D405" s="566"/>
      <c r="E405" s="569" t="s">
        <v>270</v>
      </c>
      <c r="F405" s="569"/>
      <c r="G405" s="566"/>
      <c r="H405" s="566"/>
      <c r="I405" s="570" t="s">
        <v>260</v>
      </c>
      <c r="J405" s="566"/>
      <c r="K405" s="566"/>
      <c r="L405" s="566"/>
      <c r="M405" s="263"/>
      <c r="N405" s="263"/>
      <c r="O405" s="263"/>
      <c r="P405" s="263"/>
      <c r="Q405" s="263"/>
      <c r="R405" s="263"/>
    </row>
    <row r="406" spans="2:30" ht="15.75">
      <c r="B406" s="566"/>
      <c r="C406" s="566"/>
      <c r="D406" s="566"/>
      <c r="E406" s="566"/>
      <c r="F406" s="566"/>
      <c r="G406" s="566"/>
      <c r="H406" s="566"/>
      <c r="I406" s="566"/>
      <c r="J406" s="566"/>
      <c r="K406" s="566"/>
      <c r="L406" s="566"/>
      <c r="M406" s="263"/>
      <c r="N406" s="263"/>
      <c r="O406" s="263"/>
      <c r="P406" s="263"/>
      <c r="Q406" s="263"/>
      <c r="R406" s="263"/>
      <c r="X406" s="29">
        <v>0.4</v>
      </c>
      <c r="Z406">
        <f>85+(82-85)/85</f>
        <v>84.964705882352945</v>
      </c>
      <c r="AB406" s="29">
        <v>0.6</v>
      </c>
      <c r="AD406">
        <f>82+(81.1-82)/82</f>
        <v>81.989024390243898</v>
      </c>
    </row>
    <row r="407" spans="2:30" ht="15.75">
      <c r="B407" s="566"/>
      <c r="C407" s="566" t="s">
        <v>253</v>
      </c>
      <c r="D407" s="566" t="s">
        <v>255</v>
      </c>
      <c r="E407" s="567" t="s">
        <v>425</v>
      </c>
      <c r="F407" s="567"/>
      <c r="G407" s="568" t="s">
        <v>256</v>
      </c>
      <c r="H407" s="566" t="s">
        <v>257</v>
      </c>
      <c r="I407" s="566" t="s">
        <v>258</v>
      </c>
      <c r="J407" s="567" t="s">
        <v>442</v>
      </c>
      <c r="K407" s="571" t="s">
        <v>256</v>
      </c>
      <c r="L407" s="566"/>
      <c r="M407" s="263"/>
      <c r="N407" s="263"/>
      <c r="O407" s="263"/>
      <c r="P407" s="263"/>
      <c r="Q407" s="263"/>
      <c r="R407" s="263"/>
      <c r="Y407">
        <f>X406*Z406</f>
        <v>33.985882352941182</v>
      </c>
      <c r="AC407">
        <f>AB406*AD406</f>
        <v>49.193414634146336</v>
      </c>
    </row>
    <row r="408" spans="2:30" ht="15.75">
      <c r="B408" s="566"/>
      <c r="C408" s="566"/>
      <c r="D408" s="566"/>
      <c r="E408" s="572">
        <v>0.85</v>
      </c>
      <c r="F408" s="572"/>
      <c r="G408" s="566"/>
      <c r="H408" s="566"/>
      <c r="I408" s="566"/>
      <c r="J408" s="572">
        <v>0.82</v>
      </c>
      <c r="K408" s="566"/>
      <c r="L408" s="566"/>
      <c r="M408" s="263"/>
      <c r="N408" s="263"/>
      <c r="O408" s="263"/>
      <c r="P408" s="263"/>
      <c r="Q408" s="263"/>
      <c r="R408" s="263"/>
    </row>
    <row r="409" spans="2:30" ht="15.75">
      <c r="B409" s="566"/>
      <c r="C409" s="566"/>
      <c r="D409" s="566"/>
      <c r="E409" s="566"/>
      <c r="F409" s="566"/>
      <c r="G409" s="566"/>
      <c r="H409" s="566"/>
      <c r="I409" s="566"/>
      <c r="J409" s="566"/>
      <c r="K409" s="566"/>
      <c r="L409" s="566"/>
      <c r="M409" s="263"/>
      <c r="N409" s="263"/>
      <c r="O409" s="263"/>
      <c r="P409" s="263"/>
      <c r="Q409" s="263"/>
      <c r="R409" s="263"/>
      <c r="AA409">
        <f>Y407+AC407</f>
        <v>83.179296987087525</v>
      </c>
    </row>
    <row r="410" spans="2:30" ht="15.75">
      <c r="B410" s="566"/>
      <c r="C410" s="566" t="s">
        <v>253</v>
      </c>
      <c r="D410" s="566" t="s">
        <v>443</v>
      </c>
      <c r="E410" s="566"/>
      <c r="F410" s="566"/>
      <c r="G410" s="566" t="s">
        <v>257</v>
      </c>
      <c r="H410" s="566" t="s">
        <v>444</v>
      </c>
      <c r="I410" s="566"/>
      <c r="J410" s="566"/>
      <c r="K410" s="566"/>
      <c r="L410" s="566"/>
      <c r="M410" s="263"/>
      <c r="N410" s="263"/>
      <c r="O410" s="263"/>
      <c r="P410" s="263"/>
      <c r="Q410" s="263"/>
      <c r="R410" s="263"/>
    </row>
    <row r="411" spans="2:30" ht="15.75">
      <c r="B411" s="566"/>
      <c r="C411" s="566"/>
      <c r="D411" s="566"/>
      <c r="E411" s="566"/>
      <c r="F411" s="566"/>
      <c r="G411" s="566"/>
      <c r="H411" s="566"/>
      <c r="I411" s="566"/>
      <c r="J411" s="566"/>
      <c r="K411" s="566"/>
      <c r="L411" s="566"/>
      <c r="M411" s="263"/>
      <c r="N411" s="263"/>
      <c r="O411" s="263"/>
      <c r="P411" s="263"/>
      <c r="Q411" s="263"/>
      <c r="R411" s="263"/>
    </row>
    <row r="412" spans="2:30" ht="15.75">
      <c r="B412" s="566"/>
      <c r="C412" s="566" t="s">
        <v>253</v>
      </c>
      <c r="D412" s="574">
        <v>33.99</v>
      </c>
      <c r="E412" s="566"/>
      <c r="F412" s="566"/>
      <c r="G412" s="566" t="s">
        <v>257</v>
      </c>
      <c r="H412" s="566">
        <v>49.19</v>
      </c>
      <c r="I412" s="566"/>
      <c r="J412" s="566"/>
      <c r="K412" s="566"/>
      <c r="L412" s="566"/>
      <c r="M412" s="263"/>
      <c r="N412" s="263"/>
      <c r="O412" s="263"/>
      <c r="P412" s="263"/>
      <c r="Q412" s="263"/>
      <c r="R412" s="263"/>
    </row>
    <row r="413" spans="2:30" ht="15.75">
      <c r="B413" s="566"/>
      <c r="C413" s="566"/>
      <c r="D413" s="566"/>
      <c r="E413" s="566"/>
      <c r="F413" s="566"/>
      <c r="G413" s="566"/>
      <c r="H413" s="566"/>
      <c r="I413" s="566"/>
      <c r="J413" s="566"/>
      <c r="K413" s="566"/>
      <c r="L413" s="566"/>
      <c r="M413" s="263"/>
      <c r="N413" s="263"/>
      <c r="O413" s="263"/>
      <c r="P413" s="263"/>
      <c r="Q413" s="263"/>
      <c r="R413" s="263"/>
    </row>
    <row r="414" spans="2:30" ht="21">
      <c r="B414" s="566"/>
      <c r="C414" s="566" t="s">
        <v>253</v>
      </c>
      <c r="D414" s="575">
        <f>D412+H412</f>
        <v>83.18</v>
      </c>
      <c r="E414" s="566"/>
      <c r="F414" s="566"/>
      <c r="G414" s="566"/>
      <c r="H414" s="566"/>
      <c r="I414" s="566"/>
      <c r="J414" s="566"/>
      <c r="K414" s="566"/>
      <c r="L414" s="566"/>
      <c r="M414" s="263"/>
      <c r="N414" s="263"/>
      <c r="O414" s="263"/>
      <c r="P414" s="263"/>
      <c r="Q414" s="263"/>
      <c r="R414" s="263"/>
    </row>
    <row r="415" spans="2:30">
      <c r="B415" s="263"/>
      <c r="C415" s="263"/>
      <c r="D415" s="263"/>
      <c r="E415" s="263"/>
      <c r="F415" s="263"/>
      <c r="G415" s="263"/>
      <c r="H415" s="263"/>
      <c r="I415" s="263"/>
      <c r="J415" s="263"/>
      <c r="K415" s="263"/>
      <c r="L415" s="263"/>
      <c r="M415" s="263"/>
      <c r="N415" s="263"/>
      <c r="O415" s="263"/>
      <c r="P415" s="263"/>
      <c r="Q415" s="263"/>
      <c r="R415" s="263"/>
    </row>
    <row r="416" spans="2:30">
      <c r="B416" s="263"/>
      <c r="C416" s="263"/>
      <c r="D416" s="263"/>
      <c r="E416" s="263"/>
      <c r="F416" s="263"/>
      <c r="G416" s="263"/>
      <c r="H416" s="263"/>
      <c r="I416" s="263"/>
      <c r="J416" s="263"/>
      <c r="K416" s="263"/>
      <c r="L416" s="263"/>
      <c r="M416" s="263"/>
      <c r="N416" s="263"/>
      <c r="O416" s="263"/>
      <c r="P416" s="263"/>
      <c r="Q416" s="263"/>
      <c r="R416" s="263"/>
    </row>
    <row r="417" spans="2:18">
      <c r="B417" s="263"/>
      <c r="C417" s="263"/>
      <c r="D417" s="263"/>
      <c r="E417" s="263"/>
      <c r="F417" s="263"/>
      <c r="G417" s="263"/>
      <c r="H417" s="263"/>
      <c r="I417" s="263"/>
      <c r="J417" s="263"/>
      <c r="K417" s="263"/>
      <c r="L417" s="263"/>
      <c r="M417" s="263"/>
      <c r="N417" s="263"/>
      <c r="O417" s="263"/>
      <c r="P417" s="263"/>
      <c r="Q417" s="263"/>
      <c r="R417" s="263"/>
    </row>
    <row r="418" spans="2:18">
      <c r="B418" s="263"/>
      <c r="C418" s="263"/>
      <c r="D418" s="263"/>
      <c r="E418" s="263"/>
      <c r="F418" s="263"/>
      <c r="G418" s="263"/>
      <c r="H418" s="263"/>
      <c r="I418" s="263"/>
      <c r="J418" s="263"/>
      <c r="K418" s="263"/>
      <c r="L418" s="263"/>
      <c r="M418" s="263"/>
      <c r="N418" s="263"/>
      <c r="O418" s="263"/>
      <c r="P418" s="263"/>
      <c r="Q418" s="263"/>
      <c r="R418" s="263"/>
    </row>
    <row r="419" spans="2:18">
      <c r="B419" s="263"/>
      <c r="C419" s="263"/>
      <c r="D419" s="263"/>
      <c r="E419" s="263"/>
      <c r="F419" s="263"/>
      <c r="G419" s="263"/>
      <c r="H419" s="263"/>
      <c r="I419" s="263"/>
      <c r="J419" s="263"/>
      <c r="K419" s="263"/>
      <c r="L419" s="263"/>
      <c r="M419" s="263"/>
      <c r="N419" s="263"/>
      <c r="O419" s="263"/>
      <c r="P419" s="263"/>
      <c r="Q419" s="263"/>
      <c r="R419" s="263"/>
    </row>
    <row r="420" spans="2:18">
      <c r="B420" s="263"/>
      <c r="C420" s="263"/>
      <c r="D420" s="263"/>
      <c r="E420" s="263"/>
      <c r="F420" s="263"/>
      <c r="G420" s="263"/>
      <c r="H420" s="263"/>
      <c r="I420" s="263"/>
      <c r="J420" s="263"/>
      <c r="K420" s="263"/>
      <c r="L420" s="263"/>
      <c r="M420" s="263"/>
      <c r="N420" s="263"/>
      <c r="O420" s="263"/>
      <c r="P420" s="263"/>
      <c r="Q420" s="263"/>
      <c r="R420" s="263"/>
    </row>
    <row r="421" spans="2:18">
      <c r="B421" s="263"/>
      <c r="C421" s="263"/>
      <c r="D421" s="263"/>
      <c r="E421" s="263"/>
      <c r="F421" s="263"/>
      <c r="G421" s="263"/>
      <c r="H421" s="263"/>
      <c r="I421" s="263"/>
      <c r="J421" s="263"/>
      <c r="K421" s="263"/>
      <c r="L421" s="263"/>
      <c r="M421" s="263"/>
      <c r="N421" s="263"/>
      <c r="O421" s="263"/>
      <c r="P421" s="263"/>
      <c r="Q421" s="263"/>
      <c r="R421" s="263"/>
    </row>
    <row r="422" spans="2:18">
      <c r="B422" s="263"/>
      <c r="C422" s="263"/>
      <c r="D422" s="263"/>
      <c r="E422" s="263"/>
      <c r="F422" s="263"/>
      <c r="G422" s="263"/>
      <c r="H422" s="263"/>
      <c r="I422" s="263"/>
      <c r="J422" s="263"/>
      <c r="K422" s="263"/>
      <c r="L422" s="263"/>
      <c r="M422" s="263"/>
      <c r="N422" s="263"/>
      <c r="O422" s="263"/>
      <c r="P422" s="263"/>
      <c r="Q422" s="263"/>
      <c r="R422" s="263"/>
    </row>
    <row r="423" spans="2:18">
      <c r="B423" s="263"/>
      <c r="C423" s="263"/>
      <c r="D423" s="263"/>
      <c r="E423" s="263"/>
      <c r="F423" s="263"/>
      <c r="G423" s="263"/>
      <c r="H423" s="263"/>
      <c r="I423" s="263"/>
      <c r="J423" s="263"/>
      <c r="K423" s="263"/>
      <c r="L423" s="263"/>
      <c r="M423" s="263"/>
      <c r="N423" s="263"/>
      <c r="O423" s="263"/>
      <c r="P423" s="263"/>
      <c r="Q423" s="263"/>
      <c r="R423" s="263"/>
    </row>
    <row r="424" spans="2:18">
      <c r="B424" s="263"/>
      <c r="C424" s="263"/>
      <c r="D424" s="263"/>
      <c r="E424" s="263"/>
      <c r="F424" s="263"/>
      <c r="G424" s="263"/>
      <c r="H424" s="263"/>
      <c r="I424" s="263"/>
      <c r="J424" s="263"/>
      <c r="K424" s="263"/>
      <c r="L424" s="263"/>
      <c r="M424" s="263"/>
      <c r="N424" s="263"/>
      <c r="O424" s="263"/>
      <c r="P424" s="263"/>
      <c r="Q424" s="263"/>
      <c r="R424" s="263"/>
    </row>
    <row r="425" spans="2:18">
      <c r="B425" s="263"/>
      <c r="C425" s="263"/>
      <c r="D425" s="263"/>
      <c r="E425" s="263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</row>
    <row r="426" spans="2:18">
      <c r="B426" s="263"/>
      <c r="C426" s="263"/>
      <c r="D426" s="263"/>
      <c r="E426" s="263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</row>
    <row r="427" spans="2:18">
      <c r="B427" s="263"/>
      <c r="C427" s="263"/>
      <c r="D427" s="263"/>
      <c r="E427" s="263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</row>
    <row r="428" spans="2:18">
      <c r="B428" s="263"/>
      <c r="C428" s="263"/>
      <c r="D428" s="263"/>
      <c r="E428" s="263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</row>
    <row r="429" spans="2:18">
      <c r="B429" s="263"/>
      <c r="C429" s="263"/>
      <c r="D429" s="263"/>
      <c r="E429" s="263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</row>
    <row r="430" spans="2:18">
      <c r="B430" s="263"/>
      <c r="C430" s="263"/>
      <c r="D430" s="263"/>
      <c r="E430" s="263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</row>
    <row r="431" spans="2:18">
      <c r="B431" s="263"/>
      <c r="C431" s="263"/>
      <c r="D431" s="263"/>
      <c r="E431" s="263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</row>
    <row r="432" spans="2:18">
      <c r="B432" s="263"/>
      <c r="C432" s="263"/>
      <c r="D432" s="263"/>
      <c r="E432" s="263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</row>
  </sheetData>
  <mergeCells count="53">
    <mergeCell ref="BS1:BV1"/>
    <mergeCell ref="C10:C61"/>
    <mergeCell ref="AY1:BB1"/>
    <mergeCell ref="A1:C2"/>
    <mergeCell ref="G1:R1"/>
    <mergeCell ref="S1:V1"/>
    <mergeCell ref="W1:Z1"/>
    <mergeCell ref="AA1:AD1"/>
    <mergeCell ref="D1:F1"/>
    <mergeCell ref="AE1:AH1"/>
    <mergeCell ref="AI1:AL1"/>
    <mergeCell ref="AM1:AP1"/>
    <mergeCell ref="AQ1:AT1"/>
    <mergeCell ref="AU1:AX1"/>
    <mergeCell ref="BC1:BF1"/>
    <mergeCell ref="BG1:BJ1"/>
    <mergeCell ref="BK1:BN1"/>
    <mergeCell ref="BO1:BR1"/>
    <mergeCell ref="C85:C95"/>
    <mergeCell ref="E401:J401"/>
    <mergeCell ref="C3:C9"/>
    <mergeCell ref="L358:U358"/>
    <mergeCell ref="L359:U359"/>
    <mergeCell ref="L360:U360"/>
    <mergeCell ref="C296:C343"/>
    <mergeCell ref="C184:C188"/>
    <mergeCell ref="C96:C106"/>
    <mergeCell ref="C115:C134"/>
    <mergeCell ref="C135:C183"/>
    <mergeCell ref="A365:E365"/>
    <mergeCell ref="G365:H365"/>
    <mergeCell ref="L365:U365"/>
    <mergeCell ref="C189:C207"/>
    <mergeCell ref="L362:U362"/>
    <mergeCell ref="L363:U363"/>
    <mergeCell ref="L364:U364"/>
    <mergeCell ref="C208:C219"/>
    <mergeCell ref="C229:C295"/>
    <mergeCell ref="L361:U361"/>
    <mergeCell ref="L355:U355"/>
    <mergeCell ref="L356:U356"/>
    <mergeCell ref="L357:U357"/>
    <mergeCell ref="C220:C228"/>
    <mergeCell ref="B392:S392"/>
    <mergeCell ref="B393:S393"/>
    <mergeCell ref="B394:S394"/>
    <mergeCell ref="L366:U366"/>
    <mergeCell ref="L367:U367"/>
    <mergeCell ref="L368:U368"/>
    <mergeCell ref="L369:U369"/>
    <mergeCell ref="L383:Q386"/>
    <mergeCell ref="B390:S390"/>
    <mergeCell ref="B391:S39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R256"/>
  <sheetViews>
    <sheetView topLeftCell="A25" workbookViewId="0">
      <selection activeCell="R21" sqref="R21"/>
    </sheetView>
  </sheetViews>
  <sheetFormatPr defaultRowHeight="15"/>
  <cols>
    <col min="1" max="2" width="3.28515625" customWidth="1"/>
    <col min="3" max="3" width="3.7109375" bestFit="1" customWidth="1"/>
    <col min="4" max="11" width="3.85546875" customWidth="1"/>
    <col min="12" max="17" width="0" hidden="1" customWidth="1"/>
    <col min="18" max="73" width="5.5703125" customWidth="1"/>
    <col min="75" max="75" width="15" customWidth="1"/>
    <col min="76" max="77" width="14.7109375" customWidth="1"/>
    <col min="79" max="79" width="11.42578125" customWidth="1"/>
    <col min="82" max="82" width="7.28515625" customWidth="1"/>
    <col min="83" max="83" width="6.5703125" customWidth="1"/>
    <col min="85" max="85" width="3.5703125" customWidth="1"/>
    <col min="86" max="86" width="4.140625" customWidth="1"/>
    <col min="87" max="87" width="6" customWidth="1"/>
    <col min="88" max="88" width="6.42578125" customWidth="1"/>
    <col min="90" max="91" width="4" customWidth="1"/>
    <col min="92" max="92" width="5.42578125" customWidth="1"/>
    <col min="93" max="93" width="7" customWidth="1"/>
    <col min="95" max="95" width="23.42578125" customWidth="1"/>
  </cols>
  <sheetData>
    <row r="1" spans="1:122">
      <c r="A1" s="601" t="s">
        <v>0</v>
      </c>
      <c r="B1" s="602"/>
      <c r="C1" s="603"/>
      <c r="D1" s="607" t="s">
        <v>1</v>
      </c>
      <c r="E1" s="608"/>
      <c r="F1" s="609" t="s">
        <v>2</v>
      </c>
      <c r="G1" s="610"/>
      <c r="H1" s="610"/>
      <c r="I1" s="610"/>
      <c r="J1" s="610"/>
      <c r="K1" s="611"/>
      <c r="L1" s="612" t="s">
        <v>3</v>
      </c>
      <c r="M1" s="613"/>
      <c r="N1" s="613"/>
      <c r="O1" s="613"/>
      <c r="P1" s="613"/>
      <c r="Q1" s="614"/>
      <c r="R1" s="615">
        <v>1</v>
      </c>
      <c r="S1" s="616"/>
      <c r="T1" s="616"/>
      <c r="U1" s="617"/>
      <c r="V1" s="598">
        <v>2</v>
      </c>
      <c r="W1" s="599"/>
      <c r="X1" s="599"/>
      <c r="Y1" s="600"/>
      <c r="Z1" s="637">
        <v>3</v>
      </c>
      <c r="AA1" s="638"/>
      <c r="AB1" s="638"/>
      <c r="AC1" s="639"/>
      <c r="AD1" s="640">
        <v>4</v>
      </c>
      <c r="AE1" s="641"/>
      <c r="AF1" s="641"/>
      <c r="AG1" s="642"/>
      <c r="AH1" s="643">
        <v>5</v>
      </c>
      <c r="AI1" s="644"/>
      <c r="AJ1" s="644"/>
      <c r="AK1" s="645"/>
      <c r="AL1" s="634">
        <v>6</v>
      </c>
      <c r="AM1" s="635"/>
      <c r="AN1" s="635"/>
      <c r="AO1" s="636"/>
      <c r="AP1" s="646">
        <v>7</v>
      </c>
      <c r="AQ1" s="647"/>
      <c r="AR1" s="647"/>
      <c r="AS1" s="648"/>
      <c r="AT1" s="649">
        <v>8</v>
      </c>
      <c r="AU1" s="650"/>
      <c r="AV1" s="650"/>
      <c r="AW1" s="651"/>
      <c r="AX1" s="615">
        <v>9</v>
      </c>
      <c r="AY1" s="616"/>
      <c r="AZ1" s="616"/>
      <c r="BA1" s="617"/>
      <c r="BB1" s="598">
        <v>10</v>
      </c>
      <c r="BC1" s="599"/>
      <c r="BD1" s="599"/>
      <c r="BE1" s="600"/>
      <c r="BF1" s="637">
        <v>11</v>
      </c>
      <c r="BG1" s="638"/>
      <c r="BH1" s="638"/>
      <c r="BI1" s="639"/>
      <c r="BJ1" s="640">
        <v>12</v>
      </c>
      <c r="BK1" s="641"/>
      <c r="BL1" s="641"/>
      <c r="BM1" s="642"/>
      <c r="BN1" s="643">
        <v>13</v>
      </c>
      <c r="BO1" s="644"/>
      <c r="BP1" s="644"/>
      <c r="BQ1" s="645"/>
      <c r="BR1" s="634">
        <v>14</v>
      </c>
      <c r="BS1" s="635"/>
      <c r="BT1" s="635"/>
      <c r="BU1" s="636"/>
    </row>
    <row r="2" spans="1:122">
      <c r="A2" s="604"/>
      <c r="B2" s="605"/>
      <c r="C2" s="606"/>
      <c r="D2" s="1" t="s">
        <v>4</v>
      </c>
      <c r="E2" s="2" t="s">
        <v>5</v>
      </c>
      <c r="F2" s="3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6" t="s">
        <v>12</v>
      </c>
      <c r="M2" s="7" t="s">
        <v>13</v>
      </c>
      <c r="N2" s="7" t="s">
        <v>14</v>
      </c>
      <c r="O2" s="7" t="s">
        <v>15</v>
      </c>
      <c r="P2" s="8" t="s">
        <v>16</v>
      </c>
      <c r="Q2" s="8" t="s">
        <v>17</v>
      </c>
      <c r="R2" s="9" t="s">
        <v>18</v>
      </c>
      <c r="S2" s="9" t="s">
        <v>19</v>
      </c>
      <c r="T2" s="9" t="s">
        <v>20</v>
      </c>
      <c r="U2" s="9" t="s">
        <v>21</v>
      </c>
      <c r="V2" s="10" t="s">
        <v>18</v>
      </c>
      <c r="W2" s="10" t="s">
        <v>19</v>
      </c>
      <c r="X2" s="10" t="s">
        <v>20</v>
      </c>
      <c r="Y2" s="10" t="s">
        <v>21</v>
      </c>
      <c r="Z2" s="11" t="s">
        <v>18</v>
      </c>
      <c r="AA2" s="11" t="s">
        <v>19</v>
      </c>
      <c r="AB2" s="11" t="s">
        <v>20</v>
      </c>
      <c r="AC2" s="11" t="s">
        <v>21</v>
      </c>
      <c r="AD2" s="12" t="s">
        <v>18</v>
      </c>
      <c r="AE2" s="12" t="s">
        <v>19</v>
      </c>
      <c r="AF2" s="12" t="s">
        <v>20</v>
      </c>
      <c r="AG2" s="12" t="s">
        <v>21</v>
      </c>
      <c r="AH2" s="13" t="s">
        <v>18</v>
      </c>
      <c r="AI2" s="13" t="s">
        <v>19</v>
      </c>
      <c r="AJ2" s="13" t="s">
        <v>20</v>
      </c>
      <c r="AK2" s="13" t="s">
        <v>21</v>
      </c>
      <c r="AL2" s="14" t="s">
        <v>18</v>
      </c>
      <c r="AM2" s="14" t="s">
        <v>19</v>
      </c>
      <c r="AN2" s="14" t="s">
        <v>20</v>
      </c>
      <c r="AO2" s="14" t="s">
        <v>21</v>
      </c>
      <c r="AP2" s="15" t="s">
        <v>18</v>
      </c>
      <c r="AQ2" s="15" t="s">
        <v>19</v>
      </c>
      <c r="AR2" s="15" t="s">
        <v>20</v>
      </c>
      <c r="AS2" s="15" t="s">
        <v>21</v>
      </c>
      <c r="AT2" s="16" t="s">
        <v>18</v>
      </c>
      <c r="AU2" s="16" t="s">
        <v>19</v>
      </c>
      <c r="AV2" s="16" t="s">
        <v>20</v>
      </c>
      <c r="AW2" s="16" t="s">
        <v>21</v>
      </c>
      <c r="AX2" s="9" t="s">
        <v>18</v>
      </c>
      <c r="AY2" s="9" t="s">
        <v>19</v>
      </c>
      <c r="AZ2" s="9" t="s">
        <v>20</v>
      </c>
      <c r="BA2" s="9" t="s">
        <v>21</v>
      </c>
      <c r="BB2" s="10" t="s">
        <v>18</v>
      </c>
      <c r="BC2" s="10" t="s">
        <v>19</v>
      </c>
      <c r="BD2" s="10" t="s">
        <v>20</v>
      </c>
      <c r="BE2" s="10" t="s">
        <v>21</v>
      </c>
      <c r="BF2" s="11" t="s">
        <v>18</v>
      </c>
      <c r="BG2" s="11" t="s">
        <v>19</v>
      </c>
      <c r="BH2" s="11" t="s">
        <v>20</v>
      </c>
      <c r="BI2" s="11" t="s">
        <v>21</v>
      </c>
      <c r="BJ2" s="12" t="s">
        <v>18</v>
      </c>
      <c r="BK2" s="12" t="s">
        <v>19</v>
      </c>
      <c r="BL2" s="12" t="s">
        <v>20</v>
      </c>
      <c r="BM2" s="12" t="s">
        <v>21</v>
      </c>
      <c r="BN2" s="13" t="s">
        <v>18</v>
      </c>
      <c r="BO2" s="13" t="s">
        <v>19</v>
      </c>
      <c r="BP2" s="13" t="s">
        <v>20</v>
      </c>
      <c r="BQ2" s="13" t="s">
        <v>21</v>
      </c>
      <c r="BR2" s="14" t="s">
        <v>18</v>
      </c>
      <c r="BS2" s="14" t="s">
        <v>19</v>
      </c>
      <c r="BT2" s="14" t="s">
        <v>20</v>
      </c>
      <c r="BU2" s="14" t="s">
        <v>21</v>
      </c>
    </row>
    <row r="3" spans="1:122" ht="15" customHeight="1">
      <c r="A3" s="17">
        <v>1</v>
      </c>
      <c r="B3" s="17">
        <v>1</v>
      </c>
      <c r="C3" s="663" t="s">
        <v>200</v>
      </c>
      <c r="D3" s="18">
        <v>1</v>
      </c>
      <c r="E3" s="19"/>
      <c r="F3" s="20"/>
      <c r="G3" s="20"/>
      <c r="H3" s="20"/>
      <c r="I3" s="20">
        <v>1</v>
      </c>
      <c r="J3" s="20"/>
      <c r="K3" s="20"/>
      <c r="L3" s="20"/>
      <c r="M3" s="20"/>
      <c r="N3" s="20"/>
      <c r="O3" s="20"/>
      <c r="P3" s="19"/>
      <c r="Q3" s="19"/>
      <c r="R3" s="21"/>
      <c r="S3" s="21"/>
      <c r="T3" s="21">
        <v>3</v>
      </c>
      <c r="U3" s="21"/>
      <c r="V3" s="22"/>
      <c r="W3" s="22"/>
      <c r="X3" s="22">
        <v>3</v>
      </c>
      <c r="Y3" s="22"/>
      <c r="Z3" s="23"/>
      <c r="AA3" s="23"/>
      <c r="AB3" s="23">
        <v>3</v>
      </c>
      <c r="AC3" s="23"/>
      <c r="AD3" s="24"/>
      <c r="AE3" s="24"/>
      <c r="AF3" s="24">
        <v>3</v>
      </c>
      <c r="AG3" s="24"/>
      <c r="AH3" s="25"/>
      <c r="AI3" s="25"/>
      <c r="AJ3" s="25">
        <v>3</v>
      </c>
      <c r="AK3" s="25"/>
      <c r="AL3" s="26"/>
      <c r="AM3" s="26"/>
      <c r="AN3" s="26">
        <v>3</v>
      </c>
      <c r="AO3" s="26"/>
      <c r="AP3" s="22"/>
      <c r="AQ3" s="22"/>
      <c r="AR3" s="22">
        <v>3</v>
      </c>
      <c r="AS3" s="22"/>
      <c r="AT3" s="27"/>
      <c r="AU3" s="27"/>
      <c r="AV3" s="27">
        <v>3</v>
      </c>
      <c r="AW3" s="27"/>
      <c r="AX3" s="21"/>
      <c r="AY3" s="21"/>
      <c r="AZ3" s="21">
        <v>3</v>
      </c>
      <c r="BA3" s="21"/>
      <c r="BB3" s="22"/>
      <c r="BC3" s="22"/>
      <c r="BD3" s="22">
        <v>3</v>
      </c>
      <c r="BE3" s="22"/>
      <c r="BF3" s="23"/>
      <c r="BG3" s="23"/>
      <c r="BH3" s="23">
        <v>3</v>
      </c>
      <c r="BI3" s="23"/>
      <c r="BJ3" s="24"/>
      <c r="BK3" s="24"/>
      <c r="BL3" s="24">
        <v>3</v>
      </c>
      <c r="BM3" s="24"/>
      <c r="BN3" s="25"/>
      <c r="BO3" s="25"/>
      <c r="BP3" s="25">
        <v>3</v>
      </c>
      <c r="BQ3" s="25"/>
      <c r="BR3" s="26"/>
      <c r="BS3" s="26"/>
      <c r="BT3" s="26">
        <v>3</v>
      </c>
      <c r="BU3" s="26"/>
    </row>
    <row r="4" spans="1:122">
      <c r="A4" s="17">
        <v>2</v>
      </c>
      <c r="B4" s="17">
        <v>2</v>
      </c>
      <c r="C4" s="664"/>
      <c r="D4" s="18">
        <v>1</v>
      </c>
      <c r="E4" s="19"/>
      <c r="F4" s="20"/>
      <c r="G4" s="20"/>
      <c r="H4" s="20">
        <v>1</v>
      </c>
      <c r="I4" s="20"/>
      <c r="J4" s="20"/>
      <c r="K4" s="20"/>
      <c r="L4" s="20"/>
      <c r="M4" s="20"/>
      <c r="N4" s="20"/>
      <c r="O4" s="20"/>
      <c r="P4" s="19"/>
      <c r="Q4" s="19"/>
      <c r="R4" s="21"/>
      <c r="S4" s="21"/>
      <c r="T4" s="21"/>
      <c r="U4" s="21">
        <v>4</v>
      </c>
      <c r="V4" s="22"/>
      <c r="W4" s="22"/>
      <c r="X4" s="22">
        <v>3</v>
      </c>
      <c r="Y4" s="22"/>
      <c r="Z4" s="23"/>
      <c r="AA4" s="23"/>
      <c r="AB4" s="23">
        <v>3</v>
      </c>
      <c r="AC4" s="23"/>
      <c r="AD4" s="24"/>
      <c r="AE4" s="24"/>
      <c r="AF4" s="24"/>
      <c r="AG4" s="24">
        <v>4</v>
      </c>
      <c r="AH4" s="25"/>
      <c r="AI4" s="25"/>
      <c r="AJ4" s="25"/>
      <c r="AK4" s="25">
        <v>4</v>
      </c>
      <c r="AL4" s="26"/>
      <c r="AM4" s="26"/>
      <c r="AN4" s="26"/>
      <c r="AO4" s="26">
        <v>4</v>
      </c>
      <c r="AP4" s="22"/>
      <c r="AQ4" s="22"/>
      <c r="AR4" s="22"/>
      <c r="AS4" s="22">
        <v>4</v>
      </c>
      <c r="AT4" s="27"/>
      <c r="AU4" s="27"/>
      <c r="AV4" s="27">
        <v>3</v>
      </c>
      <c r="AW4" s="27"/>
      <c r="AX4" s="21"/>
      <c r="AY4" s="21"/>
      <c r="AZ4" s="21"/>
      <c r="BA4" s="21">
        <v>4</v>
      </c>
      <c r="BB4" s="22"/>
      <c r="BC4" s="22"/>
      <c r="BD4" s="22">
        <v>3</v>
      </c>
      <c r="BE4" s="22"/>
      <c r="BF4" s="23"/>
      <c r="BG4" s="23"/>
      <c r="BH4" s="23"/>
      <c r="BI4" s="23">
        <v>4</v>
      </c>
      <c r="BJ4" s="24"/>
      <c r="BK4" s="24"/>
      <c r="BL4" s="24"/>
      <c r="BM4" s="24">
        <v>4</v>
      </c>
      <c r="BN4" s="25"/>
      <c r="BO4" s="25"/>
      <c r="BP4" s="25">
        <v>3</v>
      </c>
      <c r="BQ4" s="25"/>
      <c r="BR4" s="26"/>
      <c r="BS4" s="26"/>
      <c r="BT4" s="26"/>
      <c r="BU4" s="26">
        <v>4</v>
      </c>
      <c r="CD4" s="652" t="s">
        <v>23</v>
      </c>
      <c r="CE4" s="652"/>
      <c r="CG4">
        <v>1</v>
      </c>
      <c r="CI4" t="s">
        <v>18</v>
      </c>
      <c r="CJ4" s="28">
        <v>2</v>
      </c>
      <c r="CL4">
        <v>8</v>
      </c>
      <c r="CN4" t="s">
        <v>18</v>
      </c>
      <c r="CO4" s="28">
        <v>0</v>
      </c>
      <c r="CQ4" t="s">
        <v>24</v>
      </c>
      <c r="CR4" s="29">
        <v>7.0000000000000007E-2</v>
      </c>
      <c r="CS4" s="30">
        <f>CR4/CR8*100%</f>
        <v>7.0000000000000007E-2</v>
      </c>
    </row>
    <row r="5" spans="1:122" ht="15.75" thickBot="1">
      <c r="A5" s="17">
        <v>3</v>
      </c>
      <c r="B5" s="17">
        <v>3</v>
      </c>
      <c r="C5" s="664"/>
      <c r="D5" s="18">
        <v>1</v>
      </c>
      <c r="E5" s="19"/>
      <c r="F5" s="20"/>
      <c r="G5" s="20"/>
      <c r="H5" s="20">
        <v>1</v>
      </c>
      <c r="I5" s="20"/>
      <c r="J5" s="20"/>
      <c r="K5" s="20"/>
      <c r="L5" s="20"/>
      <c r="M5" s="20"/>
      <c r="N5" s="20"/>
      <c r="O5" s="20"/>
      <c r="P5" s="19"/>
      <c r="Q5" s="19"/>
      <c r="R5" s="21"/>
      <c r="S5" s="21"/>
      <c r="T5" s="21">
        <v>3</v>
      </c>
      <c r="U5" s="21"/>
      <c r="V5" s="22"/>
      <c r="W5" s="22"/>
      <c r="X5" s="22">
        <v>3</v>
      </c>
      <c r="Y5" s="22"/>
      <c r="Z5" s="23"/>
      <c r="AA5" s="23"/>
      <c r="AB5" s="23"/>
      <c r="AC5" s="23">
        <v>4</v>
      </c>
      <c r="AD5" s="24"/>
      <c r="AE5" s="24"/>
      <c r="AF5" s="24">
        <v>3</v>
      </c>
      <c r="AG5" s="24"/>
      <c r="AH5" s="25"/>
      <c r="AI5" s="25"/>
      <c r="AJ5" s="25">
        <v>3</v>
      </c>
      <c r="AK5" s="25"/>
      <c r="AL5" s="26"/>
      <c r="AM5" s="26"/>
      <c r="AN5" s="26"/>
      <c r="AO5" s="26">
        <v>4</v>
      </c>
      <c r="AP5" s="22"/>
      <c r="AQ5" s="22"/>
      <c r="AR5" s="22"/>
      <c r="AS5" s="22">
        <v>4</v>
      </c>
      <c r="AT5" s="27"/>
      <c r="AU5" s="27"/>
      <c r="AV5" s="27">
        <v>3</v>
      </c>
      <c r="AW5" s="27"/>
      <c r="AX5" s="21"/>
      <c r="AY5" s="21"/>
      <c r="AZ5" s="21">
        <v>3</v>
      </c>
      <c r="BA5" s="21"/>
      <c r="BB5" s="22"/>
      <c r="BC5" s="22"/>
      <c r="BD5" s="22"/>
      <c r="BE5" s="22">
        <v>4</v>
      </c>
      <c r="BF5" s="23"/>
      <c r="BG5" s="23"/>
      <c r="BH5" s="23">
        <v>3</v>
      </c>
      <c r="BI5" s="23"/>
      <c r="BJ5" s="24"/>
      <c r="BK5" s="24"/>
      <c r="BL5" s="24"/>
      <c r="BM5" s="24">
        <v>4</v>
      </c>
      <c r="BN5" s="25"/>
      <c r="BO5" s="25"/>
      <c r="BP5" s="25">
        <v>3</v>
      </c>
      <c r="BQ5" s="25"/>
      <c r="BR5" s="26"/>
      <c r="BS5" s="26"/>
      <c r="BT5" s="26">
        <v>3</v>
      </c>
      <c r="BU5" s="26"/>
      <c r="CD5" t="s">
        <v>25</v>
      </c>
      <c r="CE5">
        <v>76</v>
      </c>
      <c r="CI5" t="s">
        <v>19</v>
      </c>
      <c r="CJ5" s="28">
        <v>11</v>
      </c>
      <c r="CN5" t="s">
        <v>19</v>
      </c>
      <c r="CO5" s="28">
        <v>7</v>
      </c>
      <c r="CQ5" t="s">
        <v>26</v>
      </c>
      <c r="CR5" s="29">
        <v>0.19</v>
      </c>
      <c r="CS5" s="30">
        <f>CR5/CR8*100%</f>
        <v>0.19</v>
      </c>
      <c r="DO5">
        <v>148</v>
      </c>
      <c r="DP5" s="30">
        <f>DO5/DO9*100%</f>
        <v>6.6907775768535266E-2</v>
      </c>
      <c r="DR5">
        <v>7</v>
      </c>
    </row>
    <row r="6" spans="1:122" ht="15.75" thickTop="1">
      <c r="A6" s="17">
        <v>4</v>
      </c>
      <c r="B6" s="17">
        <v>4</v>
      </c>
      <c r="C6" s="664"/>
      <c r="D6" s="18"/>
      <c r="E6" s="19">
        <v>1</v>
      </c>
      <c r="F6" s="20"/>
      <c r="G6" s="20"/>
      <c r="H6" s="20"/>
      <c r="I6" s="20"/>
      <c r="J6" s="20">
        <v>1</v>
      </c>
      <c r="K6" s="20"/>
      <c r="L6" s="20"/>
      <c r="M6" s="20"/>
      <c r="N6" s="20"/>
      <c r="O6" s="20"/>
      <c r="P6" s="19"/>
      <c r="Q6" s="19"/>
      <c r="R6" s="21"/>
      <c r="S6" s="21"/>
      <c r="T6" s="21"/>
      <c r="U6" s="21">
        <v>4</v>
      </c>
      <c r="V6" s="22"/>
      <c r="W6" s="22"/>
      <c r="X6" s="22"/>
      <c r="Y6" s="22">
        <v>4</v>
      </c>
      <c r="Z6" s="23"/>
      <c r="AA6" s="23"/>
      <c r="AB6" s="23"/>
      <c r="AC6" s="23">
        <v>4</v>
      </c>
      <c r="AD6" s="24"/>
      <c r="AE6" s="24"/>
      <c r="AF6" s="24"/>
      <c r="AG6" s="24">
        <v>4</v>
      </c>
      <c r="AH6" s="25"/>
      <c r="AI6" s="25"/>
      <c r="AJ6" s="25"/>
      <c r="AK6" s="25">
        <v>4</v>
      </c>
      <c r="AL6" s="26"/>
      <c r="AM6" s="26"/>
      <c r="AN6" s="26"/>
      <c r="AO6" s="26">
        <v>4</v>
      </c>
      <c r="AP6" s="22"/>
      <c r="AQ6" s="22"/>
      <c r="AR6" s="22"/>
      <c r="AS6" s="22">
        <v>4</v>
      </c>
      <c r="AT6" s="27"/>
      <c r="AU6" s="27"/>
      <c r="AV6" s="27"/>
      <c r="AW6" s="27">
        <v>4</v>
      </c>
      <c r="AX6" s="21"/>
      <c r="AY6" s="21"/>
      <c r="AZ6" s="21"/>
      <c r="BA6" s="21">
        <v>4</v>
      </c>
      <c r="BB6" s="22"/>
      <c r="BC6" s="22"/>
      <c r="BD6" s="22"/>
      <c r="BE6" s="22">
        <v>4</v>
      </c>
      <c r="BF6" s="23"/>
      <c r="BG6" s="23"/>
      <c r="BH6" s="23"/>
      <c r="BI6" s="23">
        <v>4</v>
      </c>
      <c r="BJ6" s="24"/>
      <c r="BK6" s="24"/>
      <c r="BL6" s="24"/>
      <c r="BM6" s="24">
        <v>4</v>
      </c>
      <c r="BN6" s="25"/>
      <c r="BO6" s="25"/>
      <c r="BP6" s="25"/>
      <c r="BQ6" s="25">
        <v>4</v>
      </c>
      <c r="BR6" s="26"/>
      <c r="BS6" s="26"/>
      <c r="BT6" s="26"/>
      <c r="BU6" s="26">
        <v>4</v>
      </c>
      <c r="BZ6" s="31"/>
      <c r="CA6" s="32" t="s">
        <v>23</v>
      </c>
      <c r="CB6" s="32"/>
      <c r="CD6" t="s">
        <v>27</v>
      </c>
      <c r="CE6">
        <v>74</v>
      </c>
      <c r="CI6" t="s">
        <v>20</v>
      </c>
      <c r="CJ6" s="28">
        <v>122</v>
      </c>
      <c r="CN6" t="s">
        <v>20</v>
      </c>
      <c r="CO6" s="28">
        <v>131</v>
      </c>
      <c r="CQ6" t="s">
        <v>28</v>
      </c>
      <c r="CR6" s="29">
        <v>0.59</v>
      </c>
      <c r="CS6" s="30">
        <f>CR6/CR8*100%</f>
        <v>0.59</v>
      </c>
      <c r="DO6">
        <v>431</v>
      </c>
      <c r="DP6" s="30">
        <f>DO6/DO9*100%</f>
        <v>0.19484629294755876</v>
      </c>
      <c r="DR6">
        <v>19</v>
      </c>
    </row>
    <row r="7" spans="1:122">
      <c r="A7" s="17">
        <v>5</v>
      </c>
      <c r="B7" s="17">
        <v>5</v>
      </c>
      <c r="C7" s="664"/>
      <c r="D7" s="18"/>
      <c r="E7" s="19">
        <v>1</v>
      </c>
      <c r="F7" s="20"/>
      <c r="G7" s="20"/>
      <c r="H7" s="20"/>
      <c r="I7" s="20">
        <v>1</v>
      </c>
      <c r="J7" s="20"/>
      <c r="K7" s="20"/>
      <c r="L7" s="20"/>
      <c r="M7" s="20"/>
      <c r="N7" s="20"/>
      <c r="O7" s="20"/>
      <c r="P7" s="19"/>
      <c r="Q7" s="19"/>
      <c r="R7" s="21"/>
      <c r="S7" s="21"/>
      <c r="T7" s="21">
        <v>3</v>
      </c>
      <c r="U7" s="21"/>
      <c r="V7" s="22"/>
      <c r="W7" s="22"/>
      <c r="X7" s="22">
        <v>3</v>
      </c>
      <c r="Y7" s="22"/>
      <c r="Z7" s="23"/>
      <c r="AA7" s="23"/>
      <c r="AB7" s="23">
        <v>3</v>
      </c>
      <c r="AC7" s="23"/>
      <c r="AD7" s="24"/>
      <c r="AE7" s="24"/>
      <c r="AF7" s="24">
        <v>3</v>
      </c>
      <c r="AG7" s="24"/>
      <c r="AH7" s="25"/>
      <c r="AI7" s="25"/>
      <c r="AJ7" s="25">
        <v>3</v>
      </c>
      <c r="AK7" s="25"/>
      <c r="AL7" s="26"/>
      <c r="AM7" s="26"/>
      <c r="AN7" s="26">
        <v>3</v>
      </c>
      <c r="AO7" s="26"/>
      <c r="AP7" s="22"/>
      <c r="AQ7" s="22"/>
      <c r="AR7" s="22">
        <v>3</v>
      </c>
      <c r="AS7" s="22"/>
      <c r="AT7" s="27"/>
      <c r="AU7" s="27"/>
      <c r="AV7" s="27">
        <v>3</v>
      </c>
      <c r="AW7" s="27"/>
      <c r="AX7" s="21"/>
      <c r="AY7" s="21"/>
      <c r="AZ7" s="21">
        <v>3</v>
      </c>
      <c r="BA7" s="21"/>
      <c r="BB7" s="22"/>
      <c r="BC7" s="22"/>
      <c r="BD7" s="22">
        <v>3</v>
      </c>
      <c r="BE7" s="22"/>
      <c r="BF7" s="23"/>
      <c r="BG7" s="23"/>
      <c r="BH7" s="23">
        <v>3</v>
      </c>
      <c r="BI7" s="23"/>
      <c r="BJ7" s="24"/>
      <c r="BK7" s="24"/>
      <c r="BL7" s="24">
        <v>3</v>
      </c>
      <c r="BM7" s="24"/>
      <c r="BN7" s="25"/>
      <c r="BO7" s="25"/>
      <c r="BP7" s="25"/>
      <c r="BQ7" s="25">
        <v>4</v>
      </c>
      <c r="BR7" s="26"/>
      <c r="BS7" s="26"/>
      <c r="BT7" s="26"/>
      <c r="BU7" s="26">
        <v>4</v>
      </c>
      <c r="BZ7" s="653"/>
      <c r="CA7" s="20" t="s">
        <v>29</v>
      </c>
      <c r="CB7" s="190"/>
      <c r="CD7" t="s">
        <v>30</v>
      </c>
      <c r="CE7" s="34">
        <f>SUM(CE5:CE6)</f>
        <v>150</v>
      </c>
      <c r="CI7" t="s">
        <v>21</v>
      </c>
      <c r="CJ7" s="28">
        <v>15</v>
      </c>
      <c r="CN7" t="s">
        <v>21</v>
      </c>
      <c r="CO7" s="28">
        <v>12</v>
      </c>
      <c r="CQ7" t="s">
        <v>31</v>
      </c>
      <c r="CR7" s="29">
        <v>0.15</v>
      </c>
      <c r="CS7" s="30">
        <f>CR7/CR8*100%</f>
        <v>0.15</v>
      </c>
      <c r="DO7">
        <v>1312</v>
      </c>
      <c r="DP7" s="30">
        <f>DO7/DO9*100%</f>
        <v>0.59312839059674505</v>
      </c>
      <c r="DR7">
        <v>59</v>
      </c>
    </row>
    <row r="8" spans="1:122">
      <c r="A8" s="17">
        <v>6</v>
      </c>
      <c r="B8" s="17">
        <v>6</v>
      </c>
      <c r="C8" s="664"/>
      <c r="D8" s="18"/>
      <c r="E8" s="19">
        <v>1</v>
      </c>
      <c r="F8" s="20"/>
      <c r="G8" s="20"/>
      <c r="H8" s="20">
        <v>1</v>
      </c>
      <c r="I8" s="20"/>
      <c r="J8" s="20"/>
      <c r="K8" s="20"/>
      <c r="L8" s="20"/>
      <c r="M8" s="20"/>
      <c r="N8" s="20"/>
      <c r="O8" s="20"/>
      <c r="P8" s="19"/>
      <c r="Q8" s="19"/>
      <c r="R8" s="21"/>
      <c r="S8" s="21"/>
      <c r="T8" s="21">
        <v>3</v>
      </c>
      <c r="U8" s="21"/>
      <c r="V8" s="22"/>
      <c r="W8" s="22"/>
      <c r="X8" s="22">
        <v>3</v>
      </c>
      <c r="Y8" s="22"/>
      <c r="Z8" s="23"/>
      <c r="AA8" s="23"/>
      <c r="AB8" s="23">
        <v>3</v>
      </c>
      <c r="AC8" s="23"/>
      <c r="AD8" s="24"/>
      <c r="AE8" s="24"/>
      <c r="AF8" s="24">
        <v>3</v>
      </c>
      <c r="AG8" s="24"/>
      <c r="AH8" s="25"/>
      <c r="AI8" s="25"/>
      <c r="AJ8" s="25">
        <v>3</v>
      </c>
      <c r="AK8" s="25"/>
      <c r="AL8" s="26"/>
      <c r="AM8" s="26"/>
      <c r="AN8" s="26">
        <v>3</v>
      </c>
      <c r="AO8" s="26"/>
      <c r="AP8" s="22"/>
      <c r="AQ8" s="22"/>
      <c r="AR8" s="22">
        <v>3</v>
      </c>
      <c r="AS8" s="22"/>
      <c r="AT8" s="27"/>
      <c r="AU8" s="27"/>
      <c r="AV8" s="27">
        <v>3</v>
      </c>
      <c r="AW8" s="27"/>
      <c r="AX8" s="21"/>
      <c r="AY8" s="21"/>
      <c r="AZ8" s="21">
        <v>3</v>
      </c>
      <c r="BA8" s="21"/>
      <c r="BB8" s="22"/>
      <c r="BC8" s="22"/>
      <c r="BD8" s="22">
        <v>3</v>
      </c>
      <c r="BE8" s="22"/>
      <c r="BF8" s="23"/>
      <c r="BG8" s="23"/>
      <c r="BH8" s="23">
        <v>3</v>
      </c>
      <c r="BI8" s="23"/>
      <c r="BJ8" s="24"/>
      <c r="BK8" s="24"/>
      <c r="BL8" s="24">
        <v>3</v>
      </c>
      <c r="BM8" s="24"/>
      <c r="BN8" s="25"/>
      <c r="BO8" s="25"/>
      <c r="BP8" s="25">
        <v>3</v>
      </c>
      <c r="BQ8" s="25"/>
      <c r="BR8" s="26"/>
      <c r="BS8" s="26"/>
      <c r="BT8" s="26">
        <v>3</v>
      </c>
      <c r="BU8" s="26"/>
      <c r="BZ8" s="654"/>
      <c r="CA8" s="20" t="s">
        <v>32</v>
      </c>
      <c r="CB8" s="190"/>
      <c r="CJ8" s="35">
        <f>SUM(CJ4:CJ7)</f>
        <v>150</v>
      </c>
      <c r="CO8" s="35">
        <f>SUM(CO4:CO7)</f>
        <v>150</v>
      </c>
      <c r="CQ8" t="s">
        <v>30</v>
      </c>
      <c r="CR8" s="29">
        <v>1</v>
      </c>
      <c r="CS8" s="29">
        <f>SUM(CS4:CS7)</f>
        <v>1</v>
      </c>
      <c r="DO8">
        <v>321</v>
      </c>
      <c r="DP8" s="30">
        <f>DO8/DO9*100%</f>
        <v>0.14511754068716093</v>
      </c>
      <c r="DR8">
        <v>15</v>
      </c>
    </row>
    <row r="9" spans="1:122">
      <c r="A9" s="17">
        <v>7</v>
      </c>
      <c r="B9" s="17">
        <v>7</v>
      </c>
      <c r="C9" s="664"/>
      <c r="D9" s="18">
        <v>1</v>
      </c>
      <c r="E9" s="19"/>
      <c r="F9" s="20"/>
      <c r="G9" s="20"/>
      <c r="H9" s="20"/>
      <c r="I9" s="20">
        <v>1</v>
      </c>
      <c r="J9" s="20"/>
      <c r="K9" s="20"/>
      <c r="L9" s="20"/>
      <c r="M9" s="20"/>
      <c r="N9" s="20"/>
      <c r="O9" s="20"/>
      <c r="P9" s="19"/>
      <c r="Q9" s="19"/>
      <c r="R9" s="21"/>
      <c r="S9" s="21"/>
      <c r="T9" s="21">
        <v>3</v>
      </c>
      <c r="U9" s="21"/>
      <c r="V9" s="22"/>
      <c r="W9" s="22"/>
      <c r="X9" s="22">
        <v>3</v>
      </c>
      <c r="Y9" s="22"/>
      <c r="Z9" s="23"/>
      <c r="AA9" s="23"/>
      <c r="AB9" s="23">
        <v>3</v>
      </c>
      <c r="AC9" s="23"/>
      <c r="AD9" s="24"/>
      <c r="AE9" s="24"/>
      <c r="AF9" s="24">
        <v>3</v>
      </c>
      <c r="AG9" s="24"/>
      <c r="AH9" s="25"/>
      <c r="AI9" s="25"/>
      <c r="AJ9" s="25">
        <v>3</v>
      </c>
      <c r="AK9" s="25"/>
      <c r="AL9" s="26"/>
      <c r="AM9" s="26"/>
      <c r="AN9" s="26">
        <v>3</v>
      </c>
      <c r="AO9" s="26"/>
      <c r="AP9" s="22"/>
      <c r="AQ9" s="22"/>
      <c r="AR9" s="22">
        <v>3</v>
      </c>
      <c r="AS9" s="22"/>
      <c r="AT9" s="27"/>
      <c r="AU9" s="27"/>
      <c r="AV9" s="27">
        <v>3</v>
      </c>
      <c r="AW9" s="27"/>
      <c r="AX9" s="21"/>
      <c r="AY9" s="21"/>
      <c r="AZ9" s="21">
        <v>3</v>
      </c>
      <c r="BA9" s="21"/>
      <c r="BB9" s="22"/>
      <c r="BC9" s="22"/>
      <c r="BD9" s="22">
        <v>3</v>
      </c>
      <c r="BE9" s="22"/>
      <c r="BF9" s="23"/>
      <c r="BG9" s="23"/>
      <c r="BH9" s="23">
        <v>3</v>
      </c>
      <c r="BI9" s="23"/>
      <c r="BJ9" s="24"/>
      <c r="BK9" s="24"/>
      <c r="BL9" s="24">
        <v>3</v>
      </c>
      <c r="BM9" s="24"/>
      <c r="BN9" s="25"/>
      <c r="BO9" s="25"/>
      <c r="BP9" s="25">
        <v>3</v>
      </c>
      <c r="BQ9" s="25"/>
      <c r="BR9" s="26"/>
      <c r="BS9" s="26"/>
      <c r="BT9" s="26">
        <v>3</v>
      </c>
      <c r="BU9" s="26"/>
      <c r="BZ9" s="655"/>
      <c r="CA9" s="20" t="s">
        <v>33</v>
      </c>
      <c r="CB9" s="190"/>
      <c r="CD9" s="652" t="s">
        <v>34</v>
      </c>
      <c r="CE9" s="652"/>
      <c r="CG9">
        <v>2</v>
      </c>
      <c r="CI9" t="s">
        <v>18</v>
      </c>
      <c r="CJ9" s="28">
        <v>1</v>
      </c>
      <c r="CL9">
        <v>9</v>
      </c>
      <c r="CN9" t="s">
        <v>18</v>
      </c>
      <c r="CO9" s="28">
        <v>2</v>
      </c>
      <c r="DO9">
        <f>SUM(DO5:DO8)</f>
        <v>2212</v>
      </c>
      <c r="DP9" s="29">
        <f>SUM(DP5:DP8)</f>
        <v>1</v>
      </c>
      <c r="DR9">
        <v>100</v>
      </c>
    </row>
    <row r="10" spans="1:122">
      <c r="A10" s="17">
        <v>8</v>
      </c>
      <c r="B10" s="17">
        <v>8</v>
      </c>
      <c r="C10" s="664"/>
      <c r="D10" s="18">
        <v>1</v>
      </c>
      <c r="E10" s="19"/>
      <c r="F10" s="20"/>
      <c r="G10" s="20"/>
      <c r="H10" s="20"/>
      <c r="I10" s="20"/>
      <c r="J10" s="20">
        <v>1</v>
      </c>
      <c r="K10" s="20"/>
      <c r="L10" s="20"/>
      <c r="M10" s="20"/>
      <c r="N10" s="20"/>
      <c r="O10" s="20"/>
      <c r="P10" s="19"/>
      <c r="Q10" s="19"/>
      <c r="R10" s="21"/>
      <c r="S10" s="21"/>
      <c r="T10" s="21">
        <v>3</v>
      </c>
      <c r="U10" s="21"/>
      <c r="V10" s="22"/>
      <c r="W10" s="22"/>
      <c r="X10" s="22">
        <v>3</v>
      </c>
      <c r="Y10" s="22"/>
      <c r="Z10" s="23"/>
      <c r="AA10" s="23"/>
      <c r="AB10" s="23">
        <v>3</v>
      </c>
      <c r="AC10" s="23"/>
      <c r="AD10" s="24"/>
      <c r="AE10" s="24"/>
      <c r="AF10" s="24">
        <v>3</v>
      </c>
      <c r="AG10" s="24"/>
      <c r="AH10" s="25"/>
      <c r="AI10" s="25"/>
      <c r="AJ10" s="25">
        <v>3</v>
      </c>
      <c r="AK10" s="25"/>
      <c r="AL10" s="26"/>
      <c r="AM10" s="26"/>
      <c r="AN10" s="26">
        <v>3</v>
      </c>
      <c r="AO10" s="26"/>
      <c r="AP10" s="22"/>
      <c r="AQ10" s="22"/>
      <c r="AR10" s="22">
        <v>3</v>
      </c>
      <c r="AS10" s="22"/>
      <c r="AT10" s="27"/>
      <c r="AU10" s="27"/>
      <c r="AV10" s="27">
        <v>3</v>
      </c>
      <c r="AW10" s="27"/>
      <c r="AX10" s="21"/>
      <c r="AY10" s="21"/>
      <c r="AZ10" s="21"/>
      <c r="BA10" s="21">
        <v>4</v>
      </c>
      <c r="BB10" s="22"/>
      <c r="BC10" s="22"/>
      <c r="BD10" s="22">
        <v>3</v>
      </c>
      <c r="BE10" s="22"/>
      <c r="BF10" s="23"/>
      <c r="BG10" s="23"/>
      <c r="BH10" s="23">
        <v>3</v>
      </c>
      <c r="BI10" s="23"/>
      <c r="BJ10" s="24"/>
      <c r="BK10" s="24"/>
      <c r="BL10" s="24"/>
      <c r="BM10" s="24">
        <v>4</v>
      </c>
      <c r="BN10" s="25"/>
      <c r="BO10" s="25"/>
      <c r="BP10" s="25"/>
      <c r="BQ10" s="25">
        <v>4</v>
      </c>
      <c r="BR10" s="26"/>
      <c r="BS10" s="26"/>
      <c r="BT10" s="26"/>
      <c r="BU10" s="26">
        <v>4</v>
      </c>
      <c r="BZ10" s="189"/>
      <c r="CA10" s="20"/>
      <c r="CB10" s="190"/>
      <c r="CD10" s="188"/>
      <c r="CE10" s="188"/>
      <c r="CJ10" s="28"/>
      <c r="CO10" s="28"/>
      <c r="DP10" s="29"/>
    </row>
    <row r="11" spans="1:122">
      <c r="A11" s="17">
        <v>9</v>
      </c>
      <c r="B11" s="17">
        <v>9</v>
      </c>
      <c r="C11" s="664"/>
      <c r="D11" s="18">
        <v>1</v>
      </c>
      <c r="E11" s="19"/>
      <c r="F11" s="20"/>
      <c r="G11" s="20"/>
      <c r="H11" s="20"/>
      <c r="I11" s="20"/>
      <c r="J11" s="20">
        <v>1</v>
      </c>
      <c r="K11" s="20"/>
      <c r="L11" s="20"/>
      <c r="M11" s="20"/>
      <c r="N11" s="20"/>
      <c r="O11" s="20"/>
      <c r="P11" s="19"/>
      <c r="Q11" s="19"/>
      <c r="R11" s="21"/>
      <c r="S11" s="21"/>
      <c r="T11" s="21">
        <v>3</v>
      </c>
      <c r="U11" s="21"/>
      <c r="V11" s="22"/>
      <c r="W11" s="22"/>
      <c r="X11" s="22">
        <v>3</v>
      </c>
      <c r="Y11" s="22"/>
      <c r="Z11" s="23"/>
      <c r="AA11" s="23"/>
      <c r="AB11" s="23">
        <v>3</v>
      </c>
      <c r="AC11" s="23"/>
      <c r="AD11" s="24"/>
      <c r="AE11" s="24"/>
      <c r="AF11" s="24">
        <v>3</v>
      </c>
      <c r="AG11" s="24"/>
      <c r="AH11" s="25"/>
      <c r="AI11" s="25"/>
      <c r="AJ11" s="25">
        <v>3</v>
      </c>
      <c r="AK11" s="25"/>
      <c r="AL11" s="26"/>
      <c r="AM11" s="26"/>
      <c r="AN11" s="26">
        <v>3</v>
      </c>
      <c r="AO11" s="26"/>
      <c r="AP11" s="22"/>
      <c r="AQ11" s="22"/>
      <c r="AR11" s="22">
        <v>3</v>
      </c>
      <c r="AS11" s="22"/>
      <c r="AT11" s="27"/>
      <c r="AU11" s="27"/>
      <c r="AV11" s="27">
        <v>3</v>
      </c>
      <c r="AW11" s="27"/>
      <c r="AX11" s="21"/>
      <c r="AY11" s="21"/>
      <c r="AZ11" s="21"/>
      <c r="BA11" s="21">
        <v>4</v>
      </c>
      <c r="BB11" s="22"/>
      <c r="BC11" s="22"/>
      <c r="BD11" s="22">
        <v>3</v>
      </c>
      <c r="BE11" s="22"/>
      <c r="BF11" s="23"/>
      <c r="BG11" s="23"/>
      <c r="BH11" s="23">
        <v>3</v>
      </c>
      <c r="BI11" s="23"/>
      <c r="BJ11" s="24"/>
      <c r="BK11" s="24"/>
      <c r="BL11" s="24"/>
      <c r="BM11" s="24">
        <v>4</v>
      </c>
      <c r="BN11" s="25"/>
      <c r="BO11" s="25"/>
      <c r="BP11" s="25"/>
      <c r="BQ11" s="25">
        <v>4</v>
      </c>
      <c r="BR11" s="26"/>
      <c r="BS11" s="26"/>
      <c r="BT11" s="26"/>
      <c r="BU11" s="26">
        <v>4</v>
      </c>
      <c r="BZ11" s="189"/>
      <c r="CA11" s="20"/>
      <c r="CB11" s="190"/>
      <c r="CD11" s="188"/>
      <c r="CE11" s="188"/>
      <c r="CJ11" s="28"/>
      <c r="CO11" s="28"/>
      <c r="DP11" s="29"/>
    </row>
    <row r="12" spans="1:122">
      <c r="A12" s="17">
        <v>10</v>
      </c>
      <c r="B12" s="17">
        <v>10</v>
      </c>
      <c r="C12" s="664"/>
      <c r="D12" s="18"/>
      <c r="E12" s="19">
        <v>1</v>
      </c>
      <c r="F12" s="20"/>
      <c r="G12" s="20"/>
      <c r="H12" s="20">
        <v>1</v>
      </c>
      <c r="I12" s="20"/>
      <c r="J12" s="20"/>
      <c r="K12" s="20"/>
      <c r="L12" s="20"/>
      <c r="M12" s="20"/>
      <c r="N12" s="20"/>
      <c r="O12" s="20"/>
      <c r="P12" s="19"/>
      <c r="Q12" s="19"/>
      <c r="R12" s="21"/>
      <c r="S12" s="21"/>
      <c r="T12" s="21"/>
      <c r="U12" s="21">
        <v>4</v>
      </c>
      <c r="V12" s="22"/>
      <c r="W12" s="22"/>
      <c r="X12" s="22"/>
      <c r="Y12" s="22">
        <v>4</v>
      </c>
      <c r="Z12" s="23"/>
      <c r="AA12" s="23"/>
      <c r="AB12" s="23"/>
      <c r="AC12" s="23">
        <v>4</v>
      </c>
      <c r="AD12" s="24"/>
      <c r="AE12" s="24"/>
      <c r="AF12" s="24"/>
      <c r="AG12" s="24">
        <v>4</v>
      </c>
      <c r="AH12" s="25"/>
      <c r="AI12" s="25"/>
      <c r="AJ12" s="25"/>
      <c r="AK12" s="25">
        <v>4</v>
      </c>
      <c r="AL12" s="26"/>
      <c r="AM12" s="26"/>
      <c r="AN12" s="26"/>
      <c r="AO12" s="26">
        <v>4</v>
      </c>
      <c r="AP12" s="22"/>
      <c r="AQ12" s="22"/>
      <c r="AR12" s="22"/>
      <c r="AS12" s="22">
        <v>4</v>
      </c>
      <c r="AT12" s="27"/>
      <c r="AU12" s="27"/>
      <c r="AV12" s="27"/>
      <c r="AW12" s="27">
        <v>4</v>
      </c>
      <c r="AX12" s="21"/>
      <c r="AY12" s="21"/>
      <c r="AZ12" s="21"/>
      <c r="BA12" s="21">
        <v>4</v>
      </c>
      <c r="BB12" s="22"/>
      <c r="BC12" s="22"/>
      <c r="BD12" s="22"/>
      <c r="BE12" s="22">
        <v>4</v>
      </c>
      <c r="BF12" s="23"/>
      <c r="BG12" s="23"/>
      <c r="BH12" s="23"/>
      <c r="BI12" s="23">
        <v>4</v>
      </c>
      <c r="BJ12" s="24"/>
      <c r="BK12" s="24"/>
      <c r="BL12" s="24"/>
      <c r="BM12" s="24">
        <v>4</v>
      </c>
      <c r="BN12" s="25"/>
      <c r="BO12" s="25"/>
      <c r="BP12" s="25"/>
      <c r="BQ12" s="25">
        <v>4</v>
      </c>
      <c r="BR12" s="26"/>
      <c r="BS12" s="26"/>
      <c r="BT12" s="26"/>
      <c r="BU12" s="26">
        <v>4</v>
      </c>
      <c r="BZ12" s="189"/>
      <c r="CA12" s="20"/>
      <c r="CB12" s="190"/>
      <c r="CD12" s="188"/>
      <c r="CE12" s="188"/>
      <c r="CJ12" s="28"/>
      <c r="CO12" s="28"/>
      <c r="DP12" s="29"/>
    </row>
    <row r="13" spans="1:122">
      <c r="A13" s="17">
        <v>11</v>
      </c>
      <c r="B13" s="17">
        <v>11</v>
      </c>
      <c r="C13" s="664"/>
      <c r="D13" s="18"/>
      <c r="E13" s="19">
        <v>1</v>
      </c>
      <c r="F13" s="20"/>
      <c r="G13" s="20"/>
      <c r="H13" s="20"/>
      <c r="I13" s="20"/>
      <c r="J13" s="20">
        <v>1</v>
      </c>
      <c r="K13" s="20"/>
      <c r="L13" s="20"/>
      <c r="M13" s="20"/>
      <c r="N13" s="20"/>
      <c r="O13" s="20"/>
      <c r="P13" s="19"/>
      <c r="Q13" s="19"/>
      <c r="R13" s="21"/>
      <c r="S13" s="21"/>
      <c r="T13" s="21"/>
      <c r="U13" s="21">
        <v>4</v>
      </c>
      <c r="V13" s="22"/>
      <c r="W13" s="22"/>
      <c r="X13" s="22"/>
      <c r="Y13" s="22">
        <v>4</v>
      </c>
      <c r="Z13" s="23"/>
      <c r="AA13" s="23"/>
      <c r="AB13" s="23"/>
      <c r="AC13" s="23">
        <v>4</v>
      </c>
      <c r="AD13" s="24"/>
      <c r="AE13" s="24"/>
      <c r="AF13" s="24"/>
      <c r="AG13" s="24">
        <v>4</v>
      </c>
      <c r="AH13" s="25"/>
      <c r="AI13" s="25"/>
      <c r="AJ13" s="25"/>
      <c r="AK13" s="25">
        <v>4</v>
      </c>
      <c r="AL13" s="26"/>
      <c r="AM13" s="26"/>
      <c r="AN13" s="26"/>
      <c r="AO13" s="26">
        <v>4</v>
      </c>
      <c r="AP13" s="22"/>
      <c r="AQ13" s="22"/>
      <c r="AR13" s="22"/>
      <c r="AS13" s="22">
        <v>4</v>
      </c>
      <c r="AT13" s="27"/>
      <c r="AU13" s="27"/>
      <c r="AV13" s="27"/>
      <c r="AW13" s="27">
        <v>4</v>
      </c>
      <c r="AX13" s="21"/>
      <c r="AY13" s="21"/>
      <c r="AZ13" s="21"/>
      <c r="BA13" s="21">
        <v>4</v>
      </c>
      <c r="BB13" s="22"/>
      <c r="BC13" s="22"/>
      <c r="BD13" s="22"/>
      <c r="BE13" s="22">
        <v>4</v>
      </c>
      <c r="BF13" s="23"/>
      <c r="BG13" s="23"/>
      <c r="BH13" s="23"/>
      <c r="BI13" s="23">
        <v>4</v>
      </c>
      <c r="BJ13" s="24"/>
      <c r="BK13" s="24"/>
      <c r="BL13" s="24"/>
      <c r="BM13" s="24">
        <v>4</v>
      </c>
      <c r="BN13" s="25"/>
      <c r="BO13" s="25"/>
      <c r="BP13" s="25"/>
      <c r="BQ13" s="25">
        <v>4</v>
      </c>
      <c r="BR13" s="26"/>
      <c r="BS13" s="26"/>
      <c r="BT13" s="26"/>
      <c r="BU13" s="26">
        <v>4</v>
      </c>
      <c r="BZ13" s="189"/>
      <c r="CA13" s="20"/>
      <c r="CB13" s="190"/>
      <c r="CD13" s="188"/>
      <c r="CE13" s="188"/>
      <c r="CJ13" s="28"/>
      <c r="CO13" s="28"/>
      <c r="DP13" s="29"/>
    </row>
    <row r="14" spans="1:122">
      <c r="A14" s="17">
        <v>12</v>
      </c>
      <c r="B14" s="17">
        <v>12</v>
      </c>
      <c r="C14" s="664"/>
      <c r="D14" s="18">
        <v>1</v>
      </c>
      <c r="E14" s="19"/>
      <c r="F14" s="20"/>
      <c r="G14" s="20"/>
      <c r="H14" s="20">
        <v>1</v>
      </c>
      <c r="I14" s="20"/>
      <c r="J14" s="20"/>
      <c r="K14" s="20"/>
      <c r="L14" s="20"/>
      <c r="M14" s="20"/>
      <c r="N14" s="20"/>
      <c r="O14" s="20"/>
      <c r="P14" s="19"/>
      <c r="Q14" s="19"/>
      <c r="R14" s="21"/>
      <c r="S14" s="21"/>
      <c r="T14" s="21">
        <v>3</v>
      </c>
      <c r="U14" s="21"/>
      <c r="V14" s="22"/>
      <c r="W14" s="22"/>
      <c r="X14" s="22">
        <v>3</v>
      </c>
      <c r="Y14" s="22"/>
      <c r="Z14" s="23"/>
      <c r="AA14" s="23"/>
      <c r="AB14" s="23">
        <v>3</v>
      </c>
      <c r="AC14" s="23"/>
      <c r="AD14" s="24"/>
      <c r="AE14" s="24"/>
      <c r="AF14" s="24"/>
      <c r="AG14" s="24">
        <v>4</v>
      </c>
      <c r="AH14" s="25"/>
      <c r="AI14" s="25"/>
      <c r="AJ14" s="25"/>
      <c r="AK14" s="25">
        <v>4</v>
      </c>
      <c r="AL14" s="26"/>
      <c r="AM14" s="26"/>
      <c r="AN14" s="26">
        <v>3</v>
      </c>
      <c r="AO14" s="26"/>
      <c r="AP14" s="22"/>
      <c r="AQ14" s="22"/>
      <c r="AR14" s="22"/>
      <c r="AS14" s="22">
        <v>4</v>
      </c>
      <c r="AT14" s="27"/>
      <c r="AU14" s="27"/>
      <c r="AV14" s="27">
        <v>3</v>
      </c>
      <c r="AW14" s="27"/>
      <c r="AX14" s="21"/>
      <c r="AY14" s="21"/>
      <c r="AZ14" s="21"/>
      <c r="BA14" s="21">
        <v>4</v>
      </c>
      <c r="BB14" s="22"/>
      <c r="BC14" s="22"/>
      <c r="BD14" s="22">
        <v>3</v>
      </c>
      <c r="BE14" s="22"/>
      <c r="BF14" s="23"/>
      <c r="BG14" s="23"/>
      <c r="BH14" s="23">
        <v>3</v>
      </c>
      <c r="BI14" s="23"/>
      <c r="BJ14" s="24"/>
      <c r="BK14" s="24"/>
      <c r="BL14" s="24"/>
      <c r="BM14" s="24">
        <v>4</v>
      </c>
      <c r="BN14" s="25"/>
      <c r="BO14" s="25"/>
      <c r="BP14" s="25"/>
      <c r="BQ14" s="25">
        <v>4</v>
      </c>
      <c r="BR14" s="26"/>
      <c r="BS14" s="26"/>
      <c r="BT14" s="26"/>
      <c r="BU14" s="26">
        <v>4</v>
      </c>
      <c r="BZ14" s="189"/>
      <c r="CA14" s="20"/>
      <c r="CB14" s="190"/>
      <c r="CD14" s="188"/>
      <c r="CE14" s="188"/>
      <c r="CJ14" s="28"/>
      <c r="CO14" s="28"/>
      <c r="DP14" s="29"/>
    </row>
    <row r="15" spans="1:122">
      <c r="A15" s="17">
        <v>13</v>
      </c>
      <c r="B15" s="17">
        <v>13</v>
      </c>
      <c r="C15" s="664"/>
      <c r="D15" s="18"/>
      <c r="E15" s="19">
        <v>1</v>
      </c>
      <c r="F15" s="20"/>
      <c r="G15" s="20"/>
      <c r="H15" s="20"/>
      <c r="I15" s="20">
        <v>1</v>
      </c>
      <c r="J15" s="20"/>
      <c r="K15" s="20"/>
      <c r="L15" s="20"/>
      <c r="M15" s="20"/>
      <c r="N15" s="20"/>
      <c r="O15" s="20"/>
      <c r="P15" s="19"/>
      <c r="Q15" s="19"/>
      <c r="R15" s="21"/>
      <c r="S15" s="21"/>
      <c r="T15" s="21"/>
      <c r="U15" s="21">
        <v>4</v>
      </c>
      <c r="V15" s="22"/>
      <c r="W15" s="22"/>
      <c r="X15" s="22"/>
      <c r="Y15" s="22">
        <v>4</v>
      </c>
      <c r="Z15" s="23"/>
      <c r="AA15" s="23"/>
      <c r="AB15" s="23">
        <v>3</v>
      </c>
      <c r="AC15" s="23"/>
      <c r="AD15" s="24"/>
      <c r="AE15" s="24"/>
      <c r="AF15" s="24">
        <v>3</v>
      </c>
      <c r="AG15" s="24"/>
      <c r="AH15" s="25"/>
      <c r="AI15" s="25"/>
      <c r="AJ15" s="25">
        <v>3</v>
      </c>
      <c r="AK15" s="25"/>
      <c r="AL15" s="26"/>
      <c r="AM15" s="26"/>
      <c r="AN15" s="26"/>
      <c r="AO15" s="26">
        <v>4</v>
      </c>
      <c r="AP15" s="22"/>
      <c r="AQ15" s="22"/>
      <c r="AR15" s="22">
        <v>3</v>
      </c>
      <c r="AS15" s="22"/>
      <c r="AT15" s="27"/>
      <c r="AU15" s="27"/>
      <c r="AV15" s="27"/>
      <c r="AW15" s="27">
        <v>4</v>
      </c>
      <c r="AX15" s="21"/>
      <c r="AY15" s="21"/>
      <c r="AZ15" s="21"/>
      <c r="BA15" s="21">
        <v>4</v>
      </c>
      <c r="BB15" s="22"/>
      <c r="BC15" s="22"/>
      <c r="BD15" s="22"/>
      <c r="BE15" s="22">
        <v>4</v>
      </c>
      <c r="BF15" s="23"/>
      <c r="BG15" s="23"/>
      <c r="BH15" s="23"/>
      <c r="BI15" s="23">
        <v>4</v>
      </c>
      <c r="BJ15" s="24"/>
      <c r="BK15" s="24"/>
      <c r="BL15" s="24"/>
      <c r="BM15" s="24">
        <v>4</v>
      </c>
      <c r="BN15" s="25"/>
      <c r="BO15" s="25"/>
      <c r="BP15" s="25"/>
      <c r="BQ15" s="25">
        <v>4</v>
      </c>
      <c r="BR15" s="26"/>
      <c r="BS15" s="26"/>
      <c r="BT15" s="26">
        <v>3</v>
      </c>
      <c r="BU15" s="26"/>
      <c r="BZ15" s="189"/>
      <c r="CA15" s="20"/>
      <c r="CB15" s="190"/>
      <c r="CD15" s="188"/>
      <c r="CE15" s="188"/>
      <c r="CJ15" s="28"/>
      <c r="CO15" s="28"/>
      <c r="DP15" s="29"/>
    </row>
    <row r="16" spans="1:122">
      <c r="A16" s="17">
        <v>14</v>
      </c>
      <c r="B16" s="17">
        <v>14</v>
      </c>
      <c r="C16" s="664"/>
      <c r="D16" s="18">
        <v>1</v>
      </c>
      <c r="E16" s="19"/>
      <c r="F16" s="20"/>
      <c r="G16" s="20"/>
      <c r="H16" s="20">
        <v>1</v>
      </c>
      <c r="I16" s="20"/>
      <c r="J16" s="20"/>
      <c r="K16" s="20"/>
      <c r="L16" s="20"/>
      <c r="M16" s="20"/>
      <c r="N16" s="20"/>
      <c r="O16" s="20"/>
      <c r="P16" s="19"/>
      <c r="Q16" s="19"/>
      <c r="R16" s="21"/>
      <c r="S16" s="21"/>
      <c r="T16" s="21">
        <v>3</v>
      </c>
      <c r="U16" s="21"/>
      <c r="V16" s="22"/>
      <c r="W16" s="22"/>
      <c r="X16" s="22">
        <v>3</v>
      </c>
      <c r="Y16" s="22"/>
      <c r="Z16" s="23"/>
      <c r="AA16" s="23"/>
      <c r="AB16" s="23"/>
      <c r="AC16" s="23">
        <v>4</v>
      </c>
      <c r="AD16" s="24"/>
      <c r="AE16" s="24"/>
      <c r="AF16" s="24">
        <v>3</v>
      </c>
      <c r="AG16" s="24"/>
      <c r="AH16" s="25"/>
      <c r="AI16" s="25"/>
      <c r="AJ16" s="25">
        <v>3</v>
      </c>
      <c r="AK16" s="25"/>
      <c r="AL16" s="26"/>
      <c r="AM16" s="26"/>
      <c r="AN16" s="26"/>
      <c r="AO16" s="26">
        <v>4</v>
      </c>
      <c r="AP16" s="22"/>
      <c r="AQ16" s="22"/>
      <c r="AR16" s="22">
        <v>3</v>
      </c>
      <c r="AS16" s="22"/>
      <c r="AT16" s="27"/>
      <c r="AU16" s="27"/>
      <c r="AV16" s="27">
        <v>3</v>
      </c>
      <c r="AW16" s="27"/>
      <c r="AX16" s="21"/>
      <c r="AY16" s="21"/>
      <c r="AZ16" s="21">
        <v>3</v>
      </c>
      <c r="BA16" s="21"/>
      <c r="BB16" s="22"/>
      <c r="BC16" s="22"/>
      <c r="BD16" s="22">
        <v>3</v>
      </c>
      <c r="BE16" s="22"/>
      <c r="BF16" s="23"/>
      <c r="BG16" s="23"/>
      <c r="BH16" s="23">
        <v>3</v>
      </c>
      <c r="BI16" s="23"/>
      <c r="BJ16" s="24"/>
      <c r="BK16" s="24"/>
      <c r="BL16" s="24">
        <v>3</v>
      </c>
      <c r="BM16" s="24"/>
      <c r="BN16" s="25"/>
      <c r="BO16" s="25"/>
      <c r="BP16" s="25">
        <v>3</v>
      </c>
      <c r="BQ16" s="25"/>
      <c r="BR16" s="26"/>
      <c r="BS16" s="26"/>
      <c r="BT16" s="26">
        <v>3</v>
      </c>
      <c r="BU16" s="26"/>
      <c r="BZ16" s="189"/>
      <c r="CA16" s="20"/>
      <c r="CB16" s="190"/>
      <c r="CD16" s="188"/>
      <c r="CE16" s="188"/>
      <c r="CJ16" s="28"/>
      <c r="CO16" s="28"/>
      <c r="DP16" s="29"/>
    </row>
    <row r="17" spans="1:120" s="227" customFormat="1">
      <c r="A17" s="224"/>
      <c r="B17" s="224"/>
      <c r="C17" s="206"/>
      <c r="D17" s="225">
        <f>SUM(D3:D16)</f>
        <v>8</v>
      </c>
      <c r="E17" s="226">
        <f>SUM(E3:E16)</f>
        <v>6</v>
      </c>
      <c r="F17" s="226">
        <f t="shared" ref="F17:Y17" si="0">SUM(F3:F16)</f>
        <v>0</v>
      </c>
      <c r="G17" s="226">
        <f t="shared" si="0"/>
        <v>0</v>
      </c>
      <c r="H17" s="226">
        <f t="shared" si="0"/>
        <v>6</v>
      </c>
      <c r="I17" s="226">
        <f t="shared" si="0"/>
        <v>4</v>
      </c>
      <c r="J17" s="226">
        <f t="shared" si="0"/>
        <v>4</v>
      </c>
      <c r="K17" s="226">
        <f t="shared" si="0"/>
        <v>0</v>
      </c>
      <c r="L17" s="226">
        <f t="shared" si="0"/>
        <v>0</v>
      </c>
      <c r="M17" s="226">
        <f t="shared" si="0"/>
        <v>0</v>
      </c>
      <c r="N17" s="226">
        <f t="shared" si="0"/>
        <v>0</v>
      </c>
      <c r="O17" s="226">
        <f t="shared" si="0"/>
        <v>0</v>
      </c>
      <c r="P17" s="226">
        <f t="shared" si="0"/>
        <v>0</v>
      </c>
      <c r="Q17" s="226">
        <f t="shared" si="0"/>
        <v>0</v>
      </c>
      <c r="R17" s="226">
        <f t="shared" si="0"/>
        <v>0</v>
      </c>
      <c r="S17" s="226">
        <f t="shared" si="0"/>
        <v>0</v>
      </c>
      <c r="T17" s="226">
        <f t="shared" si="0"/>
        <v>27</v>
      </c>
      <c r="U17" s="226">
        <f t="shared" si="0"/>
        <v>20</v>
      </c>
      <c r="V17" s="226">
        <f t="shared" si="0"/>
        <v>0</v>
      </c>
      <c r="W17" s="226">
        <f t="shared" si="0"/>
        <v>0</v>
      </c>
      <c r="X17" s="226">
        <f t="shared" si="0"/>
        <v>30</v>
      </c>
      <c r="Y17" s="226">
        <f t="shared" si="0"/>
        <v>16</v>
      </c>
      <c r="Z17" s="226">
        <f t="shared" ref="Z17" si="1">SUM(Z3:Z16)</f>
        <v>0</v>
      </c>
      <c r="AA17" s="226">
        <f t="shared" ref="AA17" si="2">SUM(AA3:AA16)</f>
        <v>0</v>
      </c>
      <c r="AB17" s="226">
        <f t="shared" ref="AB17" si="3">SUM(AB3:AB16)</f>
        <v>27</v>
      </c>
      <c r="AC17" s="226">
        <f t="shared" ref="AC17" si="4">SUM(AC3:AC16)</f>
        <v>20</v>
      </c>
      <c r="AD17" s="226">
        <f t="shared" ref="AD17" si="5">SUM(AD3:AD16)</f>
        <v>0</v>
      </c>
      <c r="AE17" s="226">
        <f t="shared" ref="AE17" si="6">SUM(AE3:AE16)</f>
        <v>0</v>
      </c>
      <c r="AF17" s="226">
        <f t="shared" ref="AF17" si="7">SUM(AF3:AF16)</f>
        <v>27</v>
      </c>
      <c r="AG17" s="226">
        <f t="shared" ref="AG17" si="8">SUM(AG3:AG16)</f>
        <v>20</v>
      </c>
      <c r="AH17" s="226">
        <f t="shared" ref="AH17" si="9">SUM(AH3:AH16)</f>
        <v>0</v>
      </c>
      <c r="AI17" s="226">
        <f t="shared" ref="AI17" si="10">SUM(AI3:AI16)</f>
        <v>0</v>
      </c>
      <c r="AJ17" s="226">
        <f t="shared" ref="AJ17" si="11">SUM(AJ3:AJ16)</f>
        <v>27</v>
      </c>
      <c r="AK17" s="226">
        <f t="shared" ref="AK17" si="12">SUM(AK3:AK16)</f>
        <v>20</v>
      </c>
      <c r="AL17" s="226">
        <f t="shared" ref="AL17" si="13">SUM(AL3:AL16)</f>
        <v>0</v>
      </c>
      <c r="AM17" s="226">
        <f t="shared" ref="AM17" si="14">SUM(AM3:AM16)</f>
        <v>0</v>
      </c>
      <c r="AN17" s="226">
        <f t="shared" ref="AN17" si="15">SUM(AN3:AN16)</f>
        <v>21</v>
      </c>
      <c r="AO17" s="226">
        <f t="shared" ref="AO17" si="16">SUM(AO3:AO16)</f>
        <v>28</v>
      </c>
      <c r="AP17" s="226">
        <f t="shared" ref="AP17" si="17">SUM(AP3:AP16)</f>
        <v>0</v>
      </c>
      <c r="AQ17" s="226">
        <f t="shared" ref="AQ17" si="18">SUM(AQ3:AQ16)</f>
        <v>0</v>
      </c>
      <c r="AR17" s="226">
        <f t="shared" ref="AR17:AS17" si="19">SUM(AR3:AR16)</f>
        <v>24</v>
      </c>
      <c r="AS17" s="226">
        <f t="shared" si="19"/>
        <v>24</v>
      </c>
      <c r="AT17" s="226">
        <f t="shared" ref="AT17" si="20">SUM(AT3:AT16)</f>
        <v>0</v>
      </c>
      <c r="AU17" s="226">
        <f t="shared" ref="AU17" si="21">SUM(AU3:AU16)</f>
        <v>0</v>
      </c>
      <c r="AV17" s="226">
        <f t="shared" ref="AV17" si="22">SUM(AV3:AV16)</f>
        <v>30</v>
      </c>
      <c r="AW17" s="226">
        <f t="shared" ref="AW17" si="23">SUM(AW3:AW16)</f>
        <v>16</v>
      </c>
      <c r="AX17" s="226">
        <f t="shared" ref="AX17" si="24">SUM(AX3:AX16)</f>
        <v>0</v>
      </c>
      <c r="AY17" s="226">
        <f t="shared" ref="AY17" si="25">SUM(AY3:AY16)</f>
        <v>0</v>
      </c>
      <c r="AZ17" s="226">
        <f t="shared" ref="AZ17" si="26">SUM(AZ3:AZ16)</f>
        <v>18</v>
      </c>
      <c r="BA17" s="226">
        <f t="shared" ref="BA17" si="27">SUM(BA3:BA16)</f>
        <v>32</v>
      </c>
      <c r="BB17" s="226">
        <f t="shared" ref="BB17" si="28">SUM(BB3:BB16)</f>
        <v>0</v>
      </c>
      <c r="BC17" s="226">
        <f t="shared" ref="BC17" si="29">SUM(BC3:BC16)</f>
        <v>0</v>
      </c>
      <c r="BD17" s="226">
        <f t="shared" ref="BD17" si="30">SUM(BD3:BD16)</f>
        <v>27</v>
      </c>
      <c r="BE17" s="226">
        <f t="shared" ref="BE17" si="31">SUM(BE3:BE16)</f>
        <v>20</v>
      </c>
      <c r="BF17" s="226">
        <f t="shared" ref="BF17" si="32">SUM(BF3:BF16)</f>
        <v>0</v>
      </c>
      <c r="BG17" s="226">
        <f t="shared" ref="BG17" si="33">SUM(BG3:BG16)</f>
        <v>0</v>
      </c>
      <c r="BH17" s="226">
        <f t="shared" ref="BH17" si="34">SUM(BH3:BH16)</f>
        <v>27</v>
      </c>
      <c r="BI17" s="226">
        <f t="shared" ref="BI17" si="35">SUM(BI3:BI16)</f>
        <v>20</v>
      </c>
      <c r="BJ17" s="226">
        <f t="shared" ref="BJ17" si="36">SUM(BJ3:BJ16)</f>
        <v>0</v>
      </c>
      <c r="BK17" s="226">
        <f t="shared" ref="BK17" si="37">SUM(BK3:BK16)</f>
        <v>0</v>
      </c>
      <c r="BL17" s="226">
        <f t="shared" ref="BL17:BM17" si="38">SUM(BL3:BL16)</f>
        <v>15</v>
      </c>
      <c r="BM17" s="226">
        <f t="shared" si="38"/>
        <v>36</v>
      </c>
      <c r="BN17" s="226">
        <f t="shared" ref="BN17" si="39">SUM(BN3:BN16)</f>
        <v>0</v>
      </c>
      <c r="BO17" s="226">
        <f t="shared" ref="BO17" si="40">SUM(BO3:BO16)</f>
        <v>0</v>
      </c>
      <c r="BP17" s="226">
        <f t="shared" ref="BP17" si="41">SUM(BP3:BP16)</f>
        <v>18</v>
      </c>
      <c r="BQ17" s="226">
        <f t="shared" ref="BQ17" si="42">SUM(BQ3:BQ16)</f>
        <v>32</v>
      </c>
      <c r="BR17" s="226">
        <f t="shared" ref="BR17" si="43">SUM(BR3:BR16)</f>
        <v>0</v>
      </c>
      <c r="BS17" s="226">
        <f t="shared" ref="BS17" si="44">SUM(BS3:BS16)</f>
        <v>0</v>
      </c>
      <c r="BT17" s="226">
        <f t="shared" ref="BT17" si="45">SUM(BT3:BT16)</f>
        <v>18</v>
      </c>
      <c r="BU17" s="226">
        <f t="shared" ref="BU17" si="46">SUM(BU3:BU16)</f>
        <v>32</v>
      </c>
      <c r="BZ17" s="218"/>
      <c r="CA17" s="228"/>
      <c r="CB17" s="229"/>
      <c r="CD17" s="221"/>
      <c r="CE17" s="221"/>
      <c r="DP17" s="230"/>
    </row>
    <row r="18" spans="1:120" s="217" customFormat="1">
      <c r="A18" s="38"/>
      <c r="B18" s="38"/>
      <c r="C18" s="206"/>
      <c r="D18" s="215">
        <f>D17+E17</f>
        <v>14</v>
      </c>
      <c r="E18" s="216"/>
      <c r="F18" s="38">
        <f>SUM(F17:K17)</f>
        <v>14</v>
      </c>
      <c r="G18" s="38"/>
      <c r="H18" s="38"/>
      <c r="I18" s="38"/>
      <c r="J18" s="38"/>
      <c r="K18" s="38"/>
      <c r="L18" s="38"/>
      <c r="M18" s="38"/>
      <c r="N18" s="38"/>
      <c r="O18" s="38"/>
      <c r="P18" s="216"/>
      <c r="Q18" s="216"/>
      <c r="R18" s="38">
        <f>SUM(R17:U17)</f>
        <v>47</v>
      </c>
      <c r="S18" s="38"/>
      <c r="T18" s="38"/>
      <c r="U18" s="38"/>
      <c r="V18" s="38">
        <f>SUM(V17:Y17)</f>
        <v>46</v>
      </c>
      <c r="W18" s="38"/>
      <c r="X18" s="38"/>
      <c r="Y18" s="38"/>
      <c r="Z18" s="38">
        <f>SUM(Z17:AC17)</f>
        <v>47</v>
      </c>
      <c r="AA18" s="38"/>
      <c r="AB18" s="38"/>
      <c r="AC18" s="38"/>
      <c r="AD18" s="38">
        <f>SUM(AD17:AG17)</f>
        <v>47</v>
      </c>
      <c r="AE18" s="38"/>
      <c r="AF18" s="38"/>
      <c r="AG18" s="38"/>
      <c r="AH18" s="38">
        <f>SUM(AH17:AK17)</f>
        <v>47</v>
      </c>
      <c r="AI18" s="38"/>
      <c r="AJ18" s="38"/>
      <c r="AK18" s="38"/>
      <c r="AL18" s="38">
        <f>SUM(AL17:AO17)</f>
        <v>49</v>
      </c>
      <c r="AM18" s="38"/>
      <c r="AN18" s="38"/>
      <c r="AO18" s="38"/>
      <c r="AP18" s="38">
        <f>SUM(AP17:AS17)</f>
        <v>48</v>
      </c>
      <c r="AQ18" s="38"/>
      <c r="AR18" s="38"/>
      <c r="AS18" s="38"/>
      <c r="AT18" s="38">
        <f>SUM(AT17:AW17)</f>
        <v>46</v>
      </c>
      <c r="AU18" s="38"/>
      <c r="AV18" s="38"/>
      <c r="AW18" s="38"/>
      <c r="AX18" s="38">
        <f>SUM(AX17:BA17)</f>
        <v>50</v>
      </c>
      <c r="AY18" s="38"/>
      <c r="AZ18" s="38"/>
      <c r="BA18" s="38"/>
      <c r="BB18" s="38">
        <f>SUM(BB17:BE17)</f>
        <v>47</v>
      </c>
      <c r="BC18" s="38"/>
      <c r="BD18" s="38"/>
      <c r="BE18" s="38"/>
      <c r="BF18" s="38">
        <f>SUM(BF17:BI17)</f>
        <v>47</v>
      </c>
      <c r="BG18" s="38"/>
      <c r="BH18" s="38"/>
      <c r="BI18" s="38"/>
      <c r="BJ18" s="38">
        <f>SUM(BJ17:BM17)</f>
        <v>51</v>
      </c>
      <c r="BK18" s="38"/>
      <c r="BL18" s="38"/>
      <c r="BM18" s="38"/>
      <c r="BN18" s="38">
        <f>SUM(BN17:BQ17)</f>
        <v>50</v>
      </c>
      <c r="BO18" s="38"/>
      <c r="BP18" s="38"/>
      <c r="BQ18" s="38"/>
      <c r="BR18" s="38">
        <f>SUM(BR17:BU17)</f>
        <v>50</v>
      </c>
      <c r="BS18" s="38"/>
      <c r="BT18" s="38"/>
      <c r="BU18" s="38"/>
      <c r="BZ18" s="218"/>
      <c r="CA18" s="219"/>
      <c r="CB18" s="220"/>
      <c r="CD18" s="221"/>
      <c r="CE18" s="221"/>
      <c r="DP18" s="222"/>
    </row>
    <row r="19" spans="1:120">
      <c r="A19" s="17"/>
      <c r="B19" s="17"/>
      <c r="C19" s="207"/>
      <c r="D19" s="18"/>
      <c r="E19" s="19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19"/>
      <c r="Q19" s="19"/>
      <c r="R19" s="21">
        <f>R17/1</f>
        <v>0</v>
      </c>
      <c r="S19" s="21">
        <f>S17/2</f>
        <v>0</v>
      </c>
      <c r="T19" s="21">
        <f>T17/3</f>
        <v>9</v>
      </c>
      <c r="U19" s="21">
        <f>U17/4</f>
        <v>5</v>
      </c>
      <c r="V19" s="21">
        <f>V17/1</f>
        <v>0</v>
      </c>
      <c r="W19" s="21">
        <f>W17/2</f>
        <v>0</v>
      </c>
      <c r="X19" s="21">
        <f>X17/3</f>
        <v>10</v>
      </c>
      <c r="Y19" s="21">
        <f>Y17/4</f>
        <v>4</v>
      </c>
      <c r="Z19" s="21">
        <f>Z17/1</f>
        <v>0</v>
      </c>
      <c r="AA19" s="21">
        <f>AA17/2</f>
        <v>0</v>
      </c>
      <c r="AB19" s="21">
        <f>AB17/3</f>
        <v>9</v>
      </c>
      <c r="AC19" s="21">
        <f>AC17/4</f>
        <v>5</v>
      </c>
      <c r="AD19" s="21">
        <f>AD17/1</f>
        <v>0</v>
      </c>
      <c r="AE19" s="21">
        <f>AE17/2</f>
        <v>0</v>
      </c>
      <c r="AF19" s="21">
        <f>AF17/3</f>
        <v>9</v>
      </c>
      <c r="AG19" s="21">
        <f>AG17/4</f>
        <v>5</v>
      </c>
      <c r="AH19" s="21">
        <f>AH17/1</f>
        <v>0</v>
      </c>
      <c r="AI19" s="21">
        <f>AI17/2</f>
        <v>0</v>
      </c>
      <c r="AJ19" s="21">
        <f>AJ17/3</f>
        <v>9</v>
      </c>
      <c r="AK19" s="21">
        <f>AK17/4</f>
        <v>5</v>
      </c>
      <c r="AL19" s="21">
        <f>AL17/1</f>
        <v>0</v>
      </c>
      <c r="AM19" s="21">
        <f>AM17/2</f>
        <v>0</v>
      </c>
      <c r="AN19" s="21">
        <f>AN17/3</f>
        <v>7</v>
      </c>
      <c r="AO19" s="21">
        <f>AO17/4</f>
        <v>7</v>
      </c>
      <c r="AP19" s="21">
        <f>AP17/1</f>
        <v>0</v>
      </c>
      <c r="AQ19" s="21">
        <f>AQ17/2</f>
        <v>0</v>
      </c>
      <c r="AR19" s="21">
        <f>AR17/3</f>
        <v>8</v>
      </c>
      <c r="AS19" s="21">
        <f>AS17/4</f>
        <v>6</v>
      </c>
      <c r="AT19" s="21">
        <f>AT17/1</f>
        <v>0</v>
      </c>
      <c r="AU19" s="21">
        <f>AU17/2</f>
        <v>0</v>
      </c>
      <c r="AV19" s="21">
        <f>AV17/3</f>
        <v>10</v>
      </c>
      <c r="AW19" s="21">
        <f>AW17/4</f>
        <v>4</v>
      </c>
      <c r="AX19" s="21">
        <f>AX17/1</f>
        <v>0</v>
      </c>
      <c r="AY19" s="21">
        <f>AY17/2</f>
        <v>0</v>
      </c>
      <c r="AZ19" s="21">
        <f>AZ17/3</f>
        <v>6</v>
      </c>
      <c r="BA19" s="21">
        <f>BA17/4</f>
        <v>8</v>
      </c>
      <c r="BB19" s="21">
        <f>BB17/1</f>
        <v>0</v>
      </c>
      <c r="BC19" s="21">
        <f>BC17/2</f>
        <v>0</v>
      </c>
      <c r="BD19" s="21">
        <f>BD17/3</f>
        <v>9</v>
      </c>
      <c r="BE19" s="21">
        <f>BE17/4</f>
        <v>5</v>
      </c>
      <c r="BF19" s="21">
        <f>BF17/1</f>
        <v>0</v>
      </c>
      <c r="BG19" s="21">
        <f>BG17/2</f>
        <v>0</v>
      </c>
      <c r="BH19" s="21">
        <f>BH17/3</f>
        <v>9</v>
      </c>
      <c r="BI19" s="21">
        <f>BI17/4</f>
        <v>5</v>
      </c>
      <c r="BJ19" s="21">
        <f>BJ17/1</f>
        <v>0</v>
      </c>
      <c r="BK19" s="21">
        <f>BK17/2</f>
        <v>0</v>
      </c>
      <c r="BL19" s="21">
        <f>BL17/3</f>
        <v>5</v>
      </c>
      <c r="BM19" s="21">
        <f>BM17/4</f>
        <v>9</v>
      </c>
      <c r="BN19" s="21">
        <f>BN17/1</f>
        <v>0</v>
      </c>
      <c r="BO19" s="21">
        <f>BO17/2</f>
        <v>0</v>
      </c>
      <c r="BP19" s="21">
        <f>BP17/3</f>
        <v>6</v>
      </c>
      <c r="BQ19" s="21">
        <f>BQ17/4</f>
        <v>8</v>
      </c>
      <c r="BR19" s="21">
        <f>BR17/1</f>
        <v>0</v>
      </c>
      <c r="BS19" s="21">
        <f>BS17/2</f>
        <v>0</v>
      </c>
      <c r="BT19" s="21">
        <f>BT17/3</f>
        <v>6</v>
      </c>
      <c r="BU19" s="21">
        <f>BU17/4</f>
        <v>8</v>
      </c>
      <c r="BZ19" s="170"/>
      <c r="CA19" s="44"/>
      <c r="CB19" s="171"/>
      <c r="CD19" s="209"/>
      <c r="CE19" s="209"/>
      <c r="CJ19" s="28"/>
      <c r="CO19" s="28"/>
      <c r="DP19" s="29"/>
    </row>
    <row r="20" spans="1:120">
      <c r="A20" s="17"/>
      <c r="B20" s="17"/>
      <c r="C20" s="207"/>
      <c r="D20" s="18"/>
      <c r="E20" s="19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19"/>
      <c r="Q20" s="19"/>
      <c r="R20" s="21">
        <f>SUM(R19:U19)</f>
        <v>14</v>
      </c>
      <c r="S20" s="21">
        <v>14</v>
      </c>
      <c r="T20" s="21">
        <v>14</v>
      </c>
      <c r="U20" s="21">
        <v>14</v>
      </c>
      <c r="V20" s="21">
        <f>SUM(V19:Y19)</f>
        <v>14</v>
      </c>
      <c r="W20" s="21">
        <v>14</v>
      </c>
      <c r="X20" s="21">
        <v>14</v>
      </c>
      <c r="Y20" s="21">
        <v>14</v>
      </c>
      <c r="Z20" s="21">
        <f>SUM(Z19:AC19)</f>
        <v>14</v>
      </c>
      <c r="AA20" s="21">
        <v>14</v>
      </c>
      <c r="AB20" s="21">
        <v>14</v>
      </c>
      <c r="AC20" s="21">
        <v>14</v>
      </c>
      <c r="AD20" s="21">
        <f>SUM(AD19:AG19)</f>
        <v>14</v>
      </c>
      <c r="AE20" s="21">
        <v>14</v>
      </c>
      <c r="AF20" s="21">
        <v>14</v>
      </c>
      <c r="AG20" s="21">
        <v>14</v>
      </c>
      <c r="AH20" s="21">
        <f>SUM(AH19:AK19)</f>
        <v>14</v>
      </c>
      <c r="AI20" s="21">
        <v>14</v>
      </c>
      <c r="AJ20" s="21">
        <v>14</v>
      </c>
      <c r="AK20" s="21">
        <v>14</v>
      </c>
      <c r="AL20" s="21">
        <f>SUM(AL19:AO19)</f>
        <v>14</v>
      </c>
      <c r="AM20" s="21">
        <v>14</v>
      </c>
      <c r="AN20" s="21">
        <v>14</v>
      </c>
      <c r="AO20" s="21">
        <v>14</v>
      </c>
      <c r="AP20" s="21">
        <f>SUM(AP19:AS19)</f>
        <v>14</v>
      </c>
      <c r="AQ20" s="21">
        <v>14</v>
      </c>
      <c r="AR20" s="21">
        <v>14</v>
      </c>
      <c r="AS20" s="21">
        <v>14</v>
      </c>
      <c r="AT20" s="21">
        <f>SUM(AT19:AW19)</f>
        <v>14</v>
      </c>
      <c r="AU20" s="21">
        <v>14</v>
      </c>
      <c r="AV20" s="21">
        <v>14</v>
      </c>
      <c r="AW20" s="21">
        <v>14</v>
      </c>
      <c r="AX20" s="21">
        <f>SUM(AX19:BA19)</f>
        <v>14</v>
      </c>
      <c r="AY20" s="21">
        <v>14</v>
      </c>
      <c r="AZ20" s="21">
        <v>14</v>
      </c>
      <c r="BA20" s="21">
        <v>14</v>
      </c>
      <c r="BB20" s="21">
        <f>SUM(BB19:BE19)</f>
        <v>14</v>
      </c>
      <c r="BC20" s="21">
        <v>14</v>
      </c>
      <c r="BD20" s="21">
        <v>14</v>
      </c>
      <c r="BE20" s="21">
        <v>14</v>
      </c>
      <c r="BF20" s="21">
        <f>SUM(BF19:BI19)</f>
        <v>14</v>
      </c>
      <c r="BG20" s="21">
        <v>14</v>
      </c>
      <c r="BH20" s="21">
        <v>14</v>
      </c>
      <c r="BI20" s="21">
        <v>14</v>
      </c>
      <c r="BJ20" s="21">
        <f>SUM(BJ19:BM19)</f>
        <v>14</v>
      </c>
      <c r="BK20" s="21">
        <v>14</v>
      </c>
      <c r="BL20" s="21">
        <v>14</v>
      </c>
      <c r="BM20" s="21">
        <v>14</v>
      </c>
      <c r="BN20" s="21">
        <f>SUM(BN19:BQ19)</f>
        <v>14</v>
      </c>
      <c r="BO20" s="21">
        <v>14</v>
      </c>
      <c r="BP20" s="21">
        <v>14</v>
      </c>
      <c r="BQ20" s="21">
        <v>14</v>
      </c>
      <c r="BR20" s="21">
        <f>SUM(BR19:BU19)</f>
        <v>14</v>
      </c>
      <c r="BS20" s="21">
        <v>14</v>
      </c>
      <c r="BT20" s="21">
        <v>14</v>
      </c>
      <c r="BU20" s="21">
        <v>14</v>
      </c>
      <c r="BZ20" s="170"/>
      <c r="CA20" s="44"/>
      <c r="CB20" s="171"/>
      <c r="CD20" s="209"/>
      <c r="CE20" s="209"/>
      <c r="CJ20" s="28"/>
      <c r="CO20" s="28"/>
      <c r="DP20" s="29"/>
    </row>
    <row r="21" spans="1:120">
      <c r="A21" s="17"/>
      <c r="B21" s="17"/>
      <c r="C21" s="207"/>
      <c r="D21" s="18"/>
      <c r="E21" s="19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19"/>
      <c r="Q21" s="19"/>
      <c r="R21" s="232">
        <f t="shared" ref="R21:AW21" si="47">R19/R20*100%</f>
        <v>0</v>
      </c>
      <c r="S21" s="231">
        <f t="shared" si="47"/>
        <v>0</v>
      </c>
      <c r="T21" s="231">
        <f>T19/T20*100%</f>
        <v>0.6428571428571429</v>
      </c>
      <c r="U21" s="231">
        <f t="shared" si="47"/>
        <v>0.35714285714285715</v>
      </c>
      <c r="V21" s="232">
        <f t="shared" si="47"/>
        <v>0</v>
      </c>
      <c r="W21" s="231">
        <f t="shared" si="47"/>
        <v>0</v>
      </c>
      <c r="X21" s="231">
        <f t="shared" si="47"/>
        <v>0.7142857142857143</v>
      </c>
      <c r="Y21" s="231">
        <f t="shared" si="47"/>
        <v>0.2857142857142857</v>
      </c>
      <c r="Z21" s="232">
        <f t="shared" si="47"/>
        <v>0</v>
      </c>
      <c r="AA21" s="231">
        <f t="shared" si="47"/>
        <v>0</v>
      </c>
      <c r="AB21" s="231">
        <f t="shared" si="47"/>
        <v>0.6428571428571429</v>
      </c>
      <c r="AC21" s="231">
        <f t="shared" si="47"/>
        <v>0.35714285714285715</v>
      </c>
      <c r="AD21" s="232">
        <f t="shared" si="47"/>
        <v>0</v>
      </c>
      <c r="AE21" s="231">
        <f t="shared" si="47"/>
        <v>0</v>
      </c>
      <c r="AF21" s="231">
        <f t="shared" si="47"/>
        <v>0.6428571428571429</v>
      </c>
      <c r="AG21" s="231">
        <f t="shared" si="47"/>
        <v>0.35714285714285715</v>
      </c>
      <c r="AH21" s="232">
        <f t="shared" si="47"/>
        <v>0</v>
      </c>
      <c r="AI21" s="231">
        <f t="shared" si="47"/>
        <v>0</v>
      </c>
      <c r="AJ21" s="231">
        <f t="shared" si="47"/>
        <v>0.6428571428571429</v>
      </c>
      <c r="AK21" s="231">
        <f t="shared" si="47"/>
        <v>0.35714285714285715</v>
      </c>
      <c r="AL21" s="232">
        <f t="shared" si="47"/>
        <v>0</v>
      </c>
      <c r="AM21" s="231">
        <f t="shared" si="47"/>
        <v>0</v>
      </c>
      <c r="AN21" s="231">
        <f t="shared" si="47"/>
        <v>0.5</v>
      </c>
      <c r="AO21" s="231">
        <f t="shared" si="47"/>
        <v>0.5</v>
      </c>
      <c r="AP21" s="232">
        <f t="shared" si="47"/>
        <v>0</v>
      </c>
      <c r="AQ21" s="231">
        <f t="shared" si="47"/>
        <v>0</v>
      </c>
      <c r="AR21" s="231">
        <f t="shared" si="47"/>
        <v>0.5714285714285714</v>
      </c>
      <c r="AS21" s="231">
        <f t="shared" si="47"/>
        <v>0.42857142857142855</v>
      </c>
      <c r="AT21" s="232">
        <f t="shared" si="47"/>
        <v>0</v>
      </c>
      <c r="AU21" s="231">
        <f t="shared" si="47"/>
        <v>0</v>
      </c>
      <c r="AV21" s="231">
        <f t="shared" si="47"/>
        <v>0.7142857142857143</v>
      </c>
      <c r="AW21" s="231">
        <f t="shared" si="47"/>
        <v>0.2857142857142857</v>
      </c>
      <c r="AX21" s="232">
        <f t="shared" ref="AX21:BU21" si="48">AX19/AX20*100%</f>
        <v>0</v>
      </c>
      <c r="AY21" s="231">
        <f t="shared" si="48"/>
        <v>0</v>
      </c>
      <c r="AZ21" s="231">
        <f t="shared" si="48"/>
        <v>0.42857142857142855</v>
      </c>
      <c r="BA21" s="231">
        <f t="shared" si="48"/>
        <v>0.5714285714285714</v>
      </c>
      <c r="BB21" s="232">
        <f t="shared" si="48"/>
        <v>0</v>
      </c>
      <c r="BC21" s="231">
        <f t="shared" si="48"/>
        <v>0</v>
      </c>
      <c r="BD21" s="231">
        <f t="shared" si="48"/>
        <v>0.6428571428571429</v>
      </c>
      <c r="BE21" s="231">
        <f t="shared" si="48"/>
        <v>0.35714285714285715</v>
      </c>
      <c r="BF21" s="232">
        <f t="shared" si="48"/>
        <v>0</v>
      </c>
      <c r="BG21" s="231">
        <f t="shared" si="48"/>
        <v>0</v>
      </c>
      <c r="BH21" s="231">
        <f t="shared" si="48"/>
        <v>0.6428571428571429</v>
      </c>
      <c r="BI21" s="231">
        <f t="shared" si="48"/>
        <v>0.35714285714285715</v>
      </c>
      <c r="BJ21" s="232">
        <f t="shared" si="48"/>
        <v>0</v>
      </c>
      <c r="BK21" s="231">
        <f t="shared" si="48"/>
        <v>0</v>
      </c>
      <c r="BL21" s="231">
        <f t="shared" si="48"/>
        <v>0.35714285714285715</v>
      </c>
      <c r="BM21" s="231">
        <f t="shared" si="48"/>
        <v>0.6428571428571429</v>
      </c>
      <c r="BN21" s="232">
        <f t="shared" si="48"/>
        <v>0</v>
      </c>
      <c r="BO21" s="231">
        <f t="shared" si="48"/>
        <v>0</v>
      </c>
      <c r="BP21" s="231">
        <f t="shared" si="48"/>
        <v>0.42857142857142855</v>
      </c>
      <c r="BQ21" s="231">
        <f t="shared" si="48"/>
        <v>0.5714285714285714</v>
      </c>
      <c r="BR21" s="232">
        <f t="shared" si="48"/>
        <v>0</v>
      </c>
      <c r="BS21" s="231">
        <f t="shared" si="48"/>
        <v>0</v>
      </c>
      <c r="BT21" s="231">
        <f t="shared" si="48"/>
        <v>0.42857142857142855</v>
      </c>
      <c r="BU21" s="231">
        <f t="shared" si="48"/>
        <v>0.5714285714285714</v>
      </c>
      <c r="BZ21" s="170"/>
      <c r="CA21" s="44"/>
      <c r="CB21" s="171"/>
      <c r="CD21" s="209"/>
      <c r="CE21" s="209"/>
      <c r="CJ21" s="28"/>
      <c r="CO21" s="28"/>
      <c r="DP21" s="29"/>
    </row>
    <row r="26" spans="1:120">
      <c r="A26" s="17"/>
      <c r="B26" s="184">
        <v>1</v>
      </c>
      <c r="C26" s="630" t="s">
        <v>191</v>
      </c>
      <c r="D26" s="18">
        <v>1</v>
      </c>
      <c r="E26" s="19"/>
      <c r="F26" s="20"/>
      <c r="G26" s="20"/>
      <c r="H26" s="20"/>
      <c r="I26" s="20"/>
      <c r="J26" s="20">
        <v>1</v>
      </c>
      <c r="K26" s="20"/>
      <c r="L26" s="20"/>
      <c r="M26" s="20"/>
      <c r="N26" s="20"/>
      <c r="O26" s="20"/>
      <c r="P26" s="19"/>
      <c r="Q26" s="19"/>
      <c r="R26" s="21"/>
      <c r="S26" s="21"/>
      <c r="T26" s="21">
        <v>3</v>
      </c>
      <c r="U26" s="21"/>
      <c r="V26" s="22"/>
      <c r="W26" s="22"/>
      <c r="X26" s="22">
        <v>3</v>
      </c>
      <c r="Y26" s="22"/>
      <c r="Z26" s="23"/>
      <c r="AA26" s="23"/>
      <c r="AB26" s="23">
        <v>3</v>
      </c>
      <c r="AC26" s="23"/>
      <c r="AD26" s="24"/>
      <c r="AE26" s="24"/>
      <c r="AF26" s="24">
        <v>3</v>
      </c>
      <c r="AG26" s="24"/>
      <c r="AH26" s="25"/>
      <c r="AI26" s="25"/>
      <c r="AJ26" s="25"/>
      <c r="AK26" s="25">
        <v>4</v>
      </c>
      <c r="AL26" s="26"/>
      <c r="AM26" s="26"/>
      <c r="AN26" s="26"/>
      <c r="AO26" s="26">
        <v>4</v>
      </c>
      <c r="AP26" s="22"/>
      <c r="AQ26" s="22"/>
      <c r="AR26" s="22"/>
      <c r="AS26" s="22">
        <v>4</v>
      </c>
      <c r="AT26" s="27"/>
      <c r="AU26" s="27"/>
      <c r="AV26" s="27">
        <v>3</v>
      </c>
      <c r="AW26" s="27"/>
      <c r="AX26" s="21"/>
      <c r="AY26" s="21"/>
      <c r="AZ26" s="21"/>
      <c r="BA26" s="21">
        <v>4</v>
      </c>
      <c r="BB26" s="22"/>
      <c r="BC26" s="22"/>
      <c r="BD26" s="22">
        <v>3</v>
      </c>
      <c r="BE26" s="22"/>
      <c r="BF26" s="23"/>
      <c r="BG26" s="23"/>
      <c r="BH26" s="23"/>
      <c r="BI26" s="23">
        <v>4</v>
      </c>
      <c r="BJ26" s="24"/>
      <c r="BK26" s="24"/>
      <c r="BL26" s="24">
        <v>3</v>
      </c>
      <c r="BM26" s="24"/>
      <c r="BN26" s="25"/>
      <c r="BO26" s="25"/>
      <c r="BP26" s="25"/>
      <c r="BQ26" s="25">
        <v>4</v>
      </c>
      <c r="BR26" s="26"/>
      <c r="BS26" s="26"/>
      <c r="BT26" s="26"/>
      <c r="BU26" s="26">
        <v>4</v>
      </c>
      <c r="BZ26" s="170"/>
      <c r="CA26" s="44"/>
      <c r="CB26" s="171"/>
      <c r="CJ26" s="28"/>
      <c r="CO26" s="28"/>
    </row>
    <row r="27" spans="1:120">
      <c r="A27" s="17"/>
      <c r="B27" s="184">
        <v>2</v>
      </c>
      <c r="C27" s="631"/>
      <c r="D27" s="18"/>
      <c r="E27" s="19">
        <v>1</v>
      </c>
      <c r="F27" s="20"/>
      <c r="G27" s="20"/>
      <c r="H27" s="20">
        <v>1</v>
      </c>
      <c r="I27" s="20"/>
      <c r="J27" s="20"/>
      <c r="K27" s="20"/>
      <c r="L27" s="20"/>
      <c r="M27" s="20"/>
      <c r="N27" s="20"/>
      <c r="O27" s="20"/>
      <c r="P27" s="19"/>
      <c r="Q27" s="19"/>
      <c r="R27" s="21"/>
      <c r="S27" s="21"/>
      <c r="T27" s="21">
        <v>3</v>
      </c>
      <c r="U27" s="21"/>
      <c r="V27" s="22"/>
      <c r="W27" s="22"/>
      <c r="X27" s="22">
        <v>3</v>
      </c>
      <c r="Y27" s="22"/>
      <c r="Z27" s="23"/>
      <c r="AA27" s="23"/>
      <c r="AB27" s="23">
        <v>3</v>
      </c>
      <c r="AC27" s="23"/>
      <c r="AD27" s="24"/>
      <c r="AE27" s="24"/>
      <c r="AF27" s="24"/>
      <c r="AG27" s="24">
        <v>4</v>
      </c>
      <c r="AH27" s="25"/>
      <c r="AI27" s="25"/>
      <c r="AJ27" s="25">
        <v>3</v>
      </c>
      <c r="AK27" s="25"/>
      <c r="AL27" s="26"/>
      <c r="AM27" s="26"/>
      <c r="AN27" s="26"/>
      <c r="AO27" s="26">
        <v>4</v>
      </c>
      <c r="AP27" s="22"/>
      <c r="AQ27" s="22"/>
      <c r="AR27" s="22">
        <v>3</v>
      </c>
      <c r="AS27" s="22"/>
      <c r="AT27" s="27"/>
      <c r="AU27" s="27"/>
      <c r="AV27" s="27">
        <v>3</v>
      </c>
      <c r="AW27" s="27"/>
      <c r="AX27" s="21"/>
      <c r="AY27" s="21"/>
      <c r="AZ27" s="21">
        <v>3</v>
      </c>
      <c r="BA27" s="21"/>
      <c r="BB27" s="22"/>
      <c r="BC27" s="22"/>
      <c r="BD27" s="22">
        <v>3</v>
      </c>
      <c r="BE27" s="22"/>
      <c r="BF27" s="23"/>
      <c r="BG27" s="23"/>
      <c r="BH27" s="23">
        <v>3</v>
      </c>
      <c r="BI27" s="23"/>
      <c r="BJ27" s="24"/>
      <c r="BK27" s="24"/>
      <c r="BL27" s="24"/>
      <c r="BM27" s="24">
        <v>4</v>
      </c>
      <c r="BN27" s="25"/>
      <c r="BO27" s="25"/>
      <c r="BP27" s="25">
        <v>3</v>
      </c>
      <c r="BQ27" s="25"/>
      <c r="BR27" s="26"/>
      <c r="BS27" s="26"/>
      <c r="BT27" s="26">
        <v>3</v>
      </c>
      <c r="BU27" s="26"/>
      <c r="BZ27" s="170"/>
      <c r="CA27" s="44"/>
      <c r="CB27" s="171"/>
      <c r="CJ27" s="28"/>
      <c r="CO27" s="28"/>
    </row>
    <row r="28" spans="1:120">
      <c r="A28" s="17"/>
      <c r="B28" s="184">
        <v>3</v>
      </c>
      <c r="C28" s="631"/>
      <c r="D28" s="18">
        <v>1</v>
      </c>
      <c r="E28" s="19"/>
      <c r="F28" s="20"/>
      <c r="G28" s="20"/>
      <c r="H28" s="20">
        <v>1</v>
      </c>
      <c r="I28" s="20"/>
      <c r="J28" s="20"/>
      <c r="K28" s="20"/>
      <c r="L28" s="20"/>
      <c r="M28" s="20"/>
      <c r="N28" s="20"/>
      <c r="O28" s="20"/>
      <c r="P28" s="19"/>
      <c r="Q28" s="19"/>
      <c r="R28" s="21"/>
      <c r="S28" s="21"/>
      <c r="T28" s="21">
        <v>3</v>
      </c>
      <c r="U28" s="21"/>
      <c r="V28" s="22"/>
      <c r="W28" s="22"/>
      <c r="X28" s="22">
        <v>3</v>
      </c>
      <c r="Y28" s="22"/>
      <c r="Z28" s="23"/>
      <c r="AA28" s="23"/>
      <c r="AB28" s="23">
        <v>3</v>
      </c>
      <c r="AC28" s="23"/>
      <c r="AD28" s="24"/>
      <c r="AE28" s="24"/>
      <c r="AF28" s="24">
        <v>3</v>
      </c>
      <c r="AG28" s="24"/>
      <c r="AH28" s="25"/>
      <c r="AI28" s="25"/>
      <c r="AJ28" s="25">
        <v>3</v>
      </c>
      <c r="AK28" s="25"/>
      <c r="AL28" s="26"/>
      <c r="AM28" s="26"/>
      <c r="AN28" s="26">
        <v>3</v>
      </c>
      <c r="AO28" s="26"/>
      <c r="AP28" s="22"/>
      <c r="AQ28" s="22"/>
      <c r="AR28" s="22">
        <v>3</v>
      </c>
      <c r="AS28" s="22"/>
      <c r="AT28" s="27"/>
      <c r="AU28" s="27"/>
      <c r="AV28" s="27">
        <v>3</v>
      </c>
      <c r="AW28" s="27"/>
      <c r="AX28" s="21"/>
      <c r="AY28" s="21"/>
      <c r="AZ28" s="21">
        <v>3</v>
      </c>
      <c r="BA28" s="21"/>
      <c r="BB28" s="22"/>
      <c r="BC28" s="22"/>
      <c r="BD28" s="22">
        <v>3</v>
      </c>
      <c r="BE28" s="22"/>
      <c r="BF28" s="23"/>
      <c r="BG28" s="23"/>
      <c r="BH28" s="23">
        <v>3</v>
      </c>
      <c r="BI28" s="23"/>
      <c r="BJ28" s="24"/>
      <c r="BK28" s="24"/>
      <c r="BL28" s="24">
        <v>3</v>
      </c>
      <c r="BM28" s="24"/>
      <c r="BN28" s="25"/>
      <c r="BO28" s="25"/>
      <c r="BP28" s="25">
        <v>3</v>
      </c>
      <c r="BQ28" s="25"/>
      <c r="BR28" s="26"/>
      <c r="BS28" s="26"/>
      <c r="BT28" s="26">
        <v>3</v>
      </c>
      <c r="BU28" s="26"/>
      <c r="BZ28" s="170"/>
      <c r="CA28" s="44"/>
      <c r="CB28" s="171"/>
      <c r="CJ28" s="28"/>
      <c r="CO28" s="28"/>
    </row>
    <row r="29" spans="1:120">
      <c r="A29" s="17"/>
      <c r="B29" s="184">
        <v>4</v>
      </c>
      <c r="C29" s="631"/>
      <c r="D29" s="18">
        <v>1</v>
      </c>
      <c r="E29" s="19"/>
      <c r="F29" s="20"/>
      <c r="G29" s="20">
        <v>1</v>
      </c>
      <c r="H29" s="20"/>
      <c r="I29" s="20"/>
      <c r="J29" s="20"/>
      <c r="K29" s="20"/>
      <c r="L29" s="20"/>
      <c r="M29" s="20"/>
      <c r="N29" s="20"/>
      <c r="O29" s="20"/>
      <c r="P29" s="19"/>
      <c r="Q29" s="19"/>
      <c r="R29" s="21"/>
      <c r="S29" s="21"/>
      <c r="T29" s="21">
        <v>3</v>
      </c>
      <c r="U29" s="21"/>
      <c r="V29" s="22"/>
      <c r="W29" s="22"/>
      <c r="X29" s="22">
        <v>3</v>
      </c>
      <c r="Y29" s="22"/>
      <c r="Z29" s="23"/>
      <c r="AA29" s="23"/>
      <c r="AB29" s="23">
        <v>3</v>
      </c>
      <c r="AC29" s="23"/>
      <c r="AD29" s="24"/>
      <c r="AE29" s="24"/>
      <c r="AF29" s="24">
        <v>3</v>
      </c>
      <c r="AG29" s="24"/>
      <c r="AH29" s="25"/>
      <c r="AI29" s="25"/>
      <c r="AJ29" s="25">
        <v>3</v>
      </c>
      <c r="AK29" s="25"/>
      <c r="AL29" s="26"/>
      <c r="AM29" s="26"/>
      <c r="AN29" s="26">
        <v>3</v>
      </c>
      <c r="AO29" s="26"/>
      <c r="AP29" s="22"/>
      <c r="AQ29" s="22"/>
      <c r="AR29" s="22">
        <v>3</v>
      </c>
      <c r="AS29" s="22"/>
      <c r="AT29" s="27"/>
      <c r="AU29" s="27"/>
      <c r="AV29" s="27">
        <v>3</v>
      </c>
      <c r="AW29" s="27"/>
      <c r="AX29" s="21"/>
      <c r="AY29" s="21"/>
      <c r="AZ29" s="21">
        <v>3</v>
      </c>
      <c r="BA29" s="21"/>
      <c r="BB29" s="22"/>
      <c r="BC29" s="22"/>
      <c r="BD29" s="22">
        <v>3</v>
      </c>
      <c r="BE29" s="22"/>
      <c r="BF29" s="23"/>
      <c r="BG29" s="23"/>
      <c r="BH29" s="23">
        <v>3</v>
      </c>
      <c r="BI29" s="23"/>
      <c r="BJ29" s="24"/>
      <c r="BK29" s="24"/>
      <c r="BL29" s="24">
        <v>3</v>
      </c>
      <c r="BM29" s="24"/>
      <c r="BN29" s="25"/>
      <c r="BO29" s="25"/>
      <c r="BP29" s="25">
        <v>3</v>
      </c>
      <c r="BQ29" s="25"/>
      <c r="BR29" s="26"/>
      <c r="BS29" s="26"/>
      <c r="BT29" s="26">
        <v>3</v>
      </c>
      <c r="BU29" s="26"/>
      <c r="BZ29" s="170"/>
      <c r="CA29" s="44"/>
      <c r="CB29" s="171"/>
      <c r="CJ29" s="28"/>
      <c r="CO29" s="28"/>
    </row>
    <row r="30" spans="1:120">
      <c r="A30" s="17"/>
      <c r="B30" s="184">
        <v>5</v>
      </c>
      <c r="C30" s="631"/>
      <c r="D30" s="18"/>
      <c r="E30" s="19">
        <v>1</v>
      </c>
      <c r="F30" s="20"/>
      <c r="G30" s="20"/>
      <c r="H30" s="20">
        <v>1</v>
      </c>
      <c r="I30" s="20"/>
      <c r="J30" s="20"/>
      <c r="K30" s="20"/>
      <c r="L30" s="20"/>
      <c r="M30" s="20"/>
      <c r="N30" s="20"/>
      <c r="O30" s="20"/>
      <c r="P30" s="19"/>
      <c r="Q30" s="19"/>
      <c r="R30" s="21"/>
      <c r="S30" s="21"/>
      <c r="T30" s="21">
        <v>3</v>
      </c>
      <c r="U30" s="21"/>
      <c r="V30" s="22"/>
      <c r="W30" s="22"/>
      <c r="X30" s="22">
        <v>3</v>
      </c>
      <c r="Y30" s="22"/>
      <c r="Z30" s="23"/>
      <c r="AA30" s="23"/>
      <c r="AB30" s="23">
        <v>3</v>
      </c>
      <c r="AC30" s="23"/>
      <c r="AD30" s="24"/>
      <c r="AE30" s="24"/>
      <c r="AF30" s="24">
        <v>3</v>
      </c>
      <c r="AG30" s="24"/>
      <c r="AH30" s="25"/>
      <c r="AI30" s="25"/>
      <c r="AJ30" s="25">
        <v>3</v>
      </c>
      <c r="AK30" s="25"/>
      <c r="AL30" s="26"/>
      <c r="AM30" s="26"/>
      <c r="AN30" s="26">
        <v>3</v>
      </c>
      <c r="AO30" s="26"/>
      <c r="AP30" s="22"/>
      <c r="AQ30" s="22"/>
      <c r="AR30" s="22">
        <v>3</v>
      </c>
      <c r="AS30" s="22"/>
      <c r="AT30" s="27"/>
      <c r="AU30" s="27"/>
      <c r="AV30" s="27">
        <v>3</v>
      </c>
      <c r="AW30" s="27"/>
      <c r="AX30" s="21"/>
      <c r="AY30" s="21"/>
      <c r="AZ30" s="21">
        <v>3</v>
      </c>
      <c r="BA30" s="21"/>
      <c r="BB30" s="22"/>
      <c r="BC30" s="22"/>
      <c r="BD30" s="22">
        <v>3</v>
      </c>
      <c r="BE30" s="22"/>
      <c r="BF30" s="23"/>
      <c r="BG30" s="23"/>
      <c r="BH30" s="23">
        <v>3</v>
      </c>
      <c r="BI30" s="23"/>
      <c r="BJ30" s="24"/>
      <c r="BK30" s="24"/>
      <c r="BL30" s="24">
        <v>3</v>
      </c>
      <c r="BM30" s="24"/>
      <c r="BN30" s="25"/>
      <c r="BO30" s="25"/>
      <c r="BP30" s="25">
        <v>3</v>
      </c>
      <c r="BQ30" s="25"/>
      <c r="BR30" s="26"/>
      <c r="BS30" s="26"/>
      <c r="BT30" s="26">
        <v>3</v>
      </c>
      <c r="BU30" s="26"/>
      <c r="BZ30" s="170"/>
      <c r="CA30" s="44"/>
      <c r="CB30" s="171"/>
      <c r="CJ30" s="28"/>
      <c r="CO30" s="28"/>
    </row>
    <row r="31" spans="1:120">
      <c r="A31" s="17"/>
      <c r="B31" s="184">
        <v>6</v>
      </c>
      <c r="C31" s="631"/>
      <c r="D31" s="18">
        <v>1</v>
      </c>
      <c r="E31" s="19"/>
      <c r="F31" s="20">
        <v>1</v>
      </c>
      <c r="G31" s="20"/>
      <c r="H31" s="20"/>
      <c r="I31" s="20"/>
      <c r="J31" s="20"/>
      <c r="K31" s="20"/>
      <c r="L31" s="20"/>
      <c r="M31" s="20"/>
      <c r="N31" s="20"/>
      <c r="O31" s="20"/>
      <c r="P31" s="19"/>
      <c r="Q31" s="19"/>
      <c r="R31" s="21">
        <v>1</v>
      </c>
      <c r="S31" s="21"/>
      <c r="T31" s="21"/>
      <c r="U31" s="21"/>
      <c r="V31" s="22"/>
      <c r="W31" s="22"/>
      <c r="X31" s="22"/>
      <c r="Y31" s="22">
        <v>4</v>
      </c>
      <c r="Z31" s="23"/>
      <c r="AA31" s="23"/>
      <c r="AB31" s="23"/>
      <c r="AC31" s="23">
        <v>4</v>
      </c>
      <c r="AD31" s="24"/>
      <c r="AE31" s="24"/>
      <c r="AF31" s="24"/>
      <c r="AG31" s="24">
        <v>4</v>
      </c>
      <c r="AH31" s="25"/>
      <c r="AI31" s="25"/>
      <c r="AJ31" s="25"/>
      <c r="AK31" s="25">
        <v>4</v>
      </c>
      <c r="AL31" s="26"/>
      <c r="AM31" s="26"/>
      <c r="AN31" s="26"/>
      <c r="AO31" s="26">
        <v>4</v>
      </c>
      <c r="AP31" s="22"/>
      <c r="AQ31" s="22"/>
      <c r="AR31" s="22"/>
      <c r="AS31" s="22">
        <v>4</v>
      </c>
      <c r="AT31" s="27"/>
      <c r="AU31" s="27"/>
      <c r="AV31" s="27"/>
      <c r="AW31" s="27">
        <v>4</v>
      </c>
      <c r="AX31" s="21"/>
      <c r="AY31" s="21"/>
      <c r="AZ31" s="21"/>
      <c r="BA31" s="21">
        <v>4</v>
      </c>
      <c r="BB31" s="22"/>
      <c r="BC31" s="22"/>
      <c r="BD31" s="22"/>
      <c r="BE31" s="22">
        <v>4</v>
      </c>
      <c r="BF31" s="23"/>
      <c r="BG31" s="23"/>
      <c r="BH31" s="23">
        <v>3</v>
      </c>
      <c r="BI31" s="23"/>
      <c r="BJ31" s="24"/>
      <c r="BK31" s="24"/>
      <c r="BL31" s="24"/>
      <c r="BM31" s="24">
        <v>4</v>
      </c>
      <c r="BN31" s="25"/>
      <c r="BO31" s="25"/>
      <c r="BP31" s="25"/>
      <c r="BQ31" s="25">
        <v>4</v>
      </c>
      <c r="BR31" s="26"/>
      <c r="BS31" s="26"/>
      <c r="BT31" s="26"/>
      <c r="BU31" s="26">
        <v>4</v>
      </c>
      <c r="BZ31" s="170"/>
      <c r="CA31" s="44"/>
      <c r="CB31" s="171"/>
      <c r="CJ31" s="28"/>
      <c r="CO31" s="28"/>
    </row>
    <row r="32" spans="1:120">
      <c r="A32" s="17"/>
      <c r="B32" s="184">
        <v>7</v>
      </c>
      <c r="C32" s="631"/>
      <c r="D32" s="18"/>
      <c r="E32" s="19">
        <v>1</v>
      </c>
      <c r="F32" s="20"/>
      <c r="G32" s="20"/>
      <c r="H32" s="20">
        <v>1</v>
      </c>
      <c r="I32" s="20"/>
      <c r="J32" s="20"/>
      <c r="K32" s="20"/>
      <c r="L32" s="20"/>
      <c r="M32" s="20"/>
      <c r="N32" s="20"/>
      <c r="O32" s="20"/>
      <c r="P32" s="19"/>
      <c r="Q32" s="19"/>
      <c r="R32" s="21"/>
      <c r="S32" s="21"/>
      <c r="T32" s="21">
        <v>3</v>
      </c>
      <c r="U32" s="21"/>
      <c r="V32" s="22"/>
      <c r="W32" s="22"/>
      <c r="X32" s="22"/>
      <c r="Y32" s="22">
        <v>4</v>
      </c>
      <c r="Z32" s="23"/>
      <c r="AA32" s="23"/>
      <c r="AB32" s="23"/>
      <c r="AC32" s="23">
        <v>4</v>
      </c>
      <c r="AD32" s="24"/>
      <c r="AE32" s="24"/>
      <c r="AF32" s="24"/>
      <c r="AG32" s="24">
        <v>4</v>
      </c>
      <c r="AH32" s="25"/>
      <c r="AI32" s="25"/>
      <c r="AJ32" s="25">
        <v>3</v>
      </c>
      <c r="AK32" s="25"/>
      <c r="AL32" s="26"/>
      <c r="AM32" s="26"/>
      <c r="AN32" s="26"/>
      <c r="AO32" s="26">
        <v>4</v>
      </c>
      <c r="AP32" s="22"/>
      <c r="AQ32" s="22"/>
      <c r="AR32" s="22"/>
      <c r="AS32" s="22">
        <v>4</v>
      </c>
      <c r="AT32" s="27"/>
      <c r="AU32" s="27"/>
      <c r="AV32" s="27">
        <v>3</v>
      </c>
      <c r="AW32" s="27"/>
      <c r="AX32" s="21"/>
      <c r="AY32" s="21"/>
      <c r="AZ32" s="21"/>
      <c r="BA32" s="21">
        <v>4</v>
      </c>
      <c r="BB32" s="22"/>
      <c r="BC32" s="22"/>
      <c r="BD32" s="22">
        <v>3</v>
      </c>
      <c r="BE32" s="22"/>
      <c r="BF32" s="23"/>
      <c r="BG32" s="23"/>
      <c r="BH32" s="23"/>
      <c r="BI32" s="23">
        <v>4</v>
      </c>
      <c r="BJ32" s="24"/>
      <c r="BK32" s="24"/>
      <c r="BL32" s="24"/>
      <c r="BM32" s="24">
        <v>4</v>
      </c>
      <c r="BN32" s="25"/>
      <c r="BO32" s="25"/>
      <c r="BP32" s="25">
        <v>3</v>
      </c>
      <c r="BQ32" s="25"/>
      <c r="BR32" s="26"/>
      <c r="BS32" s="26"/>
      <c r="BT32" s="26"/>
      <c r="BU32" s="26">
        <v>4</v>
      </c>
      <c r="BZ32" s="170"/>
      <c r="CA32" s="44"/>
      <c r="CB32" s="171"/>
      <c r="CJ32" s="28"/>
      <c r="CO32" s="28"/>
    </row>
    <row r="33" spans="1:93">
      <c r="A33" s="17"/>
      <c r="B33" s="184">
        <v>8</v>
      </c>
      <c r="C33" s="631"/>
      <c r="D33" s="18">
        <v>1</v>
      </c>
      <c r="E33" s="19"/>
      <c r="F33" s="20">
        <v>1</v>
      </c>
      <c r="G33" s="20"/>
      <c r="H33" s="20"/>
      <c r="I33" s="20"/>
      <c r="J33" s="20"/>
      <c r="K33" s="20"/>
      <c r="L33" s="20"/>
      <c r="M33" s="20"/>
      <c r="N33" s="20"/>
      <c r="O33" s="20"/>
      <c r="P33" s="19"/>
      <c r="Q33" s="19"/>
      <c r="R33" s="21"/>
      <c r="S33" s="21"/>
      <c r="T33" s="21"/>
      <c r="U33" s="21">
        <v>4</v>
      </c>
      <c r="V33" s="22"/>
      <c r="W33" s="22"/>
      <c r="X33" s="22">
        <v>3</v>
      </c>
      <c r="Y33" s="22"/>
      <c r="Z33" s="23"/>
      <c r="AA33" s="23"/>
      <c r="AB33" s="23">
        <v>3</v>
      </c>
      <c r="AC33" s="23"/>
      <c r="AD33" s="24"/>
      <c r="AE33" s="24"/>
      <c r="AF33" s="24">
        <v>3</v>
      </c>
      <c r="AG33" s="24"/>
      <c r="AH33" s="25"/>
      <c r="AI33" s="25"/>
      <c r="AJ33" s="25"/>
      <c r="AK33" s="25">
        <v>4</v>
      </c>
      <c r="AL33" s="26"/>
      <c r="AM33" s="26"/>
      <c r="AN33" s="26"/>
      <c r="AO33" s="26">
        <v>4</v>
      </c>
      <c r="AP33" s="22"/>
      <c r="AQ33" s="22"/>
      <c r="AR33" s="22"/>
      <c r="AS33" s="22">
        <v>4</v>
      </c>
      <c r="AT33" s="27"/>
      <c r="AU33" s="27"/>
      <c r="AV33" s="27"/>
      <c r="AW33" s="27">
        <v>4</v>
      </c>
      <c r="AX33" s="21"/>
      <c r="AY33" s="21"/>
      <c r="AZ33" s="21"/>
      <c r="BA33" s="21">
        <v>4</v>
      </c>
      <c r="BB33" s="22"/>
      <c r="BC33" s="22"/>
      <c r="BD33" s="22"/>
      <c r="BE33" s="22">
        <v>4</v>
      </c>
      <c r="BF33" s="23"/>
      <c r="BG33" s="23"/>
      <c r="BH33" s="23"/>
      <c r="BI33" s="23">
        <v>4</v>
      </c>
      <c r="BJ33" s="24"/>
      <c r="BK33" s="24"/>
      <c r="BL33" s="24"/>
      <c r="BM33" s="24">
        <v>4</v>
      </c>
      <c r="BN33" s="25"/>
      <c r="BO33" s="25"/>
      <c r="BP33" s="25"/>
      <c r="BQ33" s="25">
        <v>4</v>
      </c>
      <c r="BR33" s="26"/>
      <c r="BS33" s="26"/>
      <c r="BT33" s="26"/>
      <c r="BU33" s="26">
        <v>4</v>
      </c>
      <c r="BZ33" s="170"/>
      <c r="CA33" s="44"/>
      <c r="CB33" s="171"/>
      <c r="CJ33" s="28"/>
      <c r="CO33" s="28"/>
    </row>
    <row r="34" spans="1:93">
      <c r="A34" s="17"/>
      <c r="B34" s="184">
        <v>9</v>
      </c>
      <c r="C34" s="631"/>
      <c r="D34" s="18">
        <v>1</v>
      </c>
      <c r="E34" s="19"/>
      <c r="F34" s="20"/>
      <c r="G34" s="20">
        <v>1</v>
      </c>
      <c r="H34" s="20"/>
      <c r="I34" s="20"/>
      <c r="J34" s="20"/>
      <c r="K34" s="20"/>
      <c r="L34" s="20"/>
      <c r="M34" s="20"/>
      <c r="N34" s="20"/>
      <c r="O34" s="20"/>
      <c r="P34" s="19"/>
      <c r="Q34" s="19"/>
      <c r="R34" s="21">
        <v>1</v>
      </c>
      <c r="S34" s="21"/>
      <c r="T34" s="21"/>
      <c r="U34" s="21"/>
      <c r="V34" s="22"/>
      <c r="W34" s="22"/>
      <c r="X34" s="22"/>
      <c r="Y34" s="22">
        <v>4</v>
      </c>
      <c r="Z34" s="23"/>
      <c r="AA34" s="23">
        <v>2</v>
      </c>
      <c r="AB34" s="23"/>
      <c r="AC34" s="23"/>
      <c r="AD34" s="24"/>
      <c r="AE34" s="24"/>
      <c r="AF34" s="24"/>
      <c r="AG34" s="24">
        <v>4</v>
      </c>
      <c r="AH34" s="25"/>
      <c r="AI34" s="25"/>
      <c r="AJ34" s="25"/>
      <c r="AK34" s="25">
        <v>4</v>
      </c>
      <c r="AL34" s="26"/>
      <c r="AM34" s="26"/>
      <c r="AN34" s="26"/>
      <c r="AO34" s="26">
        <v>4</v>
      </c>
      <c r="AP34" s="22"/>
      <c r="AQ34" s="22"/>
      <c r="AR34" s="22"/>
      <c r="AS34" s="22">
        <v>4</v>
      </c>
      <c r="AT34" s="27"/>
      <c r="AU34" s="27"/>
      <c r="AV34" s="27"/>
      <c r="AW34" s="27">
        <v>4</v>
      </c>
      <c r="AX34" s="21"/>
      <c r="AY34" s="21"/>
      <c r="AZ34" s="21"/>
      <c r="BA34" s="21">
        <v>4</v>
      </c>
      <c r="BB34" s="22"/>
      <c r="BC34" s="22"/>
      <c r="BD34" s="22"/>
      <c r="BE34" s="22">
        <v>4</v>
      </c>
      <c r="BF34" s="23"/>
      <c r="BG34" s="23"/>
      <c r="BH34" s="23">
        <v>3</v>
      </c>
      <c r="BI34" s="23"/>
      <c r="BJ34" s="24"/>
      <c r="BK34" s="24"/>
      <c r="BL34" s="24">
        <v>3</v>
      </c>
      <c r="BM34" s="24"/>
      <c r="BN34" s="25"/>
      <c r="BO34" s="25"/>
      <c r="BP34" s="25">
        <v>3</v>
      </c>
      <c r="BQ34" s="25"/>
      <c r="BR34" s="26"/>
      <c r="BS34" s="26"/>
      <c r="BT34" s="26"/>
      <c r="BU34" s="26">
        <v>4</v>
      </c>
      <c r="BZ34" s="170"/>
      <c r="CA34" s="44"/>
      <c r="CB34" s="171"/>
      <c r="CJ34" s="28"/>
      <c r="CO34" s="28"/>
    </row>
    <row r="35" spans="1:93">
      <c r="A35" s="17"/>
      <c r="B35" s="184">
        <v>10</v>
      </c>
      <c r="C35" s="631"/>
      <c r="D35" s="18">
        <v>1</v>
      </c>
      <c r="E35" s="19"/>
      <c r="F35" s="20">
        <v>1</v>
      </c>
      <c r="G35" s="20"/>
      <c r="H35" s="20"/>
      <c r="I35" s="20"/>
      <c r="J35" s="20"/>
      <c r="K35" s="20"/>
      <c r="L35" s="20"/>
      <c r="M35" s="20"/>
      <c r="N35" s="20"/>
      <c r="O35" s="20"/>
      <c r="P35" s="19"/>
      <c r="Q35" s="19"/>
      <c r="R35" s="21"/>
      <c r="S35" s="21"/>
      <c r="T35" s="21"/>
      <c r="U35" s="21">
        <v>4</v>
      </c>
      <c r="V35" s="22"/>
      <c r="W35" s="22"/>
      <c r="X35" s="22">
        <v>3</v>
      </c>
      <c r="Y35" s="22"/>
      <c r="Z35" s="23"/>
      <c r="AA35" s="23"/>
      <c r="AB35" s="23">
        <v>3</v>
      </c>
      <c r="AC35" s="23"/>
      <c r="AD35" s="24"/>
      <c r="AE35" s="24"/>
      <c r="AF35" s="24"/>
      <c r="AG35" s="24">
        <v>4</v>
      </c>
      <c r="AH35" s="25"/>
      <c r="AI35" s="25"/>
      <c r="AJ35" s="25"/>
      <c r="AK35" s="25">
        <v>4</v>
      </c>
      <c r="AL35" s="26"/>
      <c r="AM35" s="26"/>
      <c r="AN35" s="26"/>
      <c r="AO35" s="26">
        <v>4</v>
      </c>
      <c r="AP35" s="22"/>
      <c r="AQ35" s="22"/>
      <c r="AR35" s="22">
        <v>3</v>
      </c>
      <c r="AS35" s="22"/>
      <c r="AT35" s="27"/>
      <c r="AU35" s="27"/>
      <c r="AV35" s="27"/>
      <c r="AW35" s="27">
        <v>4</v>
      </c>
      <c r="AX35" s="21"/>
      <c r="AY35" s="21"/>
      <c r="AZ35" s="21"/>
      <c r="BA35" s="21">
        <v>4</v>
      </c>
      <c r="BB35" s="22"/>
      <c r="BC35" s="22"/>
      <c r="BD35" s="22">
        <v>3</v>
      </c>
      <c r="BE35" s="22"/>
      <c r="BF35" s="23"/>
      <c r="BG35" s="23"/>
      <c r="BH35" s="23"/>
      <c r="BI35" s="23">
        <v>4</v>
      </c>
      <c r="BJ35" s="24"/>
      <c r="BK35" s="24"/>
      <c r="BL35" s="24"/>
      <c r="BM35" s="24">
        <v>4</v>
      </c>
      <c r="BN35" s="25"/>
      <c r="BO35" s="25"/>
      <c r="BP35" s="25"/>
      <c r="BQ35" s="25">
        <v>4</v>
      </c>
      <c r="BR35" s="26"/>
      <c r="BS35" s="26"/>
      <c r="BT35" s="26">
        <v>3</v>
      </c>
      <c r="BU35" s="26"/>
      <c r="BZ35" s="170"/>
      <c r="CA35" s="44"/>
      <c r="CB35" s="171"/>
      <c r="CJ35" s="28"/>
      <c r="CO35" s="28"/>
    </row>
    <row r="36" spans="1:93">
      <c r="A36" s="17"/>
      <c r="B36" s="184">
        <v>11</v>
      </c>
      <c r="C36" s="631"/>
      <c r="D36" s="18">
        <v>1</v>
      </c>
      <c r="E36" s="19"/>
      <c r="F36" s="20"/>
      <c r="G36" s="20">
        <v>1</v>
      </c>
      <c r="H36" s="20"/>
      <c r="I36" s="20"/>
      <c r="J36" s="20"/>
      <c r="K36" s="20"/>
      <c r="L36" s="20"/>
      <c r="M36" s="20"/>
      <c r="N36" s="20"/>
      <c r="O36" s="20"/>
      <c r="P36" s="19"/>
      <c r="Q36" s="19"/>
      <c r="R36" s="21"/>
      <c r="S36" s="21"/>
      <c r="T36" s="21">
        <v>3</v>
      </c>
      <c r="U36" s="21"/>
      <c r="V36" s="22"/>
      <c r="W36" s="22"/>
      <c r="X36" s="22"/>
      <c r="Y36" s="22">
        <v>4</v>
      </c>
      <c r="Z36" s="23"/>
      <c r="AA36" s="23"/>
      <c r="AB36" s="23"/>
      <c r="AC36" s="23">
        <v>4</v>
      </c>
      <c r="AD36" s="24"/>
      <c r="AE36" s="24"/>
      <c r="AF36" s="24"/>
      <c r="AG36" s="24">
        <v>4</v>
      </c>
      <c r="AH36" s="25"/>
      <c r="AI36" s="25"/>
      <c r="AJ36" s="25">
        <v>3</v>
      </c>
      <c r="AK36" s="25"/>
      <c r="AL36" s="26"/>
      <c r="AM36" s="26"/>
      <c r="AN36" s="26">
        <v>3</v>
      </c>
      <c r="AO36" s="26"/>
      <c r="AP36" s="22"/>
      <c r="AQ36" s="22"/>
      <c r="AR36" s="22">
        <v>3</v>
      </c>
      <c r="AS36" s="22"/>
      <c r="AT36" s="27"/>
      <c r="AU36" s="27"/>
      <c r="AV36" s="27"/>
      <c r="AW36" s="27">
        <v>4</v>
      </c>
      <c r="AX36" s="21"/>
      <c r="AY36" s="21"/>
      <c r="AZ36" s="21">
        <v>3</v>
      </c>
      <c r="BA36" s="21"/>
      <c r="BB36" s="22"/>
      <c r="BC36" s="22"/>
      <c r="BD36" s="22">
        <v>3</v>
      </c>
      <c r="BE36" s="22"/>
      <c r="BF36" s="23"/>
      <c r="BG36" s="23"/>
      <c r="BH36" s="23">
        <v>3</v>
      </c>
      <c r="BI36" s="23"/>
      <c r="BJ36" s="24"/>
      <c r="BK36" s="24"/>
      <c r="BL36" s="24">
        <v>3</v>
      </c>
      <c r="BM36" s="24"/>
      <c r="BN36" s="25"/>
      <c r="BO36" s="25"/>
      <c r="BP36" s="25">
        <v>3</v>
      </c>
      <c r="BQ36" s="25"/>
      <c r="BR36" s="26"/>
      <c r="BS36" s="26"/>
      <c r="BT36" s="26">
        <v>3</v>
      </c>
      <c r="BU36" s="26"/>
      <c r="BZ36" s="170"/>
      <c r="CA36" s="44"/>
      <c r="CB36" s="171"/>
      <c r="CJ36" s="28"/>
      <c r="CO36" s="28"/>
    </row>
    <row r="37" spans="1:93">
      <c r="A37" s="17"/>
      <c r="B37" s="184">
        <v>12</v>
      </c>
      <c r="C37" s="631"/>
      <c r="D37" s="18">
        <v>1</v>
      </c>
      <c r="E37" s="19"/>
      <c r="F37" s="20"/>
      <c r="G37" s="20">
        <v>1</v>
      </c>
      <c r="H37" s="20"/>
      <c r="I37" s="20"/>
      <c r="J37" s="20"/>
      <c r="K37" s="20"/>
      <c r="L37" s="20"/>
      <c r="M37" s="20"/>
      <c r="N37" s="20"/>
      <c r="O37" s="20"/>
      <c r="P37" s="19"/>
      <c r="Q37" s="19"/>
      <c r="R37" s="21"/>
      <c r="S37" s="21">
        <v>2</v>
      </c>
      <c r="T37" s="21"/>
      <c r="U37" s="21"/>
      <c r="V37" s="22"/>
      <c r="W37" s="22"/>
      <c r="X37" s="22">
        <v>3</v>
      </c>
      <c r="Y37" s="22"/>
      <c r="Z37" s="23"/>
      <c r="AA37" s="23"/>
      <c r="AB37" s="23">
        <v>3</v>
      </c>
      <c r="AC37" s="23"/>
      <c r="AD37" s="24"/>
      <c r="AE37" s="24"/>
      <c r="AF37" s="24"/>
      <c r="AG37" s="24">
        <v>4</v>
      </c>
      <c r="AH37" s="25"/>
      <c r="AI37" s="25"/>
      <c r="AJ37" s="25"/>
      <c r="AK37" s="25">
        <v>4</v>
      </c>
      <c r="AL37" s="26"/>
      <c r="AM37" s="26"/>
      <c r="AN37" s="26"/>
      <c r="AO37" s="26">
        <v>4</v>
      </c>
      <c r="AP37" s="22"/>
      <c r="AQ37" s="22"/>
      <c r="AR37" s="22">
        <v>3</v>
      </c>
      <c r="AS37" s="22"/>
      <c r="AT37" s="27"/>
      <c r="AU37" s="27"/>
      <c r="AV37" s="27">
        <v>3</v>
      </c>
      <c r="AW37" s="27"/>
      <c r="AX37" s="21"/>
      <c r="AY37" s="21"/>
      <c r="AZ37" s="21"/>
      <c r="BA37" s="21">
        <v>4</v>
      </c>
      <c r="BB37" s="22"/>
      <c r="BC37" s="22"/>
      <c r="BD37" s="22"/>
      <c r="BE37" s="22">
        <v>4</v>
      </c>
      <c r="BF37" s="23"/>
      <c r="BG37" s="23"/>
      <c r="BH37" s="23">
        <v>3</v>
      </c>
      <c r="BI37" s="23"/>
      <c r="BJ37" s="24"/>
      <c r="BK37" s="24"/>
      <c r="BL37" s="24">
        <v>3</v>
      </c>
      <c r="BM37" s="24"/>
      <c r="BN37" s="25"/>
      <c r="BO37" s="25"/>
      <c r="BP37" s="25"/>
      <c r="BQ37" s="25">
        <v>4</v>
      </c>
      <c r="BR37" s="26"/>
      <c r="BS37" s="26"/>
      <c r="BT37" s="26"/>
      <c r="BU37" s="26">
        <v>4</v>
      </c>
      <c r="BZ37" s="170"/>
      <c r="CA37" s="44"/>
      <c r="CB37" s="171"/>
      <c r="CJ37" s="28"/>
      <c r="CO37" s="28"/>
    </row>
    <row r="38" spans="1:93">
      <c r="A38" s="17"/>
      <c r="B38" s="184">
        <v>13</v>
      </c>
      <c r="C38" s="631"/>
      <c r="D38" s="18"/>
      <c r="E38" s="19">
        <v>1</v>
      </c>
      <c r="F38" s="20"/>
      <c r="G38" s="20"/>
      <c r="H38" s="20">
        <v>1</v>
      </c>
      <c r="I38" s="20"/>
      <c r="J38" s="20"/>
      <c r="K38" s="20"/>
      <c r="L38" s="20"/>
      <c r="M38" s="20"/>
      <c r="N38" s="20"/>
      <c r="O38" s="20"/>
      <c r="P38" s="19"/>
      <c r="Q38" s="19"/>
      <c r="R38" s="21"/>
      <c r="S38" s="21"/>
      <c r="T38" s="21">
        <v>3</v>
      </c>
      <c r="U38" s="21"/>
      <c r="V38" s="22"/>
      <c r="W38" s="22"/>
      <c r="X38" s="22">
        <v>3</v>
      </c>
      <c r="Y38" s="22"/>
      <c r="Z38" s="23"/>
      <c r="AA38" s="23"/>
      <c r="AB38" s="23">
        <v>3</v>
      </c>
      <c r="AC38" s="23"/>
      <c r="AD38" s="24"/>
      <c r="AE38" s="24"/>
      <c r="AF38" s="24">
        <v>3</v>
      </c>
      <c r="AG38" s="24"/>
      <c r="AH38" s="25"/>
      <c r="AI38" s="25"/>
      <c r="AJ38" s="25">
        <v>3</v>
      </c>
      <c r="AK38" s="25"/>
      <c r="AL38" s="26"/>
      <c r="AM38" s="26"/>
      <c r="AN38" s="26">
        <v>3</v>
      </c>
      <c r="AO38" s="26"/>
      <c r="AP38" s="22"/>
      <c r="AQ38" s="22"/>
      <c r="AR38" s="22">
        <v>3</v>
      </c>
      <c r="AS38" s="22"/>
      <c r="AT38" s="27"/>
      <c r="AU38" s="27"/>
      <c r="AV38" s="27">
        <v>3</v>
      </c>
      <c r="AW38" s="27"/>
      <c r="AX38" s="21"/>
      <c r="AY38" s="21"/>
      <c r="AZ38" s="21">
        <v>3</v>
      </c>
      <c r="BA38" s="21"/>
      <c r="BB38" s="22"/>
      <c r="BC38" s="22"/>
      <c r="BD38" s="22">
        <v>3</v>
      </c>
      <c r="BE38" s="22"/>
      <c r="BF38" s="23"/>
      <c r="BG38" s="23"/>
      <c r="BH38" s="23">
        <v>3</v>
      </c>
      <c r="BI38" s="23"/>
      <c r="BJ38" s="24"/>
      <c r="BK38" s="24"/>
      <c r="BL38" s="24">
        <v>3</v>
      </c>
      <c r="BM38" s="24"/>
      <c r="BN38" s="25"/>
      <c r="BO38" s="25"/>
      <c r="BP38" s="25">
        <v>3</v>
      </c>
      <c r="BQ38" s="25"/>
      <c r="BR38" s="26"/>
      <c r="BS38" s="26"/>
      <c r="BT38" s="26">
        <v>3</v>
      </c>
      <c r="BU38" s="26"/>
      <c r="BZ38" s="170"/>
      <c r="CA38" s="44"/>
      <c r="CB38" s="171"/>
      <c r="CJ38" s="28"/>
      <c r="CO38" s="28"/>
    </row>
    <row r="39" spans="1:93">
      <c r="A39" s="17"/>
      <c r="B39" s="184">
        <v>14</v>
      </c>
      <c r="C39" s="631"/>
      <c r="D39" s="18">
        <v>1</v>
      </c>
      <c r="E39" s="19"/>
      <c r="F39" s="20">
        <v>1</v>
      </c>
      <c r="G39" s="20"/>
      <c r="H39" s="20"/>
      <c r="I39" s="20"/>
      <c r="J39" s="20"/>
      <c r="K39" s="20"/>
      <c r="L39" s="20"/>
      <c r="M39" s="20"/>
      <c r="N39" s="20"/>
      <c r="O39" s="20"/>
      <c r="P39" s="19"/>
      <c r="Q39" s="19"/>
      <c r="R39" s="21"/>
      <c r="S39" s="21"/>
      <c r="T39" s="21">
        <v>3</v>
      </c>
      <c r="U39" s="21"/>
      <c r="V39" s="22"/>
      <c r="W39" s="22"/>
      <c r="X39" s="22">
        <v>3</v>
      </c>
      <c r="Y39" s="22"/>
      <c r="Z39" s="23"/>
      <c r="AA39" s="23"/>
      <c r="AB39" s="23">
        <v>3</v>
      </c>
      <c r="AC39" s="23"/>
      <c r="AD39" s="24"/>
      <c r="AE39" s="24"/>
      <c r="AF39" s="24">
        <v>3</v>
      </c>
      <c r="AG39" s="24"/>
      <c r="AH39" s="25"/>
      <c r="AI39" s="25"/>
      <c r="AJ39" s="25"/>
      <c r="AK39" s="25">
        <v>4</v>
      </c>
      <c r="AL39" s="26"/>
      <c r="AM39" s="26"/>
      <c r="AN39" s="26"/>
      <c r="AO39" s="26">
        <v>4</v>
      </c>
      <c r="AP39" s="22"/>
      <c r="AQ39" s="22"/>
      <c r="AR39" s="22"/>
      <c r="AS39" s="22">
        <v>4</v>
      </c>
      <c r="AT39" s="27"/>
      <c r="AU39" s="27"/>
      <c r="AV39" s="27">
        <v>3</v>
      </c>
      <c r="AW39" s="27"/>
      <c r="AX39" s="21"/>
      <c r="AY39" s="21"/>
      <c r="AZ39" s="21">
        <v>3</v>
      </c>
      <c r="BA39" s="21"/>
      <c r="BB39" s="22"/>
      <c r="BC39" s="22"/>
      <c r="BD39" s="22">
        <v>3</v>
      </c>
      <c r="BE39" s="22"/>
      <c r="BF39" s="23"/>
      <c r="BG39" s="23"/>
      <c r="BH39" s="23">
        <v>3</v>
      </c>
      <c r="BI39" s="23"/>
      <c r="BJ39" s="24"/>
      <c r="BK39" s="24"/>
      <c r="BL39" s="24"/>
      <c r="BM39" s="24">
        <v>4</v>
      </c>
      <c r="BN39" s="25"/>
      <c r="BO39" s="25"/>
      <c r="BP39" s="25"/>
      <c r="BQ39" s="25">
        <v>4</v>
      </c>
      <c r="BR39" s="26"/>
      <c r="BS39" s="26"/>
      <c r="BT39" s="26"/>
      <c r="BU39" s="26">
        <v>4</v>
      </c>
      <c r="BZ39" s="170"/>
      <c r="CA39" s="44"/>
      <c r="CB39" s="171"/>
      <c r="CJ39" s="28"/>
      <c r="CO39" s="28"/>
    </row>
    <row r="40" spans="1:93">
      <c r="A40" s="17"/>
      <c r="B40" s="184">
        <v>15</v>
      </c>
      <c r="C40" s="631"/>
      <c r="D40" s="18">
        <v>1</v>
      </c>
      <c r="E40" s="19"/>
      <c r="F40" s="20"/>
      <c r="G40" s="20">
        <v>1</v>
      </c>
      <c r="H40" s="20"/>
      <c r="I40" s="20"/>
      <c r="J40" s="20"/>
      <c r="K40" s="20"/>
      <c r="L40" s="20"/>
      <c r="M40" s="20"/>
      <c r="N40" s="20"/>
      <c r="O40" s="20"/>
      <c r="P40" s="19"/>
      <c r="Q40" s="19"/>
      <c r="R40" s="21"/>
      <c r="S40" s="21"/>
      <c r="T40" s="21">
        <v>3</v>
      </c>
      <c r="U40" s="21"/>
      <c r="V40" s="22"/>
      <c r="W40" s="22"/>
      <c r="X40" s="22">
        <v>3</v>
      </c>
      <c r="Y40" s="22"/>
      <c r="Z40" s="23"/>
      <c r="AA40" s="23"/>
      <c r="AB40" s="23">
        <v>3</v>
      </c>
      <c r="AC40" s="23"/>
      <c r="AD40" s="24"/>
      <c r="AE40" s="24"/>
      <c r="AF40" s="24">
        <v>3</v>
      </c>
      <c r="AG40" s="24"/>
      <c r="AH40" s="25"/>
      <c r="AI40" s="25"/>
      <c r="AJ40" s="25">
        <v>3</v>
      </c>
      <c r="AK40" s="25"/>
      <c r="AL40" s="26"/>
      <c r="AM40" s="26"/>
      <c r="AN40" s="26"/>
      <c r="AO40" s="26">
        <v>4</v>
      </c>
      <c r="AP40" s="22"/>
      <c r="AQ40" s="22"/>
      <c r="AR40" s="22"/>
      <c r="AS40" s="22">
        <v>4</v>
      </c>
      <c r="AT40" s="27"/>
      <c r="AU40" s="27"/>
      <c r="AV40" s="27">
        <v>3</v>
      </c>
      <c r="AW40" s="27"/>
      <c r="AX40" s="21"/>
      <c r="AY40" s="21"/>
      <c r="AZ40" s="21"/>
      <c r="BA40" s="21">
        <v>4</v>
      </c>
      <c r="BB40" s="22"/>
      <c r="BC40" s="22"/>
      <c r="BD40" s="22">
        <v>3</v>
      </c>
      <c r="BE40" s="22"/>
      <c r="BF40" s="23"/>
      <c r="BG40" s="23"/>
      <c r="BH40" s="23">
        <v>3</v>
      </c>
      <c r="BI40" s="23"/>
      <c r="BJ40" s="24"/>
      <c r="BK40" s="24"/>
      <c r="BL40" s="24">
        <v>3</v>
      </c>
      <c r="BM40" s="24"/>
      <c r="BN40" s="25"/>
      <c r="BO40" s="25"/>
      <c r="BP40" s="25">
        <v>3</v>
      </c>
      <c r="BQ40" s="25"/>
      <c r="BR40" s="26"/>
      <c r="BS40" s="26"/>
      <c r="BT40" s="26">
        <v>3</v>
      </c>
      <c r="BU40" s="26"/>
      <c r="BZ40" s="170"/>
      <c r="CA40" s="44"/>
      <c r="CB40" s="171"/>
      <c r="CJ40" s="28"/>
      <c r="CO40" s="28"/>
    </row>
    <row r="41" spans="1:93">
      <c r="A41" s="17"/>
      <c r="B41" s="184">
        <v>16</v>
      </c>
      <c r="C41" s="631"/>
      <c r="D41" s="18"/>
      <c r="E41" s="19">
        <v>1</v>
      </c>
      <c r="F41" s="20">
        <v>1</v>
      </c>
      <c r="G41" s="20"/>
      <c r="H41" s="20"/>
      <c r="I41" s="20"/>
      <c r="J41" s="20"/>
      <c r="K41" s="20"/>
      <c r="L41" s="20"/>
      <c r="M41" s="20"/>
      <c r="N41" s="20"/>
      <c r="O41" s="20"/>
      <c r="P41" s="19"/>
      <c r="Q41" s="19"/>
      <c r="R41" s="21">
        <v>1</v>
      </c>
      <c r="S41" s="21"/>
      <c r="T41" s="21"/>
      <c r="U41" s="21"/>
      <c r="V41" s="22"/>
      <c r="W41" s="22"/>
      <c r="X41" s="22">
        <v>3</v>
      </c>
      <c r="Y41" s="22"/>
      <c r="Z41" s="23"/>
      <c r="AA41" s="23"/>
      <c r="AB41" s="23"/>
      <c r="AC41" s="23">
        <v>4</v>
      </c>
      <c r="AD41" s="24"/>
      <c r="AE41" s="24"/>
      <c r="AF41" s="24"/>
      <c r="AG41" s="24">
        <v>4</v>
      </c>
      <c r="AH41" s="25"/>
      <c r="AI41" s="25"/>
      <c r="AJ41" s="25"/>
      <c r="AK41" s="25">
        <v>4</v>
      </c>
      <c r="AL41" s="26"/>
      <c r="AM41" s="26"/>
      <c r="AN41" s="26"/>
      <c r="AO41" s="26">
        <v>4</v>
      </c>
      <c r="AP41" s="22"/>
      <c r="AQ41" s="22"/>
      <c r="AR41" s="22">
        <v>3</v>
      </c>
      <c r="AS41" s="22"/>
      <c r="AT41" s="27"/>
      <c r="AU41" s="27"/>
      <c r="AV41" s="27">
        <v>3</v>
      </c>
      <c r="AW41" s="27"/>
      <c r="AX41" s="21"/>
      <c r="AY41" s="21"/>
      <c r="AZ41" s="21">
        <v>3</v>
      </c>
      <c r="BA41" s="21"/>
      <c r="BB41" s="22"/>
      <c r="BC41" s="22"/>
      <c r="BD41" s="22">
        <v>3</v>
      </c>
      <c r="BE41" s="22"/>
      <c r="BF41" s="23"/>
      <c r="BG41" s="23"/>
      <c r="BH41" s="23">
        <v>3</v>
      </c>
      <c r="BI41" s="23"/>
      <c r="BJ41" s="24"/>
      <c r="BK41" s="24"/>
      <c r="BL41" s="24"/>
      <c r="BM41" s="24">
        <v>4</v>
      </c>
      <c r="BN41" s="25"/>
      <c r="BO41" s="25"/>
      <c r="BP41" s="25">
        <v>3</v>
      </c>
      <c r="BQ41" s="25"/>
      <c r="BR41" s="26"/>
      <c r="BS41" s="26"/>
      <c r="BT41" s="26"/>
      <c r="BU41" s="26">
        <v>4</v>
      </c>
      <c r="BZ41" s="170"/>
      <c r="CA41" s="44"/>
      <c r="CB41" s="171"/>
      <c r="CJ41" s="28"/>
      <c r="CO41" s="28"/>
    </row>
    <row r="42" spans="1:93">
      <c r="A42" s="17"/>
      <c r="B42" s="184">
        <v>17</v>
      </c>
      <c r="C42" s="631"/>
      <c r="D42" s="18"/>
      <c r="E42" s="19">
        <v>1</v>
      </c>
      <c r="F42" s="20">
        <v>1</v>
      </c>
      <c r="G42" s="20"/>
      <c r="H42" s="20"/>
      <c r="I42" s="20"/>
      <c r="J42" s="20"/>
      <c r="K42" s="20"/>
      <c r="L42" s="20"/>
      <c r="M42" s="20"/>
      <c r="N42" s="20"/>
      <c r="O42" s="20"/>
      <c r="P42" s="19"/>
      <c r="Q42" s="19"/>
      <c r="R42" s="21"/>
      <c r="S42" s="21"/>
      <c r="T42" s="21"/>
      <c r="U42" s="21">
        <v>4</v>
      </c>
      <c r="V42" s="22"/>
      <c r="W42" s="22"/>
      <c r="X42" s="22">
        <v>3</v>
      </c>
      <c r="Y42" s="22"/>
      <c r="Z42" s="23"/>
      <c r="AA42" s="23"/>
      <c r="AB42" s="23">
        <v>3</v>
      </c>
      <c r="AC42" s="23"/>
      <c r="AD42" s="24"/>
      <c r="AE42" s="24"/>
      <c r="AF42" s="24"/>
      <c r="AG42" s="24">
        <v>4</v>
      </c>
      <c r="AH42" s="25"/>
      <c r="AI42" s="25"/>
      <c r="AJ42" s="25">
        <v>3</v>
      </c>
      <c r="AK42" s="25"/>
      <c r="AL42" s="26"/>
      <c r="AM42" s="26"/>
      <c r="AN42" s="26">
        <v>3</v>
      </c>
      <c r="AO42" s="26"/>
      <c r="AP42" s="22"/>
      <c r="AQ42" s="22"/>
      <c r="AR42" s="22">
        <v>3</v>
      </c>
      <c r="AS42" s="22"/>
      <c r="AT42" s="27"/>
      <c r="AU42" s="27"/>
      <c r="AV42" s="27">
        <v>3</v>
      </c>
      <c r="AW42" s="27"/>
      <c r="AX42" s="21"/>
      <c r="AY42" s="21"/>
      <c r="AZ42" s="21"/>
      <c r="BA42" s="21">
        <v>4</v>
      </c>
      <c r="BB42" s="22"/>
      <c r="BC42" s="22"/>
      <c r="BD42" s="22">
        <v>3</v>
      </c>
      <c r="BE42" s="22"/>
      <c r="BF42" s="23"/>
      <c r="BG42" s="23"/>
      <c r="BH42" s="23">
        <v>3</v>
      </c>
      <c r="BI42" s="23"/>
      <c r="BJ42" s="24"/>
      <c r="BK42" s="24"/>
      <c r="BL42" s="24"/>
      <c r="BM42" s="24">
        <v>4</v>
      </c>
      <c r="BN42" s="25"/>
      <c r="BO42" s="25"/>
      <c r="BP42" s="25"/>
      <c r="BQ42" s="25">
        <v>4</v>
      </c>
      <c r="BR42" s="26"/>
      <c r="BS42" s="26"/>
      <c r="BT42" s="26"/>
      <c r="BU42" s="26">
        <v>4</v>
      </c>
      <c r="BZ42" s="170"/>
      <c r="CA42" s="44"/>
      <c r="CB42" s="171"/>
      <c r="CJ42" s="28"/>
      <c r="CO42" s="28"/>
    </row>
    <row r="43" spans="1:93">
      <c r="A43" s="17"/>
      <c r="B43" s="184">
        <v>18</v>
      </c>
      <c r="C43" s="631"/>
      <c r="D43" s="18"/>
      <c r="E43" s="19">
        <v>1</v>
      </c>
      <c r="F43" s="20"/>
      <c r="G43" s="20">
        <v>1</v>
      </c>
      <c r="H43" s="20"/>
      <c r="I43" s="20"/>
      <c r="J43" s="20"/>
      <c r="K43" s="20"/>
      <c r="L43" s="20"/>
      <c r="M43" s="20"/>
      <c r="N43" s="20"/>
      <c r="O43" s="20"/>
      <c r="P43" s="19"/>
      <c r="Q43" s="19"/>
      <c r="R43" s="21"/>
      <c r="S43" s="21"/>
      <c r="T43" s="21"/>
      <c r="U43" s="21">
        <v>4</v>
      </c>
      <c r="V43" s="22"/>
      <c r="W43" s="22"/>
      <c r="X43" s="22">
        <v>3</v>
      </c>
      <c r="Y43" s="22"/>
      <c r="Z43" s="23"/>
      <c r="AA43" s="23"/>
      <c r="AB43" s="23">
        <v>3</v>
      </c>
      <c r="AC43" s="23"/>
      <c r="AD43" s="24"/>
      <c r="AE43" s="24"/>
      <c r="AF43" s="24"/>
      <c r="AG43" s="24">
        <v>4</v>
      </c>
      <c r="AH43" s="25"/>
      <c r="AI43" s="25"/>
      <c r="AJ43" s="25">
        <v>3</v>
      </c>
      <c r="AK43" s="25"/>
      <c r="AL43" s="26"/>
      <c r="AM43" s="26"/>
      <c r="AN43" s="26">
        <v>3</v>
      </c>
      <c r="AO43" s="26"/>
      <c r="AP43" s="22"/>
      <c r="AQ43" s="22"/>
      <c r="AR43" s="22">
        <v>3</v>
      </c>
      <c r="AS43" s="22"/>
      <c r="AT43" s="27"/>
      <c r="AU43" s="27"/>
      <c r="AV43" s="27">
        <v>3</v>
      </c>
      <c r="AW43" s="27"/>
      <c r="AX43" s="21"/>
      <c r="AY43" s="21"/>
      <c r="AZ43" s="21">
        <v>3</v>
      </c>
      <c r="BA43" s="21"/>
      <c r="BB43" s="22"/>
      <c r="BC43" s="22"/>
      <c r="BD43" s="22">
        <v>3</v>
      </c>
      <c r="BE43" s="22"/>
      <c r="BF43" s="23"/>
      <c r="BG43" s="23"/>
      <c r="BH43" s="23"/>
      <c r="BI43" s="23">
        <v>4</v>
      </c>
      <c r="BJ43" s="24"/>
      <c r="BK43" s="24"/>
      <c r="BL43" s="24"/>
      <c r="BM43" s="24">
        <v>4</v>
      </c>
      <c r="BN43" s="25"/>
      <c r="BO43" s="25"/>
      <c r="BP43" s="25"/>
      <c r="BQ43" s="25">
        <v>4</v>
      </c>
      <c r="BR43" s="26"/>
      <c r="BS43" s="26"/>
      <c r="BT43" s="26"/>
      <c r="BU43" s="26">
        <v>4</v>
      </c>
      <c r="BZ43" s="170"/>
      <c r="CA43" s="44"/>
      <c r="CB43" s="171"/>
      <c r="CJ43" s="28"/>
      <c r="CO43" s="28"/>
    </row>
    <row r="44" spans="1:93">
      <c r="A44" s="17"/>
      <c r="B44" s="184">
        <v>19</v>
      </c>
      <c r="C44" s="631"/>
      <c r="D44" s="18">
        <v>1</v>
      </c>
      <c r="E44" s="19"/>
      <c r="F44" s="20"/>
      <c r="G44" s="20"/>
      <c r="H44" s="20">
        <v>1</v>
      </c>
      <c r="I44" s="20"/>
      <c r="J44" s="20"/>
      <c r="K44" s="20"/>
      <c r="L44" s="20"/>
      <c r="M44" s="20"/>
      <c r="N44" s="20"/>
      <c r="O44" s="20"/>
      <c r="P44" s="19"/>
      <c r="Q44" s="19"/>
      <c r="R44" s="21"/>
      <c r="S44" s="21"/>
      <c r="T44" s="21">
        <v>3</v>
      </c>
      <c r="U44" s="21"/>
      <c r="V44" s="22"/>
      <c r="W44" s="22"/>
      <c r="X44" s="22">
        <v>3</v>
      </c>
      <c r="Y44" s="22"/>
      <c r="Z44" s="23"/>
      <c r="AA44" s="23"/>
      <c r="AB44" s="23">
        <v>3</v>
      </c>
      <c r="AC44" s="23"/>
      <c r="AD44" s="24"/>
      <c r="AE44" s="24"/>
      <c r="AF44" s="24"/>
      <c r="AG44" s="24">
        <v>4</v>
      </c>
      <c r="AH44" s="25"/>
      <c r="AI44" s="25"/>
      <c r="AJ44" s="25">
        <v>3</v>
      </c>
      <c r="AK44" s="25"/>
      <c r="AL44" s="26"/>
      <c r="AM44" s="26"/>
      <c r="AN44" s="26"/>
      <c r="AO44" s="26">
        <v>4</v>
      </c>
      <c r="AP44" s="22"/>
      <c r="AQ44" s="22"/>
      <c r="AR44" s="22"/>
      <c r="AS44" s="22">
        <v>4</v>
      </c>
      <c r="AT44" s="27"/>
      <c r="AU44" s="27"/>
      <c r="AV44" s="27">
        <v>3</v>
      </c>
      <c r="AW44" s="27"/>
      <c r="AX44" s="21"/>
      <c r="AY44" s="21"/>
      <c r="AZ44" s="21"/>
      <c r="BA44" s="21">
        <v>4</v>
      </c>
      <c r="BB44" s="22"/>
      <c r="BC44" s="22"/>
      <c r="BD44" s="22">
        <v>3</v>
      </c>
      <c r="BE44" s="22"/>
      <c r="BF44" s="23"/>
      <c r="BG44" s="23"/>
      <c r="BH44" s="23">
        <v>3</v>
      </c>
      <c r="BI44" s="23"/>
      <c r="BJ44" s="24"/>
      <c r="BK44" s="24"/>
      <c r="BL44" s="24"/>
      <c r="BM44" s="24">
        <v>4</v>
      </c>
      <c r="BN44" s="25"/>
      <c r="BO44" s="25"/>
      <c r="BP44" s="25"/>
      <c r="BQ44" s="25">
        <v>4</v>
      </c>
      <c r="BR44" s="26"/>
      <c r="BS44" s="26"/>
      <c r="BT44" s="26"/>
      <c r="BU44" s="26">
        <v>4</v>
      </c>
      <c r="BZ44" s="170"/>
      <c r="CA44" s="44"/>
      <c r="CB44" s="171"/>
      <c r="CJ44" s="28"/>
      <c r="CO44" s="28"/>
    </row>
    <row r="45" spans="1:93">
      <c r="A45" s="17"/>
      <c r="B45" s="184">
        <v>20</v>
      </c>
      <c r="C45" s="631"/>
      <c r="D45" s="18"/>
      <c r="E45" s="19">
        <v>1</v>
      </c>
      <c r="F45" s="20"/>
      <c r="G45" s="20"/>
      <c r="H45" s="20">
        <v>1</v>
      </c>
      <c r="I45" s="20"/>
      <c r="J45" s="20"/>
      <c r="K45" s="20"/>
      <c r="L45" s="20"/>
      <c r="M45" s="20"/>
      <c r="N45" s="20"/>
      <c r="O45" s="20"/>
      <c r="P45" s="19"/>
      <c r="Q45" s="19"/>
      <c r="R45" s="21"/>
      <c r="S45" s="21"/>
      <c r="T45" s="21">
        <v>3</v>
      </c>
      <c r="U45" s="21"/>
      <c r="V45" s="22"/>
      <c r="W45" s="22"/>
      <c r="X45" s="22">
        <v>3</v>
      </c>
      <c r="Y45" s="22"/>
      <c r="Z45" s="23"/>
      <c r="AA45" s="23"/>
      <c r="AB45" s="23">
        <v>3</v>
      </c>
      <c r="AC45" s="23"/>
      <c r="AD45" s="24"/>
      <c r="AE45" s="24"/>
      <c r="AF45" s="24">
        <v>3</v>
      </c>
      <c r="AG45" s="24"/>
      <c r="AH45" s="25"/>
      <c r="AI45" s="25"/>
      <c r="AJ45" s="25">
        <v>3</v>
      </c>
      <c r="AK45" s="25"/>
      <c r="AL45" s="26"/>
      <c r="AM45" s="26"/>
      <c r="AN45" s="26">
        <v>3</v>
      </c>
      <c r="AO45" s="26"/>
      <c r="AP45" s="22"/>
      <c r="AQ45" s="22"/>
      <c r="AR45" s="22">
        <v>3</v>
      </c>
      <c r="AS45" s="22"/>
      <c r="AT45" s="27"/>
      <c r="AU45" s="27"/>
      <c r="AV45" s="27">
        <v>3</v>
      </c>
      <c r="AW45" s="27"/>
      <c r="AX45" s="21"/>
      <c r="AY45" s="21"/>
      <c r="AZ45" s="21">
        <v>3</v>
      </c>
      <c r="BA45" s="21"/>
      <c r="BB45" s="22"/>
      <c r="BC45" s="22"/>
      <c r="BD45" s="22"/>
      <c r="BE45" s="22">
        <v>4</v>
      </c>
      <c r="BF45" s="23"/>
      <c r="BG45" s="23"/>
      <c r="BH45" s="23"/>
      <c r="BI45" s="23">
        <v>4</v>
      </c>
      <c r="BJ45" s="24"/>
      <c r="BK45" s="24"/>
      <c r="BL45" s="24">
        <v>3</v>
      </c>
      <c r="BM45" s="24"/>
      <c r="BN45" s="25"/>
      <c r="BO45" s="25"/>
      <c r="BP45" s="25">
        <v>3</v>
      </c>
      <c r="BQ45" s="25"/>
      <c r="BR45" s="26"/>
      <c r="BS45" s="26"/>
      <c r="BT45" s="26">
        <v>3</v>
      </c>
      <c r="BU45" s="26"/>
      <c r="BZ45" s="170"/>
      <c r="CA45" s="44"/>
      <c r="CB45" s="171"/>
      <c r="CJ45" s="28"/>
      <c r="CO45" s="28"/>
    </row>
    <row r="46" spans="1:93">
      <c r="A46" s="17"/>
      <c r="B46" s="184">
        <v>21</v>
      </c>
      <c r="C46" s="631"/>
      <c r="D46" s="18">
        <v>1</v>
      </c>
      <c r="E46" s="19"/>
      <c r="F46" s="20"/>
      <c r="G46" s="20"/>
      <c r="H46" s="20">
        <v>1</v>
      </c>
      <c r="I46" s="20"/>
      <c r="J46" s="20"/>
      <c r="K46" s="20"/>
      <c r="L46" s="20"/>
      <c r="M46" s="20"/>
      <c r="N46" s="20"/>
      <c r="O46" s="20"/>
      <c r="P46" s="19"/>
      <c r="Q46" s="19"/>
      <c r="R46" s="21"/>
      <c r="S46" s="21"/>
      <c r="T46" s="21">
        <v>3</v>
      </c>
      <c r="U46" s="21"/>
      <c r="V46" s="22"/>
      <c r="W46" s="22"/>
      <c r="X46" s="22">
        <v>3</v>
      </c>
      <c r="Y46" s="22"/>
      <c r="Z46" s="23"/>
      <c r="AA46" s="23"/>
      <c r="AB46" s="23">
        <v>3</v>
      </c>
      <c r="AC46" s="23"/>
      <c r="AD46" s="24"/>
      <c r="AE46" s="24"/>
      <c r="AF46" s="24">
        <v>3</v>
      </c>
      <c r="AG46" s="24"/>
      <c r="AH46" s="25"/>
      <c r="AI46" s="25"/>
      <c r="AJ46" s="25">
        <v>3</v>
      </c>
      <c r="AK46" s="25"/>
      <c r="AL46" s="26"/>
      <c r="AM46" s="26"/>
      <c r="AN46" s="26">
        <v>3</v>
      </c>
      <c r="AO46" s="26"/>
      <c r="AP46" s="22"/>
      <c r="AQ46" s="22"/>
      <c r="AR46" s="22">
        <v>3</v>
      </c>
      <c r="AS46" s="22"/>
      <c r="AT46" s="27"/>
      <c r="AU46" s="27"/>
      <c r="AV46" s="27">
        <v>3</v>
      </c>
      <c r="AW46" s="27"/>
      <c r="AX46" s="21"/>
      <c r="AY46" s="21"/>
      <c r="AZ46" s="21">
        <v>3</v>
      </c>
      <c r="BA46" s="21"/>
      <c r="BB46" s="22"/>
      <c r="BC46" s="22"/>
      <c r="BD46" s="22">
        <v>3</v>
      </c>
      <c r="BE46" s="22"/>
      <c r="BF46" s="23"/>
      <c r="BG46" s="23"/>
      <c r="BH46" s="23">
        <v>3</v>
      </c>
      <c r="BI46" s="23"/>
      <c r="BJ46" s="24"/>
      <c r="BK46" s="24"/>
      <c r="BL46" s="24">
        <v>3</v>
      </c>
      <c r="BM46" s="24"/>
      <c r="BN46" s="25"/>
      <c r="BO46" s="25"/>
      <c r="BP46" s="25">
        <v>3</v>
      </c>
      <c r="BQ46" s="25"/>
      <c r="BR46" s="26"/>
      <c r="BS46" s="26"/>
      <c r="BT46" s="26">
        <v>3</v>
      </c>
      <c r="BU46" s="26"/>
      <c r="BZ46" s="170"/>
      <c r="CA46" s="44"/>
      <c r="CB46" s="171"/>
      <c r="CJ46" s="28"/>
      <c r="CO46" s="28"/>
    </row>
    <row r="47" spans="1:93">
      <c r="A47" s="17"/>
      <c r="B47" s="184">
        <v>22</v>
      </c>
      <c r="C47" s="631"/>
      <c r="D47" s="18">
        <v>1</v>
      </c>
      <c r="E47" s="19"/>
      <c r="F47" s="20"/>
      <c r="G47" s="20">
        <v>1</v>
      </c>
      <c r="H47" s="20"/>
      <c r="I47" s="20"/>
      <c r="J47" s="20"/>
      <c r="K47" s="20"/>
      <c r="L47" s="20"/>
      <c r="M47" s="20"/>
      <c r="N47" s="20"/>
      <c r="O47" s="20"/>
      <c r="P47" s="19"/>
      <c r="Q47" s="19"/>
      <c r="R47" s="21"/>
      <c r="S47" s="21"/>
      <c r="T47" s="21"/>
      <c r="U47" s="21">
        <v>4</v>
      </c>
      <c r="V47" s="22"/>
      <c r="W47" s="22"/>
      <c r="X47" s="22">
        <v>3</v>
      </c>
      <c r="Y47" s="22"/>
      <c r="Z47" s="23"/>
      <c r="AA47" s="23"/>
      <c r="AB47" s="23">
        <v>3</v>
      </c>
      <c r="AC47" s="23"/>
      <c r="AD47" s="24"/>
      <c r="AE47" s="24"/>
      <c r="AF47" s="24">
        <v>3</v>
      </c>
      <c r="AG47" s="24"/>
      <c r="AH47" s="25"/>
      <c r="AI47" s="25"/>
      <c r="AJ47" s="25">
        <v>3</v>
      </c>
      <c r="AK47" s="25"/>
      <c r="AL47" s="26"/>
      <c r="AM47" s="26"/>
      <c r="AN47" s="26">
        <v>3</v>
      </c>
      <c r="AO47" s="26"/>
      <c r="AP47" s="22"/>
      <c r="AQ47" s="22"/>
      <c r="AR47" s="22">
        <v>3</v>
      </c>
      <c r="AS47" s="22"/>
      <c r="AT47" s="27"/>
      <c r="AU47" s="27"/>
      <c r="AV47" s="27">
        <v>3</v>
      </c>
      <c r="AW47" s="27"/>
      <c r="AX47" s="21"/>
      <c r="AY47" s="21"/>
      <c r="AZ47" s="21">
        <v>3</v>
      </c>
      <c r="BA47" s="21"/>
      <c r="BB47" s="22"/>
      <c r="BC47" s="22"/>
      <c r="BD47" s="22">
        <v>3</v>
      </c>
      <c r="BE47" s="22"/>
      <c r="BF47" s="23"/>
      <c r="BG47" s="23"/>
      <c r="BH47" s="23"/>
      <c r="BI47" s="23">
        <v>4</v>
      </c>
      <c r="BJ47" s="24"/>
      <c r="BK47" s="24"/>
      <c r="BL47" s="24"/>
      <c r="BM47" s="24">
        <v>4</v>
      </c>
      <c r="BN47" s="25"/>
      <c r="BO47" s="25"/>
      <c r="BP47" s="25">
        <v>3</v>
      </c>
      <c r="BQ47" s="25"/>
      <c r="BR47" s="26"/>
      <c r="BS47" s="26"/>
      <c r="BT47" s="26"/>
      <c r="BU47" s="26">
        <v>4</v>
      </c>
      <c r="BZ47" s="170"/>
      <c r="CA47" s="44"/>
      <c r="CB47" s="171"/>
      <c r="CJ47" s="28"/>
      <c r="CO47" s="28"/>
    </row>
    <row r="48" spans="1:93">
      <c r="A48" s="17"/>
      <c r="B48" s="184">
        <v>23</v>
      </c>
      <c r="C48" s="631"/>
      <c r="D48" s="18">
        <v>1</v>
      </c>
      <c r="E48" s="19"/>
      <c r="F48" s="20"/>
      <c r="G48" s="20"/>
      <c r="H48" s="20"/>
      <c r="I48" s="20"/>
      <c r="J48" s="20">
        <v>1</v>
      </c>
      <c r="K48" s="20"/>
      <c r="L48" s="20"/>
      <c r="M48" s="20"/>
      <c r="N48" s="20"/>
      <c r="O48" s="20"/>
      <c r="P48" s="19"/>
      <c r="Q48" s="19"/>
      <c r="R48" s="21"/>
      <c r="S48" s="21"/>
      <c r="T48" s="21"/>
      <c r="U48" s="21">
        <v>4</v>
      </c>
      <c r="V48" s="22"/>
      <c r="W48" s="22"/>
      <c r="X48" s="22">
        <v>3</v>
      </c>
      <c r="Y48" s="22"/>
      <c r="Z48" s="23"/>
      <c r="AA48" s="23"/>
      <c r="AB48" s="23">
        <v>3</v>
      </c>
      <c r="AC48" s="23"/>
      <c r="AD48" s="24"/>
      <c r="AE48" s="24"/>
      <c r="AF48" s="24">
        <v>3</v>
      </c>
      <c r="AG48" s="24"/>
      <c r="AH48" s="25"/>
      <c r="AI48" s="25"/>
      <c r="AJ48" s="25">
        <v>3</v>
      </c>
      <c r="AK48" s="25"/>
      <c r="AL48" s="26"/>
      <c r="AM48" s="26"/>
      <c r="AN48" s="26">
        <v>3</v>
      </c>
      <c r="AO48" s="26"/>
      <c r="AP48" s="22"/>
      <c r="AQ48" s="22"/>
      <c r="AR48" s="22">
        <v>3</v>
      </c>
      <c r="AS48" s="22"/>
      <c r="AT48" s="27"/>
      <c r="AU48" s="27"/>
      <c r="AV48" s="27">
        <v>3</v>
      </c>
      <c r="AW48" s="27"/>
      <c r="AX48" s="21"/>
      <c r="AY48" s="21"/>
      <c r="AZ48" s="21">
        <v>3</v>
      </c>
      <c r="BA48" s="21"/>
      <c r="BB48" s="22"/>
      <c r="BC48" s="22"/>
      <c r="BD48" s="22">
        <v>3</v>
      </c>
      <c r="BE48" s="22"/>
      <c r="BF48" s="23"/>
      <c r="BG48" s="23"/>
      <c r="BH48" s="23"/>
      <c r="BI48" s="23">
        <v>4</v>
      </c>
      <c r="BJ48" s="24"/>
      <c r="BK48" s="24"/>
      <c r="BL48" s="24"/>
      <c r="BM48" s="24">
        <v>4</v>
      </c>
      <c r="BN48" s="25"/>
      <c r="BO48" s="25"/>
      <c r="BP48" s="25">
        <v>3</v>
      </c>
      <c r="BQ48" s="25"/>
      <c r="BR48" s="26"/>
      <c r="BS48" s="26"/>
      <c r="BT48" s="26"/>
      <c r="BU48" s="26">
        <v>4</v>
      </c>
      <c r="BZ48" s="170"/>
      <c r="CA48" s="44"/>
      <c r="CB48" s="171"/>
      <c r="CJ48" s="28"/>
      <c r="CO48" s="28"/>
    </row>
    <row r="49" spans="1:93">
      <c r="A49" s="17"/>
      <c r="B49" s="184">
        <v>24</v>
      </c>
      <c r="C49" s="631"/>
      <c r="D49" s="18">
        <v>1</v>
      </c>
      <c r="E49" s="19"/>
      <c r="F49" s="20"/>
      <c r="G49" s="20"/>
      <c r="H49" s="20">
        <v>1</v>
      </c>
      <c r="I49" s="20"/>
      <c r="J49" s="20"/>
      <c r="K49" s="20"/>
      <c r="L49" s="20"/>
      <c r="M49" s="20"/>
      <c r="N49" s="20"/>
      <c r="O49" s="20"/>
      <c r="P49" s="19"/>
      <c r="Q49" s="19"/>
      <c r="R49" s="21"/>
      <c r="S49" s="21"/>
      <c r="T49" s="21"/>
      <c r="U49" s="21">
        <v>4</v>
      </c>
      <c r="V49" s="22"/>
      <c r="W49" s="22"/>
      <c r="X49" s="22">
        <v>3</v>
      </c>
      <c r="Y49" s="22"/>
      <c r="Z49" s="23"/>
      <c r="AA49" s="23"/>
      <c r="AB49" s="23"/>
      <c r="AC49" s="23">
        <v>4</v>
      </c>
      <c r="AD49" s="24"/>
      <c r="AE49" s="24"/>
      <c r="AF49" s="24"/>
      <c r="AG49" s="24">
        <v>4</v>
      </c>
      <c r="AH49" s="25"/>
      <c r="AI49" s="25"/>
      <c r="AJ49" s="25"/>
      <c r="AK49" s="25">
        <v>4</v>
      </c>
      <c r="AL49" s="26"/>
      <c r="AM49" s="26"/>
      <c r="AN49" s="26"/>
      <c r="AO49" s="26">
        <v>4</v>
      </c>
      <c r="AP49" s="22"/>
      <c r="AQ49" s="22"/>
      <c r="AR49" s="22"/>
      <c r="AS49" s="22">
        <v>4</v>
      </c>
      <c r="AT49" s="27"/>
      <c r="AU49" s="27"/>
      <c r="AV49" s="27"/>
      <c r="AW49" s="27">
        <v>4</v>
      </c>
      <c r="AX49" s="21"/>
      <c r="AY49" s="21"/>
      <c r="AZ49" s="21"/>
      <c r="BA49" s="21">
        <v>4</v>
      </c>
      <c r="BB49" s="22"/>
      <c r="BC49" s="22"/>
      <c r="BD49" s="22"/>
      <c r="BE49" s="22">
        <v>4</v>
      </c>
      <c r="BF49" s="23"/>
      <c r="BG49" s="23"/>
      <c r="BH49" s="23"/>
      <c r="BI49" s="23">
        <v>4</v>
      </c>
      <c r="BJ49" s="24"/>
      <c r="BK49" s="24"/>
      <c r="BL49" s="24"/>
      <c r="BM49" s="24">
        <v>4</v>
      </c>
      <c r="BN49" s="25"/>
      <c r="BO49" s="25"/>
      <c r="BP49" s="25"/>
      <c r="BQ49" s="25">
        <v>4</v>
      </c>
      <c r="BR49" s="26"/>
      <c r="BS49" s="26"/>
      <c r="BT49" s="26"/>
      <c r="BU49" s="26">
        <v>4</v>
      </c>
      <c r="BZ49" s="170"/>
      <c r="CA49" s="44"/>
      <c r="CB49" s="171"/>
      <c r="CJ49" s="28"/>
      <c r="CO49" s="28"/>
    </row>
    <row r="50" spans="1:93">
      <c r="A50" s="17"/>
      <c r="B50" s="184">
        <v>25</v>
      </c>
      <c r="C50" s="631"/>
      <c r="D50" s="18">
        <v>1</v>
      </c>
      <c r="E50" s="19"/>
      <c r="F50" s="20"/>
      <c r="G50" s="20">
        <v>1</v>
      </c>
      <c r="H50" s="20"/>
      <c r="I50" s="20"/>
      <c r="J50" s="20"/>
      <c r="K50" s="20"/>
      <c r="L50" s="20"/>
      <c r="M50" s="20"/>
      <c r="N50" s="20"/>
      <c r="O50" s="20"/>
      <c r="P50" s="19"/>
      <c r="Q50" s="19"/>
      <c r="R50" s="21"/>
      <c r="S50" s="21"/>
      <c r="T50" s="21">
        <v>3</v>
      </c>
      <c r="U50" s="21"/>
      <c r="V50" s="22"/>
      <c r="W50" s="22"/>
      <c r="X50" s="22">
        <v>3</v>
      </c>
      <c r="Y50" s="22"/>
      <c r="Z50" s="23"/>
      <c r="AA50" s="23"/>
      <c r="AB50" s="23"/>
      <c r="AC50" s="23">
        <v>4</v>
      </c>
      <c r="AD50" s="24"/>
      <c r="AE50" s="24"/>
      <c r="AF50" s="24"/>
      <c r="AG50" s="24">
        <v>4</v>
      </c>
      <c r="AH50" s="25"/>
      <c r="AI50" s="25"/>
      <c r="AJ50" s="25"/>
      <c r="AK50" s="25">
        <v>4</v>
      </c>
      <c r="AL50" s="26"/>
      <c r="AM50" s="26"/>
      <c r="AN50" s="26"/>
      <c r="AO50" s="26">
        <v>4</v>
      </c>
      <c r="AP50" s="22"/>
      <c r="AQ50" s="22"/>
      <c r="AR50" s="22">
        <v>3</v>
      </c>
      <c r="AS50" s="22"/>
      <c r="AT50" s="27"/>
      <c r="AU50" s="27"/>
      <c r="AV50" s="27"/>
      <c r="AW50" s="27">
        <v>4</v>
      </c>
      <c r="AX50" s="21"/>
      <c r="AY50" s="21"/>
      <c r="AZ50" s="21"/>
      <c r="BA50" s="21">
        <v>4</v>
      </c>
      <c r="BB50" s="22"/>
      <c r="BC50" s="22"/>
      <c r="BD50" s="22"/>
      <c r="BE50" s="22">
        <v>4</v>
      </c>
      <c r="BF50" s="23"/>
      <c r="BG50" s="23"/>
      <c r="BH50" s="23"/>
      <c r="BI50" s="23">
        <v>4</v>
      </c>
      <c r="BJ50" s="24"/>
      <c r="BK50" s="24"/>
      <c r="BL50" s="24"/>
      <c r="BM50" s="24">
        <v>4</v>
      </c>
      <c r="BN50" s="25"/>
      <c r="BO50" s="25"/>
      <c r="BP50" s="25"/>
      <c r="BQ50" s="25">
        <v>4</v>
      </c>
      <c r="BR50" s="26"/>
      <c r="BS50" s="26"/>
      <c r="BT50" s="26"/>
      <c r="BU50" s="26">
        <v>4</v>
      </c>
      <c r="BZ50" s="170"/>
      <c r="CA50" s="44"/>
      <c r="CB50" s="171"/>
      <c r="CJ50" s="28"/>
      <c r="CO50" s="28"/>
    </row>
    <row r="51" spans="1:93">
      <c r="A51" s="17"/>
      <c r="B51" s="184">
        <v>26</v>
      </c>
      <c r="C51" s="631"/>
      <c r="D51" s="18">
        <v>1</v>
      </c>
      <c r="E51" s="19"/>
      <c r="F51" s="20"/>
      <c r="G51" s="20"/>
      <c r="H51" s="20">
        <v>1</v>
      </c>
      <c r="I51" s="20"/>
      <c r="J51" s="20"/>
      <c r="K51" s="20"/>
      <c r="L51" s="20"/>
      <c r="M51" s="20"/>
      <c r="N51" s="20"/>
      <c r="O51" s="20"/>
      <c r="P51" s="19"/>
      <c r="Q51" s="19"/>
      <c r="R51" s="21"/>
      <c r="S51" s="21"/>
      <c r="T51" s="21"/>
      <c r="U51" s="21">
        <v>4</v>
      </c>
      <c r="V51" s="22"/>
      <c r="W51" s="22"/>
      <c r="X51" s="22">
        <v>3</v>
      </c>
      <c r="Y51" s="22"/>
      <c r="Z51" s="23"/>
      <c r="AA51" s="23"/>
      <c r="AB51" s="23">
        <v>3</v>
      </c>
      <c r="AC51" s="23"/>
      <c r="AD51" s="24"/>
      <c r="AE51" s="24"/>
      <c r="AF51" s="24">
        <v>3</v>
      </c>
      <c r="AG51" s="24"/>
      <c r="AH51" s="25"/>
      <c r="AI51" s="25"/>
      <c r="AJ51" s="25">
        <v>3</v>
      </c>
      <c r="AK51" s="25"/>
      <c r="AL51" s="26"/>
      <c r="AM51" s="26"/>
      <c r="AN51" s="26">
        <v>3</v>
      </c>
      <c r="AO51" s="26"/>
      <c r="AP51" s="22"/>
      <c r="AQ51" s="22"/>
      <c r="AR51" s="22">
        <v>3</v>
      </c>
      <c r="AS51" s="22"/>
      <c r="AT51" s="27"/>
      <c r="AU51" s="27"/>
      <c r="AV51" s="27">
        <v>3</v>
      </c>
      <c r="AW51" s="27"/>
      <c r="AX51" s="21"/>
      <c r="AY51" s="21"/>
      <c r="AZ51" s="21">
        <v>3</v>
      </c>
      <c r="BA51" s="21"/>
      <c r="BB51" s="22"/>
      <c r="BC51" s="22"/>
      <c r="BD51" s="22">
        <v>3</v>
      </c>
      <c r="BE51" s="22"/>
      <c r="BF51" s="23"/>
      <c r="BG51" s="23"/>
      <c r="BH51" s="23">
        <v>3</v>
      </c>
      <c r="BI51" s="23"/>
      <c r="BJ51" s="24"/>
      <c r="BK51" s="24"/>
      <c r="BL51" s="24">
        <v>3</v>
      </c>
      <c r="BM51" s="24"/>
      <c r="BN51" s="25"/>
      <c r="BO51" s="25"/>
      <c r="BP51" s="25">
        <v>3</v>
      </c>
      <c r="BQ51" s="25"/>
      <c r="BR51" s="26"/>
      <c r="BS51" s="26"/>
      <c r="BT51" s="26">
        <v>3</v>
      </c>
      <c r="BU51" s="26"/>
      <c r="BZ51" s="170"/>
      <c r="CA51" s="44"/>
      <c r="CB51" s="171"/>
      <c r="CJ51" s="28"/>
      <c r="CO51" s="28"/>
    </row>
    <row r="52" spans="1:93">
      <c r="A52" s="17"/>
      <c r="B52" s="184">
        <v>27</v>
      </c>
      <c r="C52" s="631"/>
      <c r="D52" s="18">
        <v>1</v>
      </c>
      <c r="E52" s="19"/>
      <c r="F52" s="20"/>
      <c r="G52" s="20"/>
      <c r="H52" s="20">
        <v>1</v>
      </c>
      <c r="I52" s="20"/>
      <c r="J52" s="20"/>
      <c r="K52" s="20"/>
      <c r="L52" s="20"/>
      <c r="M52" s="20"/>
      <c r="N52" s="20"/>
      <c r="O52" s="20"/>
      <c r="P52" s="19"/>
      <c r="Q52" s="19"/>
      <c r="R52" s="21"/>
      <c r="S52" s="21"/>
      <c r="T52" s="21">
        <v>3</v>
      </c>
      <c r="U52" s="21"/>
      <c r="V52" s="22"/>
      <c r="W52" s="22"/>
      <c r="X52" s="22">
        <v>3</v>
      </c>
      <c r="Y52" s="22"/>
      <c r="Z52" s="23"/>
      <c r="AA52" s="23"/>
      <c r="AB52" s="23">
        <v>3</v>
      </c>
      <c r="AC52" s="23"/>
      <c r="AD52" s="24"/>
      <c r="AE52" s="24"/>
      <c r="AF52" s="24">
        <v>3</v>
      </c>
      <c r="AG52" s="24"/>
      <c r="AH52" s="25"/>
      <c r="AI52" s="25"/>
      <c r="AJ52" s="25">
        <v>3</v>
      </c>
      <c r="AK52" s="25"/>
      <c r="AL52" s="26"/>
      <c r="AM52" s="26"/>
      <c r="AN52" s="26">
        <v>3</v>
      </c>
      <c r="AO52" s="26"/>
      <c r="AP52" s="22"/>
      <c r="AQ52" s="22"/>
      <c r="AR52" s="22">
        <v>3</v>
      </c>
      <c r="AS52" s="22"/>
      <c r="AT52" s="27"/>
      <c r="AU52" s="27"/>
      <c r="AV52" s="27">
        <v>3</v>
      </c>
      <c r="AW52" s="27"/>
      <c r="AX52" s="21"/>
      <c r="AY52" s="21"/>
      <c r="AZ52" s="21">
        <v>3</v>
      </c>
      <c r="BA52" s="21"/>
      <c r="BB52" s="22"/>
      <c r="BC52" s="22"/>
      <c r="BD52" s="22">
        <v>3</v>
      </c>
      <c r="BE52" s="22"/>
      <c r="BF52" s="23"/>
      <c r="BG52" s="23"/>
      <c r="BH52" s="23">
        <v>3</v>
      </c>
      <c r="BI52" s="23"/>
      <c r="BJ52" s="24"/>
      <c r="BK52" s="24"/>
      <c r="BL52" s="24">
        <v>3</v>
      </c>
      <c r="BM52" s="24"/>
      <c r="BN52" s="25"/>
      <c r="BO52" s="25"/>
      <c r="BP52" s="25">
        <v>3</v>
      </c>
      <c r="BQ52" s="25"/>
      <c r="BR52" s="26"/>
      <c r="BS52" s="26"/>
      <c r="BT52" s="26">
        <v>3</v>
      </c>
      <c r="BU52" s="26"/>
      <c r="BZ52" s="170"/>
      <c r="CA52" s="44"/>
      <c r="CB52" s="171"/>
      <c r="CJ52" s="28"/>
      <c r="CO52" s="28"/>
    </row>
    <row r="53" spans="1:93">
      <c r="A53" s="17"/>
      <c r="B53" s="184">
        <v>28</v>
      </c>
      <c r="C53" s="631"/>
      <c r="D53" s="18">
        <v>1</v>
      </c>
      <c r="E53" s="19"/>
      <c r="F53" s="20">
        <v>1</v>
      </c>
      <c r="G53" s="20"/>
      <c r="H53" s="20"/>
      <c r="I53" s="20"/>
      <c r="J53" s="20"/>
      <c r="K53" s="20"/>
      <c r="L53" s="20"/>
      <c r="M53" s="20"/>
      <c r="N53" s="20"/>
      <c r="O53" s="20"/>
      <c r="P53" s="19"/>
      <c r="Q53" s="19"/>
      <c r="R53" s="21"/>
      <c r="S53" s="21"/>
      <c r="T53" s="21"/>
      <c r="U53" s="21">
        <v>4</v>
      </c>
      <c r="V53" s="22"/>
      <c r="W53" s="22"/>
      <c r="X53" s="22">
        <v>3</v>
      </c>
      <c r="Y53" s="22"/>
      <c r="Z53" s="23"/>
      <c r="AA53" s="23"/>
      <c r="AB53" s="23"/>
      <c r="AC53" s="23">
        <v>4</v>
      </c>
      <c r="AD53" s="24"/>
      <c r="AE53" s="24"/>
      <c r="AF53" s="24"/>
      <c r="AG53" s="24">
        <v>4</v>
      </c>
      <c r="AH53" s="25"/>
      <c r="AI53" s="25"/>
      <c r="AJ53" s="25">
        <v>3</v>
      </c>
      <c r="AK53" s="25"/>
      <c r="AL53" s="26"/>
      <c r="AM53" s="26"/>
      <c r="AN53" s="26"/>
      <c r="AO53" s="26">
        <v>4</v>
      </c>
      <c r="AP53" s="22"/>
      <c r="AQ53" s="22"/>
      <c r="AR53" s="22">
        <v>3</v>
      </c>
      <c r="AS53" s="22"/>
      <c r="AT53" s="27"/>
      <c r="AU53" s="27"/>
      <c r="AV53" s="27">
        <v>3</v>
      </c>
      <c r="AW53" s="27"/>
      <c r="AX53" s="21"/>
      <c r="AY53" s="21"/>
      <c r="AZ53" s="21"/>
      <c r="BA53" s="21">
        <v>4</v>
      </c>
      <c r="BB53" s="22"/>
      <c r="BC53" s="22"/>
      <c r="BD53" s="22">
        <v>3</v>
      </c>
      <c r="BE53" s="22"/>
      <c r="BF53" s="23"/>
      <c r="BG53" s="23"/>
      <c r="BH53" s="23">
        <v>3</v>
      </c>
      <c r="BI53" s="23"/>
      <c r="BJ53" s="24"/>
      <c r="BK53" s="24"/>
      <c r="BL53" s="24">
        <v>3</v>
      </c>
      <c r="BM53" s="24"/>
      <c r="BN53" s="25"/>
      <c r="BO53" s="25"/>
      <c r="BP53" s="25"/>
      <c r="BQ53" s="25">
        <v>4</v>
      </c>
      <c r="BR53" s="26"/>
      <c r="BS53" s="26"/>
      <c r="BT53" s="26">
        <v>3</v>
      </c>
      <c r="BU53" s="26"/>
      <c r="BZ53" s="170"/>
      <c r="CA53" s="44"/>
      <c r="CB53" s="171"/>
      <c r="CJ53" s="28"/>
      <c r="CO53" s="28"/>
    </row>
    <row r="54" spans="1:93">
      <c r="A54" s="17"/>
      <c r="B54" s="184">
        <v>29</v>
      </c>
      <c r="C54" s="662"/>
      <c r="D54" s="18">
        <v>1</v>
      </c>
      <c r="E54" s="19"/>
      <c r="F54" s="20"/>
      <c r="G54" s="20"/>
      <c r="H54" s="20">
        <v>1</v>
      </c>
      <c r="I54" s="20"/>
      <c r="J54" s="20"/>
      <c r="K54" s="20"/>
      <c r="L54" s="20"/>
      <c r="M54" s="20"/>
      <c r="N54" s="20"/>
      <c r="O54" s="20"/>
      <c r="P54" s="19"/>
      <c r="Q54" s="19"/>
      <c r="R54" s="21"/>
      <c r="S54" s="21"/>
      <c r="T54" s="21"/>
      <c r="U54" s="21">
        <v>4</v>
      </c>
      <c r="V54" s="22"/>
      <c r="W54" s="22"/>
      <c r="X54" s="22">
        <v>3</v>
      </c>
      <c r="Y54" s="22"/>
      <c r="Z54" s="23"/>
      <c r="AA54" s="23"/>
      <c r="AB54" s="23"/>
      <c r="AC54" s="23">
        <v>4</v>
      </c>
      <c r="AD54" s="24"/>
      <c r="AE54" s="24"/>
      <c r="AF54" s="24"/>
      <c r="AG54" s="24">
        <v>4</v>
      </c>
      <c r="AH54" s="25"/>
      <c r="AI54" s="25"/>
      <c r="AJ54" s="25">
        <v>3</v>
      </c>
      <c r="AK54" s="25"/>
      <c r="AL54" s="26"/>
      <c r="AM54" s="26"/>
      <c r="AN54" s="26">
        <v>3</v>
      </c>
      <c r="AO54" s="26"/>
      <c r="AP54" s="22"/>
      <c r="AQ54" s="22"/>
      <c r="AR54" s="22">
        <v>3</v>
      </c>
      <c r="AS54" s="22"/>
      <c r="AT54" s="27"/>
      <c r="AU54" s="27"/>
      <c r="AV54" s="27">
        <v>3</v>
      </c>
      <c r="AW54" s="27"/>
      <c r="AX54" s="21"/>
      <c r="AY54" s="21"/>
      <c r="AZ54" s="21"/>
      <c r="BA54" s="21">
        <v>4</v>
      </c>
      <c r="BB54" s="22"/>
      <c r="BC54" s="22"/>
      <c r="BD54" s="22">
        <v>3</v>
      </c>
      <c r="BE54" s="22"/>
      <c r="BF54" s="23"/>
      <c r="BG54" s="23"/>
      <c r="BH54" s="23">
        <v>3</v>
      </c>
      <c r="BI54" s="23"/>
      <c r="BJ54" s="24"/>
      <c r="BK54" s="24"/>
      <c r="BL54" s="24">
        <v>3</v>
      </c>
      <c r="BM54" s="24"/>
      <c r="BN54" s="25"/>
      <c r="BO54" s="25"/>
      <c r="BP54" s="25"/>
      <c r="BQ54" s="25">
        <v>4</v>
      </c>
      <c r="BR54" s="26"/>
      <c r="BS54" s="26"/>
      <c r="BT54" s="26">
        <v>3</v>
      </c>
      <c r="BU54" s="26"/>
      <c r="BZ54" s="170"/>
      <c r="CA54" s="44"/>
      <c r="CB54" s="171"/>
      <c r="CJ54" s="28"/>
      <c r="CO54" s="28"/>
    </row>
    <row r="55" spans="1:93" s="217" customFormat="1">
      <c r="A55" s="38"/>
      <c r="B55" s="38"/>
      <c r="C55" s="206"/>
      <c r="D55" s="215">
        <f>SUM(D26:D54)</f>
        <v>21</v>
      </c>
      <c r="E55" s="215">
        <f>SUM(E26:E54)</f>
        <v>8</v>
      </c>
      <c r="F55" s="215">
        <f t="shared" ref="F55:BQ55" si="49">SUM(F26:F54)</f>
        <v>7</v>
      </c>
      <c r="G55" s="215">
        <f t="shared" si="49"/>
        <v>8</v>
      </c>
      <c r="H55" s="215">
        <f t="shared" si="49"/>
        <v>12</v>
      </c>
      <c r="I55" s="215">
        <f t="shared" si="49"/>
        <v>0</v>
      </c>
      <c r="J55" s="215">
        <f t="shared" si="49"/>
        <v>2</v>
      </c>
      <c r="K55" s="215">
        <f t="shared" si="49"/>
        <v>0</v>
      </c>
      <c r="L55" s="215">
        <f t="shared" si="49"/>
        <v>0</v>
      </c>
      <c r="M55" s="215">
        <f t="shared" si="49"/>
        <v>0</v>
      </c>
      <c r="N55" s="215">
        <f t="shared" si="49"/>
        <v>0</v>
      </c>
      <c r="O55" s="215">
        <f t="shared" si="49"/>
        <v>0</v>
      </c>
      <c r="P55" s="215">
        <f t="shared" si="49"/>
        <v>0</v>
      </c>
      <c r="Q55" s="215">
        <f t="shared" si="49"/>
        <v>0</v>
      </c>
      <c r="R55" s="215">
        <f t="shared" si="49"/>
        <v>3</v>
      </c>
      <c r="S55" s="215">
        <f t="shared" si="49"/>
        <v>2</v>
      </c>
      <c r="T55" s="215">
        <f t="shared" si="49"/>
        <v>45</v>
      </c>
      <c r="U55" s="215">
        <f t="shared" si="49"/>
        <v>40</v>
      </c>
      <c r="V55" s="215">
        <f t="shared" si="49"/>
        <v>0</v>
      </c>
      <c r="W55" s="215">
        <f t="shared" si="49"/>
        <v>0</v>
      </c>
      <c r="X55" s="215">
        <f t="shared" si="49"/>
        <v>75</v>
      </c>
      <c r="Y55" s="215">
        <f t="shared" si="49"/>
        <v>16</v>
      </c>
      <c r="Z55" s="215">
        <f t="shared" si="49"/>
        <v>0</v>
      </c>
      <c r="AA55" s="215">
        <f t="shared" si="49"/>
        <v>2</v>
      </c>
      <c r="AB55" s="215">
        <f t="shared" si="49"/>
        <v>60</v>
      </c>
      <c r="AC55" s="215">
        <f t="shared" si="49"/>
        <v>32</v>
      </c>
      <c r="AD55" s="215">
        <f t="shared" si="49"/>
        <v>0</v>
      </c>
      <c r="AE55" s="215">
        <f t="shared" si="49"/>
        <v>0</v>
      </c>
      <c r="AF55" s="215">
        <f t="shared" si="49"/>
        <v>42</v>
      </c>
      <c r="AG55" s="215">
        <f t="shared" si="49"/>
        <v>60</v>
      </c>
      <c r="AH55" s="215">
        <f t="shared" si="49"/>
        <v>0</v>
      </c>
      <c r="AI55" s="215">
        <f t="shared" si="49"/>
        <v>0</v>
      </c>
      <c r="AJ55" s="215">
        <f t="shared" si="49"/>
        <v>57</v>
      </c>
      <c r="AK55" s="215">
        <f t="shared" si="49"/>
        <v>40</v>
      </c>
      <c r="AL55" s="215">
        <f t="shared" si="49"/>
        <v>0</v>
      </c>
      <c r="AM55" s="215">
        <f t="shared" si="49"/>
        <v>0</v>
      </c>
      <c r="AN55" s="215">
        <f t="shared" si="49"/>
        <v>42</v>
      </c>
      <c r="AO55" s="215">
        <f t="shared" si="49"/>
        <v>60</v>
      </c>
      <c r="AP55" s="215">
        <f t="shared" si="49"/>
        <v>0</v>
      </c>
      <c r="AQ55" s="215">
        <f t="shared" si="49"/>
        <v>0</v>
      </c>
      <c r="AR55" s="215">
        <f t="shared" si="49"/>
        <v>60</v>
      </c>
      <c r="AS55" s="215">
        <f t="shared" si="49"/>
        <v>36</v>
      </c>
      <c r="AT55" s="215">
        <f t="shared" si="49"/>
        <v>0</v>
      </c>
      <c r="AU55" s="215">
        <f t="shared" si="49"/>
        <v>0</v>
      </c>
      <c r="AV55" s="215">
        <f t="shared" si="49"/>
        <v>66</v>
      </c>
      <c r="AW55" s="215">
        <f t="shared" si="49"/>
        <v>28</v>
      </c>
      <c r="AX55" s="215">
        <f t="shared" si="49"/>
        <v>0</v>
      </c>
      <c r="AY55" s="215">
        <f t="shared" si="49"/>
        <v>0</v>
      </c>
      <c r="AZ55" s="215">
        <f t="shared" si="49"/>
        <v>45</v>
      </c>
      <c r="BA55" s="215">
        <f t="shared" si="49"/>
        <v>56</v>
      </c>
      <c r="BB55" s="215">
        <f t="shared" si="49"/>
        <v>0</v>
      </c>
      <c r="BC55" s="215">
        <f t="shared" si="49"/>
        <v>0</v>
      </c>
      <c r="BD55" s="215">
        <f t="shared" si="49"/>
        <v>66</v>
      </c>
      <c r="BE55" s="215">
        <f t="shared" si="49"/>
        <v>28</v>
      </c>
      <c r="BF55" s="215">
        <f t="shared" si="49"/>
        <v>0</v>
      </c>
      <c r="BG55" s="215">
        <f t="shared" si="49"/>
        <v>0</v>
      </c>
      <c r="BH55" s="215">
        <f t="shared" si="49"/>
        <v>57</v>
      </c>
      <c r="BI55" s="215">
        <f t="shared" si="49"/>
        <v>40</v>
      </c>
      <c r="BJ55" s="215">
        <f t="shared" si="49"/>
        <v>0</v>
      </c>
      <c r="BK55" s="215">
        <f t="shared" si="49"/>
        <v>0</v>
      </c>
      <c r="BL55" s="215">
        <f t="shared" si="49"/>
        <v>45</v>
      </c>
      <c r="BM55" s="215">
        <f t="shared" si="49"/>
        <v>56</v>
      </c>
      <c r="BN55" s="215">
        <f t="shared" si="49"/>
        <v>0</v>
      </c>
      <c r="BO55" s="215">
        <f t="shared" si="49"/>
        <v>0</v>
      </c>
      <c r="BP55" s="215">
        <f t="shared" si="49"/>
        <v>48</v>
      </c>
      <c r="BQ55" s="215">
        <f t="shared" si="49"/>
        <v>52</v>
      </c>
      <c r="BR55" s="215">
        <f t="shared" ref="BR55:BU55" si="50">SUM(BR26:BR54)</f>
        <v>0</v>
      </c>
      <c r="BS55" s="215">
        <f t="shared" si="50"/>
        <v>0</v>
      </c>
      <c r="BT55" s="215">
        <f t="shared" si="50"/>
        <v>42</v>
      </c>
      <c r="BU55" s="215">
        <f t="shared" si="50"/>
        <v>60</v>
      </c>
      <c r="BZ55" s="218"/>
      <c r="CA55" s="219"/>
      <c r="CB55" s="220"/>
    </row>
    <row r="56" spans="1:93" s="217" customFormat="1">
      <c r="A56" s="38"/>
      <c r="B56" s="38"/>
      <c r="C56" s="206"/>
      <c r="D56" s="215">
        <f>SUM(D55:E55)</f>
        <v>29</v>
      </c>
      <c r="E56" s="216"/>
      <c r="F56" s="38">
        <f>SUM(F55:K55)</f>
        <v>29</v>
      </c>
      <c r="G56" s="38"/>
      <c r="H56" s="38"/>
      <c r="I56" s="38"/>
      <c r="J56" s="38"/>
      <c r="K56" s="38"/>
      <c r="L56" s="38"/>
      <c r="M56" s="38"/>
      <c r="N56" s="38"/>
      <c r="O56" s="38"/>
      <c r="P56" s="216"/>
      <c r="Q56" s="216"/>
      <c r="R56" s="38">
        <f>SUM(R55:U55)</f>
        <v>90</v>
      </c>
      <c r="S56" s="38"/>
      <c r="T56" s="38"/>
      <c r="U56" s="38"/>
      <c r="V56" s="38">
        <f>SUM(V55:Y55)</f>
        <v>91</v>
      </c>
      <c r="W56" s="38"/>
      <c r="X56" s="38"/>
      <c r="Y56" s="38"/>
      <c r="Z56" s="38">
        <f>SUM(Z55:AC55)</f>
        <v>94</v>
      </c>
      <c r="AA56" s="38"/>
      <c r="AB56" s="38"/>
      <c r="AC56" s="38"/>
      <c r="AD56" s="38">
        <f>SUM(AD55:AG55)</f>
        <v>102</v>
      </c>
      <c r="AE56" s="38"/>
      <c r="AF56" s="38"/>
      <c r="AG56" s="38"/>
      <c r="AH56" s="38">
        <f>SUM(AH55:AK55)</f>
        <v>97</v>
      </c>
      <c r="AI56" s="38"/>
      <c r="AJ56" s="38"/>
      <c r="AK56" s="38"/>
      <c r="AL56" s="38">
        <f>SUM(AL55:AO55)</f>
        <v>102</v>
      </c>
      <c r="AM56" s="38"/>
      <c r="AN56" s="38"/>
      <c r="AO56" s="38"/>
      <c r="AP56" s="38">
        <f>SUM(AP55:AS55)</f>
        <v>96</v>
      </c>
      <c r="AQ56" s="38"/>
      <c r="AR56" s="38"/>
      <c r="AS56" s="38"/>
      <c r="AT56" s="38">
        <f>SUM(AT55:AW55)</f>
        <v>94</v>
      </c>
      <c r="AU56" s="38"/>
      <c r="AV56" s="38"/>
      <c r="AW56" s="38"/>
      <c r="AX56" s="38">
        <f>SUM(AX55:BA55)</f>
        <v>101</v>
      </c>
      <c r="AY56" s="38"/>
      <c r="AZ56" s="38"/>
      <c r="BA56" s="38"/>
      <c r="BB56" s="38">
        <f>SUM(BB55:BE55)</f>
        <v>94</v>
      </c>
      <c r="BC56" s="38"/>
      <c r="BD56" s="38"/>
      <c r="BE56" s="38"/>
      <c r="BF56" s="38">
        <f>SUM(BF55:BI55)</f>
        <v>97</v>
      </c>
      <c r="BG56" s="38"/>
      <c r="BH56" s="38"/>
      <c r="BI56" s="38"/>
      <c r="BJ56" s="38">
        <f>SUM(BJ55:BM55)</f>
        <v>101</v>
      </c>
      <c r="BK56" s="38"/>
      <c r="BL56" s="38"/>
      <c r="BM56" s="38"/>
      <c r="BN56" s="38">
        <f>SUM(BN55:BQ55)</f>
        <v>100</v>
      </c>
      <c r="BO56" s="38"/>
      <c r="BP56" s="38"/>
      <c r="BQ56" s="38"/>
      <c r="BR56" s="38">
        <f>SUM(BR55:BU55)</f>
        <v>102</v>
      </c>
      <c r="BS56" s="38"/>
      <c r="BT56" s="38"/>
      <c r="BU56" s="38"/>
      <c r="BZ56" s="218"/>
      <c r="CA56" s="219"/>
      <c r="CB56" s="220"/>
    </row>
    <row r="57" spans="1:93">
      <c r="A57" s="17"/>
      <c r="B57" s="184"/>
      <c r="C57" s="214"/>
      <c r="D57" s="18"/>
      <c r="E57" s="19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19"/>
      <c r="Q57" s="19"/>
      <c r="R57" s="21">
        <f>R55/1</f>
        <v>3</v>
      </c>
      <c r="S57" s="21">
        <f>S55/2</f>
        <v>1</v>
      </c>
      <c r="T57" s="21">
        <f>T55/3</f>
        <v>15</v>
      </c>
      <c r="U57" s="21">
        <f>U55/4</f>
        <v>10</v>
      </c>
      <c r="V57" s="21">
        <f>V55/1</f>
        <v>0</v>
      </c>
      <c r="W57" s="21">
        <f>W55/2</f>
        <v>0</v>
      </c>
      <c r="X57" s="21">
        <f>X55/3</f>
        <v>25</v>
      </c>
      <c r="Y57" s="21">
        <f>Y55/4</f>
        <v>4</v>
      </c>
      <c r="Z57" s="21">
        <f>Z55/1</f>
        <v>0</v>
      </c>
      <c r="AA57" s="21">
        <f>AA55/2</f>
        <v>1</v>
      </c>
      <c r="AB57" s="21">
        <f>AB55/3</f>
        <v>20</v>
      </c>
      <c r="AC57" s="21">
        <f>AC55/4</f>
        <v>8</v>
      </c>
      <c r="AD57" s="21">
        <f>AD55/1</f>
        <v>0</v>
      </c>
      <c r="AE57" s="21">
        <f>AE55/2</f>
        <v>0</v>
      </c>
      <c r="AF57" s="21">
        <f>AF55/3</f>
        <v>14</v>
      </c>
      <c r="AG57" s="21">
        <f>AG55/4</f>
        <v>15</v>
      </c>
      <c r="AH57" s="21">
        <f>AH55/1</f>
        <v>0</v>
      </c>
      <c r="AI57" s="21">
        <f>AI55/2</f>
        <v>0</v>
      </c>
      <c r="AJ57" s="21">
        <f>AJ55/3</f>
        <v>19</v>
      </c>
      <c r="AK57" s="21">
        <f>AK55/4</f>
        <v>10</v>
      </c>
      <c r="AL57" s="21">
        <f t="shared" ref="AL57" si="51">AL55/1</f>
        <v>0</v>
      </c>
      <c r="AM57" s="21">
        <f t="shared" ref="AM57" si="52">AM55/2</f>
        <v>0</v>
      </c>
      <c r="AN57" s="21">
        <f t="shared" ref="AN57" si="53">AN55/3</f>
        <v>14</v>
      </c>
      <c r="AO57" s="21">
        <f t="shared" ref="AO57" si="54">AO55/4</f>
        <v>15</v>
      </c>
      <c r="AP57" s="21">
        <f t="shared" ref="AP57" si="55">AP55/1</f>
        <v>0</v>
      </c>
      <c r="AQ57" s="21">
        <f t="shared" ref="AQ57" si="56">AQ55/2</f>
        <v>0</v>
      </c>
      <c r="AR57" s="21">
        <f t="shared" ref="AR57" si="57">AR55/3</f>
        <v>20</v>
      </c>
      <c r="AS57" s="21">
        <f t="shared" ref="AS57" si="58">AS55/4</f>
        <v>9</v>
      </c>
      <c r="AT57" s="21">
        <f t="shared" ref="AT57" si="59">AT55/1</f>
        <v>0</v>
      </c>
      <c r="AU57" s="21">
        <f t="shared" ref="AU57" si="60">AU55/2</f>
        <v>0</v>
      </c>
      <c r="AV57" s="21">
        <f t="shared" ref="AV57" si="61">AV55/3</f>
        <v>22</v>
      </c>
      <c r="AW57" s="21">
        <f t="shared" ref="AW57" si="62">AW55/4</f>
        <v>7</v>
      </c>
      <c r="AX57" s="21">
        <f t="shared" ref="AX57" si="63">AX55/1</f>
        <v>0</v>
      </c>
      <c r="AY57" s="21">
        <f t="shared" ref="AY57" si="64">AY55/2</f>
        <v>0</v>
      </c>
      <c r="AZ57" s="21">
        <f t="shared" ref="AZ57" si="65">AZ55/3</f>
        <v>15</v>
      </c>
      <c r="BA57" s="21">
        <f t="shared" ref="BA57" si="66">BA55/4</f>
        <v>14</v>
      </c>
      <c r="BB57" s="21">
        <f t="shared" ref="BB57" si="67">BB55/1</f>
        <v>0</v>
      </c>
      <c r="BC57" s="21">
        <f t="shared" ref="BC57" si="68">BC55/2</f>
        <v>0</v>
      </c>
      <c r="BD57" s="21">
        <f t="shared" ref="BD57" si="69">BD55/3</f>
        <v>22</v>
      </c>
      <c r="BE57" s="21">
        <f t="shared" ref="BE57" si="70">BE55/4</f>
        <v>7</v>
      </c>
      <c r="BF57" s="21">
        <f t="shared" ref="BF57" si="71">BF55/1</f>
        <v>0</v>
      </c>
      <c r="BG57" s="21">
        <f t="shared" ref="BG57" si="72">BG55/2</f>
        <v>0</v>
      </c>
      <c r="BH57" s="21">
        <f t="shared" ref="BH57" si="73">BH55/3</f>
        <v>19</v>
      </c>
      <c r="BI57" s="21">
        <f t="shared" ref="BI57" si="74">BI55/4</f>
        <v>10</v>
      </c>
      <c r="BJ57" s="21">
        <f t="shared" ref="BJ57" si="75">BJ55/1</f>
        <v>0</v>
      </c>
      <c r="BK57" s="21">
        <f t="shared" ref="BK57" si="76">BK55/2</f>
        <v>0</v>
      </c>
      <c r="BL57" s="21">
        <f t="shared" ref="BL57" si="77">BL55/3</f>
        <v>15</v>
      </c>
      <c r="BM57" s="21">
        <f t="shared" ref="BM57" si="78">BM55/4</f>
        <v>14</v>
      </c>
      <c r="BN57" s="21">
        <f t="shared" ref="BN57" si="79">BN55/1</f>
        <v>0</v>
      </c>
      <c r="BO57" s="21">
        <f t="shared" ref="BO57" si="80">BO55/2</f>
        <v>0</v>
      </c>
      <c r="BP57" s="21">
        <f t="shared" ref="BP57" si="81">BP55/3</f>
        <v>16</v>
      </c>
      <c r="BQ57" s="21">
        <f t="shared" ref="BQ57" si="82">BQ55/4</f>
        <v>13</v>
      </c>
      <c r="BR57" s="21">
        <f t="shared" ref="BR57" si="83">BR55/1</f>
        <v>0</v>
      </c>
      <c r="BS57" s="21">
        <f t="shared" ref="BS57" si="84">BS55/2</f>
        <v>0</v>
      </c>
      <c r="BT57" s="21">
        <f t="shared" ref="BT57" si="85">BT55/3</f>
        <v>14</v>
      </c>
      <c r="BU57" s="21">
        <f t="shared" ref="BU57" si="86">BU55/4</f>
        <v>15</v>
      </c>
      <c r="BZ57" s="170"/>
      <c r="CA57" s="44"/>
      <c r="CB57" s="171"/>
      <c r="CJ57" s="28"/>
      <c r="CO57" s="28"/>
    </row>
    <row r="58" spans="1:93">
      <c r="A58" s="17"/>
      <c r="B58" s="184"/>
      <c r="C58" s="214"/>
      <c r="D58" s="18"/>
      <c r="E58" s="19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19"/>
      <c r="Q58" s="19"/>
      <c r="R58" s="21">
        <f>SUM(R57:U57)</f>
        <v>29</v>
      </c>
      <c r="S58" s="21">
        <v>29</v>
      </c>
      <c r="T58" s="21">
        <v>29</v>
      </c>
      <c r="U58" s="21">
        <v>29</v>
      </c>
      <c r="V58" s="21">
        <f>SUM(V57:Y57)</f>
        <v>29</v>
      </c>
      <c r="W58" s="21">
        <v>29</v>
      </c>
      <c r="X58" s="21">
        <v>29</v>
      </c>
      <c r="Y58" s="21">
        <v>29</v>
      </c>
      <c r="Z58" s="21">
        <f>SUM(Z57:AC57)</f>
        <v>29</v>
      </c>
      <c r="AA58" s="21">
        <v>29</v>
      </c>
      <c r="AB58" s="21">
        <v>29</v>
      </c>
      <c r="AC58" s="21">
        <v>29</v>
      </c>
      <c r="AD58" s="21">
        <f>SUM(AD57:AG57)</f>
        <v>29</v>
      </c>
      <c r="AE58" s="21">
        <v>29</v>
      </c>
      <c r="AF58" s="21">
        <v>29</v>
      </c>
      <c r="AG58" s="21">
        <v>29</v>
      </c>
      <c r="AH58" s="21">
        <f>SUM(AH57:AK57)</f>
        <v>29</v>
      </c>
      <c r="AI58" s="21">
        <v>29</v>
      </c>
      <c r="AJ58" s="21">
        <v>29</v>
      </c>
      <c r="AK58" s="21">
        <v>29</v>
      </c>
      <c r="AL58" s="21">
        <f>SUM(AL57:AO57)</f>
        <v>29</v>
      </c>
      <c r="AM58" s="21">
        <v>29</v>
      </c>
      <c r="AN58" s="21">
        <v>29</v>
      </c>
      <c r="AO58" s="21">
        <v>29</v>
      </c>
      <c r="AP58" s="21">
        <f>SUM(AP57:AS57)</f>
        <v>29</v>
      </c>
      <c r="AQ58" s="21">
        <v>29</v>
      </c>
      <c r="AR58" s="21">
        <v>29</v>
      </c>
      <c r="AS58" s="21">
        <v>29</v>
      </c>
      <c r="AT58" s="21">
        <f>SUM(AT57:AW57)</f>
        <v>29</v>
      </c>
      <c r="AU58" s="21">
        <v>29</v>
      </c>
      <c r="AV58" s="21">
        <v>29</v>
      </c>
      <c r="AW58" s="21">
        <v>29</v>
      </c>
      <c r="AX58" s="21">
        <f>SUM(AX57:BA57)</f>
        <v>29</v>
      </c>
      <c r="AY58" s="21">
        <v>29</v>
      </c>
      <c r="AZ58" s="21">
        <v>29</v>
      </c>
      <c r="BA58" s="21">
        <v>29</v>
      </c>
      <c r="BB58" s="21">
        <f>SUM(BB57:BE57)</f>
        <v>29</v>
      </c>
      <c r="BC58" s="21">
        <v>29</v>
      </c>
      <c r="BD58" s="21">
        <v>29</v>
      </c>
      <c r="BE58" s="21">
        <v>29</v>
      </c>
      <c r="BF58" s="21">
        <f>SUM(BF57:BI57)</f>
        <v>29</v>
      </c>
      <c r="BG58" s="21">
        <v>29</v>
      </c>
      <c r="BH58" s="21">
        <v>29</v>
      </c>
      <c r="BI58" s="21">
        <v>29</v>
      </c>
      <c r="BJ58" s="21">
        <f>SUM(BJ57:BM57)</f>
        <v>29</v>
      </c>
      <c r="BK58" s="21">
        <v>29</v>
      </c>
      <c r="BL58" s="21">
        <v>29</v>
      </c>
      <c r="BM58" s="21">
        <v>29</v>
      </c>
      <c r="BN58" s="21">
        <f>SUM(BN57:BQ57)</f>
        <v>29</v>
      </c>
      <c r="BO58" s="21">
        <v>29</v>
      </c>
      <c r="BP58" s="21">
        <v>29</v>
      </c>
      <c r="BQ58" s="21">
        <v>29</v>
      </c>
      <c r="BR58" s="21">
        <f>SUM(BR57:BU57)</f>
        <v>29</v>
      </c>
      <c r="BS58" s="21">
        <v>29</v>
      </c>
      <c r="BT58" s="21">
        <v>29</v>
      </c>
      <c r="BU58" s="21">
        <v>29</v>
      </c>
      <c r="BZ58" s="170"/>
      <c r="CA58" s="44"/>
      <c r="CB58" s="171"/>
      <c r="CJ58" s="28"/>
      <c r="CO58" s="28"/>
    </row>
    <row r="59" spans="1:93" s="30" customFormat="1">
      <c r="A59" s="233"/>
      <c r="B59" s="234"/>
      <c r="C59" s="235"/>
      <c r="D59" s="236"/>
      <c r="E59" s="237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237"/>
      <c r="Q59" s="237"/>
      <c r="R59" s="231">
        <f t="shared" ref="R59:BM59" si="87">R57/R58*100%</f>
        <v>0.10344827586206896</v>
      </c>
      <c r="S59" s="231">
        <f t="shared" si="87"/>
        <v>3.4482758620689655E-2</v>
      </c>
      <c r="T59" s="231">
        <f t="shared" si="87"/>
        <v>0.51724137931034486</v>
      </c>
      <c r="U59" s="231">
        <f t="shared" si="87"/>
        <v>0.34482758620689657</v>
      </c>
      <c r="V59" s="231">
        <f t="shared" si="87"/>
        <v>0</v>
      </c>
      <c r="W59" s="231">
        <f t="shared" si="87"/>
        <v>0</v>
      </c>
      <c r="X59" s="231">
        <f t="shared" si="87"/>
        <v>0.86206896551724133</v>
      </c>
      <c r="Y59" s="231">
        <f t="shared" si="87"/>
        <v>0.13793103448275862</v>
      </c>
      <c r="Z59" s="231">
        <f t="shared" si="87"/>
        <v>0</v>
      </c>
      <c r="AA59" s="231">
        <f t="shared" si="87"/>
        <v>3.4482758620689655E-2</v>
      </c>
      <c r="AB59" s="231">
        <f t="shared" si="87"/>
        <v>0.68965517241379315</v>
      </c>
      <c r="AC59" s="231">
        <f t="shared" si="87"/>
        <v>0.27586206896551724</v>
      </c>
      <c r="AD59" s="231">
        <f t="shared" si="87"/>
        <v>0</v>
      </c>
      <c r="AE59" s="231">
        <f t="shared" si="87"/>
        <v>0</v>
      </c>
      <c r="AF59" s="231">
        <f t="shared" si="87"/>
        <v>0.48275862068965519</v>
      </c>
      <c r="AG59" s="231">
        <f t="shared" si="87"/>
        <v>0.51724137931034486</v>
      </c>
      <c r="AH59" s="231">
        <f t="shared" si="87"/>
        <v>0</v>
      </c>
      <c r="AI59" s="231">
        <f t="shared" si="87"/>
        <v>0</v>
      </c>
      <c r="AJ59" s="231">
        <f t="shared" si="87"/>
        <v>0.65517241379310343</v>
      </c>
      <c r="AK59" s="231">
        <f t="shared" si="87"/>
        <v>0.34482758620689657</v>
      </c>
      <c r="AL59" s="231">
        <f t="shared" si="87"/>
        <v>0</v>
      </c>
      <c r="AM59" s="231">
        <f t="shared" si="87"/>
        <v>0</v>
      </c>
      <c r="AN59" s="231">
        <f t="shared" si="87"/>
        <v>0.48275862068965519</v>
      </c>
      <c r="AO59" s="231">
        <f t="shared" si="87"/>
        <v>0.51724137931034486</v>
      </c>
      <c r="AP59" s="231">
        <f t="shared" si="87"/>
        <v>0</v>
      </c>
      <c r="AQ59" s="231">
        <f t="shared" si="87"/>
        <v>0</v>
      </c>
      <c r="AR59" s="231">
        <f t="shared" si="87"/>
        <v>0.68965517241379315</v>
      </c>
      <c r="AS59" s="231">
        <f t="shared" si="87"/>
        <v>0.31034482758620691</v>
      </c>
      <c r="AT59" s="231">
        <f t="shared" si="87"/>
        <v>0</v>
      </c>
      <c r="AU59" s="231">
        <f t="shared" si="87"/>
        <v>0</v>
      </c>
      <c r="AV59" s="231">
        <f t="shared" si="87"/>
        <v>0.75862068965517238</v>
      </c>
      <c r="AW59" s="231">
        <f t="shared" si="87"/>
        <v>0.2413793103448276</v>
      </c>
      <c r="AX59" s="231">
        <f t="shared" si="87"/>
        <v>0</v>
      </c>
      <c r="AY59" s="231">
        <f t="shared" si="87"/>
        <v>0</v>
      </c>
      <c r="AZ59" s="231">
        <f t="shared" si="87"/>
        <v>0.51724137931034486</v>
      </c>
      <c r="BA59" s="231">
        <f t="shared" si="87"/>
        <v>0.48275862068965519</v>
      </c>
      <c r="BB59" s="231">
        <f t="shared" si="87"/>
        <v>0</v>
      </c>
      <c r="BC59" s="231">
        <f t="shared" si="87"/>
        <v>0</v>
      </c>
      <c r="BD59" s="231">
        <f t="shared" si="87"/>
        <v>0.75862068965517238</v>
      </c>
      <c r="BE59" s="231">
        <f t="shared" si="87"/>
        <v>0.2413793103448276</v>
      </c>
      <c r="BF59" s="231">
        <f t="shared" si="87"/>
        <v>0</v>
      </c>
      <c r="BG59" s="231">
        <f t="shared" si="87"/>
        <v>0</v>
      </c>
      <c r="BH59" s="231">
        <f t="shared" si="87"/>
        <v>0.65517241379310343</v>
      </c>
      <c r="BI59" s="231">
        <f t="shared" si="87"/>
        <v>0.34482758620689657</v>
      </c>
      <c r="BJ59" s="231">
        <f t="shared" si="87"/>
        <v>0</v>
      </c>
      <c r="BK59" s="231">
        <f t="shared" si="87"/>
        <v>0</v>
      </c>
      <c r="BL59" s="231">
        <f t="shared" si="87"/>
        <v>0.51724137931034486</v>
      </c>
      <c r="BM59" s="231">
        <f t="shared" si="87"/>
        <v>0.48275862068965519</v>
      </c>
      <c r="BN59" s="231">
        <f t="shared" ref="BN59" si="88">BN57/BN58*100%</f>
        <v>0</v>
      </c>
      <c r="BO59" s="231">
        <f t="shared" ref="BO59" si="89">BO57/BO58*100%</f>
        <v>0</v>
      </c>
      <c r="BP59" s="231">
        <f t="shared" ref="BP59" si="90">BP57/BP58*100%</f>
        <v>0.55172413793103448</v>
      </c>
      <c r="BQ59" s="231">
        <f t="shared" ref="BQ59" si="91">BQ57/BQ58*100%</f>
        <v>0.44827586206896552</v>
      </c>
      <c r="BR59" s="231">
        <f t="shared" ref="BR59" si="92">BR57/BR58*100%</f>
        <v>0</v>
      </c>
      <c r="BS59" s="231">
        <f t="shared" ref="BS59" si="93">BS57/BS58*100%</f>
        <v>0</v>
      </c>
      <c r="BT59" s="231">
        <f t="shared" ref="BT59" si="94">BT57/BT58*100%</f>
        <v>0.48275862068965519</v>
      </c>
      <c r="BU59" s="231">
        <f t="shared" ref="BU59" si="95">BU57/BU58*100%</f>
        <v>0.51724137931034486</v>
      </c>
      <c r="BZ59" s="238"/>
      <c r="CA59" s="45"/>
      <c r="CB59" s="239"/>
      <c r="CJ59" s="240"/>
      <c r="CO59" s="240"/>
    </row>
    <row r="62" spans="1:93">
      <c r="A62" s="17"/>
      <c r="B62" s="172">
        <v>1</v>
      </c>
      <c r="C62" s="658" t="s">
        <v>169</v>
      </c>
      <c r="D62" s="18"/>
      <c r="E62" s="19">
        <v>1</v>
      </c>
      <c r="F62" s="20"/>
      <c r="G62" s="20"/>
      <c r="H62" s="20">
        <v>1</v>
      </c>
      <c r="I62" s="20"/>
      <c r="J62" s="20"/>
      <c r="K62" s="20"/>
      <c r="L62" s="20"/>
      <c r="M62" s="20"/>
      <c r="N62" s="20"/>
      <c r="O62" s="20"/>
      <c r="P62" s="19"/>
      <c r="Q62" s="19"/>
      <c r="R62" s="21"/>
      <c r="S62" s="21">
        <v>2</v>
      </c>
      <c r="T62" s="21"/>
      <c r="U62" s="21"/>
      <c r="V62" s="22"/>
      <c r="W62" s="22"/>
      <c r="X62" s="22">
        <v>3</v>
      </c>
      <c r="Y62" s="22"/>
      <c r="Z62" s="23"/>
      <c r="AA62" s="23">
        <v>2</v>
      </c>
      <c r="AB62" s="23"/>
      <c r="AC62" s="23"/>
      <c r="AD62" s="24"/>
      <c r="AE62" s="24"/>
      <c r="AF62" s="24">
        <v>3</v>
      </c>
      <c r="AG62" s="24"/>
      <c r="AH62" s="25"/>
      <c r="AI62" s="25"/>
      <c r="AJ62" s="25">
        <v>3</v>
      </c>
      <c r="AK62" s="25"/>
      <c r="AL62" s="26"/>
      <c r="AM62" s="26">
        <v>2</v>
      </c>
      <c r="AN62" s="26"/>
      <c r="AO62" s="26"/>
      <c r="AP62" s="22"/>
      <c r="AQ62" s="22"/>
      <c r="AR62" s="22">
        <v>3</v>
      </c>
      <c r="AS62" s="22"/>
      <c r="AT62" s="27"/>
      <c r="AU62" s="27"/>
      <c r="AV62" s="27">
        <v>3</v>
      </c>
      <c r="AW62" s="27"/>
      <c r="AX62" s="21"/>
      <c r="AY62" s="21"/>
      <c r="AZ62" s="21">
        <v>3</v>
      </c>
      <c r="BA62" s="21"/>
      <c r="BB62" s="22"/>
      <c r="BC62" s="22"/>
      <c r="BD62" s="22">
        <v>3</v>
      </c>
      <c r="BE62" s="22"/>
      <c r="BF62" s="23"/>
      <c r="BG62" s="23">
        <v>2</v>
      </c>
      <c r="BH62" s="23"/>
      <c r="BI62" s="23"/>
      <c r="BJ62" s="24"/>
      <c r="BK62" s="24"/>
      <c r="BL62" s="24">
        <v>3</v>
      </c>
      <c r="BM62" s="24"/>
      <c r="BN62" s="25"/>
      <c r="BO62" s="25"/>
      <c r="BP62" s="25">
        <v>3</v>
      </c>
      <c r="BQ62" s="25"/>
      <c r="BR62" s="26"/>
      <c r="BS62" s="26"/>
      <c r="BT62" s="26">
        <v>3</v>
      </c>
      <c r="BU62" s="26"/>
      <c r="BZ62" s="170"/>
      <c r="CA62" s="44"/>
      <c r="CB62" s="171"/>
      <c r="CJ62" s="28"/>
      <c r="CO62" s="28"/>
    </row>
    <row r="63" spans="1:93">
      <c r="A63" s="17"/>
      <c r="B63" s="172">
        <v>2</v>
      </c>
      <c r="C63" s="659"/>
      <c r="D63" s="18"/>
      <c r="E63" s="19">
        <v>1</v>
      </c>
      <c r="F63" s="20">
        <v>1</v>
      </c>
      <c r="G63" s="20"/>
      <c r="H63" s="20"/>
      <c r="I63" s="20"/>
      <c r="J63" s="20"/>
      <c r="K63" s="20"/>
      <c r="L63" s="20"/>
      <c r="M63" s="20"/>
      <c r="N63" s="20"/>
      <c r="O63" s="20"/>
      <c r="P63" s="19"/>
      <c r="Q63" s="19"/>
      <c r="R63" s="21"/>
      <c r="S63" s="21"/>
      <c r="T63" s="21">
        <v>3</v>
      </c>
      <c r="U63" s="21"/>
      <c r="V63" s="22"/>
      <c r="W63" s="22"/>
      <c r="X63" s="22">
        <v>3</v>
      </c>
      <c r="Y63" s="22"/>
      <c r="Z63" s="23"/>
      <c r="AA63" s="23"/>
      <c r="AB63" s="23">
        <v>3</v>
      </c>
      <c r="AC63" s="23"/>
      <c r="AD63" s="24"/>
      <c r="AE63" s="24"/>
      <c r="AF63" s="24"/>
      <c r="AG63" s="24">
        <v>4</v>
      </c>
      <c r="AH63" s="25"/>
      <c r="AI63" s="25"/>
      <c r="AJ63" s="25">
        <v>3</v>
      </c>
      <c r="AK63" s="25"/>
      <c r="AL63" s="26"/>
      <c r="AM63" s="26"/>
      <c r="AN63" s="26">
        <v>3</v>
      </c>
      <c r="AO63" s="26"/>
      <c r="AP63" s="22"/>
      <c r="AQ63" s="22"/>
      <c r="AR63" s="22">
        <v>3</v>
      </c>
      <c r="AS63" s="22"/>
      <c r="AT63" s="27"/>
      <c r="AU63" s="27"/>
      <c r="AV63" s="27">
        <v>3</v>
      </c>
      <c r="AW63" s="27"/>
      <c r="AX63" s="21"/>
      <c r="AY63" s="21"/>
      <c r="AZ63" s="21"/>
      <c r="BA63" s="21">
        <v>4</v>
      </c>
      <c r="BB63" s="22"/>
      <c r="BC63" s="22"/>
      <c r="BD63" s="22">
        <v>3</v>
      </c>
      <c r="BE63" s="22"/>
      <c r="BF63" s="23"/>
      <c r="BG63" s="23"/>
      <c r="BH63" s="23"/>
      <c r="BI63" s="23">
        <v>4</v>
      </c>
      <c r="BJ63" s="24"/>
      <c r="BK63" s="24"/>
      <c r="BL63" s="24"/>
      <c r="BM63" s="24">
        <v>4</v>
      </c>
      <c r="BN63" s="25"/>
      <c r="BO63" s="25"/>
      <c r="BP63" s="25">
        <v>3</v>
      </c>
      <c r="BQ63" s="25"/>
      <c r="BR63" s="26"/>
      <c r="BS63" s="26"/>
      <c r="BT63" s="26"/>
      <c r="BU63" s="26">
        <v>4</v>
      </c>
      <c r="BZ63" s="170"/>
      <c r="CA63" s="44"/>
      <c r="CB63" s="171"/>
      <c r="CJ63" s="28"/>
      <c r="CO63" s="28"/>
    </row>
    <row r="64" spans="1:93">
      <c r="A64" s="17"/>
      <c r="B64" s="172">
        <v>3</v>
      </c>
      <c r="C64" s="659"/>
      <c r="D64" s="18">
        <v>1</v>
      </c>
      <c r="E64" s="19"/>
      <c r="F64" s="20"/>
      <c r="G64" s="20"/>
      <c r="H64" s="20">
        <v>1</v>
      </c>
      <c r="I64" s="20"/>
      <c r="J64" s="20"/>
      <c r="K64" s="20"/>
      <c r="L64" s="20"/>
      <c r="M64" s="20"/>
      <c r="N64" s="20"/>
      <c r="O64" s="20"/>
      <c r="P64" s="19"/>
      <c r="Q64" s="19"/>
      <c r="R64" s="21"/>
      <c r="S64" s="21"/>
      <c r="T64" s="21"/>
      <c r="U64" s="21">
        <v>4</v>
      </c>
      <c r="V64" s="22"/>
      <c r="W64" s="22"/>
      <c r="X64" s="22">
        <v>3</v>
      </c>
      <c r="Y64" s="22"/>
      <c r="Z64" s="23"/>
      <c r="AA64" s="23"/>
      <c r="AB64" s="23"/>
      <c r="AC64" s="23">
        <v>4</v>
      </c>
      <c r="AD64" s="24"/>
      <c r="AE64" s="24"/>
      <c r="AF64" s="24">
        <v>3</v>
      </c>
      <c r="AG64" s="24"/>
      <c r="AH64" s="25"/>
      <c r="AI64" s="25"/>
      <c r="AJ64" s="25">
        <v>3</v>
      </c>
      <c r="AK64" s="25"/>
      <c r="AL64" s="26"/>
      <c r="AM64" s="26"/>
      <c r="AN64" s="26">
        <v>3</v>
      </c>
      <c r="AO64" s="26"/>
      <c r="AP64" s="22"/>
      <c r="AQ64" s="22"/>
      <c r="AR64" s="22">
        <v>3</v>
      </c>
      <c r="AS64" s="22"/>
      <c r="AT64" s="27"/>
      <c r="AU64" s="27"/>
      <c r="AV64" s="27">
        <v>3</v>
      </c>
      <c r="AW64" s="27"/>
      <c r="AX64" s="21"/>
      <c r="AY64" s="21"/>
      <c r="AZ64" s="21">
        <v>3</v>
      </c>
      <c r="BA64" s="21"/>
      <c r="BB64" s="22"/>
      <c r="BC64" s="22"/>
      <c r="BD64" s="22">
        <v>3</v>
      </c>
      <c r="BE64" s="22"/>
      <c r="BF64" s="23"/>
      <c r="BG64" s="23"/>
      <c r="BH64" s="23"/>
      <c r="BI64" s="23">
        <v>4</v>
      </c>
      <c r="BJ64" s="24"/>
      <c r="BK64" s="24"/>
      <c r="BL64" s="24"/>
      <c r="BM64" s="24">
        <v>4</v>
      </c>
      <c r="BN64" s="25"/>
      <c r="BO64" s="25"/>
      <c r="BP64" s="25"/>
      <c r="BQ64" s="25">
        <v>4</v>
      </c>
      <c r="BR64" s="26"/>
      <c r="BS64" s="26"/>
      <c r="BT64" s="26"/>
      <c r="BU64" s="26">
        <v>4</v>
      </c>
      <c r="BZ64" s="170"/>
      <c r="CA64" s="44"/>
      <c r="CB64" s="171"/>
      <c r="CJ64" s="28"/>
      <c r="CO64" s="28"/>
    </row>
    <row r="65" spans="1:93">
      <c r="A65" s="17"/>
      <c r="B65" s="172">
        <v>4</v>
      </c>
      <c r="C65" s="659"/>
      <c r="D65" s="18"/>
      <c r="E65" s="19">
        <v>1</v>
      </c>
      <c r="F65" s="20"/>
      <c r="G65" s="20">
        <v>1</v>
      </c>
      <c r="H65" s="20"/>
      <c r="I65" s="20"/>
      <c r="J65" s="20"/>
      <c r="K65" s="20"/>
      <c r="L65" s="20"/>
      <c r="M65" s="20"/>
      <c r="N65" s="20"/>
      <c r="O65" s="20"/>
      <c r="P65" s="19"/>
      <c r="Q65" s="19"/>
      <c r="R65" s="21"/>
      <c r="S65" s="21"/>
      <c r="T65" s="21">
        <v>3</v>
      </c>
      <c r="U65" s="21"/>
      <c r="V65" s="22"/>
      <c r="W65" s="22"/>
      <c r="X65" s="22">
        <v>3</v>
      </c>
      <c r="Y65" s="22"/>
      <c r="Z65" s="23"/>
      <c r="AA65" s="23"/>
      <c r="AB65" s="23">
        <v>3</v>
      </c>
      <c r="AC65" s="23"/>
      <c r="AD65" s="24"/>
      <c r="AE65" s="24"/>
      <c r="AF65" s="24">
        <v>3</v>
      </c>
      <c r="AG65" s="24"/>
      <c r="AH65" s="25"/>
      <c r="AI65" s="25"/>
      <c r="AJ65" s="25">
        <v>3</v>
      </c>
      <c r="AK65" s="25"/>
      <c r="AL65" s="26"/>
      <c r="AM65" s="26"/>
      <c r="AN65" s="26"/>
      <c r="AO65" s="26">
        <v>4</v>
      </c>
      <c r="AP65" s="22"/>
      <c r="AQ65" s="22">
        <v>2</v>
      </c>
      <c r="AR65" s="22"/>
      <c r="AS65" s="22"/>
      <c r="AT65" s="27"/>
      <c r="AU65" s="27"/>
      <c r="AV65" s="27">
        <v>3</v>
      </c>
      <c r="AW65" s="27"/>
      <c r="AX65" s="21"/>
      <c r="AY65" s="21"/>
      <c r="AZ65" s="21"/>
      <c r="BA65" s="21">
        <v>4</v>
      </c>
      <c r="BB65" s="22"/>
      <c r="BC65" s="22"/>
      <c r="BD65" s="22">
        <v>3</v>
      </c>
      <c r="BE65" s="22"/>
      <c r="BF65" s="23"/>
      <c r="BG65" s="23"/>
      <c r="BH65" s="23"/>
      <c r="BI65" s="23">
        <v>4</v>
      </c>
      <c r="BJ65" s="24"/>
      <c r="BK65" s="24"/>
      <c r="BL65" s="24">
        <v>3</v>
      </c>
      <c r="BM65" s="24"/>
      <c r="BN65" s="25"/>
      <c r="BO65" s="25"/>
      <c r="BP65" s="25">
        <v>3</v>
      </c>
      <c r="BQ65" s="25"/>
      <c r="BR65" s="26"/>
      <c r="BS65" s="26"/>
      <c r="BT65" s="26"/>
      <c r="BU65" s="26">
        <v>4</v>
      </c>
      <c r="BZ65" s="170"/>
      <c r="CA65" s="44"/>
      <c r="CB65" s="171"/>
      <c r="CJ65" s="28"/>
      <c r="CO65" s="28"/>
    </row>
    <row r="66" spans="1:93">
      <c r="A66" s="17"/>
      <c r="B66" s="172">
        <v>5</v>
      </c>
      <c r="C66" s="659"/>
      <c r="D66" s="18">
        <v>1</v>
      </c>
      <c r="E66" s="19"/>
      <c r="F66" s="20"/>
      <c r="G66" s="20"/>
      <c r="H66" s="20">
        <v>1</v>
      </c>
      <c r="I66" s="20"/>
      <c r="J66" s="20"/>
      <c r="K66" s="20"/>
      <c r="L66" s="20"/>
      <c r="M66" s="20"/>
      <c r="N66" s="20"/>
      <c r="O66" s="20"/>
      <c r="P66" s="19"/>
      <c r="Q66" s="19"/>
      <c r="R66" s="21"/>
      <c r="S66" s="21"/>
      <c r="T66" s="21">
        <v>3</v>
      </c>
      <c r="U66" s="21"/>
      <c r="V66" s="22"/>
      <c r="W66" s="22"/>
      <c r="X66" s="22">
        <v>3</v>
      </c>
      <c r="Y66" s="22"/>
      <c r="Z66" s="23"/>
      <c r="AA66" s="23"/>
      <c r="AB66" s="23">
        <v>3</v>
      </c>
      <c r="AC66" s="23"/>
      <c r="AD66" s="24"/>
      <c r="AE66" s="24"/>
      <c r="AF66" s="24">
        <v>3</v>
      </c>
      <c r="AG66" s="24"/>
      <c r="AH66" s="25"/>
      <c r="AI66" s="25"/>
      <c r="AJ66" s="25">
        <v>3</v>
      </c>
      <c r="AK66" s="25"/>
      <c r="AL66" s="26"/>
      <c r="AM66" s="26"/>
      <c r="AN66" s="26">
        <v>3</v>
      </c>
      <c r="AO66" s="26"/>
      <c r="AP66" s="22"/>
      <c r="AQ66" s="22"/>
      <c r="AR66" s="22">
        <v>3</v>
      </c>
      <c r="AS66" s="22"/>
      <c r="AT66" s="27"/>
      <c r="AU66" s="27"/>
      <c r="AV66" s="27">
        <v>3</v>
      </c>
      <c r="AW66" s="27"/>
      <c r="AX66" s="21"/>
      <c r="AY66" s="21"/>
      <c r="AZ66" s="21">
        <v>3</v>
      </c>
      <c r="BA66" s="21"/>
      <c r="BB66" s="22"/>
      <c r="BC66" s="22"/>
      <c r="BD66" s="22">
        <v>3</v>
      </c>
      <c r="BE66" s="22"/>
      <c r="BF66" s="23"/>
      <c r="BG66" s="23"/>
      <c r="BH66" s="23">
        <v>3</v>
      </c>
      <c r="BI66" s="23"/>
      <c r="BJ66" s="24"/>
      <c r="BK66" s="24"/>
      <c r="BL66" s="24">
        <v>3</v>
      </c>
      <c r="BM66" s="24"/>
      <c r="BN66" s="25"/>
      <c r="BO66" s="25"/>
      <c r="BP66" s="25">
        <v>3</v>
      </c>
      <c r="BQ66" s="25"/>
      <c r="BR66" s="26"/>
      <c r="BS66" s="26"/>
      <c r="BT66" s="26">
        <v>3</v>
      </c>
      <c r="BU66" s="26"/>
      <c r="BZ66" s="170"/>
      <c r="CA66" s="44"/>
      <c r="CB66" s="171"/>
      <c r="CJ66" s="28"/>
      <c r="CO66" s="28"/>
    </row>
    <row r="67" spans="1:93">
      <c r="A67" s="17"/>
      <c r="B67" s="172">
        <v>6</v>
      </c>
      <c r="C67" s="659"/>
      <c r="D67" s="18">
        <v>1</v>
      </c>
      <c r="E67" s="19"/>
      <c r="F67" s="20"/>
      <c r="G67" s="20"/>
      <c r="H67" s="20">
        <v>1</v>
      </c>
      <c r="I67" s="20"/>
      <c r="J67" s="20"/>
      <c r="K67" s="20"/>
      <c r="L67" s="20"/>
      <c r="M67" s="20"/>
      <c r="N67" s="20"/>
      <c r="O67" s="20"/>
      <c r="P67" s="19"/>
      <c r="Q67" s="19"/>
      <c r="R67" s="21"/>
      <c r="S67" s="21"/>
      <c r="T67" s="21">
        <v>3</v>
      </c>
      <c r="U67" s="21"/>
      <c r="V67" s="22"/>
      <c r="W67" s="22"/>
      <c r="X67" s="22">
        <v>3</v>
      </c>
      <c r="Y67" s="22"/>
      <c r="Z67" s="23"/>
      <c r="AA67" s="23"/>
      <c r="AB67" s="23"/>
      <c r="AC67" s="23">
        <v>4</v>
      </c>
      <c r="AD67" s="24"/>
      <c r="AE67" s="24"/>
      <c r="AF67" s="24">
        <v>3</v>
      </c>
      <c r="AG67" s="24"/>
      <c r="AH67" s="25"/>
      <c r="AI67" s="25"/>
      <c r="AJ67" s="25">
        <v>3</v>
      </c>
      <c r="AK67" s="25"/>
      <c r="AL67" s="26"/>
      <c r="AM67" s="26"/>
      <c r="AN67" s="26">
        <v>3</v>
      </c>
      <c r="AO67" s="26"/>
      <c r="AP67" s="22"/>
      <c r="AQ67" s="22"/>
      <c r="AR67" s="22">
        <v>3</v>
      </c>
      <c r="AS67" s="22"/>
      <c r="AT67" s="27"/>
      <c r="AU67" s="27"/>
      <c r="AV67" s="27">
        <v>3</v>
      </c>
      <c r="AW67" s="27"/>
      <c r="AX67" s="21"/>
      <c r="AY67" s="21"/>
      <c r="AZ67" s="21"/>
      <c r="BA67" s="21">
        <v>4</v>
      </c>
      <c r="BB67" s="22"/>
      <c r="BC67" s="22"/>
      <c r="BD67" s="22"/>
      <c r="BE67" s="22">
        <v>4</v>
      </c>
      <c r="BF67" s="23"/>
      <c r="BG67" s="23"/>
      <c r="BH67" s="23">
        <v>3</v>
      </c>
      <c r="BI67" s="23"/>
      <c r="BJ67" s="24"/>
      <c r="BK67" s="24">
        <v>2</v>
      </c>
      <c r="BL67" s="24"/>
      <c r="BM67" s="24"/>
      <c r="BN67" s="25"/>
      <c r="BO67" s="25">
        <v>2</v>
      </c>
      <c r="BP67" s="25"/>
      <c r="BQ67" s="25"/>
      <c r="BR67" s="26"/>
      <c r="BS67" s="26"/>
      <c r="BT67" s="26">
        <v>3</v>
      </c>
      <c r="BU67" s="26"/>
      <c r="BZ67" s="170"/>
      <c r="CA67" s="44"/>
      <c r="CB67" s="171"/>
      <c r="CJ67" s="28"/>
      <c r="CO67" s="28"/>
    </row>
    <row r="68" spans="1:93">
      <c r="A68" s="17"/>
      <c r="B68" s="172">
        <v>7</v>
      </c>
      <c r="C68" s="659"/>
      <c r="D68" s="18">
        <v>1</v>
      </c>
      <c r="E68" s="19"/>
      <c r="F68" s="20"/>
      <c r="G68" s="20"/>
      <c r="H68" s="20">
        <v>1</v>
      </c>
      <c r="I68" s="20"/>
      <c r="J68" s="20"/>
      <c r="K68" s="20"/>
      <c r="L68" s="20"/>
      <c r="M68" s="20"/>
      <c r="N68" s="20"/>
      <c r="O68" s="20"/>
      <c r="P68" s="19"/>
      <c r="Q68" s="19"/>
      <c r="R68" s="21"/>
      <c r="S68" s="21"/>
      <c r="T68" s="21"/>
      <c r="U68" s="21">
        <v>4</v>
      </c>
      <c r="V68" s="22"/>
      <c r="W68" s="22"/>
      <c r="X68" s="22"/>
      <c r="Y68" s="22">
        <v>4</v>
      </c>
      <c r="Z68" s="23"/>
      <c r="AA68" s="23"/>
      <c r="AB68" s="23"/>
      <c r="AC68" s="23">
        <v>4</v>
      </c>
      <c r="AD68" s="24"/>
      <c r="AE68" s="24"/>
      <c r="AF68" s="24"/>
      <c r="AG68" s="24">
        <v>4</v>
      </c>
      <c r="AH68" s="25"/>
      <c r="AI68" s="25"/>
      <c r="AJ68" s="25"/>
      <c r="AK68" s="25">
        <v>4</v>
      </c>
      <c r="AL68" s="26"/>
      <c r="AM68" s="26"/>
      <c r="AN68" s="26"/>
      <c r="AO68" s="26">
        <v>4</v>
      </c>
      <c r="AP68" s="22"/>
      <c r="AQ68" s="22"/>
      <c r="AR68" s="22"/>
      <c r="AS68" s="22">
        <v>4</v>
      </c>
      <c r="AT68" s="27"/>
      <c r="AU68" s="27"/>
      <c r="AV68" s="27"/>
      <c r="AW68" s="27">
        <v>4</v>
      </c>
      <c r="AX68" s="21"/>
      <c r="AY68" s="21"/>
      <c r="AZ68" s="21"/>
      <c r="BA68" s="21">
        <v>4</v>
      </c>
      <c r="BB68" s="22"/>
      <c r="BC68" s="22"/>
      <c r="BD68" s="22"/>
      <c r="BE68" s="22">
        <v>4</v>
      </c>
      <c r="BF68" s="23"/>
      <c r="BG68" s="23"/>
      <c r="BH68" s="23"/>
      <c r="BI68" s="23">
        <v>4</v>
      </c>
      <c r="BJ68" s="24"/>
      <c r="BK68" s="24"/>
      <c r="BL68" s="24"/>
      <c r="BM68" s="24">
        <v>4</v>
      </c>
      <c r="BN68" s="25"/>
      <c r="BO68" s="25"/>
      <c r="BP68" s="25"/>
      <c r="BQ68" s="25">
        <v>4</v>
      </c>
      <c r="BR68" s="26"/>
      <c r="BS68" s="26"/>
      <c r="BT68" s="26"/>
      <c r="BU68" s="26">
        <v>4</v>
      </c>
      <c r="BZ68" s="170"/>
      <c r="CA68" s="44"/>
      <c r="CB68" s="171"/>
      <c r="CJ68" s="28"/>
      <c r="CO68" s="28"/>
    </row>
    <row r="69" spans="1:93">
      <c r="A69" s="17"/>
      <c r="B69" s="172">
        <v>8</v>
      </c>
      <c r="C69" s="659"/>
      <c r="D69" s="18">
        <v>1</v>
      </c>
      <c r="E69" s="19"/>
      <c r="F69" s="20"/>
      <c r="G69" s="20"/>
      <c r="H69" s="20">
        <v>1</v>
      </c>
      <c r="I69" s="20"/>
      <c r="J69" s="20"/>
      <c r="K69" s="20"/>
      <c r="L69" s="20"/>
      <c r="M69" s="20"/>
      <c r="N69" s="20"/>
      <c r="O69" s="20"/>
      <c r="P69" s="19"/>
      <c r="Q69" s="19"/>
      <c r="R69" s="21"/>
      <c r="S69" s="21"/>
      <c r="T69" s="21">
        <v>3</v>
      </c>
      <c r="U69" s="21"/>
      <c r="V69" s="22"/>
      <c r="W69" s="22"/>
      <c r="X69" s="22">
        <v>3</v>
      </c>
      <c r="Y69" s="22"/>
      <c r="Z69" s="23"/>
      <c r="AA69" s="23"/>
      <c r="AB69" s="23">
        <v>3</v>
      </c>
      <c r="AC69" s="23"/>
      <c r="AD69" s="24"/>
      <c r="AE69" s="24"/>
      <c r="AF69" s="24">
        <v>3</v>
      </c>
      <c r="AG69" s="24"/>
      <c r="AH69" s="25"/>
      <c r="AI69" s="25"/>
      <c r="AJ69" s="25">
        <v>3</v>
      </c>
      <c r="AK69" s="25"/>
      <c r="AL69" s="26"/>
      <c r="AM69" s="26"/>
      <c r="AN69" s="26">
        <v>3</v>
      </c>
      <c r="AO69" s="26"/>
      <c r="AP69" s="22"/>
      <c r="AQ69" s="22"/>
      <c r="AR69" s="22">
        <v>3</v>
      </c>
      <c r="AS69" s="22"/>
      <c r="AT69" s="27"/>
      <c r="AU69" s="27"/>
      <c r="AV69" s="27"/>
      <c r="AW69" s="27">
        <v>4</v>
      </c>
      <c r="AX69" s="21"/>
      <c r="AY69" s="21"/>
      <c r="AZ69" s="21"/>
      <c r="BA69" s="21">
        <v>4</v>
      </c>
      <c r="BB69" s="22"/>
      <c r="BC69" s="22"/>
      <c r="BD69" s="22">
        <v>3</v>
      </c>
      <c r="BE69" s="22"/>
      <c r="BF69" s="23"/>
      <c r="BG69" s="23"/>
      <c r="BH69" s="23"/>
      <c r="BI69" s="23">
        <v>4</v>
      </c>
      <c r="BJ69" s="24"/>
      <c r="BK69" s="24"/>
      <c r="BL69" s="24">
        <v>3</v>
      </c>
      <c r="BM69" s="24"/>
      <c r="BN69" s="25"/>
      <c r="BO69" s="25"/>
      <c r="BP69" s="25"/>
      <c r="BQ69" s="25">
        <v>4</v>
      </c>
      <c r="BR69" s="26"/>
      <c r="BS69" s="26"/>
      <c r="BT69" s="26"/>
      <c r="BU69" s="26">
        <v>4</v>
      </c>
      <c r="BZ69" s="170"/>
      <c r="CA69" s="44"/>
      <c r="CB69" s="171"/>
      <c r="CJ69" s="28"/>
      <c r="CO69" s="28"/>
    </row>
    <row r="70" spans="1:93" s="217" customFormat="1">
      <c r="A70" s="38"/>
      <c r="B70" s="38"/>
      <c r="C70" s="206"/>
      <c r="D70" s="215">
        <f>SUM(D62:D69)</f>
        <v>5</v>
      </c>
      <c r="E70" s="216">
        <f>SUM(E62:E69)</f>
        <v>3</v>
      </c>
      <c r="F70" s="216">
        <f t="shared" ref="F70:V70" si="96">SUM(F62:F69)</f>
        <v>1</v>
      </c>
      <c r="G70" s="216">
        <f t="shared" si="96"/>
        <v>1</v>
      </c>
      <c r="H70" s="216">
        <f t="shared" si="96"/>
        <v>6</v>
      </c>
      <c r="I70" s="216">
        <f t="shared" si="96"/>
        <v>0</v>
      </c>
      <c r="J70" s="216">
        <f t="shared" si="96"/>
        <v>0</v>
      </c>
      <c r="K70" s="216">
        <f t="shared" si="96"/>
        <v>0</v>
      </c>
      <c r="L70" s="216">
        <f t="shared" si="96"/>
        <v>0</v>
      </c>
      <c r="M70" s="216">
        <f t="shared" si="96"/>
        <v>0</v>
      </c>
      <c r="N70" s="216">
        <f t="shared" si="96"/>
        <v>0</v>
      </c>
      <c r="O70" s="216">
        <f t="shared" si="96"/>
        <v>0</v>
      </c>
      <c r="P70" s="216">
        <f t="shared" si="96"/>
        <v>0</v>
      </c>
      <c r="Q70" s="216">
        <f t="shared" si="96"/>
        <v>0</v>
      </c>
      <c r="R70" s="216">
        <f t="shared" si="96"/>
        <v>0</v>
      </c>
      <c r="S70" s="216">
        <f t="shared" si="96"/>
        <v>2</v>
      </c>
      <c r="T70" s="216">
        <f t="shared" si="96"/>
        <v>15</v>
      </c>
      <c r="U70" s="216">
        <f t="shared" si="96"/>
        <v>8</v>
      </c>
      <c r="V70" s="216">
        <f t="shared" si="96"/>
        <v>0</v>
      </c>
      <c r="W70" s="216">
        <f t="shared" ref="W70" si="97">SUM(W62:W69)</f>
        <v>0</v>
      </c>
      <c r="X70" s="216">
        <f t="shared" ref="X70" si="98">SUM(X62:X69)</f>
        <v>21</v>
      </c>
      <c r="Y70" s="216">
        <f t="shared" ref="Y70" si="99">SUM(Y62:Y69)</f>
        <v>4</v>
      </c>
      <c r="Z70" s="216">
        <f t="shared" ref="Z70" si="100">SUM(Z62:Z69)</f>
        <v>0</v>
      </c>
      <c r="AA70" s="216">
        <f t="shared" ref="AA70" si="101">SUM(AA62:AA69)</f>
        <v>2</v>
      </c>
      <c r="AB70" s="216">
        <f t="shared" ref="AB70" si="102">SUM(AB62:AB69)</f>
        <v>12</v>
      </c>
      <c r="AC70" s="216">
        <f t="shared" ref="AC70" si="103">SUM(AC62:AC69)</f>
        <v>12</v>
      </c>
      <c r="AD70" s="216">
        <f t="shared" ref="AD70" si="104">SUM(AD62:AD69)</f>
        <v>0</v>
      </c>
      <c r="AE70" s="216">
        <f t="shared" ref="AE70" si="105">SUM(AE62:AE69)</f>
        <v>0</v>
      </c>
      <c r="AF70" s="216">
        <f t="shared" ref="AF70" si="106">SUM(AF62:AF69)</f>
        <v>18</v>
      </c>
      <c r="AG70" s="216">
        <f t="shared" ref="AG70" si="107">SUM(AG62:AG69)</f>
        <v>8</v>
      </c>
      <c r="AH70" s="216">
        <f t="shared" ref="AH70" si="108">SUM(AH62:AH69)</f>
        <v>0</v>
      </c>
      <c r="AI70" s="216">
        <f t="shared" ref="AI70" si="109">SUM(AI62:AI69)</f>
        <v>0</v>
      </c>
      <c r="AJ70" s="216">
        <f t="shared" ref="AJ70" si="110">SUM(AJ62:AJ69)</f>
        <v>21</v>
      </c>
      <c r="AK70" s="216">
        <f t="shared" ref="AK70" si="111">SUM(AK62:AK69)</f>
        <v>4</v>
      </c>
      <c r="AL70" s="216">
        <f t="shared" ref="AL70:AM70" si="112">SUM(AL62:AL69)</f>
        <v>0</v>
      </c>
      <c r="AM70" s="216">
        <f t="shared" si="112"/>
        <v>2</v>
      </c>
      <c r="AN70" s="216">
        <f t="shared" ref="AN70" si="113">SUM(AN62:AN69)</f>
        <v>15</v>
      </c>
      <c r="AO70" s="216">
        <f t="shared" ref="AO70" si="114">SUM(AO62:AO69)</f>
        <v>8</v>
      </c>
      <c r="AP70" s="216">
        <f t="shared" ref="AP70" si="115">SUM(AP62:AP69)</f>
        <v>0</v>
      </c>
      <c r="AQ70" s="216">
        <f t="shared" ref="AQ70" si="116">SUM(AQ62:AQ69)</f>
        <v>2</v>
      </c>
      <c r="AR70" s="216">
        <f t="shared" ref="AR70" si="117">SUM(AR62:AR69)</f>
        <v>18</v>
      </c>
      <c r="AS70" s="216">
        <f t="shared" ref="AS70" si="118">SUM(AS62:AS69)</f>
        <v>4</v>
      </c>
      <c r="AT70" s="216">
        <f t="shared" ref="AT70" si="119">SUM(AT62:AT69)</f>
        <v>0</v>
      </c>
      <c r="AU70" s="216">
        <f t="shared" ref="AU70" si="120">SUM(AU62:AU69)</f>
        <v>0</v>
      </c>
      <c r="AV70" s="216">
        <f t="shared" ref="AV70" si="121">SUM(AV62:AV69)</f>
        <v>18</v>
      </c>
      <c r="AW70" s="216">
        <f t="shared" ref="AW70" si="122">SUM(AW62:AW69)</f>
        <v>8</v>
      </c>
      <c r="AX70" s="216">
        <f t="shared" ref="AX70" si="123">SUM(AX62:AX69)</f>
        <v>0</v>
      </c>
      <c r="AY70" s="216">
        <f t="shared" ref="AY70" si="124">SUM(AY62:AY69)</f>
        <v>0</v>
      </c>
      <c r="AZ70" s="216">
        <f t="shared" ref="AZ70" si="125">SUM(AZ62:AZ69)</f>
        <v>9</v>
      </c>
      <c r="BA70" s="216">
        <f t="shared" ref="BA70" si="126">SUM(BA62:BA69)</f>
        <v>20</v>
      </c>
      <c r="BB70" s="216">
        <f t="shared" ref="BB70" si="127">SUM(BB62:BB69)</f>
        <v>0</v>
      </c>
      <c r="BC70" s="216">
        <f t="shared" ref="BC70:BD70" si="128">SUM(BC62:BC69)</f>
        <v>0</v>
      </c>
      <c r="BD70" s="216">
        <f t="shared" si="128"/>
        <v>18</v>
      </c>
      <c r="BE70" s="216">
        <f t="shared" ref="BE70" si="129">SUM(BE62:BE69)</f>
        <v>8</v>
      </c>
      <c r="BF70" s="216">
        <f t="shared" ref="BF70" si="130">SUM(BF62:BF69)</f>
        <v>0</v>
      </c>
      <c r="BG70" s="216">
        <f t="shared" ref="BG70" si="131">SUM(BG62:BG69)</f>
        <v>2</v>
      </c>
      <c r="BH70" s="216">
        <f t="shared" ref="BH70" si="132">SUM(BH62:BH69)</f>
        <v>6</v>
      </c>
      <c r="BI70" s="216">
        <f t="shared" ref="BI70" si="133">SUM(BI62:BI69)</f>
        <v>20</v>
      </c>
      <c r="BJ70" s="216">
        <f t="shared" ref="BJ70" si="134">SUM(BJ62:BJ69)</f>
        <v>0</v>
      </c>
      <c r="BK70" s="216">
        <f t="shared" ref="BK70" si="135">SUM(BK62:BK69)</f>
        <v>2</v>
      </c>
      <c r="BL70" s="216">
        <f t="shared" ref="BL70" si="136">SUM(BL62:BL69)</f>
        <v>12</v>
      </c>
      <c r="BM70" s="216">
        <f t="shared" ref="BM70" si="137">SUM(BM62:BM69)</f>
        <v>12</v>
      </c>
      <c r="BN70" s="216">
        <f t="shared" ref="BN70" si="138">SUM(BN62:BN69)</f>
        <v>0</v>
      </c>
      <c r="BO70" s="216">
        <f t="shared" ref="BO70" si="139">SUM(BO62:BO69)</f>
        <v>2</v>
      </c>
      <c r="BP70" s="216">
        <f t="shared" ref="BP70" si="140">SUM(BP62:BP69)</f>
        <v>12</v>
      </c>
      <c r="BQ70" s="216">
        <f t="shared" ref="BQ70" si="141">SUM(BQ62:BQ69)</f>
        <v>12</v>
      </c>
      <c r="BR70" s="216">
        <f t="shared" ref="BR70" si="142">SUM(BR62:BR69)</f>
        <v>0</v>
      </c>
      <c r="BS70" s="216">
        <f t="shared" ref="BS70" si="143">SUM(BS62:BS69)</f>
        <v>0</v>
      </c>
      <c r="BT70" s="216">
        <f t="shared" ref="BT70:BU70" si="144">SUM(BT62:BT69)</f>
        <v>9</v>
      </c>
      <c r="BU70" s="216">
        <f t="shared" si="144"/>
        <v>20</v>
      </c>
      <c r="BZ70" s="218"/>
      <c r="CA70" s="219"/>
      <c r="CB70" s="220"/>
    </row>
    <row r="71" spans="1:93" s="217" customFormat="1">
      <c r="A71" s="38"/>
      <c r="B71" s="38"/>
      <c r="C71" s="206"/>
      <c r="D71" s="215">
        <f>SUM(D70:E70)</f>
        <v>8</v>
      </c>
      <c r="E71" s="216"/>
      <c r="F71" s="38">
        <f>SUM(F70:K70)</f>
        <v>8</v>
      </c>
      <c r="G71" s="38"/>
      <c r="H71" s="38"/>
      <c r="I71" s="38"/>
      <c r="J71" s="38"/>
      <c r="K71" s="38"/>
      <c r="L71" s="38"/>
      <c r="M71" s="38"/>
      <c r="N71" s="38"/>
      <c r="O71" s="38"/>
      <c r="P71" s="216"/>
      <c r="Q71" s="216"/>
      <c r="R71" s="38">
        <f>SUM(R70:U70)</f>
        <v>25</v>
      </c>
      <c r="S71" s="38"/>
      <c r="T71" s="38"/>
      <c r="U71" s="38"/>
      <c r="V71" s="38">
        <f>SUM(V70:Y70)</f>
        <v>25</v>
      </c>
      <c r="W71" s="38"/>
      <c r="X71" s="38"/>
      <c r="Y71" s="38"/>
      <c r="Z71" s="38">
        <f>SUM(Z70:AC70)</f>
        <v>26</v>
      </c>
      <c r="AA71" s="38"/>
      <c r="AB71" s="38"/>
      <c r="AC71" s="38"/>
      <c r="AD71" s="38">
        <f>SUM(AD70:AG70)</f>
        <v>26</v>
      </c>
      <c r="AE71" s="38"/>
      <c r="AF71" s="38"/>
      <c r="AG71" s="38"/>
      <c r="AH71" s="38">
        <f>SUM(AH70:AK70)</f>
        <v>25</v>
      </c>
      <c r="AI71" s="38"/>
      <c r="AJ71" s="38"/>
      <c r="AK71" s="38"/>
      <c r="AL71" s="38">
        <f>SUM(AL70:AO70)</f>
        <v>25</v>
      </c>
      <c r="AM71" s="38"/>
      <c r="AN71" s="38"/>
      <c r="AO71" s="38"/>
      <c r="AP71" s="38">
        <f>SUM(AP70:AS70)</f>
        <v>24</v>
      </c>
      <c r="AQ71" s="38"/>
      <c r="AR71" s="38"/>
      <c r="AS71" s="38"/>
      <c r="AT71" s="38">
        <f>SUM(AT70:AW70)</f>
        <v>26</v>
      </c>
      <c r="AU71" s="38"/>
      <c r="AV71" s="38"/>
      <c r="AW71" s="38"/>
      <c r="AX71" s="38">
        <f>SUM(AX70:BA70)</f>
        <v>29</v>
      </c>
      <c r="AY71" s="38"/>
      <c r="AZ71" s="38"/>
      <c r="BA71" s="38"/>
      <c r="BB71" s="38">
        <f>SUM(BB70:BE70)</f>
        <v>26</v>
      </c>
      <c r="BC71" s="38"/>
      <c r="BD71" s="38"/>
      <c r="BE71" s="38"/>
      <c r="BF71" s="38">
        <f>SUM(BF70:BI70)</f>
        <v>28</v>
      </c>
      <c r="BG71" s="38"/>
      <c r="BH71" s="38"/>
      <c r="BI71" s="38"/>
      <c r="BJ71" s="38">
        <f>SUM(BJ70:BM70)</f>
        <v>26</v>
      </c>
      <c r="BK71" s="38"/>
      <c r="BL71" s="38"/>
      <c r="BM71" s="38"/>
      <c r="BN71" s="38">
        <f>SUM(BN70:BQ70)</f>
        <v>26</v>
      </c>
      <c r="BO71" s="38"/>
      <c r="BP71" s="38"/>
      <c r="BQ71" s="38"/>
      <c r="BR71" s="38">
        <f>SUM(BR70:BU70)</f>
        <v>29</v>
      </c>
      <c r="BS71" s="38"/>
      <c r="BT71" s="38"/>
      <c r="BU71" s="38"/>
      <c r="BZ71" s="218"/>
      <c r="CA71" s="219"/>
      <c r="CB71" s="220"/>
    </row>
    <row r="72" spans="1:93">
      <c r="A72" s="17"/>
      <c r="B72" s="172"/>
      <c r="C72" s="211"/>
      <c r="D72" s="18"/>
      <c r="E72" s="19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19"/>
      <c r="Q72" s="19"/>
      <c r="R72" s="21">
        <f>R70/1</f>
        <v>0</v>
      </c>
      <c r="S72" s="21">
        <f>S70/2</f>
        <v>1</v>
      </c>
      <c r="T72" s="21">
        <f>T70/3</f>
        <v>5</v>
      </c>
      <c r="U72" s="21">
        <f>U70/4</f>
        <v>2</v>
      </c>
      <c r="V72" s="21">
        <f t="shared" ref="V72" si="145">V70/1</f>
        <v>0</v>
      </c>
      <c r="W72" s="21">
        <f t="shared" ref="W72" si="146">W70/2</f>
        <v>0</v>
      </c>
      <c r="X72" s="21">
        <f t="shared" ref="X72" si="147">X70/3</f>
        <v>7</v>
      </c>
      <c r="Y72" s="21">
        <f t="shared" ref="Y72" si="148">Y70/4</f>
        <v>1</v>
      </c>
      <c r="Z72" s="21">
        <f t="shared" ref="Z72" si="149">Z70/1</f>
        <v>0</v>
      </c>
      <c r="AA72" s="21">
        <f t="shared" ref="AA72" si="150">AA70/2</f>
        <v>1</v>
      </c>
      <c r="AB72" s="21">
        <f t="shared" ref="AB72" si="151">AB70/3</f>
        <v>4</v>
      </c>
      <c r="AC72" s="21">
        <f t="shared" ref="AC72" si="152">AC70/4</f>
        <v>3</v>
      </c>
      <c r="AD72" s="21">
        <f t="shared" ref="AD72" si="153">AD70/1</f>
        <v>0</v>
      </c>
      <c r="AE72" s="21">
        <f t="shared" ref="AE72" si="154">AE70/2</f>
        <v>0</v>
      </c>
      <c r="AF72" s="21">
        <f t="shared" ref="AF72" si="155">AF70/3</f>
        <v>6</v>
      </c>
      <c r="AG72" s="21">
        <f t="shared" ref="AG72" si="156">AG70/4</f>
        <v>2</v>
      </c>
      <c r="AH72" s="21">
        <f t="shared" ref="AH72" si="157">AH70/1</f>
        <v>0</v>
      </c>
      <c r="AI72" s="21">
        <f t="shared" ref="AI72" si="158">AI70/2</f>
        <v>0</v>
      </c>
      <c r="AJ72" s="21">
        <f t="shared" ref="AJ72" si="159">AJ70/3</f>
        <v>7</v>
      </c>
      <c r="AK72" s="21">
        <f t="shared" ref="AK72" si="160">AK70/4</f>
        <v>1</v>
      </c>
      <c r="AL72" s="21">
        <f t="shared" ref="AL72" si="161">AL70/1</f>
        <v>0</v>
      </c>
      <c r="AM72" s="21">
        <f t="shared" ref="AM72" si="162">AM70/2</f>
        <v>1</v>
      </c>
      <c r="AN72" s="21">
        <f t="shared" ref="AN72" si="163">AN70/3</f>
        <v>5</v>
      </c>
      <c r="AO72" s="21">
        <f t="shared" ref="AO72" si="164">AO70/4</f>
        <v>2</v>
      </c>
      <c r="AP72" s="21">
        <f t="shared" ref="AP72" si="165">AP70/1</f>
        <v>0</v>
      </c>
      <c r="AQ72" s="21">
        <f t="shared" ref="AQ72" si="166">AQ70/2</f>
        <v>1</v>
      </c>
      <c r="AR72" s="21">
        <f t="shared" ref="AR72" si="167">AR70/3</f>
        <v>6</v>
      </c>
      <c r="AS72" s="21">
        <f t="shared" ref="AS72" si="168">AS70/4</f>
        <v>1</v>
      </c>
      <c r="AT72" s="21">
        <f t="shared" ref="AT72" si="169">AT70/1</f>
        <v>0</v>
      </c>
      <c r="AU72" s="21">
        <f t="shared" ref="AU72" si="170">AU70/2</f>
        <v>0</v>
      </c>
      <c r="AV72" s="21">
        <f t="shared" ref="AV72" si="171">AV70/3</f>
        <v>6</v>
      </c>
      <c r="AW72" s="21">
        <f t="shared" ref="AW72" si="172">AW70/4</f>
        <v>2</v>
      </c>
      <c r="AX72" s="21">
        <f t="shared" ref="AX72" si="173">AX70/1</f>
        <v>0</v>
      </c>
      <c r="AY72" s="21">
        <f t="shared" ref="AY72" si="174">AY70/2</f>
        <v>0</v>
      </c>
      <c r="AZ72" s="21">
        <f t="shared" ref="AZ72" si="175">AZ70/3</f>
        <v>3</v>
      </c>
      <c r="BA72" s="21">
        <f t="shared" ref="BA72" si="176">BA70/4</f>
        <v>5</v>
      </c>
      <c r="BB72" s="21">
        <f t="shared" ref="BB72" si="177">BB70/1</f>
        <v>0</v>
      </c>
      <c r="BC72" s="21">
        <f t="shared" ref="BC72" si="178">BC70/2</f>
        <v>0</v>
      </c>
      <c r="BD72" s="21">
        <f t="shared" ref="BD72" si="179">BD70/3</f>
        <v>6</v>
      </c>
      <c r="BE72" s="21">
        <f t="shared" ref="BE72" si="180">BE70/4</f>
        <v>2</v>
      </c>
      <c r="BF72" s="21">
        <f t="shared" ref="BF72" si="181">BF70/1</f>
        <v>0</v>
      </c>
      <c r="BG72" s="21">
        <f t="shared" ref="BG72" si="182">BG70/2</f>
        <v>1</v>
      </c>
      <c r="BH72" s="21">
        <f t="shared" ref="BH72" si="183">BH70/3</f>
        <v>2</v>
      </c>
      <c r="BI72" s="21">
        <f t="shared" ref="BI72" si="184">BI70/4</f>
        <v>5</v>
      </c>
      <c r="BJ72" s="21">
        <f t="shared" ref="BJ72" si="185">BJ70/1</f>
        <v>0</v>
      </c>
      <c r="BK72" s="21">
        <f t="shared" ref="BK72" si="186">BK70/2</f>
        <v>1</v>
      </c>
      <c r="BL72" s="21">
        <f t="shared" ref="BL72" si="187">BL70/3</f>
        <v>4</v>
      </c>
      <c r="BM72" s="21">
        <f t="shared" ref="BM72" si="188">BM70/4</f>
        <v>3</v>
      </c>
      <c r="BN72" s="21">
        <f t="shared" ref="BN72" si="189">BN70/1</f>
        <v>0</v>
      </c>
      <c r="BO72" s="21">
        <f t="shared" ref="BO72" si="190">BO70/2</f>
        <v>1</v>
      </c>
      <c r="BP72" s="21">
        <f t="shared" ref="BP72" si="191">BP70/3</f>
        <v>4</v>
      </c>
      <c r="BQ72" s="21">
        <f t="shared" ref="BQ72" si="192">BQ70/4</f>
        <v>3</v>
      </c>
      <c r="BR72" s="21">
        <f t="shared" ref="BR72" si="193">BR70/1</f>
        <v>0</v>
      </c>
      <c r="BS72" s="21">
        <f t="shared" ref="BS72" si="194">BS70/2</f>
        <v>0</v>
      </c>
      <c r="BT72" s="21">
        <f t="shared" ref="BT72" si="195">BT70/3</f>
        <v>3</v>
      </c>
      <c r="BU72" s="21">
        <f t="shared" ref="BU72" si="196">BU70/4</f>
        <v>5</v>
      </c>
      <c r="BZ72" s="170"/>
      <c r="CA72" s="44"/>
      <c r="CB72" s="171"/>
      <c r="CJ72" s="28"/>
      <c r="CO72" s="28"/>
    </row>
    <row r="73" spans="1:93">
      <c r="A73" s="17"/>
      <c r="B73" s="172"/>
      <c r="C73" s="211"/>
      <c r="D73" s="18"/>
      <c r="E73" s="19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19"/>
      <c r="Q73" s="19"/>
      <c r="R73" s="21">
        <f>SUM(R72:U72)</f>
        <v>8</v>
      </c>
      <c r="S73" s="21">
        <v>8</v>
      </c>
      <c r="T73" s="21">
        <v>8</v>
      </c>
      <c r="U73" s="21">
        <v>8</v>
      </c>
      <c r="V73" s="21">
        <f>SUM(V72:Y72)</f>
        <v>8</v>
      </c>
      <c r="W73" s="21">
        <v>8</v>
      </c>
      <c r="X73" s="21">
        <v>8</v>
      </c>
      <c r="Y73" s="21">
        <v>8</v>
      </c>
      <c r="Z73" s="21">
        <f>SUM(Z72:AC72)</f>
        <v>8</v>
      </c>
      <c r="AA73" s="21">
        <v>8</v>
      </c>
      <c r="AB73" s="21">
        <v>8</v>
      </c>
      <c r="AC73" s="21">
        <v>8</v>
      </c>
      <c r="AD73" s="21">
        <f>SUM(AD72:AG72)</f>
        <v>8</v>
      </c>
      <c r="AE73" s="21">
        <v>8</v>
      </c>
      <c r="AF73" s="21">
        <v>8</v>
      </c>
      <c r="AG73" s="21">
        <v>8</v>
      </c>
      <c r="AH73" s="21">
        <f>SUM(AH72:AK72)</f>
        <v>8</v>
      </c>
      <c r="AI73" s="21">
        <v>8</v>
      </c>
      <c r="AJ73" s="21">
        <v>8</v>
      </c>
      <c r="AK73" s="21">
        <v>8</v>
      </c>
      <c r="AL73" s="21">
        <f>SUM(AL72:AO72)</f>
        <v>8</v>
      </c>
      <c r="AM73" s="21">
        <v>8</v>
      </c>
      <c r="AN73" s="21">
        <v>8</v>
      </c>
      <c r="AO73" s="21">
        <v>8</v>
      </c>
      <c r="AP73" s="21">
        <f>SUM(AP72:AS72)</f>
        <v>8</v>
      </c>
      <c r="AQ73" s="21">
        <v>8</v>
      </c>
      <c r="AR73" s="21">
        <v>8</v>
      </c>
      <c r="AS73" s="21">
        <v>8</v>
      </c>
      <c r="AT73" s="21">
        <f>SUM(AT72:AW72)</f>
        <v>8</v>
      </c>
      <c r="AU73" s="21">
        <v>8</v>
      </c>
      <c r="AV73" s="21">
        <v>8</v>
      </c>
      <c r="AW73" s="21">
        <v>8</v>
      </c>
      <c r="AX73" s="21">
        <f>SUM(AX72:BA72)</f>
        <v>8</v>
      </c>
      <c r="AY73" s="21">
        <v>8</v>
      </c>
      <c r="AZ73" s="21">
        <v>8</v>
      </c>
      <c r="BA73" s="21">
        <v>8</v>
      </c>
      <c r="BB73" s="21">
        <f>SUM(BB72:BE72)</f>
        <v>8</v>
      </c>
      <c r="BC73" s="21">
        <v>8</v>
      </c>
      <c r="BD73" s="21">
        <v>8</v>
      </c>
      <c r="BE73" s="21">
        <v>8</v>
      </c>
      <c r="BF73" s="21">
        <f>SUM(BF72:BI72)</f>
        <v>8</v>
      </c>
      <c r="BG73" s="21">
        <v>8</v>
      </c>
      <c r="BH73" s="21">
        <v>8</v>
      </c>
      <c r="BI73" s="21">
        <v>8</v>
      </c>
      <c r="BJ73" s="21">
        <f>SUM(BJ72:BM72)</f>
        <v>8</v>
      </c>
      <c r="BK73" s="21">
        <v>8</v>
      </c>
      <c r="BL73" s="21">
        <v>8</v>
      </c>
      <c r="BM73" s="21">
        <v>8</v>
      </c>
      <c r="BN73" s="21">
        <f>SUM(BN72:BQ72)</f>
        <v>8</v>
      </c>
      <c r="BO73" s="21">
        <v>8</v>
      </c>
      <c r="BP73" s="21">
        <v>8</v>
      </c>
      <c r="BQ73" s="21">
        <v>8</v>
      </c>
      <c r="BR73" s="21">
        <f>SUM(BR72:BU72)</f>
        <v>8</v>
      </c>
      <c r="BS73" s="21">
        <v>8</v>
      </c>
      <c r="BT73" s="21">
        <v>8</v>
      </c>
      <c r="BU73" s="21">
        <v>8</v>
      </c>
      <c r="BZ73" s="170"/>
      <c r="CA73" s="44"/>
      <c r="CB73" s="171"/>
      <c r="CJ73" s="28"/>
      <c r="CO73" s="28"/>
    </row>
    <row r="74" spans="1:93">
      <c r="A74" s="17"/>
      <c r="B74" s="172"/>
      <c r="C74" s="211"/>
      <c r="D74" s="18"/>
      <c r="E74" s="19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19"/>
      <c r="Q74" s="19"/>
      <c r="R74" s="231">
        <f>R72/R73*100%</f>
        <v>0</v>
      </c>
      <c r="S74" s="231">
        <f>S72/S73*100%</f>
        <v>0.125</v>
      </c>
      <c r="T74" s="231">
        <f>T72/T73*100%</f>
        <v>0.625</v>
      </c>
      <c r="U74" s="231">
        <f>U72/U73*100%</f>
        <v>0.25</v>
      </c>
      <c r="V74" s="231">
        <f t="shared" ref="V74:BU74" si="197">V72/V73*100%</f>
        <v>0</v>
      </c>
      <c r="W74" s="231">
        <f t="shared" si="197"/>
        <v>0</v>
      </c>
      <c r="X74" s="231">
        <f t="shared" si="197"/>
        <v>0.875</v>
      </c>
      <c r="Y74" s="231">
        <f t="shared" si="197"/>
        <v>0.125</v>
      </c>
      <c r="Z74" s="231">
        <f t="shared" si="197"/>
        <v>0</v>
      </c>
      <c r="AA74" s="231">
        <f t="shared" si="197"/>
        <v>0.125</v>
      </c>
      <c r="AB74" s="231">
        <f t="shared" si="197"/>
        <v>0.5</v>
      </c>
      <c r="AC74" s="231">
        <f t="shared" si="197"/>
        <v>0.375</v>
      </c>
      <c r="AD74" s="231">
        <f t="shared" si="197"/>
        <v>0</v>
      </c>
      <c r="AE74" s="231">
        <f t="shared" si="197"/>
        <v>0</v>
      </c>
      <c r="AF74" s="231">
        <f t="shared" si="197"/>
        <v>0.75</v>
      </c>
      <c r="AG74" s="231">
        <f t="shared" si="197"/>
        <v>0.25</v>
      </c>
      <c r="AH74" s="231">
        <f t="shared" si="197"/>
        <v>0</v>
      </c>
      <c r="AI74" s="231">
        <f t="shared" si="197"/>
        <v>0</v>
      </c>
      <c r="AJ74" s="231">
        <f t="shared" si="197"/>
        <v>0.875</v>
      </c>
      <c r="AK74" s="231">
        <f t="shared" si="197"/>
        <v>0.125</v>
      </c>
      <c r="AL74" s="231">
        <f t="shared" si="197"/>
        <v>0</v>
      </c>
      <c r="AM74" s="231">
        <f t="shared" si="197"/>
        <v>0.125</v>
      </c>
      <c r="AN74" s="231">
        <f t="shared" si="197"/>
        <v>0.625</v>
      </c>
      <c r="AO74" s="231">
        <f t="shared" si="197"/>
        <v>0.25</v>
      </c>
      <c r="AP74" s="231">
        <f t="shared" si="197"/>
        <v>0</v>
      </c>
      <c r="AQ74" s="231">
        <f t="shared" si="197"/>
        <v>0.125</v>
      </c>
      <c r="AR74" s="231">
        <f t="shared" si="197"/>
        <v>0.75</v>
      </c>
      <c r="AS74" s="231">
        <f t="shared" si="197"/>
        <v>0.125</v>
      </c>
      <c r="AT74" s="231">
        <f t="shared" si="197"/>
        <v>0</v>
      </c>
      <c r="AU74" s="231">
        <f t="shared" si="197"/>
        <v>0</v>
      </c>
      <c r="AV74" s="231">
        <f t="shared" si="197"/>
        <v>0.75</v>
      </c>
      <c r="AW74" s="231">
        <f t="shared" si="197"/>
        <v>0.25</v>
      </c>
      <c r="AX74" s="231">
        <f t="shared" si="197"/>
        <v>0</v>
      </c>
      <c r="AY74" s="231">
        <f t="shared" si="197"/>
        <v>0</v>
      </c>
      <c r="AZ74" s="231">
        <f t="shared" si="197"/>
        <v>0.375</v>
      </c>
      <c r="BA74" s="231">
        <f t="shared" si="197"/>
        <v>0.625</v>
      </c>
      <c r="BB74" s="231">
        <f t="shared" si="197"/>
        <v>0</v>
      </c>
      <c r="BC74" s="231">
        <f t="shared" si="197"/>
        <v>0</v>
      </c>
      <c r="BD74" s="231">
        <f t="shared" si="197"/>
        <v>0.75</v>
      </c>
      <c r="BE74" s="231">
        <f t="shared" si="197"/>
        <v>0.25</v>
      </c>
      <c r="BF74" s="231">
        <f t="shared" si="197"/>
        <v>0</v>
      </c>
      <c r="BG74" s="231">
        <f t="shared" si="197"/>
        <v>0.125</v>
      </c>
      <c r="BH74" s="231">
        <f t="shared" si="197"/>
        <v>0.25</v>
      </c>
      <c r="BI74" s="231">
        <f t="shared" si="197"/>
        <v>0.625</v>
      </c>
      <c r="BJ74" s="231">
        <f t="shared" si="197"/>
        <v>0</v>
      </c>
      <c r="BK74" s="231">
        <f t="shared" si="197"/>
        <v>0.125</v>
      </c>
      <c r="BL74" s="231">
        <f t="shared" si="197"/>
        <v>0.5</v>
      </c>
      <c r="BM74" s="231">
        <f t="shared" si="197"/>
        <v>0.375</v>
      </c>
      <c r="BN74" s="231">
        <f t="shared" si="197"/>
        <v>0</v>
      </c>
      <c r="BO74" s="231">
        <f t="shared" si="197"/>
        <v>0.125</v>
      </c>
      <c r="BP74" s="231">
        <f t="shared" si="197"/>
        <v>0.5</v>
      </c>
      <c r="BQ74" s="231">
        <f t="shared" si="197"/>
        <v>0.375</v>
      </c>
      <c r="BR74" s="231">
        <f t="shared" si="197"/>
        <v>0</v>
      </c>
      <c r="BS74" s="231">
        <f t="shared" si="197"/>
        <v>0</v>
      </c>
      <c r="BT74" s="231">
        <f t="shared" si="197"/>
        <v>0.375</v>
      </c>
      <c r="BU74" s="231">
        <f t="shared" si="197"/>
        <v>0.625</v>
      </c>
      <c r="BZ74" s="170"/>
      <c r="CA74" s="44"/>
      <c r="CB74" s="171"/>
      <c r="CJ74" s="28"/>
      <c r="CO74" s="28"/>
    </row>
    <row r="77" spans="1:93">
      <c r="A77" s="17"/>
      <c r="B77" s="179">
        <v>1</v>
      </c>
      <c r="C77" s="660" t="s">
        <v>175</v>
      </c>
      <c r="D77" s="18">
        <v>1</v>
      </c>
      <c r="E77" s="19"/>
      <c r="F77" s="20"/>
      <c r="G77" s="20"/>
      <c r="H77" s="20">
        <v>1</v>
      </c>
      <c r="I77" s="20"/>
      <c r="J77" s="20"/>
      <c r="K77" s="20"/>
      <c r="L77" s="20"/>
      <c r="M77" s="20"/>
      <c r="N77" s="20"/>
      <c r="O77" s="20"/>
      <c r="P77" s="19"/>
      <c r="Q77" s="19"/>
      <c r="R77" s="21"/>
      <c r="S77" s="21"/>
      <c r="T77" s="21"/>
      <c r="U77" s="21">
        <v>4</v>
      </c>
      <c r="V77" s="22"/>
      <c r="W77" s="22"/>
      <c r="X77" s="22"/>
      <c r="Y77" s="22">
        <v>4</v>
      </c>
      <c r="Z77" s="23"/>
      <c r="AA77" s="23"/>
      <c r="AB77" s="23"/>
      <c r="AC77" s="23">
        <v>4</v>
      </c>
      <c r="AD77" s="24"/>
      <c r="AE77" s="24"/>
      <c r="AF77" s="24"/>
      <c r="AG77" s="24">
        <v>4</v>
      </c>
      <c r="AH77" s="25"/>
      <c r="AI77" s="25"/>
      <c r="AJ77" s="25"/>
      <c r="AK77" s="25">
        <v>4</v>
      </c>
      <c r="AL77" s="26"/>
      <c r="AM77" s="26"/>
      <c r="AN77" s="26"/>
      <c r="AO77" s="26">
        <v>4</v>
      </c>
      <c r="AP77" s="22"/>
      <c r="AQ77" s="22"/>
      <c r="AR77" s="22"/>
      <c r="AS77" s="22">
        <v>4</v>
      </c>
      <c r="AT77" s="27"/>
      <c r="AU77" s="27"/>
      <c r="AV77" s="27"/>
      <c r="AW77" s="27">
        <v>4</v>
      </c>
      <c r="AX77" s="21"/>
      <c r="AY77" s="21"/>
      <c r="AZ77" s="21"/>
      <c r="BA77" s="21">
        <v>4</v>
      </c>
      <c r="BB77" s="22"/>
      <c r="BC77" s="22"/>
      <c r="BD77" s="22"/>
      <c r="BE77" s="22">
        <v>4</v>
      </c>
      <c r="BF77" s="23"/>
      <c r="BG77" s="23"/>
      <c r="BH77" s="23"/>
      <c r="BI77" s="23">
        <v>4</v>
      </c>
      <c r="BJ77" s="24"/>
      <c r="BK77" s="24"/>
      <c r="BL77" s="24"/>
      <c r="BM77" s="24">
        <v>4</v>
      </c>
      <c r="BN77" s="25"/>
      <c r="BO77" s="25"/>
      <c r="BP77" s="25"/>
      <c r="BQ77" s="25">
        <v>4</v>
      </c>
      <c r="BR77" s="26"/>
      <c r="BS77" s="26"/>
      <c r="BT77" s="26"/>
      <c r="BU77" s="26">
        <v>4</v>
      </c>
      <c r="BZ77" s="170"/>
      <c r="CA77" s="44"/>
      <c r="CB77" s="171"/>
      <c r="CJ77" s="28"/>
      <c r="CO77" s="28"/>
    </row>
    <row r="78" spans="1:93">
      <c r="A78" s="17"/>
      <c r="B78" s="179">
        <v>2</v>
      </c>
      <c r="C78" s="661"/>
      <c r="D78" s="18">
        <v>1</v>
      </c>
      <c r="E78" s="19"/>
      <c r="F78" s="20"/>
      <c r="G78" s="20"/>
      <c r="H78" s="20">
        <v>1</v>
      </c>
      <c r="I78" s="20"/>
      <c r="J78" s="20"/>
      <c r="K78" s="20"/>
      <c r="L78" s="20"/>
      <c r="M78" s="20"/>
      <c r="N78" s="20"/>
      <c r="O78" s="20"/>
      <c r="P78" s="19"/>
      <c r="Q78" s="19"/>
      <c r="R78" s="21"/>
      <c r="S78" s="21"/>
      <c r="T78" s="21"/>
      <c r="U78" s="21">
        <v>4</v>
      </c>
      <c r="V78" s="22"/>
      <c r="W78" s="22"/>
      <c r="X78" s="22"/>
      <c r="Y78" s="22">
        <v>4</v>
      </c>
      <c r="Z78" s="23"/>
      <c r="AA78" s="23"/>
      <c r="AB78" s="23"/>
      <c r="AC78" s="23">
        <v>4</v>
      </c>
      <c r="AD78" s="24"/>
      <c r="AE78" s="24"/>
      <c r="AF78" s="24"/>
      <c r="AG78" s="24">
        <v>4</v>
      </c>
      <c r="AH78" s="25"/>
      <c r="AI78" s="25"/>
      <c r="AJ78" s="25"/>
      <c r="AK78" s="25">
        <v>4</v>
      </c>
      <c r="AL78" s="26"/>
      <c r="AM78" s="26"/>
      <c r="AN78" s="26"/>
      <c r="AO78" s="26">
        <v>4</v>
      </c>
      <c r="AP78" s="22"/>
      <c r="AQ78" s="22"/>
      <c r="AR78" s="22"/>
      <c r="AS78" s="22">
        <v>4</v>
      </c>
      <c r="AT78" s="27"/>
      <c r="AU78" s="27"/>
      <c r="AV78" s="27"/>
      <c r="AW78" s="27">
        <v>4</v>
      </c>
      <c r="AX78" s="21"/>
      <c r="AY78" s="21"/>
      <c r="AZ78" s="21"/>
      <c r="BA78" s="21">
        <v>4</v>
      </c>
      <c r="BB78" s="22"/>
      <c r="BC78" s="22"/>
      <c r="BD78" s="22"/>
      <c r="BE78" s="22">
        <v>4</v>
      </c>
      <c r="BF78" s="23"/>
      <c r="BG78" s="23"/>
      <c r="BH78" s="23"/>
      <c r="BI78" s="23">
        <v>4</v>
      </c>
      <c r="BJ78" s="24"/>
      <c r="BK78" s="24"/>
      <c r="BL78" s="24"/>
      <c r="BM78" s="24">
        <v>4</v>
      </c>
      <c r="BN78" s="25"/>
      <c r="BO78" s="25"/>
      <c r="BP78" s="25"/>
      <c r="BQ78" s="25">
        <v>4</v>
      </c>
      <c r="BR78" s="26"/>
      <c r="BS78" s="26"/>
      <c r="BT78" s="26"/>
      <c r="BU78" s="26">
        <v>4</v>
      </c>
      <c r="BZ78" s="170"/>
      <c r="CA78" s="44"/>
      <c r="CB78" s="171"/>
      <c r="CJ78" s="28"/>
      <c r="CO78" s="28"/>
    </row>
    <row r="79" spans="1:93">
      <c r="A79" s="17"/>
      <c r="B79" s="179">
        <v>3</v>
      </c>
      <c r="C79" s="661"/>
      <c r="D79" s="18"/>
      <c r="E79" s="19">
        <v>1</v>
      </c>
      <c r="F79" s="20"/>
      <c r="G79" s="20"/>
      <c r="H79" s="20">
        <v>1</v>
      </c>
      <c r="I79" s="20"/>
      <c r="J79" s="20"/>
      <c r="K79" s="20"/>
      <c r="L79" s="20"/>
      <c r="M79" s="20"/>
      <c r="N79" s="20"/>
      <c r="O79" s="20"/>
      <c r="P79" s="19"/>
      <c r="Q79" s="19"/>
      <c r="R79" s="21"/>
      <c r="S79" s="21"/>
      <c r="T79" s="21"/>
      <c r="U79" s="21">
        <v>4</v>
      </c>
      <c r="V79" s="22"/>
      <c r="W79" s="22"/>
      <c r="X79" s="22"/>
      <c r="Y79" s="22">
        <v>4</v>
      </c>
      <c r="Z79" s="23"/>
      <c r="AA79" s="23"/>
      <c r="AB79" s="23"/>
      <c r="AC79" s="23">
        <v>4</v>
      </c>
      <c r="AD79" s="24"/>
      <c r="AE79" s="24"/>
      <c r="AF79" s="24"/>
      <c r="AG79" s="24">
        <v>4</v>
      </c>
      <c r="AH79" s="25"/>
      <c r="AI79" s="25"/>
      <c r="AJ79" s="25"/>
      <c r="AK79" s="25">
        <v>4</v>
      </c>
      <c r="AL79" s="26"/>
      <c r="AM79" s="26"/>
      <c r="AN79" s="26"/>
      <c r="AO79" s="26">
        <v>4</v>
      </c>
      <c r="AP79" s="22"/>
      <c r="AQ79" s="22"/>
      <c r="AR79" s="22"/>
      <c r="AS79" s="22">
        <v>4</v>
      </c>
      <c r="AT79" s="27"/>
      <c r="AU79" s="27"/>
      <c r="AV79" s="27"/>
      <c r="AW79" s="27">
        <v>4</v>
      </c>
      <c r="AX79" s="21"/>
      <c r="AY79" s="21"/>
      <c r="AZ79" s="21"/>
      <c r="BA79" s="21">
        <v>4</v>
      </c>
      <c r="BB79" s="22"/>
      <c r="BC79" s="22"/>
      <c r="BD79" s="22"/>
      <c r="BE79" s="22">
        <v>4</v>
      </c>
      <c r="BF79" s="23"/>
      <c r="BG79" s="23"/>
      <c r="BH79" s="23"/>
      <c r="BI79" s="23">
        <v>4</v>
      </c>
      <c r="BJ79" s="24"/>
      <c r="BK79" s="24"/>
      <c r="BL79" s="24"/>
      <c r="BM79" s="24">
        <v>4</v>
      </c>
      <c r="BN79" s="25"/>
      <c r="BO79" s="25"/>
      <c r="BP79" s="25"/>
      <c r="BQ79" s="25">
        <v>4</v>
      </c>
      <c r="BR79" s="26"/>
      <c r="BS79" s="26"/>
      <c r="BT79" s="26"/>
      <c r="BU79" s="26">
        <v>4</v>
      </c>
      <c r="BZ79" s="170"/>
      <c r="CA79" s="44"/>
      <c r="CB79" s="171"/>
      <c r="CJ79" s="28"/>
      <c r="CO79" s="28"/>
    </row>
    <row r="80" spans="1:93">
      <c r="A80" s="17"/>
      <c r="B80" s="179">
        <v>4</v>
      </c>
      <c r="C80" s="661"/>
      <c r="D80" s="18">
        <v>1</v>
      </c>
      <c r="E80" s="19"/>
      <c r="F80" s="20"/>
      <c r="G80" s="20"/>
      <c r="H80" s="20">
        <v>1</v>
      </c>
      <c r="I80" s="20"/>
      <c r="J80" s="20"/>
      <c r="K80" s="20"/>
      <c r="L80" s="20"/>
      <c r="M80" s="20"/>
      <c r="N80" s="20"/>
      <c r="O80" s="20"/>
      <c r="P80" s="19"/>
      <c r="Q80" s="19"/>
      <c r="R80" s="21"/>
      <c r="S80" s="21"/>
      <c r="T80" s="21"/>
      <c r="U80" s="21">
        <v>4</v>
      </c>
      <c r="V80" s="22"/>
      <c r="W80" s="22"/>
      <c r="X80" s="22"/>
      <c r="Y80" s="22">
        <v>4</v>
      </c>
      <c r="Z80" s="23"/>
      <c r="AA80" s="23"/>
      <c r="AB80" s="23"/>
      <c r="AC80" s="23">
        <v>4</v>
      </c>
      <c r="AD80" s="24"/>
      <c r="AE80" s="24"/>
      <c r="AF80" s="24"/>
      <c r="AG80" s="24">
        <v>4</v>
      </c>
      <c r="AH80" s="25"/>
      <c r="AI80" s="25"/>
      <c r="AJ80" s="25"/>
      <c r="AK80" s="25">
        <v>4</v>
      </c>
      <c r="AL80" s="26"/>
      <c r="AM80" s="26"/>
      <c r="AN80" s="26"/>
      <c r="AO80" s="26">
        <v>4</v>
      </c>
      <c r="AP80" s="22"/>
      <c r="AQ80" s="22"/>
      <c r="AR80" s="22"/>
      <c r="AS80" s="22">
        <v>4</v>
      </c>
      <c r="AT80" s="27"/>
      <c r="AU80" s="27"/>
      <c r="AV80" s="27"/>
      <c r="AW80" s="27">
        <v>4</v>
      </c>
      <c r="AX80" s="21"/>
      <c r="AY80" s="21"/>
      <c r="AZ80" s="21"/>
      <c r="BA80" s="21">
        <v>4</v>
      </c>
      <c r="BB80" s="22"/>
      <c r="BC80" s="22"/>
      <c r="BD80" s="22"/>
      <c r="BE80" s="22">
        <v>4</v>
      </c>
      <c r="BF80" s="23"/>
      <c r="BG80" s="23"/>
      <c r="BH80" s="23"/>
      <c r="BI80" s="23">
        <v>4</v>
      </c>
      <c r="BJ80" s="24"/>
      <c r="BK80" s="24"/>
      <c r="BL80" s="24"/>
      <c r="BM80" s="24">
        <v>4</v>
      </c>
      <c r="BN80" s="25"/>
      <c r="BO80" s="25"/>
      <c r="BP80" s="25"/>
      <c r="BQ80" s="25">
        <v>4</v>
      </c>
      <c r="BR80" s="26"/>
      <c r="BS80" s="26"/>
      <c r="BT80" s="26"/>
      <c r="BU80" s="26">
        <v>4</v>
      </c>
      <c r="BZ80" s="170"/>
      <c r="CA80" s="44"/>
      <c r="CB80" s="171"/>
      <c r="CJ80" s="28"/>
      <c r="CO80" s="28"/>
    </row>
    <row r="81" spans="1:93">
      <c r="A81" s="17"/>
      <c r="B81" s="179">
        <v>5</v>
      </c>
      <c r="C81" s="661"/>
      <c r="D81" s="18"/>
      <c r="E81" s="19">
        <v>1</v>
      </c>
      <c r="F81" s="20"/>
      <c r="G81" s="20">
        <v>1</v>
      </c>
      <c r="H81" s="20"/>
      <c r="I81" s="20"/>
      <c r="J81" s="20"/>
      <c r="K81" s="20"/>
      <c r="L81" s="20"/>
      <c r="M81" s="20"/>
      <c r="N81" s="20"/>
      <c r="O81" s="20"/>
      <c r="P81" s="19"/>
      <c r="Q81" s="19"/>
      <c r="R81" s="21"/>
      <c r="S81" s="21"/>
      <c r="T81" s="21"/>
      <c r="U81" s="21">
        <v>4</v>
      </c>
      <c r="V81" s="22"/>
      <c r="W81" s="22"/>
      <c r="X81" s="22"/>
      <c r="Y81" s="22">
        <v>4</v>
      </c>
      <c r="Z81" s="23"/>
      <c r="AA81" s="23"/>
      <c r="AB81" s="23"/>
      <c r="AC81" s="23">
        <v>4</v>
      </c>
      <c r="AD81" s="24"/>
      <c r="AE81" s="24"/>
      <c r="AF81" s="24"/>
      <c r="AG81" s="24">
        <v>4</v>
      </c>
      <c r="AH81" s="25"/>
      <c r="AI81" s="25"/>
      <c r="AJ81" s="25"/>
      <c r="AK81" s="25">
        <v>4</v>
      </c>
      <c r="AL81" s="26"/>
      <c r="AM81" s="26"/>
      <c r="AN81" s="26"/>
      <c r="AO81" s="26">
        <v>4</v>
      </c>
      <c r="AP81" s="22"/>
      <c r="AQ81" s="22"/>
      <c r="AR81" s="22"/>
      <c r="AS81" s="22">
        <v>4</v>
      </c>
      <c r="AT81" s="27"/>
      <c r="AU81" s="27"/>
      <c r="AV81" s="27"/>
      <c r="AW81" s="27">
        <v>4</v>
      </c>
      <c r="AX81" s="21"/>
      <c r="AY81" s="21"/>
      <c r="AZ81" s="21"/>
      <c r="BA81" s="21">
        <v>4</v>
      </c>
      <c r="BB81" s="22"/>
      <c r="BC81" s="22"/>
      <c r="BD81" s="22"/>
      <c r="BE81" s="22">
        <v>4</v>
      </c>
      <c r="BF81" s="23"/>
      <c r="BG81" s="23"/>
      <c r="BH81" s="23"/>
      <c r="BI81" s="23">
        <v>4</v>
      </c>
      <c r="BJ81" s="24"/>
      <c r="BK81" s="24"/>
      <c r="BL81" s="24"/>
      <c r="BM81" s="24">
        <v>4</v>
      </c>
      <c r="BN81" s="25"/>
      <c r="BO81" s="25"/>
      <c r="BP81" s="25"/>
      <c r="BQ81" s="25">
        <v>4</v>
      </c>
      <c r="BR81" s="26"/>
      <c r="BS81" s="26"/>
      <c r="BT81" s="26"/>
      <c r="BU81" s="26">
        <v>4</v>
      </c>
      <c r="BZ81" s="170"/>
      <c r="CA81" s="44"/>
      <c r="CB81" s="171"/>
      <c r="CJ81" s="28"/>
      <c r="CO81" s="28"/>
    </row>
    <row r="82" spans="1:93">
      <c r="A82" s="17"/>
      <c r="B82" s="179">
        <v>6</v>
      </c>
      <c r="C82" s="661"/>
      <c r="D82" s="18">
        <v>1</v>
      </c>
      <c r="E82" s="19"/>
      <c r="F82" s="20"/>
      <c r="G82" s="20"/>
      <c r="H82" s="20">
        <v>1</v>
      </c>
      <c r="I82" s="20"/>
      <c r="J82" s="20"/>
      <c r="K82" s="20"/>
      <c r="L82" s="20"/>
      <c r="M82" s="20"/>
      <c r="N82" s="20"/>
      <c r="O82" s="20"/>
      <c r="P82" s="19"/>
      <c r="Q82" s="19"/>
      <c r="R82" s="21"/>
      <c r="S82" s="21"/>
      <c r="T82" s="21"/>
      <c r="U82" s="21">
        <v>4</v>
      </c>
      <c r="V82" s="22"/>
      <c r="W82" s="22"/>
      <c r="X82" s="22"/>
      <c r="Y82" s="22">
        <v>4</v>
      </c>
      <c r="Z82" s="23"/>
      <c r="AA82" s="23"/>
      <c r="AB82" s="23"/>
      <c r="AC82" s="23">
        <v>4</v>
      </c>
      <c r="AD82" s="24"/>
      <c r="AE82" s="24"/>
      <c r="AF82" s="24"/>
      <c r="AG82" s="24">
        <v>4</v>
      </c>
      <c r="AH82" s="25"/>
      <c r="AI82" s="25"/>
      <c r="AJ82" s="25"/>
      <c r="AK82" s="25">
        <v>4</v>
      </c>
      <c r="AL82" s="26"/>
      <c r="AM82" s="26"/>
      <c r="AN82" s="26"/>
      <c r="AO82" s="26">
        <v>4</v>
      </c>
      <c r="AP82" s="22"/>
      <c r="AQ82" s="22"/>
      <c r="AR82" s="22"/>
      <c r="AS82" s="22">
        <v>4</v>
      </c>
      <c r="AT82" s="27"/>
      <c r="AU82" s="27"/>
      <c r="AV82" s="27"/>
      <c r="AW82" s="27">
        <v>4</v>
      </c>
      <c r="AX82" s="21"/>
      <c r="AY82" s="21"/>
      <c r="AZ82" s="21"/>
      <c r="BA82" s="21">
        <v>4</v>
      </c>
      <c r="BB82" s="22"/>
      <c r="BC82" s="22"/>
      <c r="BD82" s="22"/>
      <c r="BE82" s="22">
        <v>4</v>
      </c>
      <c r="BF82" s="23"/>
      <c r="BG82" s="23"/>
      <c r="BH82" s="23"/>
      <c r="BI82" s="23">
        <v>4</v>
      </c>
      <c r="BJ82" s="24"/>
      <c r="BK82" s="24"/>
      <c r="BL82" s="24"/>
      <c r="BM82" s="24">
        <v>4</v>
      </c>
      <c r="BN82" s="25"/>
      <c r="BO82" s="25"/>
      <c r="BP82" s="25"/>
      <c r="BQ82" s="25">
        <v>4</v>
      </c>
      <c r="BR82" s="26"/>
      <c r="BS82" s="26"/>
      <c r="BT82" s="26"/>
      <c r="BU82" s="26">
        <v>4</v>
      </c>
      <c r="BZ82" s="170"/>
      <c r="CA82" s="44"/>
      <c r="CB82" s="171"/>
      <c r="CJ82" s="28"/>
      <c r="CO82" s="28"/>
    </row>
    <row r="83" spans="1:93">
      <c r="A83" s="17"/>
      <c r="B83" s="179">
        <v>7</v>
      </c>
      <c r="C83" s="661"/>
      <c r="D83" s="18">
        <v>1</v>
      </c>
      <c r="E83" s="19"/>
      <c r="F83" s="20"/>
      <c r="G83" s="20">
        <v>1</v>
      </c>
      <c r="H83" s="20"/>
      <c r="I83" s="20"/>
      <c r="J83" s="20"/>
      <c r="K83" s="20"/>
      <c r="L83" s="20"/>
      <c r="M83" s="20"/>
      <c r="N83" s="20"/>
      <c r="O83" s="20"/>
      <c r="P83" s="19"/>
      <c r="Q83" s="19"/>
      <c r="R83" s="21"/>
      <c r="S83" s="21"/>
      <c r="T83" s="21"/>
      <c r="U83" s="21">
        <v>4</v>
      </c>
      <c r="V83" s="22"/>
      <c r="W83" s="22"/>
      <c r="X83" s="22"/>
      <c r="Y83" s="22">
        <v>4</v>
      </c>
      <c r="Z83" s="23"/>
      <c r="AA83" s="23"/>
      <c r="AB83" s="23"/>
      <c r="AC83" s="23">
        <v>4</v>
      </c>
      <c r="AD83" s="24"/>
      <c r="AE83" s="24"/>
      <c r="AF83" s="24"/>
      <c r="AG83" s="24">
        <v>4</v>
      </c>
      <c r="AH83" s="25"/>
      <c r="AI83" s="25"/>
      <c r="AJ83" s="25"/>
      <c r="AK83" s="25">
        <v>4</v>
      </c>
      <c r="AL83" s="26"/>
      <c r="AM83" s="26"/>
      <c r="AN83" s="26"/>
      <c r="AO83" s="26">
        <v>4</v>
      </c>
      <c r="AP83" s="22"/>
      <c r="AQ83" s="22"/>
      <c r="AR83" s="22"/>
      <c r="AS83" s="22">
        <v>4</v>
      </c>
      <c r="AT83" s="27"/>
      <c r="AU83" s="27"/>
      <c r="AV83" s="27"/>
      <c r="AW83" s="27">
        <v>4</v>
      </c>
      <c r="AX83" s="21"/>
      <c r="AY83" s="21"/>
      <c r="AZ83" s="21"/>
      <c r="BA83" s="21">
        <v>4</v>
      </c>
      <c r="BB83" s="22"/>
      <c r="BC83" s="22"/>
      <c r="BD83" s="22"/>
      <c r="BE83" s="22">
        <v>4</v>
      </c>
      <c r="BF83" s="23"/>
      <c r="BG83" s="23"/>
      <c r="BH83" s="23"/>
      <c r="BI83" s="23">
        <v>4</v>
      </c>
      <c r="BJ83" s="24"/>
      <c r="BK83" s="24"/>
      <c r="BL83" s="24"/>
      <c r="BM83" s="24">
        <v>4</v>
      </c>
      <c r="BN83" s="25"/>
      <c r="BO83" s="25"/>
      <c r="BP83" s="25"/>
      <c r="BQ83" s="25">
        <v>4</v>
      </c>
      <c r="BR83" s="26"/>
      <c r="BS83" s="26"/>
      <c r="BT83" s="26"/>
      <c r="BU83" s="26">
        <v>4</v>
      </c>
      <c r="BZ83" s="170"/>
      <c r="CA83" s="44"/>
      <c r="CB83" s="171"/>
      <c r="CJ83" s="28"/>
      <c r="CO83" s="28"/>
    </row>
    <row r="84" spans="1:93">
      <c r="A84" s="17"/>
      <c r="B84" s="179">
        <v>8</v>
      </c>
      <c r="C84" s="661"/>
      <c r="D84" s="18">
        <v>1</v>
      </c>
      <c r="E84" s="19"/>
      <c r="F84" s="20"/>
      <c r="G84" s="20"/>
      <c r="H84" s="20">
        <v>1</v>
      </c>
      <c r="I84" s="20"/>
      <c r="J84" s="20"/>
      <c r="K84" s="20"/>
      <c r="L84" s="20"/>
      <c r="M84" s="20"/>
      <c r="N84" s="20"/>
      <c r="O84" s="20"/>
      <c r="P84" s="19"/>
      <c r="Q84" s="19"/>
      <c r="R84" s="21"/>
      <c r="S84" s="21"/>
      <c r="T84" s="21"/>
      <c r="U84" s="21">
        <v>4</v>
      </c>
      <c r="V84" s="22"/>
      <c r="W84" s="22"/>
      <c r="X84" s="22"/>
      <c r="Y84" s="22">
        <v>4</v>
      </c>
      <c r="Z84" s="23"/>
      <c r="AA84" s="23"/>
      <c r="AB84" s="23"/>
      <c r="AC84" s="23">
        <v>4</v>
      </c>
      <c r="AD84" s="24"/>
      <c r="AE84" s="24"/>
      <c r="AF84" s="24"/>
      <c r="AG84" s="24">
        <v>4</v>
      </c>
      <c r="AH84" s="25"/>
      <c r="AI84" s="25"/>
      <c r="AJ84" s="25"/>
      <c r="AK84" s="25">
        <v>4</v>
      </c>
      <c r="AL84" s="26"/>
      <c r="AM84" s="26"/>
      <c r="AN84" s="26"/>
      <c r="AO84" s="26">
        <v>4</v>
      </c>
      <c r="AP84" s="22"/>
      <c r="AQ84" s="22"/>
      <c r="AR84" s="22"/>
      <c r="AS84" s="22">
        <v>4</v>
      </c>
      <c r="AT84" s="27"/>
      <c r="AU84" s="27"/>
      <c r="AV84" s="27"/>
      <c r="AW84" s="27">
        <v>4</v>
      </c>
      <c r="AX84" s="21"/>
      <c r="AY84" s="21"/>
      <c r="AZ84" s="21"/>
      <c r="BA84" s="21">
        <v>4</v>
      </c>
      <c r="BB84" s="22"/>
      <c r="BC84" s="22"/>
      <c r="BD84" s="22"/>
      <c r="BE84" s="22">
        <v>4</v>
      </c>
      <c r="BF84" s="23"/>
      <c r="BG84" s="23"/>
      <c r="BH84" s="23"/>
      <c r="BI84" s="23">
        <v>4</v>
      </c>
      <c r="BJ84" s="24"/>
      <c r="BK84" s="24"/>
      <c r="BL84" s="24"/>
      <c r="BM84" s="24">
        <v>4</v>
      </c>
      <c r="BN84" s="25"/>
      <c r="BO84" s="25"/>
      <c r="BP84" s="25"/>
      <c r="BQ84" s="25">
        <v>4</v>
      </c>
      <c r="BR84" s="26"/>
      <c r="BS84" s="26"/>
      <c r="BT84" s="26"/>
      <c r="BU84" s="26">
        <v>4</v>
      </c>
      <c r="BZ84" s="170"/>
      <c r="CA84" s="44"/>
      <c r="CB84" s="171"/>
      <c r="CJ84" s="28"/>
      <c r="CO84" s="28"/>
    </row>
    <row r="85" spans="1:93">
      <c r="A85" s="17"/>
      <c r="B85" s="179">
        <v>9</v>
      </c>
      <c r="C85" s="661"/>
      <c r="D85" s="18">
        <v>1</v>
      </c>
      <c r="E85" s="19"/>
      <c r="F85" s="20"/>
      <c r="G85" s="20"/>
      <c r="H85" s="20">
        <v>1</v>
      </c>
      <c r="I85" s="20"/>
      <c r="J85" s="20"/>
      <c r="K85" s="20"/>
      <c r="L85" s="20"/>
      <c r="M85" s="20"/>
      <c r="N85" s="20"/>
      <c r="O85" s="20"/>
      <c r="P85" s="19"/>
      <c r="Q85" s="19"/>
      <c r="R85" s="21"/>
      <c r="S85" s="21"/>
      <c r="T85" s="21"/>
      <c r="U85" s="21">
        <v>4</v>
      </c>
      <c r="V85" s="22"/>
      <c r="W85" s="22"/>
      <c r="X85" s="22"/>
      <c r="Y85" s="22">
        <v>4</v>
      </c>
      <c r="Z85" s="23"/>
      <c r="AA85" s="23"/>
      <c r="AB85" s="23"/>
      <c r="AC85" s="23">
        <v>4</v>
      </c>
      <c r="AD85" s="24"/>
      <c r="AE85" s="24"/>
      <c r="AF85" s="24"/>
      <c r="AG85" s="24">
        <v>4</v>
      </c>
      <c r="AH85" s="25"/>
      <c r="AI85" s="25"/>
      <c r="AJ85" s="25"/>
      <c r="AK85" s="25">
        <v>4</v>
      </c>
      <c r="AL85" s="26"/>
      <c r="AM85" s="26"/>
      <c r="AN85" s="26"/>
      <c r="AO85" s="26">
        <v>4</v>
      </c>
      <c r="AP85" s="22"/>
      <c r="AQ85" s="22"/>
      <c r="AR85" s="22"/>
      <c r="AS85" s="22">
        <v>4</v>
      </c>
      <c r="AT85" s="27"/>
      <c r="AU85" s="27"/>
      <c r="AV85" s="27"/>
      <c r="AW85" s="27">
        <v>4</v>
      </c>
      <c r="AX85" s="21"/>
      <c r="AY85" s="21"/>
      <c r="AZ85" s="21"/>
      <c r="BA85" s="21">
        <v>4</v>
      </c>
      <c r="BB85" s="22"/>
      <c r="BC85" s="22"/>
      <c r="BD85" s="22"/>
      <c r="BE85" s="22">
        <v>4</v>
      </c>
      <c r="BF85" s="23"/>
      <c r="BG85" s="23"/>
      <c r="BH85" s="23"/>
      <c r="BI85" s="23">
        <v>4</v>
      </c>
      <c r="BJ85" s="24"/>
      <c r="BK85" s="24"/>
      <c r="BL85" s="24"/>
      <c r="BM85" s="24">
        <v>4</v>
      </c>
      <c r="BN85" s="25"/>
      <c r="BO85" s="25"/>
      <c r="BP85" s="25"/>
      <c r="BQ85" s="25">
        <v>4</v>
      </c>
      <c r="BR85" s="26"/>
      <c r="BS85" s="26"/>
      <c r="BT85" s="26"/>
      <c r="BU85" s="26">
        <v>4</v>
      </c>
      <c r="BZ85" s="170"/>
      <c r="CA85" s="44"/>
      <c r="CB85" s="171"/>
      <c r="CJ85" s="28"/>
      <c r="CO85" s="28"/>
    </row>
    <row r="86" spans="1:93">
      <c r="A86" s="17"/>
      <c r="B86" s="179">
        <v>10</v>
      </c>
      <c r="C86" s="661"/>
      <c r="D86" s="18"/>
      <c r="E86" s="19">
        <v>1</v>
      </c>
      <c r="F86" s="20"/>
      <c r="G86" s="20">
        <v>1</v>
      </c>
      <c r="H86" s="20"/>
      <c r="I86" s="20"/>
      <c r="J86" s="20"/>
      <c r="K86" s="20"/>
      <c r="L86" s="20"/>
      <c r="M86" s="20"/>
      <c r="N86" s="20"/>
      <c r="O86" s="20"/>
      <c r="P86" s="19"/>
      <c r="Q86" s="19"/>
      <c r="R86" s="21"/>
      <c r="S86" s="21"/>
      <c r="T86" s="21"/>
      <c r="U86" s="21">
        <v>4</v>
      </c>
      <c r="V86" s="22"/>
      <c r="W86" s="22"/>
      <c r="X86" s="22"/>
      <c r="Y86" s="22">
        <v>4</v>
      </c>
      <c r="Z86" s="23"/>
      <c r="AA86" s="23"/>
      <c r="AB86" s="23"/>
      <c r="AC86" s="23">
        <v>4</v>
      </c>
      <c r="AD86" s="24"/>
      <c r="AE86" s="24"/>
      <c r="AF86" s="24"/>
      <c r="AG86" s="24">
        <v>4</v>
      </c>
      <c r="AH86" s="25"/>
      <c r="AI86" s="25"/>
      <c r="AJ86" s="25"/>
      <c r="AK86" s="25">
        <v>4</v>
      </c>
      <c r="AL86" s="26"/>
      <c r="AM86" s="26"/>
      <c r="AN86" s="26"/>
      <c r="AO86" s="26">
        <v>4</v>
      </c>
      <c r="AP86" s="22"/>
      <c r="AQ86" s="22"/>
      <c r="AR86" s="22"/>
      <c r="AS86" s="22">
        <v>4</v>
      </c>
      <c r="AT86" s="27"/>
      <c r="AU86" s="27"/>
      <c r="AV86" s="27"/>
      <c r="AW86" s="27">
        <v>4</v>
      </c>
      <c r="AX86" s="21"/>
      <c r="AY86" s="21"/>
      <c r="AZ86" s="21"/>
      <c r="BA86" s="21">
        <v>4</v>
      </c>
      <c r="BB86" s="22"/>
      <c r="BC86" s="22"/>
      <c r="BD86" s="22"/>
      <c r="BE86" s="22">
        <v>4</v>
      </c>
      <c r="BF86" s="23"/>
      <c r="BG86" s="23"/>
      <c r="BH86" s="23"/>
      <c r="BI86" s="23">
        <v>4</v>
      </c>
      <c r="BJ86" s="24"/>
      <c r="BK86" s="24"/>
      <c r="BL86" s="24"/>
      <c r="BM86" s="24">
        <v>4</v>
      </c>
      <c r="BN86" s="25"/>
      <c r="BO86" s="25"/>
      <c r="BP86" s="25"/>
      <c r="BQ86" s="25">
        <v>4</v>
      </c>
      <c r="BR86" s="26"/>
      <c r="BS86" s="26"/>
      <c r="BT86" s="26"/>
      <c r="BU86" s="26">
        <v>4</v>
      </c>
      <c r="BZ86" s="170"/>
      <c r="CA86" s="44"/>
      <c r="CB86" s="171"/>
      <c r="CJ86" s="28"/>
      <c r="CO86" s="28"/>
    </row>
    <row r="87" spans="1:93">
      <c r="A87" s="17"/>
      <c r="B87" s="179">
        <v>11</v>
      </c>
      <c r="C87" s="661"/>
      <c r="D87" s="18"/>
      <c r="E87" s="19">
        <v>1</v>
      </c>
      <c r="F87" s="20"/>
      <c r="G87" s="20">
        <v>1</v>
      </c>
      <c r="H87" s="20"/>
      <c r="I87" s="20"/>
      <c r="J87" s="20"/>
      <c r="K87" s="20"/>
      <c r="L87" s="20"/>
      <c r="M87" s="20"/>
      <c r="N87" s="20"/>
      <c r="O87" s="20"/>
      <c r="P87" s="19"/>
      <c r="Q87" s="19"/>
      <c r="R87" s="21"/>
      <c r="S87" s="21"/>
      <c r="T87" s="21"/>
      <c r="U87" s="21">
        <v>4</v>
      </c>
      <c r="V87" s="22"/>
      <c r="W87" s="22"/>
      <c r="X87" s="22"/>
      <c r="Y87" s="22">
        <v>4</v>
      </c>
      <c r="Z87" s="23"/>
      <c r="AA87" s="23"/>
      <c r="AB87" s="23"/>
      <c r="AC87" s="23">
        <v>4</v>
      </c>
      <c r="AD87" s="24"/>
      <c r="AE87" s="24"/>
      <c r="AF87" s="24"/>
      <c r="AG87" s="24">
        <v>4</v>
      </c>
      <c r="AH87" s="25"/>
      <c r="AI87" s="25"/>
      <c r="AJ87" s="25"/>
      <c r="AK87" s="25">
        <v>4</v>
      </c>
      <c r="AL87" s="26"/>
      <c r="AM87" s="26"/>
      <c r="AN87" s="26"/>
      <c r="AO87" s="26">
        <v>4</v>
      </c>
      <c r="AP87" s="22"/>
      <c r="AQ87" s="22"/>
      <c r="AR87" s="22"/>
      <c r="AS87" s="22">
        <v>4</v>
      </c>
      <c r="AT87" s="27"/>
      <c r="AU87" s="27"/>
      <c r="AV87" s="27"/>
      <c r="AW87" s="27">
        <v>4</v>
      </c>
      <c r="AX87" s="21"/>
      <c r="AY87" s="21"/>
      <c r="AZ87" s="21"/>
      <c r="BA87" s="21">
        <v>4</v>
      </c>
      <c r="BB87" s="22"/>
      <c r="BC87" s="22"/>
      <c r="BD87" s="22"/>
      <c r="BE87" s="22">
        <v>4</v>
      </c>
      <c r="BF87" s="23"/>
      <c r="BG87" s="23"/>
      <c r="BH87" s="23"/>
      <c r="BI87" s="23">
        <v>4</v>
      </c>
      <c r="BJ87" s="24"/>
      <c r="BK87" s="24"/>
      <c r="BL87" s="24"/>
      <c r="BM87" s="24">
        <v>4</v>
      </c>
      <c r="BN87" s="25"/>
      <c r="BO87" s="25"/>
      <c r="BP87" s="25"/>
      <c r="BQ87" s="25">
        <v>4</v>
      </c>
      <c r="BR87" s="26"/>
      <c r="BS87" s="26"/>
      <c r="BT87" s="26"/>
      <c r="BU87" s="26">
        <v>4</v>
      </c>
      <c r="BZ87" s="170"/>
      <c r="CA87" s="44"/>
      <c r="CB87" s="171"/>
      <c r="CJ87" s="28"/>
      <c r="CO87" s="28"/>
    </row>
    <row r="88" spans="1:93">
      <c r="A88" s="17"/>
      <c r="B88" s="179">
        <v>12</v>
      </c>
      <c r="C88" s="661"/>
      <c r="D88" s="18">
        <v>1</v>
      </c>
      <c r="E88" s="19"/>
      <c r="F88" s="20"/>
      <c r="G88" s="20">
        <v>1</v>
      </c>
      <c r="H88" s="20"/>
      <c r="I88" s="20"/>
      <c r="J88" s="20"/>
      <c r="K88" s="20"/>
      <c r="L88" s="20"/>
      <c r="M88" s="20"/>
      <c r="N88" s="20"/>
      <c r="O88" s="20"/>
      <c r="P88" s="19"/>
      <c r="Q88" s="19"/>
      <c r="R88" s="21"/>
      <c r="S88" s="21"/>
      <c r="T88" s="21"/>
      <c r="U88" s="21">
        <v>4</v>
      </c>
      <c r="V88" s="22"/>
      <c r="W88" s="22"/>
      <c r="X88" s="22"/>
      <c r="Y88" s="22">
        <v>4</v>
      </c>
      <c r="Z88" s="23"/>
      <c r="AA88" s="23"/>
      <c r="AB88" s="23"/>
      <c r="AC88" s="23">
        <v>4</v>
      </c>
      <c r="AD88" s="24"/>
      <c r="AE88" s="24"/>
      <c r="AF88" s="24"/>
      <c r="AG88" s="24">
        <v>4</v>
      </c>
      <c r="AH88" s="25"/>
      <c r="AI88" s="25"/>
      <c r="AJ88" s="25"/>
      <c r="AK88" s="25">
        <v>4</v>
      </c>
      <c r="AL88" s="26"/>
      <c r="AM88" s="26"/>
      <c r="AN88" s="26"/>
      <c r="AO88" s="26">
        <v>4</v>
      </c>
      <c r="AP88" s="22"/>
      <c r="AQ88" s="22"/>
      <c r="AR88" s="22"/>
      <c r="AS88" s="22">
        <v>4</v>
      </c>
      <c r="AT88" s="27"/>
      <c r="AU88" s="27"/>
      <c r="AV88" s="27"/>
      <c r="AW88" s="27">
        <v>4</v>
      </c>
      <c r="AX88" s="21"/>
      <c r="AY88" s="21"/>
      <c r="AZ88" s="21"/>
      <c r="BA88" s="21">
        <v>4</v>
      </c>
      <c r="BB88" s="22"/>
      <c r="BC88" s="22"/>
      <c r="BD88" s="22"/>
      <c r="BE88" s="22">
        <v>4</v>
      </c>
      <c r="BF88" s="23"/>
      <c r="BG88" s="23"/>
      <c r="BH88" s="23"/>
      <c r="BI88" s="23">
        <v>4</v>
      </c>
      <c r="BJ88" s="24"/>
      <c r="BK88" s="24"/>
      <c r="BL88" s="24"/>
      <c r="BM88" s="24">
        <v>4</v>
      </c>
      <c r="BN88" s="25"/>
      <c r="BO88" s="25"/>
      <c r="BP88" s="25"/>
      <c r="BQ88" s="25">
        <v>4</v>
      </c>
      <c r="BR88" s="26"/>
      <c r="BS88" s="26"/>
      <c r="BT88" s="26"/>
      <c r="BU88" s="26">
        <v>4</v>
      </c>
      <c r="BZ88" s="170"/>
      <c r="CA88" s="44"/>
      <c r="CB88" s="171"/>
      <c r="CJ88" s="28"/>
      <c r="CO88" s="28"/>
    </row>
    <row r="89" spans="1:93" s="217" customFormat="1">
      <c r="A89" s="38"/>
      <c r="B89" s="38"/>
      <c r="C89" s="206"/>
      <c r="D89" s="215">
        <f>SUM(D77:D88)</f>
        <v>8</v>
      </c>
      <c r="E89" s="215">
        <f t="shared" ref="E89:BP89" si="198">SUM(E77:E88)</f>
        <v>4</v>
      </c>
      <c r="F89" s="215">
        <f t="shared" si="198"/>
        <v>0</v>
      </c>
      <c r="G89" s="215">
        <f t="shared" si="198"/>
        <v>5</v>
      </c>
      <c r="H89" s="215">
        <f t="shared" si="198"/>
        <v>7</v>
      </c>
      <c r="I89" s="215">
        <f t="shared" si="198"/>
        <v>0</v>
      </c>
      <c r="J89" s="215">
        <f t="shared" si="198"/>
        <v>0</v>
      </c>
      <c r="K89" s="215">
        <f t="shared" si="198"/>
        <v>0</v>
      </c>
      <c r="L89" s="215">
        <f t="shared" si="198"/>
        <v>0</v>
      </c>
      <c r="M89" s="215">
        <f t="shared" si="198"/>
        <v>0</v>
      </c>
      <c r="N89" s="215">
        <f t="shared" si="198"/>
        <v>0</v>
      </c>
      <c r="O89" s="215">
        <f t="shared" si="198"/>
        <v>0</v>
      </c>
      <c r="P89" s="215">
        <f t="shared" si="198"/>
        <v>0</v>
      </c>
      <c r="Q89" s="215">
        <f t="shared" si="198"/>
        <v>0</v>
      </c>
      <c r="R89" s="215">
        <f t="shared" si="198"/>
        <v>0</v>
      </c>
      <c r="S89" s="215">
        <f t="shared" si="198"/>
        <v>0</v>
      </c>
      <c r="T89" s="215">
        <f t="shared" si="198"/>
        <v>0</v>
      </c>
      <c r="U89" s="215">
        <f t="shared" si="198"/>
        <v>48</v>
      </c>
      <c r="V89" s="215">
        <f t="shared" si="198"/>
        <v>0</v>
      </c>
      <c r="W89" s="215">
        <f t="shared" si="198"/>
        <v>0</v>
      </c>
      <c r="X89" s="215">
        <f t="shared" si="198"/>
        <v>0</v>
      </c>
      <c r="Y89" s="215">
        <f t="shared" si="198"/>
        <v>48</v>
      </c>
      <c r="Z89" s="215">
        <f t="shared" si="198"/>
        <v>0</v>
      </c>
      <c r="AA89" s="215">
        <f t="shared" si="198"/>
        <v>0</v>
      </c>
      <c r="AB89" s="215">
        <f t="shared" si="198"/>
        <v>0</v>
      </c>
      <c r="AC89" s="215">
        <f t="shared" si="198"/>
        <v>48</v>
      </c>
      <c r="AD89" s="215">
        <f t="shared" si="198"/>
        <v>0</v>
      </c>
      <c r="AE89" s="215">
        <f t="shared" si="198"/>
        <v>0</v>
      </c>
      <c r="AF89" s="215">
        <f t="shared" si="198"/>
        <v>0</v>
      </c>
      <c r="AG89" s="215">
        <f t="shared" si="198"/>
        <v>48</v>
      </c>
      <c r="AH89" s="215">
        <f t="shared" si="198"/>
        <v>0</v>
      </c>
      <c r="AI89" s="215">
        <f t="shared" si="198"/>
        <v>0</v>
      </c>
      <c r="AJ89" s="215">
        <f t="shared" si="198"/>
        <v>0</v>
      </c>
      <c r="AK89" s="215">
        <f t="shared" si="198"/>
        <v>48</v>
      </c>
      <c r="AL89" s="215">
        <f t="shared" si="198"/>
        <v>0</v>
      </c>
      <c r="AM89" s="215">
        <f t="shared" si="198"/>
        <v>0</v>
      </c>
      <c r="AN89" s="215">
        <f t="shared" si="198"/>
        <v>0</v>
      </c>
      <c r="AO89" s="215">
        <f t="shared" si="198"/>
        <v>48</v>
      </c>
      <c r="AP89" s="215">
        <f t="shared" si="198"/>
        <v>0</v>
      </c>
      <c r="AQ89" s="215">
        <f t="shared" si="198"/>
        <v>0</v>
      </c>
      <c r="AR89" s="215">
        <f t="shared" si="198"/>
        <v>0</v>
      </c>
      <c r="AS89" s="215">
        <f t="shared" si="198"/>
        <v>48</v>
      </c>
      <c r="AT89" s="215">
        <f t="shared" si="198"/>
        <v>0</v>
      </c>
      <c r="AU89" s="215">
        <f t="shared" si="198"/>
        <v>0</v>
      </c>
      <c r="AV89" s="215">
        <f t="shared" si="198"/>
        <v>0</v>
      </c>
      <c r="AW89" s="215">
        <f t="shared" si="198"/>
        <v>48</v>
      </c>
      <c r="AX89" s="215">
        <f t="shared" si="198"/>
        <v>0</v>
      </c>
      <c r="AY89" s="215">
        <f t="shared" si="198"/>
        <v>0</v>
      </c>
      <c r="AZ89" s="215">
        <f t="shared" si="198"/>
        <v>0</v>
      </c>
      <c r="BA89" s="215">
        <f t="shared" si="198"/>
        <v>48</v>
      </c>
      <c r="BB89" s="215">
        <f t="shared" si="198"/>
        <v>0</v>
      </c>
      <c r="BC89" s="215">
        <f t="shared" si="198"/>
        <v>0</v>
      </c>
      <c r="BD89" s="215">
        <f t="shared" si="198"/>
        <v>0</v>
      </c>
      <c r="BE89" s="215">
        <f t="shared" si="198"/>
        <v>48</v>
      </c>
      <c r="BF89" s="215">
        <f t="shared" si="198"/>
        <v>0</v>
      </c>
      <c r="BG89" s="215">
        <f t="shared" si="198"/>
        <v>0</v>
      </c>
      <c r="BH89" s="215">
        <f t="shared" si="198"/>
        <v>0</v>
      </c>
      <c r="BI89" s="215">
        <f t="shared" si="198"/>
        <v>48</v>
      </c>
      <c r="BJ89" s="215">
        <f t="shared" si="198"/>
        <v>0</v>
      </c>
      <c r="BK89" s="215">
        <f t="shared" si="198"/>
        <v>0</v>
      </c>
      <c r="BL89" s="215">
        <f t="shared" si="198"/>
        <v>0</v>
      </c>
      <c r="BM89" s="215">
        <f t="shared" si="198"/>
        <v>48</v>
      </c>
      <c r="BN89" s="215">
        <f t="shared" si="198"/>
        <v>0</v>
      </c>
      <c r="BO89" s="215">
        <f t="shared" si="198"/>
        <v>0</v>
      </c>
      <c r="BP89" s="215">
        <f t="shared" si="198"/>
        <v>0</v>
      </c>
      <c r="BQ89" s="215">
        <f t="shared" ref="BQ89:BU89" si="199">SUM(BQ77:BQ88)</f>
        <v>48</v>
      </c>
      <c r="BR89" s="215">
        <f t="shared" si="199"/>
        <v>0</v>
      </c>
      <c r="BS89" s="215">
        <f t="shared" si="199"/>
        <v>0</v>
      </c>
      <c r="BT89" s="215">
        <f t="shared" si="199"/>
        <v>0</v>
      </c>
      <c r="BU89" s="215">
        <f t="shared" si="199"/>
        <v>48</v>
      </c>
      <c r="BZ89" s="218"/>
      <c r="CA89" s="219"/>
      <c r="CB89" s="220"/>
    </row>
    <row r="90" spans="1:93" s="217" customFormat="1">
      <c r="A90" s="38"/>
      <c r="B90" s="38"/>
      <c r="C90" s="206"/>
      <c r="D90" s="215">
        <f>SUM(D89:E89)</f>
        <v>12</v>
      </c>
      <c r="E90" s="216"/>
      <c r="F90" s="38">
        <f>SUM(F89:K89)</f>
        <v>12</v>
      </c>
      <c r="G90" s="38"/>
      <c r="H90" s="38"/>
      <c r="I90" s="38"/>
      <c r="J90" s="38"/>
      <c r="K90" s="38"/>
      <c r="L90" s="38"/>
      <c r="M90" s="38"/>
      <c r="N90" s="38"/>
      <c r="O90" s="38"/>
      <c r="P90" s="216"/>
      <c r="Q90" s="216"/>
      <c r="R90" s="38">
        <f>SUM(R89:U89)</f>
        <v>48</v>
      </c>
      <c r="S90" s="38"/>
      <c r="T90" s="38"/>
      <c r="U90" s="38"/>
      <c r="V90" s="38">
        <f>SUM(V89:Y89)</f>
        <v>48</v>
      </c>
      <c r="W90" s="38"/>
      <c r="X90" s="38"/>
      <c r="Y90" s="38"/>
      <c r="Z90" s="38">
        <f>SUM(Z89:AC89)</f>
        <v>48</v>
      </c>
      <c r="AA90" s="38"/>
      <c r="AB90" s="38"/>
      <c r="AC90" s="38"/>
      <c r="AD90" s="38">
        <f>SUM(AD89:AG89)</f>
        <v>48</v>
      </c>
      <c r="AE90" s="38"/>
      <c r="AF90" s="38"/>
      <c r="AG90" s="38"/>
      <c r="AH90" s="38">
        <f>SUM(AH89:AK89)</f>
        <v>48</v>
      </c>
      <c r="AI90" s="38"/>
      <c r="AJ90" s="38"/>
      <c r="AK90" s="38"/>
      <c r="AL90" s="38">
        <f>SUM(AL89:AO89)</f>
        <v>48</v>
      </c>
      <c r="AM90" s="38"/>
      <c r="AN90" s="38"/>
      <c r="AO90" s="38"/>
      <c r="AP90" s="38">
        <f>SUM(AP89:AS89)</f>
        <v>48</v>
      </c>
      <c r="AQ90" s="38"/>
      <c r="AR90" s="38"/>
      <c r="AS90" s="38"/>
      <c r="AT90" s="38">
        <f>SUM(AT89:AW89)</f>
        <v>48</v>
      </c>
      <c r="AU90" s="38"/>
      <c r="AV90" s="38"/>
      <c r="AW90" s="38"/>
      <c r="AX90" s="38">
        <f>SUM(AX89:BA89)</f>
        <v>48</v>
      </c>
      <c r="AY90" s="38"/>
      <c r="AZ90" s="38"/>
      <c r="BA90" s="38"/>
      <c r="BB90" s="38">
        <f>SUM(BB89:BE89)</f>
        <v>48</v>
      </c>
      <c r="BC90" s="38"/>
      <c r="BD90" s="38"/>
      <c r="BE90" s="38"/>
      <c r="BF90" s="38">
        <f>SUM(BF89:BI89)</f>
        <v>48</v>
      </c>
      <c r="BG90" s="38"/>
      <c r="BH90" s="38"/>
      <c r="BI90" s="38"/>
      <c r="BJ90" s="38">
        <f>SUM(BJ89:BM89)</f>
        <v>48</v>
      </c>
      <c r="BK90" s="38"/>
      <c r="BL90" s="38"/>
      <c r="BM90" s="38"/>
      <c r="BN90" s="38">
        <f>SUM(BN89:BQ89)</f>
        <v>48</v>
      </c>
      <c r="BO90" s="38"/>
      <c r="BP90" s="38"/>
      <c r="BQ90" s="38"/>
      <c r="BR90" s="38">
        <f>SUM(BR89:BU89)</f>
        <v>48</v>
      </c>
      <c r="BS90" s="38"/>
      <c r="BT90" s="38"/>
      <c r="BU90" s="38"/>
      <c r="BZ90" s="218"/>
      <c r="CA90" s="219"/>
      <c r="CB90" s="220"/>
    </row>
    <row r="91" spans="1:93">
      <c r="A91" s="17"/>
      <c r="B91" s="179"/>
      <c r="C91" s="212"/>
      <c r="D91" s="18"/>
      <c r="E91" s="19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19"/>
      <c r="Q91" s="19"/>
      <c r="R91" s="21">
        <f>R89/1</f>
        <v>0</v>
      </c>
      <c r="S91" s="21">
        <f>S89/2</f>
        <v>0</v>
      </c>
      <c r="T91" s="21">
        <f>T89/3</f>
        <v>0</v>
      </c>
      <c r="U91" s="21">
        <f>U89/4</f>
        <v>12</v>
      </c>
      <c r="V91" s="21">
        <f t="shared" ref="V91" si="200">V89/1</f>
        <v>0</v>
      </c>
      <c r="W91" s="21">
        <f t="shared" ref="W91" si="201">W89/2</f>
        <v>0</v>
      </c>
      <c r="X91" s="21">
        <f t="shared" ref="X91" si="202">X89/3</f>
        <v>0</v>
      </c>
      <c r="Y91" s="21">
        <f t="shared" ref="Y91" si="203">Y89/4</f>
        <v>12</v>
      </c>
      <c r="Z91" s="21">
        <f t="shared" ref="Z91" si="204">Z89/1</f>
        <v>0</v>
      </c>
      <c r="AA91" s="21">
        <f t="shared" ref="AA91" si="205">AA89/2</f>
        <v>0</v>
      </c>
      <c r="AB91" s="21">
        <f t="shared" ref="AB91" si="206">AB89/3</f>
        <v>0</v>
      </c>
      <c r="AC91" s="21">
        <f t="shared" ref="AC91" si="207">AC89/4</f>
        <v>12</v>
      </c>
      <c r="AD91" s="21">
        <f t="shared" ref="AD91" si="208">AD89/1</f>
        <v>0</v>
      </c>
      <c r="AE91" s="21">
        <f t="shared" ref="AE91" si="209">AE89/2</f>
        <v>0</v>
      </c>
      <c r="AF91" s="21">
        <f t="shared" ref="AF91" si="210">AF89/3</f>
        <v>0</v>
      </c>
      <c r="AG91" s="21">
        <f t="shared" ref="AG91" si="211">AG89/4</f>
        <v>12</v>
      </c>
      <c r="AH91" s="21">
        <f t="shared" ref="AH91" si="212">AH89/1</f>
        <v>0</v>
      </c>
      <c r="AI91" s="21">
        <f t="shared" ref="AI91" si="213">AI89/2</f>
        <v>0</v>
      </c>
      <c r="AJ91" s="21">
        <f t="shared" ref="AJ91" si="214">AJ89/3</f>
        <v>0</v>
      </c>
      <c r="AK91" s="21">
        <f t="shared" ref="AK91" si="215">AK89/4</f>
        <v>12</v>
      </c>
      <c r="AL91" s="21">
        <f t="shared" ref="AL91" si="216">AL89/1</f>
        <v>0</v>
      </c>
      <c r="AM91" s="21">
        <f t="shared" ref="AM91" si="217">AM89/2</f>
        <v>0</v>
      </c>
      <c r="AN91" s="21">
        <f t="shared" ref="AN91" si="218">AN89/3</f>
        <v>0</v>
      </c>
      <c r="AO91" s="21">
        <f t="shared" ref="AO91" si="219">AO89/4</f>
        <v>12</v>
      </c>
      <c r="AP91" s="21">
        <f t="shared" ref="AP91" si="220">AP89/1</f>
        <v>0</v>
      </c>
      <c r="AQ91" s="21">
        <f t="shared" ref="AQ91" si="221">AQ89/2</f>
        <v>0</v>
      </c>
      <c r="AR91" s="21">
        <f t="shared" ref="AR91" si="222">AR89/3</f>
        <v>0</v>
      </c>
      <c r="AS91" s="21">
        <f t="shared" ref="AS91" si="223">AS89/4</f>
        <v>12</v>
      </c>
      <c r="AT91" s="21">
        <f t="shared" ref="AT91" si="224">AT89/1</f>
        <v>0</v>
      </c>
      <c r="AU91" s="21">
        <f t="shared" ref="AU91" si="225">AU89/2</f>
        <v>0</v>
      </c>
      <c r="AV91" s="21">
        <f t="shared" ref="AV91" si="226">AV89/3</f>
        <v>0</v>
      </c>
      <c r="AW91" s="21">
        <f t="shared" ref="AW91" si="227">AW89/4</f>
        <v>12</v>
      </c>
      <c r="AX91" s="21">
        <f t="shared" ref="AX91" si="228">AX89/1</f>
        <v>0</v>
      </c>
      <c r="AY91" s="21">
        <f t="shared" ref="AY91" si="229">AY89/2</f>
        <v>0</v>
      </c>
      <c r="AZ91" s="21">
        <f t="shared" ref="AZ91" si="230">AZ89/3</f>
        <v>0</v>
      </c>
      <c r="BA91" s="21">
        <f t="shared" ref="BA91" si="231">BA89/4</f>
        <v>12</v>
      </c>
      <c r="BB91" s="21">
        <f t="shared" ref="BB91" si="232">BB89/1</f>
        <v>0</v>
      </c>
      <c r="BC91" s="21">
        <f t="shared" ref="BC91" si="233">BC89/2</f>
        <v>0</v>
      </c>
      <c r="BD91" s="21">
        <f t="shared" ref="BD91" si="234">BD89/3</f>
        <v>0</v>
      </c>
      <c r="BE91" s="21">
        <f t="shared" ref="BE91" si="235">BE89/4</f>
        <v>12</v>
      </c>
      <c r="BF91" s="21">
        <f t="shared" ref="BF91" si="236">BF89/1</f>
        <v>0</v>
      </c>
      <c r="BG91" s="21">
        <f t="shared" ref="BG91" si="237">BG89/2</f>
        <v>0</v>
      </c>
      <c r="BH91" s="21">
        <f t="shared" ref="BH91" si="238">BH89/3</f>
        <v>0</v>
      </c>
      <c r="BI91" s="21">
        <f t="shared" ref="BI91" si="239">BI89/4</f>
        <v>12</v>
      </c>
      <c r="BJ91" s="21">
        <f t="shared" ref="BJ91" si="240">BJ89/1</f>
        <v>0</v>
      </c>
      <c r="BK91" s="21">
        <f t="shared" ref="BK91" si="241">BK89/2</f>
        <v>0</v>
      </c>
      <c r="BL91" s="21">
        <f t="shared" ref="BL91" si="242">BL89/3</f>
        <v>0</v>
      </c>
      <c r="BM91" s="21">
        <f t="shared" ref="BM91" si="243">BM89/4</f>
        <v>12</v>
      </c>
      <c r="BN91" s="21">
        <f t="shared" ref="BN91" si="244">BN89/1</f>
        <v>0</v>
      </c>
      <c r="BO91" s="21">
        <f t="shared" ref="BO91" si="245">BO89/2</f>
        <v>0</v>
      </c>
      <c r="BP91" s="21">
        <f t="shared" ref="BP91" si="246">BP89/3</f>
        <v>0</v>
      </c>
      <c r="BQ91" s="21">
        <f t="shared" ref="BQ91" si="247">BQ89/4</f>
        <v>12</v>
      </c>
      <c r="BR91" s="21">
        <f t="shared" ref="BR91" si="248">BR89/1</f>
        <v>0</v>
      </c>
      <c r="BS91" s="21">
        <f t="shared" ref="BS91" si="249">BS89/2</f>
        <v>0</v>
      </c>
      <c r="BT91" s="21">
        <f t="shared" ref="BT91" si="250">BT89/3</f>
        <v>0</v>
      </c>
      <c r="BU91" s="21">
        <f t="shared" ref="BU91" si="251">BU89/4</f>
        <v>12</v>
      </c>
      <c r="BZ91" s="170"/>
      <c r="CA91" s="44"/>
      <c r="CB91" s="171"/>
      <c r="CJ91" s="28"/>
      <c r="CO91" s="28"/>
    </row>
    <row r="92" spans="1:93">
      <c r="A92" s="17"/>
      <c r="B92" s="179"/>
      <c r="C92" s="212"/>
      <c r="D92" s="18"/>
      <c r="E92" s="19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19"/>
      <c r="Q92" s="19"/>
      <c r="R92" s="21">
        <f>SUM(R91:U91)</f>
        <v>12</v>
      </c>
      <c r="S92" s="21">
        <v>12</v>
      </c>
      <c r="T92" s="21">
        <v>12</v>
      </c>
      <c r="U92" s="21">
        <v>12</v>
      </c>
      <c r="V92" s="21">
        <f>SUM(V91:Y91)</f>
        <v>12</v>
      </c>
      <c r="W92" s="21">
        <v>12</v>
      </c>
      <c r="X92" s="21">
        <v>12</v>
      </c>
      <c r="Y92" s="21">
        <v>12</v>
      </c>
      <c r="Z92" s="21">
        <f>SUM(Z91:AC91)</f>
        <v>12</v>
      </c>
      <c r="AA92" s="21">
        <v>12</v>
      </c>
      <c r="AB92" s="21">
        <v>12</v>
      </c>
      <c r="AC92" s="21">
        <v>12</v>
      </c>
      <c r="AD92" s="21">
        <f>SUM(AD91:AG91)</f>
        <v>12</v>
      </c>
      <c r="AE92" s="21">
        <v>12</v>
      </c>
      <c r="AF92" s="21">
        <v>12</v>
      </c>
      <c r="AG92" s="21">
        <v>12</v>
      </c>
      <c r="AH92" s="21">
        <f>SUM(AH91:AK91)</f>
        <v>12</v>
      </c>
      <c r="AI92" s="21">
        <v>12</v>
      </c>
      <c r="AJ92" s="21">
        <v>12</v>
      </c>
      <c r="AK92" s="21">
        <v>12</v>
      </c>
      <c r="AL92" s="21">
        <f>SUM(AL91:AO91)</f>
        <v>12</v>
      </c>
      <c r="AM92" s="21">
        <v>12</v>
      </c>
      <c r="AN92" s="21">
        <v>12</v>
      </c>
      <c r="AO92" s="21">
        <v>12</v>
      </c>
      <c r="AP92" s="21">
        <f>SUM(AP91:AS91)</f>
        <v>12</v>
      </c>
      <c r="AQ92" s="21">
        <v>12</v>
      </c>
      <c r="AR92" s="21">
        <v>12</v>
      </c>
      <c r="AS92" s="21">
        <v>12</v>
      </c>
      <c r="AT92" s="21">
        <f>SUM(AT91:AW91)</f>
        <v>12</v>
      </c>
      <c r="AU92" s="21">
        <v>12</v>
      </c>
      <c r="AV92" s="21">
        <v>12</v>
      </c>
      <c r="AW92" s="21">
        <v>12</v>
      </c>
      <c r="AX92" s="21">
        <f>SUM(AX91:BA91)</f>
        <v>12</v>
      </c>
      <c r="AY92" s="21">
        <v>12</v>
      </c>
      <c r="AZ92" s="21">
        <v>12</v>
      </c>
      <c r="BA92" s="21">
        <v>12</v>
      </c>
      <c r="BB92" s="21">
        <f>SUM(BB91:BE91)</f>
        <v>12</v>
      </c>
      <c r="BC92" s="21">
        <v>12</v>
      </c>
      <c r="BD92" s="21">
        <v>12</v>
      </c>
      <c r="BE92" s="21">
        <v>12</v>
      </c>
      <c r="BF92" s="21">
        <f>SUM(BF91:BI91)</f>
        <v>12</v>
      </c>
      <c r="BG92" s="21">
        <v>12</v>
      </c>
      <c r="BH92" s="21">
        <v>12</v>
      </c>
      <c r="BI92" s="21">
        <v>12</v>
      </c>
      <c r="BJ92" s="21">
        <f>SUM(BJ91:BM91)</f>
        <v>12</v>
      </c>
      <c r="BK92" s="21">
        <v>12</v>
      </c>
      <c r="BL92" s="21">
        <v>12</v>
      </c>
      <c r="BM92" s="21">
        <v>12</v>
      </c>
      <c r="BN92" s="21">
        <f>SUM(BN91:BQ91)</f>
        <v>12</v>
      </c>
      <c r="BO92" s="21">
        <v>12</v>
      </c>
      <c r="BP92" s="21">
        <v>12</v>
      </c>
      <c r="BQ92" s="21">
        <v>12</v>
      </c>
      <c r="BR92" s="21">
        <f>SUM(BR91:BU91)</f>
        <v>12</v>
      </c>
      <c r="BS92" s="21">
        <v>12</v>
      </c>
      <c r="BT92" s="21">
        <v>12</v>
      </c>
      <c r="BU92" s="21">
        <v>12</v>
      </c>
      <c r="BZ92" s="170"/>
      <c r="CA92" s="44"/>
      <c r="CB92" s="171"/>
      <c r="CJ92" s="28"/>
      <c r="CO92" s="28"/>
    </row>
    <row r="93" spans="1:93">
      <c r="A93" s="17"/>
      <c r="B93" s="179"/>
      <c r="C93" s="212"/>
      <c r="D93" s="18"/>
      <c r="E93" s="19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19"/>
      <c r="Q93" s="19"/>
      <c r="R93" s="231">
        <f>R91/R92*100%</f>
        <v>0</v>
      </c>
      <c r="S93" s="231">
        <f>S91/2*100%</f>
        <v>0</v>
      </c>
      <c r="T93" s="231">
        <f>T91/3*100%</f>
        <v>0</v>
      </c>
      <c r="U93" s="231">
        <f>U91/U92*100%</f>
        <v>1</v>
      </c>
      <c r="V93" s="231">
        <f t="shared" ref="V93" si="252">V91/V92*100%</f>
        <v>0</v>
      </c>
      <c r="W93" s="231">
        <f t="shared" ref="W93" si="253">W91/2*100%</f>
        <v>0</v>
      </c>
      <c r="X93" s="231">
        <f t="shared" ref="X93" si="254">X91/3*100%</f>
        <v>0</v>
      </c>
      <c r="Y93" s="231">
        <f t="shared" ref="Y93:Z93" si="255">Y91/Y92*100%</f>
        <v>1</v>
      </c>
      <c r="Z93" s="231">
        <f t="shared" si="255"/>
        <v>0</v>
      </c>
      <c r="AA93" s="231">
        <f t="shared" ref="AA93" si="256">AA91/2*100%</f>
        <v>0</v>
      </c>
      <c r="AB93" s="231">
        <f t="shared" ref="AB93" si="257">AB91/3*100%</f>
        <v>0</v>
      </c>
      <c r="AC93" s="231">
        <f t="shared" ref="AC93:AD93" si="258">AC91/AC92*100%</f>
        <v>1</v>
      </c>
      <c r="AD93" s="231">
        <f t="shared" si="258"/>
        <v>0</v>
      </c>
      <c r="AE93" s="231">
        <f t="shared" ref="AE93" si="259">AE91/2*100%</f>
        <v>0</v>
      </c>
      <c r="AF93" s="231">
        <f t="shared" ref="AF93" si="260">AF91/3*100%</f>
        <v>0</v>
      </c>
      <c r="AG93" s="231">
        <f t="shared" ref="AG93:AH93" si="261">AG91/AG92*100%</f>
        <v>1</v>
      </c>
      <c r="AH93" s="231">
        <f t="shared" si="261"/>
        <v>0</v>
      </c>
      <c r="AI93" s="231">
        <f t="shared" ref="AI93" si="262">AI91/2*100%</f>
        <v>0</v>
      </c>
      <c r="AJ93" s="231">
        <f t="shared" ref="AJ93" si="263">AJ91/3*100%</f>
        <v>0</v>
      </c>
      <c r="AK93" s="231">
        <f t="shared" ref="AK93:AL93" si="264">AK91/AK92*100%</f>
        <v>1</v>
      </c>
      <c r="AL93" s="231">
        <f t="shared" si="264"/>
        <v>0</v>
      </c>
      <c r="AM93" s="231">
        <f t="shared" ref="AM93" si="265">AM91/2*100%</f>
        <v>0</v>
      </c>
      <c r="AN93" s="231">
        <f t="shared" ref="AN93" si="266">AN91/3*100%</f>
        <v>0</v>
      </c>
      <c r="AO93" s="231">
        <f t="shared" ref="AO93:AP93" si="267">AO91/AO92*100%</f>
        <v>1</v>
      </c>
      <c r="AP93" s="231">
        <f t="shared" si="267"/>
        <v>0</v>
      </c>
      <c r="AQ93" s="231">
        <f t="shared" ref="AQ93" si="268">AQ91/2*100%</f>
        <v>0</v>
      </c>
      <c r="AR93" s="231">
        <f t="shared" ref="AR93" si="269">AR91/3*100%</f>
        <v>0</v>
      </c>
      <c r="AS93" s="231">
        <f t="shared" ref="AS93:AT93" si="270">AS91/AS92*100%</f>
        <v>1</v>
      </c>
      <c r="AT93" s="231">
        <f t="shared" si="270"/>
        <v>0</v>
      </c>
      <c r="AU93" s="231">
        <f t="shared" ref="AU93" si="271">AU91/2*100%</f>
        <v>0</v>
      </c>
      <c r="AV93" s="231">
        <f t="shared" ref="AV93" si="272">AV91/3*100%</f>
        <v>0</v>
      </c>
      <c r="AW93" s="231">
        <f t="shared" ref="AW93:AX93" si="273">AW91/AW92*100%</f>
        <v>1</v>
      </c>
      <c r="AX93" s="231">
        <f t="shared" si="273"/>
        <v>0</v>
      </c>
      <c r="AY93" s="231">
        <f t="shared" ref="AY93" si="274">AY91/2*100%</f>
        <v>0</v>
      </c>
      <c r="AZ93" s="231">
        <f t="shared" ref="AZ93" si="275">AZ91/3*100%</f>
        <v>0</v>
      </c>
      <c r="BA93" s="231">
        <f t="shared" ref="BA93:BB93" si="276">BA91/BA92*100%</f>
        <v>1</v>
      </c>
      <c r="BB93" s="231">
        <f t="shared" si="276"/>
        <v>0</v>
      </c>
      <c r="BC93" s="231">
        <f t="shared" ref="BC93" si="277">BC91/2*100%</f>
        <v>0</v>
      </c>
      <c r="BD93" s="231">
        <f t="shared" ref="BD93" si="278">BD91/3*100%</f>
        <v>0</v>
      </c>
      <c r="BE93" s="231">
        <f t="shared" ref="BE93:BF93" si="279">BE91/BE92*100%</f>
        <v>1</v>
      </c>
      <c r="BF93" s="231">
        <f t="shared" si="279"/>
        <v>0</v>
      </c>
      <c r="BG93" s="231">
        <f t="shared" ref="BG93" si="280">BG91/2*100%</f>
        <v>0</v>
      </c>
      <c r="BH93" s="231">
        <f t="shared" ref="BH93" si="281">BH91/3*100%</f>
        <v>0</v>
      </c>
      <c r="BI93" s="231">
        <f t="shared" ref="BI93:BJ93" si="282">BI91/BI92*100%</f>
        <v>1</v>
      </c>
      <c r="BJ93" s="231">
        <f t="shared" si="282"/>
        <v>0</v>
      </c>
      <c r="BK93" s="231">
        <f t="shared" ref="BK93" si="283">BK91/2*100%</f>
        <v>0</v>
      </c>
      <c r="BL93" s="231">
        <f t="shared" ref="BL93" si="284">BL91/3*100%</f>
        <v>0</v>
      </c>
      <c r="BM93" s="231">
        <f t="shared" ref="BM93:BN93" si="285">BM91/BM92*100%</f>
        <v>1</v>
      </c>
      <c r="BN93" s="231">
        <f t="shared" si="285"/>
        <v>0</v>
      </c>
      <c r="BO93" s="231">
        <f t="shared" ref="BO93" si="286">BO91/2*100%</f>
        <v>0</v>
      </c>
      <c r="BP93" s="231">
        <f t="shared" ref="BP93" si="287">BP91/3*100%</f>
        <v>0</v>
      </c>
      <c r="BQ93" s="231">
        <f t="shared" ref="BQ93:BR93" si="288">BQ91/BQ92*100%</f>
        <v>1</v>
      </c>
      <c r="BR93" s="231">
        <f t="shared" si="288"/>
        <v>0</v>
      </c>
      <c r="BS93" s="231">
        <f t="shared" ref="BS93" si="289">BS91/2*100%</f>
        <v>0</v>
      </c>
      <c r="BT93" s="231">
        <f t="shared" ref="BT93" si="290">BT91/3*100%</f>
        <v>0</v>
      </c>
      <c r="BU93" s="231">
        <f t="shared" ref="BU93" si="291">BU91/BU92*100%</f>
        <v>1</v>
      </c>
      <c r="BZ93" s="170"/>
      <c r="CA93" s="44"/>
      <c r="CB93" s="171"/>
      <c r="CJ93" s="28"/>
      <c r="CO93" s="28"/>
    </row>
    <row r="96" spans="1:93">
      <c r="A96" s="17">
        <v>13</v>
      </c>
      <c r="B96" s="37">
        <v>1</v>
      </c>
      <c r="C96" s="656" t="s">
        <v>39</v>
      </c>
      <c r="D96" s="20"/>
      <c r="E96" s="20">
        <v>1</v>
      </c>
      <c r="F96" s="20"/>
      <c r="G96" s="20"/>
      <c r="H96" s="20">
        <v>1</v>
      </c>
      <c r="I96" s="20"/>
      <c r="J96" s="20"/>
      <c r="K96" s="20"/>
      <c r="L96" s="20"/>
      <c r="M96" s="20"/>
      <c r="N96" s="20"/>
      <c r="O96" s="20"/>
      <c r="P96" s="20"/>
      <c r="Q96" s="20"/>
      <c r="R96" s="21"/>
      <c r="S96" s="21">
        <v>2</v>
      </c>
      <c r="T96" s="21"/>
      <c r="U96" s="21"/>
      <c r="V96" s="22"/>
      <c r="W96" s="22"/>
      <c r="X96" s="22">
        <v>3</v>
      </c>
      <c r="Y96" s="22"/>
      <c r="Z96" s="23"/>
      <c r="AA96" s="23">
        <v>2</v>
      </c>
      <c r="AB96" s="23"/>
      <c r="AC96" s="23"/>
      <c r="AD96" s="24"/>
      <c r="AE96" s="24">
        <v>2</v>
      </c>
      <c r="AF96" s="24"/>
      <c r="AG96" s="24"/>
      <c r="AH96" s="25"/>
      <c r="AI96" s="25"/>
      <c r="AJ96" s="25">
        <v>3</v>
      </c>
      <c r="AK96" s="25"/>
      <c r="AL96" s="26"/>
      <c r="AM96" s="26"/>
      <c r="AN96" s="26">
        <v>3</v>
      </c>
      <c r="AO96" s="26"/>
      <c r="AP96" s="22">
        <v>1</v>
      </c>
      <c r="AQ96" s="22"/>
      <c r="AR96" s="22"/>
      <c r="AS96" s="22"/>
      <c r="AT96" s="27"/>
      <c r="AU96" s="27"/>
      <c r="AV96" s="27">
        <v>3</v>
      </c>
      <c r="AW96" s="27"/>
      <c r="AX96" s="21"/>
      <c r="AY96" s="21"/>
      <c r="AZ96" s="21">
        <v>3</v>
      </c>
      <c r="BA96" s="21"/>
      <c r="BB96" s="22"/>
      <c r="BC96" s="22"/>
      <c r="BD96" s="22">
        <v>3</v>
      </c>
      <c r="BE96" s="22"/>
      <c r="BF96" s="23"/>
      <c r="BG96" s="23"/>
      <c r="BH96" s="23">
        <v>3</v>
      </c>
      <c r="BI96" s="23"/>
      <c r="BJ96" s="24"/>
      <c r="BK96" s="24">
        <v>2</v>
      </c>
      <c r="BL96" s="24"/>
      <c r="BM96" s="24"/>
      <c r="BN96" s="25"/>
      <c r="BO96" s="25"/>
      <c r="BP96" s="25">
        <v>3</v>
      </c>
      <c r="BQ96" s="25"/>
      <c r="BR96" s="26"/>
      <c r="BS96" s="26"/>
      <c r="BT96" s="26">
        <v>3</v>
      </c>
      <c r="BU96" s="26"/>
      <c r="CJ96" s="28"/>
      <c r="CO96" s="28"/>
    </row>
    <row r="97" spans="1:93">
      <c r="A97" s="17">
        <v>14</v>
      </c>
      <c r="B97" s="37">
        <v>2</v>
      </c>
      <c r="C97" s="657"/>
      <c r="D97" s="20">
        <v>1</v>
      </c>
      <c r="E97" s="20"/>
      <c r="F97" s="20">
        <v>1</v>
      </c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1"/>
      <c r="S97" s="21"/>
      <c r="T97" s="21">
        <v>3</v>
      </c>
      <c r="U97" s="21"/>
      <c r="V97" s="22"/>
      <c r="W97" s="22"/>
      <c r="X97" s="22">
        <v>3</v>
      </c>
      <c r="Y97" s="22"/>
      <c r="Z97" s="23"/>
      <c r="AA97" s="23"/>
      <c r="AB97" s="23">
        <v>3</v>
      </c>
      <c r="AC97" s="23"/>
      <c r="AD97" s="24"/>
      <c r="AE97" s="24"/>
      <c r="AF97" s="24">
        <v>3</v>
      </c>
      <c r="AG97" s="24"/>
      <c r="AH97" s="25"/>
      <c r="AI97" s="25"/>
      <c r="AJ97" s="25">
        <v>3</v>
      </c>
      <c r="AK97" s="25"/>
      <c r="AL97" s="26"/>
      <c r="AM97" s="26"/>
      <c r="AN97" s="26">
        <v>3</v>
      </c>
      <c r="AO97" s="26"/>
      <c r="AP97" s="22"/>
      <c r="AQ97" s="22"/>
      <c r="AR97" s="22">
        <v>3</v>
      </c>
      <c r="AS97" s="22"/>
      <c r="AT97" s="27"/>
      <c r="AU97" s="27"/>
      <c r="AV97" s="27">
        <v>3</v>
      </c>
      <c r="AW97" s="27"/>
      <c r="AX97" s="21"/>
      <c r="AY97" s="21"/>
      <c r="AZ97" s="21">
        <v>3</v>
      </c>
      <c r="BA97" s="21"/>
      <c r="BB97" s="22"/>
      <c r="BC97" s="22"/>
      <c r="BD97" s="22">
        <v>3</v>
      </c>
      <c r="BE97" s="22"/>
      <c r="BF97" s="23"/>
      <c r="BG97" s="23"/>
      <c r="BH97" s="23"/>
      <c r="BI97" s="23">
        <v>4</v>
      </c>
      <c r="BJ97" s="24"/>
      <c r="BK97" s="24"/>
      <c r="BL97" s="24"/>
      <c r="BM97" s="24">
        <v>4</v>
      </c>
      <c r="BN97" s="25"/>
      <c r="BO97" s="25"/>
      <c r="BP97" s="25">
        <v>3</v>
      </c>
      <c r="BQ97" s="25"/>
      <c r="BR97" s="26"/>
      <c r="BS97" s="26"/>
      <c r="BT97" s="26">
        <v>3</v>
      </c>
      <c r="BU97" s="26"/>
      <c r="CJ97" s="28"/>
      <c r="CO97" s="28"/>
    </row>
    <row r="98" spans="1:93">
      <c r="A98" s="17">
        <v>15</v>
      </c>
      <c r="B98" s="37">
        <v>3</v>
      </c>
      <c r="C98" s="657"/>
      <c r="D98" s="20">
        <v>1</v>
      </c>
      <c r="E98" s="20"/>
      <c r="F98" s="20"/>
      <c r="G98" s="20"/>
      <c r="H98" s="20"/>
      <c r="I98" s="20">
        <v>1</v>
      </c>
      <c r="J98" s="20"/>
      <c r="K98" s="20"/>
      <c r="L98" s="20"/>
      <c r="M98" s="20"/>
      <c r="N98" s="20"/>
      <c r="O98" s="20"/>
      <c r="P98" s="20"/>
      <c r="Q98" s="20"/>
      <c r="R98" s="21"/>
      <c r="S98" s="21">
        <v>2</v>
      </c>
      <c r="T98" s="21"/>
      <c r="U98" s="21"/>
      <c r="V98" s="22"/>
      <c r="W98" s="22"/>
      <c r="X98" s="22">
        <v>3</v>
      </c>
      <c r="Y98" s="22"/>
      <c r="Z98" s="23"/>
      <c r="AA98" s="23"/>
      <c r="AB98" s="23">
        <v>3</v>
      </c>
      <c r="AC98" s="23"/>
      <c r="AD98" s="24"/>
      <c r="AE98" s="24"/>
      <c r="AF98" s="24">
        <v>3</v>
      </c>
      <c r="AG98" s="24"/>
      <c r="AH98" s="25"/>
      <c r="AI98" s="25"/>
      <c r="AJ98" s="25">
        <v>3</v>
      </c>
      <c r="AK98" s="25"/>
      <c r="AL98" s="26"/>
      <c r="AM98" s="26"/>
      <c r="AN98" s="26">
        <v>3</v>
      </c>
      <c r="AO98" s="26"/>
      <c r="AP98" s="22"/>
      <c r="AQ98" s="22"/>
      <c r="AR98" s="22">
        <v>3</v>
      </c>
      <c r="AS98" s="22"/>
      <c r="AT98" s="27"/>
      <c r="AU98" s="27"/>
      <c r="AV98" s="27">
        <v>3</v>
      </c>
      <c r="AW98" s="27"/>
      <c r="AX98" s="21"/>
      <c r="AY98" s="21"/>
      <c r="AZ98" s="21">
        <v>3</v>
      </c>
      <c r="BA98" s="21"/>
      <c r="BB98" s="22"/>
      <c r="BC98" s="22"/>
      <c r="BD98" s="22">
        <v>3</v>
      </c>
      <c r="BE98" s="22"/>
      <c r="BF98" s="23"/>
      <c r="BG98" s="23"/>
      <c r="BH98" s="23">
        <v>3</v>
      </c>
      <c r="BI98" s="23"/>
      <c r="BJ98" s="24"/>
      <c r="BK98" s="24">
        <v>2</v>
      </c>
      <c r="BL98" s="24"/>
      <c r="BM98" s="24"/>
      <c r="BN98" s="25"/>
      <c r="BO98" s="25"/>
      <c r="BP98" s="25">
        <v>3</v>
      </c>
      <c r="BQ98" s="25"/>
      <c r="BR98" s="26"/>
      <c r="BS98" s="26"/>
      <c r="BT98" s="26">
        <v>3</v>
      </c>
      <c r="BU98" s="26"/>
      <c r="CJ98" s="28"/>
      <c r="CO98" s="28"/>
    </row>
    <row r="99" spans="1:93">
      <c r="A99" s="17">
        <v>16</v>
      </c>
      <c r="B99" s="37">
        <v>4</v>
      </c>
      <c r="C99" s="657"/>
      <c r="D99" s="20"/>
      <c r="E99" s="20">
        <v>1</v>
      </c>
      <c r="F99" s="20">
        <v>1</v>
      </c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1"/>
      <c r="S99" s="21"/>
      <c r="T99" s="21"/>
      <c r="U99" s="21">
        <v>4</v>
      </c>
      <c r="V99" s="22"/>
      <c r="W99" s="22"/>
      <c r="X99" s="22"/>
      <c r="Y99" s="22">
        <v>4</v>
      </c>
      <c r="Z99" s="23"/>
      <c r="AA99" s="23"/>
      <c r="AB99" s="23"/>
      <c r="AC99" s="23">
        <v>4</v>
      </c>
      <c r="AD99" s="24"/>
      <c r="AE99" s="24"/>
      <c r="AF99" s="24"/>
      <c r="AG99" s="24">
        <v>4</v>
      </c>
      <c r="AH99" s="25"/>
      <c r="AI99" s="25"/>
      <c r="AJ99" s="25"/>
      <c r="AK99" s="25">
        <v>4</v>
      </c>
      <c r="AL99" s="26"/>
      <c r="AM99" s="26"/>
      <c r="AN99" s="26"/>
      <c r="AO99" s="26">
        <v>4</v>
      </c>
      <c r="AP99" s="22"/>
      <c r="AQ99" s="22"/>
      <c r="AR99" s="22"/>
      <c r="AS99" s="22">
        <v>4</v>
      </c>
      <c r="AT99" s="27"/>
      <c r="AU99" s="27"/>
      <c r="AV99" s="27"/>
      <c r="AW99" s="27">
        <v>4</v>
      </c>
      <c r="AX99" s="21"/>
      <c r="AY99" s="21"/>
      <c r="AZ99" s="21"/>
      <c r="BA99" s="21">
        <v>4</v>
      </c>
      <c r="BB99" s="22"/>
      <c r="BC99" s="22"/>
      <c r="BD99" s="22"/>
      <c r="BE99" s="22">
        <v>4</v>
      </c>
      <c r="BF99" s="23"/>
      <c r="BG99" s="23"/>
      <c r="BH99" s="23"/>
      <c r="BI99" s="23">
        <v>4</v>
      </c>
      <c r="BJ99" s="24"/>
      <c r="BK99" s="24"/>
      <c r="BL99" s="24"/>
      <c r="BM99" s="24">
        <v>4</v>
      </c>
      <c r="BN99" s="25"/>
      <c r="BO99" s="25"/>
      <c r="BP99" s="25"/>
      <c r="BQ99" s="25">
        <v>4</v>
      </c>
      <c r="BR99" s="26"/>
      <c r="BS99" s="26"/>
      <c r="BT99" s="26"/>
      <c r="BU99" s="26">
        <v>4</v>
      </c>
      <c r="CJ99" s="28"/>
      <c r="CO99" s="28"/>
    </row>
    <row r="100" spans="1:93">
      <c r="A100" s="17">
        <v>17</v>
      </c>
      <c r="B100" s="37">
        <v>5</v>
      </c>
      <c r="C100" s="657"/>
      <c r="D100" s="20"/>
      <c r="E100" s="20">
        <v>1</v>
      </c>
      <c r="F100" s="20"/>
      <c r="G100" s="20"/>
      <c r="H100" s="20">
        <v>1</v>
      </c>
      <c r="I100" s="20"/>
      <c r="J100" s="20"/>
      <c r="K100" s="20"/>
      <c r="L100" s="20"/>
      <c r="M100" s="20"/>
      <c r="N100" s="20"/>
      <c r="O100" s="20"/>
      <c r="P100" s="20"/>
      <c r="Q100" s="20"/>
      <c r="R100" s="21"/>
      <c r="S100" s="21"/>
      <c r="T100" s="21">
        <v>3</v>
      </c>
      <c r="U100" s="21"/>
      <c r="V100" s="22"/>
      <c r="W100" s="22"/>
      <c r="X100" s="22">
        <v>3</v>
      </c>
      <c r="Y100" s="22"/>
      <c r="Z100" s="23"/>
      <c r="AA100" s="23"/>
      <c r="AB100" s="23">
        <v>3</v>
      </c>
      <c r="AC100" s="23"/>
      <c r="AD100" s="24"/>
      <c r="AE100" s="24"/>
      <c r="AF100" s="24">
        <v>3</v>
      </c>
      <c r="AG100" s="24"/>
      <c r="AH100" s="25"/>
      <c r="AI100" s="25"/>
      <c r="AJ100" s="25">
        <v>3</v>
      </c>
      <c r="AK100" s="25"/>
      <c r="AL100" s="26"/>
      <c r="AM100" s="26"/>
      <c r="AN100" s="26">
        <v>3</v>
      </c>
      <c r="AO100" s="26"/>
      <c r="AP100" s="22"/>
      <c r="AQ100" s="22"/>
      <c r="AR100" s="22">
        <v>3</v>
      </c>
      <c r="AS100" s="22"/>
      <c r="AT100" s="27"/>
      <c r="AU100" s="27"/>
      <c r="AV100" s="27">
        <v>3</v>
      </c>
      <c r="AW100" s="27"/>
      <c r="AX100" s="21"/>
      <c r="AY100" s="21"/>
      <c r="AZ100" s="21">
        <v>3</v>
      </c>
      <c r="BA100" s="21"/>
      <c r="BB100" s="22"/>
      <c r="BC100" s="22"/>
      <c r="BD100" s="22">
        <v>3</v>
      </c>
      <c r="BE100" s="22"/>
      <c r="BF100" s="23"/>
      <c r="BG100" s="23"/>
      <c r="BH100" s="23">
        <v>3</v>
      </c>
      <c r="BI100" s="23"/>
      <c r="BJ100" s="24"/>
      <c r="BK100" s="24"/>
      <c r="BL100" s="24">
        <v>3</v>
      </c>
      <c r="BM100" s="24"/>
      <c r="BN100" s="25"/>
      <c r="BO100" s="25"/>
      <c r="BP100" s="25">
        <v>3</v>
      </c>
      <c r="BQ100" s="25"/>
      <c r="BR100" s="26"/>
      <c r="BS100" s="26"/>
      <c r="BT100" s="26">
        <v>3</v>
      </c>
      <c r="BU100" s="26"/>
      <c r="CJ100" s="28"/>
      <c r="CO100" s="28"/>
    </row>
    <row r="101" spans="1:93" s="217" customFormat="1">
      <c r="A101" s="38"/>
      <c r="B101" s="38"/>
      <c r="C101" s="206"/>
      <c r="D101" s="215">
        <f>SUM(D96:D100)</f>
        <v>2</v>
      </c>
      <c r="E101" s="215">
        <f t="shared" ref="E101:BP101" si="292">SUM(E96:E100)</f>
        <v>3</v>
      </c>
      <c r="F101" s="215">
        <f t="shared" si="292"/>
        <v>2</v>
      </c>
      <c r="G101" s="215">
        <f t="shared" si="292"/>
        <v>0</v>
      </c>
      <c r="H101" s="215">
        <f t="shared" si="292"/>
        <v>2</v>
      </c>
      <c r="I101" s="215">
        <f t="shared" si="292"/>
        <v>1</v>
      </c>
      <c r="J101" s="215">
        <f t="shared" si="292"/>
        <v>0</v>
      </c>
      <c r="K101" s="215">
        <f t="shared" si="292"/>
        <v>0</v>
      </c>
      <c r="L101" s="215">
        <f t="shared" si="292"/>
        <v>0</v>
      </c>
      <c r="M101" s="215">
        <f t="shared" si="292"/>
        <v>0</v>
      </c>
      <c r="N101" s="215">
        <f t="shared" si="292"/>
        <v>0</v>
      </c>
      <c r="O101" s="215">
        <f t="shared" si="292"/>
        <v>0</v>
      </c>
      <c r="P101" s="215">
        <f t="shared" si="292"/>
        <v>0</v>
      </c>
      <c r="Q101" s="215">
        <f t="shared" si="292"/>
        <v>0</v>
      </c>
      <c r="R101" s="215">
        <f t="shared" si="292"/>
        <v>0</v>
      </c>
      <c r="S101" s="215">
        <f t="shared" si="292"/>
        <v>4</v>
      </c>
      <c r="T101" s="215">
        <f t="shared" si="292"/>
        <v>6</v>
      </c>
      <c r="U101" s="215">
        <f t="shared" si="292"/>
        <v>4</v>
      </c>
      <c r="V101" s="215">
        <f t="shared" si="292"/>
        <v>0</v>
      </c>
      <c r="W101" s="215">
        <f t="shared" si="292"/>
        <v>0</v>
      </c>
      <c r="X101" s="215">
        <f t="shared" si="292"/>
        <v>12</v>
      </c>
      <c r="Y101" s="215">
        <f t="shared" si="292"/>
        <v>4</v>
      </c>
      <c r="Z101" s="215">
        <f t="shared" si="292"/>
        <v>0</v>
      </c>
      <c r="AA101" s="215">
        <f t="shared" si="292"/>
        <v>2</v>
      </c>
      <c r="AB101" s="215">
        <f t="shared" si="292"/>
        <v>9</v>
      </c>
      <c r="AC101" s="215">
        <f t="shared" si="292"/>
        <v>4</v>
      </c>
      <c r="AD101" s="215">
        <f t="shared" si="292"/>
        <v>0</v>
      </c>
      <c r="AE101" s="215">
        <f t="shared" si="292"/>
        <v>2</v>
      </c>
      <c r="AF101" s="215">
        <f t="shared" si="292"/>
        <v>9</v>
      </c>
      <c r="AG101" s="215">
        <f t="shared" si="292"/>
        <v>4</v>
      </c>
      <c r="AH101" s="215">
        <f t="shared" si="292"/>
        <v>0</v>
      </c>
      <c r="AI101" s="215">
        <f t="shared" si="292"/>
        <v>0</v>
      </c>
      <c r="AJ101" s="215">
        <f t="shared" si="292"/>
        <v>12</v>
      </c>
      <c r="AK101" s="215">
        <f t="shared" si="292"/>
        <v>4</v>
      </c>
      <c r="AL101" s="215">
        <f t="shared" si="292"/>
        <v>0</v>
      </c>
      <c r="AM101" s="215">
        <f t="shared" si="292"/>
        <v>0</v>
      </c>
      <c r="AN101" s="215">
        <f t="shared" si="292"/>
        <v>12</v>
      </c>
      <c r="AO101" s="215">
        <f t="shared" si="292"/>
        <v>4</v>
      </c>
      <c r="AP101" s="215">
        <f t="shared" si="292"/>
        <v>1</v>
      </c>
      <c r="AQ101" s="215">
        <f t="shared" si="292"/>
        <v>0</v>
      </c>
      <c r="AR101" s="215">
        <f t="shared" si="292"/>
        <v>9</v>
      </c>
      <c r="AS101" s="215">
        <f t="shared" si="292"/>
        <v>4</v>
      </c>
      <c r="AT101" s="215">
        <f t="shared" si="292"/>
        <v>0</v>
      </c>
      <c r="AU101" s="215">
        <f t="shared" si="292"/>
        <v>0</v>
      </c>
      <c r="AV101" s="215">
        <f t="shared" si="292"/>
        <v>12</v>
      </c>
      <c r="AW101" s="215">
        <f t="shared" si="292"/>
        <v>4</v>
      </c>
      <c r="AX101" s="215">
        <f t="shared" si="292"/>
        <v>0</v>
      </c>
      <c r="AY101" s="215">
        <f t="shared" si="292"/>
        <v>0</v>
      </c>
      <c r="AZ101" s="215">
        <f t="shared" si="292"/>
        <v>12</v>
      </c>
      <c r="BA101" s="215">
        <f t="shared" si="292"/>
        <v>4</v>
      </c>
      <c r="BB101" s="215">
        <f t="shared" si="292"/>
        <v>0</v>
      </c>
      <c r="BC101" s="215">
        <f t="shared" si="292"/>
        <v>0</v>
      </c>
      <c r="BD101" s="215">
        <f t="shared" si="292"/>
        <v>12</v>
      </c>
      <c r="BE101" s="215">
        <f t="shared" si="292"/>
        <v>4</v>
      </c>
      <c r="BF101" s="215">
        <f t="shared" si="292"/>
        <v>0</v>
      </c>
      <c r="BG101" s="215">
        <f t="shared" si="292"/>
        <v>0</v>
      </c>
      <c r="BH101" s="215">
        <f t="shared" si="292"/>
        <v>9</v>
      </c>
      <c r="BI101" s="215">
        <f t="shared" si="292"/>
        <v>8</v>
      </c>
      <c r="BJ101" s="215">
        <f t="shared" si="292"/>
        <v>0</v>
      </c>
      <c r="BK101" s="215">
        <f t="shared" si="292"/>
        <v>4</v>
      </c>
      <c r="BL101" s="215">
        <f t="shared" si="292"/>
        <v>3</v>
      </c>
      <c r="BM101" s="215">
        <f t="shared" si="292"/>
        <v>8</v>
      </c>
      <c r="BN101" s="215">
        <f t="shared" si="292"/>
        <v>0</v>
      </c>
      <c r="BO101" s="215">
        <f t="shared" si="292"/>
        <v>0</v>
      </c>
      <c r="BP101" s="215">
        <f t="shared" si="292"/>
        <v>12</v>
      </c>
      <c r="BQ101" s="215">
        <f t="shared" ref="BQ101:BU101" si="293">SUM(BQ96:BQ100)</f>
        <v>4</v>
      </c>
      <c r="BR101" s="215">
        <f t="shared" si="293"/>
        <v>0</v>
      </c>
      <c r="BS101" s="215">
        <f t="shared" si="293"/>
        <v>0</v>
      </c>
      <c r="BT101" s="215">
        <f t="shared" si="293"/>
        <v>12</v>
      </c>
      <c r="BU101" s="215">
        <f t="shared" si="293"/>
        <v>4</v>
      </c>
    </row>
    <row r="102" spans="1:93" s="217" customFormat="1">
      <c r="A102" s="38"/>
      <c r="B102" s="38"/>
      <c r="C102" s="206"/>
      <c r="D102" s="215">
        <f>SUM(D101:E101)</f>
        <v>5</v>
      </c>
      <c r="E102" s="216"/>
      <c r="F102" s="38">
        <f>SUM(F101:K101)</f>
        <v>5</v>
      </c>
      <c r="G102" s="38"/>
      <c r="H102" s="38"/>
      <c r="I102" s="38"/>
      <c r="J102" s="38"/>
      <c r="K102" s="38"/>
      <c r="L102" s="38"/>
      <c r="M102" s="38"/>
      <c r="N102" s="38"/>
      <c r="O102" s="38"/>
      <c r="P102" s="216"/>
      <c r="Q102" s="216"/>
      <c r="R102" s="38">
        <f>SUM(R101:U101)</f>
        <v>14</v>
      </c>
      <c r="S102" s="38"/>
      <c r="T102" s="38"/>
      <c r="U102" s="38"/>
      <c r="V102" s="38">
        <f>SUM(V101:Y101)</f>
        <v>16</v>
      </c>
      <c r="W102" s="38"/>
      <c r="X102" s="38"/>
      <c r="Y102" s="38"/>
      <c r="Z102" s="38">
        <f>SUM(Z101:AC101)</f>
        <v>15</v>
      </c>
      <c r="AA102" s="38"/>
      <c r="AB102" s="38"/>
      <c r="AC102" s="38"/>
      <c r="AD102" s="38">
        <f>SUM(AD101:AG101)</f>
        <v>15</v>
      </c>
      <c r="AE102" s="38"/>
      <c r="AF102" s="38"/>
      <c r="AG102" s="38"/>
      <c r="AH102" s="38">
        <f>SUM(AH101:AK101)</f>
        <v>16</v>
      </c>
      <c r="AI102" s="38"/>
      <c r="AJ102" s="38"/>
      <c r="AK102" s="38"/>
      <c r="AL102" s="38">
        <f>SUM(AL101:AO101)</f>
        <v>16</v>
      </c>
      <c r="AM102" s="38"/>
      <c r="AN102" s="38"/>
      <c r="AO102" s="38"/>
      <c r="AP102" s="38">
        <f>SUM(AP101:AS101)</f>
        <v>14</v>
      </c>
      <c r="AQ102" s="38"/>
      <c r="AR102" s="38"/>
      <c r="AS102" s="38"/>
      <c r="AT102" s="38">
        <f>SUM(AT101:AW101)</f>
        <v>16</v>
      </c>
      <c r="AU102" s="38"/>
      <c r="AV102" s="38"/>
      <c r="AW102" s="38"/>
      <c r="AX102" s="38">
        <f>SUM(AX101:BA101)</f>
        <v>16</v>
      </c>
      <c r="AY102" s="38"/>
      <c r="AZ102" s="38"/>
      <c r="BA102" s="38"/>
      <c r="BB102" s="38">
        <f>SUM(BB101:BE101)</f>
        <v>16</v>
      </c>
      <c r="BC102" s="38"/>
      <c r="BD102" s="38"/>
      <c r="BE102" s="38"/>
      <c r="BF102" s="38">
        <f>SUM(BF101:BI101)</f>
        <v>17</v>
      </c>
      <c r="BG102" s="38"/>
      <c r="BH102" s="38"/>
      <c r="BI102" s="38"/>
      <c r="BJ102" s="38">
        <f>SUM(BJ101:BM101)</f>
        <v>15</v>
      </c>
      <c r="BK102" s="38"/>
      <c r="BL102" s="38"/>
      <c r="BM102" s="38"/>
      <c r="BN102" s="38">
        <f>SUM(BN101:BQ101)</f>
        <v>16</v>
      </c>
      <c r="BO102" s="38"/>
      <c r="BP102" s="38"/>
      <c r="BQ102" s="38"/>
      <c r="BR102" s="38">
        <f>SUM(BR101:BU101)</f>
        <v>16</v>
      </c>
      <c r="BS102" s="38"/>
      <c r="BT102" s="38"/>
      <c r="BU102" s="38"/>
    </row>
    <row r="103" spans="1:93">
      <c r="A103" s="17"/>
      <c r="B103" s="37"/>
      <c r="C103" s="210"/>
      <c r="D103" s="18"/>
      <c r="E103" s="19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19"/>
      <c r="Q103" s="19"/>
      <c r="R103" s="21">
        <f>R101/1</f>
        <v>0</v>
      </c>
      <c r="S103" s="21">
        <f>S101/2</f>
        <v>2</v>
      </c>
      <c r="T103" s="21">
        <f>T101/3</f>
        <v>2</v>
      </c>
      <c r="U103" s="21">
        <f>U101/4</f>
        <v>1</v>
      </c>
      <c r="V103" s="21">
        <f t="shared" ref="V103" si="294">V101/1</f>
        <v>0</v>
      </c>
      <c r="W103" s="21">
        <f t="shared" ref="W103" si="295">W101/2</f>
        <v>0</v>
      </c>
      <c r="X103" s="21">
        <f t="shared" ref="X103" si="296">X101/3</f>
        <v>4</v>
      </c>
      <c r="Y103" s="21">
        <f t="shared" ref="Y103" si="297">Y101/4</f>
        <v>1</v>
      </c>
      <c r="Z103" s="21">
        <f t="shared" ref="Z103" si="298">Z101/1</f>
        <v>0</v>
      </c>
      <c r="AA103" s="21">
        <f t="shared" ref="AA103" si="299">AA101/2</f>
        <v>1</v>
      </c>
      <c r="AB103" s="21">
        <f t="shared" ref="AB103" si="300">AB101/3</f>
        <v>3</v>
      </c>
      <c r="AC103" s="21">
        <f t="shared" ref="AC103" si="301">AC101/4</f>
        <v>1</v>
      </c>
      <c r="AD103" s="21">
        <f t="shared" ref="AD103" si="302">AD101/1</f>
        <v>0</v>
      </c>
      <c r="AE103" s="21">
        <f t="shared" ref="AE103" si="303">AE101/2</f>
        <v>1</v>
      </c>
      <c r="AF103" s="21">
        <f t="shared" ref="AF103" si="304">AF101/3</f>
        <v>3</v>
      </c>
      <c r="AG103" s="21">
        <f t="shared" ref="AG103" si="305">AG101/4</f>
        <v>1</v>
      </c>
      <c r="AH103" s="21">
        <f t="shared" ref="AH103" si="306">AH101/1</f>
        <v>0</v>
      </c>
      <c r="AI103" s="21">
        <f t="shared" ref="AI103" si="307">AI101/2</f>
        <v>0</v>
      </c>
      <c r="AJ103" s="21">
        <f t="shared" ref="AJ103" si="308">AJ101/3</f>
        <v>4</v>
      </c>
      <c r="AK103" s="21">
        <f t="shared" ref="AK103" si="309">AK101/4</f>
        <v>1</v>
      </c>
      <c r="AL103" s="21">
        <f t="shared" ref="AL103" si="310">AL101/1</f>
        <v>0</v>
      </c>
      <c r="AM103" s="21">
        <f t="shared" ref="AM103" si="311">AM101/2</f>
        <v>0</v>
      </c>
      <c r="AN103" s="21">
        <f t="shared" ref="AN103" si="312">AN101/3</f>
        <v>4</v>
      </c>
      <c r="AO103" s="21">
        <f t="shared" ref="AO103" si="313">AO101/4</f>
        <v>1</v>
      </c>
      <c r="AP103" s="21">
        <f t="shared" ref="AP103" si="314">AP101/1</f>
        <v>1</v>
      </c>
      <c r="AQ103" s="21">
        <f t="shared" ref="AQ103" si="315">AQ101/2</f>
        <v>0</v>
      </c>
      <c r="AR103" s="21">
        <f t="shared" ref="AR103" si="316">AR101/3</f>
        <v>3</v>
      </c>
      <c r="AS103" s="21">
        <f t="shared" ref="AS103" si="317">AS101/4</f>
        <v>1</v>
      </c>
      <c r="AT103" s="21">
        <f t="shared" ref="AT103" si="318">AT101/1</f>
        <v>0</v>
      </c>
      <c r="AU103" s="21">
        <f t="shared" ref="AU103" si="319">AU101/2</f>
        <v>0</v>
      </c>
      <c r="AV103" s="21">
        <f t="shared" ref="AV103" si="320">AV101/3</f>
        <v>4</v>
      </c>
      <c r="AW103" s="21">
        <f t="shared" ref="AW103" si="321">AW101/4</f>
        <v>1</v>
      </c>
      <c r="AX103" s="21">
        <f t="shared" ref="AX103" si="322">AX101/1</f>
        <v>0</v>
      </c>
      <c r="AY103" s="21">
        <f t="shared" ref="AY103" si="323">AY101/2</f>
        <v>0</v>
      </c>
      <c r="AZ103" s="21">
        <f t="shared" ref="AZ103" si="324">AZ101/3</f>
        <v>4</v>
      </c>
      <c r="BA103" s="21">
        <f t="shared" ref="BA103" si="325">BA101/4</f>
        <v>1</v>
      </c>
      <c r="BB103" s="21">
        <f t="shared" ref="BB103" si="326">BB101/1</f>
        <v>0</v>
      </c>
      <c r="BC103" s="21">
        <f t="shared" ref="BC103" si="327">BC101/2</f>
        <v>0</v>
      </c>
      <c r="BD103" s="21">
        <f t="shared" ref="BD103" si="328">BD101/3</f>
        <v>4</v>
      </c>
      <c r="BE103" s="21">
        <f t="shared" ref="BE103" si="329">BE101/4</f>
        <v>1</v>
      </c>
      <c r="BF103" s="21">
        <f t="shared" ref="BF103" si="330">BF101/1</f>
        <v>0</v>
      </c>
      <c r="BG103" s="21">
        <f t="shared" ref="BG103" si="331">BG101/2</f>
        <v>0</v>
      </c>
      <c r="BH103" s="21">
        <f t="shared" ref="BH103" si="332">BH101/3</f>
        <v>3</v>
      </c>
      <c r="BI103" s="21">
        <f t="shared" ref="BI103" si="333">BI101/4</f>
        <v>2</v>
      </c>
      <c r="BJ103" s="21">
        <f t="shared" ref="BJ103" si="334">BJ101/1</f>
        <v>0</v>
      </c>
      <c r="BK103" s="21">
        <f t="shared" ref="BK103" si="335">BK101/2</f>
        <v>2</v>
      </c>
      <c r="BL103" s="21">
        <f t="shared" ref="BL103" si="336">BL101/3</f>
        <v>1</v>
      </c>
      <c r="BM103" s="21">
        <f t="shared" ref="BM103" si="337">BM101/4</f>
        <v>2</v>
      </c>
      <c r="BN103" s="21">
        <f t="shared" ref="BN103" si="338">BN101/1</f>
        <v>0</v>
      </c>
      <c r="BO103" s="21">
        <f t="shared" ref="BO103" si="339">BO101/2</f>
        <v>0</v>
      </c>
      <c r="BP103" s="21">
        <f t="shared" ref="BP103" si="340">BP101/3</f>
        <v>4</v>
      </c>
      <c r="BQ103" s="21">
        <f t="shared" ref="BQ103" si="341">BQ101/4</f>
        <v>1</v>
      </c>
      <c r="BR103" s="21">
        <f t="shared" ref="BR103" si="342">BR101/1</f>
        <v>0</v>
      </c>
      <c r="BS103" s="21">
        <f t="shared" ref="BS103" si="343">BS101/2</f>
        <v>0</v>
      </c>
      <c r="BT103" s="21">
        <f t="shared" ref="BT103" si="344">BT101/3</f>
        <v>4</v>
      </c>
      <c r="BU103" s="21">
        <f t="shared" ref="BU103" si="345">BU101/4</f>
        <v>1</v>
      </c>
      <c r="CJ103" s="28"/>
      <c r="CO103" s="28"/>
    </row>
    <row r="104" spans="1:93">
      <c r="A104" s="17"/>
      <c r="B104" s="37"/>
      <c r="C104" s="210"/>
      <c r="D104" s="18"/>
      <c r="E104" s="19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19"/>
      <c r="Q104" s="19"/>
      <c r="R104" s="21">
        <v>5</v>
      </c>
      <c r="S104" s="21">
        <v>5</v>
      </c>
      <c r="T104" s="21">
        <v>5</v>
      </c>
      <c r="U104" s="21">
        <v>5</v>
      </c>
      <c r="V104" s="21">
        <v>5</v>
      </c>
      <c r="W104" s="21">
        <v>5</v>
      </c>
      <c r="X104" s="21">
        <v>5</v>
      </c>
      <c r="Y104" s="21">
        <v>5</v>
      </c>
      <c r="Z104" s="21">
        <v>5</v>
      </c>
      <c r="AA104" s="21">
        <v>5</v>
      </c>
      <c r="AB104" s="21">
        <v>5</v>
      </c>
      <c r="AC104" s="21">
        <v>5</v>
      </c>
      <c r="AD104" s="21">
        <v>5</v>
      </c>
      <c r="AE104" s="21">
        <v>5</v>
      </c>
      <c r="AF104" s="21">
        <v>5</v>
      </c>
      <c r="AG104" s="21">
        <v>5</v>
      </c>
      <c r="AH104" s="21">
        <v>5</v>
      </c>
      <c r="AI104" s="21">
        <v>5</v>
      </c>
      <c r="AJ104" s="21">
        <v>5</v>
      </c>
      <c r="AK104" s="21">
        <v>5</v>
      </c>
      <c r="AL104" s="21">
        <v>5</v>
      </c>
      <c r="AM104" s="21">
        <v>5</v>
      </c>
      <c r="AN104" s="21">
        <v>5</v>
      </c>
      <c r="AO104" s="21">
        <v>5</v>
      </c>
      <c r="AP104" s="21">
        <v>5</v>
      </c>
      <c r="AQ104" s="21">
        <v>5</v>
      </c>
      <c r="AR104" s="21">
        <v>5</v>
      </c>
      <c r="AS104" s="21">
        <v>5</v>
      </c>
      <c r="AT104" s="21">
        <v>5</v>
      </c>
      <c r="AU104" s="21">
        <v>5</v>
      </c>
      <c r="AV104" s="21">
        <v>5</v>
      </c>
      <c r="AW104" s="21">
        <v>5</v>
      </c>
      <c r="AX104" s="21">
        <v>5</v>
      </c>
      <c r="AY104" s="21">
        <v>5</v>
      </c>
      <c r="AZ104" s="21">
        <v>5</v>
      </c>
      <c r="BA104" s="21">
        <v>5</v>
      </c>
      <c r="BB104" s="21">
        <v>5</v>
      </c>
      <c r="BC104" s="21">
        <v>5</v>
      </c>
      <c r="BD104" s="21">
        <v>5</v>
      </c>
      <c r="BE104" s="21">
        <v>5</v>
      </c>
      <c r="BF104" s="21">
        <v>5</v>
      </c>
      <c r="BG104" s="21">
        <v>5</v>
      </c>
      <c r="BH104" s="21">
        <v>5</v>
      </c>
      <c r="BI104" s="21">
        <v>5</v>
      </c>
      <c r="BJ104" s="21">
        <v>5</v>
      </c>
      <c r="BK104" s="21">
        <v>5</v>
      </c>
      <c r="BL104" s="21">
        <v>5</v>
      </c>
      <c r="BM104" s="21">
        <v>5</v>
      </c>
      <c r="BN104" s="21">
        <v>5</v>
      </c>
      <c r="BO104" s="21">
        <v>5</v>
      </c>
      <c r="BP104" s="21">
        <v>5</v>
      </c>
      <c r="BQ104" s="21">
        <v>5</v>
      </c>
      <c r="BR104" s="21">
        <v>5</v>
      </c>
      <c r="BS104" s="21">
        <v>5</v>
      </c>
      <c r="BT104" s="21">
        <v>5</v>
      </c>
      <c r="BU104" s="21">
        <v>5</v>
      </c>
      <c r="CJ104" s="28"/>
      <c r="CO104" s="28"/>
    </row>
    <row r="105" spans="1:93">
      <c r="A105" s="17"/>
      <c r="B105" s="37"/>
      <c r="C105" s="210"/>
      <c r="D105" s="18"/>
      <c r="E105" s="19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19"/>
      <c r="Q105" s="19"/>
      <c r="R105" s="231">
        <f>R103/1*100%</f>
        <v>0</v>
      </c>
      <c r="S105" s="231">
        <f>S103/5*100%</f>
        <v>0.4</v>
      </c>
      <c r="T105" s="231">
        <f>T103/T104*100%</f>
        <v>0.4</v>
      </c>
      <c r="U105" s="231">
        <f>U103/U104*100%</f>
        <v>0.2</v>
      </c>
      <c r="V105" s="231">
        <f t="shared" ref="V105" si="346">V103/1*100%</f>
        <v>0</v>
      </c>
      <c r="W105" s="231">
        <f t="shared" ref="W105" si="347">W103/5*100%</f>
        <v>0</v>
      </c>
      <c r="X105" s="231">
        <f t="shared" ref="X105:Y105" si="348">X103/X104*100%</f>
        <v>0.8</v>
      </c>
      <c r="Y105" s="231">
        <f t="shared" si="348"/>
        <v>0.2</v>
      </c>
      <c r="Z105" s="231">
        <f t="shared" ref="Z105" si="349">Z103/1*100%</f>
        <v>0</v>
      </c>
      <c r="AA105" s="231">
        <f t="shared" ref="AA105" si="350">AA103/5*100%</f>
        <v>0.2</v>
      </c>
      <c r="AB105" s="231">
        <f t="shared" ref="AB105:AC105" si="351">AB103/AB104*100%</f>
        <v>0.6</v>
      </c>
      <c r="AC105" s="231">
        <f t="shared" si="351"/>
        <v>0.2</v>
      </c>
      <c r="AD105" s="231">
        <f t="shared" ref="AD105" si="352">AD103/1*100%</f>
        <v>0</v>
      </c>
      <c r="AE105" s="231">
        <f t="shared" ref="AE105" si="353">AE103/5*100%</f>
        <v>0.2</v>
      </c>
      <c r="AF105" s="231">
        <f t="shared" ref="AF105:AG105" si="354">AF103/AF104*100%</f>
        <v>0.6</v>
      </c>
      <c r="AG105" s="231">
        <f t="shared" si="354"/>
        <v>0.2</v>
      </c>
      <c r="AH105" s="231">
        <f t="shared" ref="AH105" si="355">AH103/1*100%</f>
        <v>0</v>
      </c>
      <c r="AI105" s="231">
        <f t="shared" ref="AI105" si="356">AI103/5*100%</f>
        <v>0</v>
      </c>
      <c r="AJ105" s="231">
        <f t="shared" ref="AJ105:AK105" si="357">AJ103/AJ104*100%</f>
        <v>0.8</v>
      </c>
      <c r="AK105" s="231">
        <f t="shared" si="357"/>
        <v>0.2</v>
      </c>
      <c r="AL105" s="231">
        <f t="shared" ref="AL105" si="358">AL103/1*100%</f>
        <v>0</v>
      </c>
      <c r="AM105" s="231">
        <f t="shared" ref="AM105" si="359">AM103/5*100%</f>
        <v>0</v>
      </c>
      <c r="AN105" s="231">
        <f t="shared" ref="AN105:AO105" si="360">AN103/AN104*100%</f>
        <v>0.8</v>
      </c>
      <c r="AO105" s="231">
        <f t="shared" si="360"/>
        <v>0.2</v>
      </c>
      <c r="AP105" s="231">
        <f t="shared" ref="AP105" si="361">AP103/1*100%</f>
        <v>1</v>
      </c>
      <c r="AQ105" s="231">
        <f t="shared" ref="AQ105" si="362">AQ103/5*100%</f>
        <v>0</v>
      </c>
      <c r="AR105" s="231">
        <f t="shared" ref="AR105:AS105" si="363">AR103/AR104*100%</f>
        <v>0.6</v>
      </c>
      <c r="AS105" s="231">
        <f t="shared" si="363"/>
        <v>0.2</v>
      </c>
      <c r="AT105" s="231">
        <f t="shared" ref="AT105" si="364">AT103/1*100%</f>
        <v>0</v>
      </c>
      <c r="AU105" s="231">
        <f t="shared" ref="AU105" si="365">AU103/5*100%</f>
        <v>0</v>
      </c>
      <c r="AV105" s="231">
        <f t="shared" ref="AV105:AW105" si="366">AV103/AV104*100%</f>
        <v>0.8</v>
      </c>
      <c r="AW105" s="231">
        <f t="shared" si="366"/>
        <v>0.2</v>
      </c>
      <c r="AX105" s="231">
        <f t="shared" ref="AX105" si="367">AX103/1*100%</f>
        <v>0</v>
      </c>
      <c r="AY105" s="231">
        <f t="shared" ref="AY105" si="368">AY103/5*100%</f>
        <v>0</v>
      </c>
      <c r="AZ105" s="231">
        <f t="shared" ref="AZ105:BA105" si="369">AZ103/AZ104*100%</f>
        <v>0.8</v>
      </c>
      <c r="BA105" s="231">
        <f t="shared" si="369"/>
        <v>0.2</v>
      </c>
      <c r="BB105" s="231">
        <f t="shared" ref="BB105" si="370">BB103/1*100%</f>
        <v>0</v>
      </c>
      <c r="BC105" s="231">
        <f t="shared" ref="BC105" si="371">BC103/5*100%</f>
        <v>0</v>
      </c>
      <c r="BD105" s="231">
        <f t="shared" ref="BD105:BE105" si="372">BD103/BD104*100%</f>
        <v>0.8</v>
      </c>
      <c r="BE105" s="231">
        <f t="shared" si="372"/>
        <v>0.2</v>
      </c>
      <c r="BF105" s="231">
        <f t="shared" ref="BF105" si="373">BF103/1*100%</f>
        <v>0</v>
      </c>
      <c r="BG105" s="231">
        <f t="shared" ref="BG105" si="374">BG103/5*100%</f>
        <v>0</v>
      </c>
      <c r="BH105" s="231">
        <f t="shared" ref="BH105:BI105" si="375">BH103/BH104*100%</f>
        <v>0.6</v>
      </c>
      <c r="BI105" s="231">
        <f t="shared" si="375"/>
        <v>0.4</v>
      </c>
      <c r="BJ105" s="231">
        <f t="shared" ref="BJ105" si="376">BJ103/1*100%</f>
        <v>0</v>
      </c>
      <c r="BK105" s="231">
        <f t="shared" ref="BK105" si="377">BK103/5*100%</f>
        <v>0.4</v>
      </c>
      <c r="BL105" s="231">
        <f t="shared" ref="BL105:BM105" si="378">BL103/BL104*100%</f>
        <v>0.2</v>
      </c>
      <c r="BM105" s="231">
        <f t="shared" si="378"/>
        <v>0.4</v>
      </c>
      <c r="BN105" s="231">
        <f t="shared" ref="BN105" si="379">BN103/1*100%</f>
        <v>0</v>
      </c>
      <c r="BO105" s="231">
        <f t="shared" ref="BO105" si="380">BO103/5*100%</f>
        <v>0</v>
      </c>
      <c r="BP105" s="231">
        <f t="shared" ref="BP105:BQ105" si="381">BP103/BP104*100%</f>
        <v>0.8</v>
      </c>
      <c r="BQ105" s="231">
        <f t="shared" si="381"/>
        <v>0.2</v>
      </c>
      <c r="BR105" s="231">
        <f t="shared" ref="BR105" si="382">BR103/1*100%</f>
        <v>0</v>
      </c>
      <c r="BS105" s="231">
        <f t="shared" ref="BS105" si="383">BS103/5*100%</f>
        <v>0</v>
      </c>
      <c r="BT105" s="231">
        <f t="shared" ref="BT105:BU105" si="384">BT103/BT104*100%</f>
        <v>0.8</v>
      </c>
      <c r="BU105" s="231">
        <f t="shared" si="384"/>
        <v>0.2</v>
      </c>
      <c r="CJ105" s="28"/>
      <c r="CO105" s="28"/>
    </row>
    <row r="108" spans="1:93">
      <c r="A108" s="151">
        <v>1</v>
      </c>
      <c r="B108" s="181">
        <v>1</v>
      </c>
      <c r="C108" s="622" t="s">
        <v>124</v>
      </c>
      <c r="D108" s="18"/>
      <c r="E108" s="19">
        <v>1</v>
      </c>
      <c r="F108" s="20"/>
      <c r="G108" s="20"/>
      <c r="H108" s="20"/>
      <c r="I108" s="20">
        <v>1</v>
      </c>
      <c r="J108" s="20"/>
      <c r="K108" s="20"/>
      <c r="L108" s="20">
        <v>1</v>
      </c>
      <c r="M108" s="20"/>
      <c r="N108" s="20"/>
      <c r="O108" s="20"/>
      <c r="P108" s="19"/>
      <c r="Q108" s="19"/>
      <c r="R108" s="145"/>
      <c r="S108" s="145">
        <v>2</v>
      </c>
      <c r="T108" s="145"/>
      <c r="U108" s="145"/>
      <c r="V108" s="10"/>
      <c r="W108" s="10"/>
      <c r="X108" s="10">
        <v>3</v>
      </c>
      <c r="Y108" s="10"/>
      <c r="Z108" s="146"/>
      <c r="AA108" s="146">
        <v>2</v>
      </c>
      <c r="AB108" s="146"/>
      <c r="AC108" s="146"/>
      <c r="AD108" s="147"/>
      <c r="AE108" s="147">
        <v>2</v>
      </c>
      <c r="AF108" s="147"/>
      <c r="AG108" s="147"/>
      <c r="AH108" s="148"/>
      <c r="AI108" s="148">
        <v>2</v>
      </c>
      <c r="AJ108" s="148"/>
      <c r="AK108" s="148"/>
      <c r="AL108" s="149"/>
      <c r="AM108" s="149">
        <v>2</v>
      </c>
      <c r="AN108" s="149"/>
      <c r="AO108" s="149"/>
      <c r="AP108" s="10"/>
      <c r="AQ108" s="10">
        <v>2</v>
      </c>
      <c r="AR108" s="10"/>
      <c r="AS108" s="10"/>
      <c r="AT108" s="150"/>
      <c r="AU108" s="150"/>
      <c r="AV108" s="150">
        <v>3</v>
      </c>
      <c r="AW108" s="150"/>
      <c r="AX108" s="145"/>
      <c r="AY108" s="145"/>
      <c r="AZ108" s="145">
        <v>3</v>
      </c>
      <c r="BA108" s="145"/>
      <c r="BB108" s="10"/>
      <c r="BC108" s="10"/>
      <c r="BD108" s="10">
        <v>3</v>
      </c>
      <c r="BE108" s="10"/>
      <c r="BF108" s="146"/>
      <c r="BG108" s="146"/>
      <c r="BH108" s="146">
        <v>3</v>
      </c>
      <c r="BI108" s="146"/>
      <c r="BJ108" s="147"/>
      <c r="BK108" s="147">
        <v>2</v>
      </c>
      <c r="BL108" s="147"/>
      <c r="BM108" s="147"/>
      <c r="BN108" s="148"/>
      <c r="BO108" s="148"/>
      <c r="BP108" s="148">
        <v>3</v>
      </c>
      <c r="BQ108" s="148"/>
      <c r="BR108" s="149"/>
      <c r="BS108" s="149"/>
      <c r="BT108" s="149">
        <v>3</v>
      </c>
      <c r="BU108" s="149"/>
      <c r="CJ108" s="28"/>
      <c r="CO108" s="28"/>
    </row>
    <row r="109" spans="1:93">
      <c r="A109" s="151">
        <v>2</v>
      </c>
      <c r="B109" s="181">
        <v>2</v>
      </c>
      <c r="C109" s="623"/>
      <c r="D109" s="18"/>
      <c r="E109" s="19">
        <v>1</v>
      </c>
      <c r="F109" s="20"/>
      <c r="G109" s="20">
        <v>1</v>
      </c>
      <c r="H109" s="20"/>
      <c r="I109" s="20"/>
      <c r="J109" s="20"/>
      <c r="K109" s="20"/>
      <c r="L109" s="20"/>
      <c r="M109" s="20"/>
      <c r="N109" s="20"/>
      <c r="O109" s="20"/>
      <c r="P109" s="19"/>
      <c r="Q109" s="19">
        <v>1</v>
      </c>
      <c r="R109" s="145"/>
      <c r="S109" s="145"/>
      <c r="T109" s="145">
        <v>3</v>
      </c>
      <c r="U109" s="145"/>
      <c r="V109" s="10"/>
      <c r="W109" s="10"/>
      <c r="X109" s="10">
        <v>3</v>
      </c>
      <c r="Y109" s="10"/>
      <c r="Z109" s="146"/>
      <c r="AA109" s="146"/>
      <c r="AB109" s="146">
        <v>3</v>
      </c>
      <c r="AC109" s="146"/>
      <c r="AD109" s="147"/>
      <c r="AE109" s="147"/>
      <c r="AF109" s="147">
        <v>3</v>
      </c>
      <c r="AG109" s="147"/>
      <c r="AH109" s="148"/>
      <c r="AI109" s="148"/>
      <c r="AJ109" s="148">
        <v>3</v>
      </c>
      <c r="AK109" s="148"/>
      <c r="AL109" s="149"/>
      <c r="AM109" s="149"/>
      <c r="AN109" s="149">
        <v>3</v>
      </c>
      <c r="AO109" s="149"/>
      <c r="AP109" s="10"/>
      <c r="AQ109" s="10"/>
      <c r="AR109" s="10">
        <v>3</v>
      </c>
      <c r="AS109" s="10"/>
      <c r="AT109" s="150"/>
      <c r="AU109" s="150"/>
      <c r="AV109" s="150">
        <v>3</v>
      </c>
      <c r="AW109" s="150"/>
      <c r="AX109" s="145"/>
      <c r="AY109" s="145"/>
      <c r="AZ109" s="145">
        <v>3</v>
      </c>
      <c r="BA109" s="145"/>
      <c r="BB109" s="10"/>
      <c r="BC109" s="10"/>
      <c r="BD109" s="10">
        <v>3</v>
      </c>
      <c r="BE109" s="10"/>
      <c r="BF109" s="146"/>
      <c r="BG109" s="146"/>
      <c r="BH109" s="146">
        <v>3</v>
      </c>
      <c r="BI109" s="146"/>
      <c r="BJ109" s="147"/>
      <c r="BK109" s="147">
        <v>2</v>
      </c>
      <c r="BL109" s="147"/>
      <c r="BM109" s="147"/>
      <c r="BN109" s="148"/>
      <c r="BO109" s="148"/>
      <c r="BP109" s="148">
        <v>3</v>
      </c>
      <c r="BQ109" s="148"/>
      <c r="BR109" s="149"/>
      <c r="BS109" s="149"/>
      <c r="BT109" s="149">
        <v>3</v>
      </c>
      <c r="BU109" s="149"/>
      <c r="CJ109" s="28"/>
      <c r="CO109" s="28"/>
    </row>
    <row r="110" spans="1:93">
      <c r="A110" s="151">
        <v>3</v>
      </c>
      <c r="B110" s="181">
        <v>3</v>
      </c>
      <c r="C110" s="623"/>
      <c r="D110" s="18">
        <v>1</v>
      </c>
      <c r="E110" s="19"/>
      <c r="F110" s="20"/>
      <c r="G110" s="20">
        <v>1</v>
      </c>
      <c r="H110" s="20"/>
      <c r="I110" s="20"/>
      <c r="J110" s="20"/>
      <c r="K110" s="20"/>
      <c r="L110" s="20"/>
      <c r="M110" s="20"/>
      <c r="N110" s="20"/>
      <c r="O110" s="20">
        <v>1</v>
      </c>
      <c r="P110" s="19"/>
      <c r="Q110" s="19"/>
      <c r="R110" s="145"/>
      <c r="S110" s="145"/>
      <c r="T110" s="145">
        <v>3</v>
      </c>
      <c r="U110" s="145"/>
      <c r="V110" s="10"/>
      <c r="W110" s="10"/>
      <c r="X110" s="10">
        <v>3</v>
      </c>
      <c r="Y110" s="10"/>
      <c r="Z110" s="146"/>
      <c r="AA110" s="146"/>
      <c r="AB110" s="146">
        <v>3</v>
      </c>
      <c r="AC110" s="146"/>
      <c r="AD110" s="147"/>
      <c r="AE110" s="147"/>
      <c r="AF110" s="147">
        <v>3</v>
      </c>
      <c r="AG110" s="147"/>
      <c r="AH110" s="148"/>
      <c r="AI110" s="148"/>
      <c r="AJ110" s="148">
        <v>3</v>
      </c>
      <c r="AK110" s="148"/>
      <c r="AL110" s="149"/>
      <c r="AM110" s="149"/>
      <c r="AN110" s="149">
        <v>3</v>
      </c>
      <c r="AO110" s="149"/>
      <c r="AP110" s="10"/>
      <c r="AQ110" s="10">
        <v>2</v>
      </c>
      <c r="AR110" s="10"/>
      <c r="AS110" s="10"/>
      <c r="AT110" s="150"/>
      <c r="AU110" s="150"/>
      <c r="AV110" s="150">
        <v>3</v>
      </c>
      <c r="AW110" s="150"/>
      <c r="AX110" s="145"/>
      <c r="AY110" s="145"/>
      <c r="AZ110" s="145">
        <v>3</v>
      </c>
      <c r="BA110" s="145"/>
      <c r="BB110" s="10"/>
      <c r="BC110" s="10"/>
      <c r="BD110" s="10">
        <v>3</v>
      </c>
      <c r="BE110" s="10"/>
      <c r="BF110" s="146"/>
      <c r="BG110" s="146"/>
      <c r="BH110" s="146">
        <v>3</v>
      </c>
      <c r="BI110" s="146"/>
      <c r="BJ110" s="147"/>
      <c r="BK110" s="147"/>
      <c r="BL110" s="147">
        <v>3</v>
      </c>
      <c r="BM110" s="147"/>
      <c r="BN110" s="148"/>
      <c r="BO110" s="148"/>
      <c r="BP110" s="148">
        <v>3</v>
      </c>
      <c r="BQ110" s="148"/>
      <c r="BR110" s="149"/>
      <c r="BS110" s="149"/>
      <c r="BT110" s="149">
        <v>3</v>
      </c>
      <c r="BU110" s="149"/>
      <c r="CJ110" s="28"/>
      <c r="CO110" s="28"/>
    </row>
    <row r="111" spans="1:93">
      <c r="A111" s="151">
        <v>4</v>
      </c>
      <c r="B111" s="181">
        <v>4</v>
      </c>
      <c r="C111" s="623"/>
      <c r="D111" s="18"/>
      <c r="E111" s="19">
        <v>1</v>
      </c>
      <c r="F111" s="20"/>
      <c r="G111" s="20"/>
      <c r="H111" s="20">
        <v>1</v>
      </c>
      <c r="I111" s="20"/>
      <c r="J111" s="20"/>
      <c r="K111" s="20"/>
      <c r="L111" s="20"/>
      <c r="M111" s="20"/>
      <c r="N111" s="20"/>
      <c r="O111" s="20"/>
      <c r="P111" s="19"/>
      <c r="Q111" s="19"/>
      <c r="R111" s="145"/>
      <c r="S111" s="145"/>
      <c r="T111" s="145">
        <v>3</v>
      </c>
      <c r="U111" s="145"/>
      <c r="V111" s="10"/>
      <c r="W111" s="10"/>
      <c r="X111" s="10">
        <v>3</v>
      </c>
      <c r="Y111" s="10"/>
      <c r="Z111" s="146"/>
      <c r="AA111" s="146"/>
      <c r="AB111" s="146">
        <v>3</v>
      </c>
      <c r="AC111" s="146"/>
      <c r="AD111" s="147"/>
      <c r="AE111" s="147"/>
      <c r="AF111" s="147">
        <v>3</v>
      </c>
      <c r="AG111" s="147"/>
      <c r="AH111" s="148"/>
      <c r="AI111" s="148">
        <v>2</v>
      </c>
      <c r="AJ111" s="148"/>
      <c r="AK111" s="148"/>
      <c r="AL111" s="149"/>
      <c r="AM111" s="149"/>
      <c r="AN111" s="149">
        <v>3</v>
      </c>
      <c r="AO111" s="149"/>
      <c r="AP111" s="10"/>
      <c r="AQ111" s="10"/>
      <c r="AR111" s="10">
        <v>3</v>
      </c>
      <c r="AS111" s="10"/>
      <c r="AT111" s="150"/>
      <c r="AU111" s="150"/>
      <c r="AV111" s="150">
        <v>3</v>
      </c>
      <c r="AW111" s="150"/>
      <c r="AX111" s="145"/>
      <c r="AY111" s="145"/>
      <c r="AZ111" s="145">
        <v>3</v>
      </c>
      <c r="BA111" s="145"/>
      <c r="BB111" s="10"/>
      <c r="BC111" s="10"/>
      <c r="BD111" s="10">
        <v>3</v>
      </c>
      <c r="BE111" s="10"/>
      <c r="BF111" s="146"/>
      <c r="BG111" s="146">
        <v>2</v>
      </c>
      <c r="BH111" s="146"/>
      <c r="BI111" s="146"/>
      <c r="BJ111" s="147"/>
      <c r="BK111" s="147">
        <v>2</v>
      </c>
      <c r="BL111" s="147"/>
      <c r="BM111" s="147"/>
      <c r="BN111" s="148"/>
      <c r="BO111" s="148"/>
      <c r="BP111" s="148">
        <v>3</v>
      </c>
      <c r="BQ111" s="148"/>
      <c r="BR111" s="149"/>
      <c r="BS111" s="149"/>
      <c r="BT111" s="149">
        <v>3</v>
      </c>
      <c r="BU111" s="149"/>
      <c r="CJ111" s="28"/>
      <c r="CO111" s="28"/>
    </row>
    <row r="112" spans="1:93">
      <c r="A112" s="151">
        <v>5</v>
      </c>
      <c r="B112" s="181">
        <v>5</v>
      </c>
      <c r="C112" s="623"/>
      <c r="D112" s="18"/>
      <c r="E112" s="19">
        <v>1</v>
      </c>
      <c r="F112" s="20"/>
      <c r="G112" s="20"/>
      <c r="H112" s="20">
        <v>1</v>
      </c>
      <c r="I112" s="20"/>
      <c r="J112" s="20"/>
      <c r="K112" s="20"/>
      <c r="L112" s="20"/>
      <c r="M112" s="20"/>
      <c r="N112" s="20"/>
      <c r="O112" s="20"/>
      <c r="P112" s="19"/>
      <c r="Q112" s="19"/>
      <c r="R112" s="145"/>
      <c r="S112" s="145"/>
      <c r="T112" s="145">
        <v>3</v>
      </c>
      <c r="U112" s="145"/>
      <c r="V112" s="10"/>
      <c r="W112" s="10"/>
      <c r="X112" s="10">
        <v>3</v>
      </c>
      <c r="Y112" s="10"/>
      <c r="Z112" s="146"/>
      <c r="AA112" s="146"/>
      <c r="AB112" s="146"/>
      <c r="AC112" s="146">
        <v>4</v>
      </c>
      <c r="AD112" s="147"/>
      <c r="AE112" s="147"/>
      <c r="AF112" s="147">
        <v>3</v>
      </c>
      <c r="AG112" s="147"/>
      <c r="AH112" s="148"/>
      <c r="AI112" s="148"/>
      <c r="AJ112" s="148">
        <v>3</v>
      </c>
      <c r="AK112" s="148"/>
      <c r="AL112" s="149"/>
      <c r="AM112" s="149"/>
      <c r="AN112" s="149"/>
      <c r="AO112" s="149">
        <v>4</v>
      </c>
      <c r="AP112" s="10"/>
      <c r="AQ112" s="10"/>
      <c r="AR112" s="10">
        <v>3</v>
      </c>
      <c r="AS112" s="10"/>
      <c r="AT112" s="150"/>
      <c r="AU112" s="150"/>
      <c r="AV112" s="150">
        <v>3</v>
      </c>
      <c r="AW112" s="150"/>
      <c r="AX112" s="145"/>
      <c r="AY112" s="145"/>
      <c r="AZ112" s="145">
        <v>3</v>
      </c>
      <c r="BA112" s="145"/>
      <c r="BB112" s="10"/>
      <c r="BC112" s="10"/>
      <c r="BD112" s="10">
        <v>3</v>
      </c>
      <c r="BE112" s="10"/>
      <c r="BF112" s="146"/>
      <c r="BG112" s="146"/>
      <c r="BH112" s="146"/>
      <c r="BI112" s="146">
        <v>4</v>
      </c>
      <c r="BJ112" s="147"/>
      <c r="BK112" s="147"/>
      <c r="BL112" s="147"/>
      <c r="BM112" s="147">
        <v>4</v>
      </c>
      <c r="BN112" s="148"/>
      <c r="BO112" s="148"/>
      <c r="BP112" s="148"/>
      <c r="BQ112" s="148">
        <v>4</v>
      </c>
      <c r="BR112" s="149"/>
      <c r="BS112" s="149"/>
      <c r="BT112" s="149">
        <v>3</v>
      </c>
      <c r="BU112" s="149"/>
      <c r="CJ112" s="28"/>
      <c r="CO112" s="28"/>
    </row>
    <row r="113" spans="1:93">
      <c r="A113" s="151">
        <v>6</v>
      </c>
      <c r="B113" s="181">
        <v>6</v>
      </c>
      <c r="C113" s="623"/>
      <c r="D113" s="18">
        <v>1</v>
      </c>
      <c r="E113" s="19"/>
      <c r="F113" s="20">
        <v>1</v>
      </c>
      <c r="G113" s="20"/>
      <c r="H113" s="20"/>
      <c r="I113" s="20"/>
      <c r="J113" s="20"/>
      <c r="K113" s="20"/>
      <c r="L113" s="20"/>
      <c r="M113" s="20"/>
      <c r="N113" s="20"/>
      <c r="O113" s="20"/>
      <c r="P113" s="19"/>
      <c r="Q113" s="19"/>
      <c r="R113" s="145"/>
      <c r="S113" s="145"/>
      <c r="T113" s="145">
        <v>3</v>
      </c>
      <c r="U113" s="145"/>
      <c r="V113" s="10"/>
      <c r="W113" s="10">
        <v>2</v>
      </c>
      <c r="X113" s="10"/>
      <c r="Y113" s="10"/>
      <c r="Z113" s="146"/>
      <c r="AA113" s="146"/>
      <c r="AB113" s="146">
        <v>3</v>
      </c>
      <c r="AC113" s="146"/>
      <c r="AD113" s="147"/>
      <c r="AE113" s="147"/>
      <c r="AF113" s="147">
        <v>3</v>
      </c>
      <c r="AG113" s="147"/>
      <c r="AH113" s="148"/>
      <c r="AI113" s="148"/>
      <c r="AJ113" s="148">
        <v>3</v>
      </c>
      <c r="AK113" s="148"/>
      <c r="AL113" s="149"/>
      <c r="AM113" s="149"/>
      <c r="AN113" s="149">
        <v>3</v>
      </c>
      <c r="AO113" s="149"/>
      <c r="AP113" s="10"/>
      <c r="AQ113" s="10"/>
      <c r="AR113" s="10">
        <v>3</v>
      </c>
      <c r="AS113" s="10"/>
      <c r="AT113" s="150"/>
      <c r="AU113" s="150"/>
      <c r="AV113" s="150">
        <v>3</v>
      </c>
      <c r="AW113" s="150"/>
      <c r="AX113" s="145"/>
      <c r="AY113" s="145"/>
      <c r="AZ113" s="145">
        <v>3</v>
      </c>
      <c r="BA113" s="145"/>
      <c r="BB113" s="10"/>
      <c r="BC113" s="10"/>
      <c r="BD113" s="10">
        <v>3</v>
      </c>
      <c r="BE113" s="10"/>
      <c r="BF113" s="146"/>
      <c r="BG113" s="146"/>
      <c r="BH113" s="146">
        <v>3</v>
      </c>
      <c r="BI113" s="146"/>
      <c r="BJ113" s="147"/>
      <c r="BK113" s="147">
        <v>2</v>
      </c>
      <c r="BL113" s="147"/>
      <c r="BM113" s="147"/>
      <c r="BN113" s="148"/>
      <c r="BO113" s="148"/>
      <c r="BP113" s="148">
        <v>3</v>
      </c>
      <c r="BQ113" s="148"/>
      <c r="BR113" s="149"/>
      <c r="BS113" s="149"/>
      <c r="BT113" s="149">
        <v>3</v>
      </c>
      <c r="BU113" s="149"/>
      <c r="CJ113" s="28"/>
      <c r="CO113" s="28"/>
    </row>
    <row r="114" spans="1:93">
      <c r="A114" s="151">
        <v>7</v>
      </c>
      <c r="B114" s="181">
        <v>7</v>
      </c>
      <c r="C114" s="623"/>
      <c r="D114" s="18"/>
      <c r="E114" s="19">
        <v>1</v>
      </c>
      <c r="F114" s="20"/>
      <c r="G114" s="20">
        <v>1</v>
      </c>
      <c r="H114" s="20"/>
      <c r="I114" s="20"/>
      <c r="J114" s="20"/>
      <c r="K114" s="20"/>
      <c r="L114" s="20"/>
      <c r="M114" s="20"/>
      <c r="N114" s="20"/>
      <c r="O114" s="20"/>
      <c r="P114" s="19"/>
      <c r="Q114" s="19"/>
      <c r="R114" s="145"/>
      <c r="S114" s="145">
        <v>2</v>
      </c>
      <c r="T114" s="145"/>
      <c r="U114" s="145"/>
      <c r="V114" s="10"/>
      <c r="W114" s="10"/>
      <c r="X114" s="10">
        <v>3</v>
      </c>
      <c r="Y114" s="10"/>
      <c r="Z114" s="146"/>
      <c r="AA114" s="146"/>
      <c r="AB114" s="146">
        <v>3</v>
      </c>
      <c r="AC114" s="146"/>
      <c r="AD114" s="147"/>
      <c r="AE114" s="147"/>
      <c r="AF114" s="147">
        <v>3</v>
      </c>
      <c r="AG114" s="147"/>
      <c r="AH114" s="148"/>
      <c r="AI114" s="148"/>
      <c r="AJ114" s="148">
        <v>3</v>
      </c>
      <c r="AK114" s="148"/>
      <c r="AL114" s="149"/>
      <c r="AM114" s="149"/>
      <c r="AN114" s="149">
        <v>3</v>
      </c>
      <c r="AO114" s="149"/>
      <c r="AP114" s="10"/>
      <c r="AQ114" s="10"/>
      <c r="AR114" s="10">
        <v>3</v>
      </c>
      <c r="AS114" s="10"/>
      <c r="AT114" s="150"/>
      <c r="AU114" s="150"/>
      <c r="AV114" s="150">
        <v>3</v>
      </c>
      <c r="AW114" s="150"/>
      <c r="AX114" s="145"/>
      <c r="AY114" s="145"/>
      <c r="AZ114" s="145">
        <v>3</v>
      </c>
      <c r="BA114" s="145"/>
      <c r="BB114" s="10"/>
      <c r="BC114" s="10"/>
      <c r="BD114" s="10">
        <v>3</v>
      </c>
      <c r="BE114" s="10"/>
      <c r="BF114" s="146"/>
      <c r="BG114" s="146"/>
      <c r="BH114" s="146">
        <v>3</v>
      </c>
      <c r="BI114" s="146"/>
      <c r="BJ114" s="147"/>
      <c r="BK114" s="147"/>
      <c r="BL114" s="147">
        <v>3</v>
      </c>
      <c r="BM114" s="147"/>
      <c r="BN114" s="148"/>
      <c r="BO114" s="148"/>
      <c r="BP114" s="148"/>
      <c r="BQ114" s="148">
        <v>4</v>
      </c>
      <c r="BR114" s="149"/>
      <c r="BS114" s="149"/>
      <c r="BT114" s="149">
        <v>3</v>
      </c>
      <c r="BU114" s="149"/>
      <c r="CJ114" s="28"/>
      <c r="CO114" s="28"/>
    </row>
    <row r="115" spans="1:93">
      <c r="A115" s="151">
        <v>8</v>
      </c>
      <c r="B115" s="181">
        <v>8</v>
      </c>
      <c r="C115" s="623"/>
      <c r="D115" s="18"/>
      <c r="E115" s="19">
        <v>1</v>
      </c>
      <c r="F115" s="20"/>
      <c r="G115" s="20"/>
      <c r="H115" s="20"/>
      <c r="I115" s="20">
        <v>1</v>
      </c>
      <c r="J115" s="20"/>
      <c r="K115" s="20"/>
      <c r="L115" s="20"/>
      <c r="M115" s="20"/>
      <c r="N115" s="20"/>
      <c r="O115" s="20"/>
      <c r="P115" s="19"/>
      <c r="Q115" s="19"/>
      <c r="R115" s="145"/>
      <c r="S115" s="145">
        <v>2</v>
      </c>
      <c r="T115" s="145"/>
      <c r="U115" s="145"/>
      <c r="V115" s="10"/>
      <c r="W115" s="10"/>
      <c r="X115" s="10">
        <v>3</v>
      </c>
      <c r="Y115" s="10"/>
      <c r="Z115" s="146"/>
      <c r="AA115" s="146"/>
      <c r="AB115" s="146">
        <v>3</v>
      </c>
      <c r="AC115" s="146"/>
      <c r="AD115" s="147"/>
      <c r="AE115" s="147"/>
      <c r="AF115" s="147">
        <v>3</v>
      </c>
      <c r="AG115" s="147"/>
      <c r="AH115" s="148"/>
      <c r="AI115" s="148"/>
      <c r="AJ115" s="148">
        <v>3</v>
      </c>
      <c r="AK115" s="148"/>
      <c r="AL115" s="149"/>
      <c r="AM115" s="149">
        <v>2</v>
      </c>
      <c r="AN115" s="149"/>
      <c r="AO115" s="149"/>
      <c r="AP115" s="10"/>
      <c r="AQ115" s="10">
        <v>2</v>
      </c>
      <c r="AR115" s="10"/>
      <c r="AS115" s="10"/>
      <c r="AT115" s="150"/>
      <c r="AU115" s="150"/>
      <c r="AV115" s="150">
        <v>3</v>
      </c>
      <c r="AW115" s="150"/>
      <c r="AX115" s="145"/>
      <c r="AY115" s="145">
        <v>2</v>
      </c>
      <c r="AZ115" s="145"/>
      <c r="BA115" s="145"/>
      <c r="BB115" s="10"/>
      <c r="BC115" s="10"/>
      <c r="BD115" s="10">
        <v>3</v>
      </c>
      <c r="BE115" s="10"/>
      <c r="BF115" s="146"/>
      <c r="BG115" s="146">
        <v>2</v>
      </c>
      <c r="BH115" s="146"/>
      <c r="BI115" s="146"/>
      <c r="BJ115" s="147"/>
      <c r="BK115" s="147">
        <v>2</v>
      </c>
      <c r="BL115" s="147"/>
      <c r="BM115" s="147"/>
      <c r="BN115" s="148"/>
      <c r="BO115" s="148"/>
      <c r="BP115" s="148">
        <v>3</v>
      </c>
      <c r="BQ115" s="148"/>
      <c r="BR115" s="149"/>
      <c r="BS115" s="149"/>
      <c r="BT115" s="149">
        <v>3</v>
      </c>
      <c r="BU115" s="149"/>
      <c r="CJ115" s="28"/>
      <c r="CO115" s="28"/>
    </row>
    <row r="116" spans="1:93">
      <c r="A116" s="151">
        <v>9</v>
      </c>
      <c r="B116" s="181">
        <v>9</v>
      </c>
      <c r="C116" s="623"/>
      <c r="D116" s="18">
        <v>1</v>
      </c>
      <c r="E116" s="19"/>
      <c r="F116" s="20"/>
      <c r="G116" s="20"/>
      <c r="H116" s="20">
        <v>1</v>
      </c>
      <c r="I116" s="20"/>
      <c r="J116" s="20"/>
      <c r="K116" s="20"/>
      <c r="L116" s="20"/>
      <c r="M116" s="20"/>
      <c r="N116" s="20"/>
      <c r="O116" s="20"/>
      <c r="P116" s="19"/>
      <c r="Q116" s="19"/>
      <c r="R116" s="145"/>
      <c r="S116" s="145"/>
      <c r="T116" s="145">
        <v>3</v>
      </c>
      <c r="U116" s="145"/>
      <c r="V116" s="10"/>
      <c r="W116" s="10"/>
      <c r="X116" s="10">
        <v>3</v>
      </c>
      <c r="Y116" s="10"/>
      <c r="Z116" s="146"/>
      <c r="AA116" s="146"/>
      <c r="AB116" s="146">
        <v>3</v>
      </c>
      <c r="AC116" s="146"/>
      <c r="AD116" s="147"/>
      <c r="AE116" s="147"/>
      <c r="AF116" s="147">
        <v>3</v>
      </c>
      <c r="AG116" s="147"/>
      <c r="AH116" s="148"/>
      <c r="AI116" s="148"/>
      <c r="AJ116" s="148"/>
      <c r="AK116" s="148">
        <v>4</v>
      </c>
      <c r="AL116" s="149"/>
      <c r="AM116" s="149"/>
      <c r="AN116" s="149">
        <v>3</v>
      </c>
      <c r="AO116" s="149"/>
      <c r="AP116" s="10"/>
      <c r="AQ116" s="10"/>
      <c r="AR116" s="10">
        <v>3</v>
      </c>
      <c r="AS116" s="10"/>
      <c r="AT116" s="150"/>
      <c r="AU116" s="150"/>
      <c r="AV116" s="150">
        <v>3</v>
      </c>
      <c r="AW116" s="150"/>
      <c r="AX116" s="145"/>
      <c r="AY116" s="145"/>
      <c r="AZ116" s="145">
        <v>3</v>
      </c>
      <c r="BA116" s="145"/>
      <c r="BB116" s="10"/>
      <c r="BC116" s="10"/>
      <c r="BD116" s="10">
        <v>3</v>
      </c>
      <c r="BE116" s="10"/>
      <c r="BF116" s="146"/>
      <c r="BG116" s="146"/>
      <c r="BH116" s="146">
        <v>3</v>
      </c>
      <c r="BI116" s="146"/>
      <c r="BJ116" s="147"/>
      <c r="BK116" s="147"/>
      <c r="BL116" s="147">
        <v>3</v>
      </c>
      <c r="BM116" s="147"/>
      <c r="BN116" s="148"/>
      <c r="BO116" s="148"/>
      <c r="BP116" s="148">
        <v>3</v>
      </c>
      <c r="BQ116" s="148"/>
      <c r="BR116" s="149"/>
      <c r="BS116" s="149"/>
      <c r="BT116" s="149">
        <v>3</v>
      </c>
      <c r="BU116" s="149"/>
      <c r="CJ116" s="28"/>
      <c r="CO116" s="28"/>
    </row>
    <row r="117" spans="1:93">
      <c r="A117" s="151">
        <v>10</v>
      </c>
      <c r="B117" s="181">
        <v>10</v>
      </c>
      <c r="C117" s="623"/>
      <c r="D117" s="18"/>
      <c r="E117" s="19">
        <v>1</v>
      </c>
      <c r="F117" s="20">
        <v>1</v>
      </c>
      <c r="G117" s="20"/>
      <c r="H117" s="20"/>
      <c r="I117" s="20"/>
      <c r="J117" s="20"/>
      <c r="K117" s="20"/>
      <c r="L117" s="20"/>
      <c r="M117" s="20"/>
      <c r="N117" s="20"/>
      <c r="O117" s="20"/>
      <c r="P117" s="19"/>
      <c r="Q117" s="19"/>
      <c r="R117" s="145"/>
      <c r="S117" s="145"/>
      <c r="T117" s="145">
        <v>3</v>
      </c>
      <c r="U117" s="145"/>
      <c r="V117" s="10"/>
      <c r="W117" s="10"/>
      <c r="X117" s="10">
        <v>3</v>
      </c>
      <c r="Y117" s="10"/>
      <c r="Z117" s="146"/>
      <c r="AA117" s="146"/>
      <c r="AB117" s="146"/>
      <c r="AC117" s="146">
        <v>4</v>
      </c>
      <c r="AD117" s="147"/>
      <c r="AE117" s="147"/>
      <c r="AF117" s="147">
        <v>3</v>
      </c>
      <c r="AG117" s="147"/>
      <c r="AH117" s="148"/>
      <c r="AI117" s="148"/>
      <c r="AJ117" s="148">
        <v>3</v>
      </c>
      <c r="AK117" s="148"/>
      <c r="AL117" s="149"/>
      <c r="AM117" s="149"/>
      <c r="AN117" s="149">
        <v>3</v>
      </c>
      <c r="AO117" s="149"/>
      <c r="AP117" s="10"/>
      <c r="AQ117" s="10"/>
      <c r="AR117" s="10"/>
      <c r="AS117" s="10">
        <v>4</v>
      </c>
      <c r="AT117" s="150"/>
      <c r="AU117" s="150"/>
      <c r="AV117" s="150">
        <v>3</v>
      </c>
      <c r="AW117" s="150"/>
      <c r="AX117" s="145"/>
      <c r="AY117" s="145"/>
      <c r="AZ117" s="145"/>
      <c r="BA117" s="145">
        <v>4</v>
      </c>
      <c r="BB117" s="10"/>
      <c r="BC117" s="10">
        <v>2</v>
      </c>
      <c r="BD117" s="10"/>
      <c r="BE117" s="10"/>
      <c r="BF117" s="146"/>
      <c r="BG117" s="146">
        <v>2</v>
      </c>
      <c r="BH117" s="146"/>
      <c r="BI117" s="146"/>
      <c r="BJ117" s="147"/>
      <c r="BK117" s="147"/>
      <c r="BL117" s="147"/>
      <c r="BM117" s="147">
        <v>4</v>
      </c>
      <c r="BN117" s="148"/>
      <c r="BO117" s="148"/>
      <c r="BP117" s="148"/>
      <c r="BQ117" s="148">
        <v>4</v>
      </c>
      <c r="BR117" s="149"/>
      <c r="BS117" s="149"/>
      <c r="BT117" s="149">
        <v>3</v>
      </c>
      <c r="BU117" s="149"/>
      <c r="CJ117" s="28"/>
      <c r="CO117" s="28"/>
    </row>
    <row r="118" spans="1:93" s="217" customFormat="1">
      <c r="A118" s="223"/>
      <c r="B118" s="223"/>
      <c r="C118" s="206"/>
      <c r="D118" s="215">
        <f>SUM(D108:D117)</f>
        <v>3</v>
      </c>
      <c r="E118" s="215">
        <f t="shared" ref="E118:BP118" si="385">SUM(E108:E117)</f>
        <v>7</v>
      </c>
      <c r="F118" s="215">
        <f t="shared" si="385"/>
        <v>2</v>
      </c>
      <c r="G118" s="215">
        <f t="shared" si="385"/>
        <v>3</v>
      </c>
      <c r="H118" s="215">
        <f t="shared" si="385"/>
        <v>3</v>
      </c>
      <c r="I118" s="215">
        <f t="shared" si="385"/>
        <v>2</v>
      </c>
      <c r="J118" s="215">
        <f t="shared" si="385"/>
        <v>0</v>
      </c>
      <c r="K118" s="215">
        <f t="shared" si="385"/>
        <v>0</v>
      </c>
      <c r="L118" s="215">
        <f t="shared" si="385"/>
        <v>1</v>
      </c>
      <c r="M118" s="215">
        <f t="shared" si="385"/>
        <v>0</v>
      </c>
      <c r="N118" s="215">
        <f t="shared" si="385"/>
        <v>0</v>
      </c>
      <c r="O118" s="215">
        <f t="shared" si="385"/>
        <v>1</v>
      </c>
      <c r="P118" s="215">
        <f t="shared" si="385"/>
        <v>0</v>
      </c>
      <c r="Q118" s="215">
        <f t="shared" si="385"/>
        <v>1</v>
      </c>
      <c r="R118" s="215">
        <f t="shared" si="385"/>
        <v>0</v>
      </c>
      <c r="S118" s="215">
        <f t="shared" si="385"/>
        <v>6</v>
      </c>
      <c r="T118" s="215">
        <f t="shared" si="385"/>
        <v>21</v>
      </c>
      <c r="U118" s="215">
        <f t="shared" si="385"/>
        <v>0</v>
      </c>
      <c r="V118" s="215">
        <f t="shared" si="385"/>
        <v>0</v>
      </c>
      <c r="W118" s="215">
        <f t="shared" si="385"/>
        <v>2</v>
      </c>
      <c r="X118" s="215">
        <f t="shared" si="385"/>
        <v>27</v>
      </c>
      <c r="Y118" s="215">
        <f t="shared" si="385"/>
        <v>0</v>
      </c>
      <c r="Z118" s="215">
        <f t="shared" si="385"/>
        <v>0</v>
      </c>
      <c r="AA118" s="215">
        <f t="shared" si="385"/>
        <v>2</v>
      </c>
      <c r="AB118" s="215">
        <f t="shared" si="385"/>
        <v>21</v>
      </c>
      <c r="AC118" s="215">
        <f t="shared" si="385"/>
        <v>8</v>
      </c>
      <c r="AD118" s="215">
        <f t="shared" si="385"/>
        <v>0</v>
      </c>
      <c r="AE118" s="215">
        <f t="shared" si="385"/>
        <v>2</v>
      </c>
      <c r="AF118" s="215">
        <f t="shared" si="385"/>
        <v>27</v>
      </c>
      <c r="AG118" s="215">
        <f t="shared" si="385"/>
        <v>0</v>
      </c>
      <c r="AH118" s="215">
        <f t="shared" si="385"/>
        <v>0</v>
      </c>
      <c r="AI118" s="215">
        <f t="shared" si="385"/>
        <v>4</v>
      </c>
      <c r="AJ118" s="215">
        <f t="shared" si="385"/>
        <v>21</v>
      </c>
      <c r="AK118" s="215">
        <f t="shared" si="385"/>
        <v>4</v>
      </c>
      <c r="AL118" s="215">
        <f t="shared" si="385"/>
        <v>0</v>
      </c>
      <c r="AM118" s="215">
        <f t="shared" si="385"/>
        <v>4</v>
      </c>
      <c r="AN118" s="215">
        <f t="shared" si="385"/>
        <v>21</v>
      </c>
      <c r="AO118" s="215">
        <f t="shared" si="385"/>
        <v>4</v>
      </c>
      <c r="AP118" s="215">
        <f t="shared" si="385"/>
        <v>0</v>
      </c>
      <c r="AQ118" s="215">
        <f t="shared" si="385"/>
        <v>6</v>
      </c>
      <c r="AR118" s="215">
        <f t="shared" si="385"/>
        <v>18</v>
      </c>
      <c r="AS118" s="215">
        <f t="shared" si="385"/>
        <v>4</v>
      </c>
      <c r="AT118" s="215">
        <f t="shared" si="385"/>
        <v>0</v>
      </c>
      <c r="AU118" s="215">
        <f t="shared" si="385"/>
        <v>0</v>
      </c>
      <c r="AV118" s="215">
        <f t="shared" si="385"/>
        <v>30</v>
      </c>
      <c r="AW118" s="215">
        <f t="shared" si="385"/>
        <v>0</v>
      </c>
      <c r="AX118" s="215">
        <f t="shared" si="385"/>
        <v>0</v>
      </c>
      <c r="AY118" s="215">
        <f t="shared" si="385"/>
        <v>2</v>
      </c>
      <c r="AZ118" s="215">
        <f t="shared" si="385"/>
        <v>24</v>
      </c>
      <c r="BA118" s="215">
        <f t="shared" si="385"/>
        <v>4</v>
      </c>
      <c r="BB118" s="215">
        <f t="shared" si="385"/>
        <v>0</v>
      </c>
      <c r="BC118" s="215">
        <f t="shared" si="385"/>
        <v>2</v>
      </c>
      <c r="BD118" s="215">
        <f t="shared" si="385"/>
        <v>27</v>
      </c>
      <c r="BE118" s="215">
        <f t="shared" si="385"/>
        <v>0</v>
      </c>
      <c r="BF118" s="215">
        <f t="shared" si="385"/>
        <v>0</v>
      </c>
      <c r="BG118" s="215">
        <f t="shared" si="385"/>
        <v>6</v>
      </c>
      <c r="BH118" s="215">
        <f t="shared" si="385"/>
        <v>18</v>
      </c>
      <c r="BI118" s="215">
        <f t="shared" si="385"/>
        <v>4</v>
      </c>
      <c r="BJ118" s="215">
        <f t="shared" si="385"/>
        <v>0</v>
      </c>
      <c r="BK118" s="215">
        <f t="shared" si="385"/>
        <v>10</v>
      </c>
      <c r="BL118" s="215">
        <f t="shared" si="385"/>
        <v>9</v>
      </c>
      <c r="BM118" s="215">
        <f t="shared" si="385"/>
        <v>8</v>
      </c>
      <c r="BN118" s="215">
        <f t="shared" si="385"/>
        <v>0</v>
      </c>
      <c r="BO118" s="215">
        <f t="shared" si="385"/>
        <v>0</v>
      </c>
      <c r="BP118" s="215">
        <f t="shared" si="385"/>
        <v>21</v>
      </c>
      <c r="BQ118" s="215">
        <f t="shared" ref="BQ118:BU118" si="386">SUM(BQ108:BQ117)</f>
        <v>12</v>
      </c>
      <c r="BR118" s="215">
        <f t="shared" si="386"/>
        <v>0</v>
      </c>
      <c r="BS118" s="215">
        <f t="shared" si="386"/>
        <v>0</v>
      </c>
      <c r="BT118" s="215">
        <f t="shared" si="386"/>
        <v>30</v>
      </c>
      <c r="BU118" s="215">
        <f t="shared" si="386"/>
        <v>0</v>
      </c>
    </row>
    <row r="119" spans="1:93" s="217" customFormat="1">
      <c r="A119" s="223"/>
      <c r="B119" s="223"/>
      <c r="C119" s="206"/>
      <c r="D119" s="215">
        <f>SUM(D118:E118)</f>
        <v>10</v>
      </c>
      <c r="E119" s="216"/>
      <c r="F119" s="38">
        <f>SUM(F118:K118)</f>
        <v>10</v>
      </c>
      <c r="G119" s="38"/>
      <c r="H119" s="38"/>
      <c r="I119" s="38"/>
      <c r="J119" s="38"/>
      <c r="K119" s="38"/>
      <c r="L119" s="38"/>
      <c r="M119" s="38"/>
      <c r="N119" s="38"/>
      <c r="O119" s="38"/>
      <c r="P119" s="216"/>
      <c r="Q119" s="216"/>
      <c r="R119" s="223">
        <f>SUM(R118:U118)</f>
        <v>27</v>
      </c>
      <c r="S119" s="223"/>
      <c r="T119" s="223"/>
      <c r="U119" s="223"/>
      <c r="V119" s="223">
        <f>SUM(V118:Y118)</f>
        <v>29</v>
      </c>
      <c r="W119" s="223"/>
      <c r="X119" s="223"/>
      <c r="Y119" s="223"/>
      <c r="Z119" s="223">
        <f>SUM(Z118:AC118)</f>
        <v>31</v>
      </c>
      <c r="AA119" s="223"/>
      <c r="AB119" s="223"/>
      <c r="AC119" s="223"/>
      <c r="AD119" s="223">
        <f>SUM(AD118:AG118)</f>
        <v>29</v>
      </c>
      <c r="AE119" s="223"/>
      <c r="AF119" s="223"/>
      <c r="AG119" s="223"/>
      <c r="AH119" s="223">
        <f>SUM(AH118:AK118)</f>
        <v>29</v>
      </c>
      <c r="AI119" s="223"/>
      <c r="AJ119" s="223"/>
      <c r="AK119" s="223"/>
      <c r="AL119" s="223">
        <f>SUM(AL118:AO118)</f>
        <v>29</v>
      </c>
      <c r="AM119" s="223"/>
      <c r="AN119" s="223"/>
      <c r="AO119" s="223"/>
      <c r="AP119" s="223">
        <f>SUM(AP118:AS118)</f>
        <v>28</v>
      </c>
      <c r="AQ119" s="223"/>
      <c r="AR119" s="223"/>
      <c r="AS119" s="223"/>
      <c r="AT119" s="223">
        <f>SUM(AT118:AW118)</f>
        <v>30</v>
      </c>
      <c r="AU119" s="223"/>
      <c r="AV119" s="223"/>
      <c r="AW119" s="223"/>
      <c r="AX119" s="223">
        <f>SUM(AX118:BA118)</f>
        <v>30</v>
      </c>
      <c r="AY119" s="223"/>
      <c r="AZ119" s="223"/>
      <c r="BA119" s="223"/>
      <c r="BB119" s="223">
        <f>SUM(BB118:BE118)</f>
        <v>29</v>
      </c>
      <c r="BC119" s="223"/>
      <c r="BD119" s="223"/>
      <c r="BE119" s="223"/>
      <c r="BF119" s="223">
        <f>SUM(BF118:BI118)</f>
        <v>28</v>
      </c>
      <c r="BG119" s="223"/>
      <c r="BH119" s="223"/>
      <c r="BI119" s="223"/>
      <c r="BJ119" s="223">
        <f>SUM(BJ118:BM118)</f>
        <v>27</v>
      </c>
      <c r="BK119" s="223"/>
      <c r="BL119" s="223"/>
      <c r="BM119" s="223"/>
      <c r="BN119" s="223">
        <f>SUM(BN118:BQ118)</f>
        <v>33</v>
      </c>
      <c r="BO119" s="223"/>
      <c r="BP119" s="223"/>
      <c r="BQ119" s="223"/>
      <c r="BR119" s="223">
        <f>SUM(BR118:BU118)</f>
        <v>30</v>
      </c>
      <c r="BS119" s="223"/>
      <c r="BT119" s="223"/>
      <c r="BU119" s="223"/>
    </row>
    <row r="120" spans="1:93">
      <c r="A120" s="151"/>
      <c r="B120" s="181"/>
      <c r="C120" s="208"/>
      <c r="D120" s="18"/>
      <c r="E120" s="19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19"/>
      <c r="Q120" s="19"/>
      <c r="R120" s="145">
        <f>R118/1</f>
        <v>0</v>
      </c>
      <c r="S120" s="145">
        <f>S118/2</f>
        <v>3</v>
      </c>
      <c r="T120" s="145">
        <f>T118/3</f>
        <v>7</v>
      </c>
      <c r="U120" s="145">
        <f>U118/4</f>
        <v>0</v>
      </c>
      <c r="V120" s="145">
        <f t="shared" ref="V120" si="387">V118/1</f>
        <v>0</v>
      </c>
      <c r="W120" s="145">
        <f t="shared" ref="W120" si="388">W118/2</f>
        <v>1</v>
      </c>
      <c r="X120" s="145">
        <f t="shared" ref="X120" si="389">X118/3</f>
        <v>9</v>
      </c>
      <c r="Y120" s="145">
        <f t="shared" ref="Y120" si="390">Y118/4</f>
        <v>0</v>
      </c>
      <c r="Z120" s="145">
        <f t="shared" ref="Z120" si="391">Z118/1</f>
        <v>0</v>
      </c>
      <c r="AA120" s="145">
        <f t="shared" ref="AA120" si="392">AA118/2</f>
        <v>1</v>
      </c>
      <c r="AB120" s="145">
        <f t="shared" ref="AB120" si="393">AB118/3</f>
        <v>7</v>
      </c>
      <c r="AC120" s="145">
        <f t="shared" ref="AC120" si="394">AC118/4</f>
        <v>2</v>
      </c>
      <c r="AD120" s="145">
        <f t="shared" ref="AD120" si="395">AD118/1</f>
        <v>0</v>
      </c>
      <c r="AE120" s="145">
        <f t="shared" ref="AE120" si="396">AE118/2</f>
        <v>1</v>
      </c>
      <c r="AF120" s="145">
        <f t="shared" ref="AF120" si="397">AF118/3</f>
        <v>9</v>
      </c>
      <c r="AG120" s="145">
        <f t="shared" ref="AG120" si="398">AG118/4</f>
        <v>0</v>
      </c>
      <c r="AH120" s="145">
        <f t="shared" ref="AH120" si="399">AH118/1</f>
        <v>0</v>
      </c>
      <c r="AI120" s="145">
        <f t="shared" ref="AI120" si="400">AI118/2</f>
        <v>2</v>
      </c>
      <c r="AJ120" s="145">
        <f t="shared" ref="AJ120" si="401">AJ118/3</f>
        <v>7</v>
      </c>
      <c r="AK120" s="145">
        <f t="shared" ref="AK120" si="402">AK118/4</f>
        <v>1</v>
      </c>
      <c r="AL120" s="145">
        <f t="shared" ref="AL120" si="403">AL118/1</f>
        <v>0</v>
      </c>
      <c r="AM120" s="145">
        <f t="shared" ref="AM120" si="404">AM118/2</f>
        <v>2</v>
      </c>
      <c r="AN120" s="145">
        <f t="shared" ref="AN120" si="405">AN118/3</f>
        <v>7</v>
      </c>
      <c r="AO120" s="145">
        <f t="shared" ref="AO120" si="406">AO118/4</f>
        <v>1</v>
      </c>
      <c r="AP120" s="145">
        <f t="shared" ref="AP120" si="407">AP118/1</f>
        <v>0</v>
      </c>
      <c r="AQ120" s="145">
        <f t="shared" ref="AQ120" si="408">AQ118/2</f>
        <v>3</v>
      </c>
      <c r="AR120" s="145">
        <f t="shared" ref="AR120" si="409">AR118/3</f>
        <v>6</v>
      </c>
      <c r="AS120" s="145">
        <f t="shared" ref="AS120" si="410">AS118/4</f>
        <v>1</v>
      </c>
      <c r="AT120" s="145">
        <f t="shared" ref="AT120" si="411">AT118/1</f>
        <v>0</v>
      </c>
      <c r="AU120" s="145">
        <f t="shared" ref="AU120" si="412">AU118/2</f>
        <v>0</v>
      </c>
      <c r="AV120" s="145">
        <f t="shared" ref="AV120" si="413">AV118/3</f>
        <v>10</v>
      </c>
      <c r="AW120" s="145">
        <f t="shared" ref="AW120" si="414">AW118/4</f>
        <v>0</v>
      </c>
      <c r="AX120" s="145">
        <f t="shared" ref="AX120" si="415">AX118/1</f>
        <v>0</v>
      </c>
      <c r="AY120" s="145">
        <f t="shared" ref="AY120" si="416">AY118/2</f>
        <v>1</v>
      </c>
      <c r="AZ120" s="145">
        <f t="shared" ref="AZ120" si="417">AZ118/3</f>
        <v>8</v>
      </c>
      <c r="BA120" s="145">
        <f t="shared" ref="BA120" si="418">BA118/4</f>
        <v>1</v>
      </c>
      <c r="BB120" s="145">
        <f t="shared" ref="BB120" si="419">BB118/1</f>
        <v>0</v>
      </c>
      <c r="BC120" s="145">
        <f t="shared" ref="BC120" si="420">BC118/2</f>
        <v>1</v>
      </c>
      <c r="BD120" s="145">
        <f t="shared" ref="BD120" si="421">BD118/3</f>
        <v>9</v>
      </c>
      <c r="BE120" s="145">
        <f t="shared" ref="BE120" si="422">BE118/4</f>
        <v>0</v>
      </c>
      <c r="BF120" s="145">
        <f t="shared" ref="BF120" si="423">BF118/1</f>
        <v>0</v>
      </c>
      <c r="BG120" s="145">
        <f t="shared" ref="BG120" si="424">BG118/2</f>
        <v>3</v>
      </c>
      <c r="BH120" s="145">
        <f t="shared" ref="BH120" si="425">BH118/3</f>
        <v>6</v>
      </c>
      <c r="BI120" s="145">
        <f t="shared" ref="BI120" si="426">BI118/4</f>
        <v>1</v>
      </c>
      <c r="BJ120" s="145">
        <f t="shared" ref="BJ120" si="427">BJ118/1</f>
        <v>0</v>
      </c>
      <c r="BK120" s="145">
        <f t="shared" ref="BK120" si="428">BK118/2</f>
        <v>5</v>
      </c>
      <c r="BL120" s="145">
        <f t="shared" ref="BL120" si="429">BL118/3</f>
        <v>3</v>
      </c>
      <c r="BM120" s="145">
        <f t="shared" ref="BM120" si="430">BM118/4</f>
        <v>2</v>
      </c>
      <c r="BN120" s="145">
        <f t="shared" ref="BN120" si="431">BN118/1</f>
        <v>0</v>
      </c>
      <c r="BO120" s="145">
        <f t="shared" ref="BO120" si="432">BO118/2</f>
        <v>0</v>
      </c>
      <c r="BP120" s="145">
        <f t="shared" ref="BP120" si="433">BP118/3</f>
        <v>7</v>
      </c>
      <c r="BQ120" s="145">
        <f t="shared" ref="BQ120" si="434">BQ118/4</f>
        <v>3</v>
      </c>
      <c r="BR120" s="145">
        <f t="shared" ref="BR120" si="435">BR118/1</f>
        <v>0</v>
      </c>
      <c r="BS120" s="145">
        <f t="shared" ref="BS120" si="436">BS118/2</f>
        <v>0</v>
      </c>
      <c r="BT120" s="145">
        <f t="shared" ref="BT120" si="437">BT118/3</f>
        <v>10</v>
      </c>
      <c r="BU120" s="145">
        <f t="shared" ref="BU120" si="438">BU118/4</f>
        <v>0</v>
      </c>
      <c r="CJ120" s="28"/>
      <c r="CO120" s="28"/>
    </row>
    <row r="121" spans="1:93">
      <c r="A121" s="151"/>
      <c r="B121" s="181"/>
      <c r="C121" s="208"/>
      <c r="D121" s="18"/>
      <c r="E121" s="19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19"/>
      <c r="Q121" s="19"/>
      <c r="R121" s="145">
        <f>SUM(R120:U120)</f>
        <v>10</v>
      </c>
      <c r="S121" s="145">
        <v>10</v>
      </c>
      <c r="T121" s="145">
        <v>10</v>
      </c>
      <c r="U121" s="145">
        <v>10</v>
      </c>
      <c r="V121" s="145">
        <v>10</v>
      </c>
      <c r="W121" s="145">
        <v>10</v>
      </c>
      <c r="X121" s="145">
        <v>10</v>
      </c>
      <c r="Y121" s="145">
        <v>10</v>
      </c>
      <c r="Z121" s="145">
        <v>10</v>
      </c>
      <c r="AA121" s="145">
        <v>10</v>
      </c>
      <c r="AB121" s="145">
        <v>10</v>
      </c>
      <c r="AC121" s="145">
        <v>10</v>
      </c>
      <c r="AD121" s="145">
        <v>10</v>
      </c>
      <c r="AE121" s="145">
        <v>10</v>
      </c>
      <c r="AF121" s="145">
        <v>10</v>
      </c>
      <c r="AG121" s="145">
        <v>10</v>
      </c>
      <c r="AH121" s="145">
        <v>10</v>
      </c>
      <c r="AI121" s="145">
        <v>10</v>
      </c>
      <c r="AJ121" s="145">
        <v>10</v>
      </c>
      <c r="AK121" s="145">
        <v>10</v>
      </c>
      <c r="AL121" s="145">
        <v>10</v>
      </c>
      <c r="AM121" s="145">
        <v>10</v>
      </c>
      <c r="AN121" s="145">
        <v>10</v>
      </c>
      <c r="AO121" s="145">
        <v>10</v>
      </c>
      <c r="AP121" s="145">
        <v>10</v>
      </c>
      <c r="AQ121" s="145">
        <v>10</v>
      </c>
      <c r="AR121" s="145">
        <v>10</v>
      </c>
      <c r="AS121" s="145">
        <v>10</v>
      </c>
      <c r="AT121" s="145">
        <v>10</v>
      </c>
      <c r="AU121" s="145">
        <v>10</v>
      </c>
      <c r="AV121" s="145">
        <v>10</v>
      </c>
      <c r="AW121" s="145">
        <v>10</v>
      </c>
      <c r="AX121" s="145">
        <v>10</v>
      </c>
      <c r="AY121" s="145">
        <v>10</v>
      </c>
      <c r="AZ121" s="145">
        <v>10</v>
      </c>
      <c r="BA121" s="145">
        <v>10</v>
      </c>
      <c r="BB121" s="145">
        <v>10</v>
      </c>
      <c r="BC121" s="145">
        <v>10</v>
      </c>
      <c r="BD121" s="145">
        <v>10</v>
      </c>
      <c r="BE121" s="145">
        <v>10</v>
      </c>
      <c r="BF121" s="145">
        <v>10</v>
      </c>
      <c r="BG121" s="145">
        <v>10</v>
      </c>
      <c r="BH121" s="145">
        <v>10</v>
      </c>
      <c r="BI121" s="145">
        <v>10</v>
      </c>
      <c r="BJ121" s="145">
        <v>10</v>
      </c>
      <c r="BK121" s="145">
        <v>10</v>
      </c>
      <c r="BL121" s="145">
        <v>10</v>
      </c>
      <c r="BM121" s="145">
        <v>10</v>
      </c>
      <c r="BN121" s="145">
        <v>10</v>
      </c>
      <c r="BO121" s="145">
        <v>10</v>
      </c>
      <c r="BP121" s="145">
        <v>10</v>
      </c>
      <c r="BQ121" s="145">
        <v>10</v>
      </c>
      <c r="BR121" s="145">
        <v>10</v>
      </c>
      <c r="BS121" s="145">
        <v>10</v>
      </c>
      <c r="BT121" s="145">
        <v>10</v>
      </c>
      <c r="BU121" s="145">
        <v>10</v>
      </c>
      <c r="CJ121" s="28"/>
      <c r="CO121" s="28"/>
    </row>
    <row r="122" spans="1:93">
      <c r="A122" s="151"/>
      <c r="B122" s="181"/>
      <c r="C122" s="208"/>
      <c r="D122" s="18"/>
      <c r="E122" s="19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19"/>
      <c r="Q122" s="19"/>
      <c r="R122" s="246">
        <f>R120/R121*100%</f>
        <v>0</v>
      </c>
      <c r="S122" s="246">
        <f>S120/S121*100%</f>
        <v>0.3</v>
      </c>
      <c r="T122" s="246">
        <f>T120/T121*100%</f>
        <v>0.7</v>
      </c>
      <c r="U122" s="246">
        <f>U120/U121*100%</f>
        <v>0</v>
      </c>
      <c r="V122" s="246">
        <f t="shared" ref="V122:BU122" si="439">V120/V121*100%</f>
        <v>0</v>
      </c>
      <c r="W122" s="246">
        <f t="shared" si="439"/>
        <v>0.1</v>
      </c>
      <c r="X122" s="246">
        <f t="shared" si="439"/>
        <v>0.9</v>
      </c>
      <c r="Y122" s="246">
        <f t="shared" si="439"/>
        <v>0</v>
      </c>
      <c r="Z122" s="246">
        <f t="shared" si="439"/>
        <v>0</v>
      </c>
      <c r="AA122" s="246">
        <f t="shared" si="439"/>
        <v>0.1</v>
      </c>
      <c r="AB122" s="246">
        <f t="shared" si="439"/>
        <v>0.7</v>
      </c>
      <c r="AC122" s="246">
        <f t="shared" si="439"/>
        <v>0.2</v>
      </c>
      <c r="AD122" s="246">
        <f t="shared" si="439"/>
        <v>0</v>
      </c>
      <c r="AE122" s="246">
        <f t="shared" si="439"/>
        <v>0.1</v>
      </c>
      <c r="AF122" s="246">
        <f t="shared" si="439"/>
        <v>0.9</v>
      </c>
      <c r="AG122" s="246">
        <f t="shared" si="439"/>
        <v>0</v>
      </c>
      <c r="AH122" s="246">
        <f t="shared" si="439"/>
        <v>0</v>
      </c>
      <c r="AI122" s="246">
        <f t="shared" si="439"/>
        <v>0.2</v>
      </c>
      <c r="AJ122" s="246">
        <f t="shared" si="439"/>
        <v>0.7</v>
      </c>
      <c r="AK122" s="246">
        <f t="shared" si="439"/>
        <v>0.1</v>
      </c>
      <c r="AL122" s="246">
        <f t="shared" si="439"/>
        <v>0</v>
      </c>
      <c r="AM122" s="246">
        <f t="shared" si="439"/>
        <v>0.2</v>
      </c>
      <c r="AN122" s="246">
        <f t="shared" si="439"/>
        <v>0.7</v>
      </c>
      <c r="AO122" s="246">
        <f t="shared" si="439"/>
        <v>0.1</v>
      </c>
      <c r="AP122" s="246">
        <f t="shared" si="439"/>
        <v>0</v>
      </c>
      <c r="AQ122" s="246">
        <f t="shared" si="439"/>
        <v>0.3</v>
      </c>
      <c r="AR122" s="246">
        <f t="shared" si="439"/>
        <v>0.6</v>
      </c>
      <c r="AS122" s="246">
        <f t="shared" si="439"/>
        <v>0.1</v>
      </c>
      <c r="AT122" s="246">
        <f t="shared" si="439"/>
        <v>0</v>
      </c>
      <c r="AU122" s="246">
        <f t="shared" si="439"/>
        <v>0</v>
      </c>
      <c r="AV122" s="246">
        <f t="shared" si="439"/>
        <v>1</v>
      </c>
      <c r="AW122" s="246">
        <f t="shared" si="439"/>
        <v>0</v>
      </c>
      <c r="AX122" s="246">
        <f t="shared" si="439"/>
        <v>0</v>
      </c>
      <c r="AY122" s="246">
        <f t="shared" si="439"/>
        <v>0.1</v>
      </c>
      <c r="AZ122" s="246">
        <f t="shared" si="439"/>
        <v>0.8</v>
      </c>
      <c r="BA122" s="246">
        <f t="shared" si="439"/>
        <v>0.1</v>
      </c>
      <c r="BB122" s="246">
        <f t="shared" si="439"/>
        <v>0</v>
      </c>
      <c r="BC122" s="246">
        <f t="shared" si="439"/>
        <v>0.1</v>
      </c>
      <c r="BD122" s="246">
        <f t="shared" si="439"/>
        <v>0.9</v>
      </c>
      <c r="BE122" s="246">
        <f t="shared" si="439"/>
        <v>0</v>
      </c>
      <c r="BF122" s="246">
        <f t="shared" si="439"/>
        <v>0</v>
      </c>
      <c r="BG122" s="246">
        <f t="shared" si="439"/>
        <v>0.3</v>
      </c>
      <c r="BH122" s="246">
        <f t="shared" si="439"/>
        <v>0.6</v>
      </c>
      <c r="BI122" s="246">
        <f t="shared" si="439"/>
        <v>0.1</v>
      </c>
      <c r="BJ122" s="246">
        <f t="shared" si="439"/>
        <v>0</v>
      </c>
      <c r="BK122" s="246">
        <f t="shared" si="439"/>
        <v>0.5</v>
      </c>
      <c r="BL122" s="246">
        <f t="shared" si="439"/>
        <v>0.3</v>
      </c>
      <c r="BM122" s="246">
        <f t="shared" si="439"/>
        <v>0.2</v>
      </c>
      <c r="BN122" s="246">
        <f t="shared" si="439"/>
        <v>0</v>
      </c>
      <c r="BO122" s="246">
        <f t="shared" si="439"/>
        <v>0</v>
      </c>
      <c r="BP122" s="246">
        <f t="shared" si="439"/>
        <v>0.7</v>
      </c>
      <c r="BQ122" s="246">
        <f t="shared" si="439"/>
        <v>0.3</v>
      </c>
      <c r="BR122" s="246">
        <f t="shared" si="439"/>
        <v>0</v>
      </c>
      <c r="BS122" s="246">
        <f t="shared" si="439"/>
        <v>0</v>
      </c>
      <c r="BT122" s="246">
        <f t="shared" si="439"/>
        <v>1</v>
      </c>
      <c r="BU122" s="246">
        <f t="shared" si="439"/>
        <v>0</v>
      </c>
      <c r="CJ122" s="28"/>
      <c r="CO122" s="28"/>
    </row>
    <row r="123" spans="1:93">
      <c r="R123" s="29">
        <f>SUM(R122:S122)</f>
        <v>0.3</v>
      </c>
      <c r="V123" s="29">
        <f>SUM(V122:W122)</f>
        <v>0.1</v>
      </c>
      <c r="Z123" s="29">
        <f>SUM(Z122:AA122)</f>
        <v>0.1</v>
      </c>
      <c r="AD123" s="29">
        <f>SUM(AD122:AE122)</f>
        <v>0.1</v>
      </c>
      <c r="AH123" s="29">
        <f>SUM(AH122:AI122)</f>
        <v>0.2</v>
      </c>
      <c r="AL123" s="29">
        <f>SUM(AL122:AM122)</f>
        <v>0.2</v>
      </c>
      <c r="AP123" s="29">
        <f>SUM(AP122:AQ122)</f>
        <v>0.3</v>
      </c>
      <c r="AT123" s="29">
        <f>SUM(AT122:AU122)</f>
        <v>0</v>
      </c>
      <c r="AX123" s="29">
        <f>SUM(AX122:AY122)</f>
        <v>0.1</v>
      </c>
      <c r="BB123" s="29">
        <f>SUM(BB122:BC122)</f>
        <v>0.1</v>
      </c>
      <c r="BF123" s="29">
        <f>SUM(BF122:BG122)</f>
        <v>0.3</v>
      </c>
      <c r="BJ123" s="29">
        <f>SUM(BJ122:BK122)</f>
        <v>0.5</v>
      </c>
      <c r="BN123" s="29">
        <f>SUM(BN122:BO122)</f>
        <v>0</v>
      </c>
      <c r="BR123" s="29">
        <f>SUM(BR122:BS122)</f>
        <v>0</v>
      </c>
    </row>
    <row r="125" spans="1:93">
      <c r="A125" s="151">
        <v>1</v>
      </c>
      <c r="B125" s="183">
        <v>1</v>
      </c>
      <c r="C125" s="628" t="s">
        <v>179</v>
      </c>
      <c r="D125" s="18">
        <v>1</v>
      </c>
      <c r="E125" s="19"/>
      <c r="F125" s="20"/>
      <c r="G125" s="20"/>
      <c r="H125" s="20"/>
      <c r="I125" s="20"/>
      <c r="J125" s="20">
        <v>1</v>
      </c>
      <c r="K125" s="20"/>
      <c r="L125" s="20"/>
      <c r="M125" s="20"/>
      <c r="N125" s="20"/>
      <c r="O125" s="20"/>
      <c r="P125" s="19"/>
      <c r="Q125" s="19"/>
      <c r="R125" s="145"/>
      <c r="S125" s="145"/>
      <c r="T125" s="145">
        <v>3</v>
      </c>
      <c r="U125" s="145"/>
      <c r="V125" s="10"/>
      <c r="W125" s="10"/>
      <c r="X125" s="10">
        <v>3</v>
      </c>
      <c r="Y125" s="10"/>
      <c r="Z125" s="146"/>
      <c r="AA125" s="146"/>
      <c r="AB125" s="146">
        <v>3</v>
      </c>
      <c r="AC125" s="146"/>
      <c r="AD125" s="147"/>
      <c r="AE125" s="147"/>
      <c r="AF125" s="147">
        <v>3</v>
      </c>
      <c r="AG125" s="147"/>
      <c r="AH125" s="148"/>
      <c r="AI125" s="148"/>
      <c r="AJ125" s="148">
        <v>3</v>
      </c>
      <c r="AK125" s="148"/>
      <c r="AL125" s="149"/>
      <c r="AM125" s="149"/>
      <c r="AN125" s="149">
        <v>3</v>
      </c>
      <c r="AO125" s="149"/>
      <c r="AP125" s="10"/>
      <c r="AQ125" s="10"/>
      <c r="AR125" s="10">
        <v>3</v>
      </c>
      <c r="AS125" s="10"/>
      <c r="AT125" s="150"/>
      <c r="AU125" s="150"/>
      <c r="AV125" s="150">
        <v>3</v>
      </c>
      <c r="AW125" s="150"/>
      <c r="AX125" s="145"/>
      <c r="AY125" s="145"/>
      <c r="AZ125" s="145">
        <v>3</v>
      </c>
      <c r="BA125" s="145"/>
      <c r="BB125" s="10"/>
      <c r="BC125" s="10"/>
      <c r="BD125" s="10">
        <v>3</v>
      </c>
      <c r="BE125" s="10"/>
      <c r="BF125" s="146"/>
      <c r="BG125" s="146"/>
      <c r="BH125" s="146">
        <v>3</v>
      </c>
      <c r="BI125" s="146"/>
      <c r="BJ125" s="147"/>
      <c r="BK125" s="147"/>
      <c r="BL125" s="147">
        <v>3</v>
      </c>
      <c r="BM125" s="147"/>
      <c r="BN125" s="148"/>
      <c r="BO125" s="148"/>
      <c r="BP125" s="148">
        <v>3</v>
      </c>
      <c r="BQ125" s="148"/>
      <c r="BR125" s="149"/>
      <c r="BS125" s="149"/>
      <c r="BT125" s="149">
        <v>3</v>
      </c>
      <c r="BU125" s="149"/>
      <c r="CJ125" s="28"/>
      <c r="CO125" s="28"/>
    </row>
    <row r="126" spans="1:93">
      <c r="A126" s="151">
        <v>2</v>
      </c>
      <c r="B126" s="183">
        <v>2</v>
      </c>
      <c r="C126" s="629"/>
      <c r="D126" s="18">
        <v>1</v>
      </c>
      <c r="E126" s="19"/>
      <c r="F126" s="20"/>
      <c r="G126" s="20"/>
      <c r="H126" s="20"/>
      <c r="I126" s="20">
        <v>1</v>
      </c>
      <c r="J126" s="20"/>
      <c r="K126" s="20"/>
      <c r="L126" s="20"/>
      <c r="M126" s="20"/>
      <c r="N126" s="20"/>
      <c r="O126" s="20"/>
      <c r="P126" s="19"/>
      <c r="Q126" s="19"/>
      <c r="R126" s="145"/>
      <c r="S126" s="145"/>
      <c r="T126" s="145">
        <v>3</v>
      </c>
      <c r="U126" s="145"/>
      <c r="V126" s="10"/>
      <c r="W126" s="10"/>
      <c r="X126" s="10">
        <v>3</v>
      </c>
      <c r="Y126" s="10"/>
      <c r="Z126" s="146"/>
      <c r="AA126" s="146">
        <v>2</v>
      </c>
      <c r="AB126" s="146"/>
      <c r="AC126" s="146"/>
      <c r="AD126" s="147"/>
      <c r="AE126" s="147"/>
      <c r="AF126" s="147">
        <v>3</v>
      </c>
      <c r="AG126" s="147"/>
      <c r="AH126" s="148"/>
      <c r="AI126" s="148"/>
      <c r="AJ126" s="148"/>
      <c r="AK126" s="148">
        <v>4</v>
      </c>
      <c r="AL126" s="149"/>
      <c r="AM126" s="149"/>
      <c r="AN126" s="149"/>
      <c r="AO126" s="149">
        <v>4</v>
      </c>
      <c r="AP126" s="10"/>
      <c r="AQ126" s="10"/>
      <c r="AR126" s="10">
        <v>3</v>
      </c>
      <c r="AS126" s="10"/>
      <c r="AT126" s="150"/>
      <c r="AU126" s="150"/>
      <c r="AV126" s="150"/>
      <c r="AW126" s="150">
        <v>4</v>
      </c>
      <c r="AX126" s="145"/>
      <c r="AY126" s="145"/>
      <c r="AZ126" s="145">
        <v>3</v>
      </c>
      <c r="BA126" s="145"/>
      <c r="BB126" s="10"/>
      <c r="BC126" s="10"/>
      <c r="BD126" s="10">
        <v>3</v>
      </c>
      <c r="BE126" s="10"/>
      <c r="BF126" s="146"/>
      <c r="BG126" s="146"/>
      <c r="BH126" s="146">
        <v>3</v>
      </c>
      <c r="BI126" s="146"/>
      <c r="BJ126" s="147"/>
      <c r="BK126" s="147"/>
      <c r="BL126" s="147"/>
      <c r="BM126" s="147">
        <v>4</v>
      </c>
      <c r="BN126" s="148"/>
      <c r="BO126" s="148"/>
      <c r="BP126" s="148">
        <v>3</v>
      </c>
      <c r="BQ126" s="148"/>
      <c r="BR126" s="149"/>
      <c r="BS126" s="149"/>
      <c r="BT126" s="149">
        <v>3</v>
      </c>
      <c r="BU126" s="149"/>
      <c r="CJ126" s="28"/>
      <c r="CO126" s="28"/>
    </row>
    <row r="127" spans="1:93">
      <c r="A127" s="151">
        <v>3</v>
      </c>
      <c r="B127" s="183">
        <v>3</v>
      </c>
      <c r="C127" s="629"/>
      <c r="D127" s="18">
        <v>1</v>
      </c>
      <c r="E127" s="19"/>
      <c r="F127" s="20"/>
      <c r="G127" s="20"/>
      <c r="H127" s="20"/>
      <c r="I127" s="20">
        <v>1</v>
      </c>
      <c r="J127" s="20"/>
      <c r="K127" s="20"/>
      <c r="L127" s="20"/>
      <c r="M127" s="20"/>
      <c r="N127" s="20"/>
      <c r="O127" s="20"/>
      <c r="P127" s="19"/>
      <c r="Q127" s="19"/>
      <c r="R127" s="145"/>
      <c r="S127" s="145"/>
      <c r="T127" s="145">
        <v>3</v>
      </c>
      <c r="U127" s="145"/>
      <c r="V127" s="10"/>
      <c r="W127" s="10"/>
      <c r="X127" s="10">
        <v>3</v>
      </c>
      <c r="Y127" s="10"/>
      <c r="Z127" s="146"/>
      <c r="AA127" s="146"/>
      <c r="AB127" s="146">
        <v>3</v>
      </c>
      <c r="AC127" s="146"/>
      <c r="AD127" s="147"/>
      <c r="AE127" s="147"/>
      <c r="AF127" s="147">
        <v>3</v>
      </c>
      <c r="AG127" s="147"/>
      <c r="AH127" s="148"/>
      <c r="AI127" s="148"/>
      <c r="AJ127" s="148">
        <v>3</v>
      </c>
      <c r="AK127" s="148"/>
      <c r="AL127" s="149"/>
      <c r="AM127" s="149"/>
      <c r="AN127" s="149">
        <v>3</v>
      </c>
      <c r="AO127" s="149"/>
      <c r="AP127" s="10"/>
      <c r="AQ127" s="10"/>
      <c r="AR127" s="10">
        <v>3</v>
      </c>
      <c r="AS127" s="10"/>
      <c r="AT127" s="150"/>
      <c r="AU127" s="150"/>
      <c r="AV127" s="150">
        <v>3</v>
      </c>
      <c r="AW127" s="150"/>
      <c r="AX127" s="145"/>
      <c r="AY127" s="145"/>
      <c r="AZ127" s="145">
        <v>3</v>
      </c>
      <c r="BA127" s="145"/>
      <c r="BB127" s="10"/>
      <c r="BC127" s="10"/>
      <c r="BD127" s="10">
        <v>3</v>
      </c>
      <c r="BE127" s="10"/>
      <c r="BF127" s="146"/>
      <c r="BG127" s="146"/>
      <c r="BH127" s="146">
        <v>3</v>
      </c>
      <c r="BI127" s="146"/>
      <c r="BJ127" s="147"/>
      <c r="BK127" s="147"/>
      <c r="BL127" s="147">
        <v>3</v>
      </c>
      <c r="BM127" s="147"/>
      <c r="BN127" s="148"/>
      <c r="BO127" s="148"/>
      <c r="BP127" s="148">
        <v>3</v>
      </c>
      <c r="BQ127" s="148"/>
      <c r="BR127" s="149"/>
      <c r="BS127" s="149"/>
      <c r="BT127" s="149">
        <v>3</v>
      </c>
      <c r="BU127" s="149"/>
      <c r="CJ127" s="28"/>
      <c r="CO127" s="28"/>
    </row>
    <row r="128" spans="1:93">
      <c r="A128" s="151">
        <v>4</v>
      </c>
      <c r="B128" s="183">
        <v>4</v>
      </c>
      <c r="C128" s="629"/>
      <c r="D128" s="18">
        <v>1</v>
      </c>
      <c r="E128" s="19"/>
      <c r="F128" s="20"/>
      <c r="G128" s="20"/>
      <c r="H128" s="20"/>
      <c r="I128" s="20"/>
      <c r="J128" s="20">
        <v>1</v>
      </c>
      <c r="K128" s="20"/>
      <c r="L128" s="20"/>
      <c r="M128" s="20"/>
      <c r="N128" s="20"/>
      <c r="O128" s="20"/>
      <c r="P128" s="19"/>
      <c r="Q128" s="19"/>
      <c r="R128" s="145"/>
      <c r="S128" s="145"/>
      <c r="T128" s="145">
        <v>3</v>
      </c>
      <c r="U128" s="145"/>
      <c r="V128" s="10"/>
      <c r="W128" s="10"/>
      <c r="X128" s="10">
        <v>3</v>
      </c>
      <c r="Y128" s="10"/>
      <c r="Z128" s="146"/>
      <c r="AA128" s="146"/>
      <c r="AB128" s="146">
        <v>3</v>
      </c>
      <c r="AC128" s="146"/>
      <c r="AD128" s="147"/>
      <c r="AE128" s="147"/>
      <c r="AF128" s="147">
        <v>3</v>
      </c>
      <c r="AG128" s="147"/>
      <c r="AH128" s="148"/>
      <c r="AI128" s="148"/>
      <c r="AJ128" s="148">
        <v>3</v>
      </c>
      <c r="AK128" s="148"/>
      <c r="AL128" s="149"/>
      <c r="AM128" s="149"/>
      <c r="AN128" s="149">
        <v>3</v>
      </c>
      <c r="AO128" s="149"/>
      <c r="AP128" s="10"/>
      <c r="AQ128" s="10"/>
      <c r="AR128" s="10">
        <v>3</v>
      </c>
      <c r="AS128" s="10"/>
      <c r="AT128" s="150"/>
      <c r="AU128" s="150"/>
      <c r="AV128" s="150">
        <v>3</v>
      </c>
      <c r="AW128" s="150"/>
      <c r="AX128" s="145"/>
      <c r="AY128" s="145"/>
      <c r="AZ128" s="145">
        <v>3</v>
      </c>
      <c r="BA128" s="145"/>
      <c r="BB128" s="10"/>
      <c r="BC128" s="10"/>
      <c r="BD128" s="10">
        <v>3</v>
      </c>
      <c r="BE128" s="10"/>
      <c r="BF128" s="146"/>
      <c r="BG128" s="146"/>
      <c r="BH128" s="146">
        <v>3</v>
      </c>
      <c r="BI128" s="146"/>
      <c r="BJ128" s="147"/>
      <c r="BK128" s="147"/>
      <c r="BL128" s="147">
        <v>3</v>
      </c>
      <c r="BM128" s="147"/>
      <c r="BN128" s="148"/>
      <c r="BO128" s="148"/>
      <c r="BP128" s="148">
        <v>3</v>
      </c>
      <c r="BQ128" s="148"/>
      <c r="BR128" s="149"/>
      <c r="BS128" s="149"/>
      <c r="BT128" s="149">
        <v>3</v>
      </c>
      <c r="BU128" s="149"/>
      <c r="CJ128" s="28"/>
      <c r="CO128" s="28"/>
    </row>
    <row r="129" spans="1:93">
      <c r="A129" s="151">
        <v>5</v>
      </c>
      <c r="B129" s="183">
        <v>5</v>
      </c>
      <c r="C129" s="629"/>
      <c r="D129" s="18">
        <v>1</v>
      </c>
      <c r="E129" s="19"/>
      <c r="F129" s="20"/>
      <c r="G129" s="20"/>
      <c r="H129" s="20"/>
      <c r="I129" s="20">
        <v>1</v>
      </c>
      <c r="J129" s="20"/>
      <c r="K129" s="20"/>
      <c r="L129" s="20"/>
      <c r="M129" s="20"/>
      <c r="N129" s="20"/>
      <c r="O129" s="20"/>
      <c r="P129" s="19"/>
      <c r="Q129" s="19"/>
      <c r="R129" s="145"/>
      <c r="S129" s="145"/>
      <c r="T129" s="145">
        <v>3</v>
      </c>
      <c r="U129" s="145"/>
      <c r="V129" s="10"/>
      <c r="W129" s="10">
        <v>2</v>
      </c>
      <c r="X129" s="10"/>
      <c r="Y129" s="10"/>
      <c r="Z129" s="146"/>
      <c r="AA129" s="146"/>
      <c r="AB129" s="146">
        <v>3</v>
      </c>
      <c r="AC129" s="146"/>
      <c r="AD129" s="147"/>
      <c r="AE129" s="147"/>
      <c r="AF129" s="147">
        <v>3</v>
      </c>
      <c r="AG129" s="147"/>
      <c r="AH129" s="148"/>
      <c r="AI129" s="148"/>
      <c r="AJ129" s="148">
        <v>3</v>
      </c>
      <c r="AK129" s="148"/>
      <c r="AL129" s="149"/>
      <c r="AM129" s="149">
        <v>2</v>
      </c>
      <c r="AN129" s="149"/>
      <c r="AO129" s="149"/>
      <c r="AP129" s="10"/>
      <c r="AQ129" s="10"/>
      <c r="AR129" s="10">
        <v>3</v>
      </c>
      <c r="AS129" s="10"/>
      <c r="AT129" s="150"/>
      <c r="AU129" s="150"/>
      <c r="AV129" s="150">
        <v>3</v>
      </c>
      <c r="AW129" s="150"/>
      <c r="AX129" s="145"/>
      <c r="AY129" s="145"/>
      <c r="AZ129" s="145">
        <v>3</v>
      </c>
      <c r="BA129" s="145"/>
      <c r="BB129" s="10"/>
      <c r="BC129" s="10">
        <v>2</v>
      </c>
      <c r="BD129" s="10"/>
      <c r="BE129" s="10"/>
      <c r="BF129" s="146"/>
      <c r="BG129" s="146"/>
      <c r="BH129" s="146">
        <v>3</v>
      </c>
      <c r="BI129" s="146"/>
      <c r="BJ129" s="147"/>
      <c r="BK129" s="147"/>
      <c r="BL129" s="147">
        <v>3</v>
      </c>
      <c r="BM129" s="147"/>
      <c r="BN129" s="148"/>
      <c r="BO129" s="148"/>
      <c r="BP129" s="148">
        <v>3</v>
      </c>
      <c r="BQ129" s="148"/>
      <c r="BR129" s="149"/>
      <c r="BS129" s="149"/>
      <c r="BT129" s="149">
        <v>3</v>
      </c>
      <c r="BU129" s="149"/>
      <c r="CJ129" s="28"/>
      <c r="CO129" s="28"/>
    </row>
    <row r="130" spans="1:93">
      <c r="A130" s="151">
        <v>6</v>
      </c>
      <c r="B130" s="183">
        <v>6</v>
      </c>
      <c r="C130" s="629"/>
      <c r="D130" s="18">
        <v>1</v>
      </c>
      <c r="E130" s="19"/>
      <c r="F130" s="20"/>
      <c r="G130" s="20"/>
      <c r="H130" s="20"/>
      <c r="I130" s="20">
        <v>1</v>
      </c>
      <c r="J130" s="20"/>
      <c r="K130" s="20"/>
      <c r="L130" s="20"/>
      <c r="M130" s="20"/>
      <c r="N130" s="20"/>
      <c r="O130" s="20"/>
      <c r="P130" s="19"/>
      <c r="Q130" s="19"/>
      <c r="R130" s="145"/>
      <c r="S130" s="145"/>
      <c r="T130" s="145">
        <v>3</v>
      </c>
      <c r="U130" s="145"/>
      <c r="V130" s="10"/>
      <c r="W130" s="10"/>
      <c r="X130" s="10">
        <v>3</v>
      </c>
      <c r="Y130" s="10"/>
      <c r="Z130" s="146"/>
      <c r="AA130" s="146"/>
      <c r="AB130" s="146">
        <v>3</v>
      </c>
      <c r="AC130" s="146"/>
      <c r="AD130" s="147"/>
      <c r="AE130" s="147"/>
      <c r="AF130" s="147">
        <v>3</v>
      </c>
      <c r="AG130" s="147"/>
      <c r="AH130" s="148"/>
      <c r="AI130" s="148"/>
      <c r="AJ130" s="148">
        <v>3</v>
      </c>
      <c r="AK130" s="148"/>
      <c r="AL130" s="149"/>
      <c r="AM130" s="149"/>
      <c r="AN130" s="149">
        <v>3</v>
      </c>
      <c r="AO130" s="149"/>
      <c r="AP130" s="10"/>
      <c r="AQ130" s="10"/>
      <c r="AR130" s="10">
        <v>3</v>
      </c>
      <c r="AS130" s="10"/>
      <c r="AT130" s="150"/>
      <c r="AU130" s="150"/>
      <c r="AV130" s="150">
        <v>3</v>
      </c>
      <c r="AW130" s="150"/>
      <c r="AX130" s="145"/>
      <c r="AY130" s="145"/>
      <c r="AZ130" s="145">
        <v>3</v>
      </c>
      <c r="BA130" s="145"/>
      <c r="BB130" s="10"/>
      <c r="BC130" s="10"/>
      <c r="BD130" s="10">
        <v>3</v>
      </c>
      <c r="BE130" s="10"/>
      <c r="BF130" s="146"/>
      <c r="BG130" s="146"/>
      <c r="BH130" s="146">
        <v>3</v>
      </c>
      <c r="BI130" s="146"/>
      <c r="BJ130" s="147"/>
      <c r="BK130" s="147"/>
      <c r="BL130" s="147">
        <v>3</v>
      </c>
      <c r="BM130" s="147"/>
      <c r="BN130" s="148"/>
      <c r="BO130" s="148"/>
      <c r="BP130" s="148">
        <v>3</v>
      </c>
      <c r="BQ130" s="148"/>
      <c r="BR130" s="149"/>
      <c r="BS130" s="149"/>
      <c r="BT130" s="149">
        <v>3</v>
      </c>
      <c r="BU130" s="149"/>
      <c r="CJ130" s="28"/>
      <c r="CO130" s="28"/>
    </row>
    <row r="131" spans="1:93">
      <c r="A131" s="151">
        <v>7</v>
      </c>
      <c r="B131" s="183">
        <v>7</v>
      </c>
      <c r="C131" s="629"/>
      <c r="D131" s="18">
        <v>1</v>
      </c>
      <c r="E131" s="19"/>
      <c r="F131" s="20"/>
      <c r="G131" s="20"/>
      <c r="H131" s="20"/>
      <c r="I131" s="20">
        <v>1</v>
      </c>
      <c r="J131" s="20"/>
      <c r="K131" s="20"/>
      <c r="L131" s="20"/>
      <c r="M131" s="20"/>
      <c r="N131" s="20"/>
      <c r="O131" s="20"/>
      <c r="P131" s="19"/>
      <c r="Q131" s="19"/>
      <c r="R131" s="145"/>
      <c r="S131" s="145"/>
      <c r="T131" s="145">
        <v>3</v>
      </c>
      <c r="U131" s="145"/>
      <c r="V131" s="10"/>
      <c r="W131" s="10"/>
      <c r="X131" s="10">
        <v>3</v>
      </c>
      <c r="Y131" s="10"/>
      <c r="Z131" s="146"/>
      <c r="AA131" s="146"/>
      <c r="AB131" s="146">
        <v>3</v>
      </c>
      <c r="AC131" s="146"/>
      <c r="AD131" s="147"/>
      <c r="AE131" s="147"/>
      <c r="AF131" s="147">
        <v>3</v>
      </c>
      <c r="AG131" s="147"/>
      <c r="AH131" s="148"/>
      <c r="AI131" s="148"/>
      <c r="AJ131" s="148">
        <v>3</v>
      </c>
      <c r="AK131" s="148"/>
      <c r="AL131" s="149"/>
      <c r="AM131" s="149"/>
      <c r="AN131" s="149">
        <v>3</v>
      </c>
      <c r="AO131" s="149"/>
      <c r="AP131" s="10"/>
      <c r="AQ131" s="10"/>
      <c r="AR131" s="10">
        <v>3</v>
      </c>
      <c r="AS131" s="10"/>
      <c r="AT131" s="150"/>
      <c r="AU131" s="150"/>
      <c r="AV131" s="150">
        <v>3</v>
      </c>
      <c r="AW131" s="150"/>
      <c r="AX131" s="145"/>
      <c r="AY131" s="145"/>
      <c r="AZ131" s="145">
        <v>3</v>
      </c>
      <c r="BA131" s="145"/>
      <c r="BB131" s="10"/>
      <c r="BC131" s="10"/>
      <c r="BD131" s="10">
        <v>3</v>
      </c>
      <c r="BE131" s="10"/>
      <c r="BF131" s="146"/>
      <c r="BG131" s="146"/>
      <c r="BH131" s="146">
        <v>3</v>
      </c>
      <c r="BI131" s="146"/>
      <c r="BJ131" s="147"/>
      <c r="BK131" s="147"/>
      <c r="BL131" s="147">
        <v>3</v>
      </c>
      <c r="BM131" s="147"/>
      <c r="BN131" s="148"/>
      <c r="BO131" s="148"/>
      <c r="BP131" s="148">
        <v>3</v>
      </c>
      <c r="BQ131" s="148"/>
      <c r="BR131" s="149"/>
      <c r="BS131" s="149"/>
      <c r="BT131" s="149">
        <v>3</v>
      </c>
      <c r="BU131" s="149"/>
      <c r="CJ131" s="28"/>
      <c r="CO131" s="28"/>
    </row>
    <row r="132" spans="1:93">
      <c r="A132" s="151">
        <v>8</v>
      </c>
      <c r="B132" s="183">
        <v>8</v>
      </c>
      <c r="C132" s="629"/>
      <c r="D132" s="18">
        <v>1</v>
      </c>
      <c r="E132" s="19"/>
      <c r="F132" s="20"/>
      <c r="G132" s="20"/>
      <c r="H132" s="20"/>
      <c r="I132" s="20">
        <v>1</v>
      </c>
      <c r="J132" s="20"/>
      <c r="K132" s="20"/>
      <c r="L132" s="20"/>
      <c r="M132" s="20"/>
      <c r="N132" s="20"/>
      <c r="O132" s="20"/>
      <c r="P132" s="19"/>
      <c r="Q132" s="19"/>
      <c r="R132" s="145"/>
      <c r="S132" s="145"/>
      <c r="T132" s="145">
        <v>3</v>
      </c>
      <c r="U132" s="145"/>
      <c r="V132" s="10"/>
      <c r="W132" s="10"/>
      <c r="X132" s="10">
        <v>3</v>
      </c>
      <c r="Y132" s="10"/>
      <c r="Z132" s="146"/>
      <c r="AA132" s="146">
        <v>2</v>
      </c>
      <c r="AB132" s="146"/>
      <c r="AC132" s="146"/>
      <c r="AD132" s="147"/>
      <c r="AE132" s="147">
        <v>2</v>
      </c>
      <c r="AF132" s="147"/>
      <c r="AG132" s="147"/>
      <c r="AH132" s="148"/>
      <c r="AI132" s="148"/>
      <c r="AJ132" s="148">
        <v>3</v>
      </c>
      <c r="AK132" s="148"/>
      <c r="AL132" s="149"/>
      <c r="AM132" s="149"/>
      <c r="AN132" s="149">
        <v>3</v>
      </c>
      <c r="AO132" s="149"/>
      <c r="AP132" s="10"/>
      <c r="AQ132" s="10">
        <v>2</v>
      </c>
      <c r="AR132" s="10"/>
      <c r="AS132" s="10"/>
      <c r="AT132" s="150"/>
      <c r="AU132" s="150"/>
      <c r="AV132" s="150">
        <v>3</v>
      </c>
      <c r="AW132" s="150"/>
      <c r="AX132" s="145"/>
      <c r="AY132" s="145"/>
      <c r="AZ132" s="145">
        <v>3</v>
      </c>
      <c r="BA132" s="145"/>
      <c r="BB132" s="10"/>
      <c r="BC132" s="10"/>
      <c r="BD132" s="10">
        <v>3</v>
      </c>
      <c r="BE132" s="10"/>
      <c r="BF132" s="146"/>
      <c r="BG132" s="146"/>
      <c r="BH132" s="146">
        <v>3</v>
      </c>
      <c r="BI132" s="146"/>
      <c r="BJ132" s="147"/>
      <c r="BK132" s="147"/>
      <c r="BL132" s="147">
        <v>3</v>
      </c>
      <c r="BM132" s="147"/>
      <c r="BN132" s="148"/>
      <c r="BO132" s="148"/>
      <c r="BP132" s="148">
        <v>3</v>
      </c>
      <c r="BQ132" s="148"/>
      <c r="BR132" s="149"/>
      <c r="BS132" s="149"/>
      <c r="BT132" s="149">
        <v>3</v>
      </c>
      <c r="BU132" s="149"/>
      <c r="CJ132" s="28"/>
      <c r="CO132" s="28"/>
    </row>
    <row r="133" spans="1:93">
      <c r="A133" s="151">
        <v>9</v>
      </c>
      <c r="B133" s="183">
        <v>9</v>
      </c>
      <c r="C133" s="629"/>
      <c r="D133" s="18">
        <v>1</v>
      </c>
      <c r="E133" s="19"/>
      <c r="F133" s="20"/>
      <c r="G133" s="20"/>
      <c r="H133" s="20"/>
      <c r="I133" s="20">
        <v>1</v>
      </c>
      <c r="J133" s="20"/>
      <c r="K133" s="20"/>
      <c r="L133" s="20"/>
      <c r="M133" s="20"/>
      <c r="N133" s="20"/>
      <c r="O133" s="20"/>
      <c r="P133" s="19"/>
      <c r="Q133" s="19"/>
      <c r="R133" s="145"/>
      <c r="S133" s="145"/>
      <c r="T133" s="145">
        <v>3</v>
      </c>
      <c r="U133" s="145"/>
      <c r="V133" s="10"/>
      <c r="W133" s="10"/>
      <c r="X133" s="10">
        <v>3</v>
      </c>
      <c r="Y133" s="10"/>
      <c r="Z133" s="146"/>
      <c r="AA133" s="146">
        <v>2</v>
      </c>
      <c r="AB133" s="146"/>
      <c r="AC133" s="146"/>
      <c r="AD133" s="147"/>
      <c r="AE133" s="147"/>
      <c r="AF133" s="147">
        <v>3</v>
      </c>
      <c r="AG133" s="147"/>
      <c r="AH133" s="148"/>
      <c r="AI133" s="148"/>
      <c r="AJ133" s="148">
        <v>3</v>
      </c>
      <c r="AK133" s="148"/>
      <c r="AL133" s="149"/>
      <c r="AM133" s="149"/>
      <c r="AN133" s="149">
        <v>3</v>
      </c>
      <c r="AO133" s="149"/>
      <c r="AP133" s="10"/>
      <c r="AQ133" s="10"/>
      <c r="AR133" s="10">
        <v>3</v>
      </c>
      <c r="AS133" s="10"/>
      <c r="AT133" s="150"/>
      <c r="AU133" s="150"/>
      <c r="AV133" s="150">
        <v>3</v>
      </c>
      <c r="AW133" s="150"/>
      <c r="AX133" s="145"/>
      <c r="AY133" s="145"/>
      <c r="AZ133" s="145">
        <v>3</v>
      </c>
      <c r="BA133" s="145"/>
      <c r="BB133" s="10"/>
      <c r="BC133" s="10"/>
      <c r="BD133" s="10">
        <v>3</v>
      </c>
      <c r="BE133" s="10"/>
      <c r="BF133" s="146"/>
      <c r="BG133" s="146"/>
      <c r="BH133" s="146">
        <v>3</v>
      </c>
      <c r="BI133" s="146"/>
      <c r="BJ133" s="147"/>
      <c r="BK133" s="147"/>
      <c r="BL133" s="147">
        <v>3</v>
      </c>
      <c r="BM133" s="147"/>
      <c r="BN133" s="148"/>
      <c r="BO133" s="148"/>
      <c r="BP133" s="148">
        <v>3</v>
      </c>
      <c r="BQ133" s="148"/>
      <c r="BR133" s="149"/>
      <c r="BS133" s="149"/>
      <c r="BT133" s="149">
        <v>3</v>
      </c>
      <c r="BU133" s="149"/>
      <c r="CJ133" s="28"/>
      <c r="CO133" s="28"/>
    </row>
    <row r="134" spans="1:93">
      <c r="A134" s="151">
        <v>10</v>
      </c>
      <c r="B134" s="183">
        <v>10</v>
      </c>
      <c r="C134" s="629"/>
      <c r="D134" s="18">
        <v>1</v>
      </c>
      <c r="E134" s="19"/>
      <c r="F134" s="20"/>
      <c r="G134" s="20"/>
      <c r="H134" s="20"/>
      <c r="I134" s="20">
        <v>1</v>
      </c>
      <c r="J134" s="20"/>
      <c r="K134" s="20"/>
      <c r="L134" s="20"/>
      <c r="M134" s="20"/>
      <c r="N134" s="20"/>
      <c r="O134" s="20"/>
      <c r="P134" s="19"/>
      <c r="Q134" s="19"/>
      <c r="R134" s="145"/>
      <c r="S134" s="145">
        <v>2</v>
      </c>
      <c r="T134" s="145"/>
      <c r="U134" s="145"/>
      <c r="V134" s="10"/>
      <c r="W134" s="10">
        <v>2</v>
      </c>
      <c r="X134" s="10"/>
      <c r="Y134" s="10"/>
      <c r="Z134" s="146"/>
      <c r="AA134" s="146"/>
      <c r="AB134" s="146">
        <v>3</v>
      </c>
      <c r="AC134" s="146"/>
      <c r="AD134" s="147"/>
      <c r="AE134" s="147"/>
      <c r="AF134" s="147">
        <v>3</v>
      </c>
      <c r="AG134" s="147"/>
      <c r="AH134" s="148"/>
      <c r="AI134" s="148"/>
      <c r="AJ134" s="148">
        <v>3</v>
      </c>
      <c r="AK134" s="148"/>
      <c r="AL134" s="149"/>
      <c r="AM134" s="149"/>
      <c r="AN134" s="149">
        <v>3</v>
      </c>
      <c r="AO134" s="149"/>
      <c r="AP134" s="10"/>
      <c r="AQ134" s="10"/>
      <c r="AR134" s="10">
        <v>3</v>
      </c>
      <c r="AS134" s="10"/>
      <c r="AT134" s="150"/>
      <c r="AU134" s="150"/>
      <c r="AV134" s="150">
        <v>3</v>
      </c>
      <c r="AW134" s="150"/>
      <c r="AX134" s="145"/>
      <c r="AY134" s="145"/>
      <c r="AZ134" s="145">
        <v>3</v>
      </c>
      <c r="BA134" s="145"/>
      <c r="BB134" s="10"/>
      <c r="BC134" s="10"/>
      <c r="BD134" s="10">
        <v>3</v>
      </c>
      <c r="BE134" s="10"/>
      <c r="BF134" s="146"/>
      <c r="BG134" s="146"/>
      <c r="BH134" s="146">
        <v>3</v>
      </c>
      <c r="BI134" s="146"/>
      <c r="BJ134" s="147"/>
      <c r="BK134" s="147"/>
      <c r="BL134" s="147">
        <v>3</v>
      </c>
      <c r="BM134" s="147"/>
      <c r="BN134" s="148"/>
      <c r="BO134" s="148"/>
      <c r="BP134" s="148">
        <v>3</v>
      </c>
      <c r="BQ134" s="148"/>
      <c r="BR134" s="149"/>
      <c r="BS134" s="149"/>
      <c r="BT134" s="149">
        <v>3</v>
      </c>
      <c r="BU134" s="149"/>
      <c r="CJ134" s="28"/>
      <c r="CO134" s="28"/>
    </row>
    <row r="135" spans="1:93" s="217" customFormat="1">
      <c r="A135" s="223"/>
      <c r="B135" s="223"/>
      <c r="C135" s="206"/>
      <c r="D135" s="215">
        <f>SUM(D125:D134)</f>
        <v>10</v>
      </c>
      <c r="E135" s="215">
        <f t="shared" ref="E135:BP135" si="440">SUM(E125:E134)</f>
        <v>0</v>
      </c>
      <c r="F135" s="215">
        <f t="shared" si="440"/>
        <v>0</v>
      </c>
      <c r="G135" s="215">
        <f t="shared" si="440"/>
        <v>0</v>
      </c>
      <c r="H135" s="215">
        <f t="shared" si="440"/>
        <v>0</v>
      </c>
      <c r="I135" s="215">
        <f t="shared" si="440"/>
        <v>8</v>
      </c>
      <c r="J135" s="215">
        <f t="shared" si="440"/>
        <v>2</v>
      </c>
      <c r="K135" s="215">
        <f t="shared" si="440"/>
        <v>0</v>
      </c>
      <c r="L135" s="215">
        <f t="shared" si="440"/>
        <v>0</v>
      </c>
      <c r="M135" s="215">
        <f t="shared" si="440"/>
        <v>0</v>
      </c>
      <c r="N135" s="215">
        <f t="shared" si="440"/>
        <v>0</v>
      </c>
      <c r="O135" s="215">
        <f t="shared" si="440"/>
        <v>0</v>
      </c>
      <c r="P135" s="215">
        <f t="shared" si="440"/>
        <v>0</v>
      </c>
      <c r="Q135" s="215">
        <f t="shared" si="440"/>
        <v>0</v>
      </c>
      <c r="R135" s="215">
        <f t="shared" si="440"/>
        <v>0</v>
      </c>
      <c r="S135" s="215">
        <f t="shared" si="440"/>
        <v>2</v>
      </c>
      <c r="T135" s="215">
        <f t="shared" si="440"/>
        <v>27</v>
      </c>
      <c r="U135" s="215">
        <f t="shared" si="440"/>
        <v>0</v>
      </c>
      <c r="V135" s="215">
        <f t="shared" si="440"/>
        <v>0</v>
      </c>
      <c r="W135" s="215">
        <f t="shared" si="440"/>
        <v>4</v>
      </c>
      <c r="X135" s="215">
        <f t="shared" si="440"/>
        <v>24</v>
      </c>
      <c r="Y135" s="215">
        <f t="shared" si="440"/>
        <v>0</v>
      </c>
      <c r="Z135" s="215">
        <f t="shared" si="440"/>
        <v>0</v>
      </c>
      <c r="AA135" s="215">
        <f t="shared" si="440"/>
        <v>6</v>
      </c>
      <c r="AB135" s="215">
        <f t="shared" si="440"/>
        <v>21</v>
      </c>
      <c r="AC135" s="215">
        <f t="shared" si="440"/>
        <v>0</v>
      </c>
      <c r="AD135" s="215">
        <f t="shared" si="440"/>
        <v>0</v>
      </c>
      <c r="AE135" s="215">
        <f t="shared" si="440"/>
        <v>2</v>
      </c>
      <c r="AF135" s="215">
        <f t="shared" si="440"/>
        <v>27</v>
      </c>
      <c r="AG135" s="215">
        <f t="shared" si="440"/>
        <v>0</v>
      </c>
      <c r="AH135" s="215">
        <f t="shared" si="440"/>
        <v>0</v>
      </c>
      <c r="AI135" s="215">
        <f t="shared" si="440"/>
        <v>0</v>
      </c>
      <c r="AJ135" s="215">
        <f t="shared" si="440"/>
        <v>27</v>
      </c>
      <c r="AK135" s="215">
        <f t="shared" si="440"/>
        <v>4</v>
      </c>
      <c r="AL135" s="215">
        <f t="shared" si="440"/>
        <v>0</v>
      </c>
      <c r="AM135" s="215">
        <f t="shared" si="440"/>
        <v>2</v>
      </c>
      <c r="AN135" s="215">
        <f t="shared" si="440"/>
        <v>24</v>
      </c>
      <c r="AO135" s="215">
        <f t="shared" si="440"/>
        <v>4</v>
      </c>
      <c r="AP135" s="215">
        <f t="shared" si="440"/>
        <v>0</v>
      </c>
      <c r="AQ135" s="215">
        <f t="shared" si="440"/>
        <v>2</v>
      </c>
      <c r="AR135" s="215">
        <f t="shared" si="440"/>
        <v>27</v>
      </c>
      <c r="AS135" s="215">
        <f t="shared" si="440"/>
        <v>0</v>
      </c>
      <c r="AT135" s="215">
        <f t="shared" si="440"/>
        <v>0</v>
      </c>
      <c r="AU135" s="215">
        <f t="shared" si="440"/>
        <v>0</v>
      </c>
      <c r="AV135" s="215">
        <f t="shared" si="440"/>
        <v>27</v>
      </c>
      <c r="AW135" s="215">
        <f t="shared" si="440"/>
        <v>4</v>
      </c>
      <c r="AX135" s="215">
        <f t="shared" si="440"/>
        <v>0</v>
      </c>
      <c r="AY135" s="215">
        <f t="shared" si="440"/>
        <v>0</v>
      </c>
      <c r="AZ135" s="215">
        <f t="shared" si="440"/>
        <v>30</v>
      </c>
      <c r="BA135" s="215">
        <f t="shared" si="440"/>
        <v>0</v>
      </c>
      <c r="BB135" s="215">
        <f t="shared" si="440"/>
        <v>0</v>
      </c>
      <c r="BC135" s="215">
        <f t="shared" si="440"/>
        <v>2</v>
      </c>
      <c r="BD135" s="215">
        <f t="shared" si="440"/>
        <v>27</v>
      </c>
      <c r="BE135" s="215">
        <f t="shared" si="440"/>
        <v>0</v>
      </c>
      <c r="BF135" s="215">
        <f t="shared" si="440"/>
        <v>0</v>
      </c>
      <c r="BG135" s="215">
        <f t="shared" si="440"/>
        <v>0</v>
      </c>
      <c r="BH135" s="215">
        <f t="shared" si="440"/>
        <v>30</v>
      </c>
      <c r="BI135" s="215">
        <f t="shared" si="440"/>
        <v>0</v>
      </c>
      <c r="BJ135" s="215">
        <f t="shared" si="440"/>
        <v>0</v>
      </c>
      <c r="BK135" s="215">
        <f t="shared" si="440"/>
        <v>0</v>
      </c>
      <c r="BL135" s="215">
        <f t="shared" si="440"/>
        <v>27</v>
      </c>
      <c r="BM135" s="215">
        <f t="shared" si="440"/>
        <v>4</v>
      </c>
      <c r="BN135" s="215">
        <f t="shared" si="440"/>
        <v>0</v>
      </c>
      <c r="BO135" s="215">
        <f t="shared" si="440"/>
        <v>0</v>
      </c>
      <c r="BP135" s="215">
        <f t="shared" si="440"/>
        <v>30</v>
      </c>
      <c r="BQ135" s="215">
        <f t="shared" ref="BQ135:BU135" si="441">SUM(BQ125:BQ134)</f>
        <v>0</v>
      </c>
      <c r="BR135" s="215">
        <f t="shared" si="441"/>
        <v>0</v>
      </c>
      <c r="BS135" s="215">
        <f t="shared" si="441"/>
        <v>0</v>
      </c>
      <c r="BT135" s="215">
        <f t="shared" si="441"/>
        <v>30</v>
      </c>
      <c r="BU135" s="215">
        <f t="shared" si="441"/>
        <v>0</v>
      </c>
    </row>
    <row r="136" spans="1:93" s="217" customFormat="1">
      <c r="A136" s="223"/>
      <c r="B136" s="223"/>
      <c r="C136" s="206"/>
      <c r="D136" s="215">
        <f>SUM(D135:E135)</f>
        <v>10</v>
      </c>
      <c r="E136" s="216"/>
      <c r="F136" s="38">
        <f>SUM(F135:K135)</f>
        <v>10</v>
      </c>
      <c r="G136" s="38"/>
      <c r="H136" s="38"/>
      <c r="I136" s="38"/>
      <c r="J136" s="38"/>
      <c r="K136" s="38"/>
      <c r="L136" s="38"/>
      <c r="M136" s="38"/>
      <c r="N136" s="38"/>
      <c r="O136" s="38"/>
      <c r="P136" s="216"/>
      <c r="Q136" s="216"/>
      <c r="R136" s="223">
        <f>SUM(R135:U135)</f>
        <v>29</v>
      </c>
      <c r="S136" s="223"/>
      <c r="T136" s="223"/>
      <c r="U136" s="223"/>
      <c r="V136" s="223">
        <f>SUM(V135:Y135)</f>
        <v>28</v>
      </c>
      <c r="W136" s="223"/>
      <c r="X136" s="223"/>
      <c r="Y136" s="223"/>
      <c r="Z136" s="223">
        <f>SUM(Z135:AC135)</f>
        <v>27</v>
      </c>
      <c r="AA136" s="223"/>
      <c r="AB136" s="223"/>
      <c r="AC136" s="223"/>
      <c r="AD136" s="223">
        <f>SUM(AD135:AG135)</f>
        <v>29</v>
      </c>
      <c r="AE136" s="223"/>
      <c r="AF136" s="223"/>
      <c r="AG136" s="223"/>
      <c r="AH136" s="223">
        <f>SUM(AH135:AK135)</f>
        <v>31</v>
      </c>
      <c r="AI136" s="223"/>
      <c r="AJ136" s="223"/>
      <c r="AK136" s="223"/>
      <c r="AL136" s="223">
        <f>SUM(AL135:AO135)</f>
        <v>30</v>
      </c>
      <c r="AM136" s="223"/>
      <c r="AN136" s="223"/>
      <c r="AO136" s="223"/>
      <c r="AP136" s="223">
        <f>SUM(AP135:AS135)</f>
        <v>29</v>
      </c>
      <c r="AQ136" s="223"/>
      <c r="AR136" s="223"/>
      <c r="AS136" s="223"/>
      <c r="AT136" s="223">
        <f>SUM(AT135:AW135)</f>
        <v>31</v>
      </c>
      <c r="AU136" s="223"/>
      <c r="AV136" s="223"/>
      <c r="AW136" s="223"/>
      <c r="AX136" s="223">
        <f>SUM(AX135:BA135)</f>
        <v>30</v>
      </c>
      <c r="AY136" s="223"/>
      <c r="AZ136" s="223"/>
      <c r="BA136" s="223"/>
      <c r="BB136" s="223">
        <f>SUM(BB135:BE135)</f>
        <v>29</v>
      </c>
      <c r="BC136" s="223"/>
      <c r="BD136" s="223"/>
      <c r="BE136" s="223"/>
      <c r="BF136" s="223">
        <f>SUM(BF135:BI135)</f>
        <v>30</v>
      </c>
      <c r="BG136" s="223"/>
      <c r="BH136" s="223"/>
      <c r="BI136" s="223"/>
      <c r="BJ136" s="223">
        <f>SUM(BJ135:BM135)</f>
        <v>31</v>
      </c>
      <c r="BK136" s="223"/>
      <c r="BL136" s="223"/>
      <c r="BM136" s="223"/>
      <c r="BN136" s="223">
        <f>SUM(BN135:BQ135)</f>
        <v>30</v>
      </c>
      <c r="BO136" s="223"/>
      <c r="BP136" s="223"/>
      <c r="BQ136" s="223"/>
      <c r="BR136" s="223">
        <f>SUM(BR135:BU135)</f>
        <v>30</v>
      </c>
      <c r="BS136" s="223"/>
      <c r="BT136" s="223"/>
      <c r="BU136" s="223"/>
    </row>
    <row r="137" spans="1:93">
      <c r="A137" s="151"/>
      <c r="B137" s="183"/>
      <c r="C137" s="213"/>
      <c r="D137" s="18"/>
      <c r="E137" s="19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19"/>
      <c r="Q137" s="19"/>
      <c r="R137" s="145">
        <f>R135/1</f>
        <v>0</v>
      </c>
      <c r="S137" s="145">
        <f>S135/2</f>
        <v>1</v>
      </c>
      <c r="T137" s="145">
        <f>T135/3</f>
        <v>9</v>
      </c>
      <c r="U137" s="145">
        <f>U135/4</f>
        <v>0</v>
      </c>
      <c r="V137" s="145">
        <f t="shared" ref="V137" si="442">V135/1</f>
        <v>0</v>
      </c>
      <c r="W137" s="145">
        <f t="shared" ref="W137" si="443">W135/2</f>
        <v>2</v>
      </c>
      <c r="X137" s="145">
        <f t="shared" ref="X137" si="444">X135/3</f>
        <v>8</v>
      </c>
      <c r="Y137" s="145">
        <f t="shared" ref="Y137" si="445">Y135/4</f>
        <v>0</v>
      </c>
      <c r="Z137" s="145">
        <f t="shared" ref="Z137" si="446">Z135/1</f>
        <v>0</v>
      </c>
      <c r="AA137" s="145">
        <f t="shared" ref="AA137" si="447">AA135/2</f>
        <v>3</v>
      </c>
      <c r="AB137" s="145">
        <f t="shared" ref="AB137" si="448">AB135/3</f>
        <v>7</v>
      </c>
      <c r="AC137" s="145">
        <f t="shared" ref="AC137" si="449">AC135/4</f>
        <v>0</v>
      </c>
      <c r="AD137" s="145">
        <f t="shared" ref="AD137" si="450">AD135/1</f>
        <v>0</v>
      </c>
      <c r="AE137" s="145">
        <f t="shared" ref="AE137" si="451">AE135/2</f>
        <v>1</v>
      </c>
      <c r="AF137" s="145">
        <f t="shared" ref="AF137" si="452">AF135/3</f>
        <v>9</v>
      </c>
      <c r="AG137" s="145">
        <f t="shared" ref="AG137" si="453">AG135/4</f>
        <v>0</v>
      </c>
      <c r="AH137" s="145">
        <f t="shared" ref="AH137" si="454">AH135/1</f>
        <v>0</v>
      </c>
      <c r="AI137" s="145">
        <f t="shared" ref="AI137" si="455">AI135/2</f>
        <v>0</v>
      </c>
      <c r="AJ137" s="145">
        <f t="shared" ref="AJ137" si="456">AJ135/3</f>
        <v>9</v>
      </c>
      <c r="AK137" s="145">
        <f t="shared" ref="AK137" si="457">AK135/4</f>
        <v>1</v>
      </c>
      <c r="AL137" s="145">
        <f t="shared" ref="AL137" si="458">AL135/1</f>
        <v>0</v>
      </c>
      <c r="AM137" s="145">
        <f t="shared" ref="AM137" si="459">AM135/2</f>
        <v>1</v>
      </c>
      <c r="AN137" s="145">
        <f t="shared" ref="AN137" si="460">AN135/3</f>
        <v>8</v>
      </c>
      <c r="AO137" s="145">
        <f t="shared" ref="AO137" si="461">AO135/4</f>
        <v>1</v>
      </c>
      <c r="AP137" s="145">
        <f t="shared" ref="AP137" si="462">AP135/1</f>
        <v>0</v>
      </c>
      <c r="AQ137" s="145">
        <f t="shared" ref="AQ137" si="463">AQ135/2</f>
        <v>1</v>
      </c>
      <c r="AR137" s="145">
        <f t="shared" ref="AR137" si="464">AR135/3</f>
        <v>9</v>
      </c>
      <c r="AS137" s="145">
        <f t="shared" ref="AS137" si="465">AS135/4</f>
        <v>0</v>
      </c>
      <c r="AT137" s="145">
        <f t="shared" ref="AT137" si="466">AT135/1</f>
        <v>0</v>
      </c>
      <c r="AU137" s="145">
        <f t="shared" ref="AU137" si="467">AU135/2</f>
        <v>0</v>
      </c>
      <c r="AV137" s="145">
        <f t="shared" ref="AV137" si="468">AV135/3</f>
        <v>9</v>
      </c>
      <c r="AW137" s="145">
        <f t="shared" ref="AW137" si="469">AW135/4</f>
        <v>1</v>
      </c>
      <c r="AX137" s="145">
        <f t="shared" ref="AX137" si="470">AX135/1</f>
        <v>0</v>
      </c>
      <c r="AY137" s="145">
        <f t="shared" ref="AY137" si="471">AY135/2</f>
        <v>0</v>
      </c>
      <c r="AZ137" s="145">
        <f t="shared" ref="AZ137" si="472">AZ135/3</f>
        <v>10</v>
      </c>
      <c r="BA137" s="145">
        <f t="shared" ref="BA137" si="473">BA135/4</f>
        <v>0</v>
      </c>
      <c r="BB137" s="145">
        <f t="shared" ref="BB137" si="474">BB135/1</f>
        <v>0</v>
      </c>
      <c r="BC137" s="145">
        <f t="shared" ref="BC137" si="475">BC135/2</f>
        <v>1</v>
      </c>
      <c r="BD137" s="145">
        <f t="shared" ref="BD137" si="476">BD135/3</f>
        <v>9</v>
      </c>
      <c r="BE137" s="145">
        <f t="shared" ref="BE137" si="477">BE135/4</f>
        <v>0</v>
      </c>
      <c r="BF137" s="145">
        <f t="shared" ref="BF137" si="478">BF135/1</f>
        <v>0</v>
      </c>
      <c r="BG137" s="145">
        <f t="shared" ref="BG137" si="479">BG135/2</f>
        <v>0</v>
      </c>
      <c r="BH137" s="145">
        <f t="shared" ref="BH137" si="480">BH135/3</f>
        <v>10</v>
      </c>
      <c r="BI137" s="145">
        <f t="shared" ref="BI137" si="481">BI135/4</f>
        <v>0</v>
      </c>
      <c r="BJ137" s="145">
        <f t="shared" ref="BJ137" si="482">BJ135/1</f>
        <v>0</v>
      </c>
      <c r="BK137" s="145">
        <f t="shared" ref="BK137" si="483">BK135/2</f>
        <v>0</v>
      </c>
      <c r="BL137" s="145">
        <f t="shared" ref="BL137" si="484">BL135/3</f>
        <v>9</v>
      </c>
      <c r="BM137" s="145">
        <f t="shared" ref="BM137" si="485">BM135/4</f>
        <v>1</v>
      </c>
      <c r="BN137" s="145">
        <f t="shared" ref="BN137" si="486">BN135/1</f>
        <v>0</v>
      </c>
      <c r="BO137" s="145">
        <f t="shared" ref="BO137" si="487">BO135/2</f>
        <v>0</v>
      </c>
      <c r="BP137" s="145">
        <f t="shared" ref="BP137" si="488">BP135/3</f>
        <v>10</v>
      </c>
      <c r="BQ137" s="145">
        <f t="shared" ref="BQ137" si="489">BQ135/4</f>
        <v>0</v>
      </c>
      <c r="BR137" s="145">
        <f t="shared" ref="BR137" si="490">BR135/1</f>
        <v>0</v>
      </c>
      <c r="BS137" s="145">
        <f t="shared" ref="BS137" si="491">BS135/2</f>
        <v>0</v>
      </c>
      <c r="BT137" s="145">
        <f t="shared" ref="BT137" si="492">BT135/3</f>
        <v>10</v>
      </c>
      <c r="BU137" s="145">
        <f t="shared" ref="BU137" si="493">BU135/4</f>
        <v>0</v>
      </c>
      <c r="CJ137" s="28"/>
      <c r="CO137" s="28"/>
    </row>
    <row r="138" spans="1:93">
      <c r="A138" s="151"/>
      <c r="B138" s="183"/>
      <c r="C138" s="213"/>
      <c r="D138" s="18"/>
      <c r="E138" s="19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19"/>
      <c r="Q138" s="19"/>
      <c r="R138" s="145">
        <v>10</v>
      </c>
      <c r="S138" s="145">
        <v>10</v>
      </c>
      <c r="T138" s="145">
        <v>10</v>
      </c>
      <c r="U138" s="145">
        <v>10</v>
      </c>
      <c r="V138" s="145">
        <v>10</v>
      </c>
      <c r="W138" s="145">
        <v>10</v>
      </c>
      <c r="X138" s="145">
        <v>10</v>
      </c>
      <c r="Y138" s="145">
        <v>10</v>
      </c>
      <c r="Z138" s="145">
        <v>10</v>
      </c>
      <c r="AA138" s="145">
        <v>10</v>
      </c>
      <c r="AB138" s="145">
        <v>10</v>
      </c>
      <c r="AC138" s="145">
        <v>10</v>
      </c>
      <c r="AD138" s="145">
        <v>10</v>
      </c>
      <c r="AE138" s="145">
        <v>10</v>
      </c>
      <c r="AF138" s="145">
        <v>10</v>
      </c>
      <c r="AG138" s="145">
        <v>10</v>
      </c>
      <c r="AH138" s="145">
        <v>10</v>
      </c>
      <c r="AI138" s="145">
        <v>10</v>
      </c>
      <c r="AJ138" s="145">
        <v>10</v>
      </c>
      <c r="AK138" s="145">
        <v>10</v>
      </c>
      <c r="AL138" s="145">
        <v>10</v>
      </c>
      <c r="AM138" s="145">
        <v>10</v>
      </c>
      <c r="AN138" s="145">
        <v>10</v>
      </c>
      <c r="AO138" s="145">
        <v>10</v>
      </c>
      <c r="AP138" s="145">
        <v>10</v>
      </c>
      <c r="AQ138" s="145">
        <v>10</v>
      </c>
      <c r="AR138" s="145">
        <v>10</v>
      </c>
      <c r="AS138" s="145">
        <v>10</v>
      </c>
      <c r="AT138" s="145">
        <v>10</v>
      </c>
      <c r="AU138" s="145">
        <v>10</v>
      </c>
      <c r="AV138" s="145">
        <v>10</v>
      </c>
      <c r="AW138" s="145">
        <v>10</v>
      </c>
      <c r="AX138" s="145">
        <v>10</v>
      </c>
      <c r="AY138" s="145">
        <v>10</v>
      </c>
      <c r="AZ138" s="145">
        <v>10</v>
      </c>
      <c r="BA138" s="145">
        <v>10</v>
      </c>
      <c r="BB138" s="145">
        <v>10</v>
      </c>
      <c r="BC138" s="145">
        <v>10</v>
      </c>
      <c r="BD138" s="145">
        <v>10</v>
      </c>
      <c r="BE138" s="145">
        <v>10</v>
      </c>
      <c r="BF138" s="145">
        <v>10</v>
      </c>
      <c r="BG138" s="145">
        <v>10</v>
      </c>
      <c r="BH138" s="145">
        <v>10</v>
      </c>
      <c r="BI138" s="145">
        <v>10</v>
      </c>
      <c r="BJ138" s="145">
        <v>10</v>
      </c>
      <c r="BK138" s="145">
        <v>10</v>
      </c>
      <c r="BL138" s="145">
        <v>10</v>
      </c>
      <c r="BM138" s="145">
        <v>10</v>
      </c>
      <c r="BN138" s="145">
        <v>10</v>
      </c>
      <c r="BO138" s="145">
        <v>10</v>
      </c>
      <c r="BP138" s="145">
        <v>10</v>
      </c>
      <c r="BQ138" s="145">
        <v>10</v>
      </c>
      <c r="BR138" s="145">
        <v>10</v>
      </c>
      <c r="BS138" s="145">
        <v>10</v>
      </c>
      <c r="BT138" s="145">
        <v>10</v>
      </c>
      <c r="BU138" s="145">
        <v>10</v>
      </c>
      <c r="CJ138" s="28"/>
      <c r="CO138" s="28"/>
    </row>
    <row r="139" spans="1:93">
      <c r="A139" s="151"/>
      <c r="B139" s="183"/>
      <c r="C139" s="213"/>
      <c r="D139" s="18"/>
      <c r="E139" s="19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19"/>
      <c r="Q139" s="19"/>
      <c r="R139" s="246">
        <f>R137/R138*100%</f>
        <v>0</v>
      </c>
      <c r="S139" s="246">
        <f>S137/S138*100%</f>
        <v>0.1</v>
      </c>
      <c r="T139" s="246">
        <f>T137/T138*100%</f>
        <v>0.9</v>
      </c>
      <c r="U139" s="246">
        <f>U137/U138*100%</f>
        <v>0</v>
      </c>
      <c r="V139" s="246">
        <f>V137/V138*100%</f>
        <v>0</v>
      </c>
      <c r="W139" s="246">
        <f t="shared" ref="W139:BU139" si="494">W137/W138*100%</f>
        <v>0.2</v>
      </c>
      <c r="X139" s="246">
        <f t="shared" si="494"/>
        <v>0.8</v>
      </c>
      <c r="Y139" s="246">
        <f t="shared" si="494"/>
        <v>0</v>
      </c>
      <c r="Z139" s="246">
        <f t="shared" si="494"/>
        <v>0</v>
      </c>
      <c r="AA139" s="246">
        <f t="shared" si="494"/>
        <v>0.3</v>
      </c>
      <c r="AB139" s="246">
        <f t="shared" si="494"/>
        <v>0.7</v>
      </c>
      <c r="AC139" s="246">
        <f t="shared" si="494"/>
        <v>0</v>
      </c>
      <c r="AD139" s="246">
        <f t="shared" si="494"/>
        <v>0</v>
      </c>
      <c r="AE139" s="246">
        <f t="shared" si="494"/>
        <v>0.1</v>
      </c>
      <c r="AF139" s="246">
        <f t="shared" si="494"/>
        <v>0.9</v>
      </c>
      <c r="AG139" s="246">
        <f t="shared" si="494"/>
        <v>0</v>
      </c>
      <c r="AH139" s="246">
        <f t="shared" si="494"/>
        <v>0</v>
      </c>
      <c r="AI139" s="246">
        <f t="shared" si="494"/>
        <v>0</v>
      </c>
      <c r="AJ139" s="246">
        <f t="shared" si="494"/>
        <v>0.9</v>
      </c>
      <c r="AK139" s="246">
        <f t="shared" si="494"/>
        <v>0.1</v>
      </c>
      <c r="AL139" s="246">
        <f t="shared" si="494"/>
        <v>0</v>
      </c>
      <c r="AM139" s="246">
        <f t="shared" si="494"/>
        <v>0.1</v>
      </c>
      <c r="AN139" s="246">
        <f t="shared" si="494"/>
        <v>0.8</v>
      </c>
      <c r="AO139" s="246">
        <f t="shared" si="494"/>
        <v>0.1</v>
      </c>
      <c r="AP139" s="246">
        <f t="shared" si="494"/>
        <v>0</v>
      </c>
      <c r="AQ139" s="246">
        <f t="shared" si="494"/>
        <v>0.1</v>
      </c>
      <c r="AR139" s="246">
        <f t="shared" si="494"/>
        <v>0.9</v>
      </c>
      <c r="AS139" s="246">
        <f t="shared" si="494"/>
        <v>0</v>
      </c>
      <c r="AT139" s="246">
        <f t="shared" si="494"/>
        <v>0</v>
      </c>
      <c r="AU139" s="246">
        <f t="shared" si="494"/>
        <v>0</v>
      </c>
      <c r="AV139" s="246">
        <f t="shared" si="494"/>
        <v>0.9</v>
      </c>
      <c r="AW139" s="246">
        <f t="shared" si="494"/>
        <v>0.1</v>
      </c>
      <c r="AX139" s="246">
        <f t="shared" si="494"/>
        <v>0</v>
      </c>
      <c r="AY139" s="246">
        <f t="shared" si="494"/>
        <v>0</v>
      </c>
      <c r="AZ139" s="246">
        <f t="shared" si="494"/>
        <v>1</v>
      </c>
      <c r="BA139" s="246">
        <f t="shared" si="494"/>
        <v>0</v>
      </c>
      <c r="BB139" s="246">
        <f t="shared" si="494"/>
        <v>0</v>
      </c>
      <c r="BC139" s="246">
        <f t="shared" si="494"/>
        <v>0.1</v>
      </c>
      <c r="BD139" s="246">
        <f t="shared" si="494"/>
        <v>0.9</v>
      </c>
      <c r="BE139" s="246">
        <f t="shared" si="494"/>
        <v>0</v>
      </c>
      <c r="BF139" s="246">
        <f t="shared" si="494"/>
        <v>0</v>
      </c>
      <c r="BG139" s="246">
        <f t="shared" si="494"/>
        <v>0</v>
      </c>
      <c r="BH139" s="246">
        <f t="shared" si="494"/>
        <v>1</v>
      </c>
      <c r="BI139" s="246">
        <f t="shared" si="494"/>
        <v>0</v>
      </c>
      <c r="BJ139" s="246">
        <f t="shared" si="494"/>
        <v>0</v>
      </c>
      <c r="BK139" s="246">
        <f t="shared" si="494"/>
        <v>0</v>
      </c>
      <c r="BL139" s="246">
        <f t="shared" si="494"/>
        <v>0.9</v>
      </c>
      <c r="BM139" s="246">
        <f t="shared" si="494"/>
        <v>0.1</v>
      </c>
      <c r="BN139" s="246">
        <f t="shared" si="494"/>
        <v>0</v>
      </c>
      <c r="BO139" s="246">
        <f t="shared" si="494"/>
        <v>0</v>
      </c>
      <c r="BP139" s="246">
        <f t="shared" si="494"/>
        <v>1</v>
      </c>
      <c r="BQ139" s="246">
        <f t="shared" si="494"/>
        <v>0</v>
      </c>
      <c r="BR139" s="246">
        <f t="shared" si="494"/>
        <v>0</v>
      </c>
      <c r="BS139" s="246">
        <f t="shared" si="494"/>
        <v>0</v>
      </c>
      <c r="BT139" s="246">
        <f t="shared" si="494"/>
        <v>1</v>
      </c>
      <c r="BU139" s="246">
        <f t="shared" si="494"/>
        <v>0</v>
      </c>
      <c r="CJ139" s="28"/>
      <c r="CO139" s="28"/>
    </row>
    <row r="140" spans="1:93">
      <c r="R140" s="29">
        <f>SUM(R139:S139)</f>
        <v>0.1</v>
      </c>
      <c r="V140" s="29">
        <f>SUM(V139:W139)</f>
        <v>0.2</v>
      </c>
      <c r="Z140" s="29">
        <f>SUM(Z139:AA139)</f>
        <v>0.3</v>
      </c>
      <c r="AD140" s="29">
        <f>SUM(AD139:AE139)</f>
        <v>0.1</v>
      </c>
      <c r="AH140" s="29">
        <f>SUM(AH139:AI139)</f>
        <v>0</v>
      </c>
      <c r="AL140" s="29">
        <f>SUM(AL139:AM139)</f>
        <v>0.1</v>
      </c>
      <c r="AP140" s="29">
        <f>SUM(AP139:AQ139)</f>
        <v>0.1</v>
      </c>
      <c r="AT140" s="29">
        <f>SUM(AT139:AU139)</f>
        <v>0</v>
      </c>
      <c r="AX140" s="29">
        <f>SUM(AX139:AY139)</f>
        <v>0</v>
      </c>
      <c r="BB140" s="29">
        <f>SUM(BB139:BC139)</f>
        <v>0.1</v>
      </c>
      <c r="BF140" s="29">
        <f>SUM(BF139:BG139)</f>
        <v>0</v>
      </c>
      <c r="BJ140" s="29">
        <f>SUM(BJ139:BK139)</f>
        <v>0</v>
      </c>
      <c r="BN140" s="29">
        <f>SUM(BN139:BO139)</f>
        <v>0</v>
      </c>
      <c r="BR140" s="29">
        <f>SUM(BR139:BS139)</f>
        <v>0</v>
      </c>
    </row>
    <row r="142" spans="1:93">
      <c r="A142" s="151">
        <v>1</v>
      </c>
      <c r="B142" s="182">
        <v>1</v>
      </c>
      <c r="C142" s="630" t="s">
        <v>182</v>
      </c>
      <c r="D142" s="18"/>
      <c r="E142" s="19">
        <v>1</v>
      </c>
      <c r="F142" s="20"/>
      <c r="G142" s="20"/>
      <c r="H142" s="20"/>
      <c r="I142" s="20">
        <v>1</v>
      </c>
      <c r="J142" s="20"/>
      <c r="K142" s="20"/>
      <c r="L142" s="20"/>
      <c r="M142" s="20"/>
      <c r="N142" s="20"/>
      <c r="O142" s="20"/>
      <c r="P142" s="19"/>
      <c r="Q142" s="19"/>
      <c r="R142" s="145"/>
      <c r="S142" s="145">
        <v>2</v>
      </c>
      <c r="T142" s="145"/>
      <c r="U142" s="145"/>
      <c r="V142" s="10"/>
      <c r="W142" s="10"/>
      <c r="X142" s="10">
        <v>3</v>
      </c>
      <c r="Y142" s="10"/>
      <c r="Z142" s="146"/>
      <c r="AA142" s="146">
        <v>2</v>
      </c>
      <c r="AB142" s="146"/>
      <c r="AC142" s="146"/>
      <c r="AD142" s="147"/>
      <c r="AE142" s="147">
        <v>2</v>
      </c>
      <c r="AF142" s="147"/>
      <c r="AG142" s="147"/>
      <c r="AH142" s="148"/>
      <c r="AI142" s="148">
        <v>2</v>
      </c>
      <c r="AJ142" s="148"/>
      <c r="AK142" s="148"/>
      <c r="AL142" s="149"/>
      <c r="AM142" s="149"/>
      <c r="AN142" s="149">
        <v>3</v>
      </c>
      <c r="AO142" s="149"/>
      <c r="AP142" s="10"/>
      <c r="AQ142" s="10">
        <v>2</v>
      </c>
      <c r="AR142" s="10"/>
      <c r="AS142" s="10"/>
      <c r="AT142" s="150"/>
      <c r="AU142" s="150"/>
      <c r="AV142" s="150">
        <v>3</v>
      </c>
      <c r="AW142" s="150"/>
      <c r="AX142" s="145"/>
      <c r="AY142" s="145">
        <v>2</v>
      </c>
      <c r="AZ142" s="145"/>
      <c r="BA142" s="145"/>
      <c r="BB142" s="10"/>
      <c r="BC142" s="10"/>
      <c r="BD142" s="10">
        <v>3</v>
      </c>
      <c r="BE142" s="10"/>
      <c r="BF142" s="146"/>
      <c r="BG142" s="146"/>
      <c r="BH142" s="146"/>
      <c r="BI142" s="146">
        <v>4</v>
      </c>
      <c r="BJ142" s="147"/>
      <c r="BK142" s="147">
        <v>2</v>
      </c>
      <c r="BL142" s="147"/>
      <c r="BM142" s="147"/>
      <c r="BN142" s="148"/>
      <c r="BO142" s="148">
        <v>2</v>
      </c>
      <c r="BP142" s="148"/>
      <c r="BQ142" s="148"/>
      <c r="BR142" s="149"/>
      <c r="BS142" s="149">
        <v>2</v>
      </c>
      <c r="BT142" s="149"/>
      <c r="BU142" s="149"/>
      <c r="CJ142" s="28"/>
      <c r="CO142" s="28"/>
    </row>
    <row r="143" spans="1:93">
      <c r="A143" s="151">
        <v>2</v>
      </c>
      <c r="B143" s="182">
        <v>2</v>
      </c>
      <c r="C143" s="631"/>
      <c r="D143" s="18"/>
      <c r="E143" s="19">
        <v>1</v>
      </c>
      <c r="F143" s="20"/>
      <c r="G143" s="20"/>
      <c r="H143" s="20"/>
      <c r="I143" s="20">
        <v>1</v>
      </c>
      <c r="J143" s="20"/>
      <c r="K143" s="20"/>
      <c r="L143" s="20"/>
      <c r="M143" s="20"/>
      <c r="N143" s="20"/>
      <c r="O143" s="20"/>
      <c r="P143" s="19"/>
      <c r="Q143" s="19"/>
      <c r="R143" s="145"/>
      <c r="S143" s="145">
        <v>2</v>
      </c>
      <c r="T143" s="145"/>
      <c r="U143" s="145"/>
      <c r="V143" s="10"/>
      <c r="W143" s="10"/>
      <c r="X143" s="10">
        <v>3</v>
      </c>
      <c r="Y143" s="10"/>
      <c r="Z143" s="146"/>
      <c r="AA143" s="146">
        <v>2</v>
      </c>
      <c r="AB143" s="146"/>
      <c r="AC143" s="146"/>
      <c r="AD143" s="147"/>
      <c r="AE143" s="147">
        <v>2</v>
      </c>
      <c r="AF143" s="147"/>
      <c r="AG143" s="147"/>
      <c r="AH143" s="148"/>
      <c r="AI143" s="148"/>
      <c r="AJ143" s="148">
        <v>3</v>
      </c>
      <c r="AK143" s="148"/>
      <c r="AL143" s="149"/>
      <c r="AM143" s="149"/>
      <c r="AN143" s="149">
        <v>3</v>
      </c>
      <c r="AO143" s="149"/>
      <c r="AP143" s="10"/>
      <c r="AQ143" s="10">
        <v>2</v>
      </c>
      <c r="AR143" s="10"/>
      <c r="AS143" s="10"/>
      <c r="AT143" s="150"/>
      <c r="AU143" s="150"/>
      <c r="AV143" s="150">
        <v>3</v>
      </c>
      <c r="AW143" s="150"/>
      <c r="AX143" s="145"/>
      <c r="AY143" s="145"/>
      <c r="AZ143" s="145">
        <v>3</v>
      </c>
      <c r="BA143" s="145"/>
      <c r="BB143" s="10"/>
      <c r="BC143" s="10"/>
      <c r="BD143" s="10">
        <v>3</v>
      </c>
      <c r="BE143" s="10"/>
      <c r="BF143" s="146"/>
      <c r="BG143" s="146">
        <v>2</v>
      </c>
      <c r="BH143" s="146"/>
      <c r="BI143" s="146"/>
      <c r="BJ143" s="147"/>
      <c r="BK143" s="147">
        <v>2</v>
      </c>
      <c r="BL143" s="147"/>
      <c r="BM143" s="147"/>
      <c r="BN143" s="148"/>
      <c r="BO143" s="148">
        <v>2</v>
      </c>
      <c r="BP143" s="148"/>
      <c r="BQ143" s="148"/>
      <c r="BR143" s="149"/>
      <c r="BS143" s="149"/>
      <c r="BT143" s="149">
        <v>3</v>
      </c>
      <c r="BU143" s="149"/>
      <c r="CJ143" s="28"/>
      <c r="CO143" s="28"/>
    </row>
    <row r="144" spans="1:93">
      <c r="A144" s="151">
        <v>3</v>
      </c>
      <c r="B144" s="182">
        <v>3</v>
      </c>
      <c r="C144" s="631"/>
      <c r="D144" s="18"/>
      <c r="E144" s="19">
        <v>1</v>
      </c>
      <c r="F144" s="20"/>
      <c r="G144" s="20"/>
      <c r="H144" s="20"/>
      <c r="I144" s="20">
        <v>1</v>
      </c>
      <c r="J144" s="20"/>
      <c r="K144" s="20"/>
      <c r="L144" s="20"/>
      <c r="M144" s="20"/>
      <c r="N144" s="20"/>
      <c r="O144" s="20"/>
      <c r="P144" s="19"/>
      <c r="Q144" s="19"/>
      <c r="R144" s="145"/>
      <c r="S144" s="145">
        <v>2</v>
      </c>
      <c r="T144" s="145"/>
      <c r="U144" s="145"/>
      <c r="V144" s="10"/>
      <c r="W144" s="10"/>
      <c r="X144" s="10">
        <v>3</v>
      </c>
      <c r="Y144" s="10"/>
      <c r="Z144" s="146"/>
      <c r="AA144" s="146">
        <v>2</v>
      </c>
      <c r="AB144" s="146"/>
      <c r="AC144" s="146"/>
      <c r="AD144" s="147"/>
      <c r="AE144" s="147">
        <v>2</v>
      </c>
      <c r="AF144" s="147"/>
      <c r="AG144" s="147"/>
      <c r="AH144" s="148"/>
      <c r="AI144" s="148">
        <v>2</v>
      </c>
      <c r="AJ144" s="148"/>
      <c r="AK144" s="148"/>
      <c r="AL144" s="149"/>
      <c r="AM144" s="149"/>
      <c r="AN144" s="149">
        <v>3</v>
      </c>
      <c r="AO144" s="149"/>
      <c r="AP144" s="10"/>
      <c r="AQ144" s="10">
        <v>2</v>
      </c>
      <c r="AR144" s="10"/>
      <c r="AS144" s="10"/>
      <c r="AT144" s="150"/>
      <c r="AU144" s="150"/>
      <c r="AV144" s="150">
        <v>3</v>
      </c>
      <c r="AW144" s="150"/>
      <c r="AX144" s="145"/>
      <c r="AY144" s="145"/>
      <c r="AZ144" s="145">
        <v>3</v>
      </c>
      <c r="BA144" s="145"/>
      <c r="BB144" s="10"/>
      <c r="BC144" s="10"/>
      <c r="BD144" s="10">
        <v>3</v>
      </c>
      <c r="BE144" s="10"/>
      <c r="BF144" s="146"/>
      <c r="BG144" s="146">
        <v>2</v>
      </c>
      <c r="BH144" s="146"/>
      <c r="BI144" s="146"/>
      <c r="BJ144" s="147"/>
      <c r="BK144" s="147">
        <v>2</v>
      </c>
      <c r="BL144" s="147"/>
      <c r="BM144" s="147"/>
      <c r="BN144" s="148"/>
      <c r="BO144" s="148">
        <v>2</v>
      </c>
      <c r="BP144" s="148"/>
      <c r="BQ144" s="148"/>
      <c r="BR144" s="149"/>
      <c r="BS144" s="149"/>
      <c r="BT144" s="149">
        <v>3</v>
      </c>
      <c r="BU144" s="149"/>
      <c r="CJ144" s="28"/>
      <c r="CO144" s="28"/>
    </row>
    <row r="145" spans="1:93">
      <c r="A145" s="151">
        <v>4</v>
      </c>
      <c r="B145" s="182">
        <v>4</v>
      </c>
      <c r="C145" s="631"/>
      <c r="D145" s="18"/>
      <c r="E145" s="19">
        <v>1</v>
      </c>
      <c r="F145" s="20"/>
      <c r="G145" s="20"/>
      <c r="H145" s="20"/>
      <c r="I145" s="20">
        <v>1</v>
      </c>
      <c r="J145" s="20"/>
      <c r="K145" s="20"/>
      <c r="L145" s="20"/>
      <c r="M145" s="20"/>
      <c r="N145" s="20"/>
      <c r="O145" s="20"/>
      <c r="P145" s="19"/>
      <c r="Q145" s="19"/>
      <c r="R145" s="145"/>
      <c r="S145" s="145">
        <v>2</v>
      </c>
      <c r="T145" s="145"/>
      <c r="U145" s="145"/>
      <c r="V145" s="10"/>
      <c r="W145" s="10"/>
      <c r="X145" s="10">
        <v>3</v>
      </c>
      <c r="Y145" s="10"/>
      <c r="Z145" s="146"/>
      <c r="AA145" s="146">
        <v>2</v>
      </c>
      <c r="AB145" s="146"/>
      <c r="AC145" s="146"/>
      <c r="AD145" s="147"/>
      <c r="AE145" s="147">
        <v>2</v>
      </c>
      <c r="AF145" s="147"/>
      <c r="AG145" s="147"/>
      <c r="AH145" s="148"/>
      <c r="AI145" s="148">
        <v>2</v>
      </c>
      <c r="AJ145" s="148"/>
      <c r="AK145" s="148"/>
      <c r="AL145" s="149"/>
      <c r="AM145" s="149"/>
      <c r="AN145" s="149">
        <v>3</v>
      </c>
      <c r="AO145" s="149"/>
      <c r="AP145" s="10"/>
      <c r="AQ145" s="10">
        <v>2</v>
      </c>
      <c r="AR145" s="10"/>
      <c r="AS145" s="10"/>
      <c r="AT145" s="150"/>
      <c r="AU145" s="150"/>
      <c r="AV145" s="150">
        <v>3</v>
      </c>
      <c r="AW145" s="150"/>
      <c r="AX145" s="145"/>
      <c r="AY145" s="145"/>
      <c r="AZ145" s="145">
        <v>3</v>
      </c>
      <c r="BA145" s="145"/>
      <c r="BB145" s="10"/>
      <c r="BC145" s="10"/>
      <c r="BD145" s="10">
        <v>3</v>
      </c>
      <c r="BE145" s="10"/>
      <c r="BF145" s="146"/>
      <c r="BG145" s="146">
        <v>2</v>
      </c>
      <c r="BH145" s="146"/>
      <c r="BI145" s="146"/>
      <c r="BJ145" s="147"/>
      <c r="BK145" s="147">
        <v>2</v>
      </c>
      <c r="BL145" s="147"/>
      <c r="BM145" s="147"/>
      <c r="BN145" s="148"/>
      <c r="BO145" s="148">
        <v>2</v>
      </c>
      <c r="BP145" s="148"/>
      <c r="BQ145" s="148"/>
      <c r="BR145" s="149"/>
      <c r="BS145" s="149"/>
      <c r="BT145" s="149">
        <v>3</v>
      </c>
      <c r="BU145" s="149"/>
      <c r="CJ145" s="28"/>
      <c r="CO145" s="28"/>
    </row>
    <row r="146" spans="1:93">
      <c r="A146" s="151">
        <v>5</v>
      </c>
      <c r="B146" s="182">
        <v>5</v>
      </c>
      <c r="C146" s="631"/>
      <c r="D146" s="18"/>
      <c r="E146" s="19">
        <v>1</v>
      </c>
      <c r="F146" s="20"/>
      <c r="G146" s="20"/>
      <c r="H146" s="20"/>
      <c r="I146" s="20">
        <v>1</v>
      </c>
      <c r="J146" s="20"/>
      <c r="K146" s="20"/>
      <c r="L146" s="20"/>
      <c r="M146" s="20"/>
      <c r="N146" s="20"/>
      <c r="O146" s="20"/>
      <c r="P146" s="19"/>
      <c r="Q146" s="19"/>
      <c r="R146" s="145"/>
      <c r="S146" s="145">
        <v>2</v>
      </c>
      <c r="T146" s="145"/>
      <c r="U146" s="145"/>
      <c r="V146" s="10"/>
      <c r="W146" s="10"/>
      <c r="X146" s="10">
        <v>3</v>
      </c>
      <c r="Y146" s="10"/>
      <c r="Z146" s="146"/>
      <c r="AA146" s="146"/>
      <c r="AB146" s="146">
        <v>3</v>
      </c>
      <c r="AC146" s="146"/>
      <c r="AD146" s="147"/>
      <c r="AE146" s="147"/>
      <c r="AF146" s="147">
        <v>3</v>
      </c>
      <c r="AG146" s="147"/>
      <c r="AH146" s="148"/>
      <c r="AI146" s="148"/>
      <c r="AJ146" s="148">
        <v>3</v>
      </c>
      <c r="AK146" s="148"/>
      <c r="AL146" s="149"/>
      <c r="AM146" s="149"/>
      <c r="AN146" s="149">
        <v>3</v>
      </c>
      <c r="AO146" s="149"/>
      <c r="AP146" s="10"/>
      <c r="AQ146" s="10">
        <v>2</v>
      </c>
      <c r="AR146" s="10"/>
      <c r="AS146" s="10"/>
      <c r="AT146" s="150"/>
      <c r="AU146" s="150">
        <v>2</v>
      </c>
      <c r="AV146" s="150"/>
      <c r="AW146" s="150"/>
      <c r="AX146" s="145"/>
      <c r="AY146" s="145">
        <v>2</v>
      </c>
      <c r="AZ146" s="145"/>
      <c r="BA146" s="145"/>
      <c r="BB146" s="10"/>
      <c r="BC146" s="10">
        <v>2</v>
      </c>
      <c r="BD146" s="10"/>
      <c r="BE146" s="10"/>
      <c r="BF146" s="146"/>
      <c r="BG146" s="146">
        <v>2</v>
      </c>
      <c r="BH146" s="146"/>
      <c r="BI146" s="146"/>
      <c r="BJ146" s="147"/>
      <c r="BK146" s="147">
        <v>2</v>
      </c>
      <c r="BL146" s="147"/>
      <c r="BM146" s="147"/>
      <c r="BN146" s="148"/>
      <c r="BO146" s="148">
        <v>2</v>
      </c>
      <c r="BP146" s="148"/>
      <c r="BQ146" s="148"/>
      <c r="BR146" s="149"/>
      <c r="BS146" s="149">
        <v>2</v>
      </c>
      <c r="BT146" s="149"/>
      <c r="BU146" s="149"/>
      <c r="CJ146" s="28"/>
      <c r="CO146" s="28"/>
    </row>
    <row r="147" spans="1:93">
      <c r="A147" s="151">
        <v>6</v>
      </c>
      <c r="B147" s="182">
        <v>6</v>
      </c>
      <c r="C147" s="631"/>
      <c r="D147" s="18"/>
      <c r="E147" s="19">
        <v>1</v>
      </c>
      <c r="F147" s="20"/>
      <c r="G147" s="20"/>
      <c r="H147" s="20"/>
      <c r="I147" s="20">
        <v>1</v>
      </c>
      <c r="J147" s="20"/>
      <c r="K147" s="20"/>
      <c r="L147" s="20"/>
      <c r="M147" s="20"/>
      <c r="N147" s="20"/>
      <c r="O147" s="20"/>
      <c r="P147" s="19"/>
      <c r="Q147" s="19"/>
      <c r="R147" s="145"/>
      <c r="S147" s="145">
        <v>2</v>
      </c>
      <c r="T147" s="145"/>
      <c r="U147" s="145"/>
      <c r="V147" s="10"/>
      <c r="W147" s="10"/>
      <c r="X147" s="10">
        <v>3</v>
      </c>
      <c r="Y147" s="10"/>
      <c r="Z147" s="146"/>
      <c r="AA147" s="146">
        <v>2</v>
      </c>
      <c r="AB147" s="146"/>
      <c r="AC147" s="146"/>
      <c r="AD147" s="147"/>
      <c r="AE147" s="147">
        <v>2</v>
      </c>
      <c r="AF147" s="147"/>
      <c r="AG147" s="147"/>
      <c r="AH147" s="148"/>
      <c r="AI147" s="148">
        <v>2</v>
      </c>
      <c r="AJ147" s="148"/>
      <c r="AK147" s="148"/>
      <c r="AL147" s="149"/>
      <c r="AM147" s="149"/>
      <c r="AN147" s="149">
        <v>3</v>
      </c>
      <c r="AO147" s="149"/>
      <c r="AP147" s="10"/>
      <c r="AQ147" s="10">
        <v>2</v>
      </c>
      <c r="AR147" s="10"/>
      <c r="AS147" s="10"/>
      <c r="AT147" s="150"/>
      <c r="AU147" s="150"/>
      <c r="AV147" s="150">
        <v>3</v>
      </c>
      <c r="AW147" s="150"/>
      <c r="AX147" s="145"/>
      <c r="AY147" s="145"/>
      <c r="AZ147" s="145">
        <v>3</v>
      </c>
      <c r="BA147" s="145"/>
      <c r="BB147" s="10"/>
      <c r="BC147" s="10"/>
      <c r="BD147" s="10">
        <v>3</v>
      </c>
      <c r="BE147" s="10"/>
      <c r="BF147" s="146"/>
      <c r="BG147" s="146">
        <v>2</v>
      </c>
      <c r="BH147" s="146"/>
      <c r="BI147" s="146"/>
      <c r="BJ147" s="147"/>
      <c r="BK147" s="147">
        <v>2</v>
      </c>
      <c r="BL147" s="147"/>
      <c r="BM147" s="147"/>
      <c r="BN147" s="148"/>
      <c r="BO147" s="148">
        <v>2</v>
      </c>
      <c r="BP147" s="148"/>
      <c r="BQ147" s="148"/>
      <c r="BR147" s="149"/>
      <c r="BS147" s="149">
        <v>2</v>
      </c>
      <c r="BT147" s="149"/>
      <c r="BU147" s="149"/>
      <c r="CJ147" s="28"/>
      <c r="CO147" s="28"/>
    </row>
    <row r="148" spans="1:93">
      <c r="A148" s="151">
        <v>7</v>
      </c>
      <c r="B148" s="182">
        <v>7</v>
      </c>
      <c r="C148" s="631"/>
      <c r="D148" s="18"/>
      <c r="E148" s="19">
        <v>1</v>
      </c>
      <c r="F148" s="20"/>
      <c r="G148" s="20"/>
      <c r="H148" s="20"/>
      <c r="I148" s="20">
        <v>1</v>
      </c>
      <c r="J148" s="20"/>
      <c r="K148" s="20"/>
      <c r="L148" s="20"/>
      <c r="M148" s="20"/>
      <c r="N148" s="20"/>
      <c r="O148" s="20"/>
      <c r="P148" s="19"/>
      <c r="Q148" s="19"/>
      <c r="R148" s="145"/>
      <c r="S148" s="145"/>
      <c r="T148" s="145">
        <v>3</v>
      </c>
      <c r="U148" s="145"/>
      <c r="V148" s="10"/>
      <c r="W148" s="10"/>
      <c r="X148" s="10">
        <v>3</v>
      </c>
      <c r="Y148" s="10"/>
      <c r="Z148" s="146"/>
      <c r="AA148" s="146"/>
      <c r="AB148" s="146">
        <v>3</v>
      </c>
      <c r="AC148" s="146"/>
      <c r="AD148" s="147"/>
      <c r="AE148" s="147"/>
      <c r="AF148" s="147">
        <v>3</v>
      </c>
      <c r="AG148" s="147"/>
      <c r="AH148" s="148"/>
      <c r="AI148" s="148"/>
      <c r="AJ148" s="148">
        <v>3</v>
      </c>
      <c r="AK148" s="148"/>
      <c r="AL148" s="149"/>
      <c r="AM148" s="149"/>
      <c r="AN148" s="149">
        <v>3</v>
      </c>
      <c r="AO148" s="149"/>
      <c r="AP148" s="10"/>
      <c r="AQ148" s="10">
        <v>2</v>
      </c>
      <c r="AR148" s="10"/>
      <c r="AS148" s="10"/>
      <c r="AT148" s="150"/>
      <c r="AU148" s="150"/>
      <c r="AV148" s="150">
        <v>3</v>
      </c>
      <c r="AW148" s="150"/>
      <c r="AX148" s="145"/>
      <c r="AY148" s="145"/>
      <c r="AZ148" s="145">
        <v>3</v>
      </c>
      <c r="BA148" s="145"/>
      <c r="BB148" s="10"/>
      <c r="BC148" s="10"/>
      <c r="BD148" s="10">
        <v>3</v>
      </c>
      <c r="BE148" s="10"/>
      <c r="BF148" s="146"/>
      <c r="BG148" s="146"/>
      <c r="BH148" s="146"/>
      <c r="BI148" s="146">
        <v>4</v>
      </c>
      <c r="BJ148" s="147"/>
      <c r="BK148" s="147">
        <v>2</v>
      </c>
      <c r="BL148" s="147"/>
      <c r="BM148" s="147"/>
      <c r="BN148" s="148"/>
      <c r="BO148" s="148"/>
      <c r="BP148" s="148">
        <v>3</v>
      </c>
      <c r="BQ148" s="148"/>
      <c r="BR148" s="149"/>
      <c r="BS148" s="149"/>
      <c r="BT148" s="149">
        <v>3</v>
      </c>
      <c r="BU148" s="149"/>
      <c r="CJ148" s="28"/>
      <c r="CO148" s="28"/>
    </row>
    <row r="149" spans="1:93">
      <c r="A149" s="151">
        <v>8</v>
      </c>
      <c r="B149" s="182">
        <v>8</v>
      </c>
      <c r="C149" s="631"/>
      <c r="D149" s="18"/>
      <c r="E149" s="19">
        <v>1</v>
      </c>
      <c r="F149" s="20"/>
      <c r="G149" s="20"/>
      <c r="H149" s="20"/>
      <c r="I149" s="20">
        <v>1</v>
      </c>
      <c r="J149" s="20"/>
      <c r="K149" s="20"/>
      <c r="L149" s="20"/>
      <c r="M149" s="20"/>
      <c r="N149" s="20"/>
      <c r="O149" s="20"/>
      <c r="P149" s="19"/>
      <c r="Q149" s="19"/>
      <c r="R149" s="145"/>
      <c r="S149" s="145"/>
      <c r="T149" s="145">
        <v>3</v>
      </c>
      <c r="U149" s="145"/>
      <c r="V149" s="10"/>
      <c r="W149" s="10"/>
      <c r="X149" s="10">
        <v>3</v>
      </c>
      <c r="Y149" s="10"/>
      <c r="Z149" s="146"/>
      <c r="AA149" s="146"/>
      <c r="AB149" s="146">
        <v>3</v>
      </c>
      <c r="AC149" s="146"/>
      <c r="AD149" s="147"/>
      <c r="AE149" s="147"/>
      <c r="AF149" s="147">
        <v>3</v>
      </c>
      <c r="AG149" s="147"/>
      <c r="AH149" s="148"/>
      <c r="AI149" s="148"/>
      <c r="AJ149" s="148">
        <v>3</v>
      </c>
      <c r="AK149" s="148"/>
      <c r="AL149" s="149"/>
      <c r="AM149" s="149"/>
      <c r="AN149" s="149">
        <v>3</v>
      </c>
      <c r="AO149" s="149"/>
      <c r="AP149" s="10"/>
      <c r="AQ149" s="10">
        <v>2</v>
      </c>
      <c r="AR149" s="10"/>
      <c r="AS149" s="10"/>
      <c r="AT149" s="150"/>
      <c r="AU149" s="150"/>
      <c r="AV149" s="150">
        <v>3</v>
      </c>
      <c r="AW149" s="150"/>
      <c r="AX149" s="145"/>
      <c r="AY149" s="145"/>
      <c r="AZ149" s="145">
        <v>3</v>
      </c>
      <c r="BA149" s="145"/>
      <c r="BB149" s="10"/>
      <c r="BC149" s="10"/>
      <c r="BD149" s="10">
        <v>3</v>
      </c>
      <c r="BE149" s="10"/>
      <c r="BF149" s="146"/>
      <c r="BG149" s="146">
        <v>2</v>
      </c>
      <c r="BH149" s="146"/>
      <c r="BI149" s="146"/>
      <c r="BJ149" s="147"/>
      <c r="BK149" s="147">
        <v>2</v>
      </c>
      <c r="BL149" s="147"/>
      <c r="BM149" s="147"/>
      <c r="BN149" s="148"/>
      <c r="BO149" s="148">
        <v>2</v>
      </c>
      <c r="BP149" s="148"/>
      <c r="BQ149" s="148"/>
      <c r="BR149" s="149"/>
      <c r="BS149" s="149">
        <v>2</v>
      </c>
      <c r="BT149" s="149"/>
      <c r="BU149" s="149"/>
      <c r="CJ149" s="28"/>
      <c r="CO149" s="28"/>
    </row>
    <row r="150" spans="1:93">
      <c r="A150" s="151">
        <v>9</v>
      </c>
      <c r="B150" s="182">
        <v>9</v>
      </c>
      <c r="C150" s="631"/>
      <c r="D150" s="18"/>
      <c r="E150" s="19">
        <v>1</v>
      </c>
      <c r="F150" s="20"/>
      <c r="G150" s="20"/>
      <c r="H150" s="20"/>
      <c r="I150" s="20">
        <v>1</v>
      </c>
      <c r="J150" s="20"/>
      <c r="K150" s="20"/>
      <c r="L150" s="20"/>
      <c r="M150" s="20"/>
      <c r="N150" s="20"/>
      <c r="O150" s="20"/>
      <c r="P150" s="19"/>
      <c r="Q150" s="19"/>
      <c r="R150" s="145"/>
      <c r="S150" s="145">
        <v>2</v>
      </c>
      <c r="T150" s="145"/>
      <c r="U150" s="145"/>
      <c r="V150" s="10"/>
      <c r="W150" s="10"/>
      <c r="X150" s="10">
        <v>3</v>
      </c>
      <c r="Y150" s="10"/>
      <c r="Z150" s="146"/>
      <c r="AA150" s="146">
        <v>2</v>
      </c>
      <c r="AB150" s="146"/>
      <c r="AC150" s="146"/>
      <c r="AD150" s="147"/>
      <c r="AE150" s="147"/>
      <c r="AF150" s="147">
        <v>3</v>
      </c>
      <c r="AG150" s="147"/>
      <c r="AH150" s="148"/>
      <c r="AI150" s="148"/>
      <c r="AJ150" s="148">
        <v>3</v>
      </c>
      <c r="AK150" s="148"/>
      <c r="AL150" s="149"/>
      <c r="AM150" s="149"/>
      <c r="AN150" s="149">
        <v>3</v>
      </c>
      <c r="AO150" s="149"/>
      <c r="AP150" s="10"/>
      <c r="AQ150" s="10">
        <v>2</v>
      </c>
      <c r="AR150" s="10"/>
      <c r="AS150" s="10"/>
      <c r="AT150" s="150"/>
      <c r="AU150" s="150"/>
      <c r="AV150" s="150">
        <v>3</v>
      </c>
      <c r="AW150" s="150"/>
      <c r="AX150" s="145"/>
      <c r="AY150" s="145">
        <v>2</v>
      </c>
      <c r="AZ150" s="145"/>
      <c r="BA150" s="145"/>
      <c r="BB150" s="10"/>
      <c r="BC150" s="10"/>
      <c r="BD150" s="10">
        <v>3</v>
      </c>
      <c r="BE150" s="10"/>
      <c r="BF150" s="146"/>
      <c r="BG150" s="146"/>
      <c r="BH150" s="146"/>
      <c r="BI150" s="146">
        <v>4</v>
      </c>
      <c r="BJ150" s="147"/>
      <c r="BK150" s="147">
        <v>2</v>
      </c>
      <c r="BL150" s="147"/>
      <c r="BM150" s="147"/>
      <c r="BN150" s="148"/>
      <c r="BO150" s="148">
        <v>2</v>
      </c>
      <c r="BP150" s="148"/>
      <c r="BQ150" s="148"/>
      <c r="BR150" s="149"/>
      <c r="BS150" s="149">
        <v>2</v>
      </c>
      <c r="BT150" s="149"/>
      <c r="BU150" s="149"/>
      <c r="CJ150" s="28"/>
      <c r="CO150" s="28"/>
    </row>
    <row r="151" spans="1:93">
      <c r="A151" s="151">
        <v>10</v>
      </c>
      <c r="B151" s="182">
        <v>10</v>
      </c>
      <c r="C151" s="631"/>
      <c r="D151" s="18"/>
      <c r="E151" s="19">
        <v>1</v>
      </c>
      <c r="F151" s="20"/>
      <c r="G151" s="20"/>
      <c r="H151" s="20"/>
      <c r="I151" s="20">
        <v>1</v>
      </c>
      <c r="J151" s="20"/>
      <c r="K151" s="20"/>
      <c r="L151" s="20"/>
      <c r="M151" s="20"/>
      <c r="N151" s="20"/>
      <c r="O151" s="20"/>
      <c r="P151" s="19"/>
      <c r="Q151" s="19"/>
      <c r="R151" s="145"/>
      <c r="S151" s="145">
        <v>2</v>
      </c>
      <c r="T151" s="145"/>
      <c r="U151" s="145"/>
      <c r="V151" s="10"/>
      <c r="W151" s="10"/>
      <c r="X151" s="10">
        <v>3</v>
      </c>
      <c r="Y151" s="10"/>
      <c r="Z151" s="146"/>
      <c r="AA151" s="146">
        <v>2</v>
      </c>
      <c r="AB151" s="146"/>
      <c r="AC151" s="146"/>
      <c r="AD151" s="147"/>
      <c r="AE151" s="147">
        <v>2</v>
      </c>
      <c r="AF151" s="147"/>
      <c r="AG151" s="147"/>
      <c r="AH151" s="148"/>
      <c r="AI151" s="148"/>
      <c r="AJ151" s="148">
        <v>3</v>
      </c>
      <c r="AK151" s="148"/>
      <c r="AL151" s="149"/>
      <c r="AM151" s="149"/>
      <c r="AN151" s="149">
        <v>3</v>
      </c>
      <c r="AO151" s="149"/>
      <c r="AP151" s="10"/>
      <c r="AQ151" s="10">
        <v>2</v>
      </c>
      <c r="AR151" s="10"/>
      <c r="AS151" s="10"/>
      <c r="AT151" s="150"/>
      <c r="AU151" s="150"/>
      <c r="AV151" s="150">
        <v>3</v>
      </c>
      <c r="AW151" s="150"/>
      <c r="AX151" s="145"/>
      <c r="AY151" s="145"/>
      <c r="AZ151" s="145">
        <v>3</v>
      </c>
      <c r="BA151" s="145"/>
      <c r="BB151" s="10"/>
      <c r="BC151" s="10"/>
      <c r="BD151" s="10">
        <v>3</v>
      </c>
      <c r="BE151" s="10"/>
      <c r="BF151" s="146"/>
      <c r="BG151" s="146">
        <v>2</v>
      </c>
      <c r="BH151" s="146"/>
      <c r="BI151" s="146"/>
      <c r="BJ151" s="147"/>
      <c r="BK151" s="147">
        <v>2</v>
      </c>
      <c r="BL151" s="147"/>
      <c r="BM151" s="147"/>
      <c r="BN151" s="148"/>
      <c r="BO151" s="148">
        <v>2</v>
      </c>
      <c r="BP151" s="148"/>
      <c r="BQ151" s="148"/>
      <c r="BR151" s="149"/>
      <c r="BS151" s="149"/>
      <c r="BT151" s="149">
        <v>3</v>
      </c>
      <c r="BU151" s="149"/>
      <c r="CJ151" s="28"/>
      <c r="CO151" s="28"/>
    </row>
    <row r="152" spans="1:93" s="217" customFormat="1">
      <c r="A152" s="223"/>
      <c r="B152" s="223"/>
      <c r="C152" s="206"/>
      <c r="D152" s="215">
        <v>0</v>
      </c>
      <c r="E152" s="216">
        <f>SUM(E142:E151)</f>
        <v>10</v>
      </c>
      <c r="F152" s="216">
        <f t="shared" ref="F152:BQ152" si="495">SUM(F142:F151)</f>
        <v>0</v>
      </c>
      <c r="G152" s="216">
        <f t="shared" si="495"/>
        <v>0</v>
      </c>
      <c r="H152" s="216">
        <f t="shared" si="495"/>
        <v>0</v>
      </c>
      <c r="I152" s="216">
        <f t="shared" si="495"/>
        <v>10</v>
      </c>
      <c r="J152" s="216">
        <f t="shared" si="495"/>
        <v>0</v>
      </c>
      <c r="K152" s="216">
        <f t="shared" si="495"/>
        <v>0</v>
      </c>
      <c r="L152" s="216">
        <f t="shared" si="495"/>
        <v>0</v>
      </c>
      <c r="M152" s="216">
        <f t="shared" si="495"/>
        <v>0</v>
      </c>
      <c r="N152" s="216">
        <f t="shared" si="495"/>
        <v>0</v>
      </c>
      <c r="O152" s="216">
        <f t="shared" si="495"/>
        <v>0</v>
      </c>
      <c r="P152" s="216">
        <f t="shared" si="495"/>
        <v>0</v>
      </c>
      <c r="Q152" s="216">
        <f t="shared" si="495"/>
        <v>0</v>
      </c>
      <c r="R152" s="216">
        <f t="shared" si="495"/>
        <v>0</v>
      </c>
      <c r="S152" s="216">
        <f t="shared" si="495"/>
        <v>16</v>
      </c>
      <c r="T152" s="216">
        <f t="shared" si="495"/>
        <v>6</v>
      </c>
      <c r="U152" s="216">
        <f t="shared" si="495"/>
        <v>0</v>
      </c>
      <c r="V152" s="216">
        <f t="shared" si="495"/>
        <v>0</v>
      </c>
      <c r="W152" s="216">
        <f t="shared" si="495"/>
        <v>0</v>
      </c>
      <c r="X152" s="216">
        <f t="shared" si="495"/>
        <v>30</v>
      </c>
      <c r="Y152" s="216">
        <f t="shared" si="495"/>
        <v>0</v>
      </c>
      <c r="Z152" s="216">
        <f t="shared" si="495"/>
        <v>0</v>
      </c>
      <c r="AA152" s="216">
        <f t="shared" si="495"/>
        <v>14</v>
      </c>
      <c r="AB152" s="216">
        <f t="shared" si="495"/>
        <v>9</v>
      </c>
      <c r="AC152" s="216">
        <f t="shared" si="495"/>
        <v>0</v>
      </c>
      <c r="AD152" s="216">
        <f t="shared" si="495"/>
        <v>0</v>
      </c>
      <c r="AE152" s="216">
        <f t="shared" si="495"/>
        <v>12</v>
      </c>
      <c r="AF152" s="216">
        <f t="shared" si="495"/>
        <v>12</v>
      </c>
      <c r="AG152" s="216">
        <f t="shared" si="495"/>
        <v>0</v>
      </c>
      <c r="AH152" s="216">
        <f t="shared" si="495"/>
        <v>0</v>
      </c>
      <c r="AI152" s="216">
        <f t="shared" si="495"/>
        <v>8</v>
      </c>
      <c r="AJ152" s="216">
        <f t="shared" si="495"/>
        <v>18</v>
      </c>
      <c r="AK152" s="216">
        <f t="shared" si="495"/>
        <v>0</v>
      </c>
      <c r="AL152" s="216">
        <f t="shared" si="495"/>
        <v>0</v>
      </c>
      <c r="AM152" s="216">
        <f t="shared" si="495"/>
        <v>0</v>
      </c>
      <c r="AN152" s="216">
        <f t="shared" si="495"/>
        <v>30</v>
      </c>
      <c r="AO152" s="216">
        <f t="shared" si="495"/>
        <v>0</v>
      </c>
      <c r="AP152" s="216">
        <f t="shared" si="495"/>
        <v>0</v>
      </c>
      <c r="AQ152" s="216">
        <f t="shared" si="495"/>
        <v>20</v>
      </c>
      <c r="AR152" s="216">
        <f t="shared" si="495"/>
        <v>0</v>
      </c>
      <c r="AS152" s="216">
        <f t="shared" si="495"/>
        <v>0</v>
      </c>
      <c r="AT152" s="216">
        <f t="shared" si="495"/>
        <v>0</v>
      </c>
      <c r="AU152" s="216">
        <f t="shared" si="495"/>
        <v>2</v>
      </c>
      <c r="AV152" s="216">
        <f t="shared" si="495"/>
        <v>27</v>
      </c>
      <c r="AW152" s="216">
        <f t="shared" si="495"/>
        <v>0</v>
      </c>
      <c r="AX152" s="216">
        <f t="shared" si="495"/>
        <v>0</v>
      </c>
      <c r="AY152" s="216">
        <f t="shared" si="495"/>
        <v>6</v>
      </c>
      <c r="AZ152" s="216">
        <f t="shared" si="495"/>
        <v>21</v>
      </c>
      <c r="BA152" s="216">
        <f t="shared" si="495"/>
        <v>0</v>
      </c>
      <c r="BB152" s="216">
        <f t="shared" si="495"/>
        <v>0</v>
      </c>
      <c r="BC152" s="216">
        <f t="shared" si="495"/>
        <v>2</v>
      </c>
      <c r="BD152" s="216">
        <f t="shared" si="495"/>
        <v>27</v>
      </c>
      <c r="BE152" s="216">
        <f t="shared" si="495"/>
        <v>0</v>
      </c>
      <c r="BF152" s="216">
        <f t="shared" si="495"/>
        <v>0</v>
      </c>
      <c r="BG152" s="216">
        <f t="shared" si="495"/>
        <v>14</v>
      </c>
      <c r="BH152" s="216">
        <f t="shared" si="495"/>
        <v>0</v>
      </c>
      <c r="BI152" s="216">
        <f t="shared" si="495"/>
        <v>12</v>
      </c>
      <c r="BJ152" s="216">
        <f t="shared" si="495"/>
        <v>0</v>
      </c>
      <c r="BK152" s="216">
        <f t="shared" si="495"/>
        <v>20</v>
      </c>
      <c r="BL152" s="216">
        <f t="shared" si="495"/>
        <v>0</v>
      </c>
      <c r="BM152" s="216">
        <f t="shared" si="495"/>
        <v>0</v>
      </c>
      <c r="BN152" s="216">
        <f t="shared" si="495"/>
        <v>0</v>
      </c>
      <c r="BO152" s="216">
        <f t="shared" si="495"/>
        <v>18</v>
      </c>
      <c r="BP152" s="216">
        <f t="shared" si="495"/>
        <v>3</v>
      </c>
      <c r="BQ152" s="216">
        <f t="shared" si="495"/>
        <v>0</v>
      </c>
      <c r="BR152" s="216">
        <f t="shared" ref="BR152:BU152" si="496">SUM(BR142:BR151)</f>
        <v>0</v>
      </c>
      <c r="BS152" s="216">
        <f t="shared" si="496"/>
        <v>10</v>
      </c>
      <c r="BT152" s="216">
        <f t="shared" si="496"/>
        <v>15</v>
      </c>
      <c r="BU152" s="216">
        <f t="shared" si="496"/>
        <v>0</v>
      </c>
    </row>
    <row r="153" spans="1:93" s="217" customFormat="1">
      <c r="A153" s="223"/>
      <c r="B153" s="223"/>
      <c r="C153" s="206"/>
      <c r="D153" s="215"/>
      <c r="E153" s="21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216"/>
      <c r="Q153" s="216"/>
      <c r="R153" s="223">
        <f>SUM(R152:U152)</f>
        <v>22</v>
      </c>
      <c r="S153" s="223"/>
      <c r="T153" s="223"/>
      <c r="U153" s="223"/>
      <c r="V153" s="223">
        <f>SUM(V152:Y152)</f>
        <v>30</v>
      </c>
      <c r="W153" s="223"/>
      <c r="X153" s="223"/>
      <c r="Y153" s="223"/>
      <c r="Z153" s="223">
        <f>SUM(Z152:AC152)</f>
        <v>23</v>
      </c>
      <c r="AA153" s="223"/>
      <c r="AB153" s="223"/>
      <c r="AC153" s="223"/>
      <c r="AD153" s="223">
        <f>SUM(AD152:AG152)</f>
        <v>24</v>
      </c>
      <c r="AE153" s="223"/>
      <c r="AF153" s="223"/>
      <c r="AG153" s="223"/>
      <c r="AH153" s="223">
        <f>SUM(AH152:AK152)</f>
        <v>26</v>
      </c>
      <c r="AI153" s="223"/>
      <c r="AJ153" s="223"/>
      <c r="AK153" s="223"/>
      <c r="AL153" s="223">
        <f>SUM(AL152:AO152)</f>
        <v>30</v>
      </c>
      <c r="AM153" s="223"/>
      <c r="AN153" s="223"/>
      <c r="AO153" s="223"/>
      <c r="AP153" s="223">
        <f>SUM(AP152:AS152)</f>
        <v>20</v>
      </c>
      <c r="AQ153" s="223"/>
      <c r="AR153" s="223"/>
      <c r="AS153" s="223"/>
      <c r="AT153" s="223">
        <f>SUM(AT152:AW152)</f>
        <v>29</v>
      </c>
      <c r="AU153" s="223"/>
      <c r="AV153" s="223"/>
      <c r="AW153" s="223"/>
      <c r="AX153" s="223">
        <f>SUM(AX152:BA152)</f>
        <v>27</v>
      </c>
      <c r="AY153" s="223"/>
      <c r="AZ153" s="223"/>
      <c r="BA153" s="223"/>
      <c r="BB153" s="223">
        <f>SUM(BB152:BE152)</f>
        <v>29</v>
      </c>
      <c r="BC153" s="223"/>
      <c r="BD153" s="223"/>
      <c r="BE153" s="223"/>
      <c r="BF153" s="223">
        <f>SUM(BF152:BI152)</f>
        <v>26</v>
      </c>
      <c r="BG153" s="223"/>
      <c r="BH153" s="223"/>
      <c r="BI153" s="223"/>
      <c r="BJ153" s="223">
        <f>SUM(BJ152:BM152)</f>
        <v>20</v>
      </c>
      <c r="BK153" s="223"/>
      <c r="BL153" s="223"/>
      <c r="BM153" s="223"/>
      <c r="BN153" s="223">
        <f>SUM(BN152:BQ152)</f>
        <v>21</v>
      </c>
      <c r="BO153" s="223"/>
      <c r="BP153" s="223"/>
      <c r="BQ153" s="223"/>
      <c r="BR153" s="223">
        <f>SUM(BR152:BU152)</f>
        <v>25</v>
      </c>
      <c r="BS153" s="223"/>
      <c r="BT153" s="223"/>
      <c r="BU153" s="223"/>
    </row>
    <row r="154" spans="1:93">
      <c r="A154" s="151"/>
      <c r="B154" s="182"/>
      <c r="C154" s="214"/>
      <c r="D154" s="18"/>
      <c r="E154" s="19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19"/>
      <c r="Q154" s="19"/>
      <c r="R154" s="145">
        <f>R152/1</f>
        <v>0</v>
      </c>
      <c r="S154" s="145">
        <f>S152/2</f>
        <v>8</v>
      </c>
      <c r="T154" s="145">
        <f>T152/3</f>
        <v>2</v>
      </c>
      <c r="U154" s="145">
        <f>U152/4</f>
        <v>0</v>
      </c>
      <c r="V154" s="145">
        <f t="shared" ref="V154" si="497">V152/1</f>
        <v>0</v>
      </c>
      <c r="W154" s="145">
        <f t="shared" ref="W154" si="498">W152/2</f>
        <v>0</v>
      </c>
      <c r="X154" s="145">
        <f t="shared" ref="X154" si="499">X152/3</f>
        <v>10</v>
      </c>
      <c r="Y154" s="145">
        <f t="shared" ref="Y154" si="500">Y152/4</f>
        <v>0</v>
      </c>
      <c r="Z154" s="145">
        <f t="shared" ref="Z154" si="501">Z152/1</f>
        <v>0</v>
      </c>
      <c r="AA154" s="145">
        <f t="shared" ref="AA154" si="502">AA152/2</f>
        <v>7</v>
      </c>
      <c r="AB154" s="145">
        <f t="shared" ref="AB154" si="503">AB152/3</f>
        <v>3</v>
      </c>
      <c r="AC154" s="145">
        <f t="shared" ref="AC154" si="504">AC152/4</f>
        <v>0</v>
      </c>
      <c r="AD154" s="145">
        <f t="shared" ref="AD154" si="505">AD152/1</f>
        <v>0</v>
      </c>
      <c r="AE154" s="145">
        <f t="shared" ref="AE154" si="506">AE152/2</f>
        <v>6</v>
      </c>
      <c r="AF154" s="145">
        <f t="shared" ref="AF154" si="507">AF152/3</f>
        <v>4</v>
      </c>
      <c r="AG154" s="145">
        <f t="shared" ref="AG154" si="508">AG152/4</f>
        <v>0</v>
      </c>
      <c r="AH154" s="145">
        <f t="shared" ref="AH154" si="509">AH152/1</f>
        <v>0</v>
      </c>
      <c r="AI154" s="145">
        <f t="shared" ref="AI154" si="510">AI152/2</f>
        <v>4</v>
      </c>
      <c r="AJ154" s="145">
        <f t="shared" ref="AJ154" si="511">AJ152/3</f>
        <v>6</v>
      </c>
      <c r="AK154" s="145">
        <f t="shared" ref="AK154" si="512">AK152/4</f>
        <v>0</v>
      </c>
      <c r="AL154" s="145">
        <f t="shared" ref="AL154" si="513">AL152/1</f>
        <v>0</v>
      </c>
      <c r="AM154" s="145">
        <f t="shared" ref="AM154" si="514">AM152/2</f>
        <v>0</v>
      </c>
      <c r="AN154" s="145">
        <f t="shared" ref="AN154" si="515">AN152/3</f>
        <v>10</v>
      </c>
      <c r="AO154" s="145">
        <f t="shared" ref="AO154" si="516">AO152/4</f>
        <v>0</v>
      </c>
      <c r="AP154" s="145">
        <f t="shared" ref="AP154" si="517">AP152/1</f>
        <v>0</v>
      </c>
      <c r="AQ154" s="145">
        <f t="shared" ref="AQ154" si="518">AQ152/2</f>
        <v>10</v>
      </c>
      <c r="AR154" s="145">
        <f t="shared" ref="AR154" si="519">AR152/3</f>
        <v>0</v>
      </c>
      <c r="AS154" s="145">
        <f t="shared" ref="AS154" si="520">AS152/4</f>
        <v>0</v>
      </c>
      <c r="AT154" s="145">
        <f t="shared" ref="AT154" si="521">AT152/1</f>
        <v>0</v>
      </c>
      <c r="AU154" s="145">
        <f t="shared" ref="AU154" si="522">AU152/2</f>
        <v>1</v>
      </c>
      <c r="AV154" s="145">
        <f t="shared" ref="AV154" si="523">AV152/3</f>
        <v>9</v>
      </c>
      <c r="AW154" s="145">
        <f t="shared" ref="AW154" si="524">AW152/4</f>
        <v>0</v>
      </c>
      <c r="AX154" s="145">
        <f t="shared" ref="AX154" si="525">AX152/1</f>
        <v>0</v>
      </c>
      <c r="AY154" s="145">
        <f t="shared" ref="AY154" si="526">AY152/2</f>
        <v>3</v>
      </c>
      <c r="AZ154" s="145">
        <f t="shared" ref="AZ154" si="527">AZ152/3</f>
        <v>7</v>
      </c>
      <c r="BA154" s="145">
        <f t="shared" ref="BA154" si="528">BA152/4</f>
        <v>0</v>
      </c>
      <c r="BB154" s="145">
        <f t="shared" ref="BB154" si="529">BB152/1</f>
        <v>0</v>
      </c>
      <c r="BC154" s="145">
        <f t="shared" ref="BC154" si="530">BC152/2</f>
        <v>1</v>
      </c>
      <c r="BD154" s="145">
        <f t="shared" ref="BD154" si="531">BD152/3</f>
        <v>9</v>
      </c>
      <c r="BE154" s="145">
        <f t="shared" ref="BE154" si="532">BE152/4</f>
        <v>0</v>
      </c>
      <c r="BF154" s="145">
        <f t="shared" ref="BF154" si="533">BF152/1</f>
        <v>0</v>
      </c>
      <c r="BG154" s="145">
        <f t="shared" ref="BG154" si="534">BG152/2</f>
        <v>7</v>
      </c>
      <c r="BH154" s="145">
        <f t="shared" ref="BH154" si="535">BH152/3</f>
        <v>0</v>
      </c>
      <c r="BI154" s="145">
        <f t="shared" ref="BI154" si="536">BI152/4</f>
        <v>3</v>
      </c>
      <c r="BJ154" s="145">
        <f t="shared" ref="BJ154" si="537">BJ152/1</f>
        <v>0</v>
      </c>
      <c r="BK154" s="145">
        <f t="shared" ref="BK154" si="538">BK152/2</f>
        <v>10</v>
      </c>
      <c r="BL154" s="145">
        <f t="shared" ref="BL154" si="539">BL152/3</f>
        <v>0</v>
      </c>
      <c r="BM154" s="145">
        <f t="shared" ref="BM154" si="540">BM152/4</f>
        <v>0</v>
      </c>
      <c r="BN154" s="145">
        <f t="shared" ref="BN154" si="541">BN152/1</f>
        <v>0</v>
      </c>
      <c r="BO154" s="145">
        <f t="shared" ref="BO154" si="542">BO152/2</f>
        <v>9</v>
      </c>
      <c r="BP154" s="145">
        <f t="shared" ref="BP154" si="543">BP152/3</f>
        <v>1</v>
      </c>
      <c r="BQ154" s="145">
        <f t="shared" ref="BQ154" si="544">BQ152/4</f>
        <v>0</v>
      </c>
      <c r="BR154" s="145">
        <f t="shared" ref="BR154" si="545">BR152/1</f>
        <v>0</v>
      </c>
      <c r="BS154" s="145">
        <f t="shared" ref="BS154" si="546">BS152/2</f>
        <v>5</v>
      </c>
      <c r="BT154" s="145">
        <f t="shared" ref="BT154" si="547">BT152/3</f>
        <v>5</v>
      </c>
      <c r="BU154" s="145">
        <f t="shared" ref="BU154" si="548">BU152/4</f>
        <v>0</v>
      </c>
      <c r="CJ154" s="28"/>
      <c r="CO154" s="28"/>
    </row>
    <row r="155" spans="1:93">
      <c r="A155" s="151"/>
      <c r="B155" s="182"/>
      <c r="C155" s="214"/>
      <c r="D155" s="18"/>
      <c r="E155" s="19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19"/>
      <c r="Q155" s="19"/>
      <c r="R155" s="145">
        <v>10</v>
      </c>
      <c r="S155" s="145">
        <v>10</v>
      </c>
      <c r="T155" s="145">
        <v>10</v>
      </c>
      <c r="U155" s="145">
        <v>10</v>
      </c>
      <c r="V155" s="145">
        <v>10</v>
      </c>
      <c r="W155" s="145">
        <v>10</v>
      </c>
      <c r="X155" s="145">
        <v>10</v>
      </c>
      <c r="Y155" s="145">
        <v>10</v>
      </c>
      <c r="Z155" s="145">
        <v>10</v>
      </c>
      <c r="AA155" s="145">
        <v>10</v>
      </c>
      <c r="AB155" s="145">
        <v>10</v>
      </c>
      <c r="AC155" s="145">
        <v>10</v>
      </c>
      <c r="AD155" s="145">
        <v>10</v>
      </c>
      <c r="AE155" s="145">
        <v>10</v>
      </c>
      <c r="AF155" s="145">
        <v>10</v>
      </c>
      <c r="AG155" s="145">
        <v>10</v>
      </c>
      <c r="AH155" s="145">
        <v>10</v>
      </c>
      <c r="AI155" s="145">
        <v>10</v>
      </c>
      <c r="AJ155" s="145">
        <v>10</v>
      </c>
      <c r="AK155" s="145">
        <v>10</v>
      </c>
      <c r="AL155" s="145">
        <v>10</v>
      </c>
      <c r="AM155" s="145">
        <v>10</v>
      </c>
      <c r="AN155" s="145">
        <v>10</v>
      </c>
      <c r="AO155" s="145">
        <v>10</v>
      </c>
      <c r="AP155" s="145">
        <v>10</v>
      </c>
      <c r="AQ155" s="145">
        <v>10</v>
      </c>
      <c r="AR155" s="145">
        <v>10</v>
      </c>
      <c r="AS155" s="145">
        <v>10</v>
      </c>
      <c r="AT155" s="145">
        <v>10</v>
      </c>
      <c r="AU155" s="145">
        <v>10</v>
      </c>
      <c r="AV155" s="145">
        <v>10</v>
      </c>
      <c r="AW155" s="145">
        <v>10</v>
      </c>
      <c r="AX155" s="145">
        <v>10</v>
      </c>
      <c r="AY155" s="145">
        <v>10</v>
      </c>
      <c r="AZ155" s="145">
        <v>10</v>
      </c>
      <c r="BA155" s="145">
        <v>10</v>
      </c>
      <c r="BB155" s="145">
        <v>10</v>
      </c>
      <c r="BC155" s="145">
        <v>10</v>
      </c>
      <c r="BD155" s="145">
        <v>10</v>
      </c>
      <c r="BE155" s="145">
        <v>10</v>
      </c>
      <c r="BF155" s="145">
        <v>10</v>
      </c>
      <c r="BG155" s="145">
        <v>10</v>
      </c>
      <c r="BH155" s="145">
        <v>10</v>
      </c>
      <c r="BI155" s="145">
        <v>10</v>
      </c>
      <c r="BJ155" s="145">
        <v>10</v>
      </c>
      <c r="BK155" s="145">
        <v>10</v>
      </c>
      <c r="BL155" s="145">
        <v>10</v>
      </c>
      <c r="BM155" s="145">
        <v>10</v>
      </c>
      <c r="BN155" s="145">
        <v>10</v>
      </c>
      <c r="BO155" s="145">
        <v>10</v>
      </c>
      <c r="BP155" s="145">
        <v>10</v>
      </c>
      <c r="BQ155" s="145">
        <v>10</v>
      </c>
      <c r="BR155" s="145">
        <v>10</v>
      </c>
      <c r="BS155" s="145">
        <v>10</v>
      </c>
      <c r="BT155" s="145">
        <v>10</v>
      </c>
      <c r="BU155" s="145">
        <v>10</v>
      </c>
      <c r="CJ155" s="28"/>
      <c r="CO155" s="28"/>
    </row>
    <row r="156" spans="1:93">
      <c r="A156" s="151"/>
      <c r="B156" s="182"/>
      <c r="C156" s="214"/>
      <c r="D156" s="18"/>
      <c r="E156" s="19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19"/>
      <c r="Q156" s="19"/>
      <c r="R156" s="246">
        <f>R154/R155*100%</f>
        <v>0</v>
      </c>
      <c r="S156" s="246">
        <f>S154/S155*100%</f>
        <v>0.8</v>
      </c>
      <c r="T156" s="246">
        <f>T154/T155*100%</f>
        <v>0.2</v>
      </c>
      <c r="U156" s="246">
        <f>U154/U155*100%</f>
        <v>0</v>
      </c>
      <c r="V156" s="246">
        <f t="shared" ref="V156:BU156" si="549">V154/V155*100%</f>
        <v>0</v>
      </c>
      <c r="W156" s="246">
        <f t="shared" si="549"/>
        <v>0</v>
      </c>
      <c r="X156" s="246">
        <f t="shared" si="549"/>
        <v>1</v>
      </c>
      <c r="Y156" s="246">
        <f t="shared" si="549"/>
        <v>0</v>
      </c>
      <c r="Z156" s="246">
        <f t="shared" si="549"/>
        <v>0</v>
      </c>
      <c r="AA156" s="246">
        <f t="shared" si="549"/>
        <v>0.7</v>
      </c>
      <c r="AB156" s="246">
        <f t="shared" si="549"/>
        <v>0.3</v>
      </c>
      <c r="AC156" s="246">
        <f t="shared" si="549"/>
        <v>0</v>
      </c>
      <c r="AD156" s="246">
        <f t="shared" si="549"/>
        <v>0</v>
      </c>
      <c r="AE156" s="246">
        <f t="shared" si="549"/>
        <v>0.6</v>
      </c>
      <c r="AF156" s="246">
        <f t="shared" si="549"/>
        <v>0.4</v>
      </c>
      <c r="AG156" s="246">
        <f t="shared" si="549"/>
        <v>0</v>
      </c>
      <c r="AH156" s="246">
        <f t="shared" si="549"/>
        <v>0</v>
      </c>
      <c r="AI156" s="246">
        <f t="shared" si="549"/>
        <v>0.4</v>
      </c>
      <c r="AJ156" s="246">
        <f t="shared" si="549"/>
        <v>0.6</v>
      </c>
      <c r="AK156" s="246">
        <f t="shared" si="549"/>
        <v>0</v>
      </c>
      <c r="AL156" s="246">
        <f t="shared" si="549"/>
        <v>0</v>
      </c>
      <c r="AM156" s="246">
        <f t="shared" si="549"/>
        <v>0</v>
      </c>
      <c r="AN156" s="246">
        <f t="shared" si="549"/>
        <v>1</v>
      </c>
      <c r="AO156" s="246">
        <f t="shared" si="549"/>
        <v>0</v>
      </c>
      <c r="AP156" s="246">
        <f t="shared" si="549"/>
        <v>0</v>
      </c>
      <c r="AQ156" s="246">
        <f t="shared" si="549"/>
        <v>1</v>
      </c>
      <c r="AR156" s="246">
        <f t="shared" si="549"/>
        <v>0</v>
      </c>
      <c r="AS156" s="246">
        <f t="shared" si="549"/>
        <v>0</v>
      </c>
      <c r="AT156" s="246">
        <f t="shared" si="549"/>
        <v>0</v>
      </c>
      <c r="AU156" s="246">
        <f t="shared" si="549"/>
        <v>0.1</v>
      </c>
      <c r="AV156" s="246">
        <f t="shared" si="549"/>
        <v>0.9</v>
      </c>
      <c r="AW156" s="246">
        <f t="shared" si="549"/>
        <v>0</v>
      </c>
      <c r="AX156" s="246">
        <f t="shared" si="549"/>
        <v>0</v>
      </c>
      <c r="AY156" s="246">
        <f t="shared" si="549"/>
        <v>0.3</v>
      </c>
      <c r="AZ156" s="246">
        <f t="shared" si="549"/>
        <v>0.7</v>
      </c>
      <c r="BA156" s="246">
        <f t="shared" si="549"/>
        <v>0</v>
      </c>
      <c r="BB156" s="246">
        <f t="shared" si="549"/>
        <v>0</v>
      </c>
      <c r="BC156" s="246">
        <f t="shared" si="549"/>
        <v>0.1</v>
      </c>
      <c r="BD156" s="246">
        <f t="shared" si="549"/>
        <v>0.9</v>
      </c>
      <c r="BE156" s="246">
        <f t="shared" si="549"/>
        <v>0</v>
      </c>
      <c r="BF156" s="246">
        <f t="shared" si="549"/>
        <v>0</v>
      </c>
      <c r="BG156" s="246">
        <f t="shared" si="549"/>
        <v>0.7</v>
      </c>
      <c r="BH156" s="246">
        <f t="shared" si="549"/>
        <v>0</v>
      </c>
      <c r="BI156" s="246">
        <f t="shared" si="549"/>
        <v>0.3</v>
      </c>
      <c r="BJ156" s="246">
        <f t="shared" si="549"/>
        <v>0</v>
      </c>
      <c r="BK156" s="246">
        <f t="shared" si="549"/>
        <v>1</v>
      </c>
      <c r="BL156" s="246">
        <f t="shared" si="549"/>
        <v>0</v>
      </c>
      <c r="BM156" s="246">
        <f t="shared" si="549"/>
        <v>0</v>
      </c>
      <c r="BN156" s="246">
        <f t="shared" si="549"/>
        <v>0</v>
      </c>
      <c r="BO156" s="246">
        <f t="shared" si="549"/>
        <v>0.9</v>
      </c>
      <c r="BP156" s="246">
        <f t="shared" si="549"/>
        <v>0.1</v>
      </c>
      <c r="BQ156" s="246">
        <f t="shared" si="549"/>
        <v>0</v>
      </c>
      <c r="BR156" s="246">
        <f t="shared" si="549"/>
        <v>0</v>
      </c>
      <c r="BS156" s="246">
        <f t="shared" si="549"/>
        <v>0.5</v>
      </c>
      <c r="BT156" s="246">
        <f t="shared" si="549"/>
        <v>0.5</v>
      </c>
      <c r="BU156" s="246">
        <f t="shared" si="549"/>
        <v>0</v>
      </c>
      <c r="CJ156" s="28"/>
      <c r="CO156" s="28"/>
    </row>
    <row r="157" spans="1:93">
      <c r="R157" s="29">
        <f>SUM(R156:S156)</f>
        <v>0.8</v>
      </c>
      <c r="V157" s="29">
        <f>SUM(V156:W156)</f>
        <v>0</v>
      </c>
      <c r="Z157" s="29">
        <f>SUM(Z156:AA156)</f>
        <v>0.7</v>
      </c>
      <c r="AD157" s="29">
        <f>SUM(AD156:AE156)</f>
        <v>0.6</v>
      </c>
      <c r="AH157" s="29">
        <f>SUM(AH156:AI156)</f>
        <v>0.4</v>
      </c>
      <c r="AL157" s="29">
        <f>SUM(AL156:AM156)</f>
        <v>0</v>
      </c>
      <c r="AP157" s="29">
        <f>SUM(AP156:AQ156)</f>
        <v>1</v>
      </c>
      <c r="AT157" s="29">
        <f>SUM(AT156:AU156)</f>
        <v>0.1</v>
      </c>
      <c r="AX157" s="29">
        <f>SUM(AX156:AY156)</f>
        <v>0.3</v>
      </c>
      <c r="BB157" s="29">
        <f>SUM(BB156:BC156)</f>
        <v>0.1</v>
      </c>
      <c r="BF157" s="29">
        <f>SUM(BF156:BG156)</f>
        <v>0.7</v>
      </c>
      <c r="BJ157" s="29">
        <f>SUM(BJ156:BK156)</f>
        <v>1</v>
      </c>
      <c r="BN157" s="29">
        <f>SUM(BN156:BO156)</f>
        <v>0.9</v>
      </c>
      <c r="BR157" s="29">
        <f>SUM(BR156:BS156)</f>
        <v>0.5</v>
      </c>
    </row>
    <row r="159" spans="1:93">
      <c r="A159" s="17">
        <v>25</v>
      </c>
      <c r="B159" s="38">
        <v>1</v>
      </c>
      <c r="C159" s="620" t="s">
        <v>194</v>
      </c>
      <c r="D159" s="20">
        <v>1</v>
      </c>
      <c r="E159" s="20"/>
      <c r="F159" s="20"/>
      <c r="G159" s="20"/>
      <c r="H159" s="20">
        <v>1</v>
      </c>
      <c r="I159" s="20"/>
      <c r="J159" s="20"/>
      <c r="K159" s="20"/>
      <c r="L159" s="20"/>
      <c r="M159" s="20"/>
      <c r="N159" s="20"/>
      <c r="O159" s="20"/>
      <c r="P159" s="20"/>
      <c r="Q159" s="20"/>
      <c r="R159" s="21"/>
      <c r="S159" s="21"/>
      <c r="T159" s="21">
        <v>3</v>
      </c>
      <c r="U159" s="21"/>
      <c r="V159" s="22"/>
      <c r="W159" s="22"/>
      <c r="X159" s="22">
        <v>3</v>
      </c>
      <c r="Y159" s="22"/>
      <c r="Z159" s="23"/>
      <c r="AA159" s="23"/>
      <c r="AB159" s="23">
        <v>3</v>
      </c>
      <c r="AC159" s="23"/>
      <c r="AD159" s="24"/>
      <c r="AE159" s="24"/>
      <c r="AF159" s="24">
        <v>3</v>
      </c>
      <c r="AG159" s="24"/>
      <c r="AH159" s="25"/>
      <c r="AI159" s="25"/>
      <c r="AJ159" s="25">
        <v>3</v>
      </c>
      <c r="AK159" s="25"/>
      <c r="AL159" s="26"/>
      <c r="AM159" s="26"/>
      <c r="AN159" s="26">
        <v>3</v>
      </c>
      <c r="AO159" s="26"/>
      <c r="AP159" s="22"/>
      <c r="AQ159" s="22"/>
      <c r="AR159" s="22">
        <v>3</v>
      </c>
      <c r="AS159" s="22"/>
      <c r="AT159" s="27"/>
      <c r="AU159" s="27"/>
      <c r="AV159" s="27">
        <v>3</v>
      </c>
      <c r="AW159" s="27"/>
      <c r="AX159" s="21"/>
      <c r="AY159" s="21"/>
      <c r="AZ159" s="21">
        <v>3</v>
      </c>
      <c r="BA159" s="21"/>
      <c r="BB159" s="22"/>
      <c r="BC159" s="22"/>
      <c r="BD159" s="22">
        <v>3</v>
      </c>
      <c r="BE159" s="22"/>
      <c r="BF159" s="23"/>
      <c r="BG159" s="23"/>
      <c r="BH159" s="23">
        <v>3</v>
      </c>
      <c r="BI159" s="23"/>
      <c r="BJ159" s="24"/>
      <c r="BK159" s="24"/>
      <c r="BL159" s="24">
        <v>3</v>
      </c>
      <c r="BM159" s="24"/>
      <c r="BN159" s="25"/>
      <c r="BO159" s="25"/>
      <c r="BP159" s="25">
        <v>3</v>
      </c>
      <c r="BQ159" s="25"/>
      <c r="BR159" s="26"/>
      <c r="BS159" s="26"/>
      <c r="BT159" s="26">
        <v>3</v>
      </c>
      <c r="BU159" s="26"/>
      <c r="CJ159" s="28"/>
      <c r="CO159" s="28"/>
    </row>
    <row r="160" spans="1:93">
      <c r="A160" s="17">
        <v>26</v>
      </c>
      <c r="B160" s="38">
        <v>2</v>
      </c>
      <c r="C160" s="620"/>
      <c r="D160" s="20">
        <v>1</v>
      </c>
      <c r="E160" s="20"/>
      <c r="F160" s="20"/>
      <c r="G160" s="20"/>
      <c r="H160" s="20"/>
      <c r="I160" s="20"/>
      <c r="J160" s="20"/>
      <c r="K160" s="20">
        <v>1</v>
      </c>
      <c r="L160" s="20"/>
      <c r="M160" s="20"/>
      <c r="N160" s="20"/>
      <c r="O160" s="20"/>
      <c r="P160" s="20"/>
      <c r="Q160" s="20"/>
      <c r="R160" s="21"/>
      <c r="S160" s="21">
        <v>2</v>
      </c>
      <c r="T160" s="21"/>
      <c r="U160" s="21"/>
      <c r="V160" s="22"/>
      <c r="W160" s="22"/>
      <c r="X160" s="22">
        <v>3</v>
      </c>
      <c r="Y160" s="22"/>
      <c r="Z160" s="23"/>
      <c r="AA160" s="23">
        <v>2</v>
      </c>
      <c r="AB160" s="23"/>
      <c r="AC160" s="23"/>
      <c r="AD160" s="24"/>
      <c r="AE160" s="24"/>
      <c r="AF160" s="24">
        <v>3</v>
      </c>
      <c r="AG160" s="24"/>
      <c r="AH160" s="25"/>
      <c r="AI160" s="25"/>
      <c r="AJ160" s="25">
        <v>3</v>
      </c>
      <c r="AK160" s="25"/>
      <c r="AL160" s="26"/>
      <c r="AM160" s="26"/>
      <c r="AN160" s="26"/>
      <c r="AO160" s="26">
        <v>4</v>
      </c>
      <c r="AP160" s="22"/>
      <c r="AQ160" s="22"/>
      <c r="AR160" s="22">
        <v>3</v>
      </c>
      <c r="AS160" s="22"/>
      <c r="AT160" s="27">
        <v>1</v>
      </c>
      <c r="AU160" s="27"/>
      <c r="AV160" s="27"/>
      <c r="AW160" s="27"/>
      <c r="AX160" s="21"/>
      <c r="AY160" s="21"/>
      <c r="AZ160" s="21">
        <v>3</v>
      </c>
      <c r="BA160" s="21"/>
      <c r="BB160" s="22">
        <v>1</v>
      </c>
      <c r="BC160" s="22"/>
      <c r="BD160" s="22"/>
      <c r="BE160" s="22"/>
      <c r="BF160" s="23"/>
      <c r="BG160" s="23">
        <v>2</v>
      </c>
      <c r="BH160" s="23"/>
      <c r="BI160" s="23"/>
      <c r="BJ160" s="24"/>
      <c r="BK160" s="24"/>
      <c r="BL160" s="24">
        <v>3</v>
      </c>
      <c r="BM160" s="24"/>
      <c r="BN160" s="25"/>
      <c r="BO160" s="25">
        <v>2</v>
      </c>
      <c r="BP160" s="25"/>
      <c r="BQ160" s="25"/>
      <c r="BR160" s="26">
        <v>1</v>
      </c>
      <c r="BS160" s="26"/>
      <c r="BT160" s="26"/>
      <c r="BU160" s="26"/>
      <c r="CJ160" s="28"/>
      <c r="CO160" s="28"/>
    </row>
    <row r="161" spans="1:93">
      <c r="A161" s="17">
        <v>27</v>
      </c>
      <c r="B161" s="38">
        <v>3</v>
      </c>
      <c r="C161" s="620"/>
      <c r="D161" s="20">
        <v>1</v>
      </c>
      <c r="E161" s="20"/>
      <c r="F161" s="20"/>
      <c r="G161" s="20"/>
      <c r="H161" s="20">
        <v>1</v>
      </c>
      <c r="I161" s="20"/>
      <c r="J161" s="20"/>
      <c r="K161" s="20"/>
      <c r="L161" s="20"/>
      <c r="M161" s="20"/>
      <c r="N161" s="20"/>
      <c r="O161" s="20"/>
      <c r="P161" s="20"/>
      <c r="Q161" s="20"/>
      <c r="R161" s="21"/>
      <c r="S161" s="21"/>
      <c r="T161" s="21">
        <v>3</v>
      </c>
      <c r="U161" s="21"/>
      <c r="V161" s="22"/>
      <c r="W161" s="22"/>
      <c r="X161" s="22">
        <v>3</v>
      </c>
      <c r="Y161" s="22"/>
      <c r="Z161" s="23"/>
      <c r="AA161" s="23"/>
      <c r="AB161" s="23">
        <v>3</v>
      </c>
      <c r="AC161" s="23"/>
      <c r="AD161" s="24"/>
      <c r="AE161" s="24"/>
      <c r="AF161" s="24">
        <v>3</v>
      </c>
      <c r="AG161" s="24"/>
      <c r="AH161" s="25"/>
      <c r="AI161" s="25"/>
      <c r="AJ161" s="25">
        <v>3</v>
      </c>
      <c r="AK161" s="25"/>
      <c r="AL161" s="26"/>
      <c r="AM161" s="26"/>
      <c r="AN161" s="26">
        <v>3</v>
      </c>
      <c r="AO161" s="26"/>
      <c r="AP161" s="22"/>
      <c r="AQ161" s="22"/>
      <c r="AR161" s="22">
        <v>3</v>
      </c>
      <c r="AS161" s="22"/>
      <c r="AT161" s="27"/>
      <c r="AU161" s="27"/>
      <c r="AV161" s="27">
        <v>3</v>
      </c>
      <c r="AW161" s="27"/>
      <c r="AX161" s="21"/>
      <c r="AY161" s="21"/>
      <c r="AZ161" s="21">
        <v>3</v>
      </c>
      <c r="BA161" s="21"/>
      <c r="BB161" s="22"/>
      <c r="BC161" s="22"/>
      <c r="BD161" s="22">
        <v>3</v>
      </c>
      <c r="BE161" s="22"/>
      <c r="BF161" s="23"/>
      <c r="BG161" s="23"/>
      <c r="BH161" s="23">
        <v>3</v>
      </c>
      <c r="BI161" s="23"/>
      <c r="BJ161" s="24"/>
      <c r="BK161" s="24"/>
      <c r="BL161" s="24">
        <v>3</v>
      </c>
      <c r="BM161" s="24"/>
      <c r="BN161" s="25"/>
      <c r="BO161" s="25"/>
      <c r="BP161" s="25">
        <v>3</v>
      </c>
      <c r="BQ161" s="25"/>
      <c r="BR161" s="26"/>
      <c r="BS161" s="26"/>
      <c r="BT161" s="26">
        <v>3</v>
      </c>
      <c r="BU161" s="26"/>
      <c r="CJ161" s="28"/>
      <c r="CO161" s="28"/>
    </row>
    <row r="162" spans="1:93">
      <c r="A162" s="17">
        <v>28</v>
      </c>
      <c r="B162" s="38">
        <v>4</v>
      </c>
      <c r="C162" s="620"/>
      <c r="D162" s="20"/>
      <c r="E162" s="20">
        <v>1</v>
      </c>
      <c r="F162" s="20"/>
      <c r="G162" s="20"/>
      <c r="H162" s="20"/>
      <c r="I162" s="20"/>
      <c r="J162" s="20">
        <v>1</v>
      </c>
      <c r="K162" s="20"/>
      <c r="L162" s="20"/>
      <c r="M162" s="20"/>
      <c r="N162" s="20"/>
      <c r="O162" s="20"/>
      <c r="P162" s="20"/>
      <c r="Q162" s="20"/>
      <c r="R162" s="21"/>
      <c r="S162" s="21"/>
      <c r="T162" s="21">
        <v>3</v>
      </c>
      <c r="U162" s="21"/>
      <c r="V162" s="22"/>
      <c r="W162" s="22"/>
      <c r="X162" s="22">
        <v>3</v>
      </c>
      <c r="Y162" s="22"/>
      <c r="Z162" s="23"/>
      <c r="AA162" s="23"/>
      <c r="AB162" s="23">
        <v>3</v>
      </c>
      <c r="AC162" s="23"/>
      <c r="AD162" s="24"/>
      <c r="AE162" s="24"/>
      <c r="AF162" s="24">
        <v>3</v>
      </c>
      <c r="AG162" s="24"/>
      <c r="AH162" s="25"/>
      <c r="AI162" s="25"/>
      <c r="AJ162" s="25">
        <v>3</v>
      </c>
      <c r="AK162" s="25"/>
      <c r="AL162" s="26"/>
      <c r="AM162" s="26"/>
      <c r="AN162" s="26">
        <v>3</v>
      </c>
      <c r="AO162" s="26"/>
      <c r="AP162" s="22"/>
      <c r="AQ162" s="22"/>
      <c r="AR162" s="22">
        <v>3</v>
      </c>
      <c r="AS162" s="22"/>
      <c r="AT162" s="27"/>
      <c r="AU162" s="27"/>
      <c r="AV162" s="27">
        <v>3</v>
      </c>
      <c r="AW162" s="27"/>
      <c r="AX162" s="21"/>
      <c r="AY162" s="21"/>
      <c r="AZ162" s="21">
        <v>3</v>
      </c>
      <c r="BA162" s="21"/>
      <c r="BB162" s="22"/>
      <c r="BC162" s="22"/>
      <c r="BD162" s="22">
        <v>3</v>
      </c>
      <c r="BE162" s="22"/>
      <c r="BF162" s="23"/>
      <c r="BG162" s="23"/>
      <c r="BH162" s="23">
        <v>3</v>
      </c>
      <c r="BI162" s="23"/>
      <c r="BJ162" s="24"/>
      <c r="BK162" s="24"/>
      <c r="BL162" s="24"/>
      <c r="BM162" s="24">
        <v>4</v>
      </c>
      <c r="BN162" s="25"/>
      <c r="BO162" s="25"/>
      <c r="BP162" s="25">
        <v>3</v>
      </c>
      <c r="BQ162" s="25"/>
      <c r="BR162" s="26"/>
      <c r="BS162" s="26"/>
      <c r="BT162" s="26">
        <v>3</v>
      </c>
      <c r="BU162" s="26"/>
      <c r="CJ162" s="28"/>
      <c r="CO162" s="28"/>
    </row>
    <row r="163" spans="1:93">
      <c r="A163" s="17">
        <v>29</v>
      </c>
      <c r="B163" s="38">
        <v>5</v>
      </c>
      <c r="C163" s="620"/>
      <c r="D163" s="20">
        <v>1</v>
      </c>
      <c r="E163" s="20"/>
      <c r="F163" s="20"/>
      <c r="G163" s="20"/>
      <c r="H163" s="20">
        <v>1</v>
      </c>
      <c r="I163" s="20"/>
      <c r="J163" s="20"/>
      <c r="K163" s="20"/>
      <c r="L163" s="20"/>
      <c r="M163" s="20"/>
      <c r="N163" s="20"/>
      <c r="O163" s="20"/>
      <c r="P163" s="20"/>
      <c r="Q163" s="20"/>
      <c r="R163" s="21"/>
      <c r="S163" s="21"/>
      <c r="T163" s="21">
        <v>3</v>
      </c>
      <c r="U163" s="21"/>
      <c r="V163" s="22"/>
      <c r="W163" s="22"/>
      <c r="X163" s="22">
        <v>3</v>
      </c>
      <c r="Y163" s="22"/>
      <c r="Z163" s="23"/>
      <c r="AA163" s="23"/>
      <c r="AB163" s="23">
        <v>3</v>
      </c>
      <c r="AC163" s="23"/>
      <c r="AD163" s="24"/>
      <c r="AE163" s="24"/>
      <c r="AF163" s="24">
        <v>3</v>
      </c>
      <c r="AG163" s="24"/>
      <c r="AH163" s="25"/>
      <c r="AI163" s="25"/>
      <c r="AJ163" s="25">
        <v>3</v>
      </c>
      <c r="AK163" s="25"/>
      <c r="AL163" s="26"/>
      <c r="AM163" s="26"/>
      <c r="AN163" s="26">
        <v>3</v>
      </c>
      <c r="AO163" s="26"/>
      <c r="AP163" s="22"/>
      <c r="AQ163" s="22"/>
      <c r="AR163" s="22">
        <v>3</v>
      </c>
      <c r="AS163" s="22"/>
      <c r="AT163" s="27"/>
      <c r="AU163" s="27"/>
      <c r="AV163" s="27">
        <v>3</v>
      </c>
      <c r="AW163" s="27"/>
      <c r="AX163" s="21"/>
      <c r="AY163" s="21"/>
      <c r="AZ163" s="21">
        <v>3</v>
      </c>
      <c r="BA163" s="21"/>
      <c r="BB163" s="22"/>
      <c r="BC163" s="22"/>
      <c r="BD163" s="22">
        <v>3</v>
      </c>
      <c r="BE163" s="22"/>
      <c r="BF163" s="23"/>
      <c r="BG163" s="23"/>
      <c r="BH163" s="23">
        <v>3</v>
      </c>
      <c r="BI163" s="23"/>
      <c r="BJ163" s="24"/>
      <c r="BK163" s="24"/>
      <c r="BL163" s="24">
        <v>3</v>
      </c>
      <c r="BM163" s="24"/>
      <c r="BN163" s="25"/>
      <c r="BO163" s="25"/>
      <c r="BP163" s="25"/>
      <c r="BQ163" s="25">
        <v>4</v>
      </c>
      <c r="BR163" s="26"/>
      <c r="BS163" s="26"/>
      <c r="BT163" s="26">
        <v>3</v>
      </c>
      <c r="BU163" s="26"/>
      <c r="CJ163" s="28"/>
      <c r="CO163" s="28"/>
    </row>
    <row r="164" spans="1:93">
      <c r="A164" s="17">
        <v>30</v>
      </c>
      <c r="B164" s="38">
        <v>6</v>
      </c>
      <c r="C164" s="620"/>
      <c r="D164" s="20">
        <v>1</v>
      </c>
      <c r="E164" s="20"/>
      <c r="F164" s="20"/>
      <c r="G164" s="20"/>
      <c r="H164" s="20">
        <v>1</v>
      </c>
      <c r="I164" s="20"/>
      <c r="J164" s="20"/>
      <c r="K164" s="20"/>
      <c r="L164" s="20"/>
      <c r="M164" s="20"/>
      <c r="N164" s="20"/>
      <c r="O164" s="20"/>
      <c r="P164" s="20"/>
      <c r="Q164" s="20"/>
      <c r="R164" s="21"/>
      <c r="S164" s="21"/>
      <c r="T164" s="21">
        <v>3</v>
      </c>
      <c r="U164" s="21"/>
      <c r="V164" s="22"/>
      <c r="W164" s="22"/>
      <c r="X164" s="22">
        <v>3</v>
      </c>
      <c r="Y164" s="22"/>
      <c r="Z164" s="23"/>
      <c r="AA164" s="23"/>
      <c r="AB164" s="23">
        <v>3</v>
      </c>
      <c r="AC164" s="23"/>
      <c r="AD164" s="24"/>
      <c r="AE164" s="24"/>
      <c r="AF164" s="24">
        <v>3</v>
      </c>
      <c r="AG164" s="24"/>
      <c r="AH164" s="25"/>
      <c r="AI164" s="25"/>
      <c r="AJ164" s="25">
        <v>3</v>
      </c>
      <c r="AK164" s="25"/>
      <c r="AL164" s="26"/>
      <c r="AM164" s="26"/>
      <c r="AN164" s="26">
        <v>3</v>
      </c>
      <c r="AO164" s="26"/>
      <c r="AP164" s="22"/>
      <c r="AQ164" s="22"/>
      <c r="AR164" s="22">
        <v>3</v>
      </c>
      <c r="AS164" s="22"/>
      <c r="AT164" s="27"/>
      <c r="AU164" s="27"/>
      <c r="AV164" s="27">
        <v>3</v>
      </c>
      <c r="AW164" s="27"/>
      <c r="AX164" s="21"/>
      <c r="AY164" s="21"/>
      <c r="AZ164" s="21">
        <v>3</v>
      </c>
      <c r="BA164" s="21"/>
      <c r="BB164" s="22"/>
      <c r="BC164" s="22"/>
      <c r="BD164" s="22">
        <v>3</v>
      </c>
      <c r="BE164" s="22"/>
      <c r="BF164" s="23"/>
      <c r="BG164" s="23"/>
      <c r="BH164" s="23">
        <v>3</v>
      </c>
      <c r="BI164" s="23"/>
      <c r="BJ164" s="24"/>
      <c r="BK164" s="24"/>
      <c r="BL164" s="24">
        <v>3</v>
      </c>
      <c r="BM164" s="24"/>
      <c r="BN164" s="25"/>
      <c r="BO164" s="25"/>
      <c r="BP164" s="25">
        <v>3</v>
      </c>
      <c r="BQ164" s="25"/>
      <c r="BR164" s="26"/>
      <c r="BS164" s="26"/>
      <c r="BT164" s="26">
        <v>3</v>
      </c>
      <c r="BU164" s="26"/>
      <c r="CJ164" s="28"/>
      <c r="CO164" s="28"/>
    </row>
    <row r="165" spans="1:93">
      <c r="A165" s="17">
        <v>31</v>
      </c>
      <c r="B165" s="38">
        <v>7</v>
      </c>
      <c r="C165" s="620"/>
      <c r="D165" s="20"/>
      <c r="E165" s="20">
        <v>1</v>
      </c>
      <c r="F165" s="20"/>
      <c r="G165" s="20"/>
      <c r="H165" s="20"/>
      <c r="I165" s="20"/>
      <c r="J165" s="20"/>
      <c r="K165" s="20">
        <v>1</v>
      </c>
      <c r="L165" s="20"/>
      <c r="M165" s="20"/>
      <c r="N165" s="20"/>
      <c r="O165" s="20"/>
      <c r="P165" s="20"/>
      <c r="Q165" s="20"/>
      <c r="R165" s="21"/>
      <c r="S165" s="21"/>
      <c r="T165" s="21">
        <v>3</v>
      </c>
      <c r="U165" s="21"/>
      <c r="V165" s="22"/>
      <c r="W165" s="22"/>
      <c r="X165" s="22">
        <v>3</v>
      </c>
      <c r="Y165" s="22"/>
      <c r="Z165" s="23"/>
      <c r="AA165" s="23"/>
      <c r="AB165" s="23">
        <v>3</v>
      </c>
      <c r="AC165" s="23"/>
      <c r="AD165" s="24"/>
      <c r="AE165" s="24"/>
      <c r="AF165" s="24">
        <v>3</v>
      </c>
      <c r="AG165" s="24"/>
      <c r="AH165" s="25"/>
      <c r="AI165" s="25"/>
      <c r="AJ165" s="25">
        <v>3</v>
      </c>
      <c r="AK165" s="25"/>
      <c r="AL165" s="26"/>
      <c r="AM165" s="26"/>
      <c r="AN165" s="26">
        <v>3</v>
      </c>
      <c r="AO165" s="26"/>
      <c r="AP165" s="22"/>
      <c r="AQ165" s="22"/>
      <c r="AR165" s="22">
        <v>3</v>
      </c>
      <c r="AS165" s="22"/>
      <c r="AT165" s="27"/>
      <c r="AU165" s="27"/>
      <c r="AV165" s="27">
        <v>3</v>
      </c>
      <c r="AW165" s="27"/>
      <c r="AX165" s="21"/>
      <c r="AY165" s="21"/>
      <c r="AZ165" s="21">
        <v>3</v>
      </c>
      <c r="BA165" s="21"/>
      <c r="BB165" s="22"/>
      <c r="BC165" s="22"/>
      <c r="BD165" s="22">
        <v>3</v>
      </c>
      <c r="BE165" s="22"/>
      <c r="BF165" s="23"/>
      <c r="BG165" s="23"/>
      <c r="BH165" s="23">
        <v>3</v>
      </c>
      <c r="BI165" s="23"/>
      <c r="BJ165" s="24"/>
      <c r="BK165" s="24"/>
      <c r="BL165" s="24">
        <v>3</v>
      </c>
      <c r="BM165" s="24"/>
      <c r="BN165" s="25"/>
      <c r="BO165" s="25"/>
      <c r="BP165" s="25">
        <v>3</v>
      </c>
      <c r="BQ165" s="25"/>
      <c r="BR165" s="26"/>
      <c r="BS165" s="26"/>
      <c r="BT165" s="26">
        <v>3</v>
      </c>
      <c r="BU165" s="26"/>
      <c r="CJ165" s="28"/>
      <c r="CO165" s="28"/>
    </row>
    <row r="166" spans="1:93">
      <c r="A166" s="17">
        <v>32</v>
      </c>
      <c r="B166" s="38">
        <v>8</v>
      </c>
      <c r="C166" s="620"/>
      <c r="D166" s="20"/>
      <c r="E166" s="20">
        <v>1</v>
      </c>
      <c r="F166" s="20"/>
      <c r="G166" s="20"/>
      <c r="H166" s="20">
        <v>1</v>
      </c>
      <c r="I166" s="20"/>
      <c r="J166" s="20"/>
      <c r="K166" s="20"/>
      <c r="L166" s="20"/>
      <c r="M166" s="20"/>
      <c r="N166" s="20"/>
      <c r="O166" s="20"/>
      <c r="P166" s="20"/>
      <c r="Q166" s="20"/>
      <c r="R166" s="21"/>
      <c r="S166" s="21">
        <v>2</v>
      </c>
      <c r="T166" s="21"/>
      <c r="U166" s="21"/>
      <c r="V166" s="22"/>
      <c r="W166" s="22"/>
      <c r="X166" s="22">
        <v>3</v>
      </c>
      <c r="Y166" s="22"/>
      <c r="Z166" s="23"/>
      <c r="AA166" s="23"/>
      <c r="AB166" s="23">
        <v>3</v>
      </c>
      <c r="AC166" s="23"/>
      <c r="AD166" s="24"/>
      <c r="AE166" s="24"/>
      <c r="AF166" s="24">
        <v>3</v>
      </c>
      <c r="AG166" s="24"/>
      <c r="AH166" s="25"/>
      <c r="AI166" s="25"/>
      <c r="AJ166" s="25"/>
      <c r="AK166" s="25">
        <v>4</v>
      </c>
      <c r="AL166" s="26"/>
      <c r="AM166" s="26"/>
      <c r="AN166" s="26">
        <v>3</v>
      </c>
      <c r="AO166" s="26"/>
      <c r="AP166" s="22"/>
      <c r="AQ166" s="22">
        <v>2</v>
      </c>
      <c r="AR166" s="22"/>
      <c r="AS166" s="22"/>
      <c r="AT166" s="27"/>
      <c r="AU166" s="27"/>
      <c r="AV166" s="27">
        <v>3</v>
      </c>
      <c r="AW166" s="27"/>
      <c r="AX166" s="21"/>
      <c r="AY166" s="21"/>
      <c r="AZ166" s="21">
        <v>3</v>
      </c>
      <c r="BA166" s="21"/>
      <c r="BB166" s="22"/>
      <c r="BC166" s="22"/>
      <c r="BD166" s="22">
        <v>3</v>
      </c>
      <c r="BE166" s="22"/>
      <c r="BF166" s="23"/>
      <c r="BG166" s="23"/>
      <c r="BH166" s="23">
        <v>3</v>
      </c>
      <c r="BI166" s="23"/>
      <c r="BJ166" s="24"/>
      <c r="BK166" s="24">
        <v>2</v>
      </c>
      <c r="BL166" s="24"/>
      <c r="BM166" s="24"/>
      <c r="BN166" s="25"/>
      <c r="BO166" s="25"/>
      <c r="BP166" s="25"/>
      <c r="BQ166" s="25">
        <v>4</v>
      </c>
      <c r="BR166" s="26"/>
      <c r="BS166" s="26"/>
      <c r="BT166" s="26">
        <v>3</v>
      </c>
      <c r="BU166" s="26"/>
      <c r="CJ166" s="28"/>
      <c r="CO166" s="28"/>
    </row>
    <row r="167" spans="1:93">
      <c r="A167" s="17">
        <v>33</v>
      </c>
      <c r="B167" s="38">
        <v>9</v>
      </c>
      <c r="C167" s="620"/>
      <c r="D167" s="20"/>
      <c r="E167" s="20">
        <v>1</v>
      </c>
      <c r="F167" s="20"/>
      <c r="G167" s="20"/>
      <c r="H167" s="20">
        <v>1</v>
      </c>
      <c r="I167" s="20"/>
      <c r="J167" s="20"/>
      <c r="K167" s="20"/>
      <c r="L167" s="20"/>
      <c r="M167" s="20"/>
      <c r="N167" s="20"/>
      <c r="O167" s="20"/>
      <c r="P167" s="20"/>
      <c r="Q167" s="20"/>
      <c r="R167" s="21"/>
      <c r="S167" s="21"/>
      <c r="T167" s="21">
        <v>3</v>
      </c>
      <c r="U167" s="21"/>
      <c r="V167" s="22"/>
      <c r="W167" s="22"/>
      <c r="X167" s="22">
        <v>3</v>
      </c>
      <c r="Y167" s="22"/>
      <c r="Z167" s="23"/>
      <c r="AA167" s="23"/>
      <c r="AB167" s="23">
        <v>3</v>
      </c>
      <c r="AC167" s="23"/>
      <c r="AD167" s="24"/>
      <c r="AE167" s="24">
        <v>2</v>
      </c>
      <c r="AF167" s="24"/>
      <c r="AG167" s="24"/>
      <c r="AH167" s="25"/>
      <c r="AI167" s="25"/>
      <c r="AJ167" s="25">
        <v>3</v>
      </c>
      <c r="AK167" s="25"/>
      <c r="AL167" s="26"/>
      <c r="AM167" s="26"/>
      <c r="AN167" s="26">
        <v>3</v>
      </c>
      <c r="AO167" s="26"/>
      <c r="AP167" s="22"/>
      <c r="AQ167" s="22">
        <v>2</v>
      </c>
      <c r="AR167" s="22"/>
      <c r="AS167" s="22"/>
      <c r="AT167" s="27"/>
      <c r="AU167" s="27"/>
      <c r="AV167" s="27">
        <v>3</v>
      </c>
      <c r="AW167" s="27"/>
      <c r="AX167" s="21"/>
      <c r="AY167" s="21"/>
      <c r="AZ167" s="21">
        <v>3</v>
      </c>
      <c r="BA167" s="21"/>
      <c r="BB167" s="22"/>
      <c r="BC167" s="22"/>
      <c r="BD167" s="22">
        <v>3</v>
      </c>
      <c r="BE167" s="22"/>
      <c r="BF167" s="23"/>
      <c r="BG167" s="23">
        <v>2</v>
      </c>
      <c r="BH167" s="23"/>
      <c r="BI167" s="23"/>
      <c r="BJ167" s="24"/>
      <c r="BK167" s="24"/>
      <c r="BL167" s="24">
        <v>3</v>
      </c>
      <c r="BM167" s="24"/>
      <c r="BN167" s="25"/>
      <c r="BO167" s="25"/>
      <c r="BP167" s="25">
        <v>3</v>
      </c>
      <c r="BQ167" s="25"/>
      <c r="BR167" s="26"/>
      <c r="BS167" s="26"/>
      <c r="BT167" s="26">
        <v>3</v>
      </c>
      <c r="BU167" s="26"/>
      <c r="CJ167" s="28"/>
      <c r="CO167" s="28"/>
    </row>
    <row r="168" spans="1:93">
      <c r="A168" s="17">
        <v>34</v>
      </c>
      <c r="B168" s="38">
        <v>10</v>
      </c>
      <c r="C168" s="620"/>
      <c r="D168" s="20">
        <v>1</v>
      </c>
      <c r="E168" s="20"/>
      <c r="F168" s="20"/>
      <c r="G168" s="20">
        <v>1</v>
      </c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1"/>
      <c r="S168" s="21"/>
      <c r="T168" s="21">
        <v>3</v>
      </c>
      <c r="U168" s="21"/>
      <c r="V168" s="22"/>
      <c r="W168" s="22"/>
      <c r="X168" s="22">
        <v>3</v>
      </c>
      <c r="Y168" s="22"/>
      <c r="Z168" s="23"/>
      <c r="AA168" s="23"/>
      <c r="AB168" s="23">
        <v>3</v>
      </c>
      <c r="AC168" s="23"/>
      <c r="AD168" s="24"/>
      <c r="AE168" s="24"/>
      <c r="AF168" s="24">
        <v>3</v>
      </c>
      <c r="AG168" s="24"/>
      <c r="AH168" s="25"/>
      <c r="AI168" s="25"/>
      <c r="AJ168" s="25">
        <v>3</v>
      </c>
      <c r="AK168" s="25"/>
      <c r="AL168" s="26"/>
      <c r="AM168" s="26"/>
      <c r="AN168" s="26">
        <v>3</v>
      </c>
      <c r="AO168" s="26"/>
      <c r="AP168" s="22"/>
      <c r="AQ168" s="22"/>
      <c r="AR168" s="22">
        <v>3</v>
      </c>
      <c r="AS168" s="22"/>
      <c r="AT168" s="27"/>
      <c r="AU168" s="27"/>
      <c r="AV168" s="27">
        <v>3</v>
      </c>
      <c r="AW168" s="27"/>
      <c r="AX168" s="21"/>
      <c r="AY168" s="21"/>
      <c r="AZ168" s="21">
        <v>3</v>
      </c>
      <c r="BA168" s="21"/>
      <c r="BB168" s="22"/>
      <c r="BC168" s="22"/>
      <c r="BD168" s="22">
        <v>3</v>
      </c>
      <c r="BE168" s="22"/>
      <c r="BF168" s="23"/>
      <c r="BG168" s="23"/>
      <c r="BH168" s="23">
        <v>3</v>
      </c>
      <c r="BI168" s="23"/>
      <c r="BJ168" s="24"/>
      <c r="BK168" s="24"/>
      <c r="BL168" s="24"/>
      <c r="BM168" s="24">
        <v>4</v>
      </c>
      <c r="BN168" s="25"/>
      <c r="BO168" s="25"/>
      <c r="BP168" s="25">
        <v>3</v>
      </c>
      <c r="BQ168" s="25"/>
      <c r="BR168" s="26"/>
      <c r="BS168" s="26"/>
      <c r="BT168" s="26">
        <v>3</v>
      </c>
      <c r="BU168" s="26"/>
      <c r="CJ168" s="28"/>
      <c r="CO168" s="28"/>
    </row>
    <row r="169" spans="1:93">
      <c r="A169" s="17">
        <v>35</v>
      </c>
      <c r="B169" s="38">
        <v>11</v>
      </c>
      <c r="C169" s="620"/>
      <c r="D169" s="20"/>
      <c r="E169" s="20">
        <v>1</v>
      </c>
      <c r="F169" s="20"/>
      <c r="G169" s="20"/>
      <c r="H169" s="20"/>
      <c r="I169" s="20"/>
      <c r="J169" s="20">
        <v>1</v>
      </c>
      <c r="K169" s="20"/>
      <c r="L169" s="20"/>
      <c r="M169" s="20"/>
      <c r="N169" s="20"/>
      <c r="O169" s="20"/>
      <c r="P169" s="20"/>
      <c r="Q169" s="20"/>
      <c r="R169" s="21"/>
      <c r="S169" s="21"/>
      <c r="T169" s="21"/>
      <c r="U169" s="21">
        <v>4</v>
      </c>
      <c r="V169" s="22"/>
      <c r="W169" s="22"/>
      <c r="X169" s="22">
        <v>3</v>
      </c>
      <c r="Y169" s="22"/>
      <c r="Z169" s="23"/>
      <c r="AA169" s="23"/>
      <c r="AB169" s="23">
        <v>3</v>
      </c>
      <c r="AC169" s="23"/>
      <c r="AD169" s="24"/>
      <c r="AE169" s="24"/>
      <c r="AF169" s="24">
        <v>3</v>
      </c>
      <c r="AG169" s="24"/>
      <c r="AH169" s="25"/>
      <c r="AI169" s="25"/>
      <c r="AJ169" s="25">
        <v>3</v>
      </c>
      <c r="AK169" s="25"/>
      <c r="AL169" s="26"/>
      <c r="AM169" s="26"/>
      <c r="AN169" s="26">
        <v>3</v>
      </c>
      <c r="AO169" s="26"/>
      <c r="AP169" s="22"/>
      <c r="AQ169" s="22"/>
      <c r="AR169" s="22">
        <v>3</v>
      </c>
      <c r="AS169" s="22"/>
      <c r="AT169" s="27"/>
      <c r="AU169" s="27"/>
      <c r="AV169" s="27">
        <v>3</v>
      </c>
      <c r="AW169" s="27"/>
      <c r="AX169" s="21"/>
      <c r="AY169" s="21"/>
      <c r="AZ169" s="21">
        <v>3</v>
      </c>
      <c r="BA169" s="21"/>
      <c r="BB169" s="22"/>
      <c r="BC169" s="22"/>
      <c r="BD169" s="22">
        <v>3</v>
      </c>
      <c r="BE169" s="22"/>
      <c r="BF169" s="23"/>
      <c r="BG169" s="23"/>
      <c r="BH169" s="23">
        <v>3</v>
      </c>
      <c r="BI169" s="23"/>
      <c r="BJ169" s="24"/>
      <c r="BK169" s="24"/>
      <c r="BL169" s="24">
        <v>3</v>
      </c>
      <c r="BM169" s="24"/>
      <c r="BN169" s="25"/>
      <c r="BO169" s="25"/>
      <c r="BP169" s="25"/>
      <c r="BQ169" s="25">
        <v>4</v>
      </c>
      <c r="BR169" s="26"/>
      <c r="BS169" s="26"/>
      <c r="BT169" s="26"/>
      <c r="BU169" s="26">
        <v>4</v>
      </c>
      <c r="CJ169" s="28"/>
      <c r="CO169" s="28"/>
    </row>
    <row r="170" spans="1:93">
      <c r="A170" s="17">
        <v>36</v>
      </c>
      <c r="B170" s="38">
        <v>12</v>
      </c>
      <c r="C170" s="620"/>
      <c r="D170" s="20"/>
      <c r="E170" s="20">
        <v>1</v>
      </c>
      <c r="F170" s="20"/>
      <c r="G170" s="20"/>
      <c r="H170" s="20">
        <v>1</v>
      </c>
      <c r="I170" s="20"/>
      <c r="J170" s="20"/>
      <c r="K170" s="20"/>
      <c r="L170" s="20"/>
      <c r="M170" s="20"/>
      <c r="N170" s="20"/>
      <c r="O170" s="20"/>
      <c r="P170" s="20"/>
      <c r="Q170" s="20"/>
      <c r="R170" s="21"/>
      <c r="S170" s="21"/>
      <c r="T170" s="21">
        <v>3</v>
      </c>
      <c r="U170" s="21"/>
      <c r="V170" s="22"/>
      <c r="W170" s="22"/>
      <c r="X170" s="22">
        <v>3</v>
      </c>
      <c r="Y170" s="22"/>
      <c r="Z170" s="23"/>
      <c r="AA170" s="23"/>
      <c r="AB170" s="23">
        <v>3</v>
      </c>
      <c r="AC170" s="23"/>
      <c r="AD170" s="24"/>
      <c r="AE170" s="24"/>
      <c r="AF170" s="24">
        <v>3</v>
      </c>
      <c r="AG170" s="24"/>
      <c r="AH170" s="25"/>
      <c r="AI170" s="25"/>
      <c r="AJ170" s="25">
        <v>3</v>
      </c>
      <c r="AK170" s="25"/>
      <c r="AL170" s="26"/>
      <c r="AM170" s="26"/>
      <c r="AN170" s="26">
        <v>3</v>
      </c>
      <c r="AO170" s="26"/>
      <c r="AP170" s="22"/>
      <c r="AQ170" s="22"/>
      <c r="AR170" s="22">
        <v>3</v>
      </c>
      <c r="AS170" s="22"/>
      <c r="AT170" s="27"/>
      <c r="AU170" s="27"/>
      <c r="AV170" s="27">
        <v>3</v>
      </c>
      <c r="AW170" s="27"/>
      <c r="AX170" s="21"/>
      <c r="AY170" s="21"/>
      <c r="AZ170" s="21">
        <v>3</v>
      </c>
      <c r="BA170" s="21"/>
      <c r="BB170" s="22"/>
      <c r="BC170" s="22"/>
      <c r="BD170" s="22">
        <v>3</v>
      </c>
      <c r="BE170" s="22"/>
      <c r="BF170" s="23"/>
      <c r="BG170" s="23"/>
      <c r="BH170" s="23">
        <v>3</v>
      </c>
      <c r="BI170" s="23"/>
      <c r="BJ170" s="24"/>
      <c r="BK170" s="24"/>
      <c r="BL170" s="24">
        <v>3</v>
      </c>
      <c r="BM170" s="24"/>
      <c r="BN170" s="25"/>
      <c r="BO170" s="25"/>
      <c r="BP170" s="25">
        <v>3</v>
      </c>
      <c r="BQ170" s="25"/>
      <c r="BR170" s="26"/>
      <c r="BS170" s="26"/>
      <c r="BT170" s="26">
        <v>3</v>
      </c>
      <c r="BU170" s="26"/>
      <c r="CJ170" s="28"/>
      <c r="CO170" s="28"/>
    </row>
    <row r="171" spans="1:93">
      <c r="A171" s="17">
        <v>37</v>
      </c>
      <c r="B171" s="38">
        <v>13</v>
      </c>
      <c r="C171" s="620"/>
      <c r="D171" s="20">
        <v>1</v>
      </c>
      <c r="E171" s="20"/>
      <c r="F171" s="20"/>
      <c r="G171" s="20"/>
      <c r="H171" s="20">
        <v>1</v>
      </c>
      <c r="I171" s="20"/>
      <c r="J171" s="20"/>
      <c r="K171" s="20"/>
      <c r="L171" s="20"/>
      <c r="M171" s="20"/>
      <c r="N171" s="20"/>
      <c r="O171" s="20"/>
      <c r="P171" s="20"/>
      <c r="Q171" s="20"/>
      <c r="R171" s="21">
        <v>1</v>
      </c>
      <c r="S171" s="21"/>
      <c r="T171" s="21"/>
      <c r="U171" s="21"/>
      <c r="V171" s="22"/>
      <c r="W171" s="22"/>
      <c r="X171" s="22">
        <v>3</v>
      </c>
      <c r="Y171" s="22"/>
      <c r="Z171" s="23"/>
      <c r="AA171" s="23"/>
      <c r="AB171" s="23">
        <v>3</v>
      </c>
      <c r="AC171" s="23"/>
      <c r="AD171" s="24"/>
      <c r="AE171" s="24"/>
      <c r="AF171" s="24">
        <v>3</v>
      </c>
      <c r="AG171" s="24"/>
      <c r="AH171" s="25"/>
      <c r="AI171" s="25"/>
      <c r="AJ171" s="25">
        <v>3</v>
      </c>
      <c r="AK171" s="25"/>
      <c r="AL171" s="26"/>
      <c r="AM171" s="26"/>
      <c r="AN171" s="26">
        <v>3</v>
      </c>
      <c r="AO171" s="26"/>
      <c r="AP171" s="22"/>
      <c r="AQ171" s="22"/>
      <c r="AR171" s="22">
        <v>3</v>
      </c>
      <c r="AS171" s="22"/>
      <c r="AT171" s="27"/>
      <c r="AU171" s="27"/>
      <c r="AV171" s="27">
        <v>3</v>
      </c>
      <c r="AW171" s="27"/>
      <c r="AX171" s="21"/>
      <c r="AY171" s="21"/>
      <c r="AZ171" s="21">
        <v>3</v>
      </c>
      <c r="BA171" s="21"/>
      <c r="BB171" s="22"/>
      <c r="BC171" s="22"/>
      <c r="BD171" s="22">
        <v>3</v>
      </c>
      <c r="BE171" s="22"/>
      <c r="BF171" s="23"/>
      <c r="BG171" s="23"/>
      <c r="BH171" s="23">
        <v>3</v>
      </c>
      <c r="BI171" s="23"/>
      <c r="BJ171" s="24"/>
      <c r="BK171" s="24"/>
      <c r="BL171" s="24">
        <v>3</v>
      </c>
      <c r="BM171" s="24"/>
      <c r="BN171" s="25"/>
      <c r="BO171" s="25"/>
      <c r="BP171" s="25">
        <v>3</v>
      </c>
      <c r="BQ171" s="25"/>
      <c r="BR171" s="26"/>
      <c r="BS171" s="26"/>
      <c r="BT171" s="26">
        <v>3</v>
      </c>
      <c r="BU171" s="26"/>
      <c r="CJ171" s="28"/>
      <c r="CO171" s="28"/>
    </row>
    <row r="172" spans="1:93">
      <c r="A172" s="17">
        <v>38</v>
      </c>
      <c r="B172" s="38">
        <v>14</v>
      </c>
      <c r="C172" s="620"/>
      <c r="D172" s="20">
        <v>1</v>
      </c>
      <c r="E172" s="20"/>
      <c r="F172" s="20"/>
      <c r="G172" s="20"/>
      <c r="H172" s="20">
        <v>1</v>
      </c>
      <c r="I172" s="20"/>
      <c r="J172" s="20"/>
      <c r="K172" s="20"/>
      <c r="L172" s="20"/>
      <c r="M172" s="20"/>
      <c r="N172" s="20"/>
      <c r="O172" s="20"/>
      <c r="P172" s="20"/>
      <c r="Q172" s="20"/>
      <c r="R172" s="21"/>
      <c r="S172" s="21"/>
      <c r="T172" s="21">
        <v>3</v>
      </c>
      <c r="U172" s="21"/>
      <c r="V172" s="22"/>
      <c r="W172" s="22"/>
      <c r="X172" s="22">
        <v>3</v>
      </c>
      <c r="Y172" s="22"/>
      <c r="Z172" s="23"/>
      <c r="AA172" s="23"/>
      <c r="AB172" s="23">
        <v>3</v>
      </c>
      <c r="AC172" s="23"/>
      <c r="AD172" s="24"/>
      <c r="AE172" s="24">
        <v>2</v>
      </c>
      <c r="AF172" s="24"/>
      <c r="AG172" s="24"/>
      <c r="AH172" s="25"/>
      <c r="AI172" s="25"/>
      <c r="AJ172" s="25">
        <v>3</v>
      </c>
      <c r="AK172" s="25"/>
      <c r="AL172" s="26"/>
      <c r="AM172" s="26"/>
      <c r="AN172" s="26">
        <v>3</v>
      </c>
      <c r="AO172" s="26"/>
      <c r="AP172" s="22"/>
      <c r="AQ172" s="22">
        <v>2</v>
      </c>
      <c r="AR172" s="22"/>
      <c r="AS172" s="22"/>
      <c r="AT172" s="27"/>
      <c r="AU172" s="27"/>
      <c r="AV172" s="27">
        <v>3</v>
      </c>
      <c r="AW172" s="27"/>
      <c r="AX172" s="21"/>
      <c r="AY172" s="21"/>
      <c r="AZ172" s="21">
        <v>3</v>
      </c>
      <c r="BA172" s="21"/>
      <c r="BB172" s="22"/>
      <c r="BC172" s="22"/>
      <c r="BD172" s="22">
        <v>3</v>
      </c>
      <c r="BE172" s="22"/>
      <c r="BF172" s="23"/>
      <c r="BG172" s="23">
        <v>2</v>
      </c>
      <c r="BH172" s="23"/>
      <c r="BI172" s="23"/>
      <c r="BJ172" s="24"/>
      <c r="BK172" s="24"/>
      <c r="BL172" s="24">
        <v>3</v>
      </c>
      <c r="BM172" s="24"/>
      <c r="BN172" s="25"/>
      <c r="BO172" s="25"/>
      <c r="BP172" s="25">
        <v>3</v>
      </c>
      <c r="BQ172" s="25"/>
      <c r="BR172" s="26"/>
      <c r="BS172" s="26"/>
      <c r="BT172" s="26">
        <v>3</v>
      </c>
      <c r="BU172" s="26"/>
      <c r="CJ172" s="28"/>
      <c r="CO172" s="28"/>
    </row>
    <row r="173" spans="1:93">
      <c r="A173" s="17">
        <v>39</v>
      </c>
      <c r="B173" s="38">
        <v>15</v>
      </c>
      <c r="C173" s="620"/>
      <c r="D173" s="20"/>
      <c r="E173" s="20">
        <v>1</v>
      </c>
      <c r="F173" s="20"/>
      <c r="G173" s="20"/>
      <c r="H173" s="20">
        <v>1</v>
      </c>
      <c r="I173" s="20"/>
      <c r="J173" s="20"/>
      <c r="K173" s="20"/>
      <c r="L173" s="20"/>
      <c r="M173" s="20"/>
      <c r="N173" s="20"/>
      <c r="O173" s="20"/>
      <c r="P173" s="20"/>
      <c r="Q173" s="20"/>
      <c r="R173" s="21"/>
      <c r="S173" s="21">
        <v>2</v>
      </c>
      <c r="T173" s="21"/>
      <c r="U173" s="21"/>
      <c r="V173" s="22"/>
      <c r="W173" s="22"/>
      <c r="X173" s="22">
        <v>3</v>
      </c>
      <c r="Y173" s="22"/>
      <c r="Z173" s="23"/>
      <c r="AA173" s="23"/>
      <c r="AB173" s="23">
        <v>3</v>
      </c>
      <c r="AC173" s="23"/>
      <c r="AD173" s="24"/>
      <c r="AE173" s="24"/>
      <c r="AF173" s="24"/>
      <c r="AG173" s="24">
        <v>4</v>
      </c>
      <c r="AH173" s="25"/>
      <c r="AI173" s="25"/>
      <c r="AJ173" s="25"/>
      <c r="AK173" s="25">
        <v>4</v>
      </c>
      <c r="AL173" s="26"/>
      <c r="AM173" s="26"/>
      <c r="AN173" s="26">
        <v>3</v>
      </c>
      <c r="AO173" s="26"/>
      <c r="AP173" s="22"/>
      <c r="AQ173" s="22"/>
      <c r="AR173" s="22">
        <v>3</v>
      </c>
      <c r="AS173" s="22"/>
      <c r="AT173" s="27"/>
      <c r="AU173" s="27"/>
      <c r="AV173" s="27">
        <v>3</v>
      </c>
      <c r="AW173" s="27"/>
      <c r="AX173" s="21"/>
      <c r="AY173" s="21"/>
      <c r="AZ173" s="21">
        <v>3</v>
      </c>
      <c r="BA173" s="21"/>
      <c r="BB173" s="22"/>
      <c r="BC173" s="22"/>
      <c r="BD173" s="22">
        <v>3</v>
      </c>
      <c r="BE173" s="22"/>
      <c r="BF173" s="23"/>
      <c r="BG173" s="23"/>
      <c r="BH173" s="23">
        <v>3</v>
      </c>
      <c r="BI173" s="23"/>
      <c r="BJ173" s="24"/>
      <c r="BK173" s="24"/>
      <c r="BL173" s="24"/>
      <c r="BM173" s="24">
        <v>4</v>
      </c>
      <c r="BN173" s="25"/>
      <c r="BO173" s="25"/>
      <c r="BP173" s="25">
        <v>3</v>
      </c>
      <c r="BQ173" s="25"/>
      <c r="BR173" s="26"/>
      <c r="BS173" s="26"/>
      <c r="BT173" s="26">
        <v>3</v>
      </c>
      <c r="BU173" s="26"/>
      <c r="CJ173" s="28"/>
      <c r="CO173" s="28"/>
    </row>
    <row r="174" spans="1:93">
      <c r="A174" s="17">
        <v>40</v>
      </c>
      <c r="B174" s="38">
        <v>16</v>
      </c>
      <c r="C174" s="620"/>
      <c r="D174" s="20">
        <v>1</v>
      </c>
      <c r="E174" s="20"/>
      <c r="F174" s="20"/>
      <c r="G174" s="20"/>
      <c r="H174" s="20"/>
      <c r="I174" s="20">
        <v>1</v>
      </c>
      <c r="J174" s="20"/>
      <c r="K174" s="20"/>
      <c r="L174" s="20"/>
      <c r="M174" s="20"/>
      <c r="N174" s="20"/>
      <c r="O174" s="20"/>
      <c r="P174" s="20"/>
      <c r="Q174" s="20"/>
      <c r="R174" s="21">
        <v>1</v>
      </c>
      <c r="S174" s="21"/>
      <c r="T174" s="21"/>
      <c r="U174" s="21"/>
      <c r="V174" s="22"/>
      <c r="W174" s="22">
        <v>2</v>
      </c>
      <c r="X174" s="22"/>
      <c r="Y174" s="22"/>
      <c r="Z174" s="23">
        <v>1</v>
      </c>
      <c r="AA174" s="23"/>
      <c r="AB174" s="23"/>
      <c r="AC174" s="23"/>
      <c r="AD174" s="24"/>
      <c r="AE174" s="24">
        <v>2</v>
      </c>
      <c r="AF174" s="24"/>
      <c r="AG174" s="24"/>
      <c r="AH174" s="25">
        <v>1</v>
      </c>
      <c r="AI174" s="25"/>
      <c r="AJ174" s="25"/>
      <c r="AK174" s="25"/>
      <c r="AL174" s="26"/>
      <c r="AM174" s="26">
        <v>2</v>
      </c>
      <c r="AN174" s="26"/>
      <c r="AO174" s="26"/>
      <c r="AP174" s="22">
        <v>1</v>
      </c>
      <c r="AQ174" s="22"/>
      <c r="AR174" s="22"/>
      <c r="AS174" s="22"/>
      <c r="AT174" s="27"/>
      <c r="AU174" s="27"/>
      <c r="AV174" s="27">
        <v>3</v>
      </c>
      <c r="AW174" s="27"/>
      <c r="AX174" s="21"/>
      <c r="AY174" s="21"/>
      <c r="AZ174" s="21">
        <v>3</v>
      </c>
      <c r="BA174" s="21"/>
      <c r="BB174" s="22"/>
      <c r="BC174" s="22"/>
      <c r="BD174" s="22">
        <v>3</v>
      </c>
      <c r="BE174" s="22"/>
      <c r="BF174" s="23"/>
      <c r="BG174" s="23"/>
      <c r="BH174" s="23">
        <v>3</v>
      </c>
      <c r="BI174" s="23"/>
      <c r="BJ174" s="24"/>
      <c r="BK174" s="24">
        <v>2</v>
      </c>
      <c r="BL174" s="24"/>
      <c r="BM174" s="24"/>
      <c r="BN174" s="25"/>
      <c r="BO174" s="25">
        <v>2</v>
      </c>
      <c r="BP174" s="25"/>
      <c r="BQ174" s="25"/>
      <c r="BR174" s="26"/>
      <c r="BS174" s="26"/>
      <c r="BT174" s="26">
        <v>3</v>
      </c>
      <c r="BU174" s="26"/>
      <c r="CJ174" s="28"/>
      <c r="CO174" s="28"/>
    </row>
    <row r="175" spans="1:93">
      <c r="A175" s="17">
        <v>41</v>
      </c>
      <c r="B175" s="38">
        <v>17</v>
      </c>
      <c r="C175" s="620"/>
      <c r="D175" s="20">
        <v>1</v>
      </c>
      <c r="E175" s="20"/>
      <c r="F175" s="20"/>
      <c r="G175" s="20"/>
      <c r="H175" s="20">
        <v>1</v>
      </c>
      <c r="I175" s="20"/>
      <c r="J175" s="20"/>
      <c r="K175" s="20"/>
      <c r="L175" s="20"/>
      <c r="M175" s="20"/>
      <c r="N175" s="20"/>
      <c r="O175" s="20"/>
      <c r="P175" s="20"/>
      <c r="Q175" s="20"/>
      <c r="R175" s="21"/>
      <c r="S175" s="21"/>
      <c r="T175" s="21">
        <v>3</v>
      </c>
      <c r="U175" s="21"/>
      <c r="V175" s="22"/>
      <c r="W175" s="22"/>
      <c r="X175" s="22">
        <v>3</v>
      </c>
      <c r="Y175" s="22"/>
      <c r="Z175" s="23"/>
      <c r="AA175" s="23"/>
      <c r="AB175" s="23">
        <v>3</v>
      </c>
      <c r="AC175" s="23"/>
      <c r="AD175" s="24"/>
      <c r="AE175" s="24"/>
      <c r="AF175" s="24">
        <v>3</v>
      </c>
      <c r="AG175" s="24"/>
      <c r="AH175" s="25"/>
      <c r="AI175" s="25"/>
      <c r="AJ175" s="25">
        <v>3</v>
      </c>
      <c r="AK175" s="25"/>
      <c r="AL175" s="26"/>
      <c r="AM175" s="26"/>
      <c r="AN175" s="26">
        <v>3</v>
      </c>
      <c r="AO175" s="26"/>
      <c r="AP175" s="22"/>
      <c r="AQ175" s="22"/>
      <c r="AR175" s="22">
        <v>3</v>
      </c>
      <c r="AS175" s="22"/>
      <c r="AT175" s="27"/>
      <c r="AU175" s="27"/>
      <c r="AV175" s="27">
        <v>3</v>
      </c>
      <c r="AW175" s="27"/>
      <c r="AX175" s="21"/>
      <c r="AY175" s="21"/>
      <c r="AZ175" s="21">
        <v>3</v>
      </c>
      <c r="BA175" s="21"/>
      <c r="BB175" s="22"/>
      <c r="BC175" s="22"/>
      <c r="BD175" s="22">
        <v>3</v>
      </c>
      <c r="BE175" s="22"/>
      <c r="BF175" s="23"/>
      <c r="BG175" s="23">
        <v>2</v>
      </c>
      <c r="BH175" s="23"/>
      <c r="BI175" s="23"/>
      <c r="BJ175" s="24"/>
      <c r="BK175" s="24">
        <v>2</v>
      </c>
      <c r="BL175" s="24"/>
      <c r="BM175" s="24"/>
      <c r="BN175" s="25"/>
      <c r="BO175" s="25"/>
      <c r="BP175" s="25">
        <v>3</v>
      </c>
      <c r="BQ175" s="25"/>
      <c r="BR175" s="26"/>
      <c r="BS175" s="26"/>
      <c r="BT175" s="26">
        <v>3</v>
      </c>
      <c r="BU175" s="26"/>
      <c r="CJ175" s="28"/>
      <c r="CO175" s="28"/>
    </row>
    <row r="176" spans="1:93">
      <c r="A176" s="17">
        <v>42</v>
      </c>
      <c r="B176" s="38">
        <v>18</v>
      </c>
      <c r="C176" s="620"/>
      <c r="D176" s="20">
        <v>1</v>
      </c>
      <c r="E176" s="20"/>
      <c r="F176" s="20">
        <v>1</v>
      </c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1"/>
      <c r="S176" s="21"/>
      <c r="T176" s="21">
        <v>3</v>
      </c>
      <c r="U176" s="21"/>
      <c r="V176" s="22"/>
      <c r="W176" s="22"/>
      <c r="X176" s="22"/>
      <c r="Y176" s="22">
        <v>4</v>
      </c>
      <c r="Z176" s="23"/>
      <c r="AA176" s="23"/>
      <c r="AB176" s="23">
        <v>3</v>
      </c>
      <c r="AC176" s="23"/>
      <c r="AD176" s="24"/>
      <c r="AE176" s="24"/>
      <c r="AF176" s="24"/>
      <c r="AG176" s="24">
        <v>4</v>
      </c>
      <c r="AH176" s="25"/>
      <c r="AI176" s="25"/>
      <c r="AJ176" s="25"/>
      <c r="AK176" s="25">
        <v>4</v>
      </c>
      <c r="AL176" s="26"/>
      <c r="AM176" s="26"/>
      <c r="AN176" s="26">
        <v>3</v>
      </c>
      <c r="AO176" s="26"/>
      <c r="AP176" s="22"/>
      <c r="AQ176" s="22"/>
      <c r="AR176" s="22">
        <v>3</v>
      </c>
      <c r="AS176" s="22"/>
      <c r="AT176" s="27"/>
      <c r="AU176" s="27"/>
      <c r="AV176" s="27">
        <v>3</v>
      </c>
      <c r="AW176" s="27"/>
      <c r="AX176" s="21"/>
      <c r="AY176" s="21"/>
      <c r="AZ176" s="21">
        <v>3</v>
      </c>
      <c r="BA176" s="21"/>
      <c r="BB176" s="22"/>
      <c r="BC176" s="22"/>
      <c r="BD176" s="22">
        <v>3</v>
      </c>
      <c r="BE176" s="22"/>
      <c r="BF176" s="23"/>
      <c r="BG176" s="23"/>
      <c r="BH176" s="23"/>
      <c r="BI176" s="23">
        <v>4</v>
      </c>
      <c r="BJ176" s="24"/>
      <c r="BK176" s="24"/>
      <c r="BL176" s="24">
        <v>3</v>
      </c>
      <c r="BM176" s="24"/>
      <c r="BN176" s="25"/>
      <c r="BO176" s="25"/>
      <c r="BP176" s="25">
        <v>3</v>
      </c>
      <c r="BQ176" s="25"/>
      <c r="BR176" s="26"/>
      <c r="BS176" s="26"/>
      <c r="BT176" s="26"/>
      <c r="BU176" s="26">
        <v>4</v>
      </c>
      <c r="CJ176" s="28"/>
      <c r="CO176" s="28"/>
    </row>
    <row r="177" spans="1:93">
      <c r="A177" s="17">
        <v>43</v>
      </c>
      <c r="B177" s="38">
        <v>19</v>
      </c>
      <c r="C177" s="620"/>
      <c r="D177" s="20"/>
      <c r="E177" s="20">
        <v>1</v>
      </c>
      <c r="F177" s="20">
        <v>1</v>
      </c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1"/>
      <c r="S177" s="21"/>
      <c r="T177" s="21">
        <v>3</v>
      </c>
      <c r="U177" s="21"/>
      <c r="V177" s="22"/>
      <c r="W177" s="22"/>
      <c r="X177" s="22">
        <v>3</v>
      </c>
      <c r="Y177" s="22"/>
      <c r="Z177" s="23"/>
      <c r="AA177" s="23"/>
      <c r="AB177" s="23">
        <v>3</v>
      </c>
      <c r="AC177" s="23"/>
      <c r="AD177" s="24"/>
      <c r="AE177" s="24"/>
      <c r="AF177" s="24">
        <v>3</v>
      </c>
      <c r="AG177" s="24"/>
      <c r="AH177" s="25"/>
      <c r="AI177" s="25"/>
      <c r="AJ177" s="25">
        <v>3</v>
      </c>
      <c r="AK177" s="25"/>
      <c r="AL177" s="26"/>
      <c r="AM177" s="26"/>
      <c r="AN177" s="26">
        <v>3</v>
      </c>
      <c r="AO177" s="26"/>
      <c r="AP177" s="22"/>
      <c r="AQ177" s="22"/>
      <c r="AR177" s="22">
        <v>3</v>
      </c>
      <c r="AS177" s="22"/>
      <c r="AT177" s="27"/>
      <c r="AU177" s="27"/>
      <c r="AV177" s="27">
        <v>3</v>
      </c>
      <c r="AW177" s="27"/>
      <c r="AX177" s="21"/>
      <c r="AY177" s="21"/>
      <c r="AZ177" s="21">
        <v>3</v>
      </c>
      <c r="BA177" s="21"/>
      <c r="BB177" s="22"/>
      <c r="BC177" s="22"/>
      <c r="BD177" s="22">
        <v>3</v>
      </c>
      <c r="BE177" s="22"/>
      <c r="BF177" s="23"/>
      <c r="BG177" s="23">
        <v>2</v>
      </c>
      <c r="BH177" s="23"/>
      <c r="BI177" s="23"/>
      <c r="BJ177" s="24"/>
      <c r="BK177" s="24"/>
      <c r="BL177" s="24">
        <v>3</v>
      </c>
      <c r="BM177" s="24"/>
      <c r="BN177" s="25"/>
      <c r="BO177" s="25"/>
      <c r="BP177" s="25">
        <v>3</v>
      </c>
      <c r="BQ177" s="25"/>
      <c r="BR177" s="26"/>
      <c r="BS177" s="26"/>
      <c r="BT177" s="26">
        <v>3</v>
      </c>
      <c r="BU177" s="26"/>
      <c r="CJ177" s="28"/>
      <c r="CO177" s="28"/>
    </row>
    <row r="178" spans="1:93">
      <c r="A178" s="17">
        <v>44</v>
      </c>
      <c r="B178" s="38">
        <v>20</v>
      </c>
      <c r="C178" s="620"/>
      <c r="D178" s="20">
        <v>1</v>
      </c>
      <c r="E178" s="20"/>
      <c r="F178" s="20"/>
      <c r="G178" s="20"/>
      <c r="H178" s="20"/>
      <c r="I178" s="20"/>
      <c r="J178" s="20">
        <v>1</v>
      </c>
      <c r="K178" s="20"/>
      <c r="L178" s="20"/>
      <c r="M178" s="20"/>
      <c r="N178" s="20"/>
      <c r="O178" s="20"/>
      <c r="P178" s="20"/>
      <c r="Q178" s="20"/>
      <c r="R178" s="21"/>
      <c r="S178" s="21"/>
      <c r="T178" s="21">
        <v>3</v>
      </c>
      <c r="U178" s="21"/>
      <c r="V178" s="22"/>
      <c r="W178" s="22"/>
      <c r="X178" s="22">
        <v>3</v>
      </c>
      <c r="Y178" s="22"/>
      <c r="Z178" s="23"/>
      <c r="AA178" s="23"/>
      <c r="AB178" s="23">
        <v>3</v>
      </c>
      <c r="AC178" s="23"/>
      <c r="AD178" s="24"/>
      <c r="AE178" s="24"/>
      <c r="AF178" s="24">
        <v>3</v>
      </c>
      <c r="AG178" s="24"/>
      <c r="AH178" s="25"/>
      <c r="AI178" s="25"/>
      <c r="AJ178" s="25">
        <v>3</v>
      </c>
      <c r="AK178" s="25"/>
      <c r="AL178" s="26"/>
      <c r="AM178" s="26"/>
      <c r="AN178" s="26">
        <v>3</v>
      </c>
      <c r="AO178" s="26"/>
      <c r="AP178" s="22"/>
      <c r="AQ178" s="22"/>
      <c r="AR178" s="22">
        <v>3</v>
      </c>
      <c r="AS178" s="22"/>
      <c r="AT178" s="27"/>
      <c r="AU178" s="27"/>
      <c r="AV178" s="27">
        <v>3</v>
      </c>
      <c r="AW178" s="27"/>
      <c r="AX178" s="21"/>
      <c r="AY178" s="21"/>
      <c r="AZ178" s="21">
        <v>3</v>
      </c>
      <c r="BA178" s="21"/>
      <c r="BB178" s="22"/>
      <c r="BC178" s="22"/>
      <c r="BD178" s="22">
        <v>3</v>
      </c>
      <c r="BE178" s="22"/>
      <c r="BF178" s="23"/>
      <c r="BG178" s="23"/>
      <c r="BH178" s="23">
        <v>3</v>
      </c>
      <c r="BI178" s="23"/>
      <c r="BJ178" s="24"/>
      <c r="BK178" s="24"/>
      <c r="BL178" s="24"/>
      <c r="BM178" s="24">
        <v>4</v>
      </c>
      <c r="BN178" s="25"/>
      <c r="BO178" s="25"/>
      <c r="BP178" s="25">
        <v>3</v>
      </c>
      <c r="BQ178" s="25"/>
      <c r="BR178" s="26"/>
      <c r="BS178" s="26"/>
      <c r="BT178" s="26">
        <v>3</v>
      </c>
      <c r="BU178" s="26"/>
      <c r="CJ178" s="28"/>
      <c r="CO178" s="28"/>
    </row>
    <row r="179" spans="1:93">
      <c r="A179" s="17">
        <v>45</v>
      </c>
      <c r="B179" s="38">
        <v>21</v>
      </c>
      <c r="C179" s="620"/>
      <c r="D179" s="20">
        <v>1</v>
      </c>
      <c r="E179" s="20"/>
      <c r="F179" s="20">
        <v>1</v>
      </c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1"/>
      <c r="S179" s="21"/>
      <c r="T179" s="21">
        <v>3</v>
      </c>
      <c r="U179" s="21"/>
      <c r="V179" s="22"/>
      <c r="W179" s="22"/>
      <c r="X179" s="22">
        <v>3</v>
      </c>
      <c r="Y179" s="22"/>
      <c r="Z179" s="23"/>
      <c r="AA179" s="23"/>
      <c r="AB179" s="23">
        <v>3</v>
      </c>
      <c r="AC179" s="23"/>
      <c r="AD179" s="24"/>
      <c r="AE179" s="24"/>
      <c r="AF179" s="24"/>
      <c r="AG179" s="24">
        <v>4</v>
      </c>
      <c r="AH179" s="25"/>
      <c r="AI179" s="25"/>
      <c r="AJ179" s="25">
        <v>3</v>
      </c>
      <c r="AK179" s="25"/>
      <c r="AL179" s="26"/>
      <c r="AM179" s="26"/>
      <c r="AN179" s="26">
        <v>3</v>
      </c>
      <c r="AO179" s="26"/>
      <c r="AP179" s="22"/>
      <c r="AQ179" s="22"/>
      <c r="AR179" s="22">
        <v>3</v>
      </c>
      <c r="AS179" s="22"/>
      <c r="AT179" s="27"/>
      <c r="AU179" s="27"/>
      <c r="AV179" s="27">
        <v>3</v>
      </c>
      <c r="AW179" s="27"/>
      <c r="AX179" s="21"/>
      <c r="AY179" s="21"/>
      <c r="AZ179" s="21"/>
      <c r="BA179" s="21">
        <v>4</v>
      </c>
      <c r="BB179" s="22"/>
      <c r="BC179" s="22"/>
      <c r="BD179" s="22">
        <v>3</v>
      </c>
      <c r="BE179" s="22"/>
      <c r="BF179" s="23"/>
      <c r="BG179" s="23"/>
      <c r="BH179" s="23">
        <v>3</v>
      </c>
      <c r="BI179" s="23"/>
      <c r="BJ179" s="24"/>
      <c r="BK179" s="24"/>
      <c r="BL179" s="24">
        <v>3</v>
      </c>
      <c r="BM179" s="24"/>
      <c r="BN179" s="25"/>
      <c r="BO179" s="25"/>
      <c r="BP179" s="25">
        <v>3</v>
      </c>
      <c r="BQ179" s="25"/>
      <c r="BR179" s="26"/>
      <c r="BS179" s="26"/>
      <c r="BT179" s="26">
        <v>3</v>
      </c>
      <c r="BU179" s="26"/>
      <c r="CJ179" s="28"/>
      <c r="CO179" s="28"/>
    </row>
    <row r="180" spans="1:93">
      <c r="A180" s="17">
        <v>46</v>
      </c>
      <c r="B180" s="38">
        <v>22</v>
      </c>
      <c r="C180" s="620"/>
      <c r="D180" s="20">
        <v>1</v>
      </c>
      <c r="E180" s="20"/>
      <c r="F180" s="20"/>
      <c r="G180" s="20">
        <v>1</v>
      </c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1"/>
      <c r="S180" s="21"/>
      <c r="T180" s="21"/>
      <c r="U180" s="21">
        <v>4</v>
      </c>
      <c r="V180" s="22"/>
      <c r="W180" s="22"/>
      <c r="X180" s="22">
        <v>3</v>
      </c>
      <c r="Y180" s="22"/>
      <c r="Z180" s="23"/>
      <c r="AA180" s="23"/>
      <c r="AB180" s="23">
        <v>3</v>
      </c>
      <c r="AC180" s="23"/>
      <c r="AD180" s="24"/>
      <c r="AE180" s="24"/>
      <c r="AF180" s="24">
        <v>3</v>
      </c>
      <c r="AG180" s="24"/>
      <c r="AH180" s="25"/>
      <c r="AI180" s="25"/>
      <c r="AJ180" s="25">
        <v>3</v>
      </c>
      <c r="AK180" s="25"/>
      <c r="AL180" s="26"/>
      <c r="AM180" s="26"/>
      <c r="AN180" s="26">
        <v>3</v>
      </c>
      <c r="AO180" s="26"/>
      <c r="AP180" s="22"/>
      <c r="AQ180" s="22"/>
      <c r="AR180" s="22">
        <v>3</v>
      </c>
      <c r="AS180" s="22"/>
      <c r="AT180" s="27"/>
      <c r="AU180" s="27"/>
      <c r="AV180" s="27">
        <v>3</v>
      </c>
      <c r="AW180" s="27"/>
      <c r="AX180" s="21"/>
      <c r="AY180" s="21"/>
      <c r="AZ180" s="21"/>
      <c r="BA180" s="21">
        <v>4</v>
      </c>
      <c r="BB180" s="22"/>
      <c r="BC180" s="22"/>
      <c r="BD180" s="22">
        <v>3</v>
      </c>
      <c r="BE180" s="22"/>
      <c r="BF180" s="23"/>
      <c r="BG180" s="23"/>
      <c r="BH180" s="23">
        <v>3</v>
      </c>
      <c r="BI180" s="23"/>
      <c r="BJ180" s="24"/>
      <c r="BK180" s="24"/>
      <c r="BL180" s="24">
        <v>3</v>
      </c>
      <c r="BM180" s="24"/>
      <c r="BN180" s="25"/>
      <c r="BO180" s="25"/>
      <c r="BP180" s="25">
        <v>3</v>
      </c>
      <c r="BQ180" s="25"/>
      <c r="BR180" s="26"/>
      <c r="BS180" s="26"/>
      <c r="BT180" s="26">
        <v>3</v>
      </c>
      <c r="BU180" s="26"/>
      <c r="CJ180" s="28"/>
      <c r="CO180" s="28"/>
    </row>
    <row r="181" spans="1:93">
      <c r="A181" s="17">
        <v>47</v>
      </c>
      <c r="B181" s="38">
        <v>23</v>
      </c>
      <c r="C181" s="620"/>
      <c r="D181" s="20"/>
      <c r="E181" s="20">
        <v>1</v>
      </c>
      <c r="F181" s="20"/>
      <c r="G181" s="20"/>
      <c r="H181" s="20">
        <v>1</v>
      </c>
      <c r="I181" s="20"/>
      <c r="J181" s="20"/>
      <c r="K181" s="20"/>
      <c r="L181" s="20"/>
      <c r="M181" s="20"/>
      <c r="N181" s="20"/>
      <c r="O181" s="20"/>
      <c r="P181" s="20"/>
      <c r="Q181" s="20"/>
      <c r="R181" s="21"/>
      <c r="S181" s="21"/>
      <c r="T181" s="21">
        <v>3</v>
      </c>
      <c r="U181" s="21"/>
      <c r="V181" s="22"/>
      <c r="W181" s="22"/>
      <c r="X181" s="22">
        <v>3</v>
      </c>
      <c r="Y181" s="22"/>
      <c r="Z181" s="23"/>
      <c r="AA181" s="23"/>
      <c r="AB181" s="23">
        <v>3</v>
      </c>
      <c r="AC181" s="23"/>
      <c r="AD181" s="24"/>
      <c r="AE181" s="24"/>
      <c r="AF181" s="24">
        <v>3</v>
      </c>
      <c r="AG181" s="24"/>
      <c r="AH181" s="25"/>
      <c r="AI181" s="25"/>
      <c r="AJ181" s="25"/>
      <c r="AK181" s="25">
        <v>4</v>
      </c>
      <c r="AL181" s="26"/>
      <c r="AM181" s="26"/>
      <c r="AN181" s="26">
        <v>3</v>
      </c>
      <c r="AO181" s="26"/>
      <c r="AP181" s="22"/>
      <c r="AQ181" s="22"/>
      <c r="AR181" s="22"/>
      <c r="AS181" s="22">
        <v>4</v>
      </c>
      <c r="AT181" s="27"/>
      <c r="AU181" s="27"/>
      <c r="AV181" s="27">
        <v>3</v>
      </c>
      <c r="AW181" s="27"/>
      <c r="AX181" s="21"/>
      <c r="AY181" s="21"/>
      <c r="AZ181" s="21">
        <v>3</v>
      </c>
      <c r="BA181" s="21"/>
      <c r="BB181" s="22"/>
      <c r="BC181" s="22"/>
      <c r="BD181" s="22">
        <v>3</v>
      </c>
      <c r="BE181" s="22"/>
      <c r="BF181" s="23"/>
      <c r="BG181" s="23"/>
      <c r="BH181" s="23">
        <v>3</v>
      </c>
      <c r="BI181" s="23"/>
      <c r="BJ181" s="24"/>
      <c r="BK181" s="24"/>
      <c r="BL181" s="24">
        <v>3</v>
      </c>
      <c r="BM181" s="24"/>
      <c r="BN181" s="25"/>
      <c r="BO181" s="25"/>
      <c r="BP181" s="25"/>
      <c r="BQ181" s="25">
        <v>4</v>
      </c>
      <c r="BR181" s="26"/>
      <c r="BS181" s="26"/>
      <c r="BT181" s="26">
        <v>3</v>
      </c>
      <c r="BU181" s="26"/>
      <c r="CJ181" s="28"/>
      <c r="CO181" s="28"/>
    </row>
    <row r="182" spans="1:93">
      <c r="A182" s="17">
        <v>48</v>
      </c>
      <c r="B182" s="38">
        <v>24</v>
      </c>
      <c r="C182" s="620"/>
      <c r="D182" s="20"/>
      <c r="E182" s="20">
        <v>1</v>
      </c>
      <c r="F182" s="20"/>
      <c r="G182" s="20"/>
      <c r="H182" s="20"/>
      <c r="I182" s="20">
        <v>1</v>
      </c>
      <c r="J182" s="20"/>
      <c r="K182" s="20"/>
      <c r="L182" s="20"/>
      <c r="M182" s="20"/>
      <c r="N182" s="20"/>
      <c r="O182" s="20"/>
      <c r="P182" s="20"/>
      <c r="Q182" s="20"/>
      <c r="R182" s="21"/>
      <c r="S182" s="21"/>
      <c r="T182" s="21">
        <v>3</v>
      </c>
      <c r="U182" s="21"/>
      <c r="V182" s="22"/>
      <c r="W182" s="22"/>
      <c r="X182" s="22">
        <v>3</v>
      </c>
      <c r="Y182" s="22"/>
      <c r="Z182" s="23"/>
      <c r="AA182" s="23"/>
      <c r="AB182" s="23">
        <v>3</v>
      </c>
      <c r="AC182" s="23"/>
      <c r="AD182" s="24"/>
      <c r="AE182" s="24"/>
      <c r="AF182" s="24">
        <v>3</v>
      </c>
      <c r="AG182" s="24"/>
      <c r="AH182" s="25"/>
      <c r="AI182" s="25"/>
      <c r="AJ182" s="25">
        <v>3</v>
      </c>
      <c r="AK182" s="25"/>
      <c r="AL182" s="26"/>
      <c r="AM182" s="26"/>
      <c r="AN182" s="26">
        <v>3</v>
      </c>
      <c r="AO182" s="26"/>
      <c r="AP182" s="22"/>
      <c r="AQ182" s="22"/>
      <c r="AR182" s="22">
        <v>3</v>
      </c>
      <c r="AS182" s="22"/>
      <c r="AT182" s="27"/>
      <c r="AU182" s="27"/>
      <c r="AV182" s="27">
        <v>3</v>
      </c>
      <c r="AW182" s="27"/>
      <c r="AX182" s="21"/>
      <c r="AY182" s="21"/>
      <c r="AZ182" s="21">
        <v>3</v>
      </c>
      <c r="BA182" s="21"/>
      <c r="BB182" s="22"/>
      <c r="BC182" s="22"/>
      <c r="BD182" s="22">
        <v>3</v>
      </c>
      <c r="BE182" s="22"/>
      <c r="BF182" s="23"/>
      <c r="BG182" s="23"/>
      <c r="BH182" s="23">
        <v>3</v>
      </c>
      <c r="BI182" s="23"/>
      <c r="BJ182" s="24"/>
      <c r="BK182" s="24"/>
      <c r="BL182" s="24">
        <v>3</v>
      </c>
      <c r="BM182" s="24"/>
      <c r="BN182" s="25"/>
      <c r="BO182" s="25"/>
      <c r="BP182" s="25">
        <v>3</v>
      </c>
      <c r="BQ182" s="25"/>
      <c r="BR182" s="26"/>
      <c r="BS182" s="26"/>
      <c r="BT182" s="26">
        <v>3</v>
      </c>
      <c r="BU182" s="26"/>
      <c r="CJ182" s="28"/>
      <c r="CO182" s="28"/>
    </row>
    <row r="183" spans="1:93">
      <c r="A183" s="17">
        <v>49</v>
      </c>
      <c r="B183" s="38">
        <v>25</v>
      </c>
      <c r="C183" s="620"/>
      <c r="D183" s="20"/>
      <c r="E183" s="20">
        <v>1</v>
      </c>
      <c r="F183" s="20"/>
      <c r="G183" s="20"/>
      <c r="H183" s="20">
        <v>1</v>
      </c>
      <c r="I183" s="20"/>
      <c r="J183" s="20"/>
      <c r="K183" s="20"/>
      <c r="L183" s="20"/>
      <c r="M183" s="20"/>
      <c r="N183" s="20"/>
      <c r="O183" s="20"/>
      <c r="P183" s="20"/>
      <c r="Q183" s="20"/>
      <c r="R183" s="21"/>
      <c r="S183" s="21"/>
      <c r="T183" s="21"/>
      <c r="U183" s="21">
        <v>4</v>
      </c>
      <c r="V183" s="22"/>
      <c r="W183" s="22"/>
      <c r="X183" s="22">
        <v>3</v>
      </c>
      <c r="Y183" s="22"/>
      <c r="Z183" s="23"/>
      <c r="AA183" s="23"/>
      <c r="AB183" s="23"/>
      <c r="AC183" s="23">
        <v>4</v>
      </c>
      <c r="AD183" s="24"/>
      <c r="AE183" s="24">
        <v>2</v>
      </c>
      <c r="AF183" s="24"/>
      <c r="AG183" s="24"/>
      <c r="AH183" s="25"/>
      <c r="AI183" s="25"/>
      <c r="AJ183" s="25">
        <v>3</v>
      </c>
      <c r="AK183" s="25"/>
      <c r="AL183" s="26"/>
      <c r="AM183" s="26"/>
      <c r="AN183" s="26">
        <v>3</v>
      </c>
      <c r="AO183" s="26"/>
      <c r="AP183" s="22"/>
      <c r="AQ183" s="22"/>
      <c r="AR183" s="22">
        <v>3</v>
      </c>
      <c r="AS183" s="22"/>
      <c r="AT183" s="27"/>
      <c r="AU183" s="27"/>
      <c r="AV183" s="27">
        <v>3</v>
      </c>
      <c r="AW183" s="27"/>
      <c r="AX183" s="21"/>
      <c r="AY183" s="21">
        <v>2</v>
      </c>
      <c r="AZ183" s="21"/>
      <c r="BA183" s="21"/>
      <c r="BB183" s="22"/>
      <c r="BC183" s="22"/>
      <c r="BD183" s="22"/>
      <c r="BE183" s="22">
        <v>4</v>
      </c>
      <c r="BF183" s="23"/>
      <c r="BG183" s="23"/>
      <c r="BH183" s="23">
        <v>3</v>
      </c>
      <c r="BI183" s="23"/>
      <c r="BJ183" s="24"/>
      <c r="BK183" s="24"/>
      <c r="BL183" s="24"/>
      <c r="BM183" s="24">
        <v>4</v>
      </c>
      <c r="BN183" s="25"/>
      <c r="BO183" s="25"/>
      <c r="BP183" s="25"/>
      <c r="BQ183" s="25">
        <v>4</v>
      </c>
      <c r="BR183" s="26"/>
      <c r="BS183" s="26"/>
      <c r="BT183" s="26">
        <v>3</v>
      </c>
      <c r="BU183" s="26"/>
      <c r="CJ183" s="28"/>
      <c r="CO183" s="28"/>
    </row>
    <row r="184" spans="1:93">
      <c r="A184" s="17">
        <v>50</v>
      </c>
      <c r="B184" s="38">
        <v>26</v>
      </c>
      <c r="C184" s="620"/>
      <c r="D184" s="20">
        <v>1</v>
      </c>
      <c r="E184" s="20"/>
      <c r="F184" s="20"/>
      <c r="G184" s="20"/>
      <c r="H184" s="20"/>
      <c r="I184" s="20">
        <v>1</v>
      </c>
      <c r="J184" s="20"/>
      <c r="K184" s="20"/>
      <c r="L184" s="20"/>
      <c r="M184" s="20"/>
      <c r="N184" s="20"/>
      <c r="O184" s="20"/>
      <c r="P184" s="20"/>
      <c r="Q184" s="20"/>
      <c r="R184" s="21"/>
      <c r="S184" s="21"/>
      <c r="T184" s="21"/>
      <c r="U184" s="21">
        <v>4</v>
      </c>
      <c r="V184" s="22"/>
      <c r="W184" s="22"/>
      <c r="X184" s="22"/>
      <c r="Y184" s="22">
        <v>4</v>
      </c>
      <c r="Z184" s="23"/>
      <c r="AA184" s="23"/>
      <c r="AB184" s="23">
        <v>3</v>
      </c>
      <c r="AC184" s="23"/>
      <c r="AD184" s="24"/>
      <c r="AE184" s="24"/>
      <c r="AF184" s="24">
        <v>3</v>
      </c>
      <c r="AG184" s="24"/>
      <c r="AH184" s="25"/>
      <c r="AI184" s="25"/>
      <c r="AJ184" s="25"/>
      <c r="AK184" s="25">
        <v>4</v>
      </c>
      <c r="AL184" s="26"/>
      <c r="AM184" s="26"/>
      <c r="AN184" s="26">
        <v>3</v>
      </c>
      <c r="AO184" s="26"/>
      <c r="AP184" s="22"/>
      <c r="AQ184" s="22"/>
      <c r="AR184" s="22"/>
      <c r="AS184" s="22">
        <v>4</v>
      </c>
      <c r="AT184" s="27"/>
      <c r="AU184" s="27"/>
      <c r="AV184" s="27">
        <v>3</v>
      </c>
      <c r="AW184" s="27"/>
      <c r="AX184" s="21"/>
      <c r="AY184" s="21"/>
      <c r="AZ184" s="21"/>
      <c r="BA184" s="21">
        <v>4</v>
      </c>
      <c r="BB184" s="22"/>
      <c r="BC184" s="22"/>
      <c r="BD184" s="22"/>
      <c r="BE184" s="22">
        <v>4</v>
      </c>
      <c r="BF184" s="23"/>
      <c r="BG184" s="23"/>
      <c r="BH184" s="23">
        <v>3</v>
      </c>
      <c r="BI184" s="23"/>
      <c r="BJ184" s="24"/>
      <c r="BK184" s="24"/>
      <c r="BL184" s="24">
        <v>3</v>
      </c>
      <c r="BM184" s="24"/>
      <c r="BN184" s="25"/>
      <c r="BO184" s="25"/>
      <c r="BP184" s="25">
        <v>3</v>
      </c>
      <c r="BQ184" s="25"/>
      <c r="BR184" s="26"/>
      <c r="BS184" s="26"/>
      <c r="BT184" s="26">
        <v>3</v>
      </c>
      <c r="BU184" s="26"/>
      <c r="CJ184" s="28"/>
      <c r="CO184" s="28"/>
    </row>
    <row r="185" spans="1:93">
      <c r="A185" s="17">
        <v>51</v>
      </c>
      <c r="B185" s="38">
        <v>27</v>
      </c>
      <c r="C185" s="620"/>
      <c r="D185" s="20">
        <v>1</v>
      </c>
      <c r="E185" s="20"/>
      <c r="F185" s="20"/>
      <c r="G185" s="20"/>
      <c r="H185" s="20">
        <v>1</v>
      </c>
      <c r="I185" s="20"/>
      <c r="J185" s="20"/>
      <c r="K185" s="20"/>
      <c r="L185" s="20"/>
      <c r="M185" s="20"/>
      <c r="N185" s="20"/>
      <c r="O185" s="20"/>
      <c r="P185" s="20"/>
      <c r="Q185" s="20"/>
      <c r="R185" s="21"/>
      <c r="S185" s="21"/>
      <c r="T185" s="21">
        <v>3</v>
      </c>
      <c r="U185" s="21"/>
      <c r="V185" s="22"/>
      <c r="W185" s="22"/>
      <c r="X185" s="22">
        <v>3</v>
      </c>
      <c r="Y185" s="22"/>
      <c r="Z185" s="23"/>
      <c r="AA185" s="23"/>
      <c r="AB185" s="23">
        <v>3</v>
      </c>
      <c r="AC185" s="23"/>
      <c r="AD185" s="24"/>
      <c r="AE185" s="24"/>
      <c r="AF185" s="24">
        <v>3</v>
      </c>
      <c r="AG185" s="24"/>
      <c r="AH185" s="25"/>
      <c r="AI185" s="25"/>
      <c r="AJ185" s="25">
        <v>3</v>
      </c>
      <c r="AK185" s="25"/>
      <c r="AL185" s="26"/>
      <c r="AM185" s="26"/>
      <c r="AN185" s="26">
        <v>3</v>
      </c>
      <c r="AO185" s="26"/>
      <c r="AP185" s="22"/>
      <c r="AQ185" s="22"/>
      <c r="AR185" s="22">
        <v>3</v>
      </c>
      <c r="AS185" s="22"/>
      <c r="AT185" s="27"/>
      <c r="AU185" s="27"/>
      <c r="AV185" s="27">
        <v>3</v>
      </c>
      <c r="AW185" s="27"/>
      <c r="AX185" s="21"/>
      <c r="AY185" s="21"/>
      <c r="AZ185" s="21">
        <v>3</v>
      </c>
      <c r="BA185" s="21"/>
      <c r="BB185" s="22"/>
      <c r="BC185" s="22"/>
      <c r="BD185" s="22">
        <v>3</v>
      </c>
      <c r="BE185" s="22"/>
      <c r="BF185" s="23"/>
      <c r="BG185" s="23"/>
      <c r="BH185" s="23">
        <v>3</v>
      </c>
      <c r="BI185" s="23"/>
      <c r="BJ185" s="24"/>
      <c r="BK185" s="24"/>
      <c r="BL185" s="24">
        <v>3</v>
      </c>
      <c r="BM185" s="24"/>
      <c r="BN185" s="25"/>
      <c r="BO185" s="25"/>
      <c r="BP185" s="25">
        <v>3</v>
      </c>
      <c r="BQ185" s="25"/>
      <c r="BR185" s="26"/>
      <c r="BS185" s="26"/>
      <c r="BT185" s="26">
        <v>3</v>
      </c>
      <c r="BU185" s="26"/>
      <c r="CJ185" s="28"/>
      <c r="CO185" s="28"/>
    </row>
    <row r="186" spans="1:93">
      <c r="A186" s="17">
        <v>52</v>
      </c>
      <c r="B186" s="38">
        <v>28</v>
      </c>
      <c r="C186" s="620"/>
      <c r="D186" s="20">
        <v>1</v>
      </c>
      <c r="E186" s="20"/>
      <c r="F186" s="20"/>
      <c r="G186" s="20"/>
      <c r="H186" s="20">
        <v>1</v>
      </c>
      <c r="I186" s="20"/>
      <c r="J186" s="20"/>
      <c r="K186" s="20"/>
      <c r="L186" s="20"/>
      <c r="M186" s="20"/>
      <c r="N186" s="20"/>
      <c r="O186" s="20"/>
      <c r="P186" s="20"/>
      <c r="Q186" s="20"/>
      <c r="R186" s="21"/>
      <c r="S186" s="21"/>
      <c r="T186" s="21">
        <v>3</v>
      </c>
      <c r="U186" s="21"/>
      <c r="V186" s="22"/>
      <c r="W186" s="22"/>
      <c r="X186" s="22">
        <v>3</v>
      </c>
      <c r="Y186" s="22"/>
      <c r="Z186" s="23"/>
      <c r="AA186" s="23"/>
      <c r="AB186" s="23"/>
      <c r="AC186" s="23">
        <v>4</v>
      </c>
      <c r="AD186" s="24"/>
      <c r="AE186" s="24"/>
      <c r="AF186" s="24">
        <v>3</v>
      </c>
      <c r="AG186" s="24"/>
      <c r="AH186" s="25"/>
      <c r="AI186" s="25"/>
      <c r="AJ186" s="25"/>
      <c r="AK186" s="25">
        <v>4</v>
      </c>
      <c r="AL186" s="26"/>
      <c r="AM186" s="26"/>
      <c r="AN186" s="26"/>
      <c r="AO186" s="26">
        <v>4</v>
      </c>
      <c r="AP186" s="22"/>
      <c r="AQ186" s="22"/>
      <c r="AR186" s="22"/>
      <c r="AS186" s="22">
        <v>4</v>
      </c>
      <c r="AT186" s="27"/>
      <c r="AU186" s="27"/>
      <c r="AV186" s="27">
        <v>3</v>
      </c>
      <c r="AW186" s="27"/>
      <c r="AX186" s="21"/>
      <c r="AY186" s="21"/>
      <c r="AZ186" s="21">
        <v>3</v>
      </c>
      <c r="BA186" s="21"/>
      <c r="BB186" s="22"/>
      <c r="BC186" s="22"/>
      <c r="BD186" s="22"/>
      <c r="BE186" s="22">
        <v>4</v>
      </c>
      <c r="BF186" s="23"/>
      <c r="BG186" s="23"/>
      <c r="BH186" s="23">
        <v>3</v>
      </c>
      <c r="BI186" s="23"/>
      <c r="BJ186" s="24"/>
      <c r="BK186" s="24"/>
      <c r="BL186" s="24">
        <v>3</v>
      </c>
      <c r="BM186" s="24"/>
      <c r="BN186" s="25"/>
      <c r="BO186" s="25"/>
      <c r="BP186" s="25"/>
      <c r="BQ186" s="25">
        <v>4</v>
      </c>
      <c r="BR186" s="26"/>
      <c r="BS186" s="26"/>
      <c r="BT186" s="26"/>
      <c r="BU186" s="26">
        <v>4</v>
      </c>
      <c r="CJ186" s="28"/>
      <c r="CO186" s="28"/>
    </row>
    <row r="187" spans="1:93">
      <c r="A187" s="17">
        <v>53</v>
      </c>
      <c r="B187" s="38">
        <v>29</v>
      </c>
      <c r="C187" s="620"/>
      <c r="D187" s="20"/>
      <c r="E187" s="20">
        <v>1</v>
      </c>
      <c r="F187" s="20"/>
      <c r="G187" s="20"/>
      <c r="H187" s="20">
        <v>1</v>
      </c>
      <c r="I187" s="20"/>
      <c r="J187" s="20"/>
      <c r="K187" s="20"/>
      <c r="L187" s="20"/>
      <c r="M187" s="20"/>
      <c r="N187" s="20"/>
      <c r="O187" s="20"/>
      <c r="P187" s="20"/>
      <c r="Q187" s="20"/>
      <c r="R187" s="21"/>
      <c r="S187" s="21"/>
      <c r="T187" s="21">
        <v>3</v>
      </c>
      <c r="U187" s="21"/>
      <c r="V187" s="22"/>
      <c r="W187" s="22"/>
      <c r="X187" s="22">
        <v>3</v>
      </c>
      <c r="Y187" s="22"/>
      <c r="Z187" s="23"/>
      <c r="AA187" s="23"/>
      <c r="AB187" s="23">
        <v>3</v>
      </c>
      <c r="AC187" s="23"/>
      <c r="AD187" s="24"/>
      <c r="AE187" s="24">
        <v>2</v>
      </c>
      <c r="AF187" s="24"/>
      <c r="AG187" s="24"/>
      <c r="AH187" s="25"/>
      <c r="AI187" s="25"/>
      <c r="AJ187" s="25">
        <v>3</v>
      </c>
      <c r="AK187" s="25"/>
      <c r="AL187" s="26"/>
      <c r="AM187" s="26"/>
      <c r="AN187" s="26">
        <v>3</v>
      </c>
      <c r="AO187" s="26"/>
      <c r="AP187" s="22"/>
      <c r="AQ187" s="22"/>
      <c r="AR187" s="22">
        <v>3</v>
      </c>
      <c r="AS187" s="22"/>
      <c r="AT187" s="27"/>
      <c r="AU187" s="27">
        <v>2</v>
      </c>
      <c r="AV187" s="27"/>
      <c r="AW187" s="27"/>
      <c r="AX187" s="21"/>
      <c r="AY187" s="21"/>
      <c r="AZ187" s="21">
        <v>3</v>
      </c>
      <c r="BA187" s="21"/>
      <c r="BB187" s="22"/>
      <c r="BC187" s="22"/>
      <c r="BD187" s="22">
        <v>3</v>
      </c>
      <c r="BE187" s="22"/>
      <c r="BF187" s="23"/>
      <c r="BG187" s="23"/>
      <c r="BH187" s="23">
        <v>3</v>
      </c>
      <c r="BI187" s="23"/>
      <c r="BJ187" s="24"/>
      <c r="BK187" s="24"/>
      <c r="BL187" s="24">
        <v>3</v>
      </c>
      <c r="BM187" s="24"/>
      <c r="BN187" s="25"/>
      <c r="BO187" s="25"/>
      <c r="BP187" s="25">
        <v>3</v>
      </c>
      <c r="BQ187" s="25"/>
      <c r="BR187" s="26"/>
      <c r="BS187" s="26"/>
      <c r="BT187" s="26">
        <v>3</v>
      </c>
      <c r="BU187" s="26"/>
      <c r="CJ187" s="28"/>
      <c r="CO187" s="28"/>
    </row>
    <row r="188" spans="1:93">
      <c r="A188" s="17">
        <v>54</v>
      </c>
      <c r="B188" s="38">
        <v>30</v>
      </c>
      <c r="C188" s="620"/>
      <c r="D188" s="20">
        <v>1</v>
      </c>
      <c r="E188" s="20"/>
      <c r="F188" s="20"/>
      <c r="G188" s="20"/>
      <c r="H188" s="20">
        <v>1</v>
      </c>
      <c r="I188" s="20"/>
      <c r="J188" s="20"/>
      <c r="K188" s="20"/>
      <c r="L188" s="20"/>
      <c r="M188" s="20"/>
      <c r="N188" s="20"/>
      <c r="O188" s="20"/>
      <c r="P188" s="20"/>
      <c r="Q188" s="20"/>
      <c r="R188" s="21"/>
      <c r="S188" s="21"/>
      <c r="T188" s="21">
        <v>3</v>
      </c>
      <c r="U188" s="21"/>
      <c r="V188" s="22"/>
      <c r="W188" s="22"/>
      <c r="X188" s="22">
        <v>3</v>
      </c>
      <c r="Y188" s="22"/>
      <c r="Z188" s="23"/>
      <c r="AA188" s="23"/>
      <c r="AB188" s="23">
        <v>3</v>
      </c>
      <c r="AC188" s="23"/>
      <c r="AD188" s="24"/>
      <c r="AE188" s="24"/>
      <c r="AF188" s="24">
        <v>3</v>
      </c>
      <c r="AG188" s="24"/>
      <c r="AH188" s="25"/>
      <c r="AI188" s="25"/>
      <c r="AJ188" s="25">
        <v>3</v>
      </c>
      <c r="AK188" s="25"/>
      <c r="AL188" s="26"/>
      <c r="AM188" s="26"/>
      <c r="AN188" s="26">
        <v>3</v>
      </c>
      <c r="AO188" s="26"/>
      <c r="AP188" s="22"/>
      <c r="AQ188" s="22"/>
      <c r="AR188" s="22">
        <v>3</v>
      </c>
      <c r="AS188" s="22"/>
      <c r="AT188" s="27"/>
      <c r="AU188" s="27"/>
      <c r="AV188" s="27">
        <v>3</v>
      </c>
      <c r="AW188" s="27"/>
      <c r="AX188" s="21"/>
      <c r="AY188" s="21"/>
      <c r="AZ188" s="21">
        <v>3</v>
      </c>
      <c r="BA188" s="21"/>
      <c r="BB188" s="22"/>
      <c r="BC188" s="22"/>
      <c r="BD188" s="22">
        <v>3</v>
      </c>
      <c r="BE188" s="22"/>
      <c r="BF188" s="23"/>
      <c r="BG188" s="23"/>
      <c r="BH188" s="23">
        <v>3</v>
      </c>
      <c r="BI188" s="23"/>
      <c r="BJ188" s="24"/>
      <c r="BK188" s="24"/>
      <c r="BL188" s="24"/>
      <c r="BM188" s="24">
        <v>4</v>
      </c>
      <c r="BN188" s="25"/>
      <c r="BO188" s="25"/>
      <c r="BP188" s="25">
        <v>3</v>
      </c>
      <c r="BQ188" s="25"/>
      <c r="BR188" s="26"/>
      <c r="BS188" s="26"/>
      <c r="BT188" s="26">
        <v>3</v>
      </c>
      <c r="BU188" s="26"/>
      <c r="CJ188" s="28"/>
      <c r="CO188" s="28"/>
    </row>
    <row r="189" spans="1:93">
      <c r="A189" s="17">
        <v>55</v>
      </c>
      <c r="B189" s="38">
        <v>31</v>
      </c>
      <c r="C189" s="620"/>
      <c r="D189" s="20"/>
      <c r="E189" s="20">
        <v>1</v>
      </c>
      <c r="F189" s="20"/>
      <c r="G189" s="20"/>
      <c r="H189" s="20">
        <v>1</v>
      </c>
      <c r="I189" s="20"/>
      <c r="J189" s="20"/>
      <c r="K189" s="20"/>
      <c r="L189" s="20"/>
      <c r="M189" s="20"/>
      <c r="N189" s="20"/>
      <c r="O189" s="20"/>
      <c r="P189" s="20"/>
      <c r="Q189" s="20"/>
      <c r="R189" s="21"/>
      <c r="S189" s="21"/>
      <c r="T189" s="21">
        <v>3</v>
      </c>
      <c r="U189" s="21"/>
      <c r="V189" s="22"/>
      <c r="W189" s="22"/>
      <c r="X189" s="22">
        <v>3</v>
      </c>
      <c r="Y189" s="22"/>
      <c r="Z189" s="23"/>
      <c r="AA189" s="23"/>
      <c r="AB189" s="23">
        <v>3</v>
      </c>
      <c r="AC189" s="23"/>
      <c r="AD189" s="24"/>
      <c r="AE189" s="24">
        <v>2</v>
      </c>
      <c r="AF189" s="24"/>
      <c r="AG189" s="24"/>
      <c r="AH189" s="25"/>
      <c r="AI189" s="25"/>
      <c r="AJ189" s="25">
        <v>3</v>
      </c>
      <c r="AK189" s="25"/>
      <c r="AL189" s="26"/>
      <c r="AM189" s="26"/>
      <c r="AN189" s="26">
        <v>3</v>
      </c>
      <c r="AO189" s="26"/>
      <c r="AP189" s="22">
        <v>1</v>
      </c>
      <c r="AQ189" s="22"/>
      <c r="AR189" s="22"/>
      <c r="AS189" s="22"/>
      <c r="AT189" s="27"/>
      <c r="AU189" s="27"/>
      <c r="AV189" s="27">
        <v>3</v>
      </c>
      <c r="AW189" s="27"/>
      <c r="AX189" s="21"/>
      <c r="AY189" s="21"/>
      <c r="AZ189" s="21">
        <v>3</v>
      </c>
      <c r="BA189" s="21"/>
      <c r="BB189" s="22"/>
      <c r="BC189" s="22"/>
      <c r="BD189" s="22">
        <v>3</v>
      </c>
      <c r="BE189" s="22"/>
      <c r="BF189" s="23"/>
      <c r="BG189" s="23"/>
      <c r="BH189" s="23">
        <v>3</v>
      </c>
      <c r="BI189" s="23"/>
      <c r="BJ189" s="24"/>
      <c r="BK189" s="24"/>
      <c r="BL189" s="24">
        <v>3</v>
      </c>
      <c r="BM189" s="24"/>
      <c r="BN189" s="25"/>
      <c r="BO189" s="25"/>
      <c r="BP189" s="25">
        <v>3</v>
      </c>
      <c r="BQ189" s="25"/>
      <c r="BR189" s="26"/>
      <c r="BS189" s="26"/>
      <c r="BT189" s="26">
        <v>3</v>
      </c>
      <c r="BU189" s="26"/>
      <c r="CJ189" s="28"/>
      <c r="CO189" s="28"/>
    </row>
    <row r="190" spans="1:93">
      <c r="A190" s="17">
        <v>56</v>
      </c>
      <c r="B190" s="38">
        <v>32</v>
      </c>
      <c r="C190" s="620"/>
      <c r="D190" s="20">
        <v>1</v>
      </c>
      <c r="E190" s="20"/>
      <c r="F190" s="20"/>
      <c r="G190" s="20">
        <v>1</v>
      </c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1"/>
      <c r="S190" s="21"/>
      <c r="T190" s="21">
        <v>3</v>
      </c>
      <c r="U190" s="21"/>
      <c r="V190" s="22"/>
      <c r="W190" s="22"/>
      <c r="X190" s="22">
        <v>3</v>
      </c>
      <c r="Y190" s="22"/>
      <c r="Z190" s="23"/>
      <c r="AA190" s="23"/>
      <c r="AB190" s="23">
        <v>3</v>
      </c>
      <c r="AC190" s="23"/>
      <c r="AD190" s="24"/>
      <c r="AE190" s="24"/>
      <c r="AF190" s="24">
        <v>3</v>
      </c>
      <c r="AG190" s="24"/>
      <c r="AH190" s="25"/>
      <c r="AI190" s="25"/>
      <c r="AJ190" s="25">
        <v>3</v>
      </c>
      <c r="AK190" s="25"/>
      <c r="AL190" s="26"/>
      <c r="AM190" s="26"/>
      <c r="AN190" s="26">
        <v>3</v>
      </c>
      <c r="AO190" s="26"/>
      <c r="AP190" s="22"/>
      <c r="AQ190" s="22"/>
      <c r="AR190" s="22">
        <v>3</v>
      </c>
      <c r="AS190" s="22"/>
      <c r="AT190" s="27"/>
      <c r="AU190" s="27"/>
      <c r="AV190" s="27">
        <v>3</v>
      </c>
      <c r="AW190" s="27"/>
      <c r="AX190" s="21"/>
      <c r="AY190" s="21"/>
      <c r="AZ190" s="21"/>
      <c r="BA190" s="21">
        <v>4</v>
      </c>
      <c r="BB190" s="22"/>
      <c r="BC190" s="22"/>
      <c r="BD190" s="22">
        <v>3</v>
      </c>
      <c r="BE190" s="22"/>
      <c r="BF190" s="23"/>
      <c r="BG190" s="23"/>
      <c r="BH190" s="23">
        <v>3</v>
      </c>
      <c r="BI190" s="23"/>
      <c r="BJ190" s="24"/>
      <c r="BK190" s="24"/>
      <c r="BL190" s="24"/>
      <c r="BM190" s="24">
        <v>4</v>
      </c>
      <c r="BN190" s="25"/>
      <c r="BO190" s="25"/>
      <c r="BP190" s="25">
        <v>3</v>
      </c>
      <c r="BQ190" s="25"/>
      <c r="BR190" s="26"/>
      <c r="BS190" s="26"/>
      <c r="BT190" s="26">
        <v>3</v>
      </c>
      <c r="BU190" s="26"/>
      <c r="CJ190" s="28"/>
      <c r="CO190" s="28"/>
    </row>
    <row r="191" spans="1:93">
      <c r="A191" s="17">
        <v>57</v>
      </c>
      <c r="B191" s="38">
        <v>33</v>
      </c>
      <c r="C191" s="620"/>
      <c r="D191" s="20">
        <v>1</v>
      </c>
      <c r="E191" s="20"/>
      <c r="F191" s="20"/>
      <c r="G191" s="20"/>
      <c r="H191" s="20">
        <v>1</v>
      </c>
      <c r="I191" s="20"/>
      <c r="J191" s="20"/>
      <c r="K191" s="20"/>
      <c r="L191" s="20"/>
      <c r="M191" s="20"/>
      <c r="N191" s="20"/>
      <c r="O191" s="20"/>
      <c r="P191" s="20"/>
      <c r="Q191" s="20"/>
      <c r="R191" s="21"/>
      <c r="S191" s="21"/>
      <c r="T191" s="21">
        <v>3</v>
      </c>
      <c r="U191" s="21"/>
      <c r="V191" s="22"/>
      <c r="W191" s="22"/>
      <c r="X191" s="22">
        <v>3</v>
      </c>
      <c r="Y191" s="22"/>
      <c r="Z191" s="23"/>
      <c r="AA191" s="23"/>
      <c r="AB191" s="23">
        <v>3</v>
      </c>
      <c r="AC191" s="23"/>
      <c r="AD191" s="24"/>
      <c r="AE191" s="24"/>
      <c r="AF191" s="24">
        <v>3</v>
      </c>
      <c r="AG191" s="24"/>
      <c r="AH191" s="25"/>
      <c r="AI191" s="25"/>
      <c r="AJ191" s="25">
        <v>3</v>
      </c>
      <c r="AK191" s="25"/>
      <c r="AL191" s="26"/>
      <c r="AM191" s="26"/>
      <c r="AN191" s="26">
        <v>3</v>
      </c>
      <c r="AO191" s="26"/>
      <c r="AP191" s="22"/>
      <c r="AQ191" s="22"/>
      <c r="AR191" s="22">
        <v>3</v>
      </c>
      <c r="AS191" s="22"/>
      <c r="AT191" s="27"/>
      <c r="AU191" s="27"/>
      <c r="AV191" s="27">
        <v>3</v>
      </c>
      <c r="AW191" s="27"/>
      <c r="AX191" s="21"/>
      <c r="AY191" s="21"/>
      <c r="AZ191" s="21">
        <v>3</v>
      </c>
      <c r="BA191" s="21"/>
      <c r="BB191" s="22"/>
      <c r="BC191" s="22"/>
      <c r="BD191" s="22">
        <v>3</v>
      </c>
      <c r="BE191" s="22"/>
      <c r="BF191" s="23"/>
      <c r="BG191" s="23"/>
      <c r="BH191" s="23">
        <v>3</v>
      </c>
      <c r="BI191" s="23"/>
      <c r="BJ191" s="24"/>
      <c r="BK191" s="24"/>
      <c r="BL191" s="24">
        <v>3</v>
      </c>
      <c r="BM191" s="24"/>
      <c r="BN191" s="25"/>
      <c r="BO191" s="25"/>
      <c r="BP191" s="25">
        <v>3</v>
      </c>
      <c r="BQ191" s="25"/>
      <c r="BR191" s="26"/>
      <c r="BS191" s="26"/>
      <c r="BT191" s="26">
        <v>3</v>
      </c>
      <c r="BU191" s="26"/>
      <c r="CJ191" s="28"/>
      <c r="CO191" s="28"/>
    </row>
    <row r="192" spans="1:93">
      <c r="A192" s="17">
        <v>58</v>
      </c>
      <c r="B192" s="38">
        <v>34</v>
      </c>
      <c r="C192" s="620"/>
      <c r="D192" s="20">
        <v>1</v>
      </c>
      <c r="E192" s="20"/>
      <c r="F192" s="20"/>
      <c r="G192" s="20">
        <v>1</v>
      </c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1"/>
      <c r="S192" s="21"/>
      <c r="T192" s="21">
        <v>3</v>
      </c>
      <c r="U192" s="21"/>
      <c r="V192" s="22"/>
      <c r="W192" s="22"/>
      <c r="X192" s="22">
        <v>3</v>
      </c>
      <c r="Y192" s="22"/>
      <c r="Z192" s="23"/>
      <c r="AA192" s="23"/>
      <c r="AB192" s="23">
        <v>3</v>
      </c>
      <c r="AC192" s="23"/>
      <c r="AD192" s="24"/>
      <c r="AE192" s="24"/>
      <c r="AF192" s="24">
        <v>3</v>
      </c>
      <c r="AG192" s="24"/>
      <c r="AH192" s="25"/>
      <c r="AI192" s="25"/>
      <c r="AJ192" s="25">
        <v>3</v>
      </c>
      <c r="AK192" s="25"/>
      <c r="AL192" s="26"/>
      <c r="AM192" s="26"/>
      <c r="AN192" s="26">
        <v>3</v>
      </c>
      <c r="AO192" s="26"/>
      <c r="AP192" s="22"/>
      <c r="AQ192" s="22"/>
      <c r="AR192" s="22">
        <v>3</v>
      </c>
      <c r="AS192" s="22"/>
      <c r="AT192" s="27"/>
      <c r="AU192" s="27"/>
      <c r="AV192" s="27">
        <v>3</v>
      </c>
      <c r="AW192" s="27"/>
      <c r="AX192" s="21"/>
      <c r="AY192" s="21"/>
      <c r="AZ192" s="21"/>
      <c r="BA192" s="21">
        <v>4</v>
      </c>
      <c r="BB192" s="22"/>
      <c r="BC192" s="22"/>
      <c r="BD192" s="22">
        <v>3</v>
      </c>
      <c r="BE192" s="22"/>
      <c r="BF192" s="23"/>
      <c r="BG192" s="23"/>
      <c r="BH192" s="23"/>
      <c r="BI192" s="23">
        <v>4</v>
      </c>
      <c r="BJ192" s="24"/>
      <c r="BK192" s="24"/>
      <c r="BL192" s="24"/>
      <c r="BM192" s="24">
        <v>4</v>
      </c>
      <c r="BN192" s="25"/>
      <c r="BO192" s="25"/>
      <c r="BP192" s="25">
        <v>3</v>
      </c>
      <c r="BQ192" s="25"/>
      <c r="BR192" s="26"/>
      <c r="BS192" s="26"/>
      <c r="BT192" s="26">
        <v>3</v>
      </c>
      <c r="BU192" s="26"/>
      <c r="CJ192" s="28"/>
      <c r="CO192" s="28"/>
    </row>
    <row r="193" spans="1:93">
      <c r="A193" s="17">
        <v>59</v>
      </c>
      <c r="B193" s="38">
        <v>35</v>
      </c>
      <c r="C193" s="620"/>
      <c r="D193" s="20"/>
      <c r="E193" s="20">
        <v>1</v>
      </c>
      <c r="F193" s="20"/>
      <c r="G193" s="20"/>
      <c r="H193" s="20"/>
      <c r="I193" s="20"/>
      <c r="J193" s="20">
        <v>1</v>
      </c>
      <c r="K193" s="20"/>
      <c r="L193" s="20"/>
      <c r="M193" s="20"/>
      <c r="N193" s="20"/>
      <c r="O193" s="20"/>
      <c r="P193" s="20"/>
      <c r="Q193" s="20"/>
      <c r="R193" s="21"/>
      <c r="S193" s="21"/>
      <c r="T193" s="21">
        <v>3</v>
      </c>
      <c r="U193" s="21"/>
      <c r="V193" s="22"/>
      <c r="W193" s="22"/>
      <c r="X193" s="22">
        <v>3</v>
      </c>
      <c r="Y193" s="22"/>
      <c r="Z193" s="23"/>
      <c r="AA193" s="23"/>
      <c r="AB193" s="23">
        <v>3</v>
      </c>
      <c r="AC193" s="23"/>
      <c r="AD193" s="24"/>
      <c r="AE193" s="24"/>
      <c r="AF193" s="24">
        <v>3</v>
      </c>
      <c r="AG193" s="24"/>
      <c r="AH193" s="25"/>
      <c r="AI193" s="25"/>
      <c r="AJ193" s="25">
        <v>3</v>
      </c>
      <c r="AK193" s="25"/>
      <c r="AL193" s="26"/>
      <c r="AM193" s="26"/>
      <c r="AN193" s="26">
        <v>3</v>
      </c>
      <c r="AO193" s="26"/>
      <c r="AP193" s="22"/>
      <c r="AQ193" s="22"/>
      <c r="AR193" s="22">
        <v>3</v>
      </c>
      <c r="AS193" s="22"/>
      <c r="AT193" s="27"/>
      <c r="AU193" s="27"/>
      <c r="AV193" s="27">
        <v>3</v>
      </c>
      <c r="AW193" s="27"/>
      <c r="AX193" s="21"/>
      <c r="AY193" s="21"/>
      <c r="AZ193" s="21">
        <v>3</v>
      </c>
      <c r="BA193" s="21"/>
      <c r="BB193" s="22"/>
      <c r="BC193" s="22"/>
      <c r="BD193" s="22">
        <v>3</v>
      </c>
      <c r="BE193" s="22"/>
      <c r="BF193" s="23"/>
      <c r="BG193" s="23"/>
      <c r="BH193" s="23"/>
      <c r="BI193" s="23">
        <v>4</v>
      </c>
      <c r="BJ193" s="24"/>
      <c r="BK193" s="24"/>
      <c r="BL193" s="24"/>
      <c r="BM193" s="24">
        <v>4</v>
      </c>
      <c r="BN193" s="25"/>
      <c r="BO193" s="25"/>
      <c r="BP193" s="25">
        <v>3</v>
      </c>
      <c r="BQ193" s="25"/>
      <c r="BR193" s="26"/>
      <c r="BS193" s="26"/>
      <c r="BT193" s="26">
        <v>3</v>
      </c>
      <c r="BU193" s="26"/>
      <c r="CJ193" s="28"/>
      <c r="CO193" s="28"/>
    </row>
    <row r="194" spans="1:93">
      <c r="A194" s="17">
        <v>60</v>
      </c>
      <c r="B194" s="38">
        <v>36</v>
      </c>
      <c r="C194" s="620"/>
      <c r="D194" s="20">
        <v>1</v>
      </c>
      <c r="E194" s="20"/>
      <c r="F194" s="20"/>
      <c r="G194" s="20"/>
      <c r="H194" s="20">
        <v>1</v>
      </c>
      <c r="I194" s="20"/>
      <c r="J194" s="20"/>
      <c r="K194" s="20"/>
      <c r="L194" s="20"/>
      <c r="M194" s="20"/>
      <c r="N194" s="20"/>
      <c r="O194" s="20"/>
      <c r="P194" s="20"/>
      <c r="Q194" s="20"/>
      <c r="R194" s="21"/>
      <c r="S194" s="21"/>
      <c r="T194" s="21"/>
      <c r="U194" s="21">
        <v>4</v>
      </c>
      <c r="V194" s="22"/>
      <c r="W194" s="22"/>
      <c r="X194" s="22">
        <v>3</v>
      </c>
      <c r="Y194" s="22"/>
      <c r="Z194" s="23"/>
      <c r="AA194" s="23"/>
      <c r="AB194" s="23">
        <v>3</v>
      </c>
      <c r="AC194" s="23"/>
      <c r="AD194" s="24"/>
      <c r="AE194" s="24"/>
      <c r="AF194" s="24">
        <v>3</v>
      </c>
      <c r="AG194" s="24"/>
      <c r="AH194" s="25"/>
      <c r="AI194" s="25"/>
      <c r="AJ194" s="25">
        <v>3</v>
      </c>
      <c r="AK194" s="25"/>
      <c r="AL194" s="26"/>
      <c r="AM194" s="26"/>
      <c r="AN194" s="26"/>
      <c r="AO194" s="26">
        <v>4</v>
      </c>
      <c r="AP194" s="22"/>
      <c r="AQ194" s="22"/>
      <c r="AR194" s="22"/>
      <c r="AS194" s="22">
        <v>4</v>
      </c>
      <c r="AT194" s="27"/>
      <c r="AU194" s="27"/>
      <c r="AV194" s="27">
        <v>3</v>
      </c>
      <c r="AW194" s="27"/>
      <c r="AX194" s="21"/>
      <c r="AY194" s="21"/>
      <c r="AZ194" s="21">
        <v>3</v>
      </c>
      <c r="BA194" s="21"/>
      <c r="BB194" s="22"/>
      <c r="BC194" s="22"/>
      <c r="BD194" s="22">
        <v>3</v>
      </c>
      <c r="BE194" s="22"/>
      <c r="BF194" s="23"/>
      <c r="BG194" s="23"/>
      <c r="BH194" s="23"/>
      <c r="BI194" s="23">
        <v>4</v>
      </c>
      <c r="BJ194" s="24"/>
      <c r="BK194" s="24"/>
      <c r="BL194" s="24"/>
      <c r="BM194" s="24">
        <v>4</v>
      </c>
      <c r="BN194" s="25"/>
      <c r="BO194" s="25"/>
      <c r="BP194" s="25"/>
      <c r="BQ194" s="25">
        <v>4</v>
      </c>
      <c r="BR194" s="26"/>
      <c r="BS194" s="26"/>
      <c r="BT194" s="26"/>
      <c r="BU194" s="26">
        <v>4</v>
      </c>
      <c r="CJ194" s="28"/>
      <c r="CO194" s="28"/>
    </row>
    <row r="195" spans="1:93">
      <c r="A195" s="17">
        <v>61</v>
      </c>
      <c r="B195" s="38">
        <v>37</v>
      </c>
      <c r="C195" s="620"/>
      <c r="D195" s="20">
        <v>1</v>
      </c>
      <c r="E195" s="20"/>
      <c r="F195" s="20"/>
      <c r="G195" s="20"/>
      <c r="H195" s="20">
        <v>1</v>
      </c>
      <c r="I195" s="20"/>
      <c r="J195" s="20"/>
      <c r="K195" s="20"/>
      <c r="L195" s="20"/>
      <c r="M195" s="20"/>
      <c r="N195" s="20"/>
      <c r="O195" s="20"/>
      <c r="P195" s="20"/>
      <c r="Q195" s="20"/>
      <c r="R195" s="21"/>
      <c r="S195" s="21"/>
      <c r="T195" s="21">
        <v>3</v>
      </c>
      <c r="U195" s="21"/>
      <c r="V195" s="22"/>
      <c r="W195" s="22"/>
      <c r="X195" s="22">
        <v>3</v>
      </c>
      <c r="Y195" s="22"/>
      <c r="Z195" s="23"/>
      <c r="AA195" s="23"/>
      <c r="AB195" s="23">
        <v>3</v>
      </c>
      <c r="AC195" s="23"/>
      <c r="AD195" s="24"/>
      <c r="AE195" s="24"/>
      <c r="AF195" s="24">
        <v>3</v>
      </c>
      <c r="AG195" s="24"/>
      <c r="AH195" s="25"/>
      <c r="AI195" s="25"/>
      <c r="AJ195" s="25">
        <v>3</v>
      </c>
      <c r="AK195" s="25"/>
      <c r="AL195" s="26"/>
      <c r="AM195" s="26"/>
      <c r="AN195" s="26">
        <v>3</v>
      </c>
      <c r="AO195" s="26"/>
      <c r="AP195" s="22"/>
      <c r="AQ195" s="22"/>
      <c r="AR195" s="22">
        <v>3</v>
      </c>
      <c r="AS195" s="22"/>
      <c r="AT195" s="27"/>
      <c r="AU195" s="27"/>
      <c r="AV195" s="27">
        <v>3</v>
      </c>
      <c r="AW195" s="27"/>
      <c r="AX195" s="21"/>
      <c r="AY195" s="21"/>
      <c r="AZ195" s="21">
        <v>3</v>
      </c>
      <c r="BA195" s="21"/>
      <c r="BB195" s="22"/>
      <c r="BC195" s="22"/>
      <c r="BD195" s="22">
        <v>3</v>
      </c>
      <c r="BE195" s="22"/>
      <c r="BF195" s="23"/>
      <c r="BG195" s="23"/>
      <c r="BH195" s="23">
        <v>3</v>
      </c>
      <c r="BI195" s="23"/>
      <c r="BJ195" s="24"/>
      <c r="BK195" s="24"/>
      <c r="BL195" s="24">
        <v>3</v>
      </c>
      <c r="BM195" s="24"/>
      <c r="BN195" s="25"/>
      <c r="BO195" s="25"/>
      <c r="BP195" s="25">
        <v>3</v>
      </c>
      <c r="BQ195" s="25"/>
      <c r="BR195" s="26"/>
      <c r="BS195" s="26"/>
      <c r="BT195" s="26">
        <v>3</v>
      </c>
      <c r="BU195" s="26"/>
      <c r="CJ195" s="28"/>
      <c r="CO195" s="28"/>
    </row>
    <row r="196" spans="1:93">
      <c r="A196" s="17">
        <v>62</v>
      </c>
      <c r="B196" s="38">
        <v>38</v>
      </c>
      <c r="C196" s="620"/>
      <c r="D196" s="20"/>
      <c r="E196" s="20">
        <v>1</v>
      </c>
      <c r="F196" s="20"/>
      <c r="G196" s="20"/>
      <c r="H196" s="20">
        <v>1</v>
      </c>
      <c r="I196" s="20"/>
      <c r="J196" s="20"/>
      <c r="K196" s="20"/>
      <c r="L196" s="20"/>
      <c r="M196" s="20"/>
      <c r="N196" s="20"/>
      <c r="O196" s="20"/>
      <c r="P196" s="20"/>
      <c r="Q196" s="20"/>
      <c r="R196" s="21"/>
      <c r="S196" s="21"/>
      <c r="T196" s="21">
        <v>3</v>
      </c>
      <c r="U196" s="21"/>
      <c r="V196" s="22"/>
      <c r="W196" s="22"/>
      <c r="X196" s="22">
        <v>3</v>
      </c>
      <c r="Y196" s="22"/>
      <c r="Z196" s="23"/>
      <c r="AA196" s="23"/>
      <c r="AB196" s="23"/>
      <c r="AC196" s="23">
        <v>4</v>
      </c>
      <c r="AD196" s="24"/>
      <c r="AE196" s="24"/>
      <c r="AF196" s="24">
        <v>3</v>
      </c>
      <c r="AG196" s="24"/>
      <c r="AH196" s="25"/>
      <c r="AI196" s="25"/>
      <c r="AJ196" s="25">
        <v>3</v>
      </c>
      <c r="AK196" s="25"/>
      <c r="AL196" s="26"/>
      <c r="AM196" s="26"/>
      <c r="AN196" s="26">
        <v>3</v>
      </c>
      <c r="AO196" s="26"/>
      <c r="AP196" s="22"/>
      <c r="AQ196" s="22"/>
      <c r="AR196" s="22">
        <v>3</v>
      </c>
      <c r="AS196" s="22"/>
      <c r="AT196" s="27"/>
      <c r="AU196" s="27"/>
      <c r="AV196" s="27">
        <v>3</v>
      </c>
      <c r="AW196" s="27"/>
      <c r="AX196" s="21"/>
      <c r="AY196" s="21"/>
      <c r="AZ196" s="21">
        <v>3</v>
      </c>
      <c r="BA196" s="21"/>
      <c r="BB196" s="22"/>
      <c r="BC196" s="22"/>
      <c r="BD196" s="22"/>
      <c r="BE196" s="22">
        <v>4</v>
      </c>
      <c r="BF196" s="23"/>
      <c r="BG196" s="23"/>
      <c r="BH196" s="23">
        <v>3</v>
      </c>
      <c r="BI196" s="23"/>
      <c r="BJ196" s="24"/>
      <c r="BK196" s="24"/>
      <c r="BL196" s="24">
        <v>3</v>
      </c>
      <c r="BM196" s="24"/>
      <c r="BN196" s="25"/>
      <c r="BO196" s="25"/>
      <c r="BP196" s="25">
        <v>3</v>
      </c>
      <c r="BQ196" s="25"/>
      <c r="BR196" s="26"/>
      <c r="BS196" s="26"/>
      <c r="BT196" s="26">
        <v>3</v>
      </c>
      <c r="BU196" s="26"/>
      <c r="CJ196" s="28"/>
      <c r="CO196" s="28"/>
    </row>
    <row r="197" spans="1:93">
      <c r="A197" s="17">
        <v>63</v>
      </c>
      <c r="B197" s="38">
        <v>39</v>
      </c>
      <c r="C197" s="620"/>
      <c r="D197" s="20">
        <v>1</v>
      </c>
      <c r="E197" s="20"/>
      <c r="F197" s="20"/>
      <c r="G197" s="20">
        <v>1</v>
      </c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1"/>
      <c r="S197" s="21"/>
      <c r="T197" s="21">
        <v>3</v>
      </c>
      <c r="U197" s="21"/>
      <c r="V197" s="22"/>
      <c r="W197" s="22"/>
      <c r="X197" s="22">
        <v>3</v>
      </c>
      <c r="Y197" s="22"/>
      <c r="Z197" s="23"/>
      <c r="AA197" s="23"/>
      <c r="AB197" s="23">
        <v>3</v>
      </c>
      <c r="AC197" s="23"/>
      <c r="AD197" s="24"/>
      <c r="AE197" s="24"/>
      <c r="AF197" s="24"/>
      <c r="AG197" s="24">
        <v>4</v>
      </c>
      <c r="AH197" s="25"/>
      <c r="AI197" s="25"/>
      <c r="AJ197" s="25">
        <v>3</v>
      </c>
      <c r="AK197" s="25"/>
      <c r="AL197" s="26"/>
      <c r="AM197" s="26"/>
      <c r="AN197" s="26">
        <v>3</v>
      </c>
      <c r="AO197" s="26"/>
      <c r="AP197" s="22"/>
      <c r="AQ197" s="22"/>
      <c r="AR197" s="22">
        <v>3</v>
      </c>
      <c r="AS197" s="22"/>
      <c r="AT197" s="27"/>
      <c r="AU197" s="27"/>
      <c r="AV197" s="27"/>
      <c r="AW197" s="27">
        <v>4</v>
      </c>
      <c r="AX197" s="21"/>
      <c r="AY197" s="21"/>
      <c r="AZ197" s="21">
        <v>3</v>
      </c>
      <c r="BA197" s="21"/>
      <c r="BB197" s="22"/>
      <c r="BC197" s="22"/>
      <c r="BD197" s="22">
        <v>3</v>
      </c>
      <c r="BE197" s="22"/>
      <c r="BF197" s="23"/>
      <c r="BG197" s="23"/>
      <c r="BH197" s="23"/>
      <c r="BI197" s="23">
        <v>4</v>
      </c>
      <c r="BJ197" s="24"/>
      <c r="BK197" s="24"/>
      <c r="BL197" s="24"/>
      <c r="BM197" s="24">
        <v>4</v>
      </c>
      <c r="BN197" s="25"/>
      <c r="BO197" s="25"/>
      <c r="BP197" s="25">
        <v>3</v>
      </c>
      <c r="BQ197" s="25"/>
      <c r="BR197" s="26"/>
      <c r="BS197" s="26"/>
      <c r="BT197" s="26">
        <v>3</v>
      </c>
      <c r="BU197" s="26"/>
      <c r="CJ197" s="28"/>
      <c r="CO197" s="28"/>
    </row>
    <row r="198" spans="1:93">
      <c r="A198" s="17">
        <v>64</v>
      </c>
      <c r="B198" s="38">
        <v>40</v>
      </c>
      <c r="C198" s="620"/>
      <c r="D198" s="20"/>
      <c r="E198" s="20">
        <v>1</v>
      </c>
      <c r="F198" s="20"/>
      <c r="G198" s="20">
        <v>1</v>
      </c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1"/>
      <c r="S198" s="21"/>
      <c r="T198" s="21">
        <v>3</v>
      </c>
      <c r="U198" s="21"/>
      <c r="V198" s="22"/>
      <c r="W198" s="22"/>
      <c r="X198" s="22">
        <v>3</v>
      </c>
      <c r="Y198" s="22"/>
      <c r="Z198" s="23"/>
      <c r="AA198" s="23"/>
      <c r="AB198" s="23">
        <v>3</v>
      </c>
      <c r="AC198" s="23"/>
      <c r="AD198" s="24"/>
      <c r="AE198" s="24"/>
      <c r="AF198" s="24"/>
      <c r="AG198" s="24">
        <v>4</v>
      </c>
      <c r="AH198" s="25"/>
      <c r="AI198" s="25"/>
      <c r="AJ198" s="25">
        <v>3</v>
      </c>
      <c r="AK198" s="25"/>
      <c r="AL198" s="26"/>
      <c r="AM198" s="26"/>
      <c r="AN198" s="26"/>
      <c r="AO198" s="26">
        <v>4</v>
      </c>
      <c r="AP198" s="22"/>
      <c r="AQ198" s="22"/>
      <c r="AR198" s="22">
        <v>3</v>
      </c>
      <c r="AS198" s="22"/>
      <c r="AT198" s="27"/>
      <c r="AU198" s="27"/>
      <c r="AV198" s="27">
        <v>3</v>
      </c>
      <c r="AW198" s="27"/>
      <c r="AX198" s="21"/>
      <c r="AY198" s="21"/>
      <c r="AZ198" s="21"/>
      <c r="BA198" s="21">
        <v>4</v>
      </c>
      <c r="BB198" s="22"/>
      <c r="BC198" s="22"/>
      <c r="BD198" s="22">
        <v>3</v>
      </c>
      <c r="BE198" s="22"/>
      <c r="BF198" s="23"/>
      <c r="BG198" s="23"/>
      <c r="BH198" s="23"/>
      <c r="BI198" s="23">
        <v>4</v>
      </c>
      <c r="BJ198" s="24"/>
      <c r="BK198" s="24"/>
      <c r="BL198" s="24"/>
      <c r="BM198" s="24">
        <v>4</v>
      </c>
      <c r="BN198" s="25"/>
      <c r="BO198" s="25"/>
      <c r="BP198" s="25">
        <v>3</v>
      </c>
      <c r="BQ198" s="25"/>
      <c r="BR198" s="26"/>
      <c r="BS198" s="26"/>
      <c r="BT198" s="26">
        <v>3</v>
      </c>
      <c r="BU198" s="26"/>
      <c r="CJ198" s="28"/>
      <c r="CO198" s="28"/>
    </row>
    <row r="199" spans="1:93">
      <c r="A199" s="17">
        <v>65</v>
      </c>
      <c r="B199" s="38">
        <v>41</v>
      </c>
      <c r="C199" s="620"/>
      <c r="D199" s="20"/>
      <c r="E199" s="20">
        <v>1</v>
      </c>
      <c r="F199" s="20">
        <v>1</v>
      </c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1"/>
      <c r="S199" s="21"/>
      <c r="T199" s="21">
        <v>3</v>
      </c>
      <c r="U199" s="21"/>
      <c r="V199" s="22"/>
      <c r="W199" s="22"/>
      <c r="X199" s="22">
        <v>3</v>
      </c>
      <c r="Y199" s="22"/>
      <c r="Z199" s="23"/>
      <c r="AA199" s="23"/>
      <c r="AB199" s="23">
        <v>3</v>
      </c>
      <c r="AC199" s="23"/>
      <c r="AD199" s="24"/>
      <c r="AE199" s="24"/>
      <c r="AF199" s="24">
        <v>3</v>
      </c>
      <c r="AG199" s="24"/>
      <c r="AH199" s="25"/>
      <c r="AI199" s="25"/>
      <c r="AJ199" s="25">
        <v>3</v>
      </c>
      <c r="AK199" s="25"/>
      <c r="AL199" s="26"/>
      <c r="AM199" s="26"/>
      <c r="AN199" s="26">
        <v>3</v>
      </c>
      <c r="AO199" s="26"/>
      <c r="AP199" s="22"/>
      <c r="AQ199" s="22"/>
      <c r="AR199" s="22">
        <v>3</v>
      </c>
      <c r="AS199" s="22"/>
      <c r="AT199" s="27"/>
      <c r="AU199" s="27"/>
      <c r="AV199" s="27">
        <v>3</v>
      </c>
      <c r="AW199" s="27"/>
      <c r="AX199" s="21"/>
      <c r="AY199" s="21"/>
      <c r="AZ199" s="21">
        <v>3</v>
      </c>
      <c r="BA199" s="21"/>
      <c r="BB199" s="22"/>
      <c r="BC199" s="22"/>
      <c r="BD199" s="22">
        <v>3</v>
      </c>
      <c r="BE199" s="22"/>
      <c r="BF199" s="23"/>
      <c r="BG199" s="23"/>
      <c r="BH199" s="23"/>
      <c r="BI199" s="23">
        <v>4</v>
      </c>
      <c r="BJ199" s="24"/>
      <c r="BK199" s="24"/>
      <c r="BL199" s="24"/>
      <c r="BM199" s="24">
        <v>4</v>
      </c>
      <c r="BN199" s="25"/>
      <c r="BO199" s="25"/>
      <c r="BP199" s="25">
        <v>3</v>
      </c>
      <c r="BQ199" s="25"/>
      <c r="BR199" s="26"/>
      <c r="BS199" s="26"/>
      <c r="BT199" s="26">
        <v>3</v>
      </c>
      <c r="BU199" s="26"/>
      <c r="CJ199" s="28"/>
      <c r="CO199" s="28"/>
    </row>
    <row r="200" spans="1:93" s="217" customFormat="1">
      <c r="A200" s="38"/>
      <c r="B200" s="38"/>
      <c r="C200" s="206"/>
      <c r="D200" s="38">
        <f>SUM(D159:D199)</f>
        <v>24</v>
      </c>
      <c r="E200" s="38">
        <f t="shared" ref="E200:BP200" si="550">SUM(E159:E199)</f>
        <v>17</v>
      </c>
      <c r="F200" s="38">
        <f t="shared" si="550"/>
        <v>4</v>
      </c>
      <c r="G200" s="38">
        <f t="shared" si="550"/>
        <v>6</v>
      </c>
      <c r="H200" s="38">
        <f t="shared" si="550"/>
        <v>22</v>
      </c>
      <c r="I200" s="38">
        <f t="shared" si="550"/>
        <v>3</v>
      </c>
      <c r="J200" s="38">
        <f t="shared" si="550"/>
        <v>4</v>
      </c>
      <c r="K200" s="38">
        <f t="shared" si="550"/>
        <v>2</v>
      </c>
      <c r="L200" s="38">
        <f t="shared" si="550"/>
        <v>0</v>
      </c>
      <c r="M200" s="38">
        <f t="shared" si="550"/>
        <v>0</v>
      </c>
      <c r="N200" s="38">
        <f t="shared" si="550"/>
        <v>0</v>
      </c>
      <c r="O200" s="38">
        <f t="shared" si="550"/>
        <v>0</v>
      </c>
      <c r="P200" s="38">
        <f t="shared" si="550"/>
        <v>0</v>
      </c>
      <c r="Q200" s="38">
        <f t="shared" si="550"/>
        <v>0</v>
      </c>
      <c r="R200" s="38">
        <f t="shared" si="550"/>
        <v>2</v>
      </c>
      <c r="S200" s="38">
        <f t="shared" si="550"/>
        <v>6</v>
      </c>
      <c r="T200" s="38">
        <f t="shared" si="550"/>
        <v>93</v>
      </c>
      <c r="U200" s="38">
        <f t="shared" si="550"/>
        <v>20</v>
      </c>
      <c r="V200" s="38">
        <f t="shared" si="550"/>
        <v>0</v>
      </c>
      <c r="W200" s="38">
        <f t="shared" si="550"/>
        <v>2</v>
      </c>
      <c r="X200" s="38">
        <f t="shared" si="550"/>
        <v>114</v>
      </c>
      <c r="Y200" s="38">
        <f t="shared" si="550"/>
        <v>8</v>
      </c>
      <c r="Z200" s="38">
        <f t="shared" si="550"/>
        <v>1</v>
      </c>
      <c r="AA200" s="38">
        <f t="shared" si="550"/>
        <v>2</v>
      </c>
      <c r="AB200" s="38">
        <f t="shared" si="550"/>
        <v>108</v>
      </c>
      <c r="AC200" s="38">
        <f t="shared" si="550"/>
        <v>12</v>
      </c>
      <c r="AD200" s="38">
        <f t="shared" si="550"/>
        <v>0</v>
      </c>
      <c r="AE200" s="38">
        <f t="shared" si="550"/>
        <v>12</v>
      </c>
      <c r="AF200" s="38">
        <f t="shared" si="550"/>
        <v>90</v>
      </c>
      <c r="AG200" s="38">
        <f t="shared" si="550"/>
        <v>20</v>
      </c>
      <c r="AH200" s="38">
        <f t="shared" si="550"/>
        <v>1</v>
      </c>
      <c r="AI200" s="38">
        <f t="shared" si="550"/>
        <v>0</v>
      </c>
      <c r="AJ200" s="38">
        <f t="shared" si="550"/>
        <v>102</v>
      </c>
      <c r="AK200" s="38">
        <f t="shared" si="550"/>
        <v>24</v>
      </c>
      <c r="AL200" s="38">
        <f t="shared" si="550"/>
        <v>0</v>
      </c>
      <c r="AM200" s="38">
        <f t="shared" si="550"/>
        <v>2</v>
      </c>
      <c r="AN200" s="38">
        <f t="shared" si="550"/>
        <v>108</v>
      </c>
      <c r="AO200" s="38">
        <f t="shared" si="550"/>
        <v>16</v>
      </c>
      <c r="AP200" s="38">
        <f t="shared" si="550"/>
        <v>2</v>
      </c>
      <c r="AQ200" s="38">
        <f t="shared" si="550"/>
        <v>6</v>
      </c>
      <c r="AR200" s="38">
        <f t="shared" si="550"/>
        <v>96</v>
      </c>
      <c r="AS200" s="38">
        <f t="shared" si="550"/>
        <v>16</v>
      </c>
      <c r="AT200" s="38">
        <f t="shared" si="550"/>
        <v>1</v>
      </c>
      <c r="AU200" s="38">
        <f t="shared" si="550"/>
        <v>2</v>
      </c>
      <c r="AV200" s="38">
        <f t="shared" si="550"/>
        <v>114</v>
      </c>
      <c r="AW200" s="38">
        <f t="shared" si="550"/>
        <v>4</v>
      </c>
      <c r="AX200" s="38">
        <f t="shared" si="550"/>
        <v>0</v>
      </c>
      <c r="AY200" s="38">
        <f t="shared" si="550"/>
        <v>2</v>
      </c>
      <c r="AZ200" s="38">
        <f t="shared" si="550"/>
        <v>102</v>
      </c>
      <c r="BA200" s="38">
        <f t="shared" si="550"/>
        <v>24</v>
      </c>
      <c r="BB200" s="38">
        <f t="shared" si="550"/>
        <v>1</v>
      </c>
      <c r="BC200" s="38">
        <f t="shared" si="550"/>
        <v>0</v>
      </c>
      <c r="BD200" s="38">
        <f t="shared" si="550"/>
        <v>108</v>
      </c>
      <c r="BE200" s="38">
        <f t="shared" si="550"/>
        <v>16</v>
      </c>
      <c r="BF200" s="38">
        <f t="shared" si="550"/>
        <v>0</v>
      </c>
      <c r="BG200" s="38">
        <f t="shared" si="550"/>
        <v>10</v>
      </c>
      <c r="BH200" s="38">
        <f t="shared" si="550"/>
        <v>87</v>
      </c>
      <c r="BI200" s="38">
        <f t="shared" si="550"/>
        <v>28</v>
      </c>
      <c r="BJ200" s="38">
        <f t="shared" si="550"/>
        <v>0</v>
      </c>
      <c r="BK200" s="38">
        <f t="shared" si="550"/>
        <v>6</v>
      </c>
      <c r="BL200" s="38">
        <f t="shared" si="550"/>
        <v>75</v>
      </c>
      <c r="BM200" s="38">
        <f t="shared" si="550"/>
        <v>52</v>
      </c>
      <c r="BN200" s="38">
        <f t="shared" si="550"/>
        <v>0</v>
      </c>
      <c r="BO200" s="38">
        <f t="shared" si="550"/>
        <v>4</v>
      </c>
      <c r="BP200" s="38">
        <f t="shared" si="550"/>
        <v>96</v>
      </c>
      <c r="BQ200" s="38">
        <f t="shared" ref="BQ200:BU200" si="551">SUM(BQ159:BQ199)</f>
        <v>28</v>
      </c>
      <c r="BR200" s="38">
        <f t="shared" si="551"/>
        <v>1</v>
      </c>
      <c r="BS200" s="38">
        <f t="shared" si="551"/>
        <v>0</v>
      </c>
      <c r="BT200" s="38">
        <f t="shared" si="551"/>
        <v>108</v>
      </c>
      <c r="BU200" s="38">
        <f t="shared" si="551"/>
        <v>16</v>
      </c>
    </row>
    <row r="201" spans="1:93" s="217" customFormat="1">
      <c r="A201" s="38"/>
      <c r="B201" s="38"/>
      <c r="C201" s="206"/>
      <c r="D201" s="38">
        <f>SUM(D200:E200)</f>
        <v>41</v>
      </c>
      <c r="E201" s="38"/>
      <c r="F201" s="38">
        <f>SUM(F200:K200)</f>
        <v>41</v>
      </c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>
        <f>SUM(R200:U200)</f>
        <v>121</v>
      </c>
      <c r="S201" s="38"/>
      <c r="T201" s="38"/>
      <c r="U201" s="38"/>
      <c r="V201" s="38">
        <f>SUM(V200:Y200)</f>
        <v>124</v>
      </c>
      <c r="W201" s="38"/>
      <c r="X201" s="38"/>
      <c r="Y201" s="38"/>
      <c r="Z201" s="38">
        <f>SUM(Z200:AC200)</f>
        <v>123</v>
      </c>
      <c r="AA201" s="38"/>
      <c r="AB201" s="38"/>
      <c r="AC201" s="38"/>
      <c r="AD201" s="38">
        <f>SUM(AD200:AG200)</f>
        <v>122</v>
      </c>
      <c r="AE201" s="38"/>
      <c r="AF201" s="38"/>
      <c r="AG201" s="38"/>
      <c r="AH201" s="38">
        <f>SUM(AH200:AK200)</f>
        <v>127</v>
      </c>
      <c r="AI201" s="38"/>
      <c r="AJ201" s="38"/>
      <c r="AK201" s="38"/>
      <c r="AL201" s="38">
        <f>SUM(AL200:AO200)</f>
        <v>126</v>
      </c>
      <c r="AM201" s="38"/>
      <c r="AN201" s="38"/>
      <c r="AO201" s="38"/>
      <c r="AP201" s="38">
        <f>SUM(AP200:AS200)</f>
        <v>120</v>
      </c>
      <c r="AQ201" s="38"/>
      <c r="AR201" s="38"/>
      <c r="AS201" s="38"/>
      <c r="AT201" s="38">
        <f>SUM(AT200:AW200)</f>
        <v>121</v>
      </c>
      <c r="AU201" s="38"/>
      <c r="AV201" s="38"/>
      <c r="AW201" s="38"/>
      <c r="AX201" s="38">
        <f>SUM(AX200:BA200)</f>
        <v>128</v>
      </c>
      <c r="AY201" s="38"/>
      <c r="AZ201" s="38"/>
      <c r="BA201" s="38"/>
      <c r="BB201" s="38">
        <f>SUM(BB200:BE200)</f>
        <v>125</v>
      </c>
      <c r="BC201" s="38"/>
      <c r="BD201" s="38"/>
      <c r="BE201" s="38"/>
      <c r="BF201" s="38">
        <f>SUM(BF200:BI200)</f>
        <v>125</v>
      </c>
      <c r="BG201" s="38"/>
      <c r="BH201" s="38"/>
      <c r="BI201" s="38"/>
      <c r="BJ201" s="38">
        <f>SUM(BJ200:BM200)</f>
        <v>133</v>
      </c>
      <c r="BK201" s="38"/>
      <c r="BL201" s="38"/>
      <c r="BM201" s="38"/>
      <c r="BN201" s="38">
        <f>SUM(BN200:BQ200)</f>
        <v>128</v>
      </c>
      <c r="BO201" s="38"/>
      <c r="BP201" s="38"/>
      <c r="BQ201" s="38"/>
      <c r="BR201" s="38">
        <f>SUM(BR200:BU200)</f>
        <v>125</v>
      </c>
      <c r="BS201" s="38"/>
      <c r="BT201" s="38"/>
      <c r="BU201" s="38"/>
    </row>
    <row r="202" spans="1:93">
      <c r="A202" s="17"/>
      <c r="B202" s="38"/>
      <c r="C202" s="206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1">
        <f>R200/1</f>
        <v>2</v>
      </c>
      <c r="S202" s="21">
        <f>S200/2</f>
        <v>3</v>
      </c>
      <c r="T202" s="21">
        <f>T200/3</f>
        <v>31</v>
      </c>
      <c r="U202" s="21">
        <f>U200/4</f>
        <v>5</v>
      </c>
      <c r="V202" s="21">
        <f t="shared" ref="V202" si="552">V200/1</f>
        <v>0</v>
      </c>
      <c r="W202" s="21">
        <f t="shared" ref="W202" si="553">W200/2</f>
        <v>1</v>
      </c>
      <c r="X202" s="21">
        <f t="shared" ref="X202" si="554">X200/3</f>
        <v>38</v>
      </c>
      <c r="Y202" s="21">
        <f t="shared" ref="Y202" si="555">Y200/4</f>
        <v>2</v>
      </c>
      <c r="Z202" s="21">
        <f t="shared" ref="Z202" si="556">Z200/1</f>
        <v>1</v>
      </c>
      <c r="AA202" s="21">
        <f t="shared" ref="AA202" si="557">AA200/2</f>
        <v>1</v>
      </c>
      <c r="AB202" s="21">
        <f t="shared" ref="AB202" si="558">AB200/3</f>
        <v>36</v>
      </c>
      <c r="AC202" s="21">
        <f t="shared" ref="AC202" si="559">AC200/4</f>
        <v>3</v>
      </c>
      <c r="AD202" s="21">
        <f t="shared" ref="AD202" si="560">AD200/1</f>
        <v>0</v>
      </c>
      <c r="AE202" s="21">
        <f t="shared" ref="AE202" si="561">AE200/2</f>
        <v>6</v>
      </c>
      <c r="AF202" s="21">
        <f t="shared" ref="AF202" si="562">AF200/3</f>
        <v>30</v>
      </c>
      <c r="AG202" s="21">
        <f t="shared" ref="AG202" si="563">AG200/4</f>
        <v>5</v>
      </c>
      <c r="AH202" s="21">
        <f t="shared" ref="AH202" si="564">AH200/1</f>
        <v>1</v>
      </c>
      <c r="AI202" s="21">
        <f t="shared" ref="AI202" si="565">AI200/2</f>
        <v>0</v>
      </c>
      <c r="AJ202" s="21">
        <f t="shared" ref="AJ202" si="566">AJ200/3</f>
        <v>34</v>
      </c>
      <c r="AK202" s="21">
        <f t="shared" ref="AK202" si="567">AK200/4</f>
        <v>6</v>
      </c>
      <c r="AL202" s="21">
        <f t="shared" ref="AL202" si="568">AL200/1</f>
        <v>0</v>
      </c>
      <c r="AM202" s="21">
        <f t="shared" ref="AM202" si="569">AM200/2</f>
        <v>1</v>
      </c>
      <c r="AN202" s="21">
        <f t="shared" ref="AN202" si="570">AN200/3</f>
        <v>36</v>
      </c>
      <c r="AO202" s="21">
        <f t="shared" ref="AO202" si="571">AO200/4</f>
        <v>4</v>
      </c>
      <c r="AP202" s="21">
        <f t="shared" ref="AP202" si="572">AP200/1</f>
        <v>2</v>
      </c>
      <c r="AQ202" s="21">
        <f t="shared" ref="AQ202" si="573">AQ200/2</f>
        <v>3</v>
      </c>
      <c r="AR202" s="21">
        <f t="shared" ref="AR202" si="574">AR200/3</f>
        <v>32</v>
      </c>
      <c r="AS202" s="21">
        <f t="shared" ref="AS202" si="575">AS200/4</f>
        <v>4</v>
      </c>
      <c r="AT202" s="21">
        <f t="shared" ref="AT202" si="576">AT200/1</f>
        <v>1</v>
      </c>
      <c r="AU202" s="21">
        <f t="shared" ref="AU202" si="577">AU200/2</f>
        <v>1</v>
      </c>
      <c r="AV202" s="21">
        <f t="shared" ref="AV202" si="578">AV200/3</f>
        <v>38</v>
      </c>
      <c r="AW202" s="21">
        <f t="shared" ref="AW202" si="579">AW200/4</f>
        <v>1</v>
      </c>
      <c r="AX202" s="21">
        <f t="shared" ref="AX202" si="580">AX200/1</f>
        <v>0</v>
      </c>
      <c r="AY202" s="21">
        <f t="shared" ref="AY202" si="581">AY200/2</f>
        <v>1</v>
      </c>
      <c r="AZ202" s="21">
        <f t="shared" ref="AZ202" si="582">AZ200/3</f>
        <v>34</v>
      </c>
      <c r="BA202" s="21">
        <f t="shared" ref="BA202" si="583">BA200/4</f>
        <v>6</v>
      </c>
      <c r="BB202" s="21">
        <f t="shared" ref="BB202" si="584">BB200/1</f>
        <v>1</v>
      </c>
      <c r="BC202" s="21">
        <f t="shared" ref="BC202" si="585">BC200/2</f>
        <v>0</v>
      </c>
      <c r="BD202" s="21">
        <f t="shared" ref="BD202" si="586">BD200/3</f>
        <v>36</v>
      </c>
      <c r="BE202" s="21">
        <f t="shared" ref="BE202" si="587">BE200/4</f>
        <v>4</v>
      </c>
      <c r="BF202" s="21">
        <f t="shared" ref="BF202" si="588">BF200/1</f>
        <v>0</v>
      </c>
      <c r="BG202" s="21">
        <f t="shared" ref="BG202" si="589">BG200/2</f>
        <v>5</v>
      </c>
      <c r="BH202" s="21">
        <f t="shared" ref="BH202" si="590">BH200/3</f>
        <v>29</v>
      </c>
      <c r="BI202" s="21">
        <f t="shared" ref="BI202" si="591">BI200/4</f>
        <v>7</v>
      </c>
      <c r="BJ202" s="21">
        <f t="shared" ref="BJ202" si="592">BJ200/1</f>
        <v>0</v>
      </c>
      <c r="BK202" s="21">
        <f t="shared" ref="BK202" si="593">BK200/2</f>
        <v>3</v>
      </c>
      <c r="BL202" s="21">
        <f t="shared" ref="BL202" si="594">BL200/3</f>
        <v>25</v>
      </c>
      <c r="BM202" s="21">
        <f t="shared" ref="BM202" si="595">BM200/4</f>
        <v>13</v>
      </c>
      <c r="BN202" s="21">
        <f t="shared" ref="BN202" si="596">BN200/1</f>
        <v>0</v>
      </c>
      <c r="BO202" s="21">
        <f t="shared" ref="BO202" si="597">BO200/2</f>
        <v>2</v>
      </c>
      <c r="BP202" s="21">
        <f t="shared" ref="BP202" si="598">BP200/3</f>
        <v>32</v>
      </c>
      <c r="BQ202" s="21">
        <f t="shared" ref="BQ202" si="599">BQ200/4</f>
        <v>7</v>
      </c>
      <c r="BR202" s="21">
        <f t="shared" ref="BR202" si="600">BR200/1</f>
        <v>1</v>
      </c>
      <c r="BS202" s="21">
        <f t="shared" ref="BS202" si="601">BS200/2</f>
        <v>0</v>
      </c>
      <c r="BT202" s="21">
        <f t="shared" ref="BT202" si="602">BT200/3</f>
        <v>36</v>
      </c>
      <c r="BU202" s="21">
        <f t="shared" ref="BU202" si="603">BU200/4</f>
        <v>4</v>
      </c>
      <c r="CJ202" s="28"/>
      <c r="CO202" s="28"/>
    </row>
    <row r="203" spans="1:93">
      <c r="A203" s="17"/>
      <c r="B203" s="38"/>
      <c r="C203" s="206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1">
        <f>SUM(R202:U202)</f>
        <v>41</v>
      </c>
      <c r="S203" s="21">
        <v>41</v>
      </c>
      <c r="T203" s="21">
        <v>41</v>
      </c>
      <c r="U203" s="21">
        <v>41</v>
      </c>
      <c r="V203" s="21">
        <f>SUM(V202:Y202)</f>
        <v>41</v>
      </c>
      <c r="W203" s="21">
        <v>41</v>
      </c>
      <c r="X203" s="21">
        <v>41</v>
      </c>
      <c r="Y203" s="21">
        <v>41</v>
      </c>
      <c r="Z203" s="21">
        <f>SUM(Z202:AC202)</f>
        <v>41</v>
      </c>
      <c r="AA203" s="21">
        <v>41</v>
      </c>
      <c r="AB203" s="21">
        <v>41</v>
      </c>
      <c r="AC203" s="21">
        <v>41</v>
      </c>
      <c r="AD203" s="21">
        <f>SUM(AD202:AG202)</f>
        <v>41</v>
      </c>
      <c r="AE203" s="21">
        <v>41</v>
      </c>
      <c r="AF203" s="21">
        <v>41</v>
      </c>
      <c r="AG203" s="21">
        <v>41</v>
      </c>
      <c r="AH203" s="21">
        <f>SUM(AH202:AK202)</f>
        <v>41</v>
      </c>
      <c r="AI203" s="21">
        <v>41</v>
      </c>
      <c r="AJ203" s="21">
        <v>41</v>
      </c>
      <c r="AK203" s="21">
        <v>41</v>
      </c>
      <c r="AL203" s="21">
        <f>SUM(AL202:AO202)</f>
        <v>41</v>
      </c>
      <c r="AM203" s="21">
        <v>41</v>
      </c>
      <c r="AN203" s="21">
        <v>41</v>
      </c>
      <c r="AO203" s="21">
        <v>41</v>
      </c>
      <c r="AP203" s="21">
        <f>SUM(AP202:AS202)</f>
        <v>41</v>
      </c>
      <c r="AQ203" s="21">
        <v>41</v>
      </c>
      <c r="AR203" s="21">
        <v>41</v>
      </c>
      <c r="AS203" s="21">
        <v>41</v>
      </c>
      <c r="AT203" s="21">
        <f>SUM(AT202:AW202)</f>
        <v>41</v>
      </c>
      <c r="AU203" s="21">
        <v>41</v>
      </c>
      <c r="AV203" s="21">
        <v>41</v>
      </c>
      <c r="AW203" s="21">
        <v>41</v>
      </c>
      <c r="AX203" s="21">
        <f>SUM(AX202:BA202)</f>
        <v>41</v>
      </c>
      <c r="AY203" s="21">
        <v>41</v>
      </c>
      <c r="AZ203" s="21">
        <v>41</v>
      </c>
      <c r="BA203" s="21">
        <v>41</v>
      </c>
      <c r="BB203" s="21">
        <f>SUM(BB202:BE202)</f>
        <v>41</v>
      </c>
      <c r="BC203" s="21">
        <v>41</v>
      </c>
      <c r="BD203" s="21">
        <v>41</v>
      </c>
      <c r="BE203" s="21">
        <v>41</v>
      </c>
      <c r="BF203" s="21">
        <f>SUM(BF202:BI202)</f>
        <v>41</v>
      </c>
      <c r="BG203" s="21">
        <v>41</v>
      </c>
      <c r="BH203" s="21">
        <v>41</v>
      </c>
      <c r="BI203" s="21">
        <v>41</v>
      </c>
      <c r="BJ203" s="21">
        <f>SUM(BJ202:BM202)</f>
        <v>41</v>
      </c>
      <c r="BK203" s="21">
        <v>41</v>
      </c>
      <c r="BL203" s="21">
        <v>41</v>
      </c>
      <c r="BM203" s="21">
        <v>41</v>
      </c>
      <c r="BN203" s="21">
        <f>SUM(BN202:BQ202)</f>
        <v>41</v>
      </c>
      <c r="BO203" s="21">
        <v>41</v>
      </c>
      <c r="BP203" s="21">
        <v>41</v>
      </c>
      <c r="BQ203" s="21">
        <v>41</v>
      </c>
      <c r="BR203" s="21">
        <f>SUM(BR202:BU202)</f>
        <v>41</v>
      </c>
      <c r="BS203" s="21">
        <v>41</v>
      </c>
      <c r="BT203" s="21">
        <v>41</v>
      </c>
      <c r="BU203" s="21">
        <v>41</v>
      </c>
      <c r="CJ203" s="28"/>
      <c r="CO203" s="28"/>
    </row>
    <row r="204" spans="1:93">
      <c r="A204" s="17"/>
      <c r="B204" s="38"/>
      <c r="C204" s="206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31">
        <f>R202/R203*100%</f>
        <v>4.878048780487805E-2</v>
      </c>
      <c r="S204" s="231">
        <f>S202/S203*100%</f>
        <v>7.3170731707317069E-2</v>
      </c>
      <c r="T204" s="231">
        <f>T202/T203*100%</f>
        <v>0.75609756097560976</v>
      </c>
      <c r="U204" s="231">
        <f>U202/U203*100%</f>
        <v>0.12195121951219512</v>
      </c>
      <c r="V204" s="231">
        <f t="shared" ref="V204:BU204" si="604">V202/V203*100%</f>
        <v>0</v>
      </c>
      <c r="W204" s="231">
        <f t="shared" si="604"/>
        <v>2.4390243902439025E-2</v>
      </c>
      <c r="X204" s="231">
        <f t="shared" si="604"/>
        <v>0.92682926829268297</v>
      </c>
      <c r="Y204" s="231">
        <f t="shared" si="604"/>
        <v>4.878048780487805E-2</v>
      </c>
      <c r="Z204" s="231">
        <f t="shared" si="604"/>
        <v>2.4390243902439025E-2</v>
      </c>
      <c r="AA204" s="231">
        <f t="shared" si="604"/>
        <v>2.4390243902439025E-2</v>
      </c>
      <c r="AB204" s="231">
        <f t="shared" si="604"/>
        <v>0.87804878048780488</v>
      </c>
      <c r="AC204" s="231">
        <f t="shared" si="604"/>
        <v>7.3170731707317069E-2</v>
      </c>
      <c r="AD204" s="231">
        <f t="shared" si="604"/>
        <v>0</v>
      </c>
      <c r="AE204" s="231">
        <f t="shared" si="604"/>
        <v>0.14634146341463414</v>
      </c>
      <c r="AF204" s="231">
        <f t="shared" si="604"/>
        <v>0.73170731707317072</v>
      </c>
      <c r="AG204" s="231">
        <f t="shared" si="604"/>
        <v>0.12195121951219512</v>
      </c>
      <c r="AH204" s="231">
        <f t="shared" si="604"/>
        <v>2.4390243902439025E-2</v>
      </c>
      <c r="AI204" s="231">
        <f t="shared" si="604"/>
        <v>0</v>
      </c>
      <c r="AJ204" s="231">
        <f t="shared" si="604"/>
        <v>0.82926829268292679</v>
      </c>
      <c r="AK204" s="231">
        <f t="shared" si="604"/>
        <v>0.14634146341463414</v>
      </c>
      <c r="AL204" s="231">
        <f t="shared" si="604"/>
        <v>0</v>
      </c>
      <c r="AM204" s="231">
        <f t="shared" si="604"/>
        <v>2.4390243902439025E-2</v>
      </c>
      <c r="AN204" s="231">
        <f t="shared" si="604"/>
        <v>0.87804878048780488</v>
      </c>
      <c r="AO204" s="231">
        <f t="shared" si="604"/>
        <v>9.7560975609756101E-2</v>
      </c>
      <c r="AP204" s="231">
        <f t="shared" si="604"/>
        <v>4.878048780487805E-2</v>
      </c>
      <c r="AQ204" s="231">
        <f t="shared" si="604"/>
        <v>7.3170731707317069E-2</v>
      </c>
      <c r="AR204" s="231">
        <f t="shared" si="604"/>
        <v>0.78048780487804881</v>
      </c>
      <c r="AS204" s="231">
        <f t="shared" si="604"/>
        <v>9.7560975609756101E-2</v>
      </c>
      <c r="AT204" s="231">
        <f t="shared" si="604"/>
        <v>2.4390243902439025E-2</v>
      </c>
      <c r="AU204" s="231">
        <f t="shared" si="604"/>
        <v>2.4390243902439025E-2</v>
      </c>
      <c r="AV204" s="231">
        <f t="shared" si="604"/>
        <v>0.92682926829268297</v>
      </c>
      <c r="AW204" s="231">
        <f t="shared" si="604"/>
        <v>2.4390243902439025E-2</v>
      </c>
      <c r="AX204" s="231">
        <f t="shared" si="604"/>
        <v>0</v>
      </c>
      <c r="AY204" s="231">
        <f t="shared" si="604"/>
        <v>2.4390243902439025E-2</v>
      </c>
      <c r="AZ204" s="231">
        <f t="shared" si="604"/>
        <v>0.82926829268292679</v>
      </c>
      <c r="BA204" s="231">
        <f t="shared" si="604"/>
        <v>0.14634146341463414</v>
      </c>
      <c r="BB204" s="231">
        <f t="shared" si="604"/>
        <v>2.4390243902439025E-2</v>
      </c>
      <c r="BC204" s="231">
        <f t="shared" si="604"/>
        <v>0</v>
      </c>
      <c r="BD204" s="231">
        <f t="shared" si="604"/>
        <v>0.87804878048780488</v>
      </c>
      <c r="BE204" s="231">
        <f t="shared" si="604"/>
        <v>9.7560975609756101E-2</v>
      </c>
      <c r="BF204" s="231">
        <f t="shared" si="604"/>
        <v>0</v>
      </c>
      <c r="BG204" s="231">
        <f t="shared" si="604"/>
        <v>0.12195121951219512</v>
      </c>
      <c r="BH204" s="231">
        <f t="shared" si="604"/>
        <v>0.70731707317073167</v>
      </c>
      <c r="BI204" s="231">
        <f t="shared" si="604"/>
        <v>0.17073170731707318</v>
      </c>
      <c r="BJ204" s="231">
        <f t="shared" si="604"/>
        <v>0</v>
      </c>
      <c r="BK204" s="231">
        <f t="shared" si="604"/>
        <v>7.3170731707317069E-2</v>
      </c>
      <c r="BL204" s="231">
        <f t="shared" si="604"/>
        <v>0.6097560975609756</v>
      </c>
      <c r="BM204" s="231">
        <f t="shared" si="604"/>
        <v>0.31707317073170732</v>
      </c>
      <c r="BN204" s="231">
        <f t="shared" si="604"/>
        <v>0</v>
      </c>
      <c r="BO204" s="231">
        <f t="shared" si="604"/>
        <v>4.878048780487805E-2</v>
      </c>
      <c r="BP204" s="231">
        <f t="shared" si="604"/>
        <v>0.78048780487804881</v>
      </c>
      <c r="BQ204" s="231">
        <f t="shared" si="604"/>
        <v>0.17073170731707318</v>
      </c>
      <c r="BR204" s="231">
        <f t="shared" si="604"/>
        <v>2.4390243902439025E-2</v>
      </c>
      <c r="BS204" s="231">
        <f t="shared" si="604"/>
        <v>0</v>
      </c>
      <c r="BT204" s="231">
        <f t="shared" si="604"/>
        <v>0.87804878048780488</v>
      </c>
      <c r="BU204" s="231">
        <f t="shared" si="604"/>
        <v>9.7560975609756101E-2</v>
      </c>
      <c r="CJ204" s="28"/>
      <c r="CO204" s="28"/>
    </row>
    <row r="207" spans="1:93">
      <c r="A207" s="17">
        <v>111</v>
      </c>
      <c r="B207" s="39">
        <v>1</v>
      </c>
      <c r="C207" s="621" t="s">
        <v>40</v>
      </c>
      <c r="D207" s="20">
        <v>1</v>
      </c>
      <c r="E207" s="20"/>
      <c r="F207" s="20">
        <v>1</v>
      </c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1"/>
      <c r="S207" s="21"/>
      <c r="T207" s="21">
        <v>3</v>
      </c>
      <c r="U207" s="21"/>
      <c r="V207" s="22"/>
      <c r="W207" s="22"/>
      <c r="X207" s="22"/>
      <c r="Y207" s="22">
        <v>4</v>
      </c>
      <c r="Z207" s="23"/>
      <c r="AA207" s="23"/>
      <c r="AB207" s="23">
        <v>3</v>
      </c>
      <c r="AC207" s="23"/>
      <c r="AD207" s="24"/>
      <c r="AE207" s="24"/>
      <c r="AF207" s="24">
        <v>3</v>
      </c>
      <c r="AG207" s="24"/>
      <c r="AH207" s="25"/>
      <c r="AI207" s="25"/>
      <c r="AJ207" s="25"/>
      <c r="AK207" s="25">
        <v>4</v>
      </c>
      <c r="AL207" s="26"/>
      <c r="AM207" s="26"/>
      <c r="AN207" s="26">
        <v>3</v>
      </c>
      <c r="AO207" s="26"/>
      <c r="AP207" s="22"/>
      <c r="AQ207" s="22"/>
      <c r="AR207" s="22"/>
      <c r="AS207" s="22">
        <v>4</v>
      </c>
      <c r="AT207" s="27"/>
      <c r="AU207" s="27"/>
      <c r="AV207" s="27">
        <v>3</v>
      </c>
      <c r="AW207" s="27"/>
      <c r="AX207" s="21"/>
      <c r="AY207" s="21"/>
      <c r="AZ207" s="21"/>
      <c r="BA207" s="21">
        <v>4</v>
      </c>
      <c r="BB207" s="22"/>
      <c r="BC207" s="22"/>
      <c r="BD207" s="22"/>
      <c r="BE207" s="22">
        <v>4</v>
      </c>
      <c r="BF207" s="23"/>
      <c r="BG207" s="23"/>
      <c r="BH207" s="23"/>
      <c r="BI207" s="23">
        <v>4</v>
      </c>
      <c r="BJ207" s="24"/>
      <c r="BK207" s="24"/>
      <c r="BL207" s="24"/>
      <c r="BM207" s="24">
        <v>4</v>
      </c>
      <c r="BN207" s="25"/>
      <c r="BO207" s="25"/>
      <c r="BP207" s="25">
        <v>3</v>
      </c>
      <c r="BQ207" s="25"/>
      <c r="BR207" s="26"/>
      <c r="BS207" s="26"/>
      <c r="BT207" s="26">
        <v>3</v>
      </c>
      <c r="BU207" s="26"/>
    </row>
    <row r="208" spans="1:93">
      <c r="A208" s="17">
        <v>112</v>
      </c>
      <c r="B208" s="39">
        <v>2</v>
      </c>
      <c r="C208" s="621"/>
      <c r="D208" s="20">
        <v>1</v>
      </c>
      <c r="E208" s="20"/>
      <c r="F208" s="20"/>
      <c r="G208" s="20"/>
      <c r="H208" s="20">
        <v>1</v>
      </c>
      <c r="I208" s="20"/>
      <c r="J208" s="20"/>
      <c r="K208" s="20"/>
      <c r="L208" s="20"/>
      <c r="M208" s="20"/>
      <c r="N208" s="20"/>
      <c r="O208" s="20"/>
      <c r="P208" s="20"/>
      <c r="Q208" s="20"/>
      <c r="R208" s="21"/>
      <c r="S208" s="21"/>
      <c r="T208" s="21">
        <v>3</v>
      </c>
      <c r="U208" s="21"/>
      <c r="V208" s="22"/>
      <c r="W208" s="22"/>
      <c r="X208" s="22">
        <v>3</v>
      </c>
      <c r="Y208" s="22"/>
      <c r="Z208" s="23"/>
      <c r="AA208" s="23"/>
      <c r="AB208" s="23"/>
      <c r="AC208" s="23">
        <v>4</v>
      </c>
      <c r="AD208" s="24"/>
      <c r="AE208" s="24"/>
      <c r="AF208" s="24"/>
      <c r="AG208" s="24">
        <v>4</v>
      </c>
      <c r="AH208" s="25"/>
      <c r="AI208" s="25"/>
      <c r="AJ208" s="25"/>
      <c r="AK208" s="25">
        <v>4</v>
      </c>
      <c r="AL208" s="26"/>
      <c r="AM208" s="26"/>
      <c r="AN208" s="26"/>
      <c r="AO208" s="26">
        <v>4</v>
      </c>
      <c r="AP208" s="22"/>
      <c r="AQ208" s="22"/>
      <c r="AR208" s="22"/>
      <c r="AS208" s="22">
        <v>4</v>
      </c>
      <c r="AT208" s="27"/>
      <c r="AU208" s="27"/>
      <c r="AV208" s="27"/>
      <c r="AW208" s="27">
        <v>4</v>
      </c>
      <c r="AX208" s="21"/>
      <c r="AY208" s="21"/>
      <c r="AZ208" s="21"/>
      <c r="BA208" s="21">
        <v>4</v>
      </c>
      <c r="BB208" s="22"/>
      <c r="BC208" s="22"/>
      <c r="BD208" s="22">
        <v>3</v>
      </c>
      <c r="BE208" s="22"/>
      <c r="BF208" s="23"/>
      <c r="BG208" s="23"/>
      <c r="BH208" s="23"/>
      <c r="BI208" s="23">
        <v>4</v>
      </c>
      <c r="BJ208" s="24"/>
      <c r="BK208" s="24"/>
      <c r="BL208" s="24"/>
      <c r="BM208" s="24">
        <v>4</v>
      </c>
      <c r="BN208" s="25"/>
      <c r="BO208" s="25"/>
      <c r="BP208" s="25"/>
      <c r="BQ208" s="25">
        <v>4</v>
      </c>
      <c r="BR208" s="26"/>
      <c r="BS208" s="26"/>
      <c r="BT208" s="26"/>
      <c r="BU208" s="26">
        <v>4</v>
      </c>
    </row>
    <row r="209" spans="1:73">
      <c r="A209" s="17">
        <v>113</v>
      </c>
      <c r="B209" s="39">
        <v>3</v>
      </c>
      <c r="C209" s="621"/>
      <c r="D209" s="20"/>
      <c r="E209" s="20">
        <v>1</v>
      </c>
      <c r="F209" s="20"/>
      <c r="G209" s="20"/>
      <c r="H209" s="20"/>
      <c r="I209" s="20">
        <v>1</v>
      </c>
      <c r="J209" s="20"/>
      <c r="K209" s="20"/>
      <c r="L209" s="20"/>
      <c r="M209" s="20"/>
      <c r="N209" s="20"/>
      <c r="O209" s="20"/>
      <c r="P209" s="20"/>
      <c r="Q209" s="20"/>
      <c r="R209" s="21"/>
      <c r="S209" s="21"/>
      <c r="T209" s="21"/>
      <c r="U209" s="21">
        <v>4</v>
      </c>
      <c r="V209" s="22"/>
      <c r="W209" s="22"/>
      <c r="X209" s="22"/>
      <c r="Y209" s="22">
        <v>4</v>
      </c>
      <c r="Z209" s="23"/>
      <c r="AA209" s="23"/>
      <c r="AB209" s="23"/>
      <c r="AC209" s="23">
        <v>4</v>
      </c>
      <c r="AD209" s="24"/>
      <c r="AE209" s="24"/>
      <c r="AF209" s="24"/>
      <c r="AG209" s="24">
        <v>4</v>
      </c>
      <c r="AH209" s="25"/>
      <c r="AI209" s="25"/>
      <c r="AJ209" s="25"/>
      <c r="AK209" s="25">
        <v>4</v>
      </c>
      <c r="AL209" s="26"/>
      <c r="AM209" s="26"/>
      <c r="AN209" s="26">
        <v>3</v>
      </c>
      <c r="AO209" s="26"/>
      <c r="AP209" s="22"/>
      <c r="AQ209" s="22"/>
      <c r="AR209" s="22"/>
      <c r="AS209" s="22">
        <v>4</v>
      </c>
      <c r="AT209" s="27"/>
      <c r="AU209" s="27"/>
      <c r="AV209" s="27">
        <v>3</v>
      </c>
      <c r="AW209" s="27"/>
      <c r="AX209" s="21"/>
      <c r="AY209" s="21"/>
      <c r="AZ209" s="21">
        <v>3</v>
      </c>
      <c r="BA209" s="21"/>
      <c r="BB209" s="22"/>
      <c r="BC209" s="22"/>
      <c r="BD209" s="22">
        <v>3</v>
      </c>
      <c r="BE209" s="22"/>
      <c r="BF209" s="23"/>
      <c r="BG209" s="23"/>
      <c r="BH209" s="23">
        <v>3</v>
      </c>
      <c r="BI209" s="23"/>
      <c r="BJ209" s="24"/>
      <c r="BK209" s="24"/>
      <c r="BL209" s="24"/>
      <c r="BM209" s="24">
        <v>4</v>
      </c>
      <c r="BN209" s="25"/>
      <c r="BO209" s="25"/>
      <c r="BP209" s="25"/>
      <c r="BQ209" s="25">
        <v>4</v>
      </c>
      <c r="BR209" s="26"/>
      <c r="BS209" s="26"/>
      <c r="BT209" s="26"/>
      <c r="BU209" s="26">
        <v>4</v>
      </c>
    </row>
    <row r="210" spans="1:73">
      <c r="A210" s="17">
        <v>114</v>
      </c>
      <c r="B210" s="39">
        <v>4</v>
      </c>
      <c r="C210" s="621"/>
      <c r="D210" s="20"/>
      <c r="E210" s="20">
        <v>1</v>
      </c>
      <c r="F210" s="20"/>
      <c r="G210" s="20"/>
      <c r="H210" s="20">
        <v>1</v>
      </c>
      <c r="I210" s="20"/>
      <c r="J210" s="20"/>
      <c r="K210" s="20"/>
      <c r="L210" s="20"/>
      <c r="M210" s="20"/>
      <c r="N210" s="20"/>
      <c r="O210" s="20"/>
      <c r="P210" s="20"/>
      <c r="Q210" s="20"/>
      <c r="R210" s="21"/>
      <c r="S210" s="21"/>
      <c r="T210" s="21">
        <v>3</v>
      </c>
      <c r="U210" s="21"/>
      <c r="V210" s="22"/>
      <c r="W210" s="22"/>
      <c r="X210" s="22">
        <v>3</v>
      </c>
      <c r="Y210" s="22"/>
      <c r="Z210" s="23"/>
      <c r="AA210" s="23"/>
      <c r="AB210" s="23">
        <v>3</v>
      </c>
      <c r="AC210" s="23"/>
      <c r="AD210" s="24"/>
      <c r="AE210" s="24"/>
      <c r="AF210" s="24">
        <v>3</v>
      </c>
      <c r="AG210" s="24"/>
      <c r="AH210" s="25"/>
      <c r="AI210" s="25"/>
      <c r="AJ210" s="25">
        <v>3</v>
      </c>
      <c r="AK210" s="25"/>
      <c r="AL210" s="26"/>
      <c r="AM210" s="26"/>
      <c r="AN210" s="26"/>
      <c r="AO210" s="26">
        <v>4</v>
      </c>
      <c r="AP210" s="22"/>
      <c r="AQ210" s="22"/>
      <c r="AR210" s="22"/>
      <c r="AS210" s="22">
        <v>4</v>
      </c>
      <c r="AT210" s="27"/>
      <c r="AU210" s="27"/>
      <c r="AV210" s="27">
        <v>3</v>
      </c>
      <c r="AW210" s="27"/>
      <c r="AX210" s="21"/>
      <c r="AY210" s="21"/>
      <c r="AZ210" s="21"/>
      <c r="BA210" s="21">
        <v>4</v>
      </c>
      <c r="BB210" s="22"/>
      <c r="BC210" s="22"/>
      <c r="BD210" s="22">
        <v>3</v>
      </c>
      <c r="BE210" s="22"/>
      <c r="BF210" s="23"/>
      <c r="BG210" s="23"/>
      <c r="BH210" s="23">
        <v>3</v>
      </c>
      <c r="BI210" s="23"/>
      <c r="BJ210" s="24"/>
      <c r="BK210" s="24"/>
      <c r="BL210" s="24"/>
      <c r="BM210" s="24">
        <v>4</v>
      </c>
      <c r="BN210" s="25"/>
      <c r="BO210" s="25"/>
      <c r="BP210" s="25"/>
      <c r="BQ210" s="25">
        <v>4</v>
      </c>
      <c r="BR210" s="26"/>
      <c r="BS210" s="26"/>
      <c r="BT210" s="26"/>
      <c r="BU210" s="26">
        <v>4</v>
      </c>
    </row>
    <row r="211" spans="1:73">
      <c r="A211" s="17">
        <v>115</v>
      </c>
      <c r="B211" s="39">
        <v>5</v>
      </c>
      <c r="C211" s="621"/>
      <c r="D211" s="20">
        <v>1</v>
      </c>
      <c r="E211" s="20"/>
      <c r="F211" s="20">
        <v>1</v>
      </c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1"/>
      <c r="S211" s="21"/>
      <c r="T211" s="21"/>
      <c r="U211" s="21">
        <v>4</v>
      </c>
      <c r="V211" s="22"/>
      <c r="W211" s="22"/>
      <c r="X211" s="22"/>
      <c r="Y211" s="22">
        <v>4</v>
      </c>
      <c r="Z211" s="23"/>
      <c r="AA211" s="23"/>
      <c r="AB211" s="23"/>
      <c r="AC211" s="23">
        <v>4</v>
      </c>
      <c r="AD211" s="24"/>
      <c r="AE211" s="24"/>
      <c r="AF211" s="24"/>
      <c r="AG211" s="24">
        <v>4</v>
      </c>
      <c r="AH211" s="25"/>
      <c r="AI211" s="25"/>
      <c r="AJ211" s="25"/>
      <c r="AK211" s="25">
        <v>4</v>
      </c>
      <c r="AL211" s="26"/>
      <c r="AM211" s="26"/>
      <c r="AN211" s="26"/>
      <c r="AO211" s="26">
        <v>4</v>
      </c>
      <c r="AP211" s="22"/>
      <c r="AQ211" s="22"/>
      <c r="AR211" s="22"/>
      <c r="AS211" s="22">
        <v>4</v>
      </c>
      <c r="AT211" s="27"/>
      <c r="AU211" s="27"/>
      <c r="AV211" s="27"/>
      <c r="AW211" s="27">
        <v>4</v>
      </c>
      <c r="AX211" s="21"/>
      <c r="AY211" s="21"/>
      <c r="AZ211" s="21"/>
      <c r="BA211" s="21">
        <v>4</v>
      </c>
      <c r="BB211" s="22"/>
      <c r="BC211" s="22"/>
      <c r="BD211" s="22">
        <v>3</v>
      </c>
      <c r="BE211" s="22"/>
      <c r="BF211" s="23"/>
      <c r="BG211" s="23"/>
      <c r="BH211" s="23"/>
      <c r="BI211" s="23">
        <v>4</v>
      </c>
      <c r="BJ211" s="24"/>
      <c r="BK211" s="24"/>
      <c r="BL211" s="24"/>
      <c r="BM211" s="24">
        <v>4</v>
      </c>
      <c r="BN211" s="25"/>
      <c r="BO211" s="25"/>
      <c r="BP211" s="25"/>
      <c r="BQ211" s="25">
        <v>4</v>
      </c>
      <c r="BR211" s="26"/>
      <c r="BS211" s="26"/>
      <c r="BT211" s="26"/>
      <c r="BU211" s="26">
        <v>4</v>
      </c>
    </row>
    <row r="212" spans="1:73">
      <c r="A212" s="17">
        <v>116</v>
      </c>
      <c r="B212" s="39">
        <v>6</v>
      </c>
      <c r="C212" s="621"/>
      <c r="D212" s="20">
        <v>1</v>
      </c>
      <c r="E212" s="20"/>
      <c r="F212" s="20"/>
      <c r="G212" s="20"/>
      <c r="H212" s="20">
        <v>1</v>
      </c>
      <c r="I212" s="20"/>
      <c r="J212" s="20"/>
      <c r="K212" s="20"/>
      <c r="L212" s="20"/>
      <c r="M212" s="20"/>
      <c r="N212" s="20"/>
      <c r="O212" s="20"/>
      <c r="P212" s="20"/>
      <c r="Q212" s="20"/>
      <c r="R212" s="21"/>
      <c r="S212" s="21"/>
      <c r="T212" s="21">
        <v>3</v>
      </c>
      <c r="U212" s="21"/>
      <c r="V212" s="22"/>
      <c r="W212" s="22"/>
      <c r="X212" s="22">
        <v>3</v>
      </c>
      <c r="Y212" s="22"/>
      <c r="Z212" s="23"/>
      <c r="AA212" s="23"/>
      <c r="AB212" s="23">
        <v>3</v>
      </c>
      <c r="AC212" s="23"/>
      <c r="AD212" s="24"/>
      <c r="AE212" s="24"/>
      <c r="AF212" s="24">
        <v>3</v>
      </c>
      <c r="AG212" s="24"/>
      <c r="AH212" s="25"/>
      <c r="AI212" s="25"/>
      <c r="AJ212" s="25">
        <v>3</v>
      </c>
      <c r="AK212" s="25"/>
      <c r="AL212" s="26"/>
      <c r="AM212" s="26"/>
      <c r="AN212" s="26">
        <v>3</v>
      </c>
      <c r="AO212" s="26"/>
      <c r="AP212" s="22"/>
      <c r="AQ212" s="22"/>
      <c r="AR212" s="22">
        <v>3</v>
      </c>
      <c r="AS212" s="22"/>
      <c r="AT212" s="27"/>
      <c r="AU212" s="27"/>
      <c r="AV212" s="27">
        <v>3</v>
      </c>
      <c r="AW212" s="27"/>
      <c r="AX212" s="21"/>
      <c r="AY212" s="21"/>
      <c r="AZ212" s="21">
        <v>3</v>
      </c>
      <c r="BA212" s="21"/>
      <c r="BB212" s="22"/>
      <c r="BC212" s="22"/>
      <c r="BD212" s="22">
        <v>3</v>
      </c>
      <c r="BE212" s="22"/>
      <c r="BF212" s="23"/>
      <c r="BG212" s="23"/>
      <c r="BH212" s="23"/>
      <c r="BI212" s="23">
        <v>4</v>
      </c>
      <c r="BJ212" s="24"/>
      <c r="BK212" s="24"/>
      <c r="BL212" s="24"/>
      <c r="BM212" s="24">
        <v>4</v>
      </c>
      <c r="BN212" s="25"/>
      <c r="BO212" s="25"/>
      <c r="BP212" s="25">
        <v>3</v>
      </c>
      <c r="BQ212" s="25"/>
      <c r="BR212" s="26"/>
      <c r="BS212" s="26"/>
      <c r="BT212" s="26">
        <v>3</v>
      </c>
      <c r="BU212" s="26"/>
    </row>
    <row r="213" spans="1:73">
      <c r="A213" s="17">
        <v>117</v>
      </c>
      <c r="B213" s="39">
        <v>7</v>
      </c>
      <c r="C213" s="621"/>
      <c r="D213" s="20"/>
      <c r="E213" s="20">
        <v>1</v>
      </c>
      <c r="F213" s="20"/>
      <c r="G213" s="20"/>
      <c r="H213" s="20"/>
      <c r="I213" s="20">
        <v>1</v>
      </c>
      <c r="J213" s="20"/>
      <c r="K213" s="20"/>
      <c r="L213" s="20"/>
      <c r="M213" s="20"/>
      <c r="N213" s="20"/>
      <c r="O213" s="20"/>
      <c r="P213" s="20"/>
      <c r="Q213" s="20"/>
      <c r="R213" s="21"/>
      <c r="S213" s="21"/>
      <c r="T213" s="21">
        <v>3</v>
      </c>
      <c r="U213" s="21"/>
      <c r="V213" s="22"/>
      <c r="W213" s="22"/>
      <c r="X213" s="22">
        <v>3</v>
      </c>
      <c r="Y213" s="22"/>
      <c r="Z213" s="23"/>
      <c r="AA213" s="23"/>
      <c r="AB213" s="23">
        <v>3</v>
      </c>
      <c r="AC213" s="23"/>
      <c r="AD213" s="24"/>
      <c r="AE213" s="24"/>
      <c r="AF213" s="24">
        <v>3</v>
      </c>
      <c r="AG213" s="24"/>
      <c r="AH213" s="25"/>
      <c r="AI213" s="25"/>
      <c r="AJ213" s="25">
        <v>3</v>
      </c>
      <c r="AK213" s="25"/>
      <c r="AL213" s="26"/>
      <c r="AM213" s="26"/>
      <c r="AN213" s="26">
        <v>3</v>
      </c>
      <c r="AO213" s="26"/>
      <c r="AP213" s="22"/>
      <c r="AQ213" s="22"/>
      <c r="AR213" s="22"/>
      <c r="AS213" s="22">
        <v>4</v>
      </c>
      <c r="AT213" s="27"/>
      <c r="AU213" s="27"/>
      <c r="AV213" s="27">
        <v>3</v>
      </c>
      <c r="AW213" s="27"/>
      <c r="AX213" s="21"/>
      <c r="AY213" s="21"/>
      <c r="AZ213" s="21"/>
      <c r="BA213" s="21">
        <v>4</v>
      </c>
      <c r="BB213" s="22"/>
      <c r="BC213" s="22"/>
      <c r="BD213" s="22"/>
      <c r="BE213" s="22">
        <v>4</v>
      </c>
      <c r="BF213" s="23"/>
      <c r="BG213" s="23"/>
      <c r="BH213" s="23"/>
      <c r="BI213" s="23">
        <v>4</v>
      </c>
      <c r="BJ213" s="24"/>
      <c r="BK213" s="24"/>
      <c r="BL213" s="24"/>
      <c r="BM213" s="24">
        <v>4</v>
      </c>
      <c r="BN213" s="25"/>
      <c r="BO213" s="25"/>
      <c r="BP213" s="25">
        <v>3</v>
      </c>
      <c r="BQ213" s="25"/>
      <c r="BR213" s="26"/>
      <c r="BS213" s="26"/>
      <c r="BT213" s="26"/>
      <c r="BU213" s="26">
        <v>4</v>
      </c>
    </row>
    <row r="214" spans="1:73">
      <c r="A214" s="17">
        <v>118</v>
      </c>
      <c r="B214" s="39">
        <v>8</v>
      </c>
      <c r="C214" s="621"/>
      <c r="D214" s="20"/>
      <c r="E214" s="20">
        <v>1</v>
      </c>
      <c r="F214" s="20"/>
      <c r="G214" s="20"/>
      <c r="H214" s="20">
        <v>1</v>
      </c>
      <c r="I214" s="20"/>
      <c r="J214" s="20"/>
      <c r="K214" s="20"/>
      <c r="L214" s="20"/>
      <c r="M214" s="20"/>
      <c r="N214" s="20"/>
      <c r="O214" s="20"/>
      <c r="P214" s="20"/>
      <c r="Q214" s="20"/>
      <c r="R214" s="21"/>
      <c r="S214" s="21"/>
      <c r="T214" s="21"/>
      <c r="U214" s="21">
        <v>4</v>
      </c>
      <c r="V214" s="22"/>
      <c r="W214" s="22"/>
      <c r="X214" s="22"/>
      <c r="Y214" s="22">
        <v>4</v>
      </c>
      <c r="Z214" s="23"/>
      <c r="AA214" s="23"/>
      <c r="AB214" s="23"/>
      <c r="AC214" s="23">
        <v>4</v>
      </c>
      <c r="AD214" s="24"/>
      <c r="AE214" s="24"/>
      <c r="AF214" s="24"/>
      <c r="AG214" s="24">
        <v>4</v>
      </c>
      <c r="AH214" s="25"/>
      <c r="AI214" s="25"/>
      <c r="AJ214" s="25"/>
      <c r="AK214" s="25">
        <v>4</v>
      </c>
      <c r="AL214" s="26"/>
      <c r="AM214" s="26"/>
      <c r="AN214" s="26">
        <v>3</v>
      </c>
      <c r="AO214" s="26"/>
      <c r="AP214" s="22"/>
      <c r="AQ214" s="22"/>
      <c r="AR214" s="22"/>
      <c r="AS214" s="22">
        <v>4</v>
      </c>
      <c r="AT214" s="27"/>
      <c r="AU214" s="27"/>
      <c r="AV214" s="27"/>
      <c r="AW214" s="27">
        <v>4</v>
      </c>
      <c r="AX214" s="21"/>
      <c r="AY214" s="21"/>
      <c r="AZ214" s="21"/>
      <c r="BA214" s="21">
        <v>4</v>
      </c>
      <c r="BB214" s="22"/>
      <c r="BC214" s="22"/>
      <c r="BD214" s="22">
        <v>3</v>
      </c>
      <c r="BE214" s="22"/>
      <c r="BF214" s="23"/>
      <c r="BG214" s="23"/>
      <c r="BH214" s="23">
        <v>3</v>
      </c>
      <c r="BI214" s="23"/>
      <c r="BJ214" s="24"/>
      <c r="BK214" s="24"/>
      <c r="BL214" s="24"/>
      <c r="BM214" s="24">
        <v>4</v>
      </c>
      <c r="BN214" s="25"/>
      <c r="BO214" s="25"/>
      <c r="BP214" s="25"/>
      <c r="BQ214" s="25">
        <v>4</v>
      </c>
      <c r="BR214" s="26"/>
      <c r="BS214" s="26"/>
      <c r="BT214" s="26"/>
      <c r="BU214" s="26">
        <v>4</v>
      </c>
    </row>
    <row r="215" spans="1:73">
      <c r="A215" s="17">
        <v>119</v>
      </c>
      <c r="B215" s="39">
        <v>9</v>
      </c>
      <c r="C215" s="621"/>
      <c r="D215" s="20">
        <v>1</v>
      </c>
      <c r="E215" s="20"/>
      <c r="F215" s="20"/>
      <c r="G215" s="20"/>
      <c r="H215" s="20"/>
      <c r="I215" s="20"/>
      <c r="J215" s="20">
        <v>1</v>
      </c>
      <c r="K215" s="20"/>
      <c r="L215" s="20"/>
      <c r="M215" s="20"/>
      <c r="N215" s="20"/>
      <c r="O215" s="20"/>
      <c r="P215" s="20"/>
      <c r="Q215" s="20"/>
      <c r="R215" s="21"/>
      <c r="S215" s="21"/>
      <c r="T215" s="21"/>
      <c r="U215" s="21">
        <v>4</v>
      </c>
      <c r="V215" s="22"/>
      <c r="W215" s="22"/>
      <c r="X215" s="22">
        <v>3</v>
      </c>
      <c r="Y215" s="22"/>
      <c r="Z215" s="23"/>
      <c r="AA215" s="23"/>
      <c r="AB215" s="23"/>
      <c r="AC215" s="23">
        <v>4</v>
      </c>
      <c r="AD215" s="24"/>
      <c r="AE215" s="24"/>
      <c r="AF215" s="24"/>
      <c r="AG215" s="24">
        <v>4</v>
      </c>
      <c r="AH215" s="25"/>
      <c r="AI215" s="25"/>
      <c r="AJ215" s="25"/>
      <c r="AK215" s="25">
        <v>4</v>
      </c>
      <c r="AL215" s="26"/>
      <c r="AM215" s="26"/>
      <c r="AN215" s="26"/>
      <c r="AO215" s="26">
        <v>4</v>
      </c>
      <c r="AP215" s="22"/>
      <c r="AQ215" s="22"/>
      <c r="AR215" s="22"/>
      <c r="AS215" s="22">
        <v>4</v>
      </c>
      <c r="AT215" s="27"/>
      <c r="AU215" s="27"/>
      <c r="AV215" s="27"/>
      <c r="AW215" s="27">
        <v>4</v>
      </c>
      <c r="AX215" s="21"/>
      <c r="AY215" s="21"/>
      <c r="AZ215" s="21"/>
      <c r="BA215" s="21">
        <v>4</v>
      </c>
      <c r="BB215" s="22"/>
      <c r="BC215" s="22"/>
      <c r="BD215" s="22"/>
      <c r="BE215" s="22">
        <v>4</v>
      </c>
      <c r="BF215" s="23"/>
      <c r="BG215" s="23"/>
      <c r="BH215" s="23"/>
      <c r="BI215" s="23">
        <v>4</v>
      </c>
      <c r="BJ215" s="24"/>
      <c r="BK215" s="24"/>
      <c r="BL215" s="24"/>
      <c r="BM215" s="24">
        <v>4</v>
      </c>
      <c r="BN215" s="25"/>
      <c r="BO215" s="25"/>
      <c r="BP215" s="25"/>
      <c r="BQ215" s="25">
        <v>4</v>
      </c>
      <c r="BR215" s="26"/>
      <c r="BS215" s="26"/>
      <c r="BT215" s="26"/>
      <c r="BU215" s="26">
        <v>4</v>
      </c>
    </row>
    <row r="216" spans="1:73">
      <c r="A216" s="17">
        <v>120</v>
      </c>
      <c r="B216" s="39">
        <v>10</v>
      </c>
      <c r="C216" s="621"/>
      <c r="D216" s="20"/>
      <c r="E216" s="20">
        <v>1</v>
      </c>
      <c r="F216" s="20"/>
      <c r="G216" s="20"/>
      <c r="H216" s="20">
        <v>1</v>
      </c>
      <c r="I216" s="20"/>
      <c r="J216" s="20"/>
      <c r="K216" s="20"/>
      <c r="L216" s="20"/>
      <c r="M216" s="20"/>
      <c r="N216" s="20"/>
      <c r="O216" s="20"/>
      <c r="P216" s="20"/>
      <c r="Q216" s="20"/>
      <c r="R216" s="21"/>
      <c r="S216" s="21"/>
      <c r="T216" s="21">
        <v>3</v>
      </c>
      <c r="U216" s="21"/>
      <c r="V216" s="22"/>
      <c r="W216" s="22"/>
      <c r="X216" s="22">
        <v>3</v>
      </c>
      <c r="Y216" s="22"/>
      <c r="Z216" s="23"/>
      <c r="AA216" s="23"/>
      <c r="AB216" s="23"/>
      <c r="AC216" s="23">
        <v>4</v>
      </c>
      <c r="AD216" s="24"/>
      <c r="AE216" s="24"/>
      <c r="AF216" s="24">
        <v>3</v>
      </c>
      <c r="AG216" s="24"/>
      <c r="AH216" s="25"/>
      <c r="AI216" s="25"/>
      <c r="AJ216" s="25">
        <v>3</v>
      </c>
      <c r="AK216" s="25"/>
      <c r="AL216" s="26"/>
      <c r="AM216" s="26"/>
      <c r="AN216" s="26">
        <v>3</v>
      </c>
      <c r="AO216" s="26"/>
      <c r="AP216" s="22"/>
      <c r="AQ216" s="22"/>
      <c r="AR216" s="22"/>
      <c r="AS216" s="22">
        <v>4</v>
      </c>
      <c r="AT216" s="27"/>
      <c r="AU216" s="27"/>
      <c r="AV216" s="27">
        <v>3</v>
      </c>
      <c r="AW216" s="27"/>
      <c r="AX216" s="21"/>
      <c r="AY216" s="21"/>
      <c r="AZ216" s="21">
        <v>3</v>
      </c>
      <c r="BA216" s="21"/>
      <c r="BB216" s="22"/>
      <c r="BC216" s="22"/>
      <c r="BD216" s="22">
        <v>3</v>
      </c>
      <c r="BE216" s="22"/>
      <c r="BF216" s="23"/>
      <c r="BG216" s="23"/>
      <c r="BH216" s="23">
        <v>3</v>
      </c>
      <c r="BI216" s="23"/>
      <c r="BJ216" s="24"/>
      <c r="BK216" s="24"/>
      <c r="BL216" s="24">
        <v>3</v>
      </c>
      <c r="BM216" s="24"/>
      <c r="BN216" s="25"/>
      <c r="BO216" s="25"/>
      <c r="BP216" s="25"/>
      <c r="BQ216" s="25">
        <v>4</v>
      </c>
      <c r="BR216" s="26"/>
      <c r="BS216" s="26"/>
      <c r="BT216" s="26"/>
      <c r="BU216" s="26">
        <v>4</v>
      </c>
    </row>
    <row r="217" spans="1:73">
      <c r="A217" s="17">
        <v>121</v>
      </c>
      <c r="B217" s="39">
        <v>11</v>
      </c>
      <c r="C217" s="621"/>
      <c r="D217" s="20">
        <v>1</v>
      </c>
      <c r="E217" s="20"/>
      <c r="F217" s="20"/>
      <c r="G217" s="20"/>
      <c r="H217" s="20"/>
      <c r="I217" s="20">
        <v>1</v>
      </c>
      <c r="J217" s="20"/>
      <c r="K217" s="20"/>
      <c r="L217" s="20"/>
      <c r="M217" s="20"/>
      <c r="N217" s="20"/>
      <c r="O217" s="20"/>
      <c r="P217" s="20"/>
      <c r="Q217" s="20"/>
      <c r="R217" s="21"/>
      <c r="S217" s="21"/>
      <c r="T217" s="21">
        <v>3</v>
      </c>
      <c r="U217" s="21"/>
      <c r="V217" s="22"/>
      <c r="W217" s="22"/>
      <c r="X217" s="22"/>
      <c r="Y217" s="22">
        <v>4</v>
      </c>
      <c r="Z217" s="23"/>
      <c r="AA217" s="23"/>
      <c r="AB217" s="23"/>
      <c r="AC217" s="23">
        <v>4</v>
      </c>
      <c r="AD217" s="24"/>
      <c r="AE217" s="24"/>
      <c r="AF217" s="24"/>
      <c r="AG217" s="24">
        <v>4</v>
      </c>
      <c r="AH217" s="25"/>
      <c r="AI217" s="25"/>
      <c r="AJ217" s="25">
        <v>3</v>
      </c>
      <c r="AK217" s="25"/>
      <c r="AL217" s="26"/>
      <c r="AM217" s="26"/>
      <c r="AN217" s="26"/>
      <c r="AO217" s="26">
        <v>4</v>
      </c>
      <c r="AP217" s="22"/>
      <c r="AQ217" s="22"/>
      <c r="AR217" s="22"/>
      <c r="AS217" s="22">
        <v>4</v>
      </c>
      <c r="AT217" s="27"/>
      <c r="AU217" s="27"/>
      <c r="AV217" s="27"/>
      <c r="AW217" s="27">
        <v>4</v>
      </c>
      <c r="AX217" s="21"/>
      <c r="AY217" s="21"/>
      <c r="AZ217" s="21"/>
      <c r="BA217" s="21">
        <v>4</v>
      </c>
      <c r="BB217" s="22"/>
      <c r="BC217" s="22"/>
      <c r="BD217" s="22"/>
      <c r="BE217" s="22">
        <v>4</v>
      </c>
      <c r="BF217" s="23"/>
      <c r="BG217" s="23"/>
      <c r="BH217" s="23"/>
      <c r="BI217" s="23">
        <v>4</v>
      </c>
      <c r="BJ217" s="24"/>
      <c r="BK217" s="24"/>
      <c r="BL217" s="24"/>
      <c r="BM217" s="24">
        <v>4</v>
      </c>
      <c r="BN217" s="25"/>
      <c r="BO217" s="25"/>
      <c r="BP217" s="25"/>
      <c r="BQ217" s="25">
        <v>4</v>
      </c>
      <c r="BR217" s="26"/>
      <c r="BS217" s="26"/>
      <c r="BT217" s="26"/>
      <c r="BU217" s="26">
        <v>4</v>
      </c>
    </row>
    <row r="218" spans="1:73">
      <c r="A218" s="17">
        <v>122</v>
      </c>
      <c r="B218" s="39">
        <v>12</v>
      </c>
      <c r="C218" s="621"/>
      <c r="D218" s="20"/>
      <c r="E218" s="20">
        <v>1</v>
      </c>
      <c r="F218" s="20"/>
      <c r="G218" s="20"/>
      <c r="H218" s="20"/>
      <c r="I218" s="20">
        <v>1</v>
      </c>
      <c r="J218" s="20"/>
      <c r="K218" s="20"/>
      <c r="L218" s="20"/>
      <c r="M218" s="20"/>
      <c r="N218" s="20"/>
      <c r="O218" s="20"/>
      <c r="P218" s="20"/>
      <c r="Q218" s="20"/>
      <c r="R218" s="21"/>
      <c r="S218" s="21"/>
      <c r="T218" s="21">
        <v>3</v>
      </c>
      <c r="U218" s="21"/>
      <c r="V218" s="22"/>
      <c r="W218" s="22"/>
      <c r="X218" s="22">
        <v>3</v>
      </c>
      <c r="Y218" s="22"/>
      <c r="Z218" s="23"/>
      <c r="AA218" s="23"/>
      <c r="AB218" s="23">
        <v>3</v>
      </c>
      <c r="AC218" s="23"/>
      <c r="AD218" s="24"/>
      <c r="AE218" s="24"/>
      <c r="AF218" s="24"/>
      <c r="AG218" s="24">
        <v>4</v>
      </c>
      <c r="AH218" s="25"/>
      <c r="AI218" s="25"/>
      <c r="AJ218" s="25">
        <v>3</v>
      </c>
      <c r="AK218" s="25"/>
      <c r="AL218" s="26"/>
      <c r="AM218" s="26"/>
      <c r="AN218" s="26"/>
      <c r="AO218" s="26">
        <v>4</v>
      </c>
      <c r="AP218" s="22"/>
      <c r="AQ218" s="22"/>
      <c r="AR218" s="22">
        <v>3</v>
      </c>
      <c r="AS218" s="22"/>
      <c r="AT218" s="27"/>
      <c r="AU218" s="27"/>
      <c r="AV218" s="27"/>
      <c r="AW218" s="27">
        <v>4</v>
      </c>
      <c r="AX218" s="21"/>
      <c r="AY218" s="21"/>
      <c r="AZ218" s="21">
        <v>3</v>
      </c>
      <c r="BA218" s="21"/>
      <c r="BB218" s="22"/>
      <c r="BC218" s="22"/>
      <c r="BD218" s="22">
        <v>3</v>
      </c>
      <c r="BE218" s="22"/>
      <c r="BF218" s="23"/>
      <c r="BG218" s="23"/>
      <c r="BH218" s="23"/>
      <c r="BI218" s="23">
        <v>4</v>
      </c>
      <c r="BJ218" s="24"/>
      <c r="BK218" s="24"/>
      <c r="BL218" s="24">
        <v>3</v>
      </c>
      <c r="BM218" s="24"/>
      <c r="BN218" s="25"/>
      <c r="BO218" s="25"/>
      <c r="BP218" s="25">
        <v>3</v>
      </c>
      <c r="BQ218" s="25"/>
      <c r="BR218" s="26"/>
      <c r="BS218" s="26"/>
      <c r="BT218" s="26"/>
      <c r="BU218" s="26">
        <v>4</v>
      </c>
    </row>
    <row r="219" spans="1:73">
      <c r="A219" s="17">
        <v>123</v>
      </c>
      <c r="B219" s="39">
        <v>13</v>
      </c>
      <c r="C219" s="621"/>
      <c r="D219" s="20">
        <v>1</v>
      </c>
      <c r="E219" s="20"/>
      <c r="F219" s="20"/>
      <c r="G219" s="20"/>
      <c r="H219" s="20"/>
      <c r="I219" s="20"/>
      <c r="J219" s="20">
        <v>1</v>
      </c>
      <c r="K219" s="20"/>
      <c r="L219" s="20"/>
      <c r="M219" s="20"/>
      <c r="N219" s="20"/>
      <c r="O219" s="20"/>
      <c r="P219" s="20"/>
      <c r="Q219" s="20"/>
      <c r="R219" s="21"/>
      <c r="S219" s="21"/>
      <c r="T219" s="21"/>
      <c r="U219" s="21">
        <v>4</v>
      </c>
      <c r="V219" s="22"/>
      <c r="W219" s="22"/>
      <c r="X219" s="22">
        <v>3</v>
      </c>
      <c r="Y219" s="22"/>
      <c r="Z219" s="23"/>
      <c r="AA219" s="23"/>
      <c r="AB219" s="23"/>
      <c r="AC219" s="23">
        <v>4</v>
      </c>
      <c r="AD219" s="24"/>
      <c r="AE219" s="24"/>
      <c r="AF219" s="24"/>
      <c r="AG219" s="24">
        <v>4</v>
      </c>
      <c r="AH219" s="25"/>
      <c r="AI219" s="25"/>
      <c r="AJ219" s="25">
        <v>3</v>
      </c>
      <c r="AK219" s="25"/>
      <c r="AL219" s="26"/>
      <c r="AM219" s="26"/>
      <c r="AN219" s="26"/>
      <c r="AO219" s="26">
        <v>4</v>
      </c>
      <c r="AP219" s="22"/>
      <c r="AQ219" s="22"/>
      <c r="AR219" s="22"/>
      <c r="AS219" s="22">
        <v>4</v>
      </c>
      <c r="AT219" s="27"/>
      <c r="AU219" s="27"/>
      <c r="AV219" s="27"/>
      <c r="AW219" s="27">
        <v>4</v>
      </c>
      <c r="AX219" s="21"/>
      <c r="AY219" s="21"/>
      <c r="AZ219" s="21"/>
      <c r="BA219" s="21">
        <v>4</v>
      </c>
      <c r="BB219" s="22"/>
      <c r="BC219" s="22"/>
      <c r="BD219" s="22"/>
      <c r="BE219" s="22">
        <v>4</v>
      </c>
      <c r="BF219" s="23"/>
      <c r="BG219" s="23"/>
      <c r="BH219" s="23"/>
      <c r="BI219" s="23">
        <v>4</v>
      </c>
      <c r="BJ219" s="24"/>
      <c r="BK219" s="24"/>
      <c r="BL219" s="24"/>
      <c r="BM219" s="24">
        <v>4</v>
      </c>
      <c r="BN219" s="25"/>
      <c r="BO219" s="25"/>
      <c r="BP219" s="25"/>
      <c r="BQ219" s="25">
        <v>4</v>
      </c>
      <c r="BR219" s="26"/>
      <c r="BS219" s="26"/>
      <c r="BT219" s="26"/>
      <c r="BU219" s="26">
        <v>4</v>
      </c>
    </row>
    <row r="220" spans="1:73">
      <c r="A220" s="17">
        <v>124</v>
      </c>
      <c r="B220" s="39">
        <v>14</v>
      </c>
      <c r="C220" s="621"/>
      <c r="D220" s="20">
        <v>1</v>
      </c>
      <c r="E220" s="20"/>
      <c r="F220" s="20"/>
      <c r="G220" s="20"/>
      <c r="H220" s="20">
        <v>1</v>
      </c>
      <c r="I220" s="20"/>
      <c r="J220" s="20"/>
      <c r="K220" s="20"/>
      <c r="L220" s="20"/>
      <c r="M220" s="20"/>
      <c r="N220" s="20"/>
      <c r="O220" s="20"/>
      <c r="P220" s="20"/>
      <c r="Q220" s="20"/>
      <c r="R220" s="21"/>
      <c r="S220" s="21"/>
      <c r="T220" s="21"/>
      <c r="U220" s="21">
        <v>4</v>
      </c>
      <c r="V220" s="22"/>
      <c r="W220" s="22"/>
      <c r="X220" s="22">
        <v>3</v>
      </c>
      <c r="Y220" s="22"/>
      <c r="Z220" s="23"/>
      <c r="AA220" s="23"/>
      <c r="AB220" s="23">
        <v>3</v>
      </c>
      <c r="AC220" s="23"/>
      <c r="AD220" s="24"/>
      <c r="AE220" s="24"/>
      <c r="AF220" s="24">
        <v>3</v>
      </c>
      <c r="AG220" s="24"/>
      <c r="AH220" s="25"/>
      <c r="AI220" s="25"/>
      <c r="AJ220" s="25">
        <v>3</v>
      </c>
      <c r="AK220" s="25"/>
      <c r="AL220" s="26"/>
      <c r="AM220" s="26"/>
      <c r="AN220" s="26">
        <v>3</v>
      </c>
      <c r="AO220" s="26"/>
      <c r="AP220" s="22"/>
      <c r="AQ220" s="22"/>
      <c r="AR220" s="22">
        <v>3</v>
      </c>
      <c r="AS220" s="22"/>
      <c r="AT220" s="27"/>
      <c r="AU220" s="27"/>
      <c r="AV220" s="27">
        <v>3</v>
      </c>
      <c r="AW220" s="27"/>
      <c r="AX220" s="21"/>
      <c r="AY220" s="21"/>
      <c r="AZ220" s="21">
        <v>3</v>
      </c>
      <c r="BA220" s="21"/>
      <c r="BB220" s="22"/>
      <c r="BC220" s="22"/>
      <c r="BD220" s="22">
        <v>3</v>
      </c>
      <c r="BE220" s="22"/>
      <c r="BF220" s="23"/>
      <c r="BG220" s="23"/>
      <c r="BH220" s="23"/>
      <c r="BI220" s="23">
        <v>4</v>
      </c>
      <c r="BJ220" s="24"/>
      <c r="BK220" s="24"/>
      <c r="BL220" s="24"/>
      <c r="BM220" s="24">
        <v>4</v>
      </c>
      <c r="BN220" s="25"/>
      <c r="BO220" s="25"/>
      <c r="BP220" s="25">
        <v>3</v>
      </c>
      <c r="BQ220" s="25"/>
      <c r="BR220" s="26"/>
      <c r="BS220" s="26"/>
      <c r="BT220" s="26">
        <v>3</v>
      </c>
      <c r="BU220" s="26"/>
    </row>
    <row r="221" spans="1:73">
      <c r="A221" s="17">
        <v>125</v>
      </c>
      <c r="B221" s="39">
        <v>15</v>
      </c>
      <c r="C221" s="621"/>
      <c r="D221" s="20"/>
      <c r="E221" s="20">
        <v>1</v>
      </c>
      <c r="F221" s="20"/>
      <c r="G221" s="20"/>
      <c r="H221" s="20"/>
      <c r="I221" s="20"/>
      <c r="J221" s="20">
        <v>1</v>
      </c>
      <c r="K221" s="20"/>
      <c r="L221" s="20"/>
      <c r="M221" s="20"/>
      <c r="N221" s="20"/>
      <c r="O221" s="20"/>
      <c r="P221" s="20"/>
      <c r="Q221" s="20"/>
      <c r="R221" s="21"/>
      <c r="S221" s="21"/>
      <c r="T221" s="21">
        <v>3</v>
      </c>
      <c r="U221" s="21"/>
      <c r="V221" s="22"/>
      <c r="W221" s="22"/>
      <c r="X221" s="22"/>
      <c r="Y221" s="22">
        <v>4</v>
      </c>
      <c r="Z221" s="23"/>
      <c r="AA221" s="23"/>
      <c r="AB221" s="23"/>
      <c r="AC221" s="23">
        <v>4</v>
      </c>
      <c r="AD221" s="24"/>
      <c r="AE221" s="24"/>
      <c r="AF221" s="24"/>
      <c r="AG221" s="24">
        <v>4</v>
      </c>
      <c r="AH221" s="25"/>
      <c r="AI221" s="25"/>
      <c r="AJ221" s="25"/>
      <c r="AK221" s="25">
        <v>4</v>
      </c>
      <c r="AL221" s="26"/>
      <c r="AM221" s="26"/>
      <c r="AN221" s="26"/>
      <c r="AO221" s="26">
        <v>4</v>
      </c>
      <c r="AP221" s="22"/>
      <c r="AQ221" s="22"/>
      <c r="AR221" s="22"/>
      <c r="AS221" s="22">
        <v>4</v>
      </c>
      <c r="AT221" s="27"/>
      <c r="AU221" s="27"/>
      <c r="AV221" s="27"/>
      <c r="AW221" s="27">
        <v>4</v>
      </c>
      <c r="AX221" s="21"/>
      <c r="AY221" s="21"/>
      <c r="AZ221" s="21"/>
      <c r="BA221" s="21">
        <v>4</v>
      </c>
      <c r="BB221" s="22"/>
      <c r="BC221" s="22"/>
      <c r="BD221" s="22"/>
      <c r="BE221" s="22">
        <v>4</v>
      </c>
      <c r="BF221" s="23"/>
      <c r="BG221" s="23"/>
      <c r="BH221" s="23"/>
      <c r="BI221" s="23">
        <v>4</v>
      </c>
      <c r="BJ221" s="24"/>
      <c r="BK221" s="24"/>
      <c r="BL221" s="24"/>
      <c r="BM221" s="24">
        <v>4</v>
      </c>
      <c r="BN221" s="25"/>
      <c r="BO221" s="25"/>
      <c r="BP221" s="25"/>
      <c r="BQ221" s="25">
        <v>4</v>
      </c>
      <c r="BR221" s="26"/>
      <c r="BS221" s="26"/>
      <c r="BT221" s="26"/>
      <c r="BU221" s="26">
        <v>4</v>
      </c>
    </row>
    <row r="222" spans="1:73">
      <c r="A222" s="17">
        <v>126</v>
      </c>
      <c r="B222" s="39">
        <v>16</v>
      </c>
      <c r="C222" s="621"/>
      <c r="D222" s="20"/>
      <c r="E222" s="20">
        <v>1</v>
      </c>
      <c r="F222" s="20"/>
      <c r="G222" s="20"/>
      <c r="H222" s="20"/>
      <c r="I222" s="20"/>
      <c r="J222" s="20">
        <v>1</v>
      </c>
      <c r="K222" s="20"/>
      <c r="L222" s="20"/>
      <c r="M222" s="20"/>
      <c r="N222" s="20"/>
      <c r="O222" s="20"/>
      <c r="P222" s="20"/>
      <c r="Q222" s="20"/>
      <c r="R222" s="21"/>
      <c r="S222" s="21"/>
      <c r="T222" s="21">
        <v>3</v>
      </c>
      <c r="U222" s="21"/>
      <c r="V222" s="22"/>
      <c r="W222" s="22"/>
      <c r="X222" s="22">
        <v>3</v>
      </c>
      <c r="Y222" s="22"/>
      <c r="Z222" s="23"/>
      <c r="AA222" s="23"/>
      <c r="AB222" s="23">
        <v>3</v>
      </c>
      <c r="AC222" s="23"/>
      <c r="AD222" s="24"/>
      <c r="AE222" s="24"/>
      <c r="AF222" s="24">
        <v>3</v>
      </c>
      <c r="AG222" s="24"/>
      <c r="AH222" s="25"/>
      <c r="AI222" s="25"/>
      <c r="AJ222" s="25">
        <v>3</v>
      </c>
      <c r="AK222" s="25"/>
      <c r="AL222" s="26"/>
      <c r="AM222" s="26"/>
      <c r="AN222" s="26">
        <v>3</v>
      </c>
      <c r="AO222" s="26"/>
      <c r="AP222" s="22"/>
      <c r="AQ222" s="22">
        <v>2</v>
      </c>
      <c r="AR222" s="22"/>
      <c r="AS222" s="22"/>
      <c r="AT222" s="27"/>
      <c r="AU222" s="27"/>
      <c r="AV222" s="27">
        <v>3</v>
      </c>
      <c r="AW222" s="27"/>
      <c r="AX222" s="21"/>
      <c r="AY222" s="21"/>
      <c r="AZ222" s="21">
        <v>3</v>
      </c>
      <c r="BA222" s="21"/>
      <c r="BB222" s="22"/>
      <c r="BC222" s="22"/>
      <c r="BD222" s="22">
        <v>3</v>
      </c>
      <c r="BE222" s="22"/>
      <c r="BF222" s="23"/>
      <c r="BG222" s="23">
        <v>2</v>
      </c>
      <c r="BH222" s="23"/>
      <c r="BI222" s="23"/>
      <c r="BJ222" s="24"/>
      <c r="BK222" s="24"/>
      <c r="BL222" s="24">
        <v>3</v>
      </c>
      <c r="BM222" s="24"/>
      <c r="BN222" s="25"/>
      <c r="BO222" s="25"/>
      <c r="BP222" s="25">
        <v>3</v>
      </c>
      <c r="BQ222" s="25"/>
      <c r="BR222" s="26"/>
      <c r="BS222" s="26"/>
      <c r="BT222" s="26">
        <v>3</v>
      </c>
      <c r="BU222" s="26"/>
    </row>
    <row r="223" spans="1:73">
      <c r="A223" s="17">
        <v>127</v>
      </c>
      <c r="B223" s="39">
        <v>17</v>
      </c>
      <c r="C223" s="621"/>
      <c r="D223" s="20">
        <v>1</v>
      </c>
      <c r="E223" s="20"/>
      <c r="F223" s="20"/>
      <c r="G223" s="20"/>
      <c r="H223" s="20">
        <v>1</v>
      </c>
      <c r="I223" s="20"/>
      <c r="J223" s="20"/>
      <c r="K223" s="20"/>
      <c r="L223" s="20"/>
      <c r="M223" s="20"/>
      <c r="N223" s="20"/>
      <c r="O223" s="20"/>
      <c r="P223" s="20"/>
      <c r="Q223" s="20"/>
      <c r="R223" s="21"/>
      <c r="S223" s="21"/>
      <c r="T223" s="21">
        <v>3</v>
      </c>
      <c r="U223" s="21"/>
      <c r="V223" s="22"/>
      <c r="W223" s="22"/>
      <c r="X223" s="22">
        <v>3</v>
      </c>
      <c r="Y223" s="22"/>
      <c r="Z223" s="23"/>
      <c r="AA223" s="23"/>
      <c r="AB223" s="23">
        <v>3</v>
      </c>
      <c r="AC223" s="23"/>
      <c r="AD223" s="24"/>
      <c r="AE223" s="24"/>
      <c r="AF223" s="24">
        <v>3</v>
      </c>
      <c r="AG223" s="24"/>
      <c r="AH223" s="25"/>
      <c r="AI223" s="25"/>
      <c r="AJ223" s="25">
        <v>3</v>
      </c>
      <c r="AK223" s="25"/>
      <c r="AL223" s="26"/>
      <c r="AM223" s="26"/>
      <c r="AN223" s="26">
        <v>3</v>
      </c>
      <c r="AO223" s="26"/>
      <c r="AP223" s="22"/>
      <c r="AQ223" s="22"/>
      <c r="AR223" s="22">
        <v>3</v>
      </c>
      <c r="AS223" s="22"/>
      <c r="AT223" s="27"/>
      <c r="AU223" s="27"/>
      <c r="AV223" s="27">
        <v>3</v>
      </c>
      <c r="AW223" s="27"/>
      <c r="AX223" s="21"/>
      <c r="AY223" s="21"/>
      <c r="AZ223" s="21"/>
      <c r="BA223" s="21">
        <v>4</v>
      </c>
      <c r="BB223" s="22"/>
      <c r="BC223" s="22"/>
      <c r="BD223" s="22"/>
      <c r="BE223" s="22">
        <v>4</v>
      </c>
      <c r="BF223" s="23"/>
      <c r="BG223" s="23"/>
      <c r="BH223" s="23"/>
      <c r="BI223" s="23">
        <v>4</v>
      </c>
      <c r="BJ223" s="24"/>
      <c r="BK223" s="24"/>
      <c r="BL223" s="24">
        <v>3</v>
      </c>
      <c r="BM223" s="24"/>
      <c r="BN223" s="25"/>
      <c r="BO223" s="25"/>
      <c r="BP223" s="25">
        <v>3</v>
      </c>
      <c r="BQ223" s="25"/>
      <c r="BR223" s="26"/>
      <c r="BS223" s="26"/>
      <c r="BT223" s="26">
        <v>3</v>
      </c>
      <c r="BU223" s="26"/>
    </row>
    <row r="224" spans="1:73">
      <c r="A224" s="17">
        <v>128</v>
      </c>
      <c r="B224" s="39">
        <v>18</v>
      </c>
      <c r="C224" s="621"/>
      <c r="D224" s="20">
        <v>1</v>
      </c>
      <c r="E224" s="20"/>
      <c r="F224" s="20"/>
      <c r="G224" s="20"/>
      <c r="H224" s="20">
        <v>1</v>
      </c>
      <c r="I224" s="20"/>
      <c r="J224" s="20"/>
      <c r="K224" s="20"/>
      <c r="L224" s="20"/>
      <c r="M224" s="20"/>
      <c r="N224" s="20"/>
      <c r="O224" s="20"/>
      <c r="P224" s="20"/>
      <c r="Q224" s="20"/>
      <c r="R224" s="21"/>
      <c r="S224" s="21"/>
      <c r="T224" s="21">
        <v>3</v>
      </c>
      <c r="U224" s="21"/>
      <c r="V224" s="22"/>
      <c r="W224" s="22"/>
      <c r="X224" s="22"/>
      <c r="Y224" s="22">
        <v>4</v>
      </c>
      <c r="Z224" s="23"/>
      <c r="AA224" s="23"/>
      <c r="AB224" s="23"/>
      <c r="AC224" s="23">
        <v>4</v>
      </c>
      <c r="AD224" s="24"/>
      <c r="AE224" s="24"/>
      <c r="AF224" s="24"/>
      <c r="AG224" s="24">
        <v>4</v>
      </c>
      <c r="AH224" s="25"/>
      <c r="AI224" s="25"/>
      <c r="AJ224" s="25"/>
      <c r="AK224" s="25">
        <v>4</v>
      </c>
      <c r="AL224" s="26"/>
      <c r="AM224" s="26"/>
      <c r="AN224" s="26"/>
      <c r="AO224" s="26">
        <v>4</v>
      </c>
      <c r="AP224" s="22"/>
      <c r="AQ224" s="22"/>
      <c r="AR224" s="22"/>
      <c r="AS224" s="22">
        <v>4</v>
      </c>
      <c r="AT224" s="27"/>
      <c r="AU224" s="27"/>
      <c r="AV224" s="27">
        <v>3</v>
      </c>
      <c r="AW224" s="27"/>
      <c r="AX224" s="21"/>
      <c r="AY224" s="21"/>
      <c r="AZ224" s="21">
        <v>3</v>
      </c>
      <c r="BA224" s="21"/>
      <c r="BB224" s="22"/>
      <c r="BC224" s="22"/>
      <c r="BD224" s="22">
        <v>3</v>
      </c>
      <c r="BE224" s="22"/>
      <c r="BF224" s="23"/>
      <c r="BG224" s="23"/>
      <c r="BH224" s="23"/>
      <c r="BI224" s="23">
        <v>4</v>
      </c>
      <c r="BJ224" s="24"/>
      <c r="BK224" s="24"/>
      <c r="BL224" s="24"/>
      <c r="BM224" s="24">
        <v>4</v>
      </c>
      <c r="BN224" s="25"/>
      <c r="BO224" s="25"/>
      <c r="BP224" s="25">
        <v>3</v>
      </c>
      <c r="BQ224" s="25"/>
      <c r="BR224" s="26"/>
      <c r="BS224" s="26"/>
      <c r="BT224" s="26">
        <v>3</v>
      </c>
      <c r="BU224" s="26"/>
    </row>
    <row r="225" spans="1:73">
      <c r="A225" s="17">
        <v>129</v>
      </c>
      <c r="B225" s="39">
        <v>19</v>
      </c>
      <c r="C225" s="621"/>
      <c r="D225" s="20"/>
      <c r="E225" s="20">
        <v>1</v>
      </c>
      <c r="F225" s="20"/>
      <c r="G225" s="20"/>
      <c r="H225" s="20"/>
      <c r="I225" s="20">
        <v>1</v>
      </c>
      <c r="J225" s="20"/>
      <c r="K225" s="20"/>
      <c r="L225" s="20"/>
      <c r="M225" s="20"/>
      <c r="N225" s="20"/>
      <c r="O225" s="20"/>
      <c r="P225" s="20"/>
      <c r="Q225" s="20"/>
      <c r="R225" s="21"/>
      <c r="S225" s="21"/>
      <c r="T225" s="21">
        <v>3</v>
      </c>
      <c r="U225" s="21"/>
      <c r="V225" s="22"/>
      <c r="W225" s="22"/>
      <c r="X225" s="22">
        <v>3</v>
      </c>
      <c r="Y225" s="22"/>
      <c r="Z225" s="23"/>
      <c r="AA225" s="23"/>
      <c r="AB225" s="23">
        <v>3</v>
      </c>
      <c r="AC225" s="23"/>
      <c r="AD225" s="24"/>
      <c r="AE225" s="24"/>
      <c r="AF225" s="24">
        <v>3</v>
      </c>
      <c r="AG225" s="24"/>
      <c r="AH225" s="25"/>
      <c r="AI225" s="25"/>
      <c r="AJ225" s="25">
        <v>3</v>
      </c>
      <c r="AK225" s="25"/>
      <c r="AL225" s="26"/>
      <c r="AM225" s="26"/>
      <c r="AN225" s="26">
        <v>3</v>
      </c>
      <c r="AO225" s="26"/>
      <c r="AP225" s="22"/>
      <c r="AQ225" s="22"/>
      <c r="AR225" s="22">
        <v>3</v>
      </c>
      <c r="AS225" s="22"/>
      <c r="AT225" s="27"/>
      <c r="AU225" s="27"/>
      <c r="AV225" s="27">
        <v>3</v>
      </c>
      <c r="AW225" s="27"/>
      <c r="AX225" s="21"/>
      <c r="AY225" s="21"/>
      <c r="AZ225" s="21">
        <v>3</v>
      </c>
      <c r="BA225" s="21"/>
      <c r="BB225" s="22"/>
      <c r="BC225" s="22"/>
      <c r="BD225" s="22">
        <v>3</v>
      </c>
      <c r="BE225" s="22"/>
      <c r="BF225" s="23"/>
      <c r="BG225" s="23"/>
      <c r="BH225" s="23">
        <v>3</v>
      </c>
      <c r="BI225" s="23"/>
      <c r="BJ225" s="24"/>
      <c r="BK225" s="24"/>
      <c r="BL225" s="24">
        <v>3</v>
      </c>
      <c r="BM225" s="24"/>
      <c r="BN225" s="25"/>
      <c r="BO225" s="25"/>
      <c r="BP225" s="25">
        <v>3</v>
      </c>
      <c r="BQ225" s="25"/>
      <c r="BR225" s="26"/>
      <c r="BS225" s="26"/>
      <c r="BT225" s="26">
        <v>3</v>
      </c>
      <c r="BU225" s="26"/>
    </row>
    <row r="226" spans="1:73">
      <c r="A226" s="17">
        <v>130</v>
      </c>
      <c r="B226" s="39">
        <v>20</v>
      </c>
      <c r="C226" s="621"/>
      <c r="D226" s="20"/>
      <c r="E226" s="20">
        <v>1</v>
      </c>
      <c r="F226" s="20"/>
      <c r="G226" s="20"/>
      <c r="H226" s="20">
        <v>1</v>
      </c>
      <c r="I226" s="20"/>
      <c r="J226" s="20"/>
      <c r="K226" s="20"/>
      <c r="L226" s="20"/>
      <c r="M226" s="20"/>
      <c r="N226" s="20"/>
      <c r="O226" s="20"/>
      <c r="P226" s="20"/>
      <c r="Q226" s="20"/>
      <c r="R226" s="21"/>
      <c r="S226" s="21"/>
      <c r="T226" s="21">
        <v>3</v>
      </c>
      <c r="U226" s="21"/>
      <c r="V226" s="22"/>
      <c r="W226" s="22"/>
      <c r="X226" s="22"/>
      <c r="Y226" s="22">
        <v>4</v>
      </c>
      <c r="Z226" s="23"/>
      <c r="AA226" s="23"/>
      <c r="AB226" s="23">
        <v>3</v>
      </c>
      <c r="AC226" s="23"/>
      <c r="AD226" s="24"/>
      <c r="AE226" s="24"/>
      <c r="AF226" s="24"/>
      <c r="AG226" s="24">
        <v>4</v>
      </c>
      <c r="AH226" s="25"/>
      <c r="AI226" s="25"/>
      <c r="AJ226" s="25">
        <v>3</v>
      </c>
      <c r="AK226" s="25"/>
      <c r="AL226" s="26"/>
      <c r="AM226" s="26"/>
      <c r="AN226" s="26">
        <v>3</v>
      </c>
      <c r="AO226" s="26"/>
      <c r="AP226" s="22"/>
      <c r="AQ226" s="22"/>
      <c r="AR226" s="22"/>
      <c r="AS226" s="22">
        <v>4</v>
      </c>
      <c r="AT226" s="27"/>
      <c r="AU226" s="27"/>
      <c r="AV226" s="27">
        <v>3</v>
      </c>
      <c r="AW226" s="27"/>
      <c r="AX226" s="21"/>
      <c r="AY226" s="21"/>
      <c r="AZ226" s="21">
        <v>3</v>
      </c>
      <c r="BA226" s="21"/>
      <c r="BB226" s="22"/>
      <c r="BC226" s="22"/>
      <c r="BD226" s="22"/>
      <c r="BE226" s="22">
        <v>4</v>
      </c>
      <c r="BF226" s="23"/>
      <c r="BG226" s="23"/>
      <c r="BH226" s="23">
        <v>3</v>
      </c>
      <c r="BI226" s="23"/>
      <c r="BJ226" s="24"/>
      <c r="BK226" s="24"/>
      <c r="BL226" s="24"/>
      <c r="BM226" s="24">
        <v>4</v>
      </c>
      <c r="BN226" s="25"/>
      <c r="BO226" s="25"/>
      <c r="BP226" s="25"/>
      <c r="BQ226" s="25">
        <v>4</v>
      </c>
      <c r="BR226" s="26"/>
      <c r="BS226" s="26"/>
      <c r="BT226" s="26">
        <v>3</v>
      </c>
      <c r="BU226" s="26"/>
    </row>
    <row r="227" spans="1:73">
      <c r="A227" s="17">
        <v>131</v>
      </c>
      <c r="B227" s="39">
        <v>21</v>
      </c>
      <c r="C227" s="621"/>
      <c r="D227" s="20"/>
      <c r="E227" s="20">
        <v>1</v>
      </c>
      <c r="F227" s="20">
        <v>1</v>
      </c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1"/>
      <c r="S227" s="21"/>
      <c r="T227" s="21">
        <v>3</v>
      </c>
      <c r="U227" s="21"/>
      <c r="V227" s="22"/>
      <c r="W227" s="22"/>
      <c r="X227" s="22">
        <v>3</v>
      </c>
      <c r="Y227" s="22"/>
      <c r="Z227" s="23"/>
      <c r="AA227" s="23"/>
      <c r="AB227" s="23">
        <v>3</v>
      </c>
      <c r="AC227" s="23"/>
      <c r="AD227" s="24"/>
      <c r="AE227" s="24"/>
      <c r="AF227" s="24">
        <v>3</v>
      </c>
      <c r="AG227" s="24"/>
      <c r="AH227" s="25"/>
      <c r="AI227" s="25"/>
      <c r="AJ227" s="25">
        <v>3</v>
      </c>
      <c r="AK227" s="25"/>
      <c r="AL227" s="26"/>
      <c r="AM227" s="26"/>
      <c r="AN227" s="26">
        <v>3</v>
      </c>
      <c r="AO227" s="26"/>
      <c r="AP227" s="22"/>
      <c r="AQ227" s="22"/>
      <c r="AR227" s="22">
        <v>3</v>
      </c>
      <c r="AS227" s="22"/>
      <c r="AT227" s="27"/>
      <c r="AU227" s="27"/>
      <c r="AV227" s="27">
        <v>3</v>
      </c>
      <c r="AW227" s="27"/>
      <c r="AX227" s="21"/>
      <c r="AY227" s="21"/>
      <c r="AZ227" s="21">
        <v>3</v>
      </c>
      <c r="BA227" s="21"/>
      <c r="BB227" s="22"/>
      <c r="BC227" s="22"/>
      <c r="BD227" s="22">
        <v>3</v>
      </c>
      <c r="BE227" s="22"/>
      <c r="BF227" s="23"/>
      <c r="BG227" s="23"/>
      <c r="BH227" s="23">
        <v>3</v>
      </c>
      <c r="BI227" s="23"/>
      <c r="BJ227" s="24"/>
      <c r="BK227" s="24"/>
      <c r="BL227" s="24">
        <v>3</v>
      </c>
      <c r="BM227" s="24"/>
      <c r="BN227" s="25"/>
      <c r="BO227" s="25"/>
      <c r="BP227" s="25">
        <v>3</v>
      </c>
      <c r="BQ227" s="25"/>
      <c r="BR227" s="26"/>
      <c r="BS227" s="26"/>
      <c r="BT227" s="26">
        <v>3</v>
      </c>
      <c r="BU227" s="26"/>
    </row>
    <row r="228" spans="1:73">
      <c r="A228" s="17">
        <v>132</v>
      </c>
      <c r="B228" s="39">
        <v>22</v>
      </c>
      <c r="C228" s="621"/>
      <c r="D228" s="20">
        <v>1</v>
      </c>
      <c r="E228" s="20"/>
      <c r="F228" s="20"/>
      <c r="G228" s="20"/>
      <c r="H228" s="20">
        <v>1</v>
      </c>
      <c r="I228" s="20"/>
      <c r="J228" s="20"/>
      <c r="K228" s="20"/>
      <c r="L228" s="20"/>
      <c r="M228" s="20"/>
      <c r="N228" s="20"/>
      <c r="O228" s="20"/>
      <c r="P228" s="20"/>
      <c r="Q228" s="20"/>
      <c r="R228" s="21"/>
      <c r="S228" s="21"/>
      <c r="T228" s="21">
        <v>3</v>
      </c>
      <c r="U228" s="21"/>
      <c r="V228" s="22"/>
      <c r="W228" s="22"/>
      <c r="X228" s="22">
        <v>3</v>
      </c>
      <c r="Y228" s="22"/>
      <c r="Z228" s="23"/>
      <c r="AA228" s="23"/>
      <c r="AB228" s="23">
        <v>3</v>
      </c>
      <c r="AC228" s="23"/>
      <c r="AD228" s="24"/>
      <c r="AE228" s="24"/>
      <c r="AF228" s="24">
        <v>3</v>
      </c>
      <c r="AG228" s="24"/>
      <c r="AH228" s="25"/>
      <c r="AI228" s="25"/>
      <c r="AJ228" s="25">
        <v>3</v>
      </c>
      <c r="AK228" s="25"/>
      <c r="AL228" s="26"/>
      <c r="AM228" s="26"/>
      <c r="AN228" s="26">
        <v>3</v>
      </c>
      <c r="AO228" s="26"/>
      <c r="AP228" s="22"/>
      <c r="AQ228" s="22"/>
      <c r="AR228" s="22">
        <v>3</v>
      </c>
      <c r="AS228" s="22"/>
      <c r="AT228" s="27"/>
      <c r="AU228" s="27"/>
      <c r="AV228" s="27">
        <v>3</v>
      </c>
      <c r="AW228" s="27"/>
      <c r="AX228" s="21"/>
      <c r="AY228" s="21"/>
      <c r="AZ228" s="21">
        <v>3</v>
      </c>
      <c r="BA228" s="21"/>
      <c r="BB228" s="22"/>
      <c r="BC228" s="22"/>
      <c r="BD228" s="22">
        <v>3</v>
      </c>
      <c r="BE228" s="22"/>
      <c r="BF228" s="23"/>
      <c r="BG228" s="23"/>
      <c r="BH228" s="23">
        <v>3</v>
      </c>
      <c r="BI228" s="23"/>
      <c r="BJ228" s="24"/>
      <c r="BK228" s="24"/>
      <c r="BL228" s="24">
        <v>3</v>
      </c>
      <c r="BM228" s="24"/>
      <c r="BN228" s="25"/>
      <c r="BO228" s="25"/>
      <c r="BP228" s="25">
        <v>3</v>
      </c>
      <c r="BQ228" s="25"/>
      <c r="BR228" s="26"/>
      <c r="BS228" s="26"/>
      <c r="BT228" s="26">
        <v>3</v>
      </c>
      <c r="BU228" s="26"/>
    </row>
    <row r="229" spans="1:73">
      <c r="A229" s="17">
        <v>133</v>
      </c>
      <c r="B229" s="39">
        <v>23</v>
      </c>
      <c r="C229" s="621"/>
      <c r="D229" s="20">
        <v>1</v>
      </c>
      <c r="E229" s="20"/>
      <c r="F229" s="20"/>
      <c r="G229" s="20"/>
      <c r="H229" s="20">
        <v>1</v>
      </c>
      <c r="I229" s="20"/>
      <c r="J229" s="20"/>
      <c r="K229" s="20"/>
      <c r="L229" s="20"/>
      <c r="M229" s="20"/>
      <c r="N229" s="20"/>
      <c r="O229" s="20"/>
      <c r="P229" s="20"/>
      <c r="Q229" s="20"/>
      <c r="R229" s="21"/>
      <c r="S229" s="21"/>
      <c r="T229" s="21">
        <v>3</v>
      </c>
      <c r="U229" s="21"/>
      <c r="V229" s="22"/>
      <c r="W229" s="22"/>
      <c r="X229" s="22"/>
      <c r="Y229" s="22">
        <v>4</v>
      </c>
      <c r="Z229" s="23"/>
      <c r="AA229" s="23"/>
      <c r="AB229" s="23"/>
      <c r="AC229" s="23">
        <v>4</v>
      </c>
      <c r="AD229" s="24"/>
      <c r="AE229" s="24"/>
      <c r="AF229" s="24"/>
      <c r="AG229" s="24">
        <v>4</v>
      </c>
      <c r="AH229" s="25"/>
      <c r="AI229" s="25"/>
      <c r="AJ229" s="25"/>
      <c r="AK229" s="25">
        <v>4</v>
      </c>
      <c r="AL229" s="26"/>
      <c r="AM229" s="26"/>
      <c r="AN229" s="26"/>
      <c r="AO229" s="26">
        <v>4</v>
      </c>
      <c r="AP229" s="22"/>
      <c r="AQ229" s="22"/>
      <c r="AR229" s="22"/>
      <c r="AS229" s="22">
        <v>4</v>
      </c>
      <c r="AT229" s="27"/>
      <c r="AU229" s="27"/>
      <c r="AV229" s="27"/>
      <c r="AW229" s="27">
        <v>4</v>
      </c>
      <c r="AX229" s="21"/>
      <c r="AY229" s="21"/>
      <c r="AZ229" s="21"/>
      <c r="BA229" s="21">
        <v>4</v>
      </c>
      <c r="BB229" s="22"/>
      <c r="BC229" s="22"/>
      <c r="BD229" s="22"/>
      <c r="BE229" s="22">
        <v>4</v>
      </c>
      <c r="BF229" s="23"/>
      <c r="BG229" s="23"/>
      <c r="BH229" s="23"/>
      <c r="BI229" s="23">
        <v>4</v>
      </c>
      <c r="BJ229" s="24"/>
      <c r="BK229" s="24"/>
      <c r="BL229" s="24"/>
      <c r="BM229" s="24">
        <v>4</v>
      </c>
      <c r="BN229" s="25"/>
      <c r="BO229" s="25"/>
      <c r="BP229" s="25"/>
      <c r="BQ229" s="25">
        <v>4</v>
      </c>
      <c r="BR229" s="26"/>
      <c r="BS229" s="26"/>
      <c r="BT229" s="26"/>
      <c r="BU229" s="26">
        <v>4</v>
      </c>
    </row>
    <row r="230" spans="1:73" s="30" customFormat="1">
      <c r="A230" s="40"/>
      <c r="B230" s="40"/>
      <c r="C230" s="40"/>
      <c r="D230" s="41">
        <f>SUM(D207:D229)</f>
        <v>12</v>
      </c>
      <c r="E230" s="41">
        <f t="shared" ref="E230:AF230" si="605">SUM(E207:E229)</f>
        <v>11</v>
      </c>
      <c r="F230" s="41">
        <f t="shared" si="605"/>
        <v>3</v>
      </c>
      <c r="G230" s="41">
        <f t="shared" si="605"/>
        <v>0</v>
      </c>
      <c r="H230" s="41">
        <f t="shared" si="605"/>
        <v>11</v>
      </c>
      <c r="I230" s="41">
        <f t="shared" si="605"/>
        <v>5</v>
      </c>
      <c r="J230" s="41">
        <f t="shared" si="605"/>
        <v>4</v>
      </c>
      <c r="K230" s="41">
        <f t="shared" si="605"/>
        <v>0</v>
      </c>
      <c r="L230" s="41">
        <f t="shared" si="605"/>
        <v>0</v>
      </c>
      <c r="M230" s="41">
        <f t="shared" si="605"/>
        <v>0</v>
      </c>
      <c r="N230" s="41">
        <f t="shared" si="605"/>
        <v>0</v>
      </c>
      <c r="O230" s="41">
        <f t="shared" si="605"/>
        <v>0</v>
      </c>
      <c r="P230" s="41">
        <f t="shared" si="605"/>
        <v>0</v>
      </c>
      <c r="Q230" s="41">
        <f t="shared" si="605"/>
        <v>0</v>
      </c>
      <c r="R230" s="41">
        <f t="shared" si="605"/>
        <v>0</v>
      </c>
      <c r="S230" s="41">
        <f t="shared" si="605"/>
        <v>0</v>
      </c>
      <c r="T230" s="41">
        <f t="shared" si="605"/>
        <v>51</v>
      </c>
      <c r="U230" s="41">
        <f t="shared" si="605"/>
        <v>24</v>
      </c>
      <c r="V230" s="41">
        <f t="shared" si="605"/>
        <v>0</v>
      </c>
      <c r="W230" s="41">
        <f t="shared" si="605"/>
        <v>0</v>
      </c>
      <c r="X230" s="41">
        <f t="shared" si="605"/>
        <v>42</v>
      </c>
      <c r="Y230" s="41">
        <f t="shared" si="605"/>
        <v>36</v>
      </c>
      <c r="Z230" s="41">
        <f t="shared" si="605"/>
        <v>0</v>
      </c>
      <c r="AA230" s="41">
        <f t="shared" si="605"/>
        <v>0</v>
      </c>
      <c r="AB230" s="41">
        <f t="shared" si="605"/>
        <v>36</v>
      </c>
      <c r="AC230" s="41">
        <f t="shared" si="605"/>
        <v>44</v>
      </c>
      <c r="AD230" s="41">
        <f t="shared" si="605"/>
        <v>0</v>
      </c>
      <c r="AE230" s="41">
        <f t="shared" si="605"/>
        <v>0</v>
      </c>
      <c r="AF230" s="41">
        <f t="shared" si="605"/>
        <v>33</v>
      </c>
      <c r="AG230" s="41">
        <f t="shared" ref="AG230" si="606">SUM(AG207:AG229)</f>
        <v>48</v>
      </c>
      <c r="AH230" s="41">
        <f t="shared" ref="AH230" si="607">SUM(AH207:AH229)</f>
        <v>0</v>
      </c>
      <c r="AI230" s="41">
        <f t="shared" ref="AI230" si="608">SUM(AI207:AI229)</f>
        <v>0</v>
      </c>
      <c r="AJ230" s="41">
        <f t="shared" ref="AJ230" si="609">SUM(AJ207:AJ229)</f>
        <v>42</v>
      </c>
      <c r="AK230" s="41">
        <f t="shared" ref="AK230" si="610">SUM(AK207:AK229)</f>
        <v>36</v>
      </c>
      <c r="AL230" s="41">
        <f t="shared" ref="AL230" si="611">SUM(AL207:AL229)</f>
        <v>0</v>
      </c>
      <c r="AM230" s="41">
        <f t="shared" ref="AM230" si="612">SUM(AM207:AM229)</f>
        <v>0</v>
      </c>
      <c r="AN230" s="41">
        <f t="shared" ref="AN230" si="613">SUM(AN207:AN229)</f>
        <v>39</v>
      </c>
      <c r="AO230" s="41">
        <f t="shared" ref="AO230" si="614">SUM(AO207:AO229)</f>
        <v>40</v>
      </c>
      <c r="AP230" s="41">
        <f t="shared" ref="AP230" si="615">SUM(AP207:AP229)</f>
        <v>0</v>
      </c>
      <c r="AQ230" s="41">
        <f t="shared" ref="AQ230" si="616">SUM(AQ207:AQ229)</f>
        <v>2</v>
      </c>
      <c r="AR230" s="41">
        <f t="shared" ref="AR230" si="617">SUM(AR207:AR229)</f>
        <v>21</v>
      </c>
      <c r="AS230" s="41">
        <f t="shared" ref="AS230" si="618">SUM(AS207:AS229)</f>
        <v>60</v>
      </c>
      <c r="AT230" s="41">
        <f t="shared" ref="AT230" si="619">SUM(AT207:AT229)</f>
        <v>0</v>
      </c>
      <c r="AU230" s="41">
        <f t="shared" ref="AU230" si="620">SUM(AU207:AU229)</f>
        <v>0</v>
      </c>
      <c r="AV230" s="41">
        <f t="shared" ref="AV230" si="621">SUM(AV207:AV229)</f>
        <v>42</v>
      </c>
      <c r="AW230" s="41">
        <f t="shared" ref="AW230" si="622">SUM(AW207:AW229)</f>
        <v>36</v>
      </c>
      <c r="AX230" s="41">
        <f t="shared" ref="AX230" si="623">SUM(AX207:AX229)</f>
        <v>0</v>
      </c>
      <c r="AY230" s="41">
        <f t="shared" ref="AY230" si="624">SUM(AY207:AY229)</f>
        <v>0</v>
      </c>
      <c r="AZ230" s="41">
        <f t="shared" ref="AZ230" si="625">SUM(AZ207:AZ229)</f>
        <v>33</v>
      </c>
      <c r="BA230" s="41">
        <f t="shared" ref="BA230" si="626">SUM(BA207:BA229)</f>
        <v>48</v>
      </c>
      <c r="BB230" s="41">
        <f t="shared" ref="BB230" si="627">SUM(BB207:BB229)</f>
        <v>0</v>
      </c>
      <c r="BC230" s="41">
        <f t="shared" ref="BC230" si="628">SUM(BC207:BC229)</f>
        <v>0</v>
      </c>
      <c r="BD230" s="41">
        <f t="shared" ref="BD230" si="629">SUM(BD207:BD229)</f>
        <v>42</v>
      </c>
      <c r="BE230" s="41">
        <f t="shared" ref="BE230" si="630">SUM(BE207:BE229)</f>
        <v>36</v>
      </c>
      <c r="BF230" s="41">
        <f t="shared" ref="BF230" si="631">SUM(BF207:BF229)</f>
        <v>0</v>
      </c>
      <c r="BG230" s="41">
        <f t="shared" ref="BG230" si="632">SUM(BG207:BG229)</f>
        <v>2</v>
      </c>
      <c r="BH230" s="41">
        <f t="shared" ref="BH230" si="633">SUM(BH207:BH229)</f>
        <v>24</v>
      </c>
      <c r="BI230" s="41">
        <f t="shared" ref="BI230" si="634">SUM(BI207:BI229)</f>
        <v>56</v>
      </c>
      <c r="BJ230" s="41">
        <f t="shared" ref="BJ230" si="635">SUM(BJ207:BJ229)</f>
        <v>0</v>
      </c>
      <c r="BK230" s="41">
        <f t="shared" ref="BK230" si="636">SUM(BK207:BK229)</f>
        <v>0</v>
      </c>
      <c r="BL230" s="41">
        <f t="shared" ref="BL230" si="637">SUM(BL207:BL229)</f>
        <v>21</v>
      </c>
      <c r="BM230" s="41">
        <f t="shared" ref="BM230" si="638">SUM(BM207:BM229)</f>
        <v>64</v>
      </c>
      <c r="BN230" s="41">
        <f t="shared" ref="BN230" si="639">SUM(BN207:BN229)</f>
        <v>0</v>
      </c>
      <c r="BO230" s="41">
        <f t="shared" ref="BO230" si="640">SUM(BO207:BO229)</f>
        <v>0</v>
      </c>
      <c r="BP230" s="41">
        <f t="shared" ref="BP230" si="641">SUM(BP207:BP229)</f>
        <v>33</v>
      </c>
      <c r="BQ230" s="41">
        <f t="shared" ref="BQ230" si="642">SUM(BQ207:BQ229)</f>
        <v>48</v>
      </c>
      <c r="BR230" s="41">
        <f t="shared" ref="BR230" si="643">SUM(BR207:BR229)</f>
        <v>0</v>
      </c>
      <c r="BS230" s="41">
        <f t="shared" ref="BS230" si="644">SUM(BS207:BS229)</f>
        <v>0</v>
      </c>
      <c r="BT230" s="41">
        <f t="shared" ref="BT230" si="645">SUM(BT207:BT229)</f>
        <v>30</v>
      </c>
      <c r="BU230" s="41">
        <f t="shared" ref="BU230" si="646">SUM(BU207:BU229)</f>
        <v>52</v>
      </c>
    </row>
    <row r="231" spans="1:73" s="30" customFormat="1">
      <c r="A231" s="42"/>
      <c r="B231" s="42"/>
      <c r="C231" s="42"/>
      <c r="D231" s="43">
        <f>SUM(D230:E230)</f>
        <v>23</v>
      </c>
      <c r="E231" s="43"/>
      <c r="F231" s="43">
        <f>SUM(F230:K230)</f>
        <v>23</v>
      </c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>
        <f>SUM(R230:U230)</f>
        <v>75</v>
      </c>
      <c r="S231" s="43"/>
      <c r="T231" s="43"/>
      <c r="U231" s="43"/>
      <c r="V231" s="43">
        <f>SUM(V230:Y230)</f>
        <v>78</v>
      </c>
      <c r="W231" s="43"/>
      <c r="X231" s="43"/>
      <c r="Y231" s="43"/>
      <c r="Z231" s="43">
        <f>SUM(Z230:AC230)</f>
        <v>80</v>
      </c>
      <c r="AA231" s="43"/>
      <c r="AB231" s="43"/>
      <c r="AC231" s="43"/>
      <c r="AD231" s="43">
        <f>SUM(AD230:AG230)</f>
        <v>81</v>
      </c>
      <c r="AE231" s="43"/>
      <c r="AF231" s="43"/>
      <c r="AG231" s="43"/>
      <c r="AH231" s="43">
        <f>SUM(AH230:AK230)</f>
        <v>78</v>
      </c>
      <c r="AI231" s="43"/>
      <c r="AJ231" s="43"/>
      <c r="AK231" s="43"/>
      <c r="AL231" s="43">
        <f>SUM(AL230:AO230)</f>
        <v>79</v>
      </c>
      <c r="AM231" s="43"/>
      <c r="AN231" s="43"/>
      <c r="AO231" s="43"/>
      <c r="AP231" s="43">
        <f>SUM(AP230:AS230)</f>
        <v>83</v>
      </c>
      <c r="AQ231" s="43"/>
      <c r="AR231" s="43"/>
      <c r="AS231" s="43"/>
      <c r="AT231" s="43">
        <f>SUM(AT230:AW230)</f>
        <v>78</v>
      </c>
      <c r="AU231" s="43"/>
      <c r="AV231" s="43"/>
      <c r="AW231" s="43"/>
      <c r="AX231" s="43">
        <f>SUM(AX230:BA230)</f>
        <v>81</v>
      </c>
      <c r="AY231" s="43"/>
      <c r="AZ231" s="43"/>
      <c r="BA231" s="43"/>
      <c r="BB231" s="43">
        <f>SUM(BB230:BE230)</f>
        <v>78</v>
      </c>
      <c r="BC231" s="43"/>
      <c r="BD231" s="43"/>
      <c r="BE231" s="43"/>
      <c r="BF231" s="43">
        <f>SUM(BF230:BI230)</f>
        <v>82</v>
      </c>
      <c r="BG231" s="43"/>
      <c r="BH231" s="43"/>
      <c r="BI231" s="43"/>
      <c r="BJ231" s="43">
        <f>SUM(BJ230:BM230)</f>
        <v>85</v>
      </c>
      <c r="BK231" s="43"/>
      <c r="BL231" s="43"/>
      <c r="BM231" s="43"/>
      <c r="BN231" s="43">
        <f>SUM(BN230:BQ230)</f>
        <v>81</v>
      </c>
      <c r="BO231" s="43"/>
      <c r="BP231" s="43"/>
      <c r="BQ231" s="43"/>
      <c r="BR231" s="43">
        <f>SUM(BR230:BU230)</f>
        <v>82</v>
      </c>
      <c r="BS231" s="43"/>
      <c r="BT231" s="43"/>
      <c r="BU231" s="43"/>
    </row>
    <row r="232" spans="1:73" s="30" customForma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>
        <f>R230/1</f>
        <v>0</v>
      </c>
      <c r="S232" s="44">
        <f>S230/2</f>
        <v>0</v>
      </c>
      <c r="T232" s="44">
        <f>T230/3</f>
        <v>17</v>
      </c>
      <c r="U232" s="44">
        <f>U230/4</f>
        <v>6</v>
      </c>
      <c r="V232" s="44">
        <f t="shared" ref="V232" si="647">V230/1</f>
        <v>0</v>
      </c>
      <c r="W232" s="44">
        <f t="shared" ref="W232" si="648">W230/2</f>
        <v>0</v>
      </c>
      <c r="X232" s="44">
        <f t="shared" ref="X232" si="649">X230/3</f>
        <v>14</v>
      </c>
      <c r="Y232" s="44">
        <f t="shared" ref="Y232" si="650">Y230/4</f>
        <v>9</v>
      </c>
      <c r="Z232" s="44">
        <f t="shared" ref="Z232" si="651">Z230/1</f>
        <v>0</v>
      </c>
      <c r="AA232" s="44">
        <f t="shared" ref="AA232" si="652">AA230/2</f>
        <v>0</v>
      </c>
      <c r="AB232" s="44">
        <f t="shared" ref="AB232" si="653">AB230/3</f>
        <v>12</v>
      </c>
      <c r="AC232" s="44">
        <f t="shared" ref="AC232" si="654">AC230/4</f>
        <v>11</v>
      </c>
      <c r="AD232" s="44">
        <f t="shared" ref="AD232" si="655">AD230/1</f>
        <v>0</v>
      </c>
      <c r="AE232" s="44">
        <f t="shared" ref="AE232" si="656">AE230/2</f>
        <v>0</v>
      </c>
      <c r="AF232" s="44">
        <f t="shared" ref="AF232" si="657">AF230/3</f>
        <v>11</v>
      </c>
      <c r="AG232" s="44">
        <f t="shared" ref="AG232" si="658">AG230/4</f>
        <v>12</v>
      </c>
      <c r="AH232" s="44">
        <f t="shared" ref="AH232" si="659">AH230/1</f>
        <v>0</v>
      </c>
      <c r="AI232" s="44">
        <f t="shared" ref="AI232" si="660">AI230/2</f>
        <v>0</v>
      </c>
      <c r="AJ232" s="44">
        <f t="shared" ref="AJ232" si="661">AJ230/3</f>
        <v>14</v>
      </c>
      <c r="AK232" s="44">
        <f t="shared" ref="AK232" si="662">AK230/4</f>
        <v>9</v>
      </c>
      <c r="AL232" s="44">
        <f t="shared" ref="AL232" si="663">AL230/1</f>
        <v>0</v>
      </c>
      <c r="AM232" s="44">
        <f t="shared" ref="AM232" si="664">AM230/2</f>
        <v>0</v>
      </c>
      <c r="AN232" s="44">
        <f t="shared" ref="AN232" si="665">AN230/3</f>
        <v>13</v>
      </c>
      <c r="AO232" s="44">
        <f t="shared" ref="AO232" si="666">AO230/4</f>
        <v>10</v>
      </c>
      <c r="AP232" s="44">
        <f t="shared" ref="AP232" si="667">AP230/1</f>
        <v>0</v>
      </c>
      <c r="AQ232" s="44">
        <f t="shared" ref="AQ232" si="668">AQ230/2</f>
        <v>1</v>
      </c>
      <c r="AR232" s="44">
        <f t="shared" ref="AR232" si="669">AR230/3</f>
        <v>7</v>
      </c>
      <c r="AS232" s="44">
        <f t="shared" ref="AS232" si="670">AS230/4</f>
        <v>15</v>
      </c>
      <c r="AT232" s="44">
        <f t="shared" ref="AT232" si="671">AT230/1</f>
        <v>0</v>
      </c>
      <c r="AU232" s="44">
        <f t="shared" ref="AU232" si="672">AU230/2</f>
        <v>0</v>
      </c>
      <c r="AV232" s="44">
        <f t="shared" ref="AV232" si="673">AV230/3</f>
        <v>14</v>
      </c>
      <c r="AW232" s="44">
        <f t="shared" ref="AW232" si="674">AW230/4</f>
        <v>9</v>
      </c>
      <c r="AX232" s="44">
        <f t="shared" ref="AX232" si="675">AX230/1</f>
        <v>0</v>
      </c>
      <c r="AY232" s="44">
        <f t="shared" ref="AY232" si="676">AY230/2</f>
        <v>0</v>
      </c>
      <c r="AZ232" s="44">
        <f t="shared" ref="AZ232" si="677">AZ230/3</f>
        <v>11</v>
      </c>
      <c r="BA232" s="44">
        <f t="shared" ref="BA232" si="678">BA230/4</f>
        <v>12</v>
      </c>
      <c r="BB232" s="44">
        <f t="shared" ref="BB232" si="679">BB230/1</f>
        <v>0</v>
      </c>
      <c r="BC232" s="44">
        <f t="shared" ref="BC232" si="680">BC230/2</f>
        <v>0</v>
      </c>
      <c r="BD232" s="44">
        <f t="shared" ref="BD232" si="681">BD230/3</f>
        <v>14</v>
      </c>
      <c r="BE232" s="44">
        <f t="shared" ref="BE232" si="682">BE230/4</f>
        <v>9</v>
      </c>
      <c r="BF232" s="44">
        <f t="shared" ref="BF232" si="683">BF230/1</f>
        <v>0</v>
      </c>
      <c r="BG232" s="44">
        <f t="shared" ref="BG232" si="684">BG230/2</f>
        <v>1</v>
      </c>
      <c r="BH232" s="44">
        <f t="shared" ref="BH232" si="685">BH230/3</f>
        <v>8</v>
      </c>
      <c r="BI232" s="44">
        <f t="shared" ref="BI232" si="686">BI230/4</f>
        <v>14</v>
      </c>
      <c r="BJ232" s="44">
        <f t="shared" ref="BJ232" si="687">BJ230/1</f>
        <v>0</v>
      </c>
      <c r="BK232" s="44">
        <f t="shared" ref="BK232" si="688">BK230/2</f>
        <v>0</v>
      </c>
      <c r="BL232" s="44">
        <f t="shared" ref="BL232" si="689">BL230/3</f>
        <v>7</v>
      </c>
      <c r="BM232" s="44">
        <f t="shared" ref="BM232" si="690">BM230/4</f>
        <v>16</v>
      </c>
      <c r="BN232" s="44">
        <f t="shared" ref="BN232" si="691">BN230/1</f>
        <v>0</v>
      </c>
      <c r="BO232" s="44">
        <f t="shared" ref="BO232" si="692">BO230/2</f>
        <v>0</v>
      </c>
      <c r="BP232" s="44">
        <f t="shared" ref="BP232" si="693">BP230/3</f>
        <v>11</v>
      </c>
      <c r="BQ232" s="44">
        <f t="shared" ref="BQ232" si="694">BQ230/4</f>
        <v>12</v>
      </c>
      <c r="BR232" s="44">
        <f t="shared" ref="BR232" si="695">BR230/1</f>
        <v>0</v>
      </c>
      <c r="BS232" s="44">
        <f t="shared" ref="BS232" si="696">BS230/2</f>
        <v>0</v>
      </c>
      <c r="BT232" s="44">
        <f t="shared" ref="BT232" si="697">BT230/3</f>
        <v>10</v>
      </c>
      <c r="BU232" s="44">
        <f t="shared" ref="BU232" si="698">BU230/4</f>
        <v>13</v>
      </c>
    </row>
    <row r="233" spans="1:73" s="30" customForma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>
        <v>23</v>
      </c>
      <c r="S233" s="44">
        <v>23</v>
      </c>
      <c r="T233" s="44">
        <v>23</v>
      </c>
      <c r="U233" s="44">
        <v>23</v>
      </c>
      <c r="V233" s="44">
        <v>23</v>
      </c>
      <c r="W233" s="44">
        <v>23</v>
      </c>
      <c r="X233" s="44">
        <v>23</v>
      </c>
      <c r="Y233" s="44">
        <v>23</v>
      </c>
      <c r="Z233" s="44">
        <v>23</v>
      </c>
      <c r="AA233" s="44">
        <v>23</v>
      </c>
      <c r="AB233" s="44">
        <v>23</v>
      </c>
      <c r="AC233" s="44">
        <v>23</v>
      </c>
      <c r="AD233" s="44">
        <v>23</v>
      </c>
      <c r="AE233" s="44">
        <v>23</v>
      </c>
      <c r="AF233" s="44">
        <v>23</v>
      </c>
      <c r="AG233" s="44">
        <v>23</v>
      </c>
      <c r="AH233" s="44">
        <v>23</v>
      </c>
      <c r="AI233" s="44">
        <v>23</v>
      </c>
      <c r="AJ233" s="44">
        <v>23</v>
      </c>
      <c r="AK233" s="44">
        <v>23</v>
      </c>
      <c r="AL233" s="44">
        <v>23</v>
      </c>
      <c r="AM233" s="44">
        <v>23</v>
      </c>
      <c r="AN233" s="44">
        <v>23</v>
      </c>
      <c r="AO233" s="44">
        <v>23</v>
      </c>
      <c r="AP233" s="44">
        <v>23</v>
      </c>
      <c r="AQ233" s="44">
        <v>23</v>
      </c>
      <c r="AR233" s="44">
        <v>23</v>
      </c>
      <c r="AS233" s="44">
        <v>23</v>
      </c>
      <c r="AT233" s="44">
        <v>23</v>
      </c>
      <c r="AU233" s="44">
        <v>23</v>
      </c>
      <c r="AV233" s="44">
        <v>23</v>
      </c>
      <c r="AW233" s="44">
        <v>23</v>
      </c>
      <c r="AX233" s="44">
        <v>23</v>
      </c>
      <c r="AY233" s="44">
        <v>23</v>
      </c>
      <c r="AZ233" s="44">
        <v>23</v>
      </c>
      <c r="BA233" s="44">
        <v>23</v>
      </c>
      <c r="BB233" s="44">
        <v>23</v>
      </c>
      <c r="BC233" s="44">
        <v>23</v>
      </c>
      <c r="BD233" s="44">
        <v>23</v>
      </c>
      <c r="BE233" s="44">
        <v>23</v>
      </c>
      <c r="BF233" s="44">
        <v>23</v>
      </c>
      <c r="BG233" s="44">
        <v>23</v>
      </c>
      <c r="BH233" s="44">
        <v>23</v>
      </c>
      <c r="BI233" s="44">
        <v>23</v>
      </c>
      <c r="BJ233" s="44">
        <v>23</v>
      </c>
      <c r="BK233" s="44">
        <v>23</v>
      </c>
      <c r="BL233" s="44">
        <v>23</v>
      </c>
      <c r="BM233" s="44">
        <v>23</v>
      </c>
      <c r="BN233" s="44">
        <v>23</v>
      </c>
      <c r="BO233" s="44">
        <v>23</v>
      </c>
      <c r="BP233" s="44">
        <v>23</v>
      </c>
      <c r="BQ233" s="44">
        <v>23</v>
      </c>
      <c r="BR233" s="44">
        <v>23</v>
      </c>
      <c r="BS233" s="44">
        <v>23</v>
      </c>
      <c r="BT233" s="44">
        <v>23</v>
      </c>
      <c r="BU233" s="44">
        <v>23</v>
      </c>
    </row>
    <row r="234" spans="1:73" s="30" customFormat="1">
      <c r="A234" s="44" t="s">
        <v>52</v>
      </c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5">
        <f>R232/R233*100%</f>
        <v>0</v>
      </c>
      <c r="S234" s="45">
        <f>S232/S233*100%</f>
        <v>0</v>
      </c>
      <c r="T234" s="45">
        <f>T232/T233*100%</f>
        <v>0.73913043478260865</v>
      </c>
      <c r="U234" s="45">
        <f>U232/U233*100%</f>
        <v>0.2608695652173913</v>
      </c>
      <c r="V234" s="45">
        <f t="shared" ref="V234:BU234" si="699">V232/V233*100%</f>
        <v>0</v>
      </c>
      <c r="W234" s="45">
        <f t="shared" si="699"/>
        <v>0</v>
      </c>
      <c r="X234" s="45">
        <f t="shared" si="699"/>
        <v>0.60869565217391308</v>
      </c>
      <c r="Y234" s="45">
        <f t="shared" si="699"/>
        <v>0.39130434782608697</v>
      </c>
      <c r="Z234" s="45">
        <f t="shared" si="699"/>
        <v>0</v>
      </c>
      <c r="AA234" s="45">
        <f t="shared" si="699"/>
        <v>0</v>
      </c>
      <c r="AB234" s="45">
        <f t="shared" si="699"/>
        <v>0.52173913043478259</v>
      </c>
      <c r="AC234" s="45">
        <f t="shared" si="699"/>
        <v>0.47826086956521741</v>
      </c>
      <c r="AD234" s="45">
        <f t="shared" si="699"/>
        <v>0</v>
      </c>
      <c r="AE234" s="45">
        <f t="shared" si="699"/>
        <v>0</v>
      </c>
      <c r="AF234" s="45">
        <f t="shared" si="699"/>
        <v>0.47826086956521741</v>
      </c>
      <c r="AG234" s="45">
        <f t="shared" si="699"/>
        <v>0.52173913043478259</v>
      </c>
      <c r="AH234" s="45">
        <f t="shared" si="699"/>
        <v>0</v>
      </c>
      <c r="AI234" s="45">
        <f t="shared" si="699"/>
        <v>0</v>
      </c>
      <c r="AJ234" s="45">
        <f t="shared" si="699"/>
        <v>0.60869565217391308</v>
      </c>
      <c r="AK234" s="45">
        <f t="shared" si="699"/>
        <v>0.39130434782608697</v>
      </c>
      <c r="AL234" s="45">
        <f t="shared" si="699"/>
        <v>0</v>
      </c>
      <c r="AM234" s="45">
        <f t="shared" si="699"/>
        <v>0</v>
      </c>
      <c r="AN234" s="45">
        <f t="shared" si="699"/>
        <v>0.56521739130434778</v>
      </c>
      <c r="AO234" s="45">
        <f t="shared" si="699"/>
        <v>0.43478260869565216</v>
      </c>
      <c r="AP234" s="45">
        <f t="shared" si="699"/>
        <v>0</v>
      </c>
      <c r="AQ234" s="45">
        <f t="shared" si="699"/>
        <v>4.3478260869565216E-2</v>
      </c>
      <c r="AR234" s="45">
        <f t="shared" si="699"/>
        <v>0.30434782608695654</v>
      </c>
      <c r="AS234" s="45">
        <f t="shared" si="699"/>
        <v>0.65217391304347827</v>
      </c>
      <c r="AT234" s="45">
        <f t="shared" si="699"/>
        <v>0</v>
      </c>
      <c r="AU234" s="45">
        <f t="shared" si="699"/>
        <v>0</v>
      </c>
      <c r="AV234" s="45">
        <f t="shared" si="699"/>
        <v>0.60869565217391308</v>
      </c>
      <c r="AW234" s="45">
        <f t="shared" si="699"/>
        <v>0.39130434782608697</v>
      </c>
      <c r="AX234" s="45">
        <f t="shared" si="699"/>
        <v>0</v>
      </c>
      <c r="AY234" s="45">
        <f t="shared" si="699"/>
        <v>0</v>
      </c>
      <c r="AZ234" s="45">
        <f t="shared" si="699"/>
        <v>0.47826086956521741</v>
      </c>
      <c r="BA234" s="45">
        <f t="shared" si="699"/>
        <v>0.52173913043478259</v>
      </c>
      <c r="BB234" s="45">
        <f t="shared" si="699"/>
        <v>0</v>
      </c>
      <c r="BC234" s="45">
        <f t="shared" si="699"/>
        <v>0</v>
      </c>
      <c r="BD234" s="45">
        <f t="shared" si="699"/>
        <v>0.60869565217391308</v>
      </c>
      <c r="BE234" s="45">
        <f t="shared" si="699"/>
        <v>0.39130434782608697</v>
      </c>
      <c r="BF234" s="45">
        <f t="shared" si="699"/>
        <v>0</v>
      </c>
      <c r="BG234" s="45">
        <f t="shared" si="699"/>
        <v>4.3478260869565216E-2</v>
      </c>
      <c r="BH234" s="45">
        <f t="shared" si="699"/>
        <v>0.34782608695652173</v>
      </c>
      <c r="BI234" s="45">
        <f t="shared" si="699"/>
        <v>0.60869565217391308</v>
      </c>
      <c r="BJ234" s="45">
        <f t="shared" si="699"/>
        <v>0</v>
      </c>
      <c r="BK234" s="45">
        <f t="shared" si="699"/>
        <v>0</v>
      </c>
      <c r="BL234" s="45">
        <f t="shared" si="699"/>
        <v>0.30434782608695654</v>
      </c>
      <c r="BM234" s="45">
        <f t="shared" si="699"/>
        <v>0.69565217391304346</v>
      </c>
      <c r="BN234" s="45">
        <f t="shared" si="699"/>
        <v>0</v>
      </c>
      <c r="BO234" s="45">
        <f t="shared" si="699"/>
        <v>0</v>
      </c>
      <c r="BP234" s="45">
        <f t="shared" si="699"/>
        <v>0.47826086956521741</v>
      </c>
      <c r="BQ234" s="45">
        <f t="shared" si="699"/>
        <v>0.52173913043478259</v>
      </c>
      <c r="BR234" s="45">
        <f t="shared" si="699"/>
        <v>0</v>
      </c>
      <c r="BS234" s="45">
        <f t="shared" si="699"/>
        <v>0</v>
      </c>
      <c r="BT234" s="45">
        <f t="shared" si="699"/>
        <v>0.43478260869565216</v>
      </c>
      <c r="BU234" s="45">
        <f t="shared" si="699"/>
        <v>0.56521739130434778</v>
      </c>
    </row>
    <row r="235" spans="1:73" s="30" customFormat="1">
      <c r="A235" s="45"/>
      <c r="B235" s="45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  <c r="AJ235" s="197"/>
      <c r="AK235" s="197"/>
      <c r="AL235" s="197"/>
      <c r="AM235" s="197"/>
      <c r="AN235" s="197"/>
      <c r="AO235" s="197"/>
      <c r="AP235" s="197"/>
      <c r="AQ235" s="197"/>
      <c r="AR235" s="197"/>
      <c r="AS235" s="197"/>
      <c r="AT235" s="197"/>
      <c r="AU235" s="197"/>
      <c r="AV235" s="197"/>
      <c r="AW235" s="197"/>
      <c r="AX235" s="197"/>
      <c r="AY235" s="197"/>
      <c r="AZ235" s="197"/>
      <c r="BA235" s="197"/>
      <c r="BB235" s="197"/>
      <c r="BC235" s="197"/>
      <c r="BD235" s="197"/>
      <c r="BE235" s="197"/>
      <c r="BF235" s="197"/>
      <c r="BG235" s="197"/>
      <c r="BH235" s="197"/>
      <c r="BI235" s="197"/>
      <c r="BJ235" s="197"/>
      <c r="BK235" s="197"/>
      <c r="BL235" s="197"/>
      <c r="BM235" s="197"/>
      <c r="BN235" s="197"/>
      <c r="BO235" s="197"/>
      <c r="BP235" s="197"/>
      <c r="BQ235" s="197"/>
      <c r="BR235" s="197"/>
      <c r="BS235" s="197"/>
      <c r="BT235" s="197"/>
      <c r="BU235" s="197"/>
    </row>
    <row r="236" spans="1:73" s="30" customFormat="1">
      <c r="A236" s="45"/>
      <c r="B236" s="45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  <c r="AJ236" s="197"/>
      <c r="AK236" s="197"/>
      <c r="AL236" s="197"/>
      <c r="AM236" s="197"/>
      <c r="AN236" s="197"/>
      <c r="AO236" s="197"/>
      <c r="AP236" s="197"/>
      <c r="AQ236" s="197"/>
      <c r="AR236" s="197"/>
      <c r="AS236" s="197"/>
      <c r="AT236" s="197"/>
      <c r="AU236" s="197"/>
      <c r="AV236" s="197"/>
      <c r="AW236" s="197"/>
      <c r="AX236" s="197"/>
      <c r="AY236" s="197"/>
      <c r="AZ236" s="197"/>
      <c r="BA236" s="197"/>
      <c r="BB236" s="197"/>
      <c r="BC236" s="197"/>
      <c r="BD236" s="197"/>
      <c r="BE236" s="197"/>
      <c r="BF236" s="197"/>
      <c r="BG236" s="197"/>
      <c r="BH236" s="197"/>
      <c r="BI236" s="197"/>
      <c r="BJ236" s="197"/>
      <c r="BK236" s="197"/>
      <c r="BL236" s="197"/>
      <c r="BM236" s="197"/>
      <c r="BN236" s="197"/>
      <c r="BO236" s="197"/>
      <c r="BP236" s="197"/>
      <c r="BQ236" s="197"/>
      <c r="BR236" s="197"/>
      <c r="BS236" s="197"/>
      <c r="BT236" s="197"/>
      <c r="BU236" s="197"/>
    </row>
    <row r="237" spans="1:73" s="30" customForma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5"/>
      <c r="AU237" s="45"/>
      <c r="AV237" s="45"/>
      <c r="AW237" s="45"/>
      <c r="AX237" s="45"/>
      <c r="AY237" s="45"/>
      <c r="AZ237" s="45"/>
      <c r="BA237" s="45"/>
      <c r="BB237" s="45"/>
      <c r="BC237" s="45"/>
      <c r="BD237" s="45"/>
      <c r="BE237" s="45"/>
      <c r="BF237" s="45"/>
      <c r="BG237" s="45"/>
      <c r="BH237" s="45"/>
      <c r="BI237" s="45"/>
      <c r="BJ237" s="45"/>
      <c r="BK237" s="45"/>
      <c r="BL237" s="45"/>
      <c r="BM237" s="45"/>
      <c r="BN237" s="45"/>
      <c r="BO237" s="45"/>
      <c r="BP237" s="45"/>
      <c r="BQ237" s="45"/>
      <c r="BR237" s="45"/>
      <c r="BS237" s="45"/>
      <c r="BT237" s="45"/>
      <c r="BU237" s="45"/>
    </row>
    <row r="238" spans="1:73" s="30" customForma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 s="165"/>
      <c r="AB238" s="165"/>
      <c r="AC238" s="165"/>
      <c r="AD238" s="165"/>
      <c r="AE238" s="165"/>
      <c r="AF238" s="16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5"/>
      <c r="AU238" s="45"/>
      <c r="AV238" s="45"/>
      <c r="AW238" s="45"/>
      <c r="AX238" s="45"/>
      <c r="AY238" s="45"/>
      <c r="AZ238" s="45"/>
      <c r="BA238" s="45"/>
      <c r="BB238" s="45"/>
      <c r="BC238" s="45"/>
      <c r="BD238" s="45"/>
      <c r="BE238" s="45"/>
      <c r="BF238" s="45"/>
      <c r="BG238" s="45"/>
      <c r="BH238" s="45"/>
      <c r="BI238" s="45"/>
      <c r="BJ238" s="45"/>
      <c r="BK238" s="45"/>
      <c r="BL238" s="45"/>
      <c r="BM238" s="45"/>
      <c r="BN238" s="45"/>
      <c r="BO238" s="45"/>
      <c r="BP238" s="45"/>
      <c r="BQ238" s="45"/>
      <c r="BR238" s="45"/>
      <c r="BS238" s="45"/>
      <c r="BT238" s="45"/>
      <c r="BU238" s="45"/>
    </row>
    <row r="239" spans="1:73" s="30" customForma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5"/>
      <c r="AU239" s="45"/>
      <c r="AV239" s="45"/>
      <c r="AW239" s="45"/>
      <c r="AX239" s="45"/>
      <c r="AY239" s="45"/>
      <c r="AZ239" s="45"/>
      <c r="BA239" s="45"/>
      <c r="BB239" s="45"/>
      <c r="BC239" s="45"/>
      <c r="BD239" s="45"/>
      <c r="BE239" s="45"/>
      <c r="BF239" s="45"/>
      <c r="BG239" s="45"/>
      <c r="BH239" s="45"/>
      <c r="BI239" s="45"/>
      <c r="BJ239" s="45"/>
      <c r="BK239" s="45"/>
      <c r="BL239" s="45"/>
      <c r="BM239" s="45"/>
      <c r="BN239" s="45"/>
      <c r="BO239" s="45"/>
      <c r="BP239" s="45"/>
      <c r="BQ239" s="45"/>
      <c r="BR239" s="45"/>
      <c r="BS239" s="45"/>
      <c r="BT239" s="45"/>
      <c r="BU239" s="45"/>
    </row>
    <row r="240" spans="1:73" s="30" customForma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5"/>
      <c r="AU240" s="45"/>
      <c r="AV240" s="45"/>
      <c r="AW240" s="45"/>
      <c r="AX240" s="45"/>
      <c r="AY240" s="45"/>
      <c r="AZ240" s="45"/>
      <c r="BA240" s="45"/>
      <c r="BB240" s="45"/>
      <c r="BC240" s="45"/>
      <c r="BD240" s="45"/>
      <c r="BE240" s="45"/>
      <c r="BF240" s="45"/>
      <c r="BG240" s="45"/>
      <c r="BH240" s="45"/>
      <c r="BI240" s="45"/>
      <c r="BJ240" s="45"/>
      <c r="BK240" s="45"/>
      <c r="BL240" s="45"/>
      <c r="BM240" s="45"/>
      <c r="BN240" s="45"/>
      <c r="BO240" s="45"/>
      <c r="BP240" s="45"/>
      <c r="BQ240" s="45"/>
      <c r="BR240" s="45"/>
      <c r="BS240" s="45"/>
      <c r="BT240" s="45"/>
      <c r="BU240" s="45"/>
    </row>
    <row r="241" spans="1:73" s="30" customForma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5"/>
      <c r="AU241" s="45"/>
      <c r="AV241" s="45"/>
      <c r="AW241" s="45"/>
      <c r="AX241" s="45"/>
      <c r="AY241" s="45"/>
      <c r="AZ241" s="45"/>
      <c r="BA241" s="45"/>
      <c r="BB241" s="45"/>
      <c r="BC241" s="45"/>
      <c r="BD241" s="45"/>
      <c r="BE241" s="45"/>
      <c r="BF241" s="45"/>
      <c r="BG241" s="45"/>
      <c r="BH241" s="45"/>
      <c r="BI241" s="45"/>
      <c r="BJ241" s="45"/>
      <c r="BK241" s="45"/>
      <c r="BL241" s="45"/>
      <c r="BM241" s="45"/>
      <c r="BN241" s="45"/>
      <c r="BO241" s="45"/>
      <c r="BP241" s="45"/>
      <c r="BQ241" s="45"/>
      <c r="BR241" s="45"/>
      <c r="BS241" s="45"/>
      <c r="BT241" s="45"/>
      <c r="BU241" s="45"/>
    </row>
    <row r="242" spans="1:73" s="30" customForma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</row>
    <row r="243" spans="1:73"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</row>
    <row r="244" spans="1:73"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</row>
    <row r="245" spans="1:73"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</row>
    <row r="246" spans="1:73"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5"/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5"/>
      <c r="BS246" s="45"/>
      <c r="BT246" s="45"/>
      <c r="BU246" s="45"/>
    </row>
    <row r="247" spans="1:73"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  <c r="BK247" s="45"/>
      <c r="BL247" s="45"/>
      <c r="BM247" s="45"/>
      <c r="BN247" s="45"/>
      <c r="BO247" s="45"/>
      <c r="BP247" s="45"/>
      <c r="BQ247" s="45"/>
      <c r="BR247" s="45"/>
      <c r="BS247" s="45"/>
      <c r="BT247" s="45"/>
      <c r="BU247" s="45"/>
    </row>
    <row r="248" spans="1:73"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5"/>
      <c r="AU248" s="45"/>
      <c r="AV248" s="45"/>
      <c r="AW248" s="45"/>
      <c r="AX248" s="45"/>
      <c r="AY248" s="45"/>
      <c r="AZ248" s="45"/>
      <c r="BA248" s="45"/>
      <c r="BB248" s="45"/>
      <c r="BC248" s="45"/>
      <c r="BD248" s="45"/>
      <c r="BE248" s="45"/>
      <c r="BF248" s="45"/>
      <c r="BG248" s="45"/>
      <c r="BH248" s="45"/>
      <c r="BI248" s="45"/>
      <c r="BJ248" s="45"/>
      <c r="BK248" s="45"/>
      <c r="BL248" s="45"/>
      <c r="BM248" s="45"/>
      <c r="BN248" s="45"/>
      <c r="BO248" s="45"/>
      <c r="BP248" s="45"/>
      <c r="BQ248" s="45"/>
      <c r="BR248" s="45"/>
      <c r="BS248" s="45"/>
      <c r="BT248" s="45"/>
      <c r="BU248" s="45"/>
    </row>
    <row r="249" spans="1:73"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5"/>
      <c r="AU249" s="45"/>
      <c r="AV249" s="45"/>
      <c r="AW249" s="45"/>
      <c r="AX249" s="45"/>
      <c r="AY249" s="45"/>
      <c r="AZ249" s="45"/>
      <c r="BA249" s="45"/>
      <c r="BB249" s="45"/>
      <c r="BC249" s="45"/>
      <c r="BD249" s="45"/>
      <c r="BE249" s="45"/>
      <c r="BF249" s="45"/>
      <c r="BG249" s="45"/>
      <c r="BH249" s="45"/>
      <c r="BI249" s="45"/>
      <c r="BJ249" s="45"/>
      <c r="BK249" s="45"/>
      <c r="BL249" s="45"/>
      <c r="BM249" s="45"/>
      <c r="BN249" s="45"/>
      <c r="BO249" s="45"/>
      <c r="BP249" s="45"/>
      <c r="BQ249" s="45"/>
      <c r="BR249" s="45"/>
      <c r="BS249" s="45"/>
      <c r="BT249" s="45"/>
      <c r="BU249" s="45"/>
    </row>
    <row r="250" spans="1:73"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5"/>
      <c r="AU250" s="45"/>
      <c r="AV250" s="45"/>
      <c r="AW250" s="45"/>
      <c r="AX250" s="45"/>
      <c r="AY250" s="45"/>
      <c r="AZ250" s="45"/>
      <c r="BA250" s="45"/>
      <c r="BB250" s="45"/>
      <c r="BC250" s="45"/>
      <c r="BD250" s="45"/>
      <c r="BE250" s="45"/>
      <c r="BF250" s="45"/>
      <c r="BG250" s="45"/>
      <c r="BH250" s="45"/>
      <c r="BI250" s="45"/>
      <c r="BJ250" s="45"/>
      <c r="BK250" s="45"/>
      <c r="BL250" s="45"/>
      <c r="BM250" s="45"/>
      <c r="BN250" s="45"/>
      <c r="BO250" s="45"/>
      <c r="BP250" s="45"/>
      <c r="BQ250" s="45"/>
      <c r="BR250" s="45"/>
      <c r="BS250" s="45"/>
      <c r="BT250" s="45"/>
      <c r="BU250" s="45"/>
    </row>
    <row r="251" spans="1:73"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5"/>
      <c r="AU251" s="45"/>
      <c r="AV251" s="45"/>
      <c r="AW251" s="45"/>
      <c r="AX251" s="45"/>
      <c r="AY251" s="45"/>
      <c r="AZ251" s="45"/>
      <c r="BA251" s="45"/>
      <c r="BB251" s="45"/>
      <c r="BC251" s="45"/>
      <c r="BD251" s="45"/>
      <c r="BE251" s="45"/>
      <c r="BF251" s="45"/>
      <c r="BG251" s="45"/>
      <c r="BH251" s="45"/>
      <c r="BI251" s="45"/>
      <c r="BJ251" s="45"/>
      <c r="BK251" s="45"/>
      <c r="BL251" s="45"/>
      <c r="BM251" s="45"/>
      <c r="BN251" s="45"/>
      <c r="BO251" s="45"/>
      <c r="BP251" s="45"/>
      <c r="BQ251" s="45"/>
      <c r="BR251" s="45"/>
      <c r="BS251" s="45"/>
      <c r="BT251" s="45"/>
      <c r="BU251" s="45"/>
    </row>
    <row r="252" spans="1:73"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5"/>
      <c r="AU252" s="45"/>
      <c r="AV252" s="45"/>
      <c r="AW252" s="45"/>
      <c r="AX252" s="45"/>
      <c r="AY252" s="45"/>
      <c r="AZ252" s="45"/>
      <c r="BA252" s="45"/>
      <c r="BB252" s="45"/>
      <c r="BC252" s="45"/>
      <c r="BD252" s="45"/>
      <c r="BE252" s="45"/>
      <c r="BF252" s="45"/>
      <c r="BG252" s="45"/>
      <c r="BH252" s="45"/>
      <c r="BI252" s="45"/>
      <c r="BJ252" s="45"/>
      <c r="BK252" s="45"/>
      <c r="BL252" s="45"/>
      <c r="BM252" s="45"/>
      <c r="BN252" s="45"/>
      <c r="BO252" s="45"/>
      <c r="BP252" s="45"/>
      <c r="BQ252" s="45"/>
      <c r="BR252" s="45"/>
      <c r="BS252" s="45"/>
      <c r="BT252" s="45"/>
      <c r="BU252" s="45"/>
    </row>
    <row r="253" spans="1:73"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5"/>
      <c r="AU253" s="45"/>
      <c r="AV253" s="45"/>
      <c r="AW253" s="45"/>
      <c r="AX253" s="45"/>
      <c r="AY253" s="45"/>
      <c r="AZ253" s="45"/>
      <c r="BA253" s="45"/>
      <c r="BB253" s="45"/>
      <c r="BC253" s="45"/>
      <c r="BD253" s="45"/>
      <c r="BE253" s="45"/>
      <c r="BF253" s="45"/>
      <c r="BG253" s="45"/>
      <c r="BH253" s="45"/>
      <c r="BI253" s="45"/>
      <c r="BJ253" s="45"/>
      <c r="BK253" s="45"/>
      <c r="BL253" s="45"/>
      <c r="BM253" s="45"/>
      <c r="BN253" s="45"/>
      <c r="BO253" s="45"/>
      <c r="BP253" s="45"/>
      <c r="BQ253" s="45"/>
      <c r="BR253" s="45"/>
      <c r="BS253" s="45"/>
      <c r="BT253" s="45"/>
      <c r="BU253" s="45"/>
    </row>
    <row r="254" spans="1:73"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</row>
    <row r="255" spans="1:73"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</row>
    <row r="256" spans="1:73"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</row>
  </sheetData>
  <mergeCells count="31">
    <mergeCell ref="CD4:CE4"/>
    <mergeCell ref="BZ7:BZ9"/>
    <mergeCell ref="CD9:CE9"/>
    <mergeCell ref="C26:C54"/>
    <mergeCell ref="C77:C88"/>
    <mergeCell ref="V1:Y1"/>
    <mergeCell ref="C207:C229"/>
    <mergeCell ref="C62:C69"/>
    <mergeCell ref="AX1:BA1"/>
    <mergeCell ref="BB1:BE1"/>
    <mergeCell ref="C3:C16"/>
    <mergeCell ref="C96:C100"/>
    <mergeCell ref="C108:C117"/>
    <mergeCell ref="C125:C134"/>
    <mergeCell ref="C142:C151"/>
    <mergeCell ref="C159:C199"/>
    <mergeCell ref="A1:C2"/>
    <mergeCell ref="D1:E1"/>
    <mergeCell ref="F1:K1"/>
    <mergeCell ref="L1:Q1"/>
    <mergeCell ref="R1:U1"/>
    <mergeCell ref="BN1:BQ1"/>
    <mergeCell ref="BR1:BU1"/>
    <mergeCell ref="Z1:AC1"/>
    <mergeCell ref="AD1:AG1"/>
    <mergeCell ref="AH1:AK1"/>
    <mergeCell ref="AL1:AO1"/>
    <mergeCell ref="AP1:AS1"/>
    <mergeCell ref="AT1:AW1"/>
    <mergeCell ref="BJ1:BM1"/>
    <mergeCell ref="BF1:BI1"/>
  </mergeCells>
  <pageMargins left="1.299212598425197" right="0.12" top="0.74803149606299213" bottom="0.74803149606299213" header="0.31496062992125984" footer="0.31496062992125984"/>
  <pageSetup paperSize="5" scale="45" orientation="landscape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XFD832"/>
  <sheetViews>
    <sheetView topLeftCell="G1" workbookViewId="0">
      <pane ySplit="2" topLeftCell="A390" activePane="bottomLeft" state="frozen"/>
      <selection activeCell="R1" sqref="R1"/>
      <selection pane="bottomLeft" activeCell="G413" sqref="G413"/>
    </sheetView>
  </sheetViews>
  <sheetFormatPr defaultRowHeight="15"/>
  <cols>
    <col min="1" max="3" width="3.7109375" customWidth="1"/>
    <col min="4" max="5" width="4" customWidth="1"/>
    <col min="6" max="6" width="4" style="505" customWidth="1"/>
    <col min="7" max="12" width="4.42578125" customWidth="1"/>
    <col min="13" max="17" width="0" hidden="1" customWidth="1"/>
    <col min="18" max="18" width="3.5703125" style="505" customWidth="1"/>
    <col min="19" max="19" width="6" customWidth="1"/>
    <col min="20" max="20" width="5.28515625" customWidth="1"/>
    <col min="21" max="21" width="5.5703125" customWidth="1"/>
    <col min="22" max="22" width="5.7109375" customWidth="1"/>
    <col min="23" max="74" width="6" customWidth="1"/>
    <col min="76" max="76" width="15" customWidth="1"/>
    <col min="77" max="78" width="14.7109375" customWidth="1"/>
    <col min="80" max="80" width="11.42578125" customWidth="1"/>
    <col min="83" max="83" width="7.28515625" customWidth="1"/>
    <col min="84" max="84" width="6.5703125" customWidth="1"/>
    <col min="86" max="86" width="3.5703125" customWidth="1"/>
    <col min="87" max="87" width="4.140625" customWidth="1"/>
    <col min="88" max="88" width="6" customWidth="1"/>
    <col min="89" max="89" width="6.42578125" customWidth="1"/>
    <col min="91" max="92" width="4" customWidth="1"/>
    <col min="93" max="93" width="5.42578125" customWidth="1"/>
    <col min="94" max="94" width="7" customWidth="1"/>
    <col min="96" max="96" width="23.42578125" customWidth="1"/>
  </cols>
  <sheetData>
    <row r="1" spans="1:94">
      <c r="A1" s="601" t="s">
        <v>0</v>
      </c>
      <c r="B1" s="602"/>
      <c r="C1" s="603"/>
      <c r="D1" s="607" t="s">
        <v>1</v>
      </c>
      <c r="E1" s="824"/>
      <c r="F1" s="608"/>
      <c r="G1" s="609" t="s">
        <v>2</v>
      </c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794"/>
      <c r="S1" s="615">
        <v>1</v>
      </c>
      <c r="T1" s="616"/>
      <c r="U1" s="616"/>
      <c r="V1" s="617"/>
      <c r="W1" s="598">
        <v>2</v>
      </c>
      <c r="X1" s="599"/>
      <c r="Y1" s="599"/>
      <c r="Z1" s="600"/>
      <c r="AA1" s="637">
        <v>3</v>
      </c>
      <c r="AB1" s="638"/>
      <c r="AC1" s="638"/>
      <c r="AD1" s="639"/>
      <c r="AE1" s="640">
        <v>4</v>
      </c>
      <c r="AF1" s="641"/>
      <c r="AG1" s="641"/>
      <c r="AH1" s="642"/>
      <c r="AI1" s="643">
        <v>5</v>
      </c>
      <c r="AJ1" s="644"/>
      <c r="AK1" s="644"/>
      <c r="AL1" s="645"/>
      <c r="AM1" s="634">
        <v>6</v>
      </c>
      <c r="AN1" s="635"/>
      <c r="AO1" s="635"/>
      <c r="AP1" s="636"/>
      <c r="AQ1" s="646">
        <v>7</v>
      </c>
      <c r="AR1" s="647"/>
      <c r="AS1" s="647"/>
      <c r="AT1" s="648"/>
      <c r="AU1" s="649">
        <v>8</v>
      </c>
      <c r="AV1" s="650"/>
      <c r="AW1" s="650"/>
      <c r="AX1" s="651"/>
      <c r="AY1" s="615">
        <v>9</v>
      </c>
      <c r="AZ1" s="616"/>
      <c r="BA1" s="616"/>
      <c r="BB1" s="617"/>
      <c r="BC1" s="598">
        <v>10</v>
      </c>
      <c r="BD1" s="599"/>
      <c r="BE1" s="599"/>
      <c r="BF1" s="600"/>
      <c r="BG1" s="637">
        <v>11</v>
      </c>
      <c r="BH1" s="638"/>
      <c r="BI1" s="638"/>
      <c r="BJ1" s="639"/>
      <c r="BK1" s="640">
        <v>12</v>
      </c>
      <c r="BL1" s="641"/>
      <c r="BM1" s="641"/>
      <c r="BN1" s="642"/>
      <c r="BO1" s="643">
        <v>13</v>
      </c>
      <c r="BP1" s="644"/>
      <c r="BQ1" s="644"/>
      <c r="BR1" s="645"/>
      <c r="BS1" s="634">
        <v>14</v>
      </c>
      <c r="BT1" s="635"/>
      <c r="BU1" s="635"/>
      <c r="BV1" s="636"/>
    </row>
    <row r="2" spans="1:94">
      <c r="A2" s="604"/>
      <c r="B2" s="605"/>
      <c r="C2" s="606"/>
      <c r="D2" s="1" t="s">
        <v>4</v>
      </c>
      <c r="E2" s="499" t="s">
        <v>5</v>
      </c>
      <c r="F2" s="499" t="s">
        <v>577</v>
      </c>
      <c r="G2" s="498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5" t="s">
        <v>11</v>
      </c>
      <c r="M2" s="3" t="s">
        <v>12</v>
      </c>
      <c r="N2" s="4" t="s">
        <v>13</v>
      </c>
      <c r="O2" s="4" t="s">
        <v>14</v>
      </c>
      <c r="P2" s="4" t="s">
        <v>15</v>
      </c>
      <c r="Q2" s="5" t="s">
        <v>16</v>
      </c>
      <c r="R2" s="5" t="s">
        <v>17</v>
      </c>
      <c r="S2" s="9" t="s">
        <v>18</v>
      </c>
      <c r="T2" s="9" t="s">
        <v>19</v>
      </c>
      <c r="U2" s="9" t="s">
        <v>20</v>
      </c>
      <c r="V2" s="9" t="s">
        <v>21</v>
      </c>
      <c r="W2" s="10" t="s">
        <v>18</v>
      </c>
      <c r="X2" s="10" t="s">
        <v>19</v>
      </c>
      <c r="Y2" s="10" t="s">
        <v>20</v>
      </c>
      <c r="Z2" s="10" t="s">
        <v>21</v>
      </c>
      <c r="AA2" s="11" t="s">
        <v>18</v>
      </c>
      <c r="AB2" s="11" t="s">
        <v>19</v>
      </c>
      <c r="AC2" s="11" t="s">
        <v>20</v>
      </c>
      <c r="AD2" s="11" t="s">
        <v>21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18</v>
      </c>
      <c r="AJ2" s="13" t="s">
        <v>19</v>
      </c>
      <c r="AK2" s="13" t="s">
        <v>20</v>
      </c>
      <c r="AL2" s="13" t="s">
        <v>21</v>
      </c>
      <c r="AM2" s="14" t="s">
        <v>18</v>
      </c>
      <c r="AN2" s="14" t="s">
        <v>19</v>
      </c>
      <c r="AO2" s="14" t="s">
        <v>20</v>
      </c>
      <c r="AP2" s="14" t="s">
        <v>21</v>
      </c>
      <c r="AQ2" s="15" t="s">
        <v>18</v>
      </c>
      <c r="AR2" s="15" t="s">
        <v>19</v>
      </c>
      <c r="AS2" s="15" t="s">
        <v>20</v>
      </c>
      <c r="AT2" s="15" t="s">
        <v>21</v>
      </c>
      <c r="AU2" s="16" t="s">
        <v>18</v>
      </c>
      <c r="AV2" s="16" t="s">
        <v>19</v>
      </c>
      <c r="AW2" s="16" t="s">
        <v>20</v>
      </c>
      <c r="AX2" s="16" t="s">
        <v>21</v>
      </c>
      <c r="AY2" s="9" t="s">
        <v>18</v>
      </c>
      <c r="AZ2" s="9" t="s">
        <v>19</v>
      </c>
      <c r="BA2" s="9" t="s">
        <v>20</v>
      </c>
      <c r="BB2" s="9" t="s">
        <v>21</v>
      </c>
      <c r="BC2" s="10" t="s">
        <v>18</v>
      </c>
      <c r="BD2" s="10" t="s">
        <v>19</v>
      </c>
      <c r="BE2" s="10" t="s">
        <v>20</v>
      </c>
      <c r="BF2" s="10" t="s">
        <v>21</v>
      </c>
      <c r="BG2" s="11" t="s">
        <v>18</v>
      </c>
      <c r="BH2" s="11" t="s">
        <v>19</v>
      </c>
      <c r="BI2" s="11" t="s">
        <v>20</v>
      </c>
      <c r="BJ2" s="11" t="s">
        <v>21</v>
      </c>
      <c r="BK2" s="12" t="s">
        <v>18</v>
      </c>
      <c r="BL2" s="12" t="s">
        <v>19</v>
      </c>
      <c r="BM2" s="12" t="s">
        <v>20</v>
      </c>
      <c r="BN2" s="12" t="s">
        <v>21</v>
      </c>
      <c r="BO2" s="13" t="s">
        <v>18</v>
      </c>
      <c r="BP2" s="13" t="s">
        <v>19</v>
      </c>
      <c r="BQ2" s="13" t="s">
        <v>20</v>
      </c>
      <c r="BR2" s="13" t="s">
        <v>21</v>
      </c>
      <c r="BS2" s="14" t="s">
        <v>18</v>
      </c>
      <c r="BT2" s="14" t="s">
        <v>19</v>
      </c>
      <c r="BU2" s="14" t="s">
        <v>20</v>
      </c>
      <c r="BV2" s="14" t="s">
        <v>21</v>
      </c>
    </row>
    <row r="3" spans="1:94">
      <c r="A3" s="17">
        <v>1</v>
      </c>
      <c r="B3" s="172">
        <v>1</v>
      </c>
      <c r="C3" s="658" t="s">
        <v>564</v>
      </c>
      <c r="D3" s="18">
        <v>1</v>
      </c>
      <c r="E3" s="19"/>
      <c r="F3" s="500"/>
      <c r="G3" s="20">
        <v>1</v>
      </c>
      <c r="H3" s="20"/>
      <c r="I3" s="20"/>
      <c r="J3" s="20"/>
      <c r="K3" s="20"/>
      <c r="L3" s="20"/>
      <c r="M3" s="20"/>
      <c r="N3" s="20"/>
      <c r="O3" s="20"/>
      <c r="P3" s="20"/>
      <c r="Q3" s="19"/>
      <c r="R3" s="500"/>
      <c r="S3" s="21"/>
      <c r="T3" s="21"/>
      <c r="U3" s="21"/>
      <c r="V3" s="21">
        <v>4</v>
      </c>
      <c r="W3" s="22"/>
      <c r="X3" s="22"/>
      <c r="Y3" s="22"/>
      <c r="Z3" s="22">
        <v>4</v>
      </c>
      <c r="AA3" s="23"/>
      <c r="AB3" s="23"/>
      <c r="AC3" s="23"/>
      <c r="AD3" s="23">
        <v>4</v>
      </c>
      <c r="AE3" s="24"/>
      <c r="AF3" s="24"/>
      <c r="AG3" s="24"/>
      <c r="AH3" s="24">
        <v>4</v>
      </c>
      <c r="AI3" s="25"/>
      <c r="AJ3" s="25"/>
      <c r="AK3" s="25"/>
      <c r="AL3" s="25">
        <v>4</v>
      </c>
      <c r="AM3" s="26"/>
      <c r="AN3" s="26"/>
      <c r="AO3" s="26"/>
      <c r="AP3" s="26">
        <v>4</v>
      </c>
      <c r="AQ3" s="22"/>
      <c r="AR3" s="22"/>
      <c r="AS3" s="22"/>
      <c r="AT3" s="22">
        <v>4</v>
      </c>
      <c r="AU3" s="27"/>
      <c r="AV3" s="27"/>
      <c r="AW3" s="27"/>
      <c r="AX3" s="27">
        <v>4</v>
      </c>
      <c r="AY3" s="21"/>
      <c r="AZ3" s="21"/>
      <c r="BA3" s="21"/>
      <c r="BB3" s="21">
        <v>4</v>
      </c>
      <c r="BC3" s="22"/>
      <c r="BD3" s="22"/>
      <c r="BE3" s="22"/>
      <c r="BF3" s="22">
        <v>4</v>
      </c>
      <c r="BG3" s="23"/>
      <c r="BH3" s="23"/>
      <c r="BI3" s="23"/>
      <c r="BJ3" s="23">
        <v>4</v>
      </c>
      <c r="BK3" s="24"/>
      <c r="BL3" s="24"/>
      <c r="BM3" s="24"/>
      <c r="BN3" s="24">
        <v>4</v>
      </c>
      <c r="BO3" s="25"/>
      <c r="BP3" s="25"/>
      <c r="BQ3" s="25"/>
      <c r="BR3" s="25">
        <v>4</v>
      </c>
      <c r="BS3" s="26"/>
      <c r="BT3" s="26"/>
      <c r="BU3" s="26"/>
      <c r="BV3" s="26">
        <v>4</v>
      </c>
      <c r="CA3" s="170"/>
      <c r="CB3" s="44"/>
      <c r="CC3" s="171"/>
      <c r="CK3" s="28"/>
      <c r="CP3" s="28"/>
    </row>
    <row r="4" spans="1:94">
      <c r="A4" s="17">
        <v>2</v>
      </c>
      <c r="B4" s="172">
        <v>2</v>
      </c>
      <c r="C4" s="659"/>
      <c r="D4" s="18">
        <v>1</v>
      </c>
      <c r="E4" s="19"/>
      <c r="F4" s="500"/>
      <c r="G4" s="20"/>
      <c r="H4" s="20">
        <v>1</v>
      </c>
      <c r="I4" s="20"/>
      <c r="J4" s="20"/>
      <c r="K4" s="20"/>
      <c r="L4" s="20"/>
      <c r="M4" s="20"/>
      <c r="N4" s="20"/>
      <c r="O4" s="20"/>
      <c r="P4" s="20"/>
      <c r="Q4" s="19"/>
      <c r="R4" s="500"/>
      <c r="S4" s="21"/>
      <c r="T4" s="21"/>
      <c r="U4" s="21">
        <v>3</v>
      </c>
      <c r="V4" s="21"/>
      <c r="W4" s="22"/>
      <c r="X4" s="22"/>
      <c r="Y4" s="22">
        <v>3</v>
      </c>
      <c r="Z4" s="22"/>
      <c r="AA4" s="23"/>
      <c r="AB4" s="23"/>
      <c r="AC4" s="23">
        <v>3</v>
      </c>
      <c r="AD4" s="23"/>
      <c r="AE4" s="24"/>
      <c r="AF4" s="24"/>
      <c r="AG4" s="24"/>
      <c r="AH4" s="24">
        <v>4</v>
      </c>
      <c r="AI4" s="25"/>
      <c r="AJ4" s="25"/>
      <c r="AK4" s="25"/>
      <c r="AL4" s="25">
        <v>4</v>
      </c>
      <c r="AM4" s="26"/>
      <c r="AN4" s="26"/>
      <c r="AO4" s="26"/>
      <c r="AP4" s="26">
        <v>4</v>
      </c>
      <c r="AQ4" s="22"/>
      <c r="AR4" s="22"/>
      <c r="AS4" s="22"/>
      <c r="AT4" s="22">
        <v>4</v>
      </c>
      <c r="AU4" s="27"/>
      <c r="AV4" s="27"/>
      <c r="AW4" s="27"/>
      <c r="AX4" s="27">
        <v>4</v>
      </c>
      <c r="AY4" s="21"/>
      <c r="AZ4" s="21"/>
      <c r="BA4" s="21"/>
      <c r="BB4" s="21">
        <v>4</v>
      </c>
      <c r="BC4" s="22"/>
      <c r="BD4" s="22"/>
      <c r="BE4" s="22"/>
      <c r="BF4" s="22">
        <v>4</v>
      </c>
      <c r="BG4" s="23"/>
      <c r="BH4" s="23"/>
      <c r="BI4" s="23"/>
      <c r="BJ4" s="23">
        <v>4</v>
      </c>
      <c r="BK4" s="24"/>
      <c r="BL4" s="24"/>
      <c r="BM4" s="24"/>
      <c r="BN4" s="24">
        <v>4</v>
      </c>
      <c r="BO4" s="25"/>
      <c r="BP4" s="25"/>
      <c r="BQ4" s="25"/>
      <c r="BR4" s="25">
        <v>4</v>
      </c>
      <c r="BS4" s="26"/>
      <c r="BT4" s="26"/>
      <c r="BU4" s="26"/>
      <c r="BV4" s="26">
        <v>4</v>
      </c>
      <c r="CA4" s="170"/>
      <c r="CB4" s="44"/>
      <c r="CC4" s="171"/>
      <c r="CK4" s="28"/>
      <c r="CP4" s="28"/>
    </row>
    <row r="5" spans="1:94">
      <c r="A5" s="17">
        <v>3</v>
      </c>
      <c r="B5" s="172">
        <v>3</v>
      </c>
      <c r="C5" s="659"/>
      <c r="D5" s="18">
        <v>1</v>
      </c>
      <c r="E5" s="19"/>
      <c r="F5" s="500"/>
      <c r="G5" s="20"/>
      <c r="H5" s="20"/>
      <c r="I5" s="20">
        <v>1</v>
      </c>
      <c r="J5" s="20"/>
      <c r="K5" s="20"/>
      <c r="L5" s="20"/>
      <c r="M5" s="20"/>
      <c r="N5" s="20"/>
      <c r="O5" s="20"/>
      <c r="P5" s="20"/>
      <c r="Q5" s="19"/>
      <c r="R5" s="500"/>
      <c r="S5" s="21"/>
      <c r="T5" s="21"/>
      <c r="U5" s="21">
        <v>3</v>
      </c>
      <c r="V5" s="21"/>
      <c r="W5" s="22"/>
      <c r="X5" s="22"/>
      <c r="Y5" s="22">
        <v>3</v>
      </c>
      <c r="Z5" s="22"/>
      <c r="AA5" s="23"/>
      <c r="AB5" s="23"/>
      <c r="AC5" s="23">
        <v>3</v>
      </c>
      <c r="AD5" s="23"/>
      <c r="AE5" s="24"/>
      <c r="AF5" s="24"/>
      <c r="AG5" s="24">
        <v>3</v>
      </c>
      <c r="AH5" s="24"/>
      <c r="AI5" s="25"/>
      <c r="AJ5" s="25"/>
      <c r="AK5" s="25">
        <v>3</v>
      </c>
      <c r="AL5" s="25"/>
      <c r="AM5" s="26"/>
      <c r="AN5" s="26"/>
      <c r="AO5" s="26"/>
      <c r="AP5" s="26">
        <v>4</v>
      </c>
      <c r="AQ5" s="22"/>
      <c r="AR5" s="22"/>
      <c r="AS5" s="22">
        <v>3</v>
      </c>
      <c r="AT5" s="22"/>
      <c r="AU5" s="27"/>
      <c r="AV5" s="27"/>
      <c r="AW5" s="27"/>
      <c r="AX5" s="27">
        <v>4</v>
      </c>
      <c r="AY5" s="21"/>
      <c r="AZ5" s="21"/>
      <c r="BA5" s="21">
        <v>3</v>
      </c>
      <c r="BB5" s="21"/>
      <c r="BC5" s="22"/>
      <c r="BD5" s="22"/>
      <c r="BE5" s="22">
        <v>3</v>
      </c>
      <c r="BF5" s="22"/>
      <c r="BG5" s="23"/>
      <c r="BH5" s="23"/>
      <c r="BI5" s="23">
        <v>3</v>
      </c>
      <c r="BJ5" s="23"/>
      <c r="BK5" s="24"/>
      <c r="BL5" s="24"/>
      <c r="BM5" s="24">
        <v>3</v>
      </c>
      <c r="BN5" s="24"/>
      <c r="BO5" s="25"/>
      <c r="BP5" s="25"/>
      <c r="BQ5" s="25">
        <v>3</v>
      </c>
      <c r="BR5" s="25"/>
      <c r="BS5" s="26"/>
      <c r="BT5" s="26"/>
      <c r="BU5" s="26"/>
      <c r="BV5" s="26">
        <v>4</v>
      </c>
      <c r="CA5" s="170"/>
      <c r="CB5" s="44"/>
      <c r="CC5" s="171"/>
      <c r="CK5" s="28"/>
      <c r="CP5" s="28"/>
    </row>
    <row r="6" spans="1:94">
      <c r="A6" s="17">
        <v>4</v>
      </c>
      <c r="B6" s="172">
        <v>4</v>
      </c>
      <c r="C6" s="659"/>
      <c r="D6" s="18">
        <v>1</v>
      </c>
      <c r="E6" s="19"/>
      <c r="F6" s="500"/>
      <c r="G6" s="20">
        <v>1</v>
      </c>
      <c r="H6" s="20"/>
      <c r="I6" s="20"/>
      <c r="J6" s="20"/>
      <c r="K6" s="20"/>
      <c r="L6" s="20"/>
      <c r="M6" s="20"/>
      <c r="N6" s="20"/>
      <c r="O6" s="20"/>
      <c r="P6" s="20"/>
      <c r="Q6" s="19"/>
      <c r="R6" s="500"/>
      <c r="S6" s="21"/>
      <c r="T6" s="21"/>
      <c r="U6" s="21">
        <v>3</v>
      </c>
      <c r="V6" s="21"/>
      <c r="W6" s="22"/>
      <c r="X6" s="22"/>
      <c r="Y6" s="22">
        <v>3</v>
      </c>
      <c r="Z6" s="22"/>
      <c r="AA6" s="23"/>
      <c r="AB6" s="23"/>
      <c r="AC6" s="23">
        <v>3</v>
      </c>
      <c r="AD6" s="23"/>
      <c r="AE6" s="24"/>
      <c r="AF6" s="24"/>
      <c r="AG6" s="24">
        <v>3</v>
      </c>
      <c r="AH6" s="24"/>
      <c r="AI6" s="25"/>
      <c r="AJ6" s="25"/>
      <c r="AK6" s="25">
        <v>3</v>
      </c>
      <c r="AL6" s="25"/>
      <c r="AM6" s="26"/>
      <c r="AN6" s="26"/>
      <c r="AO6" s="26">
        <v>3</v>
      </c>
      <c r="AP6" s="26"/>
      <c r="AQ6" s="22"/>
      <c r="AR6" s="22"/>
      <c r="AS6" s="22">
        <v>3</v>
      </c>
      <c r="AT6" s="22"/>
      <c r="AU6" s="27"/>
      <c r="AV6" s="27"/>
      <c r="AW6" s="27">
        <v>3</v>
      </c>
      <c r="AX6" s="27"/>
      <c r="AY6" s="21"/>
      <c r="AZ6" s="21"/>
      <c r="BA6" s="21">
        <v>3</v>
      </c>
      <c r="BB6" s="21"/>
      <c r="BC6" s="22"/>
      <c r="BD6" s="22"/>
      <c r="BE6" s="22">
        <v>3</v>
      </c>
      <c r="BF6" s="22"/>
      <c r="BG6" s="23"/>
      <c r="BH6" s="23"/>
      <c r="BI6" s="23">
        <v>3</v>
      </c>
      <c r="BJ6" s="23"/>
      <c r="BK6" s="24"/>
      <c r="BL6" s="24"/>
      <c r="BM6" s="24">
        <v>3</v>
      </c>
      <c r="BN6" s="24"/>
      <c r="BO6" s="25"/>
      <c r="BP6" s="25"/>
      <c r="BQ6" s="25"/>
      <c r="BR6" s="25">
        <v>4</v>
      </c>
      <c r="BS6" s="26"/>
      <c r="BT6" s="26"/>
      <c r="BU6" s="26"/>
      <c r="BV6" s="26">
        <v>4</v>
      </c>
      <c r="CA6" s="170"/>
      <c r="CB6" s="44"/>
      <c r="CC6" s="171"/>
      <c r="CK6" s="28"/>
      <c r="CP6" s="28"/>
    </row>
    <row r="7" spans="1:94">
      <c r="A7" s="17">
        <v>5</v>
      </c>
      <c r="B7" s="172">
        <v>5</v>
      </c>
      <c r="C7" s="659"/>
      <c r="D7" s="18"/>
      <c r="E7" s="19">
        <v>1</v>
      </c>
      <c r="F7" s="500"/>
      <c r="G7" s="20"/>
      <c r="H7" s="20"/>
      <c r="I7" s="20">
        <v>1</v>
      </c>
      <c r="J7" s="20"/>
      <c r="K7" s="20"/>
      <c r="L7" s="20"/>
      <c r="M7" s="20"/>
      <c r="N7" s="20"/>
      <c r="O7" s="20"/>
      <c r="P7" s="20"/>
      <c r="Q7" s="19"/>
      <c r="R7" s="500"/>
      <c r="S7" s="21"/>
      <c r="T7" s="21"/>
      <c r="U7" s="21"/>
      <c r="V7" s="21">
        <v>4</v>
      </c>
      <c r="W7" s="22"/>
      <c r="X7" s="22"/>
      <c r="Y7" s="22"/>
      <c r="Z7" s="22">
        <v>4</v>
      </c>
      <c r="AA7" s="23"/>
      <c r="AB7" s="23"/>
      <c r="AC7" s="23"/>
      <c r="AD7" s="23">
        <v>4</v>
      </c>
      <c r="AE7" s="24"/>
      <c r="AF7" s="24"/>
      <c r="AG7" s="24"/>
      <c r="AH7" s="24">
        <v>4</v>
      </c>
      <c r="AI7" s="25"/>
      <c r="AJ7" s="25"/>
      <c r="AK7" s="25"/>
      <c r="AL7" s="25">
        <v>4</v>
      </c>
      <c r="AM7" s="26"/>
      <c r="AN7" s="26"/>
      <c r="AO7" s="26"/>
      <c r="AP7" s="26">
        <v>4</v>
      </c>
      <c r="AQ7" s="22"/>
      <c r="AR7" s="22"/>
      <c r="AS7" s="22"/>
      <c r="AT7" s="22">
        <v>4</v>
      </c>
      <c r="AU7" s="27"/>
      <c r="AV7" s="27"/>
      <c r="AW7" s="27"/>
      <c r="AX7" s="27">
        <v>4</v>
      </c>
      <c r="AY7" s="21"/>
      <c r="AZ7" s="21"/>
      <c r="BA7" s="21"/>
      <c r="BB7" s="21">
        <v>4</v>
      </c>
      <c r="BC7" s="22"/>
      <c r="BD7" s="22"/>
      <c r="BE7" s="22"/>
      <c r="BF7" s="22">
        <v>4</v>
      </c>
      <c r="BG7" s="23"/>
      <c r="BH7" s="23"/>
      <c r="BI7" s="23"/>
      <c r="BJ7" s="23">
        <v>4</v>
      </c>
      <c r="BK7" s="24"/>
      <c r="BL7" s="24"/>
      <c r="BM7" s="24"/>
      <c r="BN7" s="24">
        <v>4</v>
      </c>
      <c r="BO7" s="25"/>
      <c r="BP7" s="25"/>
      <c r="BQ7" s="25"/>
      <c r="BR7" s="25">
        <v>4</v>
      </c>
      <c r="BS7" s="26"/>
      <c r="BT7" s="26"/>
      <c r="BU7" s="26"/>
      <c r="BV7" s="26">
        <v>4</v>
      </c>
      <c r="CA7" s="170"/>
      <c r="CB7" s="44"/>
      <c r="CC7" s="171"/>
      <c r="CK7" s="28"/>
      <c r="CP7" s="28"/>
    </row>
    <row r="8" spans="1:94">
      <c r="A8" s="17">
        <v>6</v>
      </c>
      <c r="B8" s="172">
        <v>6</v>
      </c>
      <c r="C8" s="659"/>
      <c r="D8" s="18">
        <v>1</v>
      </c>
      <c r="E8" s="19"/>
      <c r="F8" s="500"/>
      <c r="G8" s="20"/>
      <c r="H8" s="20"/>
      <c r="I8" s="20">
        <v>1</v>
      </c>
      <c r="J8" s="20"/>
      <c r="K8" s="20"/>
      <c r="L8" s="20"/>
      <c r="M8" s="20"/>
      <c r="N8" s="20"/>
      <c r="O8" s="20"/>
      <c r="P8" s="20"/>
      <c r="Q8" s="19"/>
      <c r="R8" s="500"/>
      <c r="S8" s="21"/>
      <c r="T8" s="21"/>
      <c r="U8" s="21">
        <v>3</v>
      </c>
      <c r="V8" s="21"/>
      <c r="W8" s="22"/>
      <c r="X8" s="22"/>
      <c r="Y8" s="22">
        <v>3</v>
      </c>
      <c r="Z8" s="22"/>
      <c r="AA8" s="23"/>
      <c r="AB8" s="23"/>
      <c r="AC8" s="23">
        <v>3</v>
      </c>
      <c r="AD8" s="23"/>
      <c r="AE8" s="24"/>
      <c r="AF8" s="24"/>
      <c r="AG8" s="24">
        <v>3</v>
      </c>
      <c r="AH8" s="24"/>
      <c r="AI8" s="25"/>
      <c r="AJ8" s="25"/>
      <c r="AK8" s="25"/>
      <c r="AL8" s="25">
        <v>4</v>
      </c>
      <c r="AM8" s="26"/>
      <c r="AN8" s="26"/>
      <c r="AO8" s="26">
        <v>3</v>
      </c>
      <c r="AP8" s="26"/>
      <c r="AQ8" s="22"/>
      <c r="AR8" s="22"/>
      <c r="AS8" s="22">
        <v>3</v>
      </c>
      <c r="AT8" s="22"/>
      <c r="AU8" s="27"/>
      <c r="AV8" s="27"/>
      <c r="AW8" s="27">
        <v>3</v>
      </c>
      <c r="AX8" s="27"/>
      <c r="AY8" s="21"/>
      <c r="AZ8" s="21"/>
      <c r="BA8" s="21">
        <v>3</v>
      </c>
      <c r="BB8" s="21"/>
      <c r="BC8" s="22"/>
      <c r="BD8" s="22"/>
      <c r="BE8" s="22">
        <v>3</v>
      </c>
      <c r="BF8" s="22"/>
      <c r="BG8" s="23"/>
      <c r="BH8" s="23"/>
      <c r="BI8" s="23">
        <v>3</v>
      </c>
      <c r="BJ8" s="23"/>
      <c r="BK8" s="24"/>
      <c r="BL8" s="24"/>
      <c r="BM8" s="24">
        <v>3</v>
      </c>
      <c r="BN8" s="24"/>
      <c r="BO8" s="25"/>
      <c r="BP8" s="25"/>
      <c r="BQ8" s="25"/>
      <c r="BR8" s="25">
        <v>4</v>
      </c>
      <c r="BS8" s="26"/>
      <c r="BT8" s="26"/>
      <c r="BU8" s="26"/>
      <c r="BV8" s="26">
        <v>4</v>
      </c>
      <c r="CA8" s="170"/>
      <c r="CB8" s="44"/>
      <c r="CC8" s="171"/>
      <c r="CK8" s="28"/>
      <c r="CP8" s="28"/>
    </row>
    <row r="9" spans="1:94">
      <c r="A9" s="17">
        <v>7</v>
      </c>
      <c r="B9" s="172">
        <v>7</v>
      </c>
      <c r="C9" s="820"/>
      <c r="D9" s="18">
        <v>1</v>
      </c>
      <c r="E9" s="19"/>
      <c r="F9" s="500"/>
      <c r="G9" s="20"/>
      <c r="H9" s="20"/>
      <c r="I9" s="20">
        <v>1</v>
      </c>
      <c r="J9" s="20"/>
      <c r="K9" s="20"/>
      <c r="L9" s="20"/>
      <c r="M9" s="20"/>
      <c r="N9" s="20"/>
      <c r="O9" s="20"/>
      <c r="P9" s="20"/>
      <c r="Q9" s="19"/>
      <c r="R9" s="500"/>
      <c r="S9" s="21"/>
      <c r="T9" s="21"/>
      <c r="U9" s="21">
        <v>3</v>
      </c>
      <c r="V9" s="21"/>
      <c r="W9" s="22"/>
      <c r="X9" s="22"/>
      <c r="Y9" s="22">
        <v>3</v>
      </c>
      <c r="Z9" s="22"/>
      <c r="AA9" s="23"/>
      <c r="AB9" s="23"/>
      <c r="AC9" s="23"/>
      <c r="AD9" s="23">
        <v>4</v>
      </c>
      <c r="AE9" s="24"/>
      <c r="AF9" s="24"/>
      <c r="AG9" s="24">
        <v>3</v>
      </c>
      <c r="AH9" s="24"/>
      <c r="AI9" s="25"/>
      <c r="AJ9" s="25"/>
      <c r="AK9" s="25"/>
      <c r="AL9" s="25">
        <v>4</v>
      </c>
      <c r="AM9" s="26"/>
      <c r="AN9" s="26"/>
      <c r="AO9" s="26">
        <v>3</v>
      </c>
      <c r="AP9" s="26"/>
      <c r="AQ9" s="22"/>
      <c r="AR9" s="22"/>
      <c r="AS9" s="22"/>
      <c r="AT9" s="22">
        <v>4</v>
      </c>
      <c r="AU9" s="27"/>
      <c r="AV9" s="27"/>
      <c r="AW9" s="27">
        <v>3</v>
      </c>
      <c r="AX9" s="27"/>
      <c r="AY9" s="21"/>
      <c r="AZ9" s="21"/>
      <c r="BA9" s="21">
        <v>3</v>
      </c>
      <c r="BB9" s="21"/>
      <c r="BC9" s="22"/>
      <c r="BD9" s="22"/>
      <c r="BE9" s="22"/>
      <c r="BF9" s="22">
        <v>4</v>
      </c>
      <c r="BG9" s="23"/>
      <c r="BH9" s="23"/>
      <c r="BI9" s="23">
        <v>3</v>
      </c>
      <c r="BJ9" s="23"/>
      <c r="BK9" s="24"/>
      <c r="BL9" s="24"/>
      <c r="BM9" s="24">
        <v>3</v>
      </c>
      <c r="BN9" s="24"/>
      <c r="BO9" s="25"/>
      <c r="BP9" s="25"/>
      <c r="BQ9" s="25"/>
      <c r="BR9" s="25">
        <v>4</v>
      </c>
      <c r="BS9" s="26"/>
      <c r="BT9" s="26"/>
      <c r="BU9" s="26"/>
      <c r="BV9" s="26">
        <v>4</v>
      </c>
      <c r="CA9" s="170"/>
      <c r="CB9" s="44"/>
      <c r="CC9" s="171"/>
      <c r="CK9" s="28"/>
      <c r="CP9" s="28"/>
    </row>
    <row r="10" spans="1:94" s="28" customFormat="1">
      <c r="A10" s="184"/>
      <c r="B10" s="184"/>
      <c r="C10" s="517"/>
      <c r="D10" s="533">
        <f>SUM(D3:D9)</f>
        <v>6</v>
      </c>
      <c r="E10" s="533">
        <f t="shared" ref="E10:BP10" si="0">SUM(E3:E9)</f>
        <v>1</v>
      </c>
      <c r="F10" s="533">
        <f t="shared" si="0"/>
        <v>0</v>
      </c>
      <c r="G10" s="533">
        <f t="shared" si="0"/>
        <v>2</v>
      </c>
      <c r="H10" s="533">
        <f t="shared" si="0"/>
        <v>1</v>
      </c>
      <c r="I10" s="533">
        <f t="shared" si="0"/>
        <v>4</v>
      </c>
      <c r="J10" s="533">
        <f t="shared" si="0"/>
        <v>0</v>
      </c>
      <c r="K10" s="533">
        <f t="shared" si="0"/>
        <v>0</v>
      </c>
      <c r="L10" s="533">
        <f t="shared" si="0"/>
        <v>0</v>
      </c>
      <c r="M10" s="533">
        <f t="shared" si="0"/>
        <v>0</v>
      </c>
      <c r="N10" s="533">
        <f t="shared" si="0"/>
        <v>0</v>
      </c>
      <c r="O10" s="533">
        <f t="shared" si="0"/>
        <v>0</v>
      </c>
      <c r="P10" s="533">
        <f t="shared" si="0"/>
        <v>0</v>
      </c>
      <c r="Q10" s="533">
        <f t="shared" si="0"/>
        <v>0</v>
      </c>
      <c r="R10" s="533">
        <f t="shared" si="0"/>
        <v>0</v>
      </c>
      <c r="S10" s="533">
        <f t="shared" si="0"/>
        <v>0</v>
      </c>
      <c r="T10" s="533">
        <f t="shared" si="0"/>
        <v>0</v>
      </c>
      <c r="U10" s="533">
        <f t="shared" si="0"/>
        <v>15</v>
      </c>
      <c r="V10" s="533">
        <f t="shared" si="0"/>
        <v>8</v>
      </c>
      <c r="W10" s="533">
        <f t="shared" si="0"/>
        <v>0</v>
      </c>
      <c r="X10" s="533">
        <f t="shared" si="0"/>
        <v>0</v>
      </c>
      <c r="Y10" s="533">
        <f t="shared" si="0"/>
        <v>15</v>
      </c>
      <c r="Z10" s="533">
        <f t="shared" si="0"/>
        <v>8</v>
      </c>
      <c r="AA10" s="533">
        <f t="shared" si="0"/>
        <v>0</v>
      </c>
      <c r="AB10" s="533">
        <f t="shared" si="0"/>
        <v>0</v>
      </c>
      <c r="AC10" s="533">
        <f t="shared" si="0"/>
        <v>12</v>
      </c>
      <c r="AD10" s="533">
        <f t="shared" si="0"/>
        <v>12</v>
      </c>
      <c r="AE10" s="533">
        <f t="shared" si="0"/>
        <v>0</v>
      </c>
      <c r="AF10" s="533">
        <f t="shared" si="0"/>
        <v>0</v>
      </c>
      <c r="AG10" s="533">
        <f t="shared" si="0"/>
        <v>12</v>
      </c>
      <c r="AH10" s="533">
        <f t="shared" si="0"/>
        <v>12</v>
      </c>
      <c r="AI10" s="533">
        <f t="shared" si="0"/>
        <v>0</v>
      </c>
      <c r="AJ10" s="533">
        <f t="shared" si="0"/>
        <v>0</v>
      </c>
      <c r="AK10" s="533">
        <f t="shared" si="0"/>
        <v>6</v>
      </c>
      <c r="AL10" s="533">
        <f t="shared" si="0"/>
        <v>20</v>
      </c>
      <c r="AM10" s="533">
        <f t="shared" si="0"/>
        <v>0</v>
      </c>
      <c r="AN10" s="533">
        <f t="shared" si="0"/>
        <v>0</v>
      </c>
      <c r="AO10" s="533">
        <f t="shared" si="0"/>
        <v>9</v>
      </c>
      <c r="AP10" s="533">
        <f t="shared" si="0"/>
        <v>16</v>
      </c>
      <c r="AQ10" s="533">
        <f t="shared" si="0"/>
        <v>0</v>
      </c>
      <c r="AR10" s="533">
        <f t="shared" si="0"/>
        <v>0</v>
      </c>
      <c r="AS10" s="533">
        <f t="shared" si="0"/>
        <v>9</v>
      </c>
      <c r="AT10" s="533">
        <f t="shared" si="0"/>
        <v>16</v>
      </c>
      <c r="AU10" s="533">
        <f t="shared" si="0"/>
        <v>0</v>
      </c>
      <c r="AV10" s="533">
        <f t="shared" si="0"/>
        <v>0</v>
      </c>
      <c r="AW10" s="533">
        <f t="shared" si="0"/>
        <v>9</v>
      </c>
      <c r="AX10" s="533">
        <f t="shared" si="0"/>
        <v>16</v>
      </c>
      <c r="AY10" s="533">
        <f t="shared" si="0"/>
        <v>0</v>
      </c>
      <c r="AZ10" s="533">
        <f t="shared" si="0"/>
        <v>0</v>
      </c>
      <c r="BA10" s="533">
        <f t="shared" si="0"/>
        <v>12</v>
      </c>
      <c r="BB10" s="533">
        <f t="shared" si="0"/>
        <v>12</v>
      </c>
      <c r="BC10" s="533">
        <f t="shared" si="0"/>
        <v>0</v>
      </c>
      <c r="BD10" s="533">
        <f t="shared" si="0"/>
        <v>0</v>
      </c>
      <c r="BE10" s="533">
        <f t="shared" si="0"/>
        <v>9</v>
      </c>
      <c r="BF10" s="533">
        <f t="shared" si="0"/>
        <v>16</v>
      </c>
      <c r="BG10" s="533">
        <f t="shared" si="0"/>
        <v>0</v>
      </c>
      <c r="BH10" s="533">
        <f t="shared" si="0"/>
        <v>0</v>
      </c>
      <c r="BI10" s="533">
        <f t="shared" si="0"/>
        <v>12</v>
      </c>
      <c r="BJ10" s="533">
        <f t="shared" si="0"/>
        <v>12</v>
      </c>
      <c r="BK10" s="533">
        <f t="shared" si="0"/>
        <v>0</v>
      </c>
      <c r="BL10" s="533">
        <f t="shared" si="0"/>
        <v>0</v>
      </c>
      <c r="BM10" s="533">
        <f t="shared" si="0"/>
        <v>12</v>
      </c>
      <c r="BN10" s="533">
        <f t="shared" si="0"/>
        <v>12</v>
      </c>
      <c r="BO10" s="533">
        <f t="shared" si="0"/>
        <v>0</v>
      </c>
      <c r="BP10" s="533">
        <f t="shared" si="0"/>
        <v>0</v>
      </c>
      <c r="BQ10" s="533">
        <f t="shared" ref="BQ10:BV10" si="1">SUM(BQ3:BQ9)</f>
        <v>3</v>
      </c>
      <c r="BR10" s="533">
        <f t="shared" si="1"/>
        <v>24</v>
      </c>
      <c r="BS10" s="533">
        <f t="shared" si="1"/>
        <v>0</v>
      </c>
      <c r="BT10" s="533">
        <f t="shared" si="1"/>
        <v>0</v>
      </c>
      <c r="BU10" s="533">
        <f t="shared" si="1"/>
        <v>0</v>
      </c>
      <c r="BV10" s="533">
        <f t="shared" si="1"/>
        <v>28</v>
      </c>
      <c r="CA10" s="535"/>
      <c r="CB10" s="536"/>
      <c r="CC10" s="537"/>
    </row>
    <row r="11" spans="1:94" s="28" customFormat="1">
      <c r="A11" s="184"/>
      <c r="B11" s="184"/>
      <c r="C11" s="517"/>
      <c r="D11" s="533"/>
      <c r="E11" s="530"/>
      <c r="F11" s="530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530"/>
      <c r="R11" s="530"/>
      <c r="S11" s="184">
        <f>S10/1</f>
        <v>0</v>
      </c>
      <c r="T11" s="184">
        <f>T10/2</f>
        <v>0</v>
      </c>
      <c r="U11" s="184">
        <f>U10/3</f>
        <v>5</v>
      </c>
      <c r="V11" s="184">
        <f>V10/4</f>
        <v>2</v>
      </c>
      <c r="W11" s="184">
        <f>W10/1</f>
        <v>0</v>
      </c>
      <c r="X11" s="184">
        <f>X10/2</f>
        <v>0</v>
      </c>
      <c r="Y11" s="184">
        <f>Y10/3</f>
        <v>5</v>
      </c>
      <c r="Z11" s="184">
        <f>Z10/4</f>
        <v>2</v>
      </c>
      <c r="AA11" s="184">
        <f>AA10/1</f>
        <v>0</v>
      </c>
      <c r="AB11" s="184">
        <f>AB10/2</f>
        <v>0</v>
      </c>
      <c r="AC11" s="184">
        <f>AC10/3</f>
        <v>4</v>
      </c>
      <c r="AD11" s="184">
        <f>AD10/4</f>
        <v>3</v>
      </c>
      <c r="AE11" s="184">
        <f>AE10/1</f>
        <v>0</v>
      </c>
      <c r="AF11" s="184">
        <f>AF10/2</f>
        <v>0</v>
      </c>
      <c r="AG11" s="184">
        <f>AG10/3</f>
        <v>4</v>
      </c>
      <c r="AH11" s="184">
        <f>AH10/4</f>
        <v>3</v>
      </c>
      <c r="AI11" s="184">
        <f t="shared" ref="AI11" si="2">AI10/1</f>
        <v>0</v>
      </c>
      <c r="AJ11" s="184">
        <f t="shared" ref="AJ11" si="3">AJ10/2</f>
        <v>0</v>
      </c>
      <c r="AK11" s="184">
        <f t="shared" ref="AK11" si="4">AK10/3</f>
        <v>2</v>
      </c>
      <c r="AL11" s="184">
        <f t="shared" ref="AL11" si="5">AL10/4</f>
        <v>5</v>
      </c>
      <c r="AM11" s="184">
        <f t="shared" ref="AM11" si="6">AM10/1</f>
        <v>0</v>
      </c>
      <c r="AN11" s="184">
        <f t="shared" ref="AN11" si="7">AN10/2</f>
        <v>0</v>
      </c>
      <c r="AO11" s="184">
        <f t="shared" ref="AO11" si="8">AO10/3</f>
        <v>3</v>
      </c>
      <c r="AP11" s="184">
        <f t="shared" ref="AP11" si="9">AP10/4</f>
        <v>4</v>
      </c>
      <c r="AQ11" s="184">
        <f t="shared" ref="AQ11" si="10">AQ10/1</f>
        <v>0</v>
      </c>
      <c r="AR11" s="184">
        <f t="shared" ref="AR11" si="11">AR10/2</f>
        <v>0</v>
      </c>
      <c r="AS11" s="184">
        <f t="shared" ref="AS11" si="12">AS10/3</f>
        <v>3</v>
      </c>
      <c r="AT11" s="184">
        <f t="shared" ref="AT11" si="13">AT10/4</f>
        <v>4</v>
      </c>
      <c r="AU11" s="184">
        <f t="shared" ref="AU11" si="14">AU10/1</f>
        <v>0</v>
      </c>
      <c r="AV11" s="184">
        <f t="shared" ref="AV11" si="15">AV10/2</f>
        <v>0</v>
      </c>
      <c r="AW11" s="184">
        <f t="shared" ref="AW11" si="16">AW10/3</f>
        <v>3</v>
      </c>
      <c r="AX11" s="184">
        <f t="shared" ref="AX11" si="17">AX10/4</f>
        <v>4</v>
      </c>
      <c r="AY11" s="184">
        <f t="shared" ref="AY11" si="18">AY10/1</f>
        <v>0</v>
      </c>
      <c r="AZ11" s="184">
        <f t="shared" ref="AZ11" si="19">AZ10/2</f>
        <v>0</v>
      </c>
      <c r="BA11" s="184">
        <f t="shared" ref="BA11" si="20">BA10/3</f>
        <v>4</v>
      </c>
      <c r="BB11" s="184">
        <f t="shared" ref="BB11" si="21">BB10/4</f>
        <v>3</v>
      </c>
      <c r="BC11" s="184">
        <f t="shared" ref="BC11" si="22">BC10/1</f>
        <v>0</v>
      </c>
      <c r="BD11" s="184">
        <f t="shared" ref="BD11" si="23">BD10/2</f>
        <v>0</v>
      </c>
      <c r="BE11" s="184">
        <f t="shared" ref="BE11" si="24">BE10/3</f>
        <v>3</v>
      </c>
      <c r="BF11" s="184">
        <f t="shared" ref="BF11" si="25">BF10/4</f>
        <v>4</v>
      </c>
      <c r="BG11" s="184">
        <f t="shared" ref="BG11" si="26">BG10/1</f>
        <v>0</v>
      </c>
      <c r="BH11" s="184">
        <f t="shared" ref="BH11" si="27">BH10/2</f>
        <v>0</v>
      </c>
      <c r="BI11" s="184">
        <f t="shared" ref="BI11" si="28">BI10/3</f>
        <v>4</v>
      </c>
      <c r="BJ11" s="184">
        <f t="shared" ref="BJ11" si="29">BJ10/4</f>
        <v>3</v>
      </c>
      <c r="BK11" s="184">
        <f t="shared" ref="BK11" si="30">BK10/1</f>
        <v>0</v>
      </c>
      <c r="BL11" s="184">
        <f t="shared" ref="BL11" si="31">BL10/2</f>
        <v>0</v>
      </c>
      <c r="BM11" s="184">
        <f t="shared" ref="BM11" si="32">BM10/3</f>
        <v>4</v>
      </c>
      <c r="BN11" s="184">
        <f t="shared" ref="BN11" si="33">BN10/4</f>
        <v>3</v>
      </c>
      <c r="BO11" s="184">
        <f t="shared" ref="BO11" si="34">BO10/1</f>
        <v>0</v>
      </c>
      <c r="BP11" s="184">
        <f t="shared" ref="BP11" si="35">BP10/2</f>
        <v>0</v>
      </c>
      <c r="BQ11" s="184">
        <f t="shared" ref="BQ11" si="36">BQ10/3</f>
        <v>1</v>
      </c>
      <c r="BR11" s="184">
        <f t="shared" ref="BR11" si="37">BR10/4</f>
        <v>6</v>
      </c>
      <c r="BS11" s="184">
        <f t="shared" ref="BS11" si="38">BS10/1</f>
        <v>0</v>
      </c>
      <c r="BT11" s="184">
        <f t="shared" ref="BT11" si="39">BT10/2</f>
        <v>0</v>
      </c>
      <c r="BU11" s="184">
        <f t="shared" ref="BU11" si="40">BU10/3</f>
        <v>0</v>
      </c>
      <c r="BV11" s="184">
        <f t="shared" ref="BV11" si="41">BV10/4</f>
        <v>7</v>
      </c>
      <c r="CA11" s="535"/>
      <c r="CB11" s="536"/>
      <c r="CC11" s="537"/>
    </row>
    <row r="12" spans="1:94" s="263" customFormat="1">
      <c r="A12" s="114"/>
      <c r="B12" s="114"/>
      <c r="C12" s="456"/>
      <c r="D12" s="455"/>
      <c r="E12" s="450"/>
      <c r="F12" s="450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450"/>
      <c r="R12" s="450"/>
      <c r="S12" s="114">
        <f>SUM(S10:V10)</f>
        <v>23</v>
      </c>
      <c r="T12" s="114"/>
      <c r="U12" s="114"/>
      <c r="V12" s="114"/>
      <c r="W12" s="114">
        <f>SUM(W10:Z10)</f>
        <v>23</v>
      </c>
      <c r="X12" s="114"/>
      <c r="Y12" s="114"/>
      <c r="Z12" s="114"/>
      <c r="AA12" s="114">
        <f>SUM(AA10:AD10)</f>
        <v>24</v>
      </c>
      <c r="AB12" s="114"/>
      <c r="AC12" s="114"/>
      <c r="AD12" s="114"/>
      <c r="AE12" s="114">
        <f>SUM(AE10:AH10)</f>
        <v>24</v>
      </c>
      <c r="AF12" s="114"/>
      <c r="AG12" s="114"/>
      <c r="AH12" s="114"/>
      <c r="AI12" s="114">
        <f>SUM(AI10:AL10)</f>
        <v>26</v>
      </c>
      <c r="AJ12" s="114"/>
      <c r="AK12" s="114"/>
      <c r="AL12" s="114"/>
      <c r="AM12" s="114">
        <f>SUM(AM10:AP10)</f>
        <v>25</v>
      </c>
      <c r="AN12" s="114"/>
      <c r="AO12" s="114"/>
      <c r="AP12" s="114"/>
      <c r="AQ12" s="114">
        <f>SUM(AQ10:AT10)</f>
        <v>25</v>
      </c>
      <c r="AR12" s="114"/>
      <c r="AS12" s="114"/>
      <c r="AT12" s="114"/>
      <c r="AU12" s="114">
        <f>SUM(AU10:AX10)</f>
        <v>25</v>
      </c>
      <c r="AV12" s="114"/>
      <c r="AW12" s="114"/>
      <c r="AX12" s="114"/>
      <c r="AY12" s="114">
        <f>SUM(AY10:BB10)</f>
        <v>24</v>
      </c>
      <c r="AZ12" s="114"/>
      <c r="BA12" s="114"/>
      <c r="BB12" s="114"/>
      <c r="BC12" s="114">
        <f>SUM(BC10:BF10)</f>
        <v>25</v>
      </c>
      <c r="BD12" s="114"/>
      <c r="BE12" s="114"/>
      <c r="BF12" s="114"/>
      <c r="BG12" s="114">
        <f>SUM(BG10:BJ10)</f>
        <v>24</v>
      </c>
      <c r="BH12" s="114"/>
      <c r="BI12" s="114"/>
      <c r="BJ12" s="114"/>
      <c r="BK12" s="114">
        <f>SUM(BK10:BN10)</f>
        <v>24</v>
      </c>
      <c r="BL12" s="114"/>
      <c r="BM12" s="114"/>
      <c r="BN12" s="114"/>
      <c r="BO12" s="114">
        <f>SUM(BO10:BR10)</f>
        <v>27</v>
      </c>
      <c r="BP12" s="114"/>
      <c r="BQ12" s="114"/>
      <c r="BR12" s="114"/>
      <c r="BS12" s="114">
        <f>SUM(BS10:BV10)</f>
        <v>28</v>
      </c>
      <c r="BT12" s="114"/>
      <c r="BU12" s="114"/>
      <c r="BV12" s="114"/>
      <c r="CA12" s="459"/>
      <c r="CB12" s="261"/>
      <c r="CC12" s="274"/>
    </row>
    <row r="13" spans="1:94" s="263" customFormat="1">
      <c r="A13" s="114"/>
      <c r="B13" s="114"/>
      <c r="C13" s="456"/>
      <c r="D13" s="455"/>
      <c r="E13" s="450"/>
      <c r="F13" s="450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450"/>
      <c r="R13" s="450"/>
      <c r="S13" s="114">
        <f>SUM(S11:V11)</f>
        <v>7</v>
      </c>
      <c r="T13" s="114">
        <f t="shared" ref="T13:Z13" si="42">SUM(T11:W11)</f>
        <v>7</v>
      </c>
      <c r="U13" s="114">
        <f t="shared" si="42"/>
        <v>7</v>
      </c>
      <c r="V13" s="114">
        <f t="shared" si="42"/>
        <v>7</v>
      </c>
      <c r="W13" s="114">
        <f t="shared" si="42"/>
        <v>7</v>
      </c>
      <c r="X13" s="114">
        <f t="shared" si="42"/>
        <v>7</v>
      </c>
      <c r="Y13" s="114">
        <f t="shared" si="42"/>
        <v>7</v>
      </c>
      <c r="Z13" s="114">
        <f t="shared" si="42"/>
        <v>6</v>
      </c>
      <c r="AA13" s="114">
        <v>7</v>
      </c>
      <c r="AB13" s="114">
        <v>7</v>
      </c>
      <c r="AC13" s="114">
        <v>7</v>
      </c>
      <c r="AD13" s="114">
        <v>7</v>
      </c>
      <c r="AE13" s="114">
        <v>7</v>
      </c>
      <c r="AF13" s="114">
        <v>7</v>
      </c>
      <c r="AG13" s="114">
        <v>7</v>
      </c>
      <c r="AH13" s="114">
        <v>7</v>
      </c>
      <c r="AI13" s="114">
        <v>7</v>
      </c>
      <c r="AJ13" s="114">
        <v>7</v>
      </c>
      <c r="AK13" s="114">
        <v>7</v>
      </c>
      <c r="AL13" s="114">
        <v>7</v>
      </c>
      <c r="AM13" s="114">
        <v>7</v>
      </c>
      <c r="AN13" s="114">
        <v>7</v>
      </c>
      <c r="AO13" s="114">
        <v>7</v>
      </c>
      <c r="AP13" s="114">
        <v>7</v>
      </c>
      <c r="AQ13" s="114">
        <v>7</v>
      </c>
      <c r="AR13" s="114">
        <v>7</v>
      </c>
      <c r="AS13" s="114">
        <v>7</v>
      </c>
      <c r="AT13" s="114">
        <v>7</v>
      </c>
      <c r="AU13" s="114">
        <v>7</v>
      </c>
      <c r="AV13" s="114">
        <v>7</v>
      </c>
      <c r="AW13" s="114">
        <v>7</v>
      </c>
      <c r="AX13" s="114">
        <v>7</v>
      </c>
      <c r="AY13" s="114">
        <v>7</v>
      </c>
      <c r="AZ13" s="114">
        <v>7</v>
      </c>
      <c r="BA13" s="114">
        <v>7</v>
      </c>
      <c r="BB13" s="114">
        <v>7</v>
      </c>
      <c r="BC13" s="114">
        <v>7</v>
      </c>
      <c r="BD13" s="114">
        <v>7</v>
      </c>
      <c r="BE13" s="114">
        <v>7</v>
      </c>
      <c r="BF13" s="114">
        <v>7</v>
      </c>
      <c r="BG13" s="114">
        <v>7</v>
      </c>
      <c r="BH13" s="114">
        <v>7</v>
      </c>
      <c r="BI13" s="114">
        <v>7</v>
      </c>
      <c r="BJ13" s="114">
        <v>7</v>
      </c>
      <c r="BK13" s="114">
        <v>7</v>
      </c>
      <c r="BL13" s="114">
        <v>7</v>
      </c>
      <c r="BM13" s="114">
        <v>7</v>
      </c>
      <c r="BN13" s="114">
        <v>7</v>
      </c>
      <c r="BO13" s="114">
        <v>7</v>
      </c>
      <c r="BP13" s="114">
        <v>7</v>
      </c>
      <c r="BQ13" s="114">
        <v>7</v>
      </c>
      <c r="BR13" s="114">
        <v>7</v>
      </c>
      <c r="BS13" s="114">
        <v>7</v>
      </c>
      <c r="BT13" s="114">
        <v>7</v>
      </c>
      <c r="BU13" s="114">
        <v>7</v>
      </c>
      <c r="BV13" s="114">
        <v>7</v>
      </c>
      <c r="CA13" s="459"/>
      <c r="CB13" s="261"/>
      <c r="CC13" s="274"/>
    </row>
    <row r="14" spans="1:94" s="263" customFormat="1">
      <c r="A14" s="114"/>
      <c r="B14" s="114"/>
      <c r="C14" s="456"/>
      <c r="D14" s="455"/>
      <c r="E14" s="450"/>
      <c r="F14" s="450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450"/>
      <c r="R14" s="450"/>
      <c r="S14" s="464">
        <f t="shared" ref="S14" si="43">S11/S13*100%</f>
        <v>0</v>
      </c>
      <c r="T14" s="464">
        <f t="shared" ref="T14" si="44">T11/T13*100%</f>
        <v>0</v>
      </c>
      <c r="U14" s="464">
        <f t="shared" ref="U14" si="45">U11/U13*100%</f>
        <v>0.7142857142857143</v>
      </c>
      <c r="V14" s="464">
        <f t="shared" ref="V14" si="46">V11/V13*100%</f>
        <v>0.2857142857142857</v>
      </c>
      <c r="W14" s="464">
        <f t="shared" ref="W14" si="47">W11/W13*100%</f>
        <v>0</v>
      </c>
      <c r="X14" s="464">
        <f t="shared" ref="X14" si="48">X11/X13*100%</f>
        <v>0</v>
      </c>
      <c r="Y14" s="464">
        <f t="shared" ref="Y14" si="49">Y11/Y13*100%</f>
        <v>0.7142857142857143</v>
      </c>
      <c r="Z14" s="464">
        <f t="shared" ref="Z14" si="50">Z11/Z13*100%</f>
        <v>0.33333333333333331</v>
      </c>
      <c r="AA14" s="464">
        <f>AA11/AA13*100%</f>
        <v>0</v>
      </c>
      <c r="AB14" s="464">
        <f>AB11/AB13*100%</f>
        <v>0</v>
      </c>
      <c r="AC14" s="464">
        <f>AC11/AC13*100%</f>
        <v>0.5714285714285714</v>
      </c>
      <c r="AD14" s="464">
        <f>AD11/AD13*100%</f>
        <v>0.42857142857142855</v>
      </c>
      <c r="AE14" s="464">
        <f t="shared" ref="AE14:BV14" si="51">AE11/AE13*100%</f>
        <v>0</v>
      </c>
      <c r="AF14" s="464">
        <f t="shared" si="51"/>
        <v>0</v>
      </c>
      <c r="AG14" s="464">
        <f t="shared" si="51"/>
        <v>0.5714285714285714</v>
      </c>
      <c r="AH14" s="464">
        <f t="shared" si="51"/>
        <v>0.42857142857142855</v>
      </c>
      <c r="AI14" s="464">
        <f t="shared" si="51"/>
        <v>0</v>
      </c>
      <c r="AJ14" s="464">
        <f t="shared" si="51"/>
        <v>0</v>
      </c>
      <c r="AK14" s="464">
        <f t="shared" si="51"/>
        <v>0.2857142857142857</v>
      </c>
      <c r="AL14" s="464">
        <f t="shared" si="51"/>
        <v>0.7142857142857143</v>
      </c>
      <c r="AM14" s="464">
        <f t="shared" si="51"/>
        <v>0</v>
      </c>
      <c r="AN14" s="464">
        <f t="shared" si="51"/>
        <v>0</v>
      </c>
      <c r="AO14" s="464">
        <f t="shared" si="51"/>
        <v>0.42857142857142855</v>
      </c>
      <c r="AP14" s="464">
        <f t="shared" si="51"/>
        <v>0.5714285714285714</v>
      </c>
      <c r="AQ14" s="464">
        <f t="shared" si="51"/>
        <v>0</v>
      </c>
      <c r="AR14" s="464">
        <f t="shared" si="51"/>
        <v>0</v>
      </c>
      <c r="AS14" s="464">
        <f t="shared" si="51"/>
        <v>0.42857142857142855</v>
      </c>
      <c r="AT14" s="464">
        <f t="shared" si="51"/>
        <v>0.5714285714285714</v>
      </c>
      <c r="AU14" s="464">
        <f t="shared" si="51"/>
        <v>0</v>
      </c>
      <c r="AV14" s="464">
        <f t="shared" si="51"/>
        <v>0</v>
      </c>
      <c r="AW14" s="464">
        <f t="shared" si="51"/>
        <v>0.42857142857142855</v>
      </c>
      <c r="AX14" s="464">
        <f t="shared" si="51"/>
        <v>0.5714285714285714</v>
      </c>
      <c r="AY14" s="464">
        <f t="shared" si="51"/>
        <v>0</v>
      </c>
      <c r="AZ14" s="464">
        <f t="shared" si="51"/>
        <v>0</v>
      </c>
      <c r="BA14" s="464">
        <f t="shared" si="51"/>
        <v>0.5714285714285714</v>
      </c>
      <c r="BB14" s="464">
        <f t="shared" si="51"/>
        <v>0.42857142857142855</v>
      </c>
      <c r="BC14" s="464">
        <f t="shared" si="51"/>
        <v>0</v>
      </c>
      <c r="BD14" s="464">
        <f t="shared" si="51"/>
        <v>0</v>
      </c>
      <c r="BE14" s="464">
        <f t="shared" si="51"/>
        <v>0.42857142857142855</v>
      </c>
      <c r="BF14" s="464">
        <f t="shared" si="51"/>
        <v>0.5714285714285714</v>
      </c>
      <c r="BG14" s="464">
        <f t="shared" si="51"/>
        <v>0</v>
      </c>
      <c r="BH14" s="464">
        <f t="shared" si="51"/>
        <v>0</v>
      </c>
      <c r="BI14" s="464">
        <f t="shared" si="51"/>
        <v>0.5714285714285714</v>
      </c>
      <c r="BJ14" s="464">
        <f t="shared" si="51"/>
        <v>0.42857142857142855</v>
      </c>
      <c r="BK14" s="464">
        <f t="shared" si="51"/>
        <v>0</v>
      </c>
      <c r="BL14" s="464">
        <f t="shared" si="51"/>
        <v>0</v>
      </c>
      <c r="BM14" s="464">
        <f t="shared" si="51"/>
        <v>0.5714285714285714</v>
      </c>
      <c r="BN14" s="464">
        <f t="shared" si="51"/>
        <v>0.42857142857142855</v>
      </c>
      <c r="BO14" s="464">
        <f t="shared" si="51"/>
        <v>0</v>
      </c>
      <c r="BP14" s="464">
        <f t="shared" si="51"/>
        <v>0</v>
      </c>
      <c r="BQ14" s="464">
        <f t="shared" si="51"/>
        <v>0.14285714285714285</v>
      </c>
      <c r="BR14" s="464">
        <f t="shared" si="51"/>
        <v>0.8571428571428571</v>
      </c>
      <c r="BS14" s="464">
        <f t="shared" si="51"/>
        <v>0</v>
      </c>
      <c r="BT14" s="464">
        <f t="shared" si="51"/>
        <v>0</v>
      </c>
      <c r="BU14" s="464">
        <f t="shared" si="51"/>
        <v>0</v>
      </c>
      <c r="BV14" s="464">
        <f t="shared" si="51"/>
        <v>1</v>
      </c>
      <c r="CA14" s="459"/>
      <c r="CB14" s="261"/>
      <c r="CC14" s="274"/>
    </row>
    <row r="15" spans="1:94" s="263" customFormat="1">
      <c r="A15" s="114"/>
      <c r="B15" s="114"/>
      <c r="C15" s="456"/>
      <c r="D15" s="455"/>
      <c r="E15" s="450"/>
      <c r="F15" s="450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450"/>
      <c r="R15" s="450"/>
      <c r="S15" s="465">
        <f>SUM(S14:V14)</f>
        <v>1</v>
      </c>
      <c r="T15" s="114"/>
      <c r="U15" s="114"/>
      <c r="V15" s="114"/>
      <c r="W15" s="465">
        <f>SUM(W14:Z14)</f>
        <v>1.0476190476190477</v>
      </c>
      <c r="X15" s="114"/>
      <c r="Y15" s="114"/>
      <c r="Z15" s="114"/>
      <c r="AA15" s="465">
        <f>SUM(AA14:AD14)</f>
        <v>1</v>
      </c>
      <c r="AB15" s="114"/>
      <c r="AC15" s="114"/>
      <c r="AD15" s="114"/>
      <c r="AE15" s="465">
        <f>SUM(AE14:AH14)</f>
        <v>1</v>
      </c>
      <c r="AF15" s="114"/>
      <c r="AG15" s="114"/>
      <c r="AH15" s="114"/>
      <c r="AI15" s="465">
        <f>SUM(AI14:AL14)</f>
        <v>1</v>
      </c>
      <c r="AJ15" s="114"/>
      <c r="AK15" s="114"/>
      <c r="AL15" s="114"/>
      <c r="AM15" s="465">
        <f>SUM(AM14:AP14)</f>
        <v>1</v>
      </c>
      <c r="AN15" s="114"/>
      <c r="AO15" s="114"/>
      <c r="AP15" s="114"/>
      <c r="AQ15" s="465">
        <f>SUM(AQ14:AT14)</f>
        <v>1</v>
      </c>
      <c r="AR15" s="114"/>
      <c r="AS15" s="114"/>
      <c r="AT15" s="114"/>
      <c r="AU15" s="465">
        <f>SUM(AU14:AX14)</f>
        <v>1</v>
      </c>
      <c r="AV15" s="114"/>
      <c r="AW15" s="114"/>
      <c r="AX15" s="114"/>
      <c r="AY15" s="465">
        <f>SUM(AY14:BB14)</f>
        <v>1</v>
      </c>
      <c r="AZ15" s="114"/>
      <c r="BA15" s="114"/>
      <c r="BB15" s="114"/>
      <c r="BC15" s="465">
        <f>SUM(BC14:BF14)</f>
        <v>1</v>
      </c>
      <c r="BD15" s="114"/>
      <c r="BE15" s="114"/>
      <c r="BF15" s="114"/>
      <c r="BG15" s="465">
        <f>SUM(BG14:BJ14)</f>
        <v>1</v>
      </c>
      <c r="BH15" s="114"/>
      <c r="BI15" s="114"/>
      <c r="BJ15" s="114"/>
      <c r="BK15" s="465">
        <f>SUM(BK14:BN14)</f>
        <v>1</v>
      </c>
      <c r="BL15" s="114"/>
      <c r="BM15" s="114"/>
      <c r="BN15" s="114"/>
      <c r="BO15" s="465">
        <f>SUM(BO14:BR14)</f>
        <v>1</v>
      </c>
      <c r="BP15" s="114"/>
      <c r="BQ15" s="114"/>
      <c r="BR15" s="114"/>
      <c r="BS15" s="465">
        <f>SUM(BS14:BV14)</f>
        <v>1</v>
      </c>
      <c r="BT15" s="114"/>
      <c r="BU15" s="114"/>
      <c r="BV15" s="114"/>
      <c r="CA15" s="459"/>
      <c r="CB15" s="261"/>
      <c r="CC15" s="274"/>
    </row>
    <row r="16" spans="1:94">
      <c r="A16" s="17">
        <v>8</v>
      </c>
      <c r="B16" s="179">
        <v>1</v>
      </c>
      <c r="C16" s="660" t="s">
        <v>459</v>
      </c>
      <c r="D16" s="18"/>
      <c r="E16" s="19">
        <v>1</v>
      </c>
      <c r="F16" s="500"/>
      <c r="G16" s="20"/>
      <c r="H16" s="20"/>
      <c r="I16" s="20"/>
      <c r="J16" s="20">
        <v>1</v>
      </c>
      <c r="K16" s="20"/>
      <c r="L16" s="20"/>
      <c r="M16" s="20"/>
      <c r="N16" s="20"/>
      <c r="O16" s="20"/>
      <c r="P16" s="20"/>
      <c r="Q16" s="19"/>
      <c r="R16" s="500"/>
      <c r="S16" s="21"/>
      <c r="T16" s="21"/>
      <c r="U16" s="21">
        <v>3</v>
      </c>
      <c r="V16" s="21"/>
      <c r="W16" s="22"/>
      <c r="X16" s="22"/>
      <c r="Y16" s="22">
        <v>3</v>
      </c>
      <c r="Z16" s="22"/>
      <c r="AA16" s="23"/>
      <c r="AB16" s="23"/>
      <c r="AC16" s="23"/>
      <c r="AD16" s="23">
        <v>4</v>
      </c>
      <c r="AE16" s="24"/>
      <c r="AF16" s="24"/>
      <c r="AG16" s="24"/>
      <c r="AH16" s="24">
        <v>4</v>
      </c>
      <c r="AI16" s="25"/>
      <c r="AJ16" s="25"/>
      <c r="AK16" s="25"/>
      <c r="AL16" s="25">
        <v>4</v>
      </c>
      <c r="AM16" s="26"/>
      <c r="AN16" s="26"/>
      <c r="AO16" s="26"/>
      <c r="AP16" s="26">
        <v>4</v>
      </c>
      <c r="AQ16" s="22"/>
      <c r="AR16" s="22"/>
      <c r="AS16" s="22">
        <v>3</v>
      </c>
      <c r="AT16" s="22"/>
      <c r="AU16" s="27"/>
      <c r="AV16" s="27"/>
      <c r="AW16" s="27">
        <v>3</v>
      </c>
      <c r="AX16" s="27"/>
      <c r="AY16" s="21"/>
      <c r="AZ16" s="21"/>
      <c r="BA16" s="21">
        <v>3</v>
      </c>
      <c r="BB16" s="21"/>
      <c r="BC16" s="22"/>
      <c r="BD16" s="22"/>
      <c r="BE16" s="22">
        <v>3</v>
      </c>
      <c r="BF16" s="22"/>
      <c r="BG16" s="23"/>
      <c r="BH16" s="23">
        <v>2</v>
      </c>
      <c r="BI16" s="23"/>
      <c r="BJ16" s="23"/>
      <c r="BK16" s="24"/>
      <c r="BL16" s="24"/>
      <c r="BM16" s="24">
        <v>3</v>
      </c>
      <c r="BN16" s="24"/>
      <c r="BO16" s="25"/>
      <c r="BP16" s="25"/>
      <c r="BQ16" s="25"/>
      <c r="BR16" s="25">
        <v>4</v>
      </c>
      <c r="BS16" s="26"/>
      <c r="BT16" s="26"/>
      <c r="BU16" s="26">
        <v>3</v>
      </c>
      <c r="BV16" s="26"/>
      <c r="CA16" s="170"/>
      <c r="CB16" s="44"/>
      <c r="CC16" s="171"/>
      <c r="CK16" s="28"/>
      <c r="CP16" s="28"/>
    </row>
    <row r="17" spans="1:94">
      <c r="A17" s="17">
        <v>9</v>
      </c>
      <c r="B17" s="179">
        <v>2</v>
      </c>
      <c r="C17" s="661"/>
      <c r="D17" s="18">
        <v>1</v>
      </c>
      <c r="E17" s="19"/>
      <c r="F17" s="50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19"/>
      <c r="R17" s="500">
        <v>1</v>
      </c>
      <c r="S17" s="21"/>
      <c r="T17" s="21"/>
      <c r="U17" s="21">
        <v>3</v>
      </c>
      <c r="V17" s="21"/>
      <c r="W17" s="22"/>
      <c r="X17" s="22"/>
      <c r="Y17" s="22">
        <v>3</v>
      </c>
      <c r="Z17" s="22"/>
      <c r="AA17" s="23"/>
      <c r="AB17" s="23"/>
      <c r="AC17" s="23">
        <v>3</v>
      </c>
      <c r="AD17" s="23"/>
      <c r="AE17" s="24"/>
      <c r="AF17" s="24"/>
      <c r="AG17" s="24">
        <v>3</v>
      </c>
      <c r="AH17" s="24"/>
      <c r="AI17" s="25"/>
      <c r="AJ17" s="25"/>
      <c r="AK17" s="25">
        <v>3</v>
      </c>
      <c r="AL17" s="25"/>
      <c r="AM17" s="26"/>
      <c r="AN17" s="26"/>
      <c r="AO17" s="26">
        <v>3</v>
      </c>
      <c r="AP17" s="26"/>
      <c r="AQ17" s="22"/>
      <c r="AR17" s="22"/>
      <c r="AS17" s="22">
        <v>3</v>
      </c>
      <c r="AT17" s="22"/>
      <c r="AU17" s="27"/>
      <c r="AV17" s="27"/>
      <c r="AW17" s="27">
        <v>3</v>
      </c>
      <c r="AX17" s="27"/>
      <c r="AY17" s="21"/>
      <c r="AZ17" s="21"/>
      <c r="BA17" s="21">
        <v>3</v>
      </c>
      <c r="BB17" s="21"/>
      <c r="BC17" s="22"/>
      <c r="BD17" s="22"/>
      <c r="BE17" s="22">
        <v>3</v>
      </c>
      <c r="BF17" s="22"/>
      <c r="BG17" s="23"/>
      <c r="BH17" s="23"/>
      <c r="BI17" s="23">
        <v>3</v>
      </c>
      <c r="BJ17" s="23"/>
      <c r="BK17" s="24"/>
      <c r="BL17" s="24"/>
      <c r="BM17" s="24">
        <v>3</v>
      </c>
      <c r="BN17" s="24"/>
      <c r="BO17" s="25"/>
      <c r="BP17" s="25"/>
      <c r="BQ17" s="25">
        <v>3</v>
      </c>
      <c r="BR17" s="25"/>
      <c r="BS17" s="26"/>
      <c r="BT17" s="26"/>
      <c r="BU17" s="26">
        <v>3</v>
      </c>
      <c r="BV17" s="26"/>
      <c r="CA17" s="170"/>
      <c r="CB17" s="44"/>
      <c r="CC17" s="171"/>
      <c r="CK17" s="28"/>
      <c r="CP17" s="28"/>
    </row>
    <row r="18" spans="1:94">
      <c r="A18" s="17">
        <v>10</v>
      </c>
      <c r="B18" s="179">
        <v>3</v>
      </c>
      <c r="C18" s="661"/>
      <c r="D18" s="18"/>
      <c r="E18" s="19"/>
      <c r="F18" s="500">
        <v>1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19"/>
      <c r="R18" s="500">
        <v>1</v>
      </c>
      <c r="S18" s="21"/>
      <c r="T18" s="21"/>
      <c r="U18" s="21"/>
      <c r="V18" s="21">
        <v>4</v>
      </c>
      <c r="W18" s="22"/>
      <c r="X18" s="22"/>
      <c r="Y18" s="22"/>
      <c r="Z18" s="22">
        <v>4</v>
      </c>
      <c r="AA18" s="23"/>
      <c r="AB18" s="23"/>
      <c r="AC18" s="23">
        <v>3</v>
      </c>
      <c r="AD18" s="23"/>
      <c r="AE18" s="24"/>
      <c r="AF18" s="24"/>
      <c r="AG18" s="24"/>
      <c r="AH18" s="24">
        <v>4</v>
      </c>
      <c r="AI18" s="25"/>
      <c r="AJ18" s="25"/>
      <c r="AK18" s="25"/>
      <c r="AL18" s="25">
        <v>4</v>
      </c>
      <c r="AM18" s="26"/>
      <c r="AN18" s="26"/>
      <c r="AO18" s="26"/>
      <c r="AP18" s="26">
        <v>4</v>
      </c>
      <c r="AQ18" s="22"/>
      <c r="AR18" s="22"/>
      <c r="AS18" s="22"/>
      <c r="AT18" s="22">
        <v>4</v>
      </c>
      <c r="AU18" s="27"/>
      <c r="AV18" s="27"/>
      <c r="AW18" s="27">
        <v>3</v>
      </c>
      <c r="AX18" s="27"/>
      <c r="AY18" s="21"/>
      <c r="AZ18" s="21"/>
      <c r="BA18" s="21"/>
      <c r="BB18" s="21">
        <v>4</v>
      </c>
      <c r="BC18" s="22"/>
      <c r="BD18" s="22"/>
      <c r="BE18" s="22"/>
      <c r="BF18" s="22">
        <v>4</v>
      </c>
      <c r="BG18" s="23"/>
      <c r="BH18" s="23"/>
      <c r="BI18" s="23"/>
      <c r="BJ18" s="23">
        <v>4</v>
      </c>
      <c r="BK18" s="24"/>
      <c r="BL18" s="24"/>
      <c r="BM18" s="24">
        <v>3</v>
      </c>
      <c r="BN18" s="24"/>
      <c r="BO18" s="25"/>
      <c r="BP18" s="25"/>
      <c r="BQ18" s="25"/>
      <c r="BR18" s="25">
        <v>4</v>
      </c>
      <c r="BS18" s="26"/>
      <c r="BT18" s="26"/>
      <c r="BU18" s="26"/>
      <c r="BV18" s="26">
        <v>4</v>
      </c>
      <c r="CA18" s="170"/>
      <c r="CB18" s="44"/>
      <c r="CC18" s="171"/>
      <c r="CK18" s="28"/>
      <c r="CP18" s="28"/>
    </row>
    <row r="19" spans="1:94">
      <c r="A19" s="17">
        <v>11</v>
      </c>
      <c r="B19" s="179">
        <v>4</v>
      </c>
      <c r="C19" s="661"/>
      <c r="D19" s="18"/>
      <c r="E19" s="19">
        <v>1</v>
      </c>
      <c r="F19" s="500"/>
      <c r="G19" s="20"/>
      <c r="H19" s="20">
        <v>1</v>
      </c>
      <c r="I19" s="20"/>
      <c r="J19" s="20"/>
      <c r="K19" s="20"/>
      <c r="L19" s="20"/>
      <c r="M19" s="20"/>
      <c r="N19" s="20"/>
      <c r="O19" s="20"/>
      <c r="P19" s="20"/>
      <c r="Q19" s="19"/>
      <c r="R19" s="500"/>
      <c r="S19" s="21"/>
      <c r="T19" s="21">
        <v>2</v>
      </c>
      <c r="U19" s="21"/>
      <c r="V19" s="21"/>
      <c r="W19" s="22">
        <v>1</v>
      </c>
      <c r="X19" s="22"/>
      <c r="Y19" s="22"/>
      <c r="Z19" s="22"/>
      <c r="AA19" s="23"/>
      <c r="AB19" s="23">
        <v>2</v>
      </c>
      <c r="AC19" s="23"/>
      <c r="AD19" s="23"/>
      <c r="AE19" s="24"/>
      <c r="AF19" s="24"/>
      <c r="AG19" s="24">
        <v>3</v>
      </c>
      <c r="AH19" s="24"/>
      <c r="AI19" s="25"/>
      <c r="AJ19" s="25"/>
      <c r="AK19" s="25">
        <v>3</v>
      </c>
      <c r="AL19" s="25"/>
      <c r="AM19" s="26"/>
      <c r="AN19" s="26"/>
      <c r="AO19" s="26">
        <v>3</v>
      </c>
      <c r="AP19" s="26"/>
      <c r="AQ19" s="22"/>
      <c r="AR19" s="22"/>
      <c r="AS19" s="22">
        <v>3</v>
      </c>
      <c r="AT19" s="22"/>
      <c r="AU19" s="27">
        <v>1</v>
      </c>
      <c r="AV19" s="27"/>
      <c r="AW19" s="27"/>
      <c r="AX19" s="27"/>
      <c r="AY19" s="21">
        <v>1</v>
      </c>
      <c r="AZ19" s="21"/>
      <c r="BA19" s="21"/>
      <c r="BB19" s="21"/>
      <c r="BC19" s="22"/>
      <c r="BD19" s="22"/>
      <c r="BE19" s="22">
        <v>3</v>
      </c>
      <c r="BF19" s="22"/>
      <c r="BG19" s="23">
        <v>1</v>
      </c>
      <c r="BH19" s="23"/>
      <c r="BI19" s="23"/>
      <c r="BJ19" s="23"/>
      <c r="BK19" s="24"/>
      <c r="BL19" s="24"/>
      <c r="BM19" s="24">
        <v>3</v>
      </c>
      <c r="BN19" s="24"/>
      <c r="BO19" s="25"/>
      <c r="BP19" s="25">
        <v>2</v>
      </c>
      <c r="BQ19" s="25"/>
      <c r="BR19" s="25"/>
      <c r="BS19" s="26"/>
      <c r="BT19" s="26"/>
      <c r="BU19" s="26">
        <v>3</v>
      </c>
      <c r="BV19" s="26"/>
      <c r="CA19" s="170"/>
      <c r="CB19" s="44"/>
      <c r="CC19" s="171"/>
      <c r="CK19" s="28"/>
      <c r="CP19" s="28"/>
    </row>
    <row r="20" spans="1:94">
      <c r="A20" s="17">
        <v>12</v>
      </c>
      <c r="B20" s="179">
        <v>5</v>
      </c>
      <c r="C20" s="661"/>
      <c r="D20" s="18">
        <v>1</v>
      </c>
      <c r="E20" s="19"/>
      <c r="F20" s="500"/>
      <c r="G20" s="20"/>
      <c r="H20" s="20"/>
      <c r="I20" s="20">
        <v>1</v>
      </c>
      <c r="J20" s="20"/>
      <c r="K20" s="20"/>
      <c r="L20" s="20"/>
      <c r="M20" s="20"/>
      <c r="N20" s="20"/>
      <c r="O20" s="20"/>
      <c r="P20" s="20"/>
      <c r="Q20" s="19"/>
      <c r="R20" s="500"/>
      <c r="S20" s="21"/>
      <c r="T20" s="21"/>
      <c r="U20" s="21"/>
      <c r="V20" s="21">
        <v>4</v>
      </c>
      <c r="W20" s="22"/>
      <c r="X20" s="22"/>
      <c r="Y20" s="22">
        <v>3</v>
      </c>
      <c r="Z20" s="22"/>
      <c r="AA20" s="23"/>
      <c r="AB20" s="23"/>
      <c r="AC20" s="23"/>
      <c r="AD20" s="23">
        <v>4</v>
      </c>
      <c r="AE20" s="24"/>
      <c r="AF20" s="24"/>
      <c r="AG20" s="24"/>
      <c r="AH20" s="24">
        <v>4</v>
      </c>
      <c r="AI20" s="25"/>
      <c r="AJ20" s="25"/>
      <c r="AK20" s="25"/>
      <c r="AL20" s="25">
        <v>4</v>
      </c>
      <c r="AM20" s="26"/>
      <c r="AN20" s="26"/>
      <c r="AO20" s="26">
        <v>3</v>
      </c>
      <c r="AP20" s="26"/>
      <c r="AQ20" s="22"/>
      <c r="AR20" s="22"/>
      <c r="AS20" s="22"/>
      <c r="AT20" s="22">
        <v>4</v>
      </c>
      <c r="AU20" s="27"/>
      <c r="AV20" s="27"/>
      <c r="AW20" s="27"/>
      <c r="AX20" s="27">
        <v>4</v>
      </c>
      <c r="AY20" s="21"/>
      <c r="AZ20" s="21"/>
      <c r="BA20" s="21"/>
      <c r="BB20" s="21">
        <v>4</v>
      </c>
      <c r="BC20" s="22"/>
      <c r="BD20" s="22"/>
      <c r="BE20" s="22">
        <v>3</v>
      </c>
      <c r="BF20" s="22"/>
      <c r="BG20" s="23"/>
      <c r="BH20" s="23"/>
      <c r="BI20" s="23"/>
      <c r="BJ20" s="23">
        <v>4</v>
      </c>
      <c r="BK20" s="24"/>
      <c r="BL20" s="24"/>
      <c r="BM20" s="24"/>
      <c r="BN20" s="24">
        <v>4</v>
      </c>
      <c r="BO20" s="25"/>
      <c r="BP20" s="25"/>
      <c r="BQ20" s="25"/>
      <c r="BR20" s="25">
        <v>4</v>
      </c>
      <c r="BS20" s="26"/>
      <c r="BT20" s="26"/>
      <c r="BU20" s="26"/>
      <c r="BV20" s="26">
        <v>4</v>
      </c>
      <c r="CA20" s="170"/>
      <c r="CB20" s="44"/>
      <c r="CC20" s="171"/>
      <c r="CK20" s="28"/>
      <c r="CP20" s="28"/>
    </row>
    <row r="21" spans="1:94">
      <c r="A21" s="17">
        <v>13</v>
      </c>
      <c r="B21" s="179">
        <v>6</v>
      </c>
      <c r="C21" s="661"/>
      <c r="D21" s="18"/>
      <c r="E21" s="19"/>
      <c r="F21" s="500">
        <v>1</v>
      </c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19"/>
      <c r="R21" s="500">
        <v>1</v>
      </c>
      <c r="S21" s="21"/>
      <c r="T21" s="21"/>
      <c r="U21" s="21">
        <v>3</v>
      </c>
      <c r="V21" s="21"/>
      <c r="W21" s="22"/>
      <c r="X21" s="22">
        <v>2</v>
      </c>
      <c r="Y21" s="22"/>
      <c r="Z21" s="22"/>
      <c r="AA21" s="23"/>
      <c r="AB21" s="23">
        <v>2</v>
      </c>
      <c r="AC21" s="23"/>
      <c r="AD21" s="23"/>
      <c r="AE21" s="24"/>
      <c r="AF21" s="24">
        <v>2</v>
      </c>
      <c r="AG21" s="24"/>
      <c r="AH21" s="24"/>
      <c r="AI21" s="25"/>
      <c r="AJ21" s="25">
        <v>2</v>
      </c>
      <c r="AK21" s="25"/>
      <c r="AL21" s="25"/>
      <c r="AM21" s="26"/>
      <c r="AN21" s="26">
        <v>2</v>
      </c>
      <c r="AO21" s="26"/>
      <c r="AP21" s="26"/>
      <c r="AQ21" s="22"/>
      <c r="AR21" s="22">
        <v>2</v>
      </c>
      <c r="AS21" s="22"/>
      <c r="AT21" s="22"/>
      <c r="AU21" s="27"/>
      <c r="AV21" s="27">
        <v>2</v>
      </c>
      <c r="AW21" s="27"/>
      <c r="AX21" s="27"/>
      <c r="AY21" s="21"/>
      <c r="AZ21" s="21">
        <v>2</v>
      </c>
      <c r="BA21" s="21"/>
      <c r="BB21" s="21"/>
      <c r="BC21" s="22"/>
      <c r="BD21" s="22">
        <v>2</v>
      </c>
      <c r="BE21" s="22"/>
      <c r="BF21" s="22"/>
      <c r="BG21" s="23"/>
      <c r="BH21" s="23">
        <v>2</v>
      </c>
      <c r="BI21" s="23"/>
      <c r="BJ21" s="23"/>
      <c r="BK21" s="24"/>
      <c r="BL21" s="24">
        <v>2</v>
      </c>
      <c r="BM21" s="24"/>
      <c r="BN21" s="24"/>
      <c r="BO21" s="25"/>
      <c r="BP21" s="25">
        <v>2</v>
      </c>
      <c r="BQ21" s="25"/>
      <c r="BR21" s="25"/>
      <c r="BS21" s="26"/>
      <c r="BT21" s="26">
        <v>2</v>
      </c>
      <c r="BU21" s="26"/>
      <c r="BV21" s="26"/>
      <c r="CA21" s="170"/>
      <c r="CB21" s="44"/>
      <c r="CC21" s="171"/>
      <c r="CK21" s="28"/>
      <c r="CP21" s="28"/>
    </row>
    <row r="22" spans="1:94">
      <c r="A22" s="17">
        <v>14</v>
      </c>
      <c r="B22" s="179">
        <v>7</v>
      </c>
      <c r="C22" s="661"/>
      <c r="D22" s="18"/>
      <c r="E22" s="19">
        <v>1</v>
      </c>
      <c r="F22" s="500"/>
      <c r="G22" s="20"/>
      <c r="H22" s="20"/>
      <c r="I22" s="20"/>
      <c r="J22" s="20"/>
      <c r="K22" s="20">
        <v>1</v>
      </c>
      <c r="L22" s="20"/>
      <c r="M22" s="20"/>
      <c r="N22" s="20"/>
      <c r="O22" s="20"/>
      <c r="P22" s="20"/>
      <c r="Q22" s="19"/>
      <c r="R22" s="500"/>
      <c r="S22" s="21"/>
      <c r="T22" s="21"/>
      <c r="U22" s="21">
        <v>3</v>
      </c>
      <c r="V22" s="21"/>
      <c r="W22" s="22"/>
      <c r="X22" s="22"/>
      <c r="Y22" s="22">
        <v>3</v>
      </c>
      <c r="Z22" s="22"/>
      <c r="AA22" s="23"/>
      <c r="AB22" s="23"/>
      <c r="AC22" s="23">
        <v>3</v>
      </c>
      <c r="AD22" s="23"/>
      <c r="AE22" s="24"/>
      <c r="AF22" s="24"/>
      <c r="AG22" s="24">
        <v>3</v>
      </c>
      <c r="AH22" s="24"/>
      <c r="AI22" s="25"/>
      <c r="AJ22" s="25"/>
      <c r="AK22" s="25">
        <v>3</v>
      </c>
      <c r="AL22" s="25"/>
      <c r="AM22" s="26"/>
      <c r="AN22" s="26"/>
      <c r="AO22" s="26">
        <v>3</v>
      </c>
      <c r="AP22" s="26"/>
      <c r="AQ22" s="22"/>
      <c r="AR22" s="22"/>
      <c r="AS22" s="22">
        <v>3</v>
      </c>
      <c r="AT22" s="22"/>
      <c r="AU22" s="27"/>
      <c r="AV22" s="27"/>
      <c r="AW22" s="27">
        <v>3</v>
      </c>
      <c r="AX22" s="27"/>
      <c r="AY22" s="21"/>
      <c r="AZ22" s="21"/>
      <c r="BA22" s="21">
        <v>3</v>
      </c>
      <c r="BB22" s="21"/>
      <c r="BC22" s="22"/>
      <c r="BD22" s="22"/>
      <c r="BE22" s="22">
        <v>3</v>
      </c>
      <c r="BF22" s="22"/>
      <c r="BG22" s="23"/>
      <c r="BH22" s="23"/>
      <c r="BI22" s="23">
        <v>3</v>
      </c>
      <c r="BJ22" s="23"/>
      <c r="BK22" s="24"/>
      <c r="BL22" s="24"/>
      <c r="BM22" s="24"/>
      <c r="BN22" s="24">
        <v>4</v>
      </c>
      <c r="BO22" s="25"/>
      <c r="BP22" s="25"/>
      <c r="BQ22" s="25">
        <v>3</v>
      </c>
      <c r="BR22" s="25"/>
      <c r="BS22" s="26"/>
      <c r="BT22" s="26"/>
      <c r="BU22" s="26">
        <v>3</v>
      </c>
      <c r="BV22" s="26"/>
      <c r="CA22" s="170"/>
      <c r="CB22" s="44"/>
      <c r="CC22" s="171"/>
      <c r="CK22" s="28"/>
      <c r="CP22" s="28"/>
    </row>
    <row r="23" spans="1:94">
      <c r="A23" s="17">
        <v>15</v>
      </c>
      <c r="B23" s="179">
        <v>8</v>
      </c>
      <c r="C23" s="661"/>
      <c r="D23" s="18"/>
      <c r="E23" s="19">
        <v>1</v>
      </c>
      <c r="F23" s="500"/>
      <c r="G23" s="20"/>
      <c r="H23" s="20">
        <v>1</v>
      </c>
      <c r="I23" s="20"/>
      <c r="J23" s="20"/>
      <c r="K23" s="20"/>
      <c r="L23" s="20"/>
      <c r="M23" s="20"/>
      <c r="N23" s="20"/>
      <c r="O23" s="20"/>
      <c r="P23" s="20"/>
      <c r="Q23" s="19"/>
      <c r="R23" s="500"/>
      <c r="S23" s="21">
        <v>1</v>
      </c>
      <c r="T23" s="21"/>
      <c r="U23" s="21"/>
      <c r="V23" s="21"/>
      <c r="W23" s="22"/>
      <c r="X23" s="22"/>
      <c r="Y23" s="22"/>
      <c r="Z23" s="22">
        <v>4</v>
      </c>
      <c r="AA23" s="23"/>
      <c r="AB23" s="23"/>
      <c r="AC23" s="23"/>
      <c r="AD23" s="23">
        <v>4</v>
      </c>
      <c r="AE23" s="24"/>
      <c r="AF23" s="24"/>
      <c r="AG23" s="24"/>
      <c r="AH23" s="24">
        <v>4</v>
      </c>
      <c r="AI23" s="25"/>
      <c r="AJ23" s="25"/>
      <c r="AK23" s="25"/>
      <c r="AL23" s="25">
        <v>4</v>
      </c>
      <c r="AM23" s="26"/>
      <c r="AN23" s="26"/>
      <c r="AO23" s="26">
        <v>3</v>
      </c>
      <c r="AP23" s="26"/>
      <c r="AQ23" s="22"/>
      <c r="AR23" s="22"/>
      <c r="AS23" s="22"/>
      <c r="AT23" s="22">
        <v>4</v>
      </c>
      <c r="AU23" s="27"/>
      <c r="AV23" s="27"/>
      <c r="AW23" s="27">
        <v>3</v>
      </c>
      <c r="AX23" s="27"/>
      <c r="AY23" s="21"/>
      <c r="AZ23" s="21"/>
      <c r="BA23" s="21">
        <v>3</v>
      </c>
      <c r="BB23" s="21"/>
      <c r="BC23" s="22"/>
      <c r="BD23" s="22"/>
      <c r="BE23" s="22">
        <v>3</v>
      </c>
      <c r="BF23" s="22"/>
      <c r="BG23" s="23"/>
      <c r="BH23" s="23"/>
      <c r="BI23" s="23"/>
      <c r="BJ23" s="23">
        <v>4</v>
      </c>
      <c r="BK23" s="24"/>
      <c r="BL23" s="24"/>
      <c r="BM23" s="24"/>
      <c r="BN23" s="24">
        <v>4</v>
      </c>
      <c r="BO23" s="25"/>
      <c r="BP23" s="25"/>
      <c r="BQ23" s="25">
        <v>3</v>
      </c>
      <c r="BR23" s="25"/>
      <c r="BS23" s="26"/>
      <c r="BT23" s="26"/>
      <c r="BU23" s="26">
        <v>3</v>
      </c>
      <c r="BV23" s="26"/>
      <c r="CA23" s="170"/>
      <c r="CB23" s="44"/>
      <c r="CC23" s="171"/>
      <c r="CK23" s="28"/>
      <c r="CP23" s="28"/>
    </row>
    <row r="24" spans="1:94">
      <c r="A24" s="17">
        <v>16</v>
      </c>
      <c r="B24" s="179">
        <v>9</v>
      </c>
      <c r="C24" s="661"/>
      <c r="D24" s="18"/>
      <c r="E24" s="19"/>
      <c r="F24" s="500">
        <v>1</v>
      </c>
      <c r="G24" s="20"/>
      <c r="H24" s="20"/>
      <c r="I24" s="20">
        <v>1</v>
      </c>
      <c r="J24" s="20"/>
      <c r="K24" s="20"/>
      <c r="L24" s="20"/>
      <c r="M24" s="20"/>
      <c r="N24" s="20"/>
      <c r="O24" s="20"/>
      <c r="P24" s="20"/>
      <c r="Q24" s="19"/>
      <c r="R24" s="500"/>
      <c r="S24" s="21"/>
      <c r="T24" s="21"/>
      <c r="U24" s="21"/>
      <c r="V24" s="21">
        <v>4</v>
      </c>
      <c r="W24" s="22"/>
      <c r="X24" s="22"/>
      <c r="Y24" s="22"/>
      <c r="Z24" s="22">
        <v>4</v>
      </c>
      <c r="AA24" s="23"/>
      <c r="AB24" s="23"/>
      <c r="AC24" s="23"/>
      <c r="AD24" s="23">
        <v>4</v>
      </c>
      <c r="AE24" s="24"/>
      <c r="AF24" s="24"/>
      <c r="AG24" s="24"/>
      <c r="AH24" s="24">
        <v>4</v>
      </c>
      <c r="AI24" s="25"/>
      <c r="AJ24" s="25"/>
      <c r="AK24" s="25"/>
      <c r="AL24" s="25">
        <v>4</v>
      </c>
      <c r="AM24" s="26"/>
      <c r="AN24" s="26"/>
      <c r="AO24" s="26"/>
      <c r="AP24" s="26">
        <v>4</v>
      </c>
      <c r="AQ24" s="22"/>
      <c r="AR24" s="22"/>
      <c r="AS24" s="22"/>
      <c r="AT24" s="22">
        <v>4</v>
      </c>
      <c r="AU24" s="27"/>
      <c r="AV24" s="27"/>
      <c r="AW24" s="27"/>
      <c r="AX24" s="27">
        <v>4</v>
      </c>
      <c r="AY24" s="21"/>
      <c r="AZ24" s="21"/>
      <c r="BA24" s="21"/>
      <c r="BB24" s="21">
        <v>4</v>
      </c>
      <c r="BC24" s="22"/>
      <c r="BD24" s="22"/>
      <c r="BE24" s="22"/>
      <c r="BF24" s="22">
        <v>4</v>
      </c>
      <c r="BG24" s="23"/>
      <c r="BH24" s="23"/>
      <c r="BI24" s="23"/>
      <c r="BJ24" s="23">
        <v>4</v>
      </c>
      <c r="BK24" s="24"/>
      <c r="BL24" s="24"/>
      <c r="BM24" s="24"/>
      <c r="BN24" s="24">
        <v>4</v>
      </c>
      <c r="BO24" s="25"/>
      <c r="BP24" s="25"/>
      <c r="BQ24" s="25"/>
      <c r="BR24" s="25">
        <v>4</v>
      </c>
      <c r="BS24" s="26"/>
      <c r="BT24" s="26"/>
      <c r="BU24" s="26"/>
      <c r="BV24" s="26">
        <v>4</v>
      </c>
      <c r="CA24" s="170"/>
      <c r="CB24" s="44"/>
      <c r="CC24" s="171"/>
      <c r="CK24" s="28"/>
      <c r="CP24" s="28"/>
    </row>
    <row r="25" spans="1:94">
      <c r="A25" s="17">
        <v>17</v>
      </c>
      <c r="B25" s="179">
        <v>10</v>
      </c>
      <c r="C25" s="661"/>
      <c r="D25" s="18"/>
      <c r="E25" s="19">
        <v>1</v>
      </c>
      <c r="F25" s="500"/>
      <c r="G25" s="20"/>
      <c r="H25" s="20">
        <v>1</v>
      </c>
      <c r="I25" s="20"/>
      <c r="J25" s="20"/>
      <c r="K25" s="20"/>
      <c r="L25" s="20"/>
      <c r="M25" s="20"/>
      <c r="N25" s="20"/>
      <c r="O25" s="20"/>
      <c r="P25" s="20"/>
      <c r="Q25" s="19"/>
      <c r="R25" s="500"/>
      <c r="S25" s="21"/>
      <c r="T25" s="21"/>
      <c r="U25" s="21">
        <v>3</v>
      </c>
      <c r="V25" s="21"/>
      <c r="W25" s="22"/>
      <c r="X25" s="22"/>
      <c r="Y25" s="22">
        <v>3</v>
      </c>
      <c r="Z25" s="22"/>
      <c r="AA25" s="23"/>
      <c r="AB25" s="23"/>
      <c r="AC25" s="23">
        <v>3</v>
      </c>
      <c r="AD25" s="23"/>
      <c r="AE25" s="24"/>
      <c r="AF25" s="24"/>
      <c r="AG25" s="24"/>
      <c r="AH25" s="24">
        <v>4</v>
      </c>
      <c r="AI25" s="25"/>
      <c r="AJ25" s="25"/>
      <c r="AK25" s="25">
        <v>3</v>
      </c>
      <c r="AL25" s="25"/>
      <c r="AM25" s="26"/>
      <c r="AN25" s="26"/>
      <c r="AO25" s="26"/>
      <c r="AP25" s="26">
        <v>4</v>
      </c>
      <c r="AQ25" s="22"/>
      <c r="AR25" s="22"/>
      <c r="AS25" s="22">
        <v>3</v>
      </c>
      <c r="AT25" s="22"/>
      <c r="AU25" s="27"/>
      <c r="AV25" s="27"/>
      <c r="AW25" s="27">
        <v>3</v>
      </c>
      <c r="AX25" s="27"/>
      <c r="AY25" s="21"/>
      <c r="AZ25" s="21"/>
      <c r="BA25" s="21">
        <v>3</v>
      </c>
      <c r="BB25" s="21"/>
      <c r="BC25" s="22"/>
      <c r="BD25" s="22"/>
      <c r="BE25" s="22">
        <v>3</v>
      </c>
      <c r="BF25" s="22"/>
      <c r="BG25" s="23"/>
      <c r="BH25" s="23"/>
      <c r="BI25" s="23"/>
      <c r="BJ25" s="23">
        <v>4</v>
      </c>
      <c r="BK25" s="24"/>
      <c r="BL25" s="24"/>
      <c r="BM25" s="24"/>
      <c r="BN25" s="24">
        <v>4</v>
      </c>
      <c r="BO25" s="25"/>
      <c r="BP25" s="25"/>
      <c r="BQ25" s="25">
        <v>3</v>
      </c>
      <c r="BR25" s="25"/>
      <c r="BS25" s="26"/>
      <c r="BT25" s="26"/>
      <c r="BU25" s="26"/>
      <c r="BV25" s="26">
        <v>4</v>
      </c>
      <c r="CA25" s="170"/>
      <c r="CB25" s="44"/>
      <c r="CC25" s="171"/>
      <c r="CK25" s="28"/>
      <c r="CP25" s="28"/>
    </row>
    <row r="26" spans="1:94">
      <c r="A26" s="17">
        <v>18</v>
      </c>
      <c r="B26" s="179">
        <v>11</v>
      </c>
      <c r="C26" s="661"/>
      <c r="D26" s="18"/>
      <c r="E26" s="19">
        <v>1</v>
      </c>
      <c r="F26" s="500"/>
      <c r="G26" s="20">
        <v>1</v>
      </c>
      <c r="H26" s="20"/>
      <c r="I26" s="20"/>
      <c r="J26" s="20"/>
      <c r="K26" s="20"/>
      <c r="L26" s="20"/>
      <c r="M26" s="20"/>
      <c r="N26" s="20"/>
      <c r="O26" s="20"/>
      <c r="P26" s="20"/>
      <c r="Q26" s="19"/>
      <c r="R26" s="500"/>
      <c r="S26" s="21">
        <v>1</v>
      </c>
      <c r="T26" s="21"/>
      <c r="U26" s="21"/>
      <c r="V26" s="21"/>
      <c r="W26" s="22"/>
      <c r="X26" s="22"/>
      <c r="Y26" s="22">
        <v>3</v>
      </c>
      <c r="Z26" s="22"/>
      <c r="AA26" s="23"/>
      <c r="AB26" s="23"/>
      <c r="AC26" s="23">
        <v>3</v>
      </c>
      <c r="AD26" s="23"/>
      <c r="AE26" s="24"/>
      <c r="AF26" s="24"/>
      <c r="AG26" s="24">
        <v>3</v>
      </c>
      <c r="AH26" s="24"/>
      <c r="AI26" s="25"/>
      <c r="AJ26" s="25"/>
      <c r="AK26" s="25">
        <v>3</v>
      </c>
      <c r="AL26" s="25"/>
      <c r="AM26" s="26"/>
      <c r="AN26" s="26"/>
      <c r="AO26" s="26">
        <v>3</v>
      </c>
      <c r="AP26" s="26"/>
      <c r="AQ26" s="22"/>
      <c r="AR26" s="22"/>
      <c r="AS26" s="22">
        <v>3</v>
      </c>
      <c r="AT26" s="22"/>
      <c r="AU26" s="27"/>
      <c r="AV26" s="27"/>
      <c r="AW26" s="27">
        <v>3</v>
      </c>
      <c r="AX26" s="27"/>
      <c r="AY26" s="21"/>
      <c r="AZ26" s="21"/>
      <c r="BA26" s="21">
        <v>3</v>
      </c>
      <c r="BB26" s="21"/>
      <c r="BC26" s="22"/>
      <c r="BD26" s="22"/>
      <c r="BE26" s="22">
        <v>3</v>
      </c>
      <c r="BF26" s="22"/>
      <c r="BG26" s="23"/>
      <c r="BH26" s="23"/>
      <c r="BI26" s="23"/>
      <c r="BJ26" s="23">
        <v>4</v>
      </c>
      <c r="BK26" s="24"/>
      <c r="BL26" s="24"/>
      <c r="BM26" s="24"/>
      <c r="BN26" s="24">
        <v>4</v>
      </c>
      <c r="BO26" s="25"/>
      <c r="BP26" s="25"/>
      <c r="BQ26" s="25">
        <v>3</v>
      </c>
      <c r="BR26" s="25"/>
      <c r="BS26" s="26"/>
      <c r="BT26" s="26"/>
      <c r="BU26" s="26"/>
      <c r="BV26" s="26">
        <v>4</v>
      </c>
      <c r="CA26" s="170"/>
      <c r="CB26" s="44"/>
      <c r="CC26" s="171"/>
      <c r="CK26" s="28"/>
      <c r="CP26" s="28"/>
    </row>
    <row r="27" spans="1:94">
      <c r="A27" s="17">
        <v>19</v>
      </c>
      <c r="B27" s="179">
        <v>12</v>
      </c>
      <c r="C27" s="661"/>
      <c r="D27" s="18"/>
      <c r="E27" s="19">
        <v>1</v>
      </c>
      <c r="F27" s="500"/>
      <c r="G27" s="20"/>
      <c r="H27" s="20"/>
      <c r="I27" s="20"/>
      <c r="J27" s="20"/>
      <c r="K27" s="20">
        <v>1</v>
      </c>
      <c r="L27" s="20"/>
      <c r="M27" s="20"/>
      <c r="N27" s="20"/>
      <c r="O27" s="20"/>
      <c r="P27" s="20"/>
      <c r="Q27" s="19"/>
      <c r="R27" s="500"/>
      <c r="S27" s="21"/>
      <c r="T27" s="21"/>
      <c r="U27" s="21">
        <v>3</v>
      </c>
      <c r="V27" s="21"/>
      <c r="W27" s="22"/>
      <c r="X27" s="22"/>
      <c r="Y27" s="22">
        <v>3</v>
      </c>
      <c r="Z27" s="22"/>
      <c r="AA27" s="23"/>
      <c r="AB27" s="23"/>
      <c r="AC27" s="23">
        <v>3</v>
      </c>
      <c r="AD27" s="23"/>
      <c r="AE27" s="24"/>
      <c r="AF27" s="24"/>
      <c r="AG27" s="24">
        <v>3</v>
      </c>
      <c r="AH27" s="24"/>
      <c r="AI27" s="25"/>
      <c r="AJ27" s="25"/>
      <c r="AK27" s="25">
        <v>3</v>
      </c>
      <c r="AL27" s="25"/>
      <c r="AM27" s="26"/>
      <c r="AN27" s="26"/>
      <c r="AO27" s="26">
        <v>3</v>
      </c>
      <c r="AP27" s="26"/>
      <c r="AQ27" s="22"/>
      <c r="AR27" s="22"/>
      <c r="AS27" s="22">
        <v>3</v>
      </c>
      <c r="AT27" s="22"/>
      <c r="AU27" s="27"/>
      <c r="AV27" s="27"/>
      <c r="AW27" s="27">
        <v>3</v>
      </c>
      <c r="AX27" s="27"/>
      <c r="AY27" s="21"/>
      <c r="AZ27" s="21"/>
      <c r="BA27" s="21">
        <v>3</v>
      </c>
      <c r="BB27" s="21"/>
      <c r="BC27" s="22"/>
      <c r="BD27" s="22"/>
      <c r="BE27" s="22">
        <v>3</v>
      </c>
      <c r="BF27" s="22"/>
      <c r="BG27" s="23"/>
      <c r="BH27" s="23"/>
      <c r="BI27" s="23"/>
      <c r="BJ27" s="23">
        <v>4</v>
      </c>
      <c r="BK27" s="24"/>
      <c r="BL27" s="24"/>
      <c r="BM27" s="24"/>
      <c r="BN27" s="24">
        <v>4</v>
      </c>
      <c r="BO27" s="25"/>
      <c r="BP27" s="25"/>
      <c r="BQ27" s="25">
        <v>3</v>
      </c>
      <c r="BR27" s="25"/>
      <c r="BS27" s="26"/>
      <c r="BT27" s="26"/>
      <c r="BU27" s="26">
        <v>3</v>
      </c>
      <c r="BV27" s="26"/>
      <c r="CA27" s="170"/>
      <c r="CB27" s="44"/>
      <c r="CC27" s="171"/>
      <c r="CK27" s="28"/>
      <c r="CP27" s="28"/>
    </row>
    <row r="28" spans="1:94">
      <c r="A28" s="17">
        <v>20</v>
      </c>
      <c r="B28" s="179">
        <v>13</v>
      </c>
      <c r="C28" s="661"/>
      <c r="D28" s="18">
        <v>1</v>
      </c>
      <c r="E28" s="19"/>
      <c r="F28" s="50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19"/>
      <c r="R28" s="500">
        <v>1</v>
      </c>
      <c r="S28" s="21"/>
      <c r="T28" s="21"/>
      <c r="U28" s="21">
        <v>3</v>
      </c>
      <c r="V28" s="21"/>
      <c r="W28" s="22"/>
      <c r="X28" s="22"/>
      <c r="Y28" s="22">
        <v>3</v>
      </c>
      <c r="Z28" s="22"/>
      <c r="AA28" s="23"/>
      <c r="AB28" s="23"/>
      <c r="AC28" s="23">
        <v>3</v>
      </c>
      <c r="AD28" s="23"/>
      <c r="AE28" s="24"/>
      <c r="AF28" s="24"/>
      <c r="AG28" s="24">
        <v>3</v>
      </c>
      <c r="AH28" s="24"/>
      <c r="AI28" s="25"/>
      <c r="AJ28" s="25"/>
      <c r="AK28" s="25">
        <v>3</v>
      </c>
      <c r="AL28" s="25"/>
      <c r="AM28" s="26"/>
      <c r="AN28" s="26"/>
      <c r="AO28" s="26">
        <v>3</v>
      </c>
      <c r="AP28" s="26"/>
      <c r="AQ28" s="22"/>
      <c r="AR28" s="22"/>
      <c r="AS28" s="22">
        <v>3</v>
      </c>
      <c r="AT28" s="22"/>
      <c r="AU28" s="27"/>
      <c r="AV28" s="27"/>
      <c r="AW28" s="27">
        <v>3</v>
      </c>
      <c r="AX28" s="27"/>
      <c r="AY28" s="21"/>
      <c r="AZ28" s="21"/>
      <c r="BA28" s="21">
        <v>3</v>
      </c>
      <c r="BB28" s="21"/>
      <c r="BC28" s="22"/>
      <c r="BD28" s="22"/>
      <c r="BE28" s="22">
        <v>3</v>
      </c>
      <c r="BF28" s="22"/>
      <c r="BG28" s="23"/>
      <c r="BH28" s="23"/>
      <c r="BI28" s="23">
        <v>3</v>
      </c>
      <c r="BJ28" s="23"/>
      <c r="BK28" s="24"/>
      <c r="BL28" s="24"/>
      <c r="BM28" s="24">
        <v>3</v>
      </c>
      <c r="BN28" s="24"/>
      <c r="BO28" s="25"/>
      <c r="BP28" s="25"/>
      <c r="BQ28" s="25">
        <v>3</v>
      </c>
      <c r="BR28" s="25"/>
      <c r="BS28" s="26"/>
      <c r="BT28" s="26"/>
      <c r="BU28" s="26">
        <v>3</v>
      </c>
      <c r="BV28" s="26"/>
      <c r="CA28" s="170"/>
      <c r="CB28" s="44"/>
      <c r="CC28" s="171"/>
      <c r="CK28" s="28"/>
      <c r="CP28" s="28"/>
    </row>
    <row r="29" spans="1:94">
      <c r="A29" s="17">
        <v>21</v>
      </c>
      <c r="B29" s="179">
        <v>14</v>
      </c>
      <c r="C29" s="661"/>
      <c r="D29" s="18"/>
      <c r="E29" s="19">
        <v>1</v>
      </c>
      <c r="F29" s="500"/>
      <c r="G29" s="20">
        <v>1</v>
      </c>
      <c r="H29" s="20"/>
      <c r="I29" s="20"/>
      <c r="J29" s="20"/>
      <c r="K29" s="20"/>
      <c r="L29" s="20"/>
      <c r="M29" s="20"/>
      <c r="N29" s="20"/>
      <c r="O29" s="20"/>
      <c r="P29" s="20"/>
      <c r="Q29" s="19"/>
      <c r="R29" s="500"/>
      <c r="S29" s="21"/>
      <c r="T29" s="21"/>
      <c r="U29" s="21">
        <v>3</v>
      </c>
      <c r="V29" s="21"/>
      <c r="W29" s="22"/>
      <c r="X29" s="22"/>
      <c r="Y29" s="22"/>
      <c r="Z29" s="22">
        <v>4</v>
      </c>
      <c r="AA29" s="23"/>
      <c r="AB29" s="23"/>
      <c r="AC29" s="23"/>
      <c r="AD29" s="23">
        <v>4</v>
      </c>
      <c r="AE29" s="24"/>
      <c r="AF29" s="24"/>
      <c r="AG29" s="24"/>
      <c r="AH29" s="24">
        <v>4</v>
      </c>
      <c r="AI29" s="25"/>
      <c r="AJ29" s="25"/>
      <c r="AK29" s="25"/>
      <c r="AL29" s="25">
        <v>4</v>
      </c>
      <c r="AM29" s="26"/>
      <c r="AN29" s="26"/>
      <c r="AO29" s="26"/>
      <c r="AP29" s="26">
        <v>4</v>
      </c>
      <c r="AQ29" s="22"/>
      <c r="AR29" s="22"/>
      <c r="AS29" s="22"/>
      <c r="AT29" s="22">
        <v>4</v>
      </c>
      <c r="AU29" s="27"/>
      <c r="AV29" s="27"/>
      <c r="AW29" s="27"/>
      <c r="AX29" s="27">
        <v>4</v>
      </c>
      <c r="AY29" s="21"/>
      <c r="AZ29" s="21"/>
      <c r="BA29" s="21"/>
      <c r="BB29" s="21">
        <v>4</v>
      </c>
      <c r="BC29" s="22"/>
      <c r="BD29" s="22"/>
      <c r="BE29" s="22"/>
      <c r="BF29" s="22">
        <v>4</v>
      </c>
      <c r="BG29" s="23"/>
      <c r="BH29" s="23"/>
      <c r="BI29" s="23"/>
      <c r="BJ29" s="23">
        <v>4</v>
      </c>
      <c r="BK29" s="24"/>
      <c r="BL29" s="24"/>
      <c r="BM29" s="24"/>
      <c r="BN29" s="24">
        <v>4</v>
      </c>
      <c r="BO29" s="25"/>
      <c r="BP29" s="25"/>
      <c r="BQ29" s="25">
        <v>3</v>
      </c>
      <c r="BR29" s="25"/>
      <c r="BS29" s="26"/>
      <c r="BT29" s="26"/>
      <c r="BU29" s="26"/>
      <c r="BV29" s="26">
        <v>4</v>
      </c>
      <c r="CA29" s="170"/>
      <c r="CB29" s="44"/>
      <c r="CC29" s="171"/>
      <c r="CK29" s="28"/>
      <c r="CP29" s="28"/>
    </row>
    <row r="30" spans="1:94">
      <c r="A30" s="17">
        <v>22</v>
      </c>
      <c r="B30" s="179">
        <v>15</v>
      </c>
      <c r="C30" s="661"/>
      <c r="D30" s="18"/>
      <c r="E30" s="19">
        <v>1</v>
      </c>
      <c r="F30" s="500"/>
      <c r="G30" s="20"/>
      <c r="H30" s="20">
        <v>1</v>
      </c>
      <c r="I30" s="20"/>
      <c r="J30" s="20"/>
      <c r="K30" s="20"/>
      <c r="L30" s="20"/>
      <c r="M30" s="20"/>
      <c r="N30" s="20"/>
      <c r="O30" s="20"/>
      <c r="P30" s="20"/>
      <c r="Q30" s="19"/>
      <c r="R30" s="500"/>
      <c r="S30" s="21"/>
      <c r="T30" s="21"/>
      <c r="U30" s="21">
        <v>3</v>
      </c>
      <c r="V30" s="21"/>
      <c r="W30" s="22"/>
      <c r="X30" s="22"/>
      <c r="Y30" s="22">
        <v>3</v>
      </c>
      <c r="Z30" s="22"/>
      <c r="AA30" s="23"/>
      <c r="AB30" s="23"/>
      <c r="AC30" s="23">
        <v>3</v>
      </c>
      <c r="AD30" s="23"/>
      <c r="AE30" s="24"/>
      <c r="AF30" s="24"/>
      <c r="AG30" s="24">
        <v>3</v>
      </c>
      <c r="AH30" s="24"/>
      <c r="AI30" s="25"/>
      <c r="AJ30" s="25"/>
      <c r="AK30" s="25"/>
      <c r="AL30" s="25">
        <v>4</v>
      </c>
      <c r="AM30" s="26"/>
      <c r="AN30" s="26"/>
      <c r="AO30" s="26">
        <v>3</v>
      </c>
      <c r="AP30" s="26"/>
      <c r="AQ30" s="22"/>
      <c r="AR30" s="22"/>
      <c r="AS30" s="22"/>
      <c r="AT30" s="22">
        <v>4</v>
      </c>
      <c r="AU30" s="27"/>
      <c r="AV30" s="27"/>
      <c r="AW30" s="27">
        <v>3</v>
      </c>
      <c r="AX30" s="27"/>
      <c r="AY30" s="21"/>
      <c r="AZ30" s="21"/>
      <c r="BA30" s="21">
        <v>3</v>
      </c>
      <c r="BB30" s="21"/>
      <c r="BC30" s="22"/>
      <c r="BD30" s="22"/>
      <c r="BE30" s="22">
        <v>3</v>
      </c>
      <c r="BF30" s="22"/>
      <c r="BG30" s="23"/>
      <c r="BH30" s="23">
        <v>2</v>
      </c>
      <c r="BI30" s="23"/>
      <c r="BJ30" s="23"/>
      <c r="BK30" s="24"/>
      <c r="BL30" s="24"/>
      <c r="BM30" s="24"/>
      <c r="BN30" s="24">
        <v>4</v>
      </c>
      <c r="BO30" s="25"/>
      <c r="BP30" s="25"/>
      <c r="BQ30" s="25">
        <v>3</v>
      </c>
      <c r="BR30" s="25"/>
      <c r="BS30" s="26"/>
      <c r="BT30" s="26"/>
      <c r="BU30" s="26"/>
      <c r="BV30" s="26">
        <v>4</v>
      </c>
      <c r="CA30" s="170"/>
      <c r="CB30" s="44"/>
      <c r="CC30" s="171"/>
      <c r="CK30" s="28"/>
      <c r="CP30" s="28"/>
    </row>
    <row r="31" spans="1:94">
      <c r="A31" s="17">
        <v>23</v>
      </c>
      <c r="B31" s="179">
        <v>16</v>
      </c>
      <c r="C31" s="661"/>
      <c r="D31" s="18"/>
      <c r="E31" s="19">
        <v>1</v>
      </c>
      <c r="F31" s="500"/>
      <c r="G31" s="20"/>
      <c r="H31" s="20"/>
      <c r="I31" s="20">
        <v>1</v>
      </c>
      <c r="J31" s="20"/>
      <c r="K31" s="20"/>
      <c r="L31" s="20"/>
      <c r="M31" s="20"/>
      <c r="N31" s="20"/>
      <c r="O31" s="20"/>
      <c r="P31" s="20"/>
      <c r="Q31" s="19"/>
      <c r="R31" s="500"/>
      <c r="S31" s="21"/>
      <c r="T31" s="21"/>
      <c r="U31" s="21">
        <v>3</v>
      </c>
      <c r="V31" s="21"/>
      <c r="W31" s="22"/>
      <c r="X31" s="22"/>
      <c r="Y31" s="22">
        <v>3</v>
      </c>
      <c r="Z31" s="22"/>
      <c r="AA31" s="23"/>
      <c r="AB31" s="23"/>
      <c r="AC31" s="23">
        <v>3</v>
      </c>
      <c r="AD31" s="23"/>
      <c r="AE31" s="24"/>
      <c r="AF31" s="24"/>
      <c r="AG31" s="24">
        <v>3</v>
      </c>
      <c r="AH31" s="24"/>
      <c r="AI31" s="25"/>
      <c r="AJ31" s="25"/>
      <c r="AK31" s="25"/>
      <c r="AL31" s="25">
        <v>4</v>
      </c>
      <c r="AM31" s="26"/>
      <c r="AN31" s="26"/>
      <c r="AO31" s="26"/>
      <c r="AP31" s="26">
        <v>4</v>
      </c>
      <c r="AQ31" s="22"/>
      <c r="AR31" s="22"/>
      <c r="AS31" s="22"/>
      <c r="AT31" s="22">
        <v>4</v>
      </c>
      <c r="AU31" s="27"/>
      <c r="AV31" s="27"/>
      <c r="AW31" s="27"/>
      <c r="AX31" s="27">
        <v>4</v>
      </c>
      <c r="AY31" s="21"/>
      <c r="AZ31" s="21"/>
      <c r="BA31" s="21"/>
      <c r="BB31" s="21">
        <v>4</v>
      </c>
      <c r="BC31" s="22"/>
      <c r="BD31" s="22"/>
      <c r="BE31" s="22"/>
      <c r="BF31" s="22">
        <v>4</v>
      </c>
      <c r="BG31" s="23"/>
      <c r="BH31" s="23"/>
      <c r="BI31" s="23"/>
      <c r="BJ31" s="23">
        <v>4</v>
      </c>
      <c r="BK31" s="24"/>
      <c r="BL31" s="24"/>
      <c r="BM31" s="24"/>
      <c r="BN31" s="24">
        <v>4</v>
      </c>
      <c r="BO31" s="25"/>
      <c r="BP31" s="25"/>
      <c r="BQ31" s="25">
        <v>3</v>
      </c>
      <c r="BR31" s="25"/>
      <c r="BS31" s="26"/>
      <c r="BT31" s="26"/>
      <c r="BU31" s="26"/>
      <c r="BV31" s="26">
        <v>4</v>
      </c>
      <c r="CA31" s="170"/>
      <c r="CB31" s="44"/>
      <c r="CC31" s="171"/>
      <c r="CK31" s="28"/>
      <c r="CP31" s="28"/>
    </row>
    <row r="32" spans="1:94">
      <c r="A32" s="17">
        <v>24</v>
      </c>
      <c r="B32" s="179">
        <v>17</v>
      </c>
      <c r="C32" s="661"/>
      <c r="D32" s="18"/>
      <c r="E32" s="19">
        <v>1</v>
      </c>
      <c r="F32" s="500"/>
      <c r="G32" s="20"/>
      <c r="H32" s="20"/>
      <c r="I32" s="20"/>
      <c r="J32" s="20"/>
      <c r="K32" s="20">
        <v>1</v>
      </c>
      <c r="L32" s="20"/>
      <c r="M32" s="20"/>
      <c r="N32" s="20"/>
      <c r="O32" s="20"/>
      <c r="P32" s="20"/>
      <c r="Q32" s="19"/>
      <c r="R32" s="500"/>
      <c r="S32" s="21"/>
      <c r="T32" s="21"/>
      <c r="U32" s="21">
        <v>3</v>
      </c>
      <c r="V32" s="21"/>
      <c r="W32" s="22"/>
      <c r="X32" s="22"/>
      <c r="Y32" s="22"/>
      <c r="Z32" s="22">
        <v>4</v>
      </c>
      <c r="AA32" s="23"/>
      <c r="AB32" s="23"/>
      <c r="AC32" s="23"/>
      <c r="AD32" s="23">
        <v>4</v>
      </c>
      <c r="AE32" s="24"/>
      <c r="AF32" s="24"/>
      <c r="AG32" s="24"/>
      <c r="AH32" s="24">
        <v>4</v>
      </c>
      <c r="AI32" s="25"/>
      <c r="AJ32" s="25"/>
      <c r="AK32" s="25"/>
      <c r="AL32" s="25">
        <v>4</v>
      </c>
      <c r="AM32" s="26"/>
      <c r="AN32" s="26"/>
      <c r="AO32" s="26"/>
      <c r="AP32" s="26">
        <v>4</v>
      </c>
      <c r="AQ32" s="22"/>
      <c r="AR32" s="22"/>
      <c r="AS32" s="22">
        <v>3</v>
      </c>
      <c r="AT32" s="22"/>
      <c r="AU32" s="27"/>
      <c r="AV32" s="27"/>
      <c r="AW32" s="27"/>
      <c r="AX32" s="27">
        <v>4</v>
      </c>
      <c r="AY32" s="21"/>
      <c r="AZ32" s="21"/>
      <c r="BA32" s="21"/>
      <c r="BB32" s="21">
        <v>4</v>
      </c>
      <c r="BC32" s="22"/>
      <c r="BD32" s="22"/>
      <c r="BE32" s="22">
        <v>3</v>
      </c>
      <c r="BF32" s="22"/>
      <c r="BG32" s="23"/>
      <c r="BH32" s="23"/>
      <c r="BI32" s="23"/>
      <c r="BJ32" s="23">
        <v>4</v>
      </c>
      <c r="BK32" s="24"/>
      <c r="BL32" s="24"/>
      <c r="BM32" s="24"/>
      <c r="BN32" s="24">
        <v>4</v>
      </c>
      <c r="BO32" s="25"/>
      <c r="BP32" s="25"/>
      <c r="BQ32" s="25"/>
      <c r="BR32" s="25">
        <v>4</v>
      </c>
      <c r="BS32" s="26"/>
      <c r="BT32" s="26"/>
      <c r="BU32" s="26"/>
      <c r="BV32" s="26">
        <v>4</v>
      </c>
      <c r="CA32" s="170"/>
      <c r="CB32" s="44"/>
      <c r="CC32" s="171"/>
      <c r="CK32" s="28"/>
      <c r="CP32" s="28"/>
    </row>
    <row r="33" spans="1:94">
      <c r="A33" s="17">
        <v>25</v>
      </c>
      <c r="B33" s="179">
        <v>18</v>
      </c>
      <c r="C33" s="661"/>
      <c r="D33" s="18"/>
      <c r="E33" s="19">
        <v>1</v>
      </c>
      <c r="F33" s="500"/>
      <c r="G33" s="20"/>
      <c r="H33" s="20"/>
      <c r="I33" s="20"/>
      <c r="J33" s="20">
        <v>1</v>
      </c>
      <c r="K33" s="20"/>
      <c r="L33" s="20"/>
      <c r="M33" s="20"/>
      <c r="N33" s="20"/>
      <c r="O33" s="20"/>
      <c r="P33" s="20"/>
      <c r="Q33" s="19"/>
      <c r="R33" s="500"/>
      <c r="S33" s="21"/>
      <c r="T33" s="21"/>
      <c r="U33" s="21">
        <v>3</v>
      </c>
      <c r="V33" s="21"/>
      <c r="W33" s="22"/>
      <c r="X33" s="22"/>
      <c r="Y33" s="22">
        <v>3</v>
      </c>
      <c r="Z33" s="22"/>
      <c r="AA33" s="23"/>
      <c r="AB33" s="23"/>
      <c r="AC33" s="23">
        <v>3</v>
      </c>
      <c r="AD33" s="23"/>
      <c r="AE33" s="24"/>
      <c r="AF33" s="24"/>
      <c r="AG33" s="24">
        <v>3</v>
      </c>
      <c r="AH33" s="24"/>
      <c r="AI33" s="25"/>
      <c r="AJ33" s="25"/>
      <c r="AK33" s="25">
        <v>3</v>
      </c>
      <c r="AL33" s="25"/>
      <c r="AM33" s="26"/>
      <c r="AN33" s="26"/>
      <c r="AO33" s="26"/>
      <c r="AP33" s="26">
        <v>4</v>
      </c>
      <c r="AQ33" s="22"/>
      <c r="AR33" s="22"/>
      <c r="AS33" s="22"/>
      <c r="AT33" s="22">
        <v>4</v>
      </c>
      <c r="AU33" s="27"/>
      <c r="AV33" s="27"/>
      <c r="AW33" s="27"/>
      <c r="AX33" s="27">
        <v>4</v>
      </c>
      <c r="AY33" s="21"/>
      <c r="AZ33" s="21"/>
      <c r="BA33" s="21">
        <v>3</v>
      </c>
      <c r="BB33" s="21"/>
      <c r="BC33" s="22"/>
      <c r="BD33" s="22"/>
      <c r="BE33" s="22"/>
      <c r="BF33" s="22">
        <v>4</v>
      </c>
      <c r="BG33" s="23"/>
      <c r="BH33" s="23"/>
      <c r="BI33" s="23">
        <v>3</v>
      </c>
      <c r="BJ33" s="23"/>
      <c r="BK33" s="24"/>
      <c r="BL33" s="24"/>
      <c r="BM33" s="24">
        <v>3</v>
      </c>
      <c r="BN33" s="24"/>
      <c r="BO33" s="25"/>
      <c r="BP33" s="25"/>
      <c r="BQ33" s="25"/>
      <c r="BR33" s="25">
        <v>4</v>
      </c>
      <c r="BS33" s="26"/>
      <c r="BT33" s="26"/>
      <c r="BU33" s="26"/>
      <c r="BV33" s="26">
        <v>4</v>
      </c>
      <c r="CA33" s="170"/>
      <c r="CB33" s="44"/>
      <c r="CC33" s="171"/>
      <c r="CK33" s="28"/>
      <c r="CP33" s="28"/>
    </row>
    <row r="34" spans="1:94">
      <c r="A34" s="17">
        <v>26</v>
      </c>
      <c r="B34" s="179">
        <v>19</v>
      </c>
      <c r="C34" s="661"/>
      <c r="D34" s="18"/>
      <c r="E34" s="19">
        <v>1</v>
      </c>
      <c r="F34" s="500"/>
      <c r="G34" s="20"/>
      <c r="H34" s="20"/>
      <c r="I34" s="20">
        <v>1</v>
      </c>
      <c r="J34" s="20"/>
      <c r="K34" s="20"/>
      <c r="L34" s="20"/>
      <c r="M34" s="20"/>
      <c r="N34" s="20"/>
      <c r="O34" s="20"/>
      <c r="P34" s="20"/>
      <c r="Q34" s="19"/>
      <c r="R34" s="500"/>
      <c r="S34" s="21"/>
      <c r="T34" s="21"/>
      <c r="U34" s="21"/>
      <c r="V34" s="21">
        <v>4</v>
      </c>
      <c r="W34" s="22"/>
      <c r="X34" s="22"/>
      <c r="Y34" s="22"/>
      <c r="Z34" s="22">
        <v>4</v>
      </c>
      <c r="AA34" s="23"/>
      <c r="AB34" s="23"/>
      <c r="AC34" s="23">
        <v>3</v>
      </c>
      <c r="AD34" s="23"/>
      <c r="AE34" s="24"/>
      <c r="AF34" s="24"/>
      <c r="AG34" s="24">
        <v>3</v>
      </c>
      <c r="AH34" s="24"/>
      <c r="AI34" s="25"/>
      <c r="AJ34" s="25"/>
      <c r="AK34" s="25"/>
      <c r="AL34" s="25">
        <v>4</v>
      </c>
      <c r="AM34" s="26"/>
      <c r="AN34" s="26"/>
      <c r="AO34" s="26">
        <v>3</v>
      </c>
      <c r="AP34" s="26"/>
      <c r="AQ34" s="22"/>
      <c r="AR34" s="22"/>
      <c r="AS34" s="22">
        <v>3</v>
      </c>
      <c r="AT34" s="22"/>
      <c r="AU34" s="27"/>
      <c r="AV34" s="27"/>
      <c r="AW34" s="27">
        <v>3</v>
      </c>
      <c r="AX34" s="27"/>
      <c r="AY34" s="21"/>
      <c r="AZ34" s="21"/>
      <c r="BA34" s="21">
        <v>3</v>
      </c>
      <c r="BB34" s="21"/>
      <c r="BC34" s="22"/>
      <c r="BD34" s="22"/>
      <c r="BE34" s="22">
        <v>3</v>
      </c>
      <c r="BF34" s="22"/>
      <c r="BG34" s="23"/>
      <c r="BH34" s="23"/>
      <c r="BI34" s="23"/>
      <c r="BJ34" s="23">
        <v>4</v>
      </c>
      <c r="BK34" s="24"/>
      <c r="BL34" s="24"/>
      <c r="BM34" s="24">
        <v>3</v>
      </c>
      <c r="BN34" s="24"/>
      <c r="BO34" s="25"/>
      <c r="BP34" s="25"/>
      <c r="BQ34" s="25">
        <v>3</v>
      </c>
      <c r="BR34" s="25"/>
      <c r="BS34" s="26"/>
      <c r="BT34" s="26"/>
      <c r="BU34" s="26"/>
      <c r="BV34" s="26">
        <v>4</v>
      </c>
      <c r="CA34" s="170"/>
      <c r="CB34" s="44"/>
      <c r="CC34" s="171"/>
      <c r="CK34" s="28"/>
      <c r="CP34" s="28"/>
    </row>
    <row r="35" spans="1:94">
      <c r="A35" s="17">
        <v>27</v>
      </c>
      <c r="B35" s="179">
        <v>20</v>
      </c>
      <c r="C35" s="661"/>
      <c r="D35" s="18"/>
      <c r="E35" s="19">
        <v>1</v>
      </c>
      <c r="F35" s="500"/>
      <c r="G35" s="20">
        <v>1</v>
      </c>
      <c r="H35" s="20"/>
      <c r="I35" s="20"/>
      <c r="J35" s="20"/>
      <c r="K35" s="20"/>
      <c r="L35" s="20"/>
      <c r="M35" s="20"/>
      <c r="N35" s="20"/>
      <c r="O35" s="20"/>
      <c r="P35" s="20"/>
      <c r="Q35" s="19"/>
      <c r="R35" s="500"/>
      <c r="S35" s="21">
        <v>1</v>
      </c>
      <c r="T35" s="21"/>
      <c r="U35" s="21"/>
      <c r="V35" s="21"/>
      <c r="W35" s="22"/>
      <c r="X35" s="22">
        <v>2</v>
      </c>
      <c r="Y35" s="22"/>
      <c r="Z35" s="22"/>
      <c r="AA35" s="23"/>
      <c r="AB35" s="23"/>
      <c r="AC35" s="23"/>
      <c r="AD35" s="23">
        <v>4</v>
      </c>
      <c r="AE35" s="24"/>
      <c r="AF35" s="24"/>
      <c r="AG35" s="24">
        <v>3</v>
      </c>
      <c r="AH35" s="24"/>
      <c r="AI35" s="25"/>
      <c r="AJ35" s="25">
        <v>2</v>
      </c>
      <c r="AK35" s="25"/>
      <c r="AL35" s="25"/>
      <c r="AM35" s="26"/>
      <c r="AN35" s="26"/>
      <c r="AO35" s="26">
        <v>3</v>
      </c>
      <c r="AP35" s="26"/>
      <c r="AQ35" s="22"/>
      <c r="AR35" s="22"/>
      <c r="AS35" s="22"/>
      <c r="AT35" s="22">
        <v>4</v>
      </c>
      <c r="AU35" s="27"/>
      <c r="AV35" s="27"/>
      <c r="AW35" s="27">
        <v>3</v>
      </c>
      <c r="AX35" s="27"/>
      <c r="AY35" s="21"/>
      <c r="AZ35" s="21"/>
      <c r="BA35" s="21">
        <v>3</v>
      </c>
      <c r="BB35" s="21"/>
      <c r="BC35" s="22"/>
      <c r="BD35" s="22"/>
      <c r="BE35" s="22"/>
      <c r="BF35" s="22">
        <v>4</v>
      </c>
      <c r="BG35" s="23"/>
      <c r="BH35" s="23"/>
      <c r="BI35" s="23"/>
      <c r="BJ35" s="23">
        <v>4</v>
      </c>
      <c r="BK35" s="24"/>
      <c r="BL35" s="24"/>
      <c r="BM35" s="24"/>
      <c r="BN35" s="24">
        <v>4</v>
      </c>
      <c r="BO35" s="25"/>
      <c r="BP35" s="25"/>
      <c r="BQ35" s="25">
        <v>3</v>
      </c>
      <c r="BR35" s="25"/>
      <c r="BS35" s="26"/>
      <c r="BT35" s="26"/>
      <c r="BU35" s="26"/>
      <c r="BV35" s="26">
        <v>4</v>
      </c>
      <c r="CA35" s="170"/>
      <c r="CB35" s="44"/>
      <c r="CC35" s="171"/>
      <c r="CK35" s="28"/>
      <c r="CP35" s="28"/>
    </row>
    <row r="36" spans="1:94">
      <c r="A36" s="17">
        <v>28</v>
      </c>
      <c r="B36" s="179">
        <v>21</v>
      </c>
      <c r="C36" s="661"/>
      <c r="D36" s="18"/>
      <c r="E36" s="19">
        <v>1</v>
      </c>
      <c r="F36" s="500"/>
      <c r="G36" s="20"/>
      <c r="H36" s="20">
        <v>1</v>
      </c>
      <c r="I36" s="20"/>
      <c r="J36" s="20"/>
      <c r="K36" s="20"/>
      <c r="L36" s="20"/>
      <c r="M36" s="20"/>
      <c r="N36" s="20"/>
      <c r="O36" s="20"/>
      <c r="P36" s="20"/>
      <c r="Q36" s="19"/>
      <c r="R36" s="500"/>
      <c r="S36" s="21"/>
      <c r="T36" s="21"/>
      <c r="U36" s="21">
        <v>3</v>
      </c>
      <c r="V36" s="21"/>
      <c r="W36" s="22"/>
      <c r="X36" s="22"/>
      <c r="Y36" s="22">
        <v>3</v>
      </c>
      <c r="Z36" s="22"/>
      <c r="AA36" s="23"/>
      <c r="AB36" s="23"/>
      <c r="AC36" s="23"/>
      <c r="AD36" s="23">
        <v>4</v>
      </c>
      <c r="AE36" s="24"/>
      <c r="AF36" s="24"/>
      <c r="AG36" s="24">
        <v>3</v>
      </c>
      <c r="AH36" s="24"/>
      <c r="AI36" s="25"/>
      <c r="AJ36" s="25"/>
      <c r="AK36" s="25">
        <v>3</v>
      </c>
      <c r="AL36" s="25"/>
      <c r="AM36" s="26"/>
      <c r="AN36" s="26"/>
      <c r="AO36" s="26">
        <v>3</v>
      </c>
      <c r="AP36" s="26"/>
      <c r="AQ36" s="22"/>
      <c r="AR36" s="22"/>
      <c r="AS36" s="22">
        <v>3</v>
      </c>
      <c r="AT36" s="22"/>
      <c r="AU36" s="27"/>
      <c r="AV36" s="27"/>
      <c r="AW36" s="27">
        <v>3</v>
      </c>
      <c r="AX36" s="27"/>
      <c r="AY36" s="21"/>
      <c r="AZ36" s="21"/>
      <c r="BA36" s="21"/>
      <c r="BB36" s="21">
        <v>4</v>
      </c>
      <c r="BC36" s="22"/>
      <c r="BD36" s="22"/>
      <c r="BE36" s="22">
        <v>3</v>
      </c>
      <c r="BF36" s="22"/>
      <c r="BG36" s="23"/>
      <c r="BH36" s="23"/>
      <c r="BI36" s="23">
        <v>3</v>
      </c>
      <c r="BJ36" s="23"/>
      <c r="BK36" s="24"/>
      <c r="BL36" s="24"/>
      <c r="BM36" s="24"/>
      <c r="BN36" s="24">
        <v>4</v>
      </c>
      <c r="BO36" s="25"/>
      <c r="BP36" s="25"/>
      <c r="BQ36" s="25">
        <v>3</v>
      </c>
      <c r="BR36" s="25"/>
      <c r="BS36" s="26"/>
      <c r="BT36" s="26"/>
      <c r="BU36" s="26"/>
      <c r="BV36" s="26">
        <v>4</v>
      </c>
      <c r="CA36" s="170"/>
      <c r="CB36" s="44"/>
      <c r="CC36" s="171"/>
      <c r="CK36" s="28"/>
      <c r="CP36" s="28"/>
    </row>
    <row r="37" spans="1:94">
      <c r="A37" s="17">
        <v>29</v>
      </c>
      <c r="B37" s="179">
        <v>22</v>
      </c>
      <c r="C37" s="661"/>
      <c r="D37" s="18"/>
      <c r="E37" s="19">
        <v>1</v>
      </c>
      <c r="F37" s="500"/>
      <c r="G37" s="20">
        <v>1</v>
      </c>
      <c r="H37" s="20"/>
      <c r="I37" s="20"/>
      <c r="J37" s="20"/>
      <c r="K37" s="20"/>
      <c r="L37" s="20"/>
      <c r="M37" s="20"/>
      <c r="N37" s="20"/>
      <c r="O37" s="20"/>
      <c r="P37" s="20"/>
      <c r="Q37" s="19"/>
      <c r="R37" s="500"/>
      <c r="S37" s="21"/>
      <c r="T37" s="21"/>
      <c r="U37" s="21">
        <v>3</v>
      </c>
      <c r="V37" s="21"/>
      <c r="W37" s="22"/>
      <c r="X37" s="22"/>
      <c r="Y37" s="22"/>
      <c r="Z37" s="22">
        <v>4</v>
      </c>
      <c r="AA37" s="23"/>
      <c r="AB37" s="23"/>
      <c r="AC37" s="23">
        <v>3</v>
      </c>
      <c r="AD37" s="23"/>
      <c r="AE37" s="24"/>
      <c r="AF37" s="24"/>
      <c r="AG37" s="24"/>
      <c r="AH37" s="24">
        <v>4</v>
      </c>
      <c r="AI37" s="25"/>
      <c r="AJ37" s="25"/>
      <c r="AK37" s="25"/>
      <c r="AL37" s="25">
        <v>4</v>
      </c>
      <c r="AM37" s="26"/>
      <c r="AN37" s="26"/>
      <c r="AO37" s="26"/>
      <c r="AP37" s="26">
        <v>4</v>
      </c>
      <c r="AQ37" s="22"/>
      <c r="AR37" s="22"/>
      <c r="AS37" s="22">
        <v>3</v>
      </c>
      <c r="AT37" s="22"/>
      <c r="AU37" s="27"/>
      <c r="AV37" s="27"/>
      <c r="AW37" s="27">
        <v>3</v>
      </c>
      <c r="AX37" s="27"/>
      <c r="AY37" s="21"/>
      <c r="AZ37" s="21"/>
      <c r="BA37" s="21">
        <v>3</v>
      </c>
      <c r="BB37" s="21"/>
      <c r="BC37" s="22"/>
      <c r="BD37" s="22"/>
      <c r="BE37" s="22">
        <v>3</v>
      </c>
      <c r="BF37" s="22"/>
      <c r="BG37" s="23"/>
      <c r="BH37" s="23"/>
      <c r="BI37" s="23"/>
      <c r="BJ37" s="23">
        <v>4</v>
      </c>
      <c r="BK37" s="24"/>
      <c r="BL37" s="24"/>
      <c r="BM37" s="24"/>
      <c r="BN37" s="24">
        <v>4</v>
      </c>
      <c r="BO37" s="25"/>
      <c r="BP37" s="25"/>
      <c r="BQ37" s="25">
        <v>3</v>
      </c>
      <c r="BR37" s="25"/>
      <c r="BS37" s="26"/>
      <c r="BT37" s="26"/>
      <c r="BU37" s="26">
        <v>3</v>
      </c>
      <c r="BV37" s="26"/>
      <c r="CA37" s="170"/>
      <c r="CB37" s="44"/>
      <c r="CC37" s="171"/>
      <c r="CK37" s="28"/>
      <c r="CP37" s="28"/>
    </row>
    <row r="38" spans="1:94">
      <c r="A38" s="17">
        <v>30</v>
      </c>
      <c r="B38" s="179">
        <v>23</v>
      </c>
      <c r="C38" s="661"/>
      <c r="D38" s="18"/>
      <c r="E38" s="19">
        <v>1</v>
      </c>
      <c r="F38" s="500"/>
      <c r="G38" s="20">
        <v>1</v>
      </c>
      <c r="H38" s="20"/>
      <c r="I38" s="20"/>
      <c r="J38" s="20"/>
      <c r="K38" s="20"/>
      <c r="L38" s="20"/>
      <c r="M38" s="20"/>
      <c r="N38" s="20"/>
      <c r="O38" s="20"/>
      <c r="P38" s="20"/>
      <c r="Q38" s="19"/>
      <c r="R38" s="500"/>
      <c r="S38" s="21"/>
      <c r="T38" s="21"/>
      <c r="U38" s="21">
        <v>3</v>
      </c>
      <c r="V38" s="21"/>
      <c r="W38" s="22"/>
      <c r="X38" s="22"/>
      <c r="Y38" s="22">
        <v>3</v>
      </c>
      <c r="Z38" s="22"/>
      <c r="AA38" s="23"/>
      <c r="AB38" s="23"/>
      <c r="AC38" s="23"/>
      <c r="AD38" s="23">
        <v>4</v>
      </c>
      <c r="AE38" s="24"/>
      <c r="AF38" s="24"/>
      <c r="AG38" s="24"/>
      <c r="AH38" s="24">
        <v>4</v>
      </c>
      <c r="AI38" s="25"/>
      <c r="AJ38" s="25"/>
      <c r="AK38" s="25"/>
      <c r="AL38" s="25">
        <v>4</v>
      </c>
      <c r="AM38" s="26"/>
      <c r="AN38" s="26"/>
      <c r="AO38" s="26">
        <v>3</v>
      </c>
      <c r="AP38" s="26"/>
      <c r="AQ38" s="22"/>
      <c r="AR38" s="22"/>
      <c r="AS38" s="22">
        <v>3</v>
      </c>
      <c r="AT38" s="22"/>
      <c r="AU38" s="27"/>
      <c r="AV38" s="27"/>
      <c r="AW38" s="27">
        <v>3</v>
      </c>
      <c r="AX38" s="27"/>
      <c r="AY38" s="21"/>
      <c r="AZ38" s="21"/>
      <c r="BA38" s="21">
        <v>3</v>
      </c>
      <c r="BB38" s="21"/>
      <c r="BC38" s="22"/>
      <c r="BD38" s="22"/>
      <c r="BE38" s="22">
        <v>3</v>
      </c>
      <c r="BF38" s="22"/>
      <c r="BG38" s="23"/>
      <c r="BH38" s="23"/>
      <c r="BI38" s="23">
        <v>3</v>
      </c>
      <c r="BJ38" s="23"/>
      <c r="BK38" s="24"/>
      <c r="BL38" s="24"/>
      <c r="BM38" s="24"/>
      <c r="BN38" s="24">
        <v>4</v>
      </c>
      <c r="BO38" s="25"/>
      <c r="BP38" s="25"/>
      <c r="BQ38" s="25">
        <v>3</v>
      </c>
      <c r="BR38" s="25"/>
      <c r="BS38" s="26"/>
      <c r="BT38" s="26"/>
      <c r="BU38" s="26">
        <v>3</v>
      </c>
      <c r="BV38" s="26"/>
      <c r="CA38" s="170"/>
      <c r="CB38" s="44"/>
      <c r="CC38" s="171"/>
      <c r="CK38" s="28"/>
      <c r="CP38" s="28"/>
    </row>
    <row r="39" spans="1:94">
      <c r="A39" s="17">
        <v>31</v>
      </c>
      <c r="B39" s="179">
        <v>24</v>
      </c>
      <c r="C39" s="661"/>
      <c r="D39" s="18"/>
      <c r="E39" s="19">
        <v>1</v>
      </c>
      <c r="F39" s="500"/>
      <c r="G39" s="20"/>
      <c r="H39" s="20">
        <v>1</v>
      </c>
      <c r="I39" s="20"/>
      <c r="J39" s="20"/>
      <c r="K39" s="20"/>
      <c r="L39" s="20"/>
      <c r="M39" s="20"/>
      <c r="N39" s="20"/>
      <c r="O39" s="20"/>
      <c r="P39" s="20"/>
      <c r="Q39" s="19"/>
      <c r="R39" s="500"/>
      <c r="S39" s="21"/>
      <c r="T39" s="21"/>
      <c r="U39" s="21">
        <v>3</v>
      </c>
      <c r="V39" s="21"/>
      <c r="W39" s="22"/>
      <c r="X39" s="22"/>
      <c r="Y39" s="22">
        <v>3</v>
      </c>
      <c r="Z39" s="22"/>
      <c r="AA39" s="23"/>
      <c r="AB39" s="23"/>
      <c r="AC39" s="23"/>
      <c r="AD39" s="23">
        <v>4</v>
      </c>
      <c r="AE39" s="24"/>
      <c r="AF39" s="24"/>
      <c r="AG39" s="24"/>
      <c r="AH39" s="24">
        <v>4</v>
      </c>
      <c r="AI39" s="25"/>
      <c r="AJ39" s="25"/>
      <c r="AK39" s="25"/>
      <c r="AL39" s="25">
        <v>4</v>
      </c>
      <c r="AM39" s="26"/>
      <c r="AN39" s="26"/>
      <c r="AO39" s="26">
        <v>3</v>
      </c>
      <c r="AP39" s="26"/>
      <c r="AQ39" s="22"/>
      <c r="AR39" s="22"/>
      <c r="AS39" s="22">
        <v>3</v>
      </c>
      <c r="AT39" s="22"/>
      <c r="AU39" s="27"/>
      <c r="AV39" s="27"/>
      <c r="AW39" s="27"/>
      <c r="AX39" s="27">
        <v>4</v>
      </c>
      <c r="AY39" s="21"/>
      <c r="AZ39" s="21"/>
      <c r="BA39" s="21"/>
      <c r="BB39" s="21">
        <v>4</v>
      </c>
      <c r="BC39" s="22"/>
      <c r="BD39" s="22"/>
      <c r="BE39" s="22"/>
      <c r="BF39" s="22">
        <v>4</v>
      </c>
      <c r="BG39" s="23"/>
      <c r="BH39" s="23"/>
      <c r="BI39" s="23"/>
      <c r="BJ39" s="23">
        <v>4</v>
      </c>
      <c r="BK39" s="24"/>
      <c r="BL39" s="24"/>
      <c r="BM39" s="24"/>
      <c r="BN39" s="24">
        <v>4</v>
      </c>
      <c r="BO39" s="25"/>
      <c r="BP39" s="25"/>
      <c r="BQ39" s="25"/>
      <c r="BR39" s="25">
        <v>4</v>
      </c>
      <c r="BS39" s="26"/>
      <c r="BT39" s="26"/>
      <c r="BU39" s="26"/>
      <c r="BV39" s="26">
        <v>4</v>
      </c>
      <c r="CA39" s="170"/>
      <c r="CB39" s="44"/>
      <c r="CC39" s="171"/>
      <c r="CK39" s="28"/>
      <c r="CP39" s="28"/>
    </row>
    <row r="40" spans="1:94">
      <c r="A40" s="17">
        <v>32</v>
      </c>
      <c r="B40" s="179">
        <v>25</v>
      </c>
      <c r="C40" s="661"/>
      <c r="D40" s="18">
        <v>1</v>
      </c>
      <c r="E40" s="19"/>
      <c r="F40" s="500"/>
      <c r="G40" s="20"/>
      <c r="H40" s="20"/>
      <c r="I40" s="20">
        <v>1</v>
      </c>
      <c r="J40" s="20"/>
      <c r="K40" s="20"/>
      <c r="L40" s="20"/>
      <c r="M40" s="20"/>
      <c r="N40" s="20"/>
      <c r="O40" s="20"/>
      <c r="P40" s="20"/>
      <c r="Q40" s="19"/>
      <c r="R40" s="500"/>
      <c r="S40" s="21"/>
      <c r="T40" s="21"/>
      <c r="U40" s="21"/>
      <c r="V40" s="21">
        <v>4</v>
      </c>
      <c r="W40" s="22"/>
      <c r="X40" s="22"/>
      <c r="Y40" s="22">
        <v>3</v>
      </c>
      <c r="Z40" s="22"/>
      <c r="AA40" s="23"/>
      <c r="AB40" s="23"/>
      <c r="AC40" s="23"/>
      <c r="AD40" s="23">
        <v>4</v>
      </c>
      <c r="AE40" s="24"/>
      <c r="AF40" s="24"/>
      <c r="AG40" s="24">
        <v>3</v>
      </c>
      <c r="AH40" s="24"/>
      <c r="AI40" s="25"/>
      <c r="AJ40" s="25"/>
      <c r="AK40" s="25">
        <v>3</v>
      </c>
      <c r="AL40" s="25"/>
      <c r="AM40" s="26"/>
      <c r="AN40" s="26"/>
      <c r="AO40" s="26">
        <v>3</v>
      </c>
      <c r="AP40" s="26"/>
      <c r="AQ40" s="22"/>
      <c r="AR40" s="22"/>
      <c r="AS40" s="22"/>
      <c r="AT40" s="22">
        <v>4</v>
      </c>
      <c r="AU40" s="27"/>
      <c r="AV40" s="27"/>
      <c r="AW40" s="27">
        <v>3</v>
      </c>
      <c r="AX40" s="27"/>
      <c r="AY40" s="21"/>
      <c r="AZ40" s="21"/>
      <c r="BA40" s="21"/>
      <c r="BB40" s="21">
        <v>4</v>
      </c>
      <c r="BC40" s="22"/>
      <c r="BD40" s="22"/>
      <c r="BE40" s="22">
        <v>3</v>
      </c>
      <c r="BF40" s="22"/>
      <c r="BG40" s="23"/>
      <c r="BH40" s="23"/>
      <c r="BI40" s="23"/>
      <c r="BJ40" s="23">
        <v>4</v>
      </c>
      <c r="BK40" s="24"/>
      <c r="BL40" s="24"/>
      <c r="BM40" s="24"/>
      <c r="BN40" s="24">
        <v>4</v>
      </c>
      <c r="BO40" s="25"/>
      <c r="BP40" s="25"/>
      <c r="BQ40" s="25"/>
      <c r="BR40" s="25">
        <v>4</v>
      </c>
      <c r="BS40" s="26"/>
      <c r="BT40" s="26"/>
      <c r="BU40" s="26">
        <v>3</v>
      </c>
      <c r="BV40" s="26"/>
      <c r="CA40" s="170"/>
      <c r="CB40" s="44"/>
      <c r="CC40" s="171"/>
      <c r="CK40" s="28"/>
      <c r="CP40" s="28"/>
    </row>
    <row r="41" spans="1:94">
      <c r="A41" s="17">
        <v>33</v>
      </c>
      <c r="B41" s="179">
        <v>26</v>
      </c>
      <c r="C41" s="661"/>
      <c r="D41" s="18"/>
      <c r="E41" s="19"/>
      <c r="F41" s="500">
        <v>1</v>
      </c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19"/>
      <c r="R41" s="500">
        <v>1</v>
      </c>
      <c r="S41" s="21"/>
      <c r="T41" s="21"/>
      <c r="U41" s="21">
        <v>3</v>
      </c>
      <c r="V41" s="21"/>
      <c r="W41" s="22"/>
      <c r="X41" s="22"/>
      <c r="Y41" s="22">
        <v>3</v>
      </c>
      <c r="Z41" s="22"/>
      <c r="AA41" s="23"/>
      <c r="AB41" s="23"/>
      <c r="AC41" s="23">
        <v>3</v>
      </c>
      <c r="AD41" s="23"/>
      <c r="AE41" s="24"/>
      <c r="AF41" s="24"/>
      <c r="AG41" s="24">
        <v>3</v>
      </c>
      <c r="AH41" s="24"/>
      <c r="AI41" s="25"/>
      <c r="AJ41" s="25"/>
      <c r="AK41" s="25">
        <v>3</v>
      </c>
      <c r="AL41" s="25"/>
      <c r="AM41" s="26"/>
      <c r="AN41" s="26"/>
      <c r="AO41" s="26">
        <v>3</v>
      </c>
      <c r="AP41" s="26"/>
      <c r="AQ41" s="22"/>
      <c r="AR41" s="22"/>
      <c r="AS41" s="22">
        <v>3</v>
      </c>
      <c r="AT41" s="22"/>
      <c r="AU41" s="27"/>
      <c r="AV41" s="27"/>
      <c r="AW41" s="27">
        <v>3</v>
      </c>
      <c r="AX41" s="27"/>
      <c r="AY41" s="21"/>
      <c r="AZ41" s="21"/>
      <c r="BA41" s="21">
        <v>3</v>
      </c>
      <c r="BB41" s="21"/>
      <c r="BC41" s="22"/>
      <c r="BD41" s="22"/>
      <c r="BE41" s="22">
        <v>3</v>
      </c>
      <c r="BF41" s="22"/>
      <c r="BG41" s="23"/>
      <c r="BH41" s="23"/>
      <c r="BI41" s="23">
        <v>3</v>
      </c>
      <c r="BJ41" s="23"/>
      <c r="BK41" s="24"/>
      <c r="BL41" s="24"/>
      <c r="BM41" s="24">
        <v>3</v>
      </c>
      <c r="BN41" s="24"/>
      <c r="BO41" s="25"/>
      <c r="BP41" s="25"/>
      <c r="BQ41" s="25">
        <v>3</v>
      </c>
      <c r="BR41" s="25"/>
      <c r="BS41" s="26"/>
      <c r="BT41" s="26"/>
      <c r="BU41" s="26">
        <v>3</v>
      </c>
      <c r="BV41" s="26"/>
      <c r="CA41" s="170"/>
      <c r="CB41" s="44"/>
      <c r="CC41" s="171"/>
      <c r="CK41" s="28"/>
      <c r="CP41" s="28"/>
    </row>
    <row r="42" spans="1:94">
      <c r="A42" s="17">
        <v>34</v>
      </c>
      <c r="B42" s="179">
        <v>27</v>
      </c>
      <c r="C42" s="661"/>
      <c r="D42" s="18"/>
      <c r="E42" s="19"/>
      <c r="F42" s="500">
        <v>1</v>
      </c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19"/>
      <c r="R42" s="500">
        <v>1</v>
      </c>
      <c r="S42" s="21"/>
      <c r="T42" s="21"/>
      <c r="U42" s="21">
        <v>3</v>
      </c>
      <c r="V42" s="21"/>
      <c r="W42" s="22"/>
      <c r="X42" s="22"/>
      <c r="Y42" s="22">
        <v>3</v>
      </c>
      <c r="Z42" s="22"/>
      <c r="AA42" s="23"/>
      <c r="AB42" s="23"/>
      <c r="AC42" s="23"/>
      <c r="AD42" s="23">
        <v>4</v>
      </c>
      <c r="AE42" s="24"/>
      <c r="AF42" s="24"/>
      <c r="AG42" s="24"/>
      <c r="AH42" s="24">
        <v>4</v>
      </c>
      <c r="AI42" s="25"/>
      <c r="AJ42" s="25"/>
      <c r="AK42" s="25"/>
      <c r="AL42" s="25">
        <v>4</v>
      </c>
      <c r="AM42" s="26"/>
      <c r="AN42" s="26"/>
      <c r="AO42" s="26"/>
      <c r="AP42" s="26">
        <v>4</v>
      </c>
      <c r="AQ42" s="22"/>
      <c r="AR42" s="22"/>
      <c r="AS42" s="22"/>
      <c r="AT42" s="22">
        <v>4</v>
      </c>
      <c r="AU42" s="27"/>
      <c r="AV42" s="27"/>
      <c r="AW42" s="27">
        <v>3</v>
      </c>
      <c r="AX42" s="27"/>
      <c r="AY42" s="21"/>
      <c r="AZ42" s="21"/>
      <c r="BA42" s="21">
        <v>3</v>
      </c>
      <c r="BB42" s="21"/>
      <c r="BC42" s="22"/>
      <c r="BD42" s="22"/>
      <c r="BE42" s="22"/>
      <c r="BF42" s="22">
        <v>4</v>
      </c>
      <c r="BG42" s="23"/>
      <c r="BH42" s="23"/>
      <c r="BI42" s="23"/>
      <c r="BJ42" s="23">
        <v>4</v>
      </c>
      <c r="BK42" s="24"/>
      <c r="BL42" s="24"/>
      <c r="BM42" s="24">
        <v>3</v>
      </c>
      <c r="BN42" s="24"/>
      <c r="BO42" s="25"/>
      <c r="BP42" s="25"/>
      <c r="BQ42" s="25">
        <v>3</v>
      </c>
      <c r="BR42" s="25"/>
      <c r="BS42" s="26"/>
      <c r="BT42" s="26"/>
      <c r="BU42" s="26">
        <v>3</v>
      </c>
      <c r="BV42" s="26"/>
      <c r="CA42" s="170"/>
      <c r="CB42" s="44"/>
      <c r="CC42" s="171"/>
      <c r="CK42" s="28"/>
      <c r="CP42" s="28"/>
    </row>
    <row r="43" spans="1:94">
      <c r="A43" s="17">
        <v>35</v>
      </c>
      <c r="B43" s="179">
        <v>28</v>
      </c>
      <c r="C43" s="661"/>
      <c r="D43" s="18"/>
      <c r="E43" s="19">
        <v>1</v>
      </c>
      <c r="F43" s="500"/>
      <c r="G43" s="20">
        <v>1</v>
      </c>
      <c r="H43" s="20"/>
      <c r="I43" s="20"/>
      <c r="J43" s="20"/>
      <c r="K43" s="20"/>
      <c r="L43" s="20"/>
      <c r="M43" s="20"/>
      <c r="N43" s="20"/>
      <c r="O43" s="20"/>
      <c r="P43" s="20"/>
      <c r="Q43" s="19"/>
      <c r="R43" s="500"/>
      <c r="S43" s="21">
        <v>1</v>
      </c>
      <c r="T43" s="21"/>
      <c r="U43" s="21"/>
      <c r="V43" s="21"/>
      <c r="W43" s="22"/>
      <c r="X43" s="22"/>
      <c r="Y43" s="22"/>
      <c r="Z43" s="22">
        <v>4</v>
      </c>
      <c r="AA43" s="23"/>
      <c r="AB43" s="23"/>
      <c r="AC43" s="23"/>
      <c r="AD43" s="23">
        <v>4</v>
      </c>
      <c r="AE43" s="24"/>
      <c r="AF43" s="24"/>
      <c r="AG43" s="24"/>
      <c r="AH43" s="24">
        <v>4</v>
      </c>
      <c r="AI43" s="25"/>
      <c r="AJ43" s="25"/>
      <c r="AK43" s="25"/>
      <c r="AL43" s="25">
        <v>4</v>
      </c>
      <c r="AM43" s="26"/>
      <c r="AN43" s="26"/>
      <c r="AO43" s="26">
        <v>3</v>
      </c>
      <c r="AP43" s="26"/>
      <c r="AQ43" s="22"/>
      <c r="AR43" s="22"/>
      <c r="AS43" s="22"/>
      <c r="AT43" s="22">
        <v>4</v>
      </c>
      <c r="AU43" s="27"/>
      <c r="AV43" s="27"/>
      <c r="AW43" s="27">
        <v>3</v>
      </c>
      <c r="AX43" s="27"/>
      <c r="AY43" s="21"/>
      <c r="AZ43" s="21"/>
      <c r="BA43" s="21">
        <v>3</v>
      </c>
      <c r="BB43" s="21"/>
      <c r="BC43" s="22"/>
      <c r="BD43" s="22"/>
      <c r="BE43" s="22"/>
      <c r="BF43" s="22">
        <v>4</v>
      </c>
      <c r="BG43" s="23"/>
      <c r="BH43" s="23">
        <v>2</v>
      </c>
      <c r="BI43" s="23"/>
      <c r="BJ43" s="23"/>
      <c r="BK43" s="24"/>
      <c r="BL43" s="24"/>
      <c r="BM43" s="24"/>
      <c r="BN43" s="24">
        <v>4</v>
      </c>
      <c r="BO43" s="25"/>
      <c r="BP43" s="25"/>
      <c r="BQ43" s="25">
        <v>3</v>
      </c>
      <c r="BR43" s="25"/>
      <c r="BS43" s="26"/>
      <c r="BT43" s="26"/>
      <c r="BU43" s="26"/>
      <c r="BV43" s="26">
        <v>4</v>
      </c>
      <c r="CA43" s="170"/>
      <c r="CB43" s="44"/>
      <c r="CC43" s="171"/>
      <c r="CK43" s="28"/>
      <c r="CP43" s="28"/>
    </row>
    <row r="44" spans="1:94">
      <c r="A44" s="17">
        <v>36</v>
      </c>
      <c r="B44" s="179">
        <v>29</v>
      </c>
      <c r="C44" s="661"/>
      <c r="D44" s="18"/>
      <c r="E44" s="19"/>
      <c r="F44" s="500">
        <v>1</v>
      </c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19"/>
      <c r="R44" s="500">
        <v>1</v>
      </c>
      <c r="S44" s="21"/>
      <c r="T44" s="21">
        <v>2</v>
      </c>
      <c r="U44" s="21"/>
      <c r="V44" s="21"/>
      <c r="W44" s="22"/>
      <c r="X44" s="22">
        <v>2</v>
      </c>
      <c r="Y44" s="22"/>
      <c r="Z44" s="22"/>
      <c r="AA44" s="23"/>
      <c r="AB44" s="23">
        <v>2</v>
      </c>
      <c r="AC44" s="23"/>
      <c r="AD44" s="23"/>
      <c r="AE44" s="24"/>
      <c r="AF44" s="24">
        <v>2</v>
      </c>
      <c r="AG44" s="24"/>
      <c r="AH44" s="24"/>
      <c r="AI44" s="25"/>
      <c r="AJ44" s="25">
        <v>2</v>
      </c>
      <c r="AK44" s="25"/>
      <c r="AL44" s="25"/>
      <c r="AM44" s="26"/>
      <c r="AN44" s="26">
        <v>2</v>
      </c>
      <c r="AO44" s="26"/>
      <c r="AP44" s="26"/>
      <c r="AQ44" s="22"/>
      <c r="AR44" s="22">
        <v>2</v>
      </c>
      <c r="AS44" s="22"/>
      <c r="AT44" s="22"/>
      <c r="AU44" s="27"/>
      <c r="AV44" s="27">
        <v>2</v>
      </c>
      <c r="AW44" s="27"/>
      <c r="AX44" s="27"/>
      <c r="AY44" s="21"/>
      <c r="AZ44" s="21">
        <v>2</v>
      </c>
      <c r="BA44" s="21"/>
      <c r="BB44" s="21"/>
      <c r="BC44" s="22"/>
      <c r="BD44" s="22">
        <v>2</v>
      </c>
      <c r="BE44" s="22"/>
      <c r="BF44" s="22"/>
      <c r="BG44" s="23"/>
      <c r="BH44" s="23">
        <v>2</v>
      </c>
      <c r="BI44" s="23"/>
      <c r="BJ44" s="23"/>
      <c r="BK44" s="24"/>
      <c r="BL44" s="24">
        <v>2</v>
      </c>
      <c r="BM44" s="24"/>
      <c r="BN44" s="24"/>
      <c r="BO44" s="25"/>
      <c r="BP44" s="25">
        <v>2</v>
      </c>
      <c r="BQ44" s="25"/>
      <c r="BR44" s="25"/>
      <c r="BS44" s="26"/>
      <c r="BT44" s="26">
        <v>2</v>
      </c>
      <c r="BU44" s="26"/>
      <c r="BV44" s="26"/>
      <c r="CA44" s="170"/>
      <c r="CB44" s="44"/>
      <c r="CC44" s="171"/>
      <c r="CK44" s="28"/>
      <c r="CP44" s="28"/>
    </row>
    <row r="45" spans="1:94">
      <c r="A45" s="17">
        <v>37</v>
      </c>
      <c r="B45" s="179">
        <v>30</v>
      </c>
      <c r="C45" s="661"/>
      <c r="D45" s="18"/>
      <c r="E45" s="19"/>
      <c r="F45" s="500">
        <v>1</v>
      </c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19"/>
      <c r="R45" s="500">
        <v>1</v>
      </c>
      <c r="S45" s="21"/>
      <c r="T45" s="21">
        <v>2</v>
      </c>
      <c r="U45" s="21"/>
      <c r="V45" s="21"/>
      <c r="W45" s="22"/>
      <c r="X45" s="22"/>
      <c r="Y45" s="22">
        <v>3</v>
      </c>
      <c r="Z45" s="22"/>
      <c r="AA45" s="23"/>
      <c r="AB45" s="23"/>
      <c r="AC45" s="23"/>
      <c r="AD45" s="23">
        <v>4</v>
      </c>
      <c r="AE45" s="24"/>
      <c r="AF45" s="24"/>
      <c r="AG45" s="24">
        <v>3</v>
      </c>
      <c r="AH45" s="24"/>
      <c r="AI45" s="25"/>
      <c r="AJ45" s="25"/>
      <c r="AK45" s="25">
        <v>3</v>
      </c>
      <c r="AL45" s="25"/>
      <c r="AM45" s="26"/>
      <c r="AN45" s="26"/>
      <c r="AO45" s="26"/>
      <c r="AP45" s="26">
        <v>4</v>
      </c>
      <c r="AQ45" s="22"/>
      <c r="AR45" s="22"/>
      <c r="AS45" s="22">
        <v>3</v>
      </c>
      <c r="AT45" s="22"/>
      <c r="AU45" s="27"/>
      <c r="AV45" s="27"/>
      <c r="AW45" s="27"/>
      <c r="AX45" s="27">
        <v>4</v>
      </c>
      <c r="AY45" s="21"/>
      <c r="AZ45" s="21"/>
      <c r="BA45" s="21">
        <v>3</v>
      </c>
      <c r="BB45" s="21"/>
      <c r="BC45" s="22"/>
      <c r="BD45" s="22"/>
      <c r="BE45" s="22">
        <v>3</v>
      </c>
      <c r="BF45" s="22"/>
      <c r="BG45" s="23"/>
      <c r="BH45" s="23"/>
      <c r="BI45" s="23">
        <v>3</v>
      </c>
      <c r="BJ45" s="23"/>
      <c r="BK45" s="24"/>
      <c r="BL45" s="24"/>
      <c r="BM45" s="24"/>
      <c r="BN45" s="24">
        <v>4</v>
      </c>
      <c r="BO45" s="25"/>
      <c r="BP45" s="25"/>
      <c r="BQ45" s="25">
        <v>3</v>
      </c>
      <c r="BR45" s="25"/>
      <c r="BS45" s="26"/>
      <c r="BT45" s="26"/>
      <c r="BU45" s="26">
        <v>3</v>
      </c>
      <c r="BV45" s="26"/>
      <c r="CA45" s="170"/>
      <c r="CB45" s="44"/>
      <c r="CC45" s="171"/>
      <c r="CK45" s="28"/>
      <c r="CP45" s="28"/>
    </row>
    <row r="46" spans="1:94">
      <c r="A46" s="17">
        <v>38</v>
      </c>
      <c r="B46" s="179">
        <v>31</v>
      </c>
      <c r="C46" s="661"/>
      <c r="D46" s="18"/>
      <c r="E46" s="19"/>
      <c r="F46" s="500">
        <v>1</v>
      </c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19"/>
      <c r="R46" s="500">
        <v>1</v>
      </c>
      <c r="S46" s="21"/>
      <c r="T46" s="21">
        <v>2</v>
      </c>
      <c r="U46" s="21"/>
      <c r="V46" s="21"/>
      <c r="W46" s="22"/>
      <c r="X46" s="22"/>
      <c r="Y46" s="22">
        <v>3</v>
      </c>
      <c r="Z46" s="22"/>
      <c r="AA46" s="23"/>
      <c r="AB46" s="23"/>
      <c r="AC46" s="23"/>
      <c r="AD46" s="23">
        <v>4</v>
      </c>
      <c r="AE46" s="24"/>
      <c r="AF46" s="24"/>
      <c r="AG46" s="24">
        <v>3</v>
      </c>
      <c r="AH46" s="24"/>
      <c r="AI46" s="25"/>
      <c r="AJ46" s="25"/>
      <c r="AK46" s="25">
        <v>3</v>
      </c>
      <c r="AL46" s="25"/>
      <c r="AM46" s="26"/>
      <c r="AN46" s="26"/>
      <c r="AO46" s="26"/>
      <c r="AP46" s="26">
        <v>4</v>
      </c>
      <c r="AQ46" s="22"/>
      <c r="AR46" s="22"/>
      <c r="AS46" s="22">
        <v>3</v>
      </c>
      <c r="AT46" s="22"/>
      <c r="AU46" s="27"/>
      <c r="AV46" s="27"/>
      <c r="AW46" s="27"/>
      <c r="AX46" s="27">
        <v>4</v>
      </c>
      <c r="AY46" s="21"/>
      <c r="AZ46" s="21"/>
      <c r="BA46" s="21">
        <v>3</v>
      </c>
      <c r="BB46" s="21"/>
      <c r="BC46" s="22"/>
      <c r="BD46" s="22"/>
      <c r="BE46" s="22">
        <v>3</v>
      </c>
      <c r="BF46" s="22"/>
      <c r="BG46" s="23"/>
      <c r="BH46" s="23"/>
      <c r="BI46" s="23">
        <v>3</v>
      </c>
      <c r="BJ46" s="23"/>
      <c r="BK46" s="24"/>
      <c r="BL46" s="24"/>
      <c r="BM46" s="24"/>
      <c r="BN46" s="24">
        <v>4</v>
      </c>
      <c r="BO46" s="25"/>
      <c r="BP46" s="25"/>
      <c r="BQ46" s="25"/>
      <c r="BR46" s="25">
        <v>4</v>
      </c>
      <c r="BS46" s="26"/>
      <c r="BT46" s="26"/>
      <c r="BU46" s="26"/>
      <c r="BV46" s="26">
        <v>4</v>
      </c>
      <c r="CA46" s="170"/>
      <c r="CB46" s="44"/>
      <c r="CC46" s="171"/>
      <c r="CK46" s="28"/>
      <c r="CP46" s="28"/>
    </row>
    <row r="47" spans="1:94">
      <c r="A47" s="17">
        <v>39</v>
      </c>
      <c r="B47" s="179">
        <v>32</v>
      </c>
      <c r="C47" s="661"/>
      <c r="D47" s="18"/>
      <c r="E47" s="19">
        <v>1</v>
      </c>
      <c r="F47" s="500"/>
      <c r="G47" s="20"/>
      <c r="H47" s="20"/>
      <c r="I47" s="20">
        <v>1</v>
      </c>
      <c r="J47" s="20"/>
      <c r="K47" s="20"/>
      <c r="L47" s="20"/>
      <c r="M47" s="20"/>
      <c r="N47" s="20"/>
      <c r="O47" s="20"/>
      <c r="P47" s="20"/>
      <c r="Q47" s="19"/>
      <c r="R47" s="500"/>
      <c r="S47" s="21"/>
      <c r="T47" s="21">
        <v>2</v>
      </c>
      <c r="U47" s="21"/>
      <c r="V47" s="21"/>
      <c r="W47" s="22"/>
      <c r="X47" s="22"/>
      <c r="Y47" s="22">
        <v>3</v>
      </c>
      <c r="Z47" s="22"/>
      <c r="AA47" s="23"/>
      <c r="AB47" s="23"/>
      <c r="AC47" s="23">
        <v>3</v>
      </c>
      <c r="AD47" s="23"/>
      <c r="AE47" s="24"/>
      <c r="AF47" s="24"/>
      <c r="AG47" s="24">
        <v>3</v>
      </c>
      <c r="AH47" s="24"/>
      <c r="AI47" s="25"/>
      <c r="AJ47" s="25"/>
      <c r="AK47" s="25"/>
      <c r="AL47" s="25">
        <v>4</v>
      </c>
      <c r="AM47" s="26"/>
      <c r="AN47" s="26"/>
      <c r="AO47" s="26">
        <v>3</v>
      </c>
      <c r="AP47" s="26"/>
      <c r="AQ47" s="22"/>
      <c r="AR47" s="22">
        <v>2</v>
      </c>
      <c r="AS47" s="22"/>
      <c r="AT47" s="22"/>
      <c r="AU47" s="27"/>
      <c r="AV47" s="27"/>
      <c r="AW47" s="27">
        <v>3</v>
      </c>
      <c r="AX47" s="27"/>
      <c r="AY47" s="21"/>
      <c r="AZ47" s="21"/>
      <c r="BA47" s="21">
        <v>3</v>
      </c>
      <c r="BB47" s="21"/>
      <c r="BC47" s="22"/>
      <c r="BD47" s="22"/>
      <c r="BE47" s="22">
        <v>3</v>
      </c>
      <c r="BF47" s="22"/>
      <c r="BG47" s="23"/>
      <c r="BH47" s="23"/>
      <c r="BI47" s="23">
        <v>3</v>
      </c>
      <c r="BJ47" s="23"/>
      <c r="BK47" s="24"/>
      <c r="BL47" s="24"/>
      <c r="BM47" s="24">
        <v>3</v>
      </c>
      <c r="BN47" s="24"/>
      <c r="BO47" s="25"/>
      <c r="BP47" s="25"/>
      <c r="BQ47" s="25">
        <v>3</v>
      </c>
      <c r="BR47" s="25"/>
      <c r="BS47" s="26"/>
      <c r="BT47" s="26"/>
      <c r="BU47" s="26">
        <v>3</v>
      </c>
      <c r="BV47" s="26"/>
      <c r="CA47" s="170"/>
      <c r="CB47" s="44"/>
      <c r="CC47" s="171"/>
      <c r="CK47" s="28"/>
      <c r="CP47" s="28"/>
    </row>
    <row r="48" spans="1:94">
      <c r="A48" s="17">
        <v>40</v>
      </c>
      <c r="B48" s="179">
        <v>33</v>
      </c>
      <c r="C48" s="661"/>
      <c r="D48" s="18"/>
      <c r="E48" s="19"/>
      <c r="F48" s="500">
        <v>1</v>
      </c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19"/>
      <c r="R48" s="500">
        <v>1</v>
      </c>
      <c r="S48" s="21"/>
      <c r="T48" s="21"/>
      <c r="U48" s="21">
        <v>3</v>
      </c>
      <c r="V48" s="21"/>
      <c r="W48" s="22"/>
      <c r="X48" s="22"/>
      <c r="Y48" s="22">
        <v>3</v>
      </c>
      <c r="Z48" s="22"/>
      <c r="AA48" s="23"/>
      <c r="AB48" s="23"/>
      <c r="AC48" s="23">
        <v>3</v>
      </c>
      <c r="AD48" s="23"/>
      <c r="AE48" s="24"/>
      <c r="AF48" s="24"/>
      <c r="AG48" s="24">
        <v>3</v>
      </c>
      <c r="AH48" s="24"/>
      <c r="AI48" s="25"/>
      <c r="AJ48" s="25"/>
      <c r="AK48" s="25"/>
      <c r="AL48" s="25">
        <v>4</v>
      </c>
      <c r="AM48" s="26"/>
      <c r="AN48" s="26"/>
      <c r="AO48" s="26"/>
      <c r="AP48" s="26">
        <v>4</v>
      </c>
      <c r="AQ48" s="22"/>
      <c r="AR48" s="22"/>
      <c r="AS48" s="22">
        <v>3</v>
      </c>
      <c r="AT48" s="22"/>
      <c r="AU48" s="27"/>
      <c r="AV48" s="27"/>
      <c r="AW48" s="27">
        <v>3</v>
      </c>
      <c r="AX48" s="27"/>
      <c r="AY48" s="21"/>
      <c r="AZ48" s="21"/>
      <c r="BA48" s="21"/>
      <c r="BB48" s="21">
        <v>4</v>
      </c>
      <c r="BC48" s="22"/>
      <c r="BD48" s="22"/>
      <c r="BE48" s="22">
        <v>3</v>
      </c>
      <c r="BF48" s="22"/>
      <c r="BG48" s="23"/>
      <c r="BH48" s="23"/>
      <c r="BI48" s="23"/>
      <c r="BJ48" s="23">
        <v>4</v>
      </c>
      <c r="BK48" s="24"/>
      <c r="BL48" s="24"/>
      <c r="BM48" s="24"/>
      <c r="BN48" s="24">
        <v>4</v>
      </c>
      <c r="BO48" s="25"/>
      <c r="BP48" s="25"/>
      <c r="BQ48" s="25">
        <v>3</v>
      </c>
      <c r="BR48" s="25"/>
      <c r="BS48" s="26"/>
      <c r="BT48" s="26"/>
      <c r="BU48" s="26">
        <v>3</v>
      </c>
      <c r="BV48" s="26"/>
      <c r="CA48" s="170"/>
      <c r="CB48" s="44"/>
      <c r="CC48" s="171"/>
      <c r="CK48" s="28"/>
      <c r="CP48" s="28"/>
    </row>
    <row r="49" spans="1:94">
      <c r="A49" s="17">
        <v>41</v>
      </c>
      <c r="B49" s="179">
        <v>34</v>
      </c>
      <c r="C49" s="661"/>
      <c r="D49" s="18">
        <v>1</v>
      </c>
      <c r="E49" s="19"/>
      <c r="F49" s="500"/>
      <c r="G49" s="20"/>
      <c r="H49" s="20"/>
      <c r="I49" s="20">
        <v>1</v>
      </c>
      <c r="J49" s="20"/>
      <c r="K49" s="20"/>
      <c r="L49" s="20"/>
      <c r="M49" s="20"/>
      <c r="N49" s="20"/>
      <c r="O49" s="20"/>
      <c r="P49" s="20"/>
      <c r="Q49" s="19"/>
      <c r="R49" s="500"/>
      <c r="S49" s="21"/>
      <c r="T49" s="21"/>
      <c r="U49" s="21"/>
      <c r="V49" s="21">
        <v>4</v>
      </c>
      <c r="W49" s="22"/>
      <c r="X49" s="22"/>
      <c r="Y49" s="22"/>
      <c r="Z49" s="22">
        <v>4</v>
      </c>
      <c r="AA49" s="23"/>
      <c r="AB49" s="23"/>
      <c r="AC49" s="23"/>
      <c r="AD49" s="23">
        <v>4</v>
      </c>
      <c r="AE49" s="24"/>
      <c r="AF49" s="24"/>
      <c r="AG49" s="24"/>
      <c r="AH49" s="24">
        <v>4</v>
      </c>
      <c r="AI49" s="25"/>
      <c r="AJ49" s="25"/>
      <c r="AK49" s="25"/>
      <c r="AL49" s="25">
        <v>4</v>
      </c>
      <c r="AM49" s="26"/>
      <c r="AN49" s="26"/>
      <c r="AO49" s="26"/>
      <c r="AP49" s="26">
        <v>4</v>
      </c>
      <c r="AQ49" s="22"/>
      <c r="AR49" s="22"/>
      <c r="AS49" s="22"/>
      <c r="AT49" s="22">
        <v>4</v>
      </c>
      <c r="AU49" s="27"/>
      <c r="AV49" s="27"/>
      <c r="AW49" s="27"/>
      <c r="AX49" s="27">
        <v>4</v>
      </c>
      <c r="AY49" s="21"/>
      <c r="AZ49" s="21"/>
      <c r="BA49" s="21"/>
      <c r="BB49" s="21">
        <v>4</v>
      </c>
      <c r="BC49" s="22"/>
      <c r="BD49" s="22"/>
      <c r="BE49" s="22"/>
      <c r="BF49" s="22">
        <v>4</v>
      </c>
      <c r="BG49" s="23"/>
      <c r="BH49" s="23"/>
      <c r="BI49" s="23"/>
      <c r="BJ49" s="23">
        <v>4</v>
      </c>
      <c r="BK49" s="24"/>
      <c r="BL49" s="24"/>
      <c r="BM49" s="24"/>
      <c r="BN49" s="24">
        <v>4</v>
      </c>
      <c r="BO49" s="25"/>
      <c r="BP49" s="25"/>
      <c r="BQ49" s="25"/>
      <c r="BR49" s="25">
        <v>4</v>
      </c>
      <c r="BS49" s="26"/>
      <c r="BT49" s="26"/>
      <c r="BU49" s="26"/>
      <c r="BV49" s="26">
        <v>4</v>
      </c>
      <c r="CA49" s="170"/>
      <c r="CB49" s="44"/>
      <c r="CC49" s="171"/>
      <c r="CK49" s="28"/>
      <c r="CP49" s="28"/>
    </row>
    <row r="50" spans="1:94">
      <c r="A50" s="17">
        <v>42</v>
      </c>
      <c r="B50" s="179">
        <v>35</v>
      </c>
      <c r="C50" s="661"/>
      <c r="D50" s="18"/>
      <c r="E50" s="19">
        <v>1</v>
      </c>
      <c r="F50" s="500"/>
      <c r="G50" s="20"/>
      <c r="H50" s="20"/>
      <c r="I50" s="20">
        <v>1</v>
      </c>
      <c r="J50" s="20"/>
      <c r="K50" s="20"/>
      <c r="L50" s="20"/>
      <c r="M50" s="20"/>
      <c r="N50" s="20"/>
      <c r="O50" s="20"/>
      <c r="P50" s="20"/>
      <c r="Q50" s="19"/>
      <c r="R50" s="500"/>
      <c r="S50" s="21">
        <v>1</v>
      </c>
      <c r="T50" s="21"/>
      <c r="U50" s="21"/>
      <c r="V50" s="21"/>
      <c r="W50" s="22"/>
      <c r="X50" s="22"/>
      <c r="Y50" s="22">
        <v>3</v>
      </c>
      <c r="Z50" s="22"/>
      <c r="AA50" s="23"/>
      <c r="AB50" s="23"/>
      <c r="AC50" s="23">
        <v>3</v>
      </c>
      <c r="AD50" s="23"/>
      <c r="AE50" s="24"/>
      <c r="AF50" s="24"/>
      <c r="AG50" s="24">
        <v>3</v>
      </c>
      <c r="AH50" s="24"/>
      <c r="AI50" s="25"/>
      <c r="AJ50" s="25"/>
      <c r="AK50" s="25">
        <v>3</v>
      </c>
      <c r="AL50" s="25"/>
      <c r="AM50" s="26"/>
      <c r="AN50" s="26"/>
      <c r="AO50" s="26">
        <v>3</v>
      </c>
      <c r="AP50" s="26"/>
      <c r="AQ50" s="22"/>
      <c r="AR50" s="22"/>
      <c r="AS50" s="22">
        <v>3</v>
      </c>
      <c r="AT50" s="22"/>
      <c r="AU50" s="27"/>
      <c r="AV50" s="27"/>
      <c r="AW50" s="27">
        <v>3</v>
      </c>
      <c r="AX50" s="27"/>
      <c r="AY50" s="21"/>
      <c r="AZ50" s="21"/>
      <c r="BA50" s="21">
        <v>3</v>
      </c>
      <c r="BB50" s="21"/>
      <c r="BC50" s="22"/>
      <c r="BD50" s="22"/>
      <c r="BE50" s="22">
        <v>3</v>
      </c>
      <c r="BF50" s="22"/>
      <c r="BG50" s="23"/>
      <c r="BH50" s="23"/>
      <c r="BI50" s="23"/>
      <c r="BJ50" s="23">
        <v>4</v>
      </c>
      <c r="BK50" s="24"/>
      <c r="BL50" s="24"/>
      <c r="BM50" s="24"/>
      <c r="BN50" s="24">
        <v>4</v>
      </c>
      <c r="BO50" s="25"/>
      <c r="BP50" s="25"/>
      <c r="BQ50" s="25">
        <v>3</v>
      </c>
      <c r="BR50" s="25"/>
      <c r="BS50" s="26"/>
      <c r="BT50" s="26"/>
      <c r="BU50" s="26">
        <v>3</v>
      </c>
      <c r="BV50" s="26"/>
      <c r="CA50" s="170"/>
      <c r="CB50" s="44"/>
      <c r="CC50" s="171"/>
      <c r="CK50" s="28"/>
      <c r="CP50" s="28"/>
    </row>
    <row r="51" spans="1:94">
      <c r="A51" s="17">
        <v>43</v>
      </c>
      <c r="B51" s="179">
        <v>36</v>
      </c>
      <c r="C51" s="661"/>
      <c r="D51" s="18"/>
      <c r="E51" s="19"/>
      <c r="F51" s="500">
        <v>1</v>
      </c>
      <c r="G51" s="20"/>
      <c r="H51" s="20"/>
      <c r="I51" s="20">
        <v>1</v>
      </c>
      <c r="J51" s="20"/>
      <c r="K51" s="20"/>
      <c r="L51" s="20"/>
      <c r="M51" s="20"/>
      <c r="N51" s="20"/>
      <c r="O51" s="20"/>
      <c r="P51" s="20"/>
      <c r="Q51" s="19"/>
      <c r="R51" s="500"/>
      <c r="S51" s="21"/>
      <c r="T51" s="21"/>
      <c r="U51" s="21"/>
      <c r="V51" s="21">
        <v>4</v>
      </c>
      <c r="W51" s="22"/>
      <c r="X51" s="22"/>
      <c r="Y51" s="22">
        <v>3</v>
      </c>
      <c r="Z51" s="22"/>
      <c r="AA51" s="23"/>
      <c r="AB51" s="23"/>
      <c r="AC51" s="23">
        <v>3</v>
      </c>
      <c r="AD51" s="23"/>
      <c r="AE51" s="24"/>
      <c r="AF51" s="24"/>
      <c r="AG51" s="24">
        <v>3</v>
      </c>
      <c r="AH51" s="24"/>
      <c r="AI51" s="25"/>
      <c r="AJ51" s="25"/>
      <c r="AK51" s="25"/>
      <c r="AL51" s="25">
        <v>4</v>
      </c>
      <c r="AM51" s="26"/>
      <c r="AN51" s="26"/>
      <c r="AO51" s="26"/>
      <c r="AP51" s="26">
        <v>4</v>
      </c>
      <c r="AQ51" s="22"/>
      <c r="AR51" s="22"/>
      <c r="AS51" s="22"/>
      <c r="AT51" s="22">
        <v>4</v>
      </c>
      <c r="AU51" s="27"/>
      <c r="AV51" s="27"/>
      <c r="AW51" s="27"/>
      <c r="AX51" s="27">
        <v>4</v>
      </c>
      <c r="AY51" s="21"/>
      <c r="AZ51" s="21"/>
      <c r="BA51" s="21">
        <v>3</v>
      </c>
      <c r="BB51" s="21"/>
      <c r="BC51" s="22"/>
      <c r="BD51" s="22"/>
      <c r="BE51" s="22"/>
      <c r="BF51" s="22">
        <v>4</v>
      </c>
      <c r="BG51" s="23"/>
      <c r="BH51" s="23"/>
      <c r="BI51" s="23"/>
      <c r="BJ51" s="23">
        <v>4</v>
      </c>
      <c r="BK51" s="24"/>
      <c r="BL51" s="24"/>
      <c r="BM51" s="24"/>
      <c r="BN51" s="24">
        <v>4</v>
      </c>
      <c r="BO51" s="25"/>
      <c r="BP51" s="25"/>
      <c r="BQ51" s="25">
        <v>3</v>
      </c>
      <c r="BR51" s="25"/>
      <c r="BS51" s="26"/>
      <c r="BT51" s="26"/>
      <c r="BU51" s="26">
        <v>3</v>
      </c>
      <c r="BV51" s="26"/>
      <c r="CA51" s="170"/>
      <c r="CB51" s="44"/>
      <c r="CC51" s="171"/>
      <c r="CK51" s="28"/>
      <c r="CP51" s="28"/>
    </row>
    <row r="52" spans="1:94">
      <c r="A52" s="17">
        <v>44</v>
      </c>
      <c r="B52" s="179">
        <v>37</v>
      </c>
      <c r="C52" s="661"/>
      <c r="D52" s="18"/>
      <c r="E52" s="19">
        <v>1</v>
      </c>
      <c r="F52" s="50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19"/>
      <c r="R52" s="500">
        <v>1</v>
      </c>
      <c r="S52" s="21"/>
      <c r="T52" s="21"/>
      <c r="U52" s="21">
        <v>3</v>
      </c>
      <c r="V52" s="21"/>
      <c r="W52" s="22"/>
      <c r="X52" s="22"/>
      <c r="Y52" s="22">
        <v>3</v>
      </c>
      <c r="Z52" s="22"/>
      <c r="AA52" s="23"/>
      <c r="AB52" s="23"/>
      <c r="AC52" s="23">
        <v>3</v>
      </c>
      <c r="AD52" s="23"/>
      <c r="AE52" s="24"/>
      <c r="AF52" s="24"/>
      <c r="AG52" s="24">
        <v>3</v>
      </c>
      <c r="AH52" s="24"/>
      <c r="AI52" s="25"/>
      <c r="AJ52" s="25"/>
      <c r="AK52" s="25">
        <v>3</v>
      </c>
      <c r="AL52" s="25"/>
      <c r="AM52" s="26"/>
      <c r="AN52" s="26"/>
      <c r="AO52" s="26">
        <v>3</v>
      </c>
      <c r="AP52" s="26"/>
      <c r="AQ52" s="22"/>
      <c r="AR52" s="22"/>
      <c r="AS52" s="22">
        <v>3</v>
      </c>
      <c r="AT52" s="22"/>
      <c r="AU52" s="27"/>
      <c r="AV52" s="27"/>
      <c r="AW52" s="27">
        <v>3</v>
      </c>
      <c r="AX52" s="27"/>
      <c r="AY52" s="21"/>
      <c r="AZ52" s="21"/>
      <c r="BA52" s="21">
        <v>3</v>
      </c>
      <c r="BB52" s="21"/>
      <c r="BC52" s="22"/>
      <c r="BD52" s="22"/>
      <c r="BE52" s="22">
        <v>3</v>
      </c>
      <c r="BF52" s="22"/>
      <c r="BG52" s="23"/>
      <c r="BH52" s="23"/>
      <c r="BI52" s="23">
        <v>3</v>
      </c>
      <c r="BJ52" s="23"/>
      <c r="BK52" s="24"/>
      <c r="BL52" s="24"/>
      <c r="BM52" s="24">
        <v>3</v>
      </c>
      <c r="BN52" s="24"/>
      <c r="BO52" s="25"/>
      <c r="BP52" s="25"/>
      <c r="BQ52" s="25">
        <v>3</v>
      </c>
      <c r="BR52" s="25"/>
      <c r="BS52" s="26"/>
      <c r="BT52" s="26"/>
      <c r="BU52" s="26">
        <v>3</v>
      </c>
      <c r="BV52" s="26"/>
      <c r="CA52" s="170"/>
      <c r="CB52" s="44"/>
      <c r="CC52" s="171"/>
      <c r="CK52" s="28"/>
      <c r="CP52" s="28"/>
    </row>
    <row r="53" spans="1:94">
      <c r="A53" s="17">
        <v>45</v>
      </c>
      <c r="B53" s="179">
        <v>38</v>
      </c>
      <c r="C53" s="661"/>
      <c r="D53" s="18"/>
      <c r="E53" s="19"/>
      <c r="F53" s="500">
        <v>1</v>
      </c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19"/>
      <c r="R53" s="500">
        <v>1</v>
      </c>
      <c r="S53" s="21"/>
      <c r="T53" s="21"/>
      <c r="U53" s="21">
        <v>3</v>
      </c>
      <c r="V53" s="21"/>
      <c r="W53" s="22"/>
      <c r="X53" s="22"/>
      <c r="Y53" s="22">
        <v>3</v>
      </c>
      <c r="Z53" s="22"/>
      <c r="AA53" s="23"/>
      <c r="AB53" s="23"/>
      <c r="AC53" s="23">
        <v>3</v>
      </c>
      <c r="AD53" s="23"/>
      <c r="AE53" s="24"/>
      <c r="AF53" s="24"/>
      <c r="AG53" s="24">
        <v>3</v>
      </c>
      <c r="AH53" s="24"/>
      <c r="AI53" s="25"/>
      <c r="AJ53" s="25"/>
      <c r="AK53" s="25">
        <v>3</v>
      </c>
      <c r="AL53" s="25"/>
      <c r="AM53" s="26"/>
      <c r="AN53" s="26"/>
      <c r="AO53" s="26">
        <v>3</v>
      </c>
      <c r="AP53" s="26"/>
      <c r="AQ53" s="22"/>
      <c r="AR53" s="22"/>
      <c r="AS53" s="22">
        <v>3</v>
      </c>
      <c r="AT53" s="22"/>
      <c r="AU53" s="27"/>
      <c r="AV53" s="27"/>
      <c r="AW53" s="27">
        <v>3</v>
      </c>
      <c r="AX53" s="27"/>
      <c r="AY53" s="21"/>
      <c r="AZ53" s="21"/>
      <c r="BA53" s="21">
        <v>3</v>
      </c>
      <c r="BB53" s="21"/>
      <c r="BC53" s="22"/>
      <c r="BD53" s="22"/>
      <c r="BE53" s="22">
        <v>3</v>
      </c>
      <c r="BF53" s="22"/>
      <c r="BG53" s="23"/>
      <c r="BH53" s="23"/>
      <c r="BI53" s="23">
        <v>3</v>
      </c>
      <c r="BJ53" s="23"/>
      <c r="BK53" s="24"/>
      <c r="BL53" s="24"/>
      <c r="BM53" s="24">
        <v>3</v>
      </c>
      <c r="BN53" s="24"/>
      <c r="BO53" s="25"/>
      <c r="BP53" s="25"/>
      <c r="BQ53" s="25">
        <v>3</v>
      </c>
      <c r="BR53" s="25"/>
      <c r="BS53" s="26"/>
      <c r="BT53" s="26"/>
      <c r="BU53" s="26">
        <v>3</v>
      </c>
      <c r="BV53" s="26"/>
      <c r="CA53" s="170"/>
      <c r="CB53" s="44"/>
      <c r="CC53" s="171"/>
      <c r="CK53" s="28"/>
      <c r="CP53" s="28"/>
    </row>
    <row r="54" spans="1:94">
      <c r="A54" s="17">
        <v>46</v>
      </c>
      <c r="B54" s="179">
        <v>39</v>
      </c>
      <c r="C54" s="661"/>
      <c r="D54" s="18"/>
      <c r="E54" s="19"/>
      <c r="F54" s="500">
        <v>1</v>
      </c>
      <c r="G54" s="20">
        <v>1</v>
      </c>
      <c r="H54" s="20"/>
      <c r="I54" s="20"/>
      <c r="J54" s="20"/>
      <c r="K54" s="20"/>
      <c r="L54" s="20"/>
      <c r="M54" s="20"/>
      <c r="N54" s="20"/>
      <c r="O54" s="20"/>
      <c r="P54" s="20"/>
      <c r="Q54" s="19"/>
      <c r="R54" s="500"/>
      <c r="S54" s="21"/>
      <c r="T54" s="21"/>
      <c r="U54" s="21"/>
      <c r="V54" s="21">
        <v>4</v>
      </c>
      <c r="W54" s="22"/>
      <c r="X54" s="22"/>
      <c r="Y54" s="22"/>
      <c r="Z54" s="22">
        <v>4</v>
      </c>
      <c r="AA54" s="23"/>
      <c r="AB54" s="23"/>
      <c r="AC54" s="23">
        <v>3</v>
      </c>
      <c r="AD54" s="23"/>
      <c r="AE54" s="24"/>
      <c r="AF54" s="24"/>
      <c r="AG54" s="24"/>
      <c r="AH54" s="24">
        <v>4</v>
      </c>
      <c r="AI54" s="25"/>
      <c r="AJ54" s="25"/>
      <c r="AK54" s="25"/>
      <c r="AL54" s="25">
        <v>4</v>
      </c>
      <c r="AM54" s="26"/>
      <c r="AN54" s="26"/>
      <c r="AO54" s="26"/>
      <c r="AP54" s="26">
        <v>4</v>
      </c>
      <c r="AQ54" s="22"/>
      <c r="AR54" s="22"/>
      <c r="AS54" s="22"/>
      <c r="AT54" s="22">
        <v>4</v>
      </c>
      <c r="AU54" s="27"/>
      <c r="AV54" s="27"/>
      <c r="AW54" s="27"/>
      <c r="AX54" s="27">
        <v>4</v>
      </c>
      <c r="AY54" s="21"/>
      <c r="AZ54" s="21"/>
      <c r="BA54" s="21"/>
      <c r="BB54" s="21">
        <v>4</v>
      </c>
      <c r="BC54" s="22"/>
      <c r="BD54" s="22"/>
      <c r="BE54" s="22"/>
      <c r="BF54" s="22">
        <v>4</v>
      </c>
      <c r="BG54" s="23"/>
      <c r="BH54" s="23"/>
      <c r="BI54" s="23"/>
      <c r="BJ54" s="23">
        <v>4</v>
      </c>
      <c r="BK54" s="24"/>
      <c r="BL54" s="24"/>
      <c r="BM54" s="24"/>
      <c r="BN54" s="24">
        <v>4</v>
      </c>
      <c r="BO54" s="25"/>
      <c r="BP54" s="25"/>
      <c r="BQ54" s="25"/>
      <c r="BR54" s="25">
        <v>4</v>
      </c>
      <c r="BS54" s="26"/>
      <c r="BT54" s="26"/>
      <c r="BU54" s="26"/>
      <c r="BV54" s="26">
        <v>4</v>
      </c>
      <c r="CA54" s="170"/>
      <c r="CB54" s="44"/>
      <c r="CC54" s="171"/>
      <c r="CK54" s="28"/>
      <c r="CP54" s="28"/>
    </row>
    <row r="55" spans="1:94">
      <c r="A55" s="17">
        <v>47</v>
      </c>
      <c r="B55" s="179">
        <v>40</v>
      </c>
      <c r="C55" s="661"/>
      <c r="D55" s="18"/>
      <c r="E55" s="19">
        <v>1</v>
      </c>
      <c r="F55" s="500"/>
      <c r="G55" s="20"/>
      <c r="H55" s="20"/>
      <c r="I55" s="20">
        <v>1</v>
      </c>
      <c r="J55" s="20"/>
      <c r="K55" s="20"/>
      <c r="L55" s="20"/>
      <c r="M55" s="20"/>
      <c r="N55" s="20"/>
      <c r="O55" s="20"/>
      <c r="P55" s="20"/>
      <c r="Q55" s="19"/>
      <c r="R55" s="500"/>
      <c r="S55" s="21"/>
      <c r="T55" s="21"/>
      <c r="U55" s="21"/>
      <c r="V55" s="21">
        <v>4</v>
      </c>
      <c r="W55" s="22"/>
      <c r="X55" s="22"/>
      <c r="Y55" s="22"/>
      <c r="Z55" s="22">
        <v>4</v>
      </c>
      <c r="AA55" s="23"/>
      <c r="AB55" s="23"/>
      <c r="AC55" s="23"/>
      <c r="AD55" s="23">
        <v>4</v>
      </c>
      <c r="AE55" s="24"/>
      <c r="AF55" s="24"/>
      <c r="AG55" s="24">
        <v>3</v>
      </c>
      <c r="AH55" s="24"/>
      <c r="AI55" s="25"/>
      <c r="AJ55" s="25"/>
      <c r="AK55" s="25"/>
      <c r="AL55" s="25">
        <v>4</v>
      </c>
      <c r="AM55" s="26"/>
      <c r="AN55" s="26"/>
      <c r="AO55" s="26">
        <v>3</v>
      </c>
      <c r="AP55" s="26"/>
      <c r="AQ55" s="22"/>
      <c r="AR55" s="22"/>
      <c r="AS55" s="22">
        <v>3</v>
      </c>
      <c r="AT55" s="22"/>
      <c r="AU55" s="27"/>
      <c r="AV55" s="27"/>
      <c r="AW55" s="27"/>
      <c r="AX55" s="27">
        <v>4</v>
      </c>
      <c r="AY55" s="21"/>
      <c r="AZ55" s="21"/>
      <c r="BA55" s="21"/>
      <c r="BB55" s="21">
        <v>4</v>
      </c>
      <c r="BC55" s="22"/>
      <c r="BD55" s="22"/>
      <c r="BE55" s="22">
        <v>3</v>
      </c>
      <c r="BF55" s="22"/>
      <c r="BG55" s="23"/>
      <c r="BH55" s="23"/>
      <c r="BI55" s="23"/>
      <c r="BJ55" s="23">
        <v>4</v>
      </c>
      <c r="BK55" s="24"/>
      <c r="BL55" s="24"/>
      <c r="BM55" s="24"/>
      <c r="BN55" s="24">
        <v>4</v>
      </c>
      <c r="BO55" s="25"/>
      <c r="BP55" s="25"/>
      <c r="BQ55" s="25"/>
      <c r="BR55" s="25">
        <v>4</v>
      </c>
      <c r="BS55" s="26"/>
      <c r="BT55" s="26"/>
      <c r="BU55" s="26"/>
      <c r="BV55" s="26">
        <v>4</v>
      </c>
      <c r="CA55" s="170"/>
      <c r="CB55" s="44"/>
      <c r="CC55" s="171"/>
      <c r="CK55" s="28"/>
      <c r="CP55" s="28"/>
    </row>
    <row r="56" spans="1:94">
      <c r="A56" s="17">
        <v>48</v>
      </c>
      <c r="B56" s="179">
        <v>41</v>
      </c>
      <c r="C56" s="661"/>
      <c r="D56" s="18"/>
      <c r="E56" s="19">
        <v>1</v>
      </c>
      <c r="F56" s="500"/>
      <c r="G56" s="20"/>
      <c r="H56" s="20"/>
      <c r="I56" s="20">
        <v>1</v>
      </c>
      <c r="J56" s="20"/>
      <c r="K56" s="20"/>
      <c r="L56" s="20"/>
      <c r="M56" s="20"/>
      <c r="N56" s="20"/>
      <c r="O56" s="20"/>
      <c r="P56" s="20"/>
      <c r="Q56" s="19"/>
      <c r="R56" s="500"/>
      <c r="S56" s="21"/>
      <c r="T56" s="21"/>
      <c r="U56" s="21">
        <v>3</v>
      </c>
      <c r="V56" s="21"/>
      <c r="W56" s="22"/>
      <c r="X56" s="22"/>
      <c r="Y56" s="22">
        <v>3</v>
      </c>
      <c r="Z56" s="22"/>
      <c r="AA56" s="23"/>
      <c r="AB56" s="23"/>
      <c r="AC56" s="23"/>
      <c r="AD56" s="23">
        <v>4</v>
      </c>
      <c r="AE56" s="24"/>
      <c r="AF56" s="24"/>
      <c r="AG56" s="24"/>
      <c r="AH56" s="24">
        <v>4</v>
      </c>
      <c r="AI56" s="25"/>
      <c r="AJ56" s="25"/>
      <c r="AK56" s="25">
        <v>3</v>
      </c>
      <c r="AL56" s="25"/>
      <c r="AM56" s="26"/>
      <c r="AN56" s="26"/>
      <c r="AO56" s="26"/>
      <c r="AP56" s="26">
        <v>4</v>
      </c>
      <c r="AQ56" s="22"/>
      <c r="AR56" s="22"/>
      <c r="AS56" s="22">
        <v>3</v>
      </c>
      <c r="AT56" s="22"/>
      <c r="AU56" s="27"/>
      <c r="AV56" s="27"/>
      <c r="AW56" s="27">
        <v>3</v>
      </c>
      <c r="AX56" s="27"/>
      <c r="AY56" s="21"/>
      <c r="AZ56" s="21"/>
      <c r="BA56" s="21"/>
      <c r="BB56" s="21">
        <v>4</v>
      </c>
      <c r="BC56" s="22"/>
      <c r="BD56" s="22"/>
      <c r="BE56" s="22">
        <v>3</v>
      </c>
      <c r="BF56" s="22"/>
      <c r="BG56" s="23"/>
      <c r="BH56" s="23"/>
      <c r="BI56" s="23"/>
      <c r="BJ56" s="23">
        <v>4</v>
      </c>
      <c r="BK56" s="24"/>
      <c r="BL56" s="24"/>
      <c r="BM56" s="24"/>
      <c r="BN56" s="24">
        <v>4</v>
      </c>
      <c r="BO56" s="25"/>
      <c r="BP56" s="25"/>
      <c r="BQ56" s="25">
        <v>3</v>
      </c>
      <c r="BR56" s="25"/>
      <c r="BS56" s="26"/>
      <c r="BT56" s="26"/>
      <c r="BU56" s="26">
        <v>3</v>
      </c>
      <c r="BV56" s="26"/>
      <c r="CA56" s="170"/>
      <c r="CB56" s="44"/>
      <c r="CC56" s="171"/>
      <c r="CK56" s="28"/>
      <c r="CP56" s="28"/>
    </row>
    <row r="57" spans="1:94">
      <c r="A57" s="17">
        <v>49</v>
      </c>
      <c r="B57" s="179">
        <v>42</v>
      </c>
      <c r="C57" s="661"/>
      <c r="D57" s="18"/>
      <c r="E57" s="19">
        <v>1</v>
      </c>
      <c r="F57" s="500"/>
      <c r="G57" s="20"/>
      <c r="H57" s="20"/>
      <c r="I57" s="20">
        <v>1</v>
      </c>
      <c r="J57" s="20"/>
      <c r="K57" s="20"/>
      <c r="L57" s="20"/>
      <c r="M57" s="20"/>
      <c r="N57" s="20"/>
      <c r="O57" s="20"/>
      <c r="P57" s="20"/>
      <c r="Q57" s="19"/>
      <c r="R57" s="500"/>
      <c r="S57" s="21"/>
      <c r="T57" s="21"/>
      <c r="U57" s="21">
        <v>3</v>
      </c>
      <c r="V57" s="21"/>
      <c r="W57" s="22"/>
      <c r="X57" s="22"/>
      <c r="Y57" s="22">
        <v>3</v>
      </c>
      <c r="Z57" s="22"/>
      <c r="AA57" s="23"/>
      <c r="AB57" s="23"/>
      <c r="AC57" s="23">
        <v>3</v>
      </c>
      <c r="AD57" s="23"/>
      <c r="AE57" s="24"/>
      <c r="AF57" s="24"/>
      <c r="AG57" s="24">
        <v>3</v>
      </c>
      <c r="AH57" s="24"/>
      <c r="AI57" s="25"/>
      <c r="AJ57" s="25"/>
      <c r="AK57" s="25">
        <v>3</v>
      </c>
      <c r="AL57" s="25"/>
      <c r="AM57" s="26"/>
      <c r="AN57" s="26"/>
      <c r="AO57" s="26">
        <v>3</v>
      </c>
      <c r="AP57" s="26"/>
      <c r="AQ57" s="22"/>
      <c r="AR57" s="22"/>
      <c r="AS57" s="22">
        <v>3</v>
      </c>
      <c r="AT57" s="22"/>
      <c r="AU57" s="27"/>
      <c r="AV57" s="27"/>
      <c r="AW57" s="27">
        <v>3</v>
      </c>
      <c r="AX57" s="27"/>
      <c r="AY57" s="21"/>
      <c r="AZ57" s="21"/>
      <c r="BA57" s="21"/>
      <c r="BB57" s="21">
        <v>4</v>
      </c>
      <c r="BC57" s="22"/>
      <c r="BD57" s="22"/>
      <c r="BE57" s="22"/>
      <c r="BF57" s="22">
        <v>4</v>
      </c>
      <c r="BG57" s="23"/>
      <c r="BH57" s="23"/>
      <c r="BI57" s="23"/>
      <c r="BJ57" s="23">
        <v>4</v>
      </c>
      <c r="BK57" s="24"/>
      <c r="BL57" s="24"/>
      <c r="BM57" s="24"/>
      <c r="BN57" s="24">
        <v>4</v>
      </c>
      <c r="BO57" s="25"/>
      <c r="BP57" s="25"/>
      <c r="BQ57" s="25">
        <v>3</v>
      </c>
      <c r="BR57" s="25"/>
      <c r="BS57" s="26"/>
      <c r="BT57" s="26"/>
      <c r="BU57" s="26">
        <v>3</v>
      </c>
      <c r="BV57" s="26"/>
      <c r="CA57" s="170"/>
      <c r="CB57" s="44"/>
      <c r="CC57" s="171"/>
      <c r="CK57" s="28"/>
      <c r="CP57" s="28"/>
    </row>
    <row r="58" spans="1:94">
      <c r="A58" s="17">
        <v>50</v>
      </c>
      <c r="B58" s="179">
        <v>43</v>
      </c>
      <c r="C58" s="661"/>
      <c r="D58" s="18"/>
      <c r="E58" s="19">
        <v>1</v>
      </c>
      <c r="F58" s="500"/>
      <c r="G58" s="20"/>
      <c r="H58" s="20">
        <v>1</v>
      </c>
      <c r="I58" s="20"/>
      <c r="J58" s="20"/>
      <c r="K58" s="20"/>
      <c r="L58" s="20"/>
      <c r="M58" s="20"/>
      <c r="N58" s="20"/>
      <c r="O58" s="20"/>
      <c r="P58" s="20"/>
      <c r="Q58" s="19"/>
      <c r="R58" s="500"/>
      <c r="S58" s="21"/>
      <c r="T58" s="21"/>
      <c r="U58" s="21">
        <v>3</v>
      </c>
      <c r="V58" s="21"/>
      <c r="W58" s="22"/>
      <c r="X58" s="22"/>
      <c r="Y58" s="22"/>
      <c r="Z58" s="22">
        <v>4</v>
      </c>
      <c r="AA58" s="23"/>
      <c r="AB58" s="23"/>
      <c r="AC58" s="23"/>
      <c r="AD58" s="23">
        <v>4</v>
      </c>
      <c r="AE58" s="24"/>
      <c r="AF58" s="24"/>
      <c r="AG58" s="24">
        <v>3</v>
      </c>
      <c r="AH58" s="24"/>
      <c r="AI58" s="25"/>
      <c r="AJ58" s="25"/>
      <c r="AK58" s="25">
        <v>3</v>
      </c>
      <c r="AL58" s="25"/>
      <c r="AM58" s="26"/>
      <c r="AN58" s="26"/>
      <c r="AO58" s="26"/>
      <c r="AP58" s="26">
        <v>4</v>
      </c>
      <c r="AQ58" s="22"/>
      <c r="AR58" s="22"/>
      <c r="AS58" s="22">
        <v>3</v>
      </c>
      <c r="AT58" s="22"/>
      <c r="AU58" s="27"/>
      <c r="AV58" s="27"/>
      <c r="AW58" s="27">
        <v>3</v>
      </c>
      <c r="AX58" s="27"/>
      <c r="AY58" s="21"/>
      <c r="AZ58" s="21"/>
      <c r="BA58" s="21"/>
      <c r="BB58" s="21">
        <v>4</v>
      </c>
      <c r="BC58" s="22"/>
      <c r="BD58" s="22"/>
      <c r="BE58" s="22">
        <v>3</v>
      </c>
      <c r="BF58" s="22"/>
      <c r="BG58" s="23"/>
      <c r="BH58" s="23"/>
      <c r="BI58" s="23">
        <v>3</v>
      </c>
      <c r="BJ58" s="23"/>
      <c r="BK58" s="24"/>
      <c r="BL58" s="24"/>
      <c r="BM58" s="24">
        <v>3</v>
      </c>
      <c r="BN58" s="24"/>
      <c r="BO58" s="25"/>
      <c r="BP58" s="25"/>
      <c r="BQ58" s="25">
        <v>3</v>
      </c>
      <c r="BR58" s="25"/>
      <c r="BS58" s="26"/>
      <c r="BT58" s="26"/>
      <c r="BU58" s="26"/>
      <c r="BV58" s="26">
        <v>4</v>
      </c>
      <c r="CA58" s="170"/>
      <c r="CB58" s="44"/>
      <c r="CC58" s="171"/>
      <c r="CK58" s="28"/>
      <c r="CP58" s="28"/>
    </row>
    <row r="59" spans="1:94">
      <c r="A59" s="17">
        <v>51</v>
      </c>
      <c r="B59" s="179">
        <v>44</v>
      </c>
      <c r="C59" s="661"/>
      <c r="D59" s="18"/>
      <c r="E59" s="19">
        <v>1</v>
      </c>
      <c r="F59" s="500"/>
      <c r="G59" s="20"/>
      <c r="H59" s="20">
        <v>1</v>
      </c>
      <c r="I59" s="20"/>
      <c r="J59" s="20"/>
      <c r="K59" s="20"/>
      <c r="L59" s="20"/>
      <c r="M59" s="20"/>
      <c r="N59" s="20"/>
      <c r="O59" s="20"/>
      <c r="P59" s="20"/>
      <c r="Q59" s="19"/>
      <c r="R59" s="500"/>
      <c r="S59" s="21"/>
      <c r="T59" s="21"/>
      <c r="U59" s="21"/>
      <c r="V59" s="21">
        <v>4</v>
      </c>
      <c r="W59" s="22"/>
      <c r="X59" s="22"/>
      <c r="Y59" s="22">
        <v>3</v>
      </c>
      <c r="Z59" s="22"/>
      <c r="AA59" s="23"/>
      <c r="AB59" s="23"/>
      <c r="AC59" s="23"/>
      <c r="AD59" s="23">
        <v>4</v>
      </c>
      <c r="AE59" s="24"/>
      <c r="AF59" s="24"/>
      <c r="AG59" s="24"/>
      <c r="AH59" s="24">
        <v>4</v>
      </c>
      <c r="AI59" s="25"/>
      <c r="AJ59" s="25"/>
      <c r="AK59" s="25"/>
      <c r="AL59" s="25">
        <v>4</v>
      </c>
      <c r="AM59" s="26"/>
      <c r="AN59" s="26"/>
      <c r="AO59" s="26">
        <v>3</v>
      </c>
      <c r="AP59" s="26"/>
      <c r="AQ59" s="22"/>
      <c r="AR59" s="22"/>
      <c r="AS59" s="22">
        <v>3</v>
      </c>
      <c r="AT59" s="22"/>
      <c r="AU59" s="27"/>
      <c r="AV59" s="27"/>
      <c r="AW59" s="27"/>
      <c r="AX59" s="27">
        <v>4</v>
      </c>
      <c r="AY59" s="21"/>
      <c r="AZ59" s="21"/>
      <c r="BA59" s="21"/>
      <c r="BB59" s="21">
        <v>4</v>
      </c>
      <c r="BC59" s="22"/>
      <c r="BD59" s="22"/>
      <c r="BE59" s="22"/>
      <c r="BF59" s="22">
        <v>4</v>
      </c>
      <c r="BG59" s="23"/>
      <c r="BH59" s="23"/>
      <c r="BI59" s="23"/>
      <c r="BJ59" s="23">
        <v>4</v>
      </c>
      <c r="BK59" s="24"/>
      <c r="BL59" s="24"/>
      <c r="BM59" s="24">
        <v>3</v>
      </c>
      <c r="BN59" s="24"/>
      <c r="BO59" s="25"/>
      <c r="BP59" s="25"/>
      <c r="BQ59" s="25"/>
      <c r="BR59" s="25">
        <v>4</v>
      </c>
      <c r="BS59" s="26"/>
      <c r="BT59" s="26"/>
      <c r="BU59" s="26"/>
      <c r="BV59" s="26">
        <v>4</v>
      </c>
      <c r="CA59" s="170"/>
      <c r="CB59" s="44"/>
      <c r="CC59" s="171"/>
      <c r="CK59" s="28"/>
      <c r="CP59" s="28"/>
    </row>
    <row r="60" spans="1:94">
      <c r="A60" s="17">
        <v>52</v>
      </c>
      <c r="B60" s="179">
        <v>45</v>
      </c>
      <c r="C60" s="661"/>
      <c r="D60" s="18"/>
      <c r="E60" s="19">
        <v>1</v>
      </c>
      <c r="F60" s="500"/>
      <c r="G60" s="20">
        <v>1</v>
      </c>
      <c r="H60" s="20"/>
      <c r="I60" s="20"/>
      <c r="J60" s="20"/>
      <c r="K60" s="20"/>
      <c r="L60" s="20"/>
      <c r="M60" s="20"/>
      <c r="N60" s="20"/>
      <c r="O60" s="20"/>
      <c r="P60" s="20"/>
      <c r="Q60" s="19"/>
      <c r="R60" s="500"/>
      <c r="S60" s="21"/>
      <c r="T60" s="21"/>
      <c r="U60" s="21"/>
      <c r="V60" s="21">
        <v>4</v>
      </c>
      <c r="W60" s="22"/>
      <c r="X60" s="22"/>
      <c r="Y60" s="22">
        <v>3</v>
      </c>
      <c r="Z60" s="22"/>
      <c r="AA60" s="23"/>
      <c r="AB60" s="23"/>
      <c r="AC60" s="23"/>
      <c r="AD60" s="23">
        <v>4</v>
      </c>
      <c r="AE60" s="24"/>
      <c r="AF60" s="24"/>
      <c r="AG60" s="24"/>
      <c r="AH60" s="24">
        <v>4</v>
      </c>
      <c r="AI60" s="25"/>
      <c r="AJ60" s="25"/>
      <c r="AK60" s="25"/>
      <c r="AL60" s="25">
        <v>4</v>
      </c>
      <c r="AM60" s="26"/>
      <c r="AN60" s="26"/>
      <c r="AO60" s="26">
        <v>3</v>
      </c>
      <c r="AP60" s="26"/>
      <c r="AQ60" s="22"/>
      <c r="AR60" s="22"/>
      <c r="AS60" s="22">
        <v>3</v>
      </c>
      <c r="AT60" s="22"/>
      <c r="AU60" s="27"/>
      <c r="AV60" s="27"/>
      <c r="AW60" s="27"/>
      <c r="AX60" s="27">
        <v>4</v>
      </c>
      <c r="AY60" s="21"/>
      <c r="AZ60" s="21"/>
      <c r="BA60" s="21"/>
      <c r="BB60" s="21">
        <v>4</v>
      </c>
      <c r="BC60" s="22"/>
      <c r="BD60" s="22"/>
      <c r="BE60" s="22"/>
      <c r="BF60" s="22">
        <v>4</v>
      </c>
      <c r="BG60" s="23"/>
      <c r="BH60" s="23"/>
      <c r="BI60" s="23"/>
      <c r="BJ60" s="23">
        <v>4</v>
      </c>
      <c r="BK60" s="24"/>
      <c r="BL60" s="24"/>
      <c r="BM60" s="24">
        <v>3</v>
      </c>
      <c r="BN60" s="24"/>
      <c r="BO60" s="25"/>
      <c r="BP60" s="25"/>
      <c r="BQ60" s="25"/>
      <c r="BR60" s="25">
        <v>4</v>
      </c>
      <c r="BS60" s="26"/>
      <c r="BT60" s="26"/>
      <c r="BU60" s="26"/>
      <c r="BV60" s="26">
        <v>4</v>
      </c>
      <c r="BW60" t="s">
        <v>583</v>
      </c>
      <c r="CA60" s="170"/>
      <c r="CB60" s="44"/>
      <c r="CC60" s="171"/>
      <c r="CK60" s="28"/>
      <c r="CP60" s="28"/>
    </row>
    <row r="61" spans="1:94">
      <c r="A61" s="17">
        <v>53</v>
      </c>
      <c r="B61" s="179">
        <v>46</v>
      </c>
      <c r="C61" s="661"/>
      <c r="D61" s="18"/>
      <c r="E61" s="19"/>
      <c r="F61" s="500">
        <v>1</v>
      </c>
      <c r="G61" s="20"/>
      <c r="H61" s="20"/>
      <c r="I61" s="20"/>
      <c r="J61" s="20"/>
      <c r="K61" s="20">
        <v>1</v>
      </c>
      <c r="L61" s="20"/>
      <c r="M61" s="20"/>
      <c r="N61" s="20"/>
      <c r="O61" s="20"/>
      <c r="P61" s="20"/>
      <c r="Q61" s="19"/>
      <c r="R61" s="500"/>
      <c r="S61" s="21"/>
      <c r="T61" s="21"/>
      <c r="U61" s="21"/>
      <c r="V61" s="21">
        <v>4</v>
      </c>
      <c r="W61" s="22"/>
      <c r="X61" s="22"/>
      <c r="Y61" s="22"/>
      <c r="Z61" s="22">
        <v>4</v>
      </c>
      <c r="AA61" s="23"/>
      <c r="AB61" s="23"/>
      <c r="AC61" s="23"/>
      <c r="AD61" s="23">
        <v>4</v>
      </c>
      <c r="AE61" s="24"/>
      <c r="AF61" s="24"/>
      <c r="AG61" s="24"/>
      <c r="AH61" s="24">
        <v>4</v>
      </c>
      <c r="AI61" s="25"/>
      <c r="AJ61" s="25"/>
      <c r="AK61" s="25"/>
      <c r="AL61" s="25">
        <v>4</v>
      </c>
      <c r="AM61" s="26"/>
      <c r="AN61" s="26"/>
      <c r="AO61" s="26">
        <v>3</v>
      </c>
      <c r="AP61" s="26"/>
      <c r="AQ61" s="22"/>
      <c r="AR61" s="22"/>
      <c r="AS61" s="22"/>
      <c r="AT61" s="22">
        <v>4</v>
      </c>
      <c r="AU61" s="27"/>
      <c r="AV61" s="27"/>
      <c r="AW61" s="27"/>
      <c r="AX61" s="27">
        <v>4</v>
      </c>
      <c r="AY61" s="21"/>
      <c r="AZ61" s="21"/>
      <c r="BA61" s="21"/>
      <c r="BB61" s="21">
        <v>4</v>
      </c>
      <c r="BC61" s="22"/>
      <c r="BD61" s="22"/>
      <c r="BE61" s="22"/>
      <c r="BF61" s="22">
        <v>4</v>
      </c>
      <c r="BG61" s="23"/>
      <c r="BH61" s="23"/>
      <c r="BI61" s="23">
        <v>3</v>
      </c>
      <c r="BJ61" s="23"/>
      <c r="BK61" s="24"/>
      <c r="BL61" s="24"/>
      <c r="BM61" s="24"/>
      <c r="BN61" s="24">
        <v>4</v>
      </c>
      <c r="BO61" s="25"/>
      <c r="BP61" s="25"/>
      <c r="BQ61" s="25">
        <v>3</v>
      </c>
      <c r="BR61" s="25"/>
      <c r="BS61" s="26"/>
      <c r="BT61" s="26"/>
      <c r="BU61" s="26"/>
      <c r="BV61" s="26">
        <v>4</v>
      </c>
      <c r="CA61" s="170"/>
      <c r="CB61" s="44"/>
      <c r="CC61" s="171"/>
      <c r="CK61" s="28"/>
      <c r="CP61" s="28"/>
    </row>
    <row r="62" spans="1:94">
      <c r="A62" s="17">
        <v>54</v>
      </c>
      <c r="B62" s="179">
        <v>47</v>
      </c>
      <c r="C62" s="661"/>
      <c r="D62" s="18"/>
      <c r="E62" s="19"/>
      <c r="F62" s="500">
        <v>1</v>
      </c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19"/>
      <c r="R62" s="500">
        <v>1</v>
      </c>
      <c r="S62" s="21"/>
      <c r="T62" s="21"/>
      <c r="U62" s="21">
        <v>3</v>
      </c>
      <c r="V62" s="21"/>
      <c r="W62" s="22"/>
      <c r="X62" s="22"/>
      <c r="Y62" s="22"/>
      <c r="Z62" s="22">
        <v>4</v>
      </c>
      <c r="AA62" s="23"/>
      <c r="AB62" s="23"/>
      <c r="AC62" s="23"/>
      <c r="AD62" s="23">
        <v>4</v>
      </c>
      <c r="AE62" s="24"/>
      <c r="AF62" s="24"/>
      <c r="AG62" s="24">
        <v>3</v>
      </c>
      <c r="AH62" s="24"/>
      <c r="AI62" s="25"/>
      <c r="AJ62" s="25"/>
      <c r="AK62" s="25"/>
      <c r="AL62" s="25">
        <v>4</v>
      </c>
      <c r="AM62" s="26"/>
      <c r="AN62" s="26"/>
      <c r="AO62" s="26"/>
      <c r="AP62" s="26">
        <v>4</v>
      </c>
      <c r="AQ62" s="22"/>
      <c r="AR62" s="22"/>
      <c r="AS62" s="22">
        <v>3</v>
      </c>
      <c r="AT62" s="22"/>
      <c r="AU62" s="27"/>
      <c r="AV62" s="27"/>
      <c r="AW62" s="27">
        <v>3</v>
      </c>
      <c r="AX62" s="27"/>
      <c r="AY62" s="21"/>
      <c r="AZ62" s="21"/>
      <c r="BA62" s="21">
        <v>3</v>
      </c>
      <c r="BB62" s="21"/>
      <c r="BC62" s="22"/>
      <c r="BD62" s="22"/>
      <c r="BE62" s="22"/>
      <c r="BF62" s="22">
        <v>4</v>
      </c>
      <c r="BG62" s="23"/>
      <c r="BH62" s="23"/>
      <c r="BI62" s="23"/>
      <c r="BJ62" s="23">
        <v>4</v>
      </c>
      <c r="BK62" s="24"/>
      <c r="BL62" s="24">
        <v>2</v>
      </c>
      <c r="BM62" s="24"/>
      <c r="BN62" s="24"/>
      <c r="BO62" s="25"/>
      <c r="BP62" s="25"/>
      <c r="BQ62" s="25"/>
      <c r="BR62" s="25">
        <v>4</v>
      </c>
      <c r="BS62" s="26"/>
      <c r="BT62" s="26"/>
      <c r="BU62" s="26"/>
      <c r="BV62" s="26">
        <v>4</v>
      </c>
      <c r="CA62" s="170"/>
      <c r="CB62" s="44"/>
      <c r="CC62" s="171"/>
      <c r="CK62" s="28"/>
      <c r="CP62" s="28"/>
    </row>
    <row r="63" spans="1:94">
      <c r="A63" s="17">
        <v>55</v>
      </c>
      <c r="B63" s="179">
        <v>48</v>
      </c>
      <c r="C63" s="661"/>
      <c r="D63" s="18"/>
      <c r="E63" s="19"/>
      <c r="F63" s="500">
        <v>1</v>
      </c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19"/>
      <c r="R63" s="500">
        <v>1</v>
      </c>
      <c r="S63" s="21"/>
      <c r="T63" s="21"/>
      <c r="U63" s="21">
        <v>3</v>
      </c>
      <c r="V63" s="21"/>
      <c r="W63" s="22"/>
      <c r="X63" s="22"/>
      <c r="Y63" s="22">
        <v>3</v>
      </c>
      <c r="Z63" s="22"/>
      <c r="AA63" s="23"/>
      <c r="AB63" s="23"/>
      <c r="AC63" s="23">
        <v>3</v>
      </c>
      <c r="AD63" s="23"/>
      <c r="AE63" s="24"/>
      <c r="AF63" s="24"/>
      <c r="AG63" s="24">
        <v>3</v>
      </c>
      <c r="AH63" s="24"/>
      <c r="AI63" s="25"/>
      <c r="AJ63" s="25"/>
      <c r="AK63" s="25">
        <v>3</v>
      </c>
      <c r="AL63" s="25"/>
      <c r="AM63" s="26"/>
      <c r="AN63" s="26">
        <v>2</v>
      </c>
      <c r="AO63" s="26"/>
      <c r="AP63" s="26"/>
      <c r="AQ63" s="22"/>
      <c r="AR63" s="22"/>
      <c r="AS63" s="22"/>
      <c r="AT63" s="22">
        <v>4</v>
      </c>
      <c r="AU63" s="27"/>
      <c r="AV63" s="27"/>
      <c r="AW63" s="27">
        <v>3</v>
      </c>
      <c r="AX63" s="27"/>
      <c r="AY63" s="21"/>
      <c r="AZ63" s="21"/>
      <c r="BA63" s="21">
        <v>3</v>
      </c>
      <c r="BB63" s="21"/>
      <c r="BC63" s="22"/>
      <c r="BD63" s="22"/>
      <c r="BE63" s="22">
        <v>3</v>
      </c>
      <c r="BF63" s="22"/>
      <c r="BG63" s="23"/>
      <c r="BH63" s="23"/>
      <c r="BI63" s="23">
        <v>3</v>
      </c>
      <c r="BJ63" s="23"/>
      <c r="BK63" s="24"/>
      <c r="BL63" s="24">
        <v>2</v>
      </c>
      <c r="BM63" s="24"/>
      <c r="BN63" s="24"/>
      <c r="BO63" s="25"/>
      <c r="BP63" s="25"/>
      <c r="BQ63" s="25">
        <v>3</v>
      </c>
      <c r="BR63" s="25"/>
      <c r="BS63" s="26"/>
      <c r="BT63" s="26"/>
      <c r="BU63" s="26">
        <v>3</v>
      </c>
      <c r="BV63" s="26"/>
      <c r="CA63" s="170"/>
      <c r="CB63" s="44"/>
      <c r="CC63" s="171"/>
      <c r="CK63" s="28"/>
      <c r="CP63" s="28"/>
    </row>
    <row r="64" spans="1:94">
      <c r="A64" s="17">
        <v>56</v>
      </c>
      <c r="B64" s="179">
        <v>49</v>
      </c>
      <c r="C64" s="661"/>
      <c r="D64" s="18">
        <v>1</v>
      </c>
      <c r="E64" s="19"/>
      <c r="F64" s="500"/>
      <c r="G64" s="20"/>
      <c r="H64" s="20"/>
      <c r="I64" s="20">
        <v>1</v>
      </c>
      <c r="J64" s="20"/>
      <c r="K64" s="20"/>
      <c r="L64" s="20"/>
      <c r="M64" s="20"/>
      <c r="N64" s="20"/>
      <c r="O64" s="20"/>
      <c r="P64" s="20"/>
      <c r="Q64" s="19"/>
      <c r="R64" s="500"/>
      <c r="S64" s="21"/>
      <c r="T64" s="21"/>
      <c r="U64" s="21">
        <v>3</v>
      </c>
      <c r="V64" s="21"/>
      <c r="W64" s="22"/>
      <c r="X64" s="22"/>
      <c r="Y64" s="22">
        <v>3</v>
      </c>
      <c r="Z64" s="22"/>
      <c r="AA64" s="23"/>
      <c r="AB64" s="23"/>
      <c r="AC64" s="23"/>
      <c r="AD64" s="23">
        <v>4</v>
      </c>
      <c r="AE64" s="24"/>
      <c r="AF64" s="24"/>
      <c r="AG64" s="24"/>
      <c r="AH64" s="24">
        <v>4</v>
      </c>
      <c r="AI64" s="25"/>
      <c r="AJ64" s="25"/>
      <c r="AK64" s="25"/>
      <c r="AL64" s="25">
        <v>4</v>
      </c>
      <c r="AM64" s="26"/>
      <c r="AN64" s="26"/>
      <c r="AO64" s="26"/>
      <c r="AP64" s="26">
        <v>4</v>
      </c>
      <c r="AQ64" s="22"/>
      <c r="AR64" s="22"/>
      <c r="AS64" s="22">
        <v>3</v>
      </c>
      <c r="AT64" s="22"/>
      <c r="AU64" s="27"/>
      <c r="AV64" s="27"/>
      <c r="AW64" s="27"/>
      <c r="AX64" s="27">
        <v>4</v>
      </c>
      <c r="AY64" s="21"/>
      <c r="AZ64" s="21"/>
      <c r="BA64" s="21"/>
      <c r="BB64" s="21">
        <v>4</v>
      </c>
      <c r="BC64" s="22"/>
      <c r="BD64" s="22"/>
      <c r="BE64" s="22"/>
      <c r="BF64" s="22">
        <v>4</v>
      </c>
      <c r="BG64" s="23"/>
      <c r="BH64" s="23"/>
      <c r="BI64" s="23">
        <v>3</v>
      </c>
      <c r="BJ64" s="23"/>
      <c r="BK64" s="24"/>
      <c r="BL64" s="24"/>
      <c r="BM64" s="24">
        <v>3</v>
      </c>
      <c r="BN64" s="24"/>
      <c r="BO64" s="25"/>
      <c r="BP64" s="25"/>
      <c r="BQ64" s="25">
        <v>3</v>
      </c>
      <c r="BR64" s="25"/>
      <c r="BS64" s="26"/>
      <c r="BT64" s="26"/>
      <c r="BU64" s="26"/>
      <c r="BV64" s="26">
        <v>4</v>
      </c>
      <c r="CA64" s="170"/>
      <c r="CB64" s="44"/>
      <c r="CC64" s="171"/>
      <c r="CK64" s="28"/>
      <c r="CP64" s="28"/>
    </row>
    <row r="65" spans="1:94 16384:16384">
      <c r="A65" s="17">
        <v>57</v>
      </c>
      <c r="B65" s="179">
        <v>50</v>
      </c>
      <c r="C65" s="661"/>
      <c r="D65" s="18"/>
      <c r="E65" s="19">
        <v>1</v>
      </c>
      <c r="F65" s="500"/>
      <c r="G65" s="20">
        <v>1</v>
      </c>
      <c r="H65" s="20"/>
      <c r="I65" s="20"/>
      <c r="J65" s="20"/>
      <c r="K65" s="20"/>
      <c r="L65" s="20"/>
      <c r="M65" s="20"/>
      <c r="N65" s="20"/>
      <c r="O65" s="20"/>
      <c r="P65" s="20"/>
      <c r="Q65" s="19"/>
      <c r="R65" s="500"/>
      <c r="S65" s="21"/>
      <c r="T65" s="21"/>
      <c r="U65" s="21">
        <v>3</v>
      </c>
      <c r="V65" s="21"/>
      <c r="W65" s="22"/>
      <c r="X65" s="22"/>
      <c r="Y65" s="22">
        <v>3</v>
      </c>
      <c r="Z65" s="22"/>
      <c r="AA65" s="23"/>
      <c r="AB65" s="23"/>
      <c r="AC65" s="23">
        <v>3</v>
      </c>
      <c r="AD65" s="23"/>
      <c r="AE65" s="24"/>
      <c r="AF65" s="24"/>
      <c r="AG65" s="24">
        <v>3</v>
      </c>
      <c r="AH65" s="24"/>
      <c r="AI65" s="25"/>
      <c r="AJ65" s="25"/>
      <c r="AK65" s="25"/>
      <c r="AL65" s="25">
        <v>4</v>
      </c>
      <c r="AM65" s="26"/>
      <c r="AN65" s="26"/>
      <c r="AO65" s="26"/>
      <c r="AP65" s="26">
        <v>4</v>
      </c>
      <c r="AQ65" s="22"/>
      <c r="AR65" s="22"/>
      <c r="AS65" s="22"/>
      <c r="AT65" s="22">
        <v>4</v>
      </c>
      <c r="AU65" s="27"/>
      <c r="AV65" s="27"/>
      <c r="AW65" s="27">
        <v>3</v>
      </c>
      <c r="AX65" s="27"/>
      <c r="AY65" s="21"/>
      <c r="AZ65" s="21"/>
      <c r="BA65" s="21">
        <v>3</v>
      </c>
      <c r="BB65" s="21"/>
      <c r="BC65" s="22"/>
      <c r="BD65" s="22"/>
      <c r="BE65" s="22"/>
      <c r="BF65" s="22">
        <v>4</v>
      </c>
      <c r="BG65" s="23"/>
      <c r="BH65" s="23"/>
      <c r="BI65" s="23">
        <v>3</v>
      </c>
      <c r="BJ65" s="23"/>
      <c r="BK65" s="24"/>
      <c r="BL65" s="24"/>
      <c r="BM65" s="24"/>
      <c r="BN65" s="24">
        <v>4</v>
      </c>
      <c r="BO65" s="25"/>
      <c r="BP65" s="25"/>
      <c r="BQ65" s="25"/>
      <c r="BR65" s="25">
        <v>4</v>
      </c>
      <c r="BS65" s="26"/>
      <c r="BT65" s="26"/>
      <c r="BU65" s="26"/>
      <c r="BV65" s="26">
        <v>4</v>
      </c>
      <c r="CA65" s="170"/>
      <c r="CB65" s="44"/>
      <c r="CC65" s="171"/>
      <c r="CK65" s="28"/>
      <c r="CP65" s="28"/>
    </row>
    <row r="66" spans="1:94 16384:16384">
      <c r="A66" s="17">
        <v>58</v>
      </c>
      <c r="B66" s="179">
        <v>51</v>
      </c>
      <c r="C66" s="661"/>
      <c r="D66" s="18"/>
      <c r="E66" s="19">
        <v>1</v>
      </c>
      <c r="F66" s="500"/>
      <c r="G66" s="20"/>
      <c r="H66" s="20"/>
      <c r="I66" s="20"/>
      <c r="J66" s="20"/>
      <c r="K66" s="20">
        <v>1</v>
      </c>
      <c r="L66" s="20"/>
      <c r="M66" s="20"/>
      <c r="N66" s="20"/>
      <c r="O66" s="20"/>
      <c r="P66" s="20"/>
      <c r="Q66" s="19"/>
      <c r="R66" s="500"/>
      <c r="S66" s="21"/>
      <c r="T66" s="21"/>
      <c r="U66" s="21">
        <v>3</v>
      </c>
      <c r="V66" s="21"/>
      <c r="W66" s="22"/>
      <c r="X66" s="22"/>
      <c r="Y66" s="22"/>
      <c r="Z66" s="22">
        <v>4</v>
      </c>
      <c r="AA66" s="23"/>
      <c r="AB66" s="23"/>
      <c r="AC66" s="23"/>
      <c r="AD66" s="23">
        <v>4</v>
      </c>
      <c r="AE66" s="24"/>
      <c r="AF66" s="24"/>
      <c r="AG66" s="24"/>
      <c r="AH66" s="24">
        <v>4</v>
      </c>
      <c r="AI66" s="25"/>
      <c r="AJ66" s="25"/>
      <c r="AK66" s="25"/>
      <c r="AL66" s="25">
        <v>4</v>
      </c>
      <c r="AM66" s="26"/>
      <c r="AN66" s="26"/>
      <c r="AO66" s="26"/>
      <c r="AP66" s="26">
        <v>4</v>
      </c>
      <c r="AQ66" s="22"/>
      <c r="AR66" s="22"/>
      <c r="AS66" s="22">
        <v>3</v>
      </c>
      <c r="AT66" s="22"/>
      <c r="AU66" s="27"/>
      <c r="AV66" s="27"/>
      <c r="AW66" s="27">
        <v>3</v>
      </c>
      <c r="AX66" s="27"/>
      <c r="AY66" s="21"/>
      <c r="AZ66" s="21"/>
      <c r="BA66" s="21"/>
      <c r="BB66" s="21">
        <v>4</v>
      </c>
      <c r="BC66" s="22"/>
      <c r="BD66" s="22"/>
      <c r="BE66" s="22">
        <v>3</v>
      </c>
      <c r="BF66" s="22"/>
      <c r="BG66" s="23"/>
      <c r="BH66" s="23"/>
      <c r="BI66" s="23">
        <v>3</v>
      </c>
      <c r="BJ66" s="23"/>
      <c r="BK66" s="24"/>
      <c r="BL66" s="24"/>
      <c r="BM66" s="24">
        <v>3</v>
      </c>
      <c r="BN66" s="24"/>
      <c r="BO66" s="25"/>
      <c r="BP66" s="25"/>
      <c r="BQ66" s="25">
        <v>3</v>
      </c>
      <c r="BR66" s="25"/>
      <c r="BS66" s="26"/>
      <c r="BT66" s="26"/>
      <c r="BU66" s="26">
        <v>3</v>
      </c>
      <c r="BV66" s="26"/>
      <c r="CA66" s="170"/>
      <c r="CB66" s="44"/>
      <c r="CC66" s="171"/>
      <c r="CK66" s="28"/>
      <c r="CP66" s="28"/>
    </row>
    <row r="67" spans="1:94 16384:16384">
      <c r="A67" s="17">
        <v>59</v>
      </c>
      <c r="B67" s="179">
        <v>52</v>
      </c>
      <c r="C67" s="823"/>
      <c r="D67" s="18"/>
      <c r="E67" s="19">
        <v>1</v>
      </c>
      <c r="F67" s="500"/>
      <c r="G67" s="20"/>
      <c r="H67" s="20"/>
      <c r="I67" s="20"/>
      <c r="J67" s="20">
        <v>1</v>
      </c>
      <c r="K67" s="20"/>
      <c r="L67" s="20"/>
      <c r="M67" s="20"/>
      <c r="N67" s="20"/>
      <c r="O67" s="20"/>
      <c r="P67" s="20"/>
      <c r="Q67" s="19"/>
      <c r="R67" s="500"/>
      <c r="S67" s="21"/>
      <c r="T67" s="21"/>
      <c r="U67" s="21">
        <v>3</v>
      </c>
      <c r="V67" s="21"/>
      <c r="W67" s="22"/>
      <c r="X67" s="22"/>
      <c r="Y67" s="22">
        <v>3</v>
      </c>
      <c r="Z67" s="22"/>
      <c r="AA67" s="23"/>
      <c r="AB67" s="23"/>
      <c r="AC67" s="23">
        <v>3</v>
      </c>
      <c r="AD67" s="23"/>
      <c r="AE67" s="24"/>
      <c r="AF67" s="24"/>
      <c r="AG67" s="24">
        <v>3</v>
      </c>
      <c r="AH67" s="24"/>
      <c r="AI67" s="25"/>
      <c r="AJ67" s="25"/>
      <c r="AK67" s="25">
        <v>3</v>
      </c>
      <c r="AL67" s="25"/>
      <c r="AM67" s="26"/>
      <c r="AN67" s="26"/>
      <c r="AO67" s="26"/>
      <c r="AP67" s="26">
        <v>4</v>
      </c>
      <c r="AQ67" s="22"/>
      <c r="AR67" s="22"/>
      <c r="AS67" s="22">
        <v>3</v>
      </c>
      <c r="AT67" s="22"/>
      <c r="AU67" s="27"/>
      <c r="AV67" s="27"/>
      <c r="AW67" s="27">
        <v>3</v>
      </c>
      <c r="AX67" s="27"/>
      <c r="AY67" s="21"/>
      <c r="AZ67" s="21"/>
      <c r="BA67" s="21">
        <v>3</v>
      </c>
      <c r="BB67" s="21"/>
      <c r="BC67" s="22"/>
      <c r="BD67" s="22"/>
      <c r="BE67" s="22"/>
      <c r="BF67" s="22">
        <v>4</v>
      </c>
      <c r="BG67" s="23"/>
      <c r="BH67" s="23">
        <v>2</v>
      </c>
      <c r="BI67" s="23"/>
      <c r="BJ67" s="23"/>
      <c r="BK67" s="24"/>
      <c r="BL67" s="24"/>
      <c r="BM67" s="24">
        <v>3</v>
      </c>
      <c r="BN67" s="24"/>
      <c r="BO67" s="25"/>
      <c r="BP67" s="25"/>
      <c r="BQ67" s="25">
        <v>3</v>
      </c>
      <c r="BR67" s="25"/>
      <c r="BS67" s="26"/>
      <c r="BT67" s="26"/>
      <c r="BU67" s="26">
        <v>3</v>
      </c>
      <c r="BV67" s="26"/>
      <c r="CA67" s="170"/>
      <c r="CB67" s="44"/>
      <c r="CC67" s="171"/>
      <c r="CK67" s="28"/>
      <c r="CP67" s="28"/>
    </row>
    <row r="68" spans="1:94 16384:16384">
      <c r="A68" s="17">
        <v>60</v>
      </c>
      <c r="B68" s="179">
        <v>53</v>
      </c>
      <c r="C68" s="521"/>
      <c r="D68" s="18"/>
      <c r="E68" s="19">
        <v>1</v>
      </c>
      <c r="F68" s="500"/>
      <c r="G68" s="20">
        <v>1</v>
      </c>
      <c r="H68" s="20"/>
      <c r="I68" s="20"/>
      <c r="J68" s="20"/>
      <c r="K68" s="20"/>
      <c r="L68" s="20"/>
      <c r="M68" s="20"/>
      <c r="N68" s="20"/>
      <c r="O68" s="20"/>
      <c r="P68" s="20"/>
      <c r="Q68" s="19"/>
      <c r="R68" s="500"/>
      <c r="S68" s="21"/>
      <c r="T68" s="21"/>
      <c r="U68" s="21">
        <v>3</v>
      </c>
      <c r="V68" s="21"/>
      <c r="W68" s="22"/>
      <c r="X68" s="22"/>
      <c r="Y68" s="22">
        <v>3</v>
      </c>
      <c r="Z68" s="22"/>
      <c r="AA68" s="23"/>
      <c r="AB68" s="23"/>
      <c r="AC68" s="23">
        <v>3</v>
      </c>
      <c r="AD68" s="23"/>
      <c r="AE68" s="24"/>
      <c r="AF68" s="24"/>
      <c r="AG68" s="24">
        <v>3</v>
      </c>
      <c r="AH68" s="24"/>
      <c r="AI68" s="25"/>
      <c r="AJ68" s="25"/>
      <c r="AK68" s="25">
        <v>3</v>
      </c>
      <c r="AL68" s="25"/>
      <c r="AM68" s="26"/>
      <c r="AN68" s="26"/>
      <c r="AO68" s="26">
        <v>3</v>
      </c>
      <c r="AP68" s="26"/>
      <c r="AQ68" s="22"/>
      <c r="AR68" s="22"/>
      <c r="AS68" s="22">
        <v>3</v>
      </c>
      <c r="AT68" s="22"/>
      <c r="AU68" s="27"/>
      <c r="AV68" s="27"/>
      <c r="AW68" s="27">
        <v>3</v>
      </c>
      <c r="AX68" s="27"/>
      <c r="AY68" s="21"/>
      <c r="AZ68" s="21"/>
      <c r="BA68" s="21">
        <v>3</v>
      </c>
      <c r="BB68" s="21"/>
      <c r="BC68" s="22"/>
      <c r="BD68" s="22"/>
      <c r="BE68" s="22">
        <v>3</v>
      </c>
      <c r="BF68" s="22"/>
      <c r="BG68" s="23"/>
      <c r="BH68" s="23"/>
      <c r="BI68" s="23"/>
      <c r="BJ68" s="23">
        <v>4</v>
      </c>
      <c r="BK68" s="24"/>
      <c r="BL68" s="24"/>
      <c r="BM68" s="24"/>
      <c r="BN68" s="24">
        <v>4</v>
      </c>
      <c r="BO68" s="25"/>
      <c r="BP68" s="25"/>
      <c r="BQ68" s="25">
        <v>3</v>
      </c>
      <c r="BR68" s="25"/>
      <c r="BS68" s="26"/>
      <c r="BT68" s="26"/>
      <c r="BU68" s="26">
        <v>3</v>
      </c>
      <c r="BV68" s="26"/>
      <c r="CA68" s="170"/>
      <c r="CB68" s="44"/>
      <c r="CC68" s="171"/>
      <c r="CK68" s="28"/>
      <c r="CP68" s="28"/>
    </row>
    <row r="69" spans="1:94 16384:16384">
      <c r="A69" s="17">
        <v>61</v>
      </c>
      <c r="B69" s="179">
        <v>54</v>
      </c>
      <c r="C69" s="521"/>
      <c r="D69" s="18"/>
      <c r="E69" s="19"/>
      <c r="F69" s="500">
        <v>1</v>
      </c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19"/>
      <c r="R69" s="500">
        <v>1</v>
      </c>
      <c r="S69" s="21"/>
      <c r="T69" s="21"/>
      <c r="U69" s="21">
        <v>3</v>
      </c>
      <c r="V69" s="21"/>
      <c r="W69" s="22"/>
      <c r="X69" s="22"/>
      <c r="Y69" s="22">
        <v>3</v>
      </c>
      <c r="Z69" s="22"/>
      <c r="AA69" s="23"/>
      <c r="AB69" s="23"/>
      <c r="AC69" s="23">
        <v>3</v>
      </c>
      <c r="AD69" s="23"/>
      <c r="AE69" s="24"/>
      <c r="AF69" s="24"/>
      <c r="AG69" s="24">
        <v>3</v>
      </c>
      <c r="AH69" s="24"/>
      <c r="AI69" s="25"/>
      <c r="AJ69" s="25"/>
      <c r="AK69" s="25">
        <v>3</v>
      </c>
      <c r="AL69" s="25"/>
      <c r="AM69" s="26"/>
      <c r="AN69" s="26"/>
      <c r="AO69" s="26">
        <v>3</v>
      </c>
      <c r="AP69" s="26"/>
      <c r="AQ69" s="22"/>
      <c r="AR69" s="22"/>
      <c r="AS69" s="22">
        <v>3</v>
      </c>
      <c r="AT69" s="22"/>
      <c r="AU69" s="27"/>
      <c r="AV69" s="27"/>
      <c r="AW69" s="27">
        <v>3</v>
      </c>
      <c r="AX69" s="27"/>
      <c r="AY69" s="21"/>
      <c r="AZ69" s="21"/>
      <c r="BA69" s="21">
        <v>3</v>
      </c>
      <c r="BB69" s="21"/>
      <c r="BC69" s="22"/>
      <c r="BD69" s="22"/>
      <c r="BE69" s="22">
        <v>3</v>
      </c>
      <c r="BF69" s="22"/>
      <c r="BG69" s="23"/>
      <c r="BH69" s="23">
        <v>2</v>
      </c>
      <c r="BI69" s="23"/>
      <c r="BJ69" s="23"/>
      <c r="BK69" s="24"/>
      <c r="BL69" s="24"/>
      <c r="BM69" s="24">
        <v>3</v>
      </c>
      <c r="BN69" s="24"/>
      <c r="BO69" s="25"/>
      <c r="BP69" s="25"/>
      <c r="BQ69" s="25">
        <v>3</v>
      </c>
      <c r="BR69" s="25"/>
      <c r="BS69" s="26"/>
      <c r="BT69" s="26">
        <v>2</v>
      </c>
      <c r="BU69" s="26"/>
      <c r="BV69" s="26"/>
      <c r="CA69" s="170"/>
      <c r="CB69" s="44"/>
      <c r="CC69" s="171"/>
      <c r="CK69" s="28"/>
      <c r="CP69" s="28"/>
    </row>
    <row r="70" spans="1:94 16384:16384">
      <c r="A70" s="17">
        <v>62</v>
      </c>
      <c r="B70" s="179">
        <v>55</v>
      </c>
      <c r="C70" s="521"/>
      <c r="D70" s="18"/>
      <c r="E70" s="19">
        <v>1</v>
      </c>
      <c r="F70" s="500"/>
      <c r="G70" s="20"/>
      <c r="H70" s="20"/>
      <c r="I70" s="20">
        <v>1</v>
      </c>
      <c r="J70" s="20"/>
      <c r="K70" s="20"/>
      <c r="L70" s="20"/>
      <c r="M70" s="20"/>
      <c r="N70" s="20"/>
      <c r="O70" s="20"/>
      <c r="P70" s="20"/>
      <c r="Q70" s="19"/>
      <c r="R70" s="500"/>
      <c r="S70" s="21"/>
      <c r="T70" s="21"/>
      <c r="U70" s="21">
        <v>3</v>
      </c>
      <c r="V70" s="21"/>
      <c r="W70" s="22"/>
      <c r="X70" s="22"/>
      <c r="Y70" s="22">
        <v>3</v>
      </c>
      <c r="Z70" s="22"/>
      <c r="AA70" s="23"/>
      <c r="AB70" s="23"/>
      <c r="AC70" s="23">
        <v>3</v>
      </c>
      <c r="AD70" s="23"/>
      <c r="AE70" s="24"/>
      <c r="AF70" s="24"/>
      <c r="AG70" s="24">
        <v>3</v>
      </c>
      <c r="AH70" s="24"/>
      <c r="AI70" s="25"/>
      <c r="AJ70" s="25"/>
      <c r="AK70" s="25">
        <v>3</v>
      </c>
      <c r="AL70" s="25"/>
      <c r="AM70" s="26"/>
      <c r="AN70" s="26"/>
      <c r="AO70" s="26"/>
      <c r="AP70" s="26">
        <v>4</v>
      </c>
      <c r="AQ70" s="22"/>
      <c r="AR70" s="22"/>
      <c r="AS70" s="22"/>
      <c r="AT70" s="22">
        <v>4</v>
      </c>
      <c r="AU70" s="27"/>
      <c r="AV70" s="27"/>
      <c r="AW70" s="27"/>
      <c r="AX70" s="27">
        <v>4</v>
      </c>
      <c r="AY70" s="21"/>
      <c r="AZ70" s="21"/>
      <c r="BA70" s="21"/>
      <c r="BB70" s="21">
        <v>4</v>
      </c>
      <c r="BC70" s="22"/>
      <c r="BD70" s="22"/>
      <c r="BE70" s="22"/>
      <c r="BF70" s="22">
        <v>4</v>
      </c>
      <c r="BG70" s="23"/>
      <c r="BH70" s="23"/>
      <c r="BI70" s="23"/>
      <c r="BJ70" s="23">
        <v>4</v>
      </c>
      <c r="BK70" s="24"/>
      <c r="BL70" s="24"/>
      <c r="BM70" s="24"/>
      <c r="BN70" s="24">
        <v>4</v>
      </c>
      <c r="BO70" s="25"/>
      <c r="BP70" s="25"/>
      <c r="BQ70" s="25"/>
      <c r="BR70" s="25">
        <v>4</v>
      </c>
      <c r="BS70" s="26"/>
      <c r="BT70" s="26"/>
      <c r="BU70" s="26"/>
      <c r="BV70" s="26">
        <v>4</v>
      </c>
      <c r="CA70" s="170"/>
      <c r="CB70" s="44"/>
      <c r="CC70" s="171"/>
      <c r="CK70" s="28"/>
      <c r="CP70" s="28"/>
    </row>
    <row r="71" spans="1:94 16384:16384">
      <c r="A71" s="17">
        <v>63</v>
      </c>
      <c r="B71" s="179">
        <v>56</v>
      </c>
      <c r="C71" s="521"/>
      <c r="D71" s="18">
        <v>1</v>
      </c>
      <c r="E71" s="19"/>
      <c r="F71" s="500"/>
      <c r="G71" s="20">
        <v>1</v>
      </c>
      <c r="H71" s="20"/>
      <c r="I71" s="20"/>
      <c r="J71" s="20"/>
      <c r="K71" s="20"/>
      <c r="L71" s="20"/>
      <c r="M71" s="20"/>
      <c r="N71" s="20"/>
      <c r="O71" s="20"/>
      <c r="P71" s="20"/>
      <c r="Q71" s="19"/>
      <c r="R71" s="500"/>
      <c r="S71" s="21"/>
      <c r="T71" s="21"/>
      <c r="U71" s="21">
        <v>3</v>
      </c>
      <c r="V71" s="21"/>
      <c r="W71" s="22"/>
      <c r="X71" s="22"/>
      <c r="Y71" s="22">
        <v>3</v>
      </c>
      <c r="Z71" s="22"/>
      <c r="AA71" s="23"/>
      <c r="AB71" s="23"/>
      <c r="AC71" s="23">
        <v>3</v>
      </c>
      <c r="AD71" s="23"/>
      <c r="AE71" s="24"/>
      <c r="AF71" s="24"/>
      <c r="AG71" s="24">
        <v>3</v>
      </c>
      <c r="AH71" s="24"/>
      <c r="AI71" s="25"/>
      <c r="AJ71" s="25"/>
      <c r="AK71" s="25">
        <v>3</v>
      </c>
      <c r="AL71" s="25"/>
      <c r="AM71" s="26"/>
      <c r="AN71" s="26"/>
      <c r="AO71" s="26"/>
      <c r="AP71" s="26">
        <v>4</v>
      </c>
      <c r="AQ71" s="22"/>
      <c r="AR71" s="22"/>
      <c r="AS71" s="22">
        <v>3</v>
      </c>
      <c r="AT71" s="22"/>
      <c r="AU71" s="27"/>
      <c r="AV71" s="27"/>
      <c r="AW71" s="27"/>
      <c r="AX71" s="27">
        <v>4</v>
      </c>
      <c r="AY71" s="21"/>
      <c r="AZ71" s="21"/>
      <c r="BA71" s="21"/>
      <c r="BB71" s="21">
        <v>4</v>
      </c>
      <c r="BC71" s="22"/>
      <c r="BD71" s="22"/>
      <c r="BE71" s="22">
        <v>3</v>
      </c>
      <c r="BF71" s="22"/>
      <c r="BG71" s="23"/>
      <c r="BH71" s="23"/>
      <c r="BI71" s="23"/>
      <c r="BJ71" s="23">
        <v>4</v>
      </c>
      <c r="BK71" s="24"/>
      <c r="BL71" s="24"/>
      <c r="BM71" s="24"/>
      <c r="BN71" s="24">
        <v>4</v>
      </c>
      <c r="BO71" s="25"/>
      <c r="BP71" s="25"/>
      <c r="BQ71" s="25"/>
      <c r="BR71" s="25">
        <v>4</v>
      </c>
      <c r="BS71" s="26"/>
      <c r="BT71" s="26"/>
      <c r="BU71" s="26"/>
      <c r="BV71" s="26">
        <v>4</v>
      </c>
      <c r="CA71" s="170"/>
      <c r="CB71" s="44"/>
      <c r="CC71" s="171"/>
      <c r="CK71" s="28"/>
      <c r="CP71" s="28"/>
    </row>
    <row r="72" spans="1:94 16384:16384">
      <c r="A72" s="17">
        <v>64</v>
      </c>
      <c r="B72" s="179">
        <v>57</v>
      </c>
      <c r="C72" s="521"/>
      <c r="D72" s="18"/>
      <c r="E72" s="19"/>
      <c r="F72" s="500">
        <v>1</v>
      </c>
      <c r="G72" s="20"/>
      <c r="H72" s="20"/>
      <c r="I72" s="20">
        <v>1</v>
      </c>
      <c r="J72" s="20"/>
      <c r="K72" s="20"/>
      <c r="L72" s="20"/>
      <c r="M72" s="20"/>
      <c r="N72" s="20"/>
      <c r="O72" s="20"/>
      <c r="P72" s="20"/>
      <c r="Q72" s="19"/>
      <c r="R72" s="500"/>
      <c r="S72" s="21"/>
      <c r="T72" s="21"/>
      <c r="U72" s="21">
        <v>3</v>
      </c>
      <c r="V72" s="21"/>
      <c r="W72" s="22"/>
      <c r="X72" s="22"/>
      <c r="Y72" s="22">
        <v>3</v>
      </c>
      <c r="Z72" s="22"/>
      <c r="AA72" s="23"/>
      <c r="AB72" s="23"/>
      <c r="AC72" s="23"/>
      <c r="AD72" s="23">
        <v>4</v>
      </c>
      <c r="AE72" s="24"/>
      <c r="AF72" s="24"/>
      <c r="AG72" s="24">
        <v>3</v>
      </c>
      <c r="AH72" s="24"/>
      <c r="AI72" s="25"/>
      <c r="AJ72" s="25"/>
      <c r="AK72" s="25"/>
      <c r="AL72" s="25">
        <v>4</v>
      </c>
      <c r="AM72" s="26"/>
      <c r="AN72" s="26"/>
      <c r="AO72" s="26"/>
      <c r="AP72" s="26">
        <v>4</v>
      </c>
      <c r="AQ72" s="22"/>
      <c r="AR72" s="22"/>
      <c r="AS72" s="22">
        <v>3</v>
      </c>
      <c r="AT72" s="22"/>
      <c r="AU72" s="27"/>
      <c r="AV72" s="27"/>
      <c r="AW72" s="27">
        <v>3</v>
      </c>
      <c r="AX72" s="27"/>
      <c r="AY72" s="21"/>
      <c r="AZ72" s="21"/>
      <c r="BA72" s="21"/>
      <c r="BB72" s="21">
        <v>4</v>
      </c>
      <c r="BC72" s="22"/>
      <c r="BD72" s="22"/>
      <c r="BE72" s="22">
        <v>3</v>
      </c>
      <c r="BF72" s="22"/>
      <c r="BG72" s="23"/>
      <c r="BH72" s="23"/>
      <c r="BI72" s="23"/>
      <c r="BJ72" s="23">
        <v>4</v>
      </c>
      <c r="BK72" s="24"/>
      <c r="BL72" s="24"/>
      <c r="BM72" s="24"/>
      <c r="BN72" s="24">
        <v>4</v>
      </c>
      <c r="BO72" s="25"/>
      <c r="BP72" s="25"/>
      <c r="BQ72" s="25"/>
      <c r="BR72" s="25">
        <v>4</v>
      </c>
      <c r="BS72" s="26"/>
      <c r="BT72" s="26"/>
      <c r="BU72" s="26">
        <v>3</v>
      </c>
      <c r="BV72" s="26"/>
      <c r="CA72" s="170"/>
      <c r="CB72" s="44"/>
      <c r="CC72" s="171"/>
      <c r="CK72" s="28"/>
      <c r="CP72" s="28"/>
    </row>
    <row r="73" spans="1:94 16384:16384">
      <c r="A73" s="17">
        <v>65</v>
      </c>
      <c r="B73" s="179">
        <v>58</v>
      </c>
      <c r="C73" s="521"/>
      <c r="D73" s="18">
        <v>1</v>
      </c>
      <c r="E73" s="19"/>
      <c r="F73" s="500"/>
      <c r="G73" s="20">
        <v>1</v>
      </c>
      <c r="H73" s="20"/>
      <c r="I73" s="20"/>
      <c r="J73" s="20"/>
      <c r="K73" s="20"/>
      <c r="L73" s="20"/>
      <c r="M73" s="20"/>
      <c r="N73" s="20"/>
      <c r="O73" s="20"/>
      <c r="P73" s="20"/>
      <c r="Q73" s="19"/>
      <c r="R73" s="500"/>
      <c r="S73" s="21"/>
      <c r="T73" s="21"/>
      <c r="U73" s="21">
        <v>3</v>
      </c>
      <c r="V73" s="21"/>
      <c r="W73" s="22"/>
      <c r="X73" s="22"/>
      <c r="Y73" s="22">
        <v>3</v>
      </c>
      <c r="Z73" s="22"/>
      <c r="AA73" s="23"/>
      <c r="AB73" s="23"/>
      <c r="AC73" s="23">
        <v>3</v>
      </c>
      <c r="AD73" s="23"/>
      <c r="AE73" s="24"/>
      <c r="AF73" s="24"/>
      <c r="AG73" s="24">
        <v>3</v>
      </c>
      <c r="AH73" s="24"/>
      <c r="AI73" s="25"/>
      <c r="AJ73" s="25"/>
      <c r="AK73" s="25"/>
      <c r="AL73" s="25">
        <v>4</v>
      </c>
      <c r="AM73" s="26"/>
      <c r="AN73" s="26"/>
      <c r="AO73" s="26">
        <v>3</v>
      </c>
      <c r="AP73" s="26"/>
      <c r="AQ73" s="22"/>
      <c r="AR73" s="22"/>
      <c r="AS73" s="22">
        <v>3</v>
      </c>
      <c r="AT73" s="22"/>
      <c r="AU73" s="27"/>
      <c r="AV73" s="27"/>
      <c r="AW73" s="27">
        <v>3</v>
      </c>
      <c r="AX73" s="27"/>
      <c r="AY73" s="21"/>
      <c r="AZ73" s="21"/>
      <c r="BA73" s="21">
        <v>3</v>
      </c>
      <c r="BB73" s="21"/>
      <c r="BC73" s="22"/>
      <c r="BD73" s="22"/>
      <c r="BE73" s="22">
        <v>3</v>
      </c>
      <c r="BF73" s="22"/>
      <c r="BG73" s="23"/>
      <c r="BH73" s="23"/>
      <c r="BI73" s="23">
        <v>3</v>
      </c>
      <c r="BJ73" s="23"/>
      <c r="BK73" s="24"/>
      <c r="BL73" s="24"/>
      <c r="BM73" s="24">
        <v>3</v>
      </c>
      <c r="BN73" s="24"/>
      <c r="BO73" s="25"/>
      <c r="BP73" s="25"/>
      <c r="BQ73" s="25">
        <v>3</v>
      </c>
      <c r="BR73" s="25"/>
      <c r="BS73" s="26"/>
      <c r="BT73" s="26"/>
      <c r="BU73" s="26">
        <v>3</v>
      </c>
      <c r="BV73" s="26"/>
      <c r="CA73" s="170"/>
      <c r="CB73" s="44"/>
      <c r="CC73" s="171"/>
      <c r="CK73" s="28"/>
      <c r="CP73" s="28"/>
      <c r="XFD73" s="515"/>
    </row>
    <row r="74" spans="1:94 16384:16384">
      <c r="A74" s="17">
        <v>66</v>
      </c>
      <c r="B74" s="179">
        <v>59</v>
      </c>
      <c r="C74" s="521"/>
      <c r="D74" s="18"/>
      <c r="E74" s="19">
        <v>1</v>
      </c>
      <c r="F74" s="500"/>
      <c r="G74" s="20">
        <v>1</v>
      </c>
      <c r="H74" s="20"/>
      <c r="I74" s="20"/>
      <c r="J74" s="20"/>
      <c r="K74" s="20"/>
      <c r="L74" s="20"/>
      <c r="M74" s="20"/>
      <c r="N74" s="20"/>
      <c r="O74" s="20"/>
      <c r="P74" s="20"/>
      <c r="Q74" s="19"/>
      <c r="R74" s="500"/>
      <c r="S74" s="21"/>
      <c r="T74" s="21">
        <v>2</v>
      </c>
      <c r="U74" s="21"/>
      <c r="V74" s="21"/>
      <c r="W74" s="22"/>
      <c r="X74" s="22"/>
      <c r="Y74" s="22">
        <v>3</v>
      </c>
      <c r="Z74" s="22"/>
      <c r="AA74" s="23"/>
      <c r="AB74" s="23"/>
      <c r="AC74" s="23">
        <v>3</v>
      </c>
      <c r="AD74" s="23"/>
      <c r="AE74" s="24"/>
      <c r="AF74" s="24"/>
      <c r="AG74" s="24">
        <v>3</v>
      </c>
      <c r="AH74" s="24"/>
      <c r="AI74" s="25"/>
      <c r="AJ74" s="25"/>
      <c r="AK74" s="25">
        <v>3</v>
      </c>
      <c r="AL74" s="25"/>
      <c r="AM74" s="26"/>
      <c r="AN74" s="26"/>
      <c r="AO74" s="26">
        <v>3</v>
      </c>
      <c r="AP74" s="26"/>
      <c r="AQ74" s="22"/>
      <c r="AR74" s="22"/>
      <c r="AS74" s="22">
        <v>3</v>
      </c>
      <c r="AT74" s="22"/>
      <c r="AU74" s="27"/>
      <c r="AV74" s="27"/>
      <c r="AW74" s="27">
        <v>3</v>
      </c>
      <c r="AX74" s="27"/>
      <c r="AY74" s="21"/>
      <c r="AZ74" s="21"/>
      <c r="BA74" s="21">
        <v>3</v>
      </c>
      <c r="BB74" s="21"/>
      <c r="BC74" s="22"/>
      <c r="BD74" s="22"/>
      <c r="BE74" s="22">
        <v>3</v>
      </c>
      <c r="BF74" s="22"/>
      <c r="BG74" s="23"/>
      <c r="BH74" s="23"/>
      <c r="BI74" s="23">
        <v>3</v>
      </c>
      <c r="BJ74" s="23"/>
      <c r="BK74" s="24"/>
      <c r="BL74" s="24"/>
      <c r="BM74" s="24">
        <v>3</v>
      </c>
      <c r="BN74" s="24"/>
      <c r="BO74" s="25"/>
      <c r="BP74" s="25"/>
      <c r="BQ74" s="25">
        <v>3</v>
      </c>
      <c r="BR74" s="25"/>
      <c r="BS74" s="26"/>
      <c r="BT74" s="26"/>
      <c r="BU74" s="26">
        <v>3</v>
      </c>
      <c r="BV74" s="26"/>
      <c r="CA74" s="170"/>
      <c r="CB74" s="44"/>
      <c r="CC74" s="171"/>
      <c r="CK74" s="28"/>
      <c r="CP74" s="28"/>
    </row>
    <row r="75" spans="1:94 16384:16384">
      <c r="A75" s="17">
        <v>67</v>
      </c>
      <c r="B75" s="179">
        <v>60</v>
      </c>
      <c r="C75" s="521"/>
      <c r="D75" s="18"/>
      <c r="E75" s="19">
        <v>1</v>
      </c>
      <c r="F75" s="500"/>
      <c r="G75" s="20">
        <v>1</v>
      </c>
      <c r="H75" s="20"/>
      <c r="I75" s="20"/>
      <c r="J75" s="20"/>
      <c r="K75" s="20"/>
      <c r="L75" s="20"/>
      <c r="M75" s="20"/>
      <c r="N75" s="20"/>
      <c r="O75" s="20"/>
      <c r="P75" s="20"/>
      <c r="Q75" s="19"/>
      <c r="R75" s="500"/>
      <c r="S75" s="21"/>
      <c r="T75" s="21"/>
      <c r="U75" s="21">
        <v>3</v>
      </c>
      <c r="V75" s="21"/>
      <c r="W75" s="22"/>
      <c r="X75" s="22">
        <v>2</v>
      </c>
      <c r="Y75" s="22"/>
      <c r="Z75" s="22"/>
      <c r="AA75" s="23"/>
      <c r="AB75" s="23"/>
      <c r="AC75" s="23">
        <v>3</v>
      </c>
      <c r="AD75" s="23"/>
      <c r="AE75" s="24"/>
      <c r="AF75" s="24"/>
      <c r="AG75" s="24"/>
      <c r="AH75" s="24">
        <v>4</v>
      </c>
      <c r="AI75" s="25"/>
      <c r="AJ75" s="25"/>
      <c r="AK75" s="25"/>
      <c r="AL75" s="25">
        <v>4</v>
      </c>
      <c r="AM75" s="26"/>
      <c r="AN75" s="26"/>
      <c r="AO75" s="26">
        <v>3</v>
      </c>
      <c r="AP75" s="26"/>
      <c r="AQ75" s="22"/>
      <c r="AR75" s="22"/>
      <c r="AS75" s="22"/>
      <c r="AT75" s="22">
        <v>4</v>
      </c>
      <c r="AU75" s="27"/>
      <c r="AV75" s="27"/>
      <c r="AW75" s="27"/>
      <c r="AX75" s="27">
        <v>4</v>
      </c>
      <c r="AY75" s="21"/>
      <c r="AZ75" s="21"/>
      <c r="BA75" s="21">
        <v>3</v>
      </c>
      <c r="BB75" s="21"/>
      <c r="BC75" s="22"/>
      <c r="BD75" s="22"/>
      <c r="BE75" s="22">
        <v>3</v>
      </c>
      <c r="BF75" s="22"/>
      <c r="BG75" s="23"/>
      <c r="BH75" s="23"/>
      <c r="BI75" s="23">
        <v>3</v>
      </c>
      <c r="BJ75" s="23"/>
      <c r="BK75" s="24"/>
      <c r="BL75" s="24">
        <v>2</v>
      </c>
      <c r="BM75" s="24"/>
      <c r="BN75" s="24"/>
      <c r="BO75" s="25"/>
      <c r="BP75" s="25"/>
      <c r="BQ75" s="25">
        <v>3</v>
      </c>
      <c r="BR75" s="25"/>
      <c r="BS75" s="26"/>
      <c r="BT75" s="26"/>
      <c r="BU75" s="26"/>
      <c r="BV75" s="26">
        <v>4</v>
      </c>
      <c r="CA75" s="170"/>
      <c r="CB75" s="44"/>
      <c r="CC75" s="171"/>
      <c r="CK75" s="28"/>
      <c r="CP75" s="28"/>
    </row>
    <row r="76" spans="1:94 16384:16384">
      <c r="A76" s="17">
        <v>68</v>
      </c>
      <c r="B76" s="179">
        <v>61</v>
      </c>
      <c r="C76" s="521"/>
      <c r="D76" s="18"/>
      <c r="E76" s="19"/>
      <c r="F76" s="500">
        <v>1</v>
      </c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19"/>
      <c r="R76" s="500">
        <v>1</v>
      </c>
      <c r="S76" s="21"/>
      <c r="T76" s="21"/>
      <c r="U76" s="21">
        <v>3</v>
      </c>
      <c r="V76" s="21"/>
      <c r="W76" s="22"/>
      <c r="X76" s="22"/>
      <c r="Y76" s="22"/>
      <c r="Z76" s="22">
        <v>4</v>
      </c>
      <c r="AA76" s="23"/>
      <c r="AB76" s="23"/>
      <c r="AC76" s="23">
        <v>3</v>
      </c>
      <c r="AD76" s="23"/>
      <c r="AE76" s="24"/>
      <c r="AF76" s="24"/>
      <c r="AG76" s="24">
        <v>3</v>
      </c>
      <c r="AH76" s="24"/>
      <c r="AI76" s="25"/>
      <c r="AJ76" s="25"/>
      <c r="AK76" s="25">
        <v>3</v>
      </c>
      <c r="AL76" s="25"/>
      <c r="AM76" s="26"/>
      <c r="AN76" s="26"/>
      <c r="AO76" s="26">
        <v>3</v>
      </c>
      <c r="AP76" s="26"/>
      <c r="AQ76" s="22"/>
      <c r="AR76" s="22"/>
      <c r="AS76" s="22">
        <v>3</v>
      </c>
      <c r="AT76" s="22"/>
      <c r="AU76" s="27"/>
      <c r="AV76" s="27"/>
      <c r="AW76" s="27">
        <v>3</v>
      </c>
      <c r="AX76" s="27"/>
      <c r="AY76" s="21"/>
      <c r="AZ76" s="21">
        <v>2</v>
      </c>
      <c r="BA76" s="21"/>
      <c r="BB76" s="21"/>
      <c r="BC76" s="22"/>
      <c r="BD76" s="22"/>
      <c r="BE76" s="22">
        <v>3</v>
      </c>
      <c r="BF76" s="22"/>
      <c r="BG76" s="23"/>
      <c r="BH76" s="23"/>
      <c r="BI76" s="23">
        <v>3</v>
      </c>
      <c r="BJ76" s="23"/>
      <c r="BK76" s="24"/>
      <c r="BL76" s="24"/>
      <c r="BM76" s="24">
        <v>3</v>
      </c>
      <c r="BN76" s="24"/>
      <c r="BO76" s="25"/>
      <c r="BP76" s="25"/>
      <c r="BQ76" s="25">
        <v>3</v>
      </c>
      <c r="BR76" s="25"/>
      <c r="BS76" s="26"/>
      <c r="BT76" s="26"/>
      <c r="BU76" s="26">
        <v>3</v>
      </c>
      <c r="BV76" s="26"/>
      <c r="CA76" s="170"/>
      <c r="CB76" s="44"/>
      <c r="CC76" s="171"/>
      <c r="CK76" s="28"/>
      <c r="CP76" s="28"/>
    </row>
    <row r="77" spans="1:94 16384:16384">
      <c r="A77" s="17">
        <v>69</v>
      </c>
      <c r="B77" s="179">
        <v>62</v>
      </c>
      <c r="C77" s="521"/>
      <c r="D77" s="18"/>
      <c r="E77" s="19">
        <v>1</v>
      </c>
      <c r="F77" s="500"/>
      <c r="G77" s="20">
        <v>1</v>
      </c>
      <c r="H77" s="20"/>
      <c r="I77" s="20"/>
      <c r="J77" s="20"/>
      <c r="K77" s="20"/>
      <c r="L77" s="20"/>
      <c r="M77" s="20"/>
      <c r="N77" s="20"/>
      <c r="O77" s="20"/>
      <c r="P77" s="20"/>
      <c r="Q77" s="19"/>
      <c r="R77" s="500"/>
      <c r="S77" s="21"/>
      <c r="T77" s="21"/>
      <c r="U77" s="21">
        <v>3</v>
      </c>
      <c r="V77" s="21"/>
      <c r="W77" s="22"/>
      <c r="X77" s="22"/>
      <c r="Y77" s="22">
        <v>3</v>
      </c>
      <c r="Z77" s="22"/>
      <c r="AA77" s="23"/>
      <c r="AB77" s="23"/>
      <c r="AC77" s="23">
        <v>3</v>
      </c>
      <c r="AD77" s="23"/>
      <c r="AE77" s="24"/>
      <c r="AF77" s="24"/>
      <c r="AG77" s="24"/>
      <c r="AH77" s="24">
        <v>4</v>
      </c>
      <c r="AI77" s="25"/>
      <c r="AJ77" s="25"/>
      <c r="AK77" s="25">
        <v>3</v>
      </c>
      <c r="AL77" s="25"/>
      <c r="AM77" s="26"/>
      <c r="AN77" s="26"/>
      <c r="AO77" s="26">
        <v>3</v>
      </c>
      <c r="AP77" s="26"/>
      <c r="AQ77" s="22"/>
      <c r="AR77" s="22"/>
      <c r="AS77" s="22"/>
      <c r="AT77" s="22">
        <v>4</v>
      </c>
      <c r="AU77" s="27"/>
      <c r="AV77" s="27"/>
      <c r="AW77" s="27"/>
      <c r="AX77" s="27">
        <v>4</v>
      </c>
      <c r="AY77" s="21"/>
      <c r="AZ77" s="21"/>
      <c r="BA77" s="21"/>
      <c r="BB77" s="21">
        <v>4</v>
      </c>
      <c r="BC77" s="22"/>
      <c r="BD77" s="22"/>
      <c r="BE77" s="22">
        <v>3</v>
      </c>
      <c r="BF77" s="22"/>
      <c r="BG77" s="23"/>
      <c r="BH77" s="23"/>
      <c r="BI77" s="23">
        <v>3</v>
      </c>
      <c r="BJ77" s="23"/>
      <c r="BK77" s="24"/>
      <c r="BL77" s="24"/>
      <c r="BM77" s="24"/>
      <c r="BN77" s="24">
        <v>4</v>
      </c>
      <c r="BO77" s="25"/>
      <c r="BP77" s="25"/>
      <c r="BQ77" s="25">
        <v>3</v>
      </c>
      <c r="BR77" s="25"/>
      <c r="BS77" s="26"/>
      <c r="BT77" s="26"/>
      <c r="BU77" s="26">
        <v>3</v>
      </c>
      <c r="BV77" s="26"/>
      <c r="CA77" s="170"/>
      <c r="CB77" s="44"/>
      <c r="CC77" s="171"/>
      <c r="CK77" s="28"/>
      <c r="CP77" s="28"/>
    </row>
    <row r="78" spans="1:94 16384:16384">
      <c r="A78" s="17">
        <v>70</v>
      </c>
      <c r="B78" s="179">
        <v>63</v>
      </c>
      <c r="C78" s="521"/>
      <c r="D78" s="18">
        <v>1</v>
      </c>
      <c r="E78" s="19"/>
      <c r="F78" s="500"/>
      <c r="G78" s="20">
        <v>1</v>
      </c>
      <c r="H78" s="20"/>
      <c r="I78" s="20"/>
      <c r="J78" s="20"/>
      <c r="K78" s="20"/>
      <c r="L78" s="20"/>
      <c r="M78" s="20"/>
      <c r="N78" s="20"/>
      <c r="O78" s="20"/>
      <c r="P78" s="20"/>
      <c r="Q78" s="19"/>
      <c r="R78" s="500"/>
      <c r="S78" s="21"/>
      <c r="T78" s="21"/>
      <c r="U78" s="21">
        <v>3</v>
      </c>
      <c r="V78" s="21"/>
      <c r="W78" s="22"/>
      <c r="X78" s="22"/>
      <c r="Y78" s="22"/>
      <c r="Z78" s="22">
        <v>4</v>
      </c>
      <c r="AA78" s="23"/>
      <c r="AB78" s="23"/>
      <c r="AC78" s="23"/>
      <c r="AD78" s="23">
        <v>4</v>
      </c>
      <c r="AE78" s="24"/>
      <c r="AF78" s="24"/>
      <c r="AG78" s="24"/>
      <c r="AH78" s="24">
        <v>4</v>
      </c>
      <c r="AI78" s="25"/>
      <c r="AJ78" s="25"/>
      <c r="AK78" s="25"/>
      <c r="AL78" s="25">
        <v>4</v>
      </c>
      <c r="AM78" s="26"/>
      <c r="AN78" s="26"/>
      <c r="AO78" s="26"/>
      <c r="AP78" s="26">
        <v>4</v>
      </c>
      <c r="AQ78" s="22"/>
      <c r="AR78" s="22"/>
      <c r="AS78" s="22"/>
      <c r="AT78" s="22">
        <v>4</v>
      </c>
      <c r="AU78" s="27"/>
      <c r="AV78" s="27"/>
      <c r="AW78" s="27">
        <v>3</v>
      </c>
      <c r="AX78" s="27"/>
      <c r="AY78" s="21"/>
      <c r="AZ78" s="21"/>
      <c r="BA78" s="21"/>
      <c r="BB78" s="21">
        <v>4</v>
      </c>
      <c r="BC78" s="22"/>
      <c r="BD78" s="22"/>
      <c r="BE78" s="22">
        <v>3</v>
      </c>
      <c r="BF78" s="22"/>
      <c r="BG78" s="23"/>
      <c r="BH78" s="23"/>
      <c r="BI78" s="23"/>
      <c r="BJ78" s="23">
        <v>4</v>
      </c>
      <c r="BK78" s="24"/>
      <c r="BL78" s="24"/>
      <c r="BM78" s="24"/>
      <c r="BN78" s="24">
        <v>4</v>
      </c>
      <c r="BO78" s="25"/>
      <c r="BP78" s="25"/>
      <c r="BQ78" s="25"/>
      <c r="BR78" s="25">
        <v>4</v>
      </c>
      <c r="BS78" s="26"/>
      <c r="BT78" s="26"/>
      <c r="BU78" s="26"/>
      <c r="BV78" s="26">
        <v>4</v>
      </c>
      <c r="CA78" s="170"/>
      <c r="CB78" s="44"/>
      <c r="CC78" s="171"/>
      <c r="CK78" s="28"/>
      <c r="CP78" s="28"/>
    </row>
    <row r="79" spans="1:94 16384:16384">
      <c r="A79" s="17">
        <v>71</v>
      </c>
      <c r="B79" s="179">
        <v>64</v>
      </c>
      <c r="C79" s="521"/>
      <c r="D79" s="18">
        <v>1</v>
      </c>
      <c r="E79" s="19"/>
      <c r="F79" s="500"/>
      <c r="G79" s="20"/>
      <c r="H79" s="20">
        <v>1</v>
      </c>
      <c r="I79" s="20"/>
      <c r="J79" s="20"/>
      <c r="K79" s="20"/>
      <c r="L79" s="20"/>
      <c r="M79" s="20"/>
      <c r="N79" s="20"/>
      <c r="O79" s="20"/>
      <c r="P79" s="20"/>
      <c r="Q79" s="19"/>
      <c r="R79" s="500"/>
      <c r="S79" s="21"/>
      <c r="T79" s="21"/>
      <c r="U79" s="21"/>
      <c r="V79" s="21">
        <v>4</v>
      </c>
      <c r="W79" s="22"/>
      <c r="X79" s="22"/>
      <c r="Y79" s="22"/>
      <c r="Z79" s="22">
        <v>4</v>
      </c>
      <c r="AA79" s="23"/>
      <c r="AB79" s="23"/>
      <c r="AC79" s="23"/>
      <c r="AD79" s="23">
        <v>4</v>
      </c>
      <c r="AE79" s="24"/>
      <c r="AF79" s="24"/>
      <c r="AG79" s="24"/>
      <c r="AH79" s="24">
        <v>4</v>
      </c>
      <c r="AI79" s="25"/>
      <c r="AJ79" s="25"/>
      <c r="AK79" s="25"/>
      <c r="AL79" s="25">
        <v>4</v>
      </c>
      <c r="AM79" s="26"/>
      <c r="AN79" s="26"/>
      <c r="AO79" s="26"/>
      <c r="AP79" s="26">
        <v>4</v>
      </c>
      <c r="AQ79" s="22"/>
      <c r="AR79" s="22"/>
      <c r="AS79" s="22"/>
      <c r="AT79" s="22">
        <v>4</v>
      </c>
      <c r="AU79" s="27"/>
      <c r="AV79" s="27"/>
      <c r="AW79" s="27">
        <v>3</v>
      </c>
      <c r="AX79" s="27"/>
      <c r="AY79" s="21"/>
      <c r="AZ79" s="21"/>
      <c r="BA79" s="21"/>
      <c r="BB79" s="21">
        <v>4</v>
      </c>
      <c r="BC79" s="22"/>
      <c r="BD79" s="22"/>
      <c r="BE79" s="22"/>
      <c r="BF79" s="22">
        <v>4</v>
      </c>
      <c r="BG79" s="23"/>
      <c r="BH79" s="23"/>
      <c r="BI79" s="23">
        <v>3</v>
      </c>
      <c r="BJ79" s="23"/>
      <c r="BK79" s="24"/>
      <c r="BL79" s="24"/>
      <c r="BM79" s="24"/>
      <c r="BN79" s="24">
        <v>4</v>
      </c>
      <c r="BO79" s="25"/>
      <c r="BP79" s="25"/>
      <c r="BQ79" s="25"/>
      <c r="BR79" s="25">
        <v>4</v>
      </c>
      <c r="BS79" s="26"/>
      <c r="BT79" s="26"/>
      <c r="BU79" s="26"/>
      <c r="BV79" s="26">
        <v>4</v>
      </c>
      <c r="CA79" s="170"/>
      <c r="CB79" s="44"/>
      <c r="CC79" s="171"/>
      <c r="CK79" s="28"/>
      <c r="CP79" s="28"/>
    </row>
    <row r="80" spans="1:94 16384:16384">
      <c r="A80" s="17">
        <v>72</v>
      </c>
      <c r="B80" s="179">
        <v>65</v>
      </c>
      <c r="C80" s="521"/>
      <c r="D80" s="18"/>
      <c r="E80" s="19"/>
      <c r="F80" s="500">
        <v>1</v>
      </c>
      <c r="G80" s="20"/>
      <c r="H80" s="20">
        <v>1</v>
      </c>
      <c r="I80" s="20"/>
      <c r="J80" s="20"/>
      <c r="K80" s="20"/>
      <c r="L80" s="20"/>
      <c r="M80" s="20"/>
      <c r="N80" s="20"/>
      <c r="O80" s="20"/>
      <c r="P80" s="20"/>
      <c r="Q80" s="19"/>
      <c r="R80" s="500"/>
      <c r="S80" s="21"/>
      <c r="T80" s="21"/>
      <c r="U80" s="21">
        <v>3</v>
      </c>
      <c r="V80" s="21"/>
      <c r="W80" s="22"/>
      <c r="X80" s="22"/>
      <c r="Y80" s="22"/>
      <c r="Z80" s="22">
        <v>4</v>
      </c>
      <c r="AA80" s="23"/>
      <c r="AB80" s="23"/>
      <c r="AC80" s="23"/>
      <c r="AD80" s="23">
        <v>4</v>
      </c>
      <c r="AE80" s="24"/>
      <c r="AF80" s="24"/>
      <c r="AG80" s="24">
        <v>3</v>
      </c>
      <c r="AH80" s="24"/>
      <c r="AI80" s="25"/>
      <c r="AJ80" s="25"/>
      <c r="AK80" s="25">
        <v>3</v>
      </c>
      <c r="AL80" s="25"/>
      <c r="AM80" s="26"/>
      <c r="AN80" s="26"/>
      <c r="AO80" s="26"/>
      <c r="AP80" s="26">
        <v>4</v>
      </c>
      <c r="AQ80" s="22"/>
      <c r="AR80" s="22"/>
      <c r="AS80" s="22"/>
      <c r="AT80" s="22">
        <v>4</v>
      </c>
      <c r="AU80" s="27"/>
      <c r="AV80" s="27"/>
      <c r="AW80" s="27"/>
      <c r="AX80" s="27">
        <v>4</v>
      </c>
      <c r="AY80" s="21"/>
      <c r="AZ80" s="21"/>
      <c r="BA80" s="21">
        <v>3</v>
      </c>
      <c r="BB80" s="21"/>
      <c r="BC80" s="22"/>
      <c r="BD80" s="22"/>
      <c r="BE80" s="22"/>
      <c r="BF80" s="22">
        <v>4</v>
      </c>
      <c r="BG80" s="23"/>
      <c r="BH80" s="23"/>
      <c r="BI80" s="23"/>
      <c r="BJ80" s="23">
        <v>4</v>
      </c>
      <c r="BK80" s="24"/>
      <c r="BL80" s="24"/>
      <c r="BM80" s="24"/>
      <c r="BN80" s="24">
        <v>4</v>
      </c>
      <c r="BO80" s="25"/>
      <c r="BP80" s="25"/>
      <c r="BQ80" s="25">
        <v>3</v>
      </c>
      <c r="BR80" s="25"/>
      <c r="BS80" s="26"/>
      <c r="BT80" s="26"/>
      <c r="BU80" s="26"/>
      <c r="BV80" s="26">
        <v>4</v>
      </c>
      <c r="CA80" s="170"/>
      <c r="CB80" s="44"/>
      <c r="CC80" s="171"/>
      <c r="CK80" s="28"/>
      <c r="CP80" s="28"/>
    </row>
    <row r="81" spans="1:94">
      <c r="A81" s="17">
        <v>73</v>
      </c>
      <c r="B81" s="179">
        <v>66</v>
      </c>
      <c r="C81" s="521"/>
      <c r="D81" s="18">
        <v>1</v>
      </c>
      <c r="E81" s="19"/>
      <c r="F81" s="500"/>
      <c r="G81" s="20"/>
      <c r="H81" s="20"/>
      <c r="I81" s="20"/>
      <c r="J81" s="20"/>
      <c r="K81" s="20">
        <v>1</v>
      </c>
      <c r="L81" s="20"/>
      <c r="M81" s="20"/>
      <c r="N81" s="20"/>
      <c r="O81" s="20"/>
      <c r="P81" s="20"/>
      <c r="Q81" s="19"/>
      <c r="R81" s="500"/>
      <c r="S81" s="21"/>
      <c r="T81" s="21"/>
      <c r="U81" s="21"/>
      <c r="V81" s="21">
        <v>4</v>
      </c>
      <c r="W81" s="22"/>
      <c r="X81" s="22"/>
      <c r="Y81" s="22"/>
      <c r="Z81" s="22">
        <v>4</v>
      </c>
      <c r="AA81" s="23"/>
      <c r="AB81" s="23"/>
      <c r="AC81" s="23"/>
      <c r="AD81" s="23">
        <v>4</v>
      </c>
      <c r="AE81" s="24"/>
      <c r="AF81" s="24"/>
      <c r="AG81" s="24"/>
      <c r="AH81" s="24">
        <v>4</v>
      </c>
      <c r="AI81" s="25"/>
      <c r="AJ81" s="25"/>
      <c r="AK81" s="25"/>
      <c r="AL81" s="25">
        <v>4</v>
      </c>
      <c r="AM81" s="26"/>
      <c r="AN81" s="26"/>
      <c r="AO81" s="26"/>
      <c r="AP81" s="26">
        <v>4</v>
      </c>
      <c r="AQ81" s="22"/>
      <c r="AR81" s="22"/>
      <c r="AS81" s="22"/>
      <c r="AT81" s="22">
        <v>4</v>
      </c>
      <c r="AU81" s="27"/>
      <c r="AV81" s="27"/>
      <c r="AW81" s="27">
        <v>3</v>
      </c>
      <c r="AX81" s="27"/>
      <c r="AY81" s="21"/>
      <c r="AZ81" s="21"/>
      <c r="BA81" s="21"/>
      <c r="BB81" s="21">
        <v>4</v>
      </c>
      <c r="BC81" s="22"/>
      <c r="BD81" s="22"/>
      <c r="BE81" s="22">
        <v>3</v>
      </c>
      <c r="BF81" s="22"/>
      <c r="BG81" s="23"/>
      <c r="BH81" s="23"/>
      <c r="BI81" s="23"/>
      <c r="BJ81" s="23">
        <v>4</v>
      </c>
      <c r="BK81" s="24"/>
      <c r="BL81" s="24"/>
      <c r="BM81" s="24"/>
      <c r="BN81" s="24">
        <v>4</v>
      </c>
      <c r="BO81" s="25"/>
      <c r="BP81" s="25"/>
      <c r="BQ81" s="25"/>
      <c r="BR81" s="25">
        <v>4</v>
      </c>
      <c r="BS81" s="26"/>
      <c r="BT81" s="26"/>
      <c r="BU81" s="26"/>
      <c r="BV81" s="26">
        <v>4</v>
      </c>
      <c r="CA81" s="170"/>
      <c r="CB81" s="44"/>
      <c r="CC81" s="171"/>
      <c r="CK81" s="28"/>
      <c r="CP81" s="28"/>
    </row>
    <row r="82" spans="1:94">
      <c r="A82" s="17">
        <v>74</v>
      </c>
      <c r="B82" s="179">
        <v>67</v>
      </c>
      <c r="C82" s="521"/>
      <c r="D82" s="18">
        <v>1</v>
      </c>
      <c r="E82" s="19"/>
      <c r="F82" s="500"/>
      <c r="G82" s="20"/>
      <c r="H82" s="20"/>
      <c r="I82" s="20">
        <v>1</v>
      </c>
      <c r="J82" s="20"/>
      <c r="K82" s="20"/>
      <c r="L82" s="20"/>
      <c r="M82" s="20"/>
      <c r="N82" s="20"/>
      <c r="O82" s="20"/>
      <c r="P82" s="20"/>
      <c r="Q82" s="19"/>
      <c r="R82" s="500"/>
      <c r="S82" s="21"/>
      <c r="T82" s="21"/>
      <c r="U82" s="21">
        <v>3</v>
      </c>
      <c r="V82" s="21"/>
      <c r="W82" s="22"/>
      <c r="X82" s="22"/>
      <c r="Y82" s="22">
        <v>3</v>
      </c>
      <c r="Z82" s="22"/>
      <c r="AA82" s="23"/>
      <c r="AB82" s="23"/>
      <c r="AC82" s="23">
        <v>3</v>
      </c>
      <c r="AD82" s="23"/>
      <c r="AE82" s="24"/>
      <c r="AF82" s="24"/>
      <c r="AG82" s="24">
        <v>3</v>
      </c>
      <c r="AH82" s="24"/>
      <c r="AI82" s="25"/>
      <c r="AJ82" s="25"/>
      <c r="AK82" s="25">
        <v>3</v>
      </c>
      <c r="AL82" s="25"/>
      <c r="AM82" s="26"/>
      <c r="AN82" s="26"/>
      <c r="AO82" s="26">
        <v>3</v>
      </c>
      <c r="AP82" s="26"/>
      <c r="AQ82" s="22"/>
      <c r="AR82" s="22"/>
      <c r="AS82" s="22">
        <v>3</v>
      </c>
      <c r="AT82" s="22"/>
      <c r="AU82" s="27"/>
      <c r="AV82" s="27"/>
      <c r="AW82" s="27">
        <v>3</v>
      </c>
      <c r="AX82" s="27"/>
      <c r="AY82" s="21"/>
      <c r="AZ82" s="21"/>
      <c r="BA82" s="21">
        <v>3</v>
      </c>
      <c r="BB82" s="21"/>
      <c r="BC82" s="22"/>
      <c r="BD82" s="22"/>
      <c r="BE82" s="22">
        <v>3</v>
      </c>
      <c r="BF82" s="22"/>
      <c r="BG82" s="23"/>
      <c r="BH82" s="23"/>
      <c r="BI82" s="23">
        <v>3</v>
      </c>
      <c r="BJ82" s="23"/>
      <c r="BK82" s="24"/>
      <c r="BL82" s="24"/>
      <c r="BM82" s="24">
        <v>3</v>
      </c>
      <c r="BN82" s="24"/>
      <c r="BO82" s="25"/>
      <c r="BP82" s="25"/>
      <c r="BQ82" s="25">
        <v>3</v>
      </c>
      <c r="BR82" s="25"/>
      <c r="BS82" s="26"/>
      <c r="BT82" s="26"/>
      <c r="BU82" s="26">
        <v>3</v>
      </c>
      <c r="BV82" s="26"/>
      <c r="CA82" s="170"/>
      <c r="CB82" s="44"/>
      <c r="CC82" s="171"/>
      <c r="CK82" s="28"/>
      <c r="CP82" s="28"/>
    </row>
    <row r="83" spans="1:94">
      <c r="A83" s="17">
        <v>75</v>
      </c>
      <c r="B83" s="179">
        <v>68</v>
      </c>
      <c r="C83" s="521"/>
      <c r="D83" s="18"/>
      <c r="E83" s="19"/>
      <c r="F83" s="500">
        <v>1</v>
      </c>
      <c r="G83" s="20"/>
      <c r="H83" s="20"/>
      <c r="I83" s="20">
        <v>1</v>
      </c>
      <c r="J83" s="20"/>
      <c r="K83" s="20"/>
      <c r="L83" s="20"/>
      <c r="M83" s="20"/>
      <c r="N83" s="20"/>
      <c r="O83" s="20"/>
      <c r="P83" s="20"/>
      <c r="Q83" s="19"/>
      <c r="R83" s="500"/>
      <c r="S83" s="21"/>
      <c r="T83" s="21"/>
      <c r="U83" s="21">
        <v>3</v>
      </c>
      <c r="V83" s="21"/>
      <c r="W83" s="22"/>
      <c r="X83" s="22"/>
      <c r="Y83" s="22">
        <v>3</v>
      </c>
      <c r="Z83" s="22"/>
      <c r="AA83" s="23"/>
      <c r="AB83" s="23"/>
      <c r="AC83" s="23"/>
      <c r="AD83" s="23">
        <v>4</v>
      </c>
      <c r="AE83" s="24"/>
      <c r="AF83" s="24"/>
      <c r="AG83" s="24"/>
      <c r="AH83" s="24">
        <v>4</v>
      </c>
      <c r="AI83" s="25"/>
      <c r="AJ83" s="25"/>
      <c r="AK83" s="25">
        <v>3</v>
      </c>
      <c r="AL83" s="25"/>
      <c r="AM83" s="26"/>
      <c r="AN83" s="26"/>
      <c r="AO83" s="26"/>
      <c r="AP83" s="26">
        <v>4</v>
      </c>
      <c r="AQ83" s="22"/>
      <c r="AR83" s="22"/>
      <c r="AS83" s="22">
        <v>3</v>
      </c>
      <c r="AT83" s="22"/>
      <c r="AU83" s="27"/>
      <c r="AV83" s="27"/>
      <c r="AW83" s="27">
        <v>3</v>
      </c>
      <c r="AX83" s="27"/>
      <c r="AY83" s="21"/>
      <c r="AZ83" s="21"/>
      <c r="BA83" s="21">
        <v>3</v>
      </c>
      <c r="BB83" s="21"/>
      <c r="BC83" s="22"/>
      <c r="BD83" s="22"/>
      <c r="BE83" s="22">
        <v>3</v>
      </c>
      <c r="BF83" s="22"/>
      <c r="BG83" s="23"/>
      <c r="BH83" s="23"/>
      <c r="BI83" s="23">
        <v>3</v>
      </c>
      <c r="BJ83" s="23"/>
      <c r="BK83" s="24"/>
      <c r="BL83" s="24"/>
      <c r="BM83" s="24">
        <v>3</v>
      </c>
      <c r="BN83" s="24"/>
      <c r="BO83" s="25"/>
      <c r="BP83" s="25"/>
      <c r="BQ83" s="25">
        <v>3</v>
      </c>
      <c r="BR83" s="25"/>
      <c r="BS83" s="26"/>
      <c r="BT83" s="26"/>
      <c r="BU83" s="26"/>
      <c r="BV83" s="26">
        <v>4</v>
      </c>
      <c r="CA83" s="170"/>
      <c r="CB83" s="44"/>
      <c r="CC83" s="171"/>
      <c r="CK83" s="28"/>
      <c r="CP83" s="28"/>
    </row>
    <row r="84" spans="1:94">
      <c r="A84" s="17">
        <v>76</v>
      </c>
      <c r="B84" s="179">
        <v>69</v>
      </c>
      <c r="C84" s="521"/>
      <c r="D84" s="18"/>
      <c r="E84" s="19"/>
      <c r="F84" s="500">
        <v>1</v>
      </c>
      <c r="G84" s="20"/>
      <c r="H84" s="20">
        <v>1</v>
      </c>
      <c r="I84" s="20"/>
      <c r="J84" s="20"/>
      <c r="K84" s="20"/>
      <c r="L84" s="20"/>
      <c r="M84" s="20"/>
      <c r="N84" s="20"/>
      <c r="O84" s="20"/>
      <c r="P84" s="20"/>
      <c r="Q84" s="19"/>
      <c r="R84" s="500"/>
      <c r="S84" s="21"/>
      <c r="T84" s="21"/>
      <c r="U84" s="21">
        <v>3</v>
      </c>
      <c r="V84" s="21"/>
      <c r="W84" s="22"/>
      <c r="X84" s="22"/>
      <c r="Y84" s="22">
        <v>3</v>
      </c>
      <c r="Z84" s="22"/>
      <c r="AA84" s="23"/>
      <c r="AB84" s="23"/>
      <c r="AC84" s="23">
        <v>3</v>
      </c>
      <c r="AD84" s="23"/>
      <c r="AE84" s="24"/>
      <c r="AF84" s="24"/>
      <c r="AG84" s="24"/>
      <c r="AH84" s="24">
        <v>4</v>
      </c>
      <c r="AI84" s="25"/>
      <c r="AJ84" s="25"/>
      <c r="AK84" s="25">
        <v>3</v>
      </c>
      <c r="AL84" s="25"/>
      <c r="AM84" s="26"/>
      <c r="AN84" s="26"/>
      <c r="AO84" s="26">
        <v>3</v>
      </c>
      <c r="AP84" s="26"/>
      <c r="AQ84" s="22"/>
      <c r="AR84" s="22"/>
      <c r="AS84" s="22">
        <v>3</v>
      </c>
      <c r="AT84" s="22"/>
      <c r="AU84" s="27"/>
      <c r="AV84" s="27"/>
      <c r="AW84" s="27">
        <v>3</v>
      </c>
      <c r="AX84" s="27"/>
      <c r="AY84" s="21"/>
      <c r="AZ84" s="21"/>
      <c r="BA84" s="21">
        <v>3</v>
      </c>
      <c r="BB84" s="21"/>
      <c r="BC84" s="22"/>
      <c r="BD84" s="22">
        <v>2</v>
      </c>
      <c r="BE84" s="22"/>
      <c r="BF84" s="22"/>
      <c r="BG84" s="23"/>
      <c r="BH84" s="23"/>
      <c r="BI84" s="23">
        <v>3</v>
      </c>
      <c r="BJ84" s="23"/>
      <c r="BK84" s="24"/>
      <c r="BL84" s="24"/>
      <c r="BM84" s="24"/>
      <c r="BN84" s="24">
        <v>4</v>
      </c>
      <c r="BO84" s="25"/>
      <c r="BP84" s="25"/>
      <c r="BQ84" s="25"/>
      <c r="BR84" s="25">
        <v>4</v>
      </c>
      <c r="BS84" s="26"/>
      <c r="BT84" s="26"/>
      <c r="BU84" s="26">
        <v>3</v>
      </c>
      <c r="BV84" s="26"/>
      <c r="CA84" s="170"/>
      <c r="CB84" s="44"/>
      <c r="CC84" s="171"/>
      <c r="CK84" s="28"/>
      <c r="CP84" s="28"/>
    </row>
    <row r="85" spans="1:94">
      <c r="A85" s="17">
        <v>77</v>
      </c>
      <c r="B85" s="179">
        <v>70</v>
      </c>
      <c r="C85" s="521"/>
      <c r="D85" s="18">
        <v>1</v>
      </c>
      <c r="E85" s="19"/>
      <c r="F85" s="500"/>
      <c r="G85" s="20"/>
      <c r="H85" s="20"/>
      <c r="I85" s="20">
        <v>1</v>
      </c>
      <c r="J85" s="20"/>
      <c r="K85" s="20"/>
      <c r="L85" s="20"/>
      <c r="M85" s="20"/>
      <c r="N85" s="20"/>
      <c r="O85" s="20"/>
      <c r="P85" s="20"/>
      <c r="Q85" s="19"/>
      <c r="R85" s="500"/>
      <c r="S85" s="21"/>
      <c r="T85" s="21"/>
      <c r="U85" s="21">
        <v>3</v>
      </c>
      <c r="V85" s="21"/>
      <c r="W85" s="22"/>
      <c r="X85" s="22"/>
      <c r="Y85" s="22">
        <v>3</v>
      </c>
      <c r="Z85" s="22"/>
      <c r="AA85" s="23"/>
      <c r="AB85" s="23"/>
      <c r="AC85" s="23">
        <v>3</v>
      </c>
      <c r="AD85" s="23"/>
      <c r="AE85" s="24"/>
      <c r="AF85" s="24"/>
      <c r="AG85" s="24">
        <v>3</v>
      </c>
      <c r="AH85" s="24"/>
      <c r="AI85" s="25"/>
      <c r="AJ85" s="25"/>
      <c r="AK85" s="25">
        <v>3</v>
      </c>
      <c r="AL85" s="25"/>
      <c r="AM85" s="26"/>
      <c r="AN85" s="26"/>
      <c r="AO85" s="26">
        <v>3</v>
      </c>
      <c r="AP85" s="26"/>
      <c r="AQ85" s="22"/>
      <c r="AR85" s="22"/>
      <c r="AS85" s="22">
        <v>3</v>
      </c>
      <c r="AT85" s="22"/>
      <c r="AU85" s="27"/>
      <c r="AV85" s="27"/>
      <c r="AW85" s="27">
        <v>3</v>
      </c>
      <c r="AX85" s="27"/>
      <c r="AY85" s="21"/>
      <c r="AZ85" s="21"/>
      <c r="BA85" s="21">
        <v>3</v>
      </c>
      <c r="BB85" s="21"/>
      <c r="BC85" s="22"/>
      <c r="BD85" s="22"/>
      <c r="BE85" s="22">
        <v>3</v>
      </c>
      <c r="BF85" s="22"/>
      <c r="BG85" s="23"/>
      <c r="BH85" s="23"/>
      <c r="BI85" s="23"/>
      <c r="BJ85" s="23">
        <v>4</v>
      </c>
      <c r="BK85" s="24"/>
      <c r="BL85" s="24"/>
      <c r="BM85" s="24">
        <v>3</v>
      </c>
      <c r="BN85" s="24"/>
      <c r="BO85" s="25"/>
      <c r="BP85" s="25"/>
      <c r="BQ85" s="25">
        <v>3</v>
      </c>
      <c r="BR85" s="25"/>
      <c r="BS85" s="26"/>
      <c r="BT85" s="26"/>
      <c r="BU85" s="26">
        <v>3</v>
      </c>
      <c r="BV85" s="26"/>
      <c r="CA85" s="170"/>
      <c r="CB85" s="44"/>
      <c r="CC85" s="171"/>
      <c r="CK85" s="28"/>
      <c r="CP85" s="28"/>
    </row>
    <row r="86" spans="1:94">
      <c r="A86" s="17">
        <v>78</v>
      </c>
      <c r="B86" s="179">
        <v>71</v>
      </c>
      <c r="C86" s="521"/>
      <c r="D86" s="18"/>
      <c r="E86" s="19">
        <v>1</v>
      </c>
      <c r="F86" s="500"/>
      <c r="G86" s="20"/>
      <c r="H86" s="20">
        <v>1</v>
      </c>
      <c r="I86" s="20"/>
      <c r="J86" s="20"/>
      <c r="K86" s="20"/>
      <c r="L86" s="20"/>
      <c r="M86" s="20"/>
      <c r="N86" s="20"/>
      <c r="O86" s="20"/>
      <c r="P86" s="20"/>
      <c r="Q86" s="19"/>
      <c r="R86" s="500"/>
      <c r="S86" s="21"/>
      <c r="T86" s="21"/>
      <c r="U86" s="21">
        <v>3</v>
      </c>
      <c r="V86" s="21"/>
      <c r="W86" s="22"/>
      <c r="X86" s="22"/>
      <c r="Y86" s="22">
        <v>3</v>
      </c>
      <c r="Z86" s="22"/>
      <c r="AA86" s="23"/>
      <c r="AB86" s="23"/>
      <c r="AC86" s="23"/>
      <c r="AD86" s="23">
        <v>4</v>
      </c>
      <c r="AE86" s="24"/>
      <c r="AF86" s="24"/>
      <c r="AG86" s="24"/>
      <c r="AH86" s="24">
        <v>4</v>
      </c>
      <c r="AI86" s="25"/>
      <c r="AJ86" s="25"/>
      <c r="AK86" s="25">
        <v>3</v>
      </c>
      <c r="AL86" s="25"/>
      <c r="AM86" s="26"/>
      <c r="AN86" s="26"/>
      <c r="AO86" s="26">
        <v>3</v>
      </c>
      <c r="AP86" s="26"/>
      <c r="AQ86" s="22"/>
      <c r="AR86" s="22"/>
      <c r="AS86" s="22">
        <v>3</v>
      </c>
      <c r="AT86" s="22"/>
      <c r="AU86" s="27"/>
      <c r="AV86" s="27"/>
      <c r="AW86" s="27">
        <v>3</v>
      </c>
      <c r="AX86" s="27"/>
      <c r="AY86" s="21"/>
      <c r="AZ86" s="21"/>
      <c r="BA86" s="21"/>
      <c r="BB86" s="21">
        <v>4</v>
      </c>
      <c r="BC86" s="22"/>
      <c r="BD86" s="22"/>
      <c r="BE86" s="22"/>
      <c r="BF86" s="22">
        <v>4</v>
      </c>
      <c r="BG86" s="23"/>
      <c r="BH86" s="23"/>
      <c r="BI86" s="23">
        <v>3</v>
      </c>
      <c r="BJ86" s="23"/>
      <c r="BK86" s="24"/>
      <c r="BL86" s="24"/>
      <c r="BM86" s="24"/>
      <c r="BN86" s="24">
        <v>4</v>
      </c>
      <c r="BO86" s="25"/>
      <c r="BP86" s="25"/>
      <c r="BQ86" s="25"/>
      <c r="BR86" s="25">
        <v>4</v>
      </c>
      <c r="BS86" s="26"/>
      <c r="BT86" s="26"/>
      <c r="BU86" s="26"/>
      <c r="BV86" s="26">
        <v>4</v>
      </c>
      <c r="CA86" s="170"/>
      <c r="CB86" s="44"/>
      <c r="CC86" s="171"/>
      <c r="CK86" s="28"/>
      <c r="CP86" s="28"/>
    </row>
    <row r="87" spans="1:94">
      <c r="A87" s="17">
        <v>79</v>
      </c>
      <c r="B87" s="179">
        <v>72</v>
      </c>
      <c r="C87" s="521"/>
      <c r="D87" s="18">
        <v>1</v>
      </c>
      <c r="E87" s="19"/>
      <c r="F87" s="500"/>
      <c r="G87" s="20">
        <v>1</v>
      </c>
      <c r="H87" s="20"/>
      <c r="I87" s="20"/>
      <c r="J87" s="20"/>
      <c r="K87" s="20"/>
      <c r="L87" s="20"/>
      <c r="M87" s="20"/>
      <c r="N87" s="20"/>
      <c r="O87" s="20"/>
      <c r="P87" s="20"/>
      <c r="Q87" s="19"/>
      <c r="R87" s="500"/>
      <c r="S87" s="21">
        <v>1</v>
      </c>
      <c r="T87" s="21"/>
      <c r="U87" s="21"/>
      <c r="V87" s="21"/>
      <c r="W87" s="22"/>
      <c r="X87" s="22"/>
      <c r="Y87" s="22"/>
      <c r="Z87" s="22">
        <v>4</v>
      </c>
      <c r="AA87" s="23"/>
      <c r="AB87" s="23"/>
      <c r="AC87" s="23"/>
      <c r="AD87" s="23">
        <v>4</v>
      </c>
      <c r="AE87" s="24"/>
      <c r="AF87" s="24"/>
      <c r="AG87" s="24"/>
      <c r="AH87" s="24">
        <v>4</v>
      </c>
      <c r="AI87" s="25"/>
      <c r="AJ87" s="25"/>
      <c r="AK87" s="25"/>
      <c r="AL87" s="25">
        <v>4</v>
      </c>
      <c r="AM87" s="26"/>
      <c r="AN87" s="26"/>
      <c r="AO87" s="26">
        <v>3</v>
      </c>
      <c r="AP87" s="26"/>
      <c r="AQ87" s="22"/>
      <c r="AR87" s="22"/>
      <c r="AS87" s="22">
        <v>3</v>
      </c>
      <c r="AT87" s="22"/>
      <c r="AU87" s="27"/>
      <c r="AV87" s="27"/>
      <c r="AW87" s="27">
        <v>3</v>
      </c>
      <c r="AX87" s="27"/>
      <c r="AY87" s="21"/>
      <c r="AZ87" s="21"/>
      <c r="BA87" s="21"/>
      <c r="BB87" s="21">
        <v>4</v>
      </c>
      <c r="BC87" s="22"/>
      <c r="BD87" s="22"/>
      <c r="BE87" s="22"/>
      <c r="BF87" s="22">
        <v>4</v>
      </c>
      <c r="BG87" s="23"/>
      <c r="BH87" s="23"/>
      <c r="BI87" s="23">
        <v>3</v>
      </c>
      <c r="BJ87" s="23"/>
      <c r="BK87" s="24"/>
      <c r="BL87" s="24"/>
      <c r="BM87" s="24"/>
      <c r="BN87" s="24">
        <v>4</v>
      </c>
      <c r="BO87" s="25"/>
      <c r="BP87" s="25"/>
      <c r="BQ87" s="25"/>
      <c r="BR87" s="25">
        <v>4</v>
      </c>
      <c r="BS87" s="26"/>
      <c r="BT87" s="26"/>
      <c r="BU87" s="26"/>
      <c r="BV87" s="26">
        <v>4</v>
      </c>
      <c r="CA87" s="170"/>
      <c r="CB87" s="44"/>
      <c r="CC87" s="171"/>
      <c r="CK87" s="28"/>
      <c r="CP87" s="28"/>
    </row>
    <row r="88" spans="1:94">
      <c r="A88" s="17">
        <v>80</v>
      </c>
      <c r="B88" s="179">
        <v>73</v>
      </c>
      <c r="C88" s="521"/>
      <c r="D88" s="18"/>
      <c r="E88" s="19">
        <v>1</v>
      </c>
      <c r="F88" s="500"/>
      <c r="G88" s="20"/>
      <c r="H88" s="20"/>
      <c r="I88" s="20"/>
      <c r="J88" s="20">
        <v>1</v>
      </c>
      <c r="K88" s="20"/>
      <c r="L88" s="20"/>
      <c r="M88" s="20"/>
      <c r="N88" s="20"/>
      <c r="O88" s="20"/>
      <c r="P88" s="20"/>
      <c r="Q88" s="19"/>
      <c r="R88" s="500"/>
      <c r="S88" s="21"/>
      <c r="T88" s="21"/>
      <c r="U88" s="21">
        <v>3</v>
      </c>
      <c r="V88" s="21"/>
      <c r="W88" s="22"/>
      <c r="X88" s="22"/>
      <c r="Y88" s="22">
        <v>3</v>
      </c>
      <c r="Z88" s="22"/>
      <c r="AA88" s="23"/>
      <c r="AB88" s="23"/>
      <c r="AC88" s="23">
        <v>3</v>
      </c>
      <c r="AD88" s="23"/>
      <c r="AE88" s="24"/>
      <c r="AF88" s="24"/>
      <c r="AG88" s="24">
        <v>3</v>
      </c>
      <c r="AH88" s="24"/>
      <c r="AI88" s="25"/>
      <c r="AJ88" s="25"/>
      <c r="AK88" s="25">
        <v>3</v>
      </c>
      <c r="AL88" s="25"/>
      <c r="AM88" s="26"/>
      <c r="AN88" s="26"/>
      <c r="AO88" s="26">
        <v>3</v>
      </c>
      <c r="AP88" s="26"/>
      <c r="AQ88" s="22"/>
      <c r="AR88" s="22"/>
      <c r="AS88" s="22">
        <v>3</v>
      </c>
      <c r="AT88" s="22"/>
      <c r="AU88" s="27"/>
      <c r="AV88" s="27"/>
      <c r="AW88" s="27">
        <v>3</v>
      </c>
      <c r="AX88" s="27"/>
      <c r="AY88" s="21"/>
      <c r="AZ88" s="21"/>
      <c r="BA88" s="21">
        <v>3</v>
      </c>
      <c r="BB88" s="21"/>
      <c r="BC88" s="22"/>
      <c r="BD88" s="22"/>
      <c r="BE88" s="22">
        <v>3</v>
      </c>
      <c r="BF88" s="22"/>
      <c r="BG88" s="23"/>
      <c r="BH88" s="23"/>
      <c r="BI88" s="23">
        <v>3</v>
      </c>
      <c r="BJ88" s="23"/>
      <c r="BK88" s="24"/>
      <c r="BL88" s="24"/>
      <c r="BM88" s="24">
        <v>3</v>
      </c>
      <c r="BN88" s="24"/>
      <c r="BO88" s="25"/>
      <c r="BP88" s="25"/>
      <c r="BQ88" s="25">
        <v>3</v>
      </c>
      <c r="BR88" s="25"/>
      <c r="BS88" s="26"/>
      <c r="BT88" s="26"/>
      <c r="BU88" s="26">
        <v>3</v>
      </c>
      <c r="BV88" s="26"/>
      <c r="CA88" s="170"/>
      <c r="CB88" s="44"/>
      <c r="CC88" s="171"/>
      <c r="CK88" s="28"/>
      <c r="CP88" s="28"/>
    </row>
    <row r="89" spans="1:94">
      <c r="A89" s="17">
        <v>81</v>
      </c>
      <c r="B89" s="179">
        <v>74</v>
      </c>
      <c r="C89" s="521"/>
      <c r="D89" s="18"/>
      <c r="E89" s="19">
        <v>1</v>
      </c>
      <c r="F89" s="500"/>
      <c r="G89" s="20">
        <v>1</v>
      </c>
      <c r="H89" s="20"/>
      <c r="I89" s="20"/>
      <c r="J89" s="20"/>
      <c r="K89" s="20"/>
      <c r="L89" s="20"/>
      <c r="M89" s="20"/>
      <c r="N89" s="20"/>
      <c r="O89" s="20"/>
      <c r="P89" s="20"/>
      <c r="Q89" s="19"/>
      <c r="R89" s="500"/>
      <c r="S89" s="21"/>
      <c r="T89" s="21"/>
      <c r="U89" s="21">
        <v>3</v>
      </c>
      <c r="V89" s="21"/>
      <c r="W89" s="22"/>
      <c r="X89" s="22"/>
      <c r="Y89" s="22">
        <v>3</v>
      </c>
      <c r="Z89" s="22"/>
      <c r="AA89" s="23"/>
      <c r="AB89" s="23"/>
      <c r="AC89" s="23"/>
      <c r="AD89" s="23">
        <v>4</v>
      </c>
      <c r="AE89" s="24"/>
      <c r="AF89" s="24"/>
      <c r="AG89" s="24"/>
      <c r="AH89" s="24">
        <v>4</v>
      </c>
      <c r="AI89" s="25"/>
      <c r="AJ89" s="25"/>
      <c r="AK89" s="25"/>
      <c r="AL89" s="25">
        <v>4</v>
      </c>
      <c r="AM89" s="26"/>
      <c r="AN89" s="26"/>
      <c r="AO89" s="26"/>
      <c r="AP89" s="26">
        <v>4</v>
      </c>
      <c r="AQ89" s="22"/>
      <c r="AR89" s="22"/>
      <c r="AS89" s="22"/>
      <c r="AT89" s="22">
        <v>4</v>
      </c>
      <c r="AU89" s="27"/>
      <c r="AV89" s="27"/>
      <c r="AW89" s="27">
        <v>3</v>
      </c>
      <c r="AX89" s="27"/>
      <c r="AY89" s="21"/>
      <c r="AZ89" s="21"/>
      <c r="BA89" s="21"/>
      <c r="BB89" s="21">
        <v>4</v>
      </c>
      <c r="BC89" s="22"/>
      <c r="BD89" s="22"/>
      <c r="BE89" s="22">
        <v>3</v>
      </c>
      <c r="BF89" s="22"/>
      <c r="BG89" s="23"/>
      <c r="BH89" s="23"/>
      <c r="BI89" s="23">
        <v>3</v>
      </c>
      <c r="BJ89" s="23"/>
      <c r="BK89" s="24"/>
      <c r="BL89" s="24"/>
      <c r="BM89" s="24"/>
      <c r="BN89" s="24">
        <v>4</v>
      </c>
      <c r="BO89" s="25"/>
      <c r="BP89" s="25"/>
      <c r="BQ89" s="25"/>
      <c r="BR89" s="25">
        <v>4</v>
      </c>
      <c r="BS89" s="26"/>
      <c r="BT89" s="26"/>
      <c r="BU89" s="26"/>
      <c r="BV89" s="26">
        <v>4</v>
      </c>
      <c r="CA89" s="170"/>
      <c r="CB89" s="44"/>
      <c r="CC89" s="171"/>
      <c r="CK89" s="28"/>
      <c r="CP89" s="28"/>
    </row>
    <row r="90" spans="1:94">
      <c r="A90" s="17">
        <v>82</v>
      </c>
      <c r="B90" s="179">
        <v>75</v>
      </c>
      <c r="C90" s="521"/>
      <c r="D90" s="18"/>
      <c r="E90" s="19">
        <v>1</v>
      </c>
      <c r="F90" s="500"/>
      <c r="G90" s="20"/>
      <c r="H90" s="20"/>
      <c r="I90" s="20">
        <v>1</v>
      </c>
      <c r="J90" s="20"/>
      <c r="K90" s="20"/>
      <c r="L90" s="20"/>
      <c r="M90" s="20"/>
      <c r="N90" s="20"/>
      <c r="O90" s="20"/>
      <c r="P90" s="20"/>
      <c r="Q90" s="19"/>
      <c r="R90" s="500"/>
      <c r="S90" s="21"/>
      <c r="T90" s="21"/>
      <c r="U90" s="21">
        <v>3</v>
      </c>
      <c r="V90" s="21"/>
      <c r="W90" s="22"/>
      <c r="X90" s="22"/>
      <c r="Y90" s="22">
        <v>3</v>
      </c>
      <c r="Z90" s="22"/>
      <c r="AA90" s="23"/>
      <c r="AB90" s="23"/>
      <c r="AC90" s="23">
        <v>3</v>
      </c>
      <c r="AD90" s="23"/>
      <c r="AE90" s="24"/>
      <c r="AF90" s="24"/>
      <c r="AG90" s="24"/>
      <c r="AH90" s="24">
        <v>4</v>
      </c>
      <c r="AI90" s="25"/>
      <c r="AJ90" s="25"/>
      <c r="AK90" s="25">
        <v>3</v>
      </c>
      <c r="AL90" s="25"/>
      <c r="AM90" s="26"/>
      <c r="AN90" s="26"/>
      <c r="AO90" s="26">
        <v>3</v>
      </c>
      <c r="AP90" s="26"/>
      <c r="AQ90" s="22"/>
      <c r="AR90" s="22"/>
      <c r="AS90" s="22">
        <v>3</v>
      </c>
      <c r="AT90" s="22"/>
      <c r="AU90" s="27"/>
      <c r="AV90" s="27"/>
      <c r="AW90" s="27">
        <v>3</v>
      </c>
      <c r="AX90" s="27"/>
      <c r="AY90" s="21"/>
      <c r="AZ90" s="21"/>
      <c r="BA90" s="21">
        <v>3</v>
      </c>
      <c r="BB90" s="21"/>
      <c r="BC90" s="22"/>
      <c r="BD90" s="22"/>
      <c r="BE90" s="22">
        <v>3</v>
      </c>
      <c r="BF90" s="22"/>
      <c r="BG90" s="23"/>
      <c r="BH90" s="23"/>
      <c r="BI90" s="23">
        <v>3</v>
      </c>
      <c r="BJ90" s="23"/>
      <c r="BK90" s="24"/>
      <c r="BL90" s="24"/>
      <c r="BM90" s="24">
        <v>3</v>
      </c>
      <c r="BN90" s="24"/>
      <c r="BO90" s="25"/>
      <c r="BP90" s="25"/>
      <c r="BQ90" s="25">
        <v>3</v>
      </c>
      <c r="BR90" s="25"/>
      <c r="BS90" s="26"/>
      <c r="BT90" s="26"/>
      <c r="BU90" s="26"/>
      <c r="BV90" s="26">
        <v>4</v>
      </c>
      <c r="CA90" s="170"/>
      <c r="CB90" s="44"/>
      <c r="CC90" s="171"/>
      <c r="CK90" s="28"/>
      <c r="CP90" s="28"/>
    </row>
    <row r="91" spans="1:94" s="28" customFormat="1">
      <c r="A91" s="184"/>
      <c r="B91" s="184"/>
      <c r="C91" s="517"/>
      <c r="D91" s="533">
        <f>SUM(D16:D90)</f>
        <v>14</v>
      </c>
      <c r="E91" s="533">
        <f t="shared" ref="E91:BP91" si="52">SUM(E16:E90)</f>
        <v>40</v>
      </c>
      <c r="F91" s="533">
        <f t="shared" si="52"/>
        <v>21</v>
      </c>
      <c r="G91" s="533">
        <f t="shared" si="52"/>
        <v>18</v>
      </c>
      <c r="H91" s="533">
        <f t="shared" si="52"/>
        <v>12</v>
      </c>
      <c r="I91" s="533">
        <f t="shared" si="52"/>
        <v>19</v>
      </c>
      <c r="J91" s="533">
        <f t="shared" si="52"/>
        <v>4</v>
      </c>
      <c r="K91" s="533">
        <f t="shared" si="52"/>
        <v>6</v>
      </c>
      <c r="L91" s="533">
        <f t="shared" si="52"/>
        <v>0</v>
      </c>
      <c r="M91" s="533">
        <f t="shared" si="52"/>
        <v>0</v>
      </c>
      <c r="N91" s="533">
        <f t="shared" si="52"/>
        <v>0</v>
      </c>
      <c r="O91" s="533">
        <f t="shared" si="52"/>
        <v>0</v>
      </c>
      <c r="P91" s="533">
        <f t="shared" si="52"/>
        <v>0</v>
      </c>
      <c r="Q91" s="533">
        <f t="shared" si="52"/>
        <v>0</v>
      </c>
      <c r="R91" s="533">
        <f t="shared" si="52"/>
        <v>16</v>
      </c>
      <c r="S91" s="533">
        <f t="shared" si="52"/>
        <v>6</v>
      </c>
      <c r="T91" s="533">
        <f t="shared" si="52"/>
        <v>12</v>
      </c>
      <c r="U91" s="533">
        <f t="shared" si="52"/>
        <v>147</v>
      </c>
      <c r="V91" s="533">
        <f t="shared" si="52"/>
        <v>56</v>
      </c>
      <c r="W91" s="533">
        <f t="shared" si="52"/>
        <v>1</v>
      </c>
      <c r="X91" s="533">
        <f t="shared" si="52"/>
        <v>8</v>
      </c>
      <c r="Y91" s="533">
        <f t="shared" si="52"/>
        <v>147</v>
      </c>
      <c r="Z91" s="533">
        <f t="shared" si="52"/>
        <v>84</v>
      </c>
      <c r="AA91" s="533">
        <f t="shared" si="52"/>
        <v>0</v>
      </c>
      <c r="AB91" s="533">
        <f t="shared" si="52"/>
        <v>6</v>
      </c>
      <c r="AC91" s="533">
        <f t="shared" si="52"/>
        <v>114</v>
      </c>
      <c r="AD91" s="533">
        <f t="shared" si="52"/>
        <v>136</v>
      </c>
      <c r="AE91" s="533">
        <f t="shared" si="52"/>
        <v>0</v>
      </c>
      <c r="AF91" s="533">
        <f t="shared" si="52"/>
        <v>4</v>
      </c>
      <c r="AG91" s="533">
        <f t="shared" si="52"/>
        <v>123</v>
      </c>
      <c r="AH91" s="533">
        <f t="shared" si="52"/>
        <v>128</v>
      </c>
      <c r="AI91" s="533">
        <f t="shared" si="52"/>
        <v>0</v>
      </c>
      <c r="AJ91" s="533">
        <f t="shared" si="52"/>
        <v>6</v>
      </c>
      <c r="AK91" s="533">
        <f t="shared" si="52"/>
        <v>108</v>
      </c>
      <c r="AL91" s="533">
        <f t="shared" si="52"/>
        <v>144</v>
      </c>
      <c r="AM91" s="533">
        <f t="shared" si="52"/>
        <v>0</v>
      </c>
      <c r="AN91" s="533">
        <f t="shared" si="52"/>
        <v>6</v>
      </c>
      <c r="AO91" s="533">
        <f t="shared" si="52"/>
        <v>120</v>
      </c>
      <c r="AP91" s="533">
        <f t="shared" si="52"/>
        <v>128</v>
      </c>
      <c r="AQ91" s="533">
        <f t="shared" si="52"/>
        <v>0</v>
      </c>
      <c r="AR91" s="533">
        <f t="shared" si="52"/>
        <v>6</v>
      </c>
      <c r="AS91" s="533">
        <f t="shared" si="52"/>
        <v>138</v>
      </c>
      <c r="AT91" s="533">
        <f t="shared" si="52"/>
        <v>104</v>
      </c>
      <c r="AU91" s="533">
        <f t="shared" si="52"/>
        <v>1</v>
      </c>
      <c r="AV91" s="533">
        <f t="shared" si="52"/>
        <v>4</v>
      </c>
      <c r="AW91" s="533">
        <f t="shared" si="52"/>
        <v>150</v>
      </c>
      <c r="AX91" s="533">
        <f t="shared" si="52"/>
        <v>88</v>
      </c>
      <c r="AY91" s="533">
        <f t="shared" si="52"/>
        <v>1</v>
      </c>
      <c r="AZ91" s="533">
        <f t="shared" si="52"/>
        <v>6</v>
      </c>
      <c r="BA91" s="533">
        <f t="shared" si="52"/>
        <v>120</v>
      </c>
      <c r="BB91" s="533">
        <f t="shared" si="52"/>
        <v>124</v>
      </c>
      <c r="BC91" s="533">
        <f t="shared" si="52"/>
        <v>0</v>
      </c>
      <c r="BD91" s="533">
        <f t="shared" si="52"/>
        <v>6</v>
      </c>
      <c r="BE91" s="533">
        <f t="shared" si="52"/>
        <v>141</v>
      </c>
      <c r="BF91" s="533">
        <f t="shared" si="52"/>
        <v>100</v>
      </c>
      <c r="BG91" s="533">
        <f t="shared" si="52"/>
        <v>1</v>
      </c>
      <c r="BH91" s="533">
        <f t="shared" si="52"/>
        <v>14</v>
      </c>
      <c r="BI91" s="533">
        <f t="shared" si="52"/>
        <v>96</v>
      </c>
      <c r="BJ91" s="533">
        <f t="shared" si="52"/>
        <v>140</v>
      </c>
      <c r="BK91" s="533">
        <f t="shared" si="52"/>
        <v>0</v>
      </c>
      <c r="BL91" s="533">
        <f t="shared" si="52"/>
        <v>10</v>
      </c>
      <c r="BM91" s="533">
        <f t="shared" si="52"/>
        <v>81</v>
      </c>
      <c r="BN91" s="533">
        <f t="shared" si="52"/>
        <v>172</v>
      </c>
      <c r="BO91" s="533">
        <f t="shared" si="52"/>
        <v>0</v>
      </c>
      <c r="BP91" s="533">
        <f t="shared" si="52"/>
        <v>6</v>
      </c>
      <c r="BQ91" s="533">
        <f t="shared" ref="BQ91:BV91" si="53">SUM(BQ16:BQ90)</f>
        <v>138</v>
      </c>
      <c r="BR91" s="533">
        <f t="shared" si="53"/>
        <v>104</v>
      </c>
      <c r="BS91" s="533">
        <f t="shared" si="53"/>
        <v>0</v>
      </c>
      <c r="BT91" s="533">
        <f t="shared" si="53"/>
        <v>6</v>
      </c>
      <c r="BU91" s="533">
        <f t="shared" si="53"/>
        <v>102</v>
      </c>
      <c r="BV91" s="533">
        <f t="shared" si="53"/>
        <v>152</v>
      </c>
      <c r="CA91" s="535"/>
      <c r="CB91" s="536"/>
      <c r="CC91" s="537"/>
    </row>
    <row r="92" spans="1:94" s="28" customFormat="1">
      <c r="A92" s="184"/>
      <c r="B92" s="184"/>
      <c r="C92" s="517"/>
      <c r="D92" s="533">
        <f>SUM(D91:F91)</f>
        <v>75</v>
      </c>
      <c r="E92" s="530"/>
      <c r="F92" s="530"/>
      <c r="G92" s="184">
        <f>SUM(G91:R91)</f>
        <v>75</v>
      </c>
      <c r="H92" s="184"/>
      <c r="I92" s="184"/>
      <c r="J92" s="184"/>
      <c r="K92" s="184"/>
      <c r="L92" s="184"/>
      <c r="M92" s="184"/>
      <c r="N92" s="184"/>
      <c r="O92" s="184"/>
      <c r="P92" s="184"/>
      <c r="Q92" s="530"/>
      <c r="R92" s="530"/>
      <c r="S92" s="184">
        <f>S91/1</f>
        <v>6</v>
      </c>
      <c r="T92" s="184">
        <f>T91/2</f>
        <v>6</v>
      </c>
      <c r="U92" s="184">
        <f>U91/3</f>
        <v>49</v>
      </c>
      <c r="V92" s="184">
        <f>V91/4</f>
        <v>14</v>
      </c>
      <c r="W92" s="184">
        <f t="shared" ref="W92" si="54">W91/1</f>
        <v>1</v>
      </c>
      <c r="X92" s="184">
        <f t="shared" ref="X92" si="55">X91/2</f>
        <v>4</v>
      </c>
      <c r="Y92" s="184">
        <f t="shared" ref="Y92" si="56">Y91/3</f>
        <v>49</v>
      </c>
      <c r="Z92" s="184">
        <f t="shared" ref="Z92" si="57">Z91/4</f>
        <v>21</v>
      </c>
      <c r="AA92" s="184">
        <f t="shared" ref="AA92" si="58">AA91/1</f>
        <v>0</v>
      </c>
      <c r="AB92" s="184">
        <f t="shared" ref="AB92" si="59">AB91/2</f>
        <v>3</v>
      </c>
      <c r="AC92" s="184">
        <f t="shared" ref="AC92" si="60">AC91/3</f>
        <v>38</v>
      </c>
      <c r="AD92" s="184">
        <f t="shared" ref="AD92" si="61">AD91/4</f>
        <v>34</v>
      </c>
      <c r="AE92" s="184">
        <f t="shared" ref="AE92" si="62">AE91/1</f>
        <v>0</v>
      </c>
      <c r="AF92" s="184">
        <f t="shared" ref="AF92" si="63">AF91/2</f>
        <v>2</v>
      </c>
      <c r="AG92" s="184">
        <f t="shared" ref="AG92" si="64">AG91/3</f>
        <v>41</v>
      </c>
      <c r="AH92" s="184">
        <f t="shared" ref="AH92" si="65">AH91/4</f>
        <v>32</v>
      </c>
      <c r="AI92" s="184">
        <f t="shared" ref="AI92" si="66">AI91/1</f>
        <v>0</v>
      </c>
      <c r="AJ92" s="184">
        <f t="shared" ref="AJ92" si="67">AJ91/2</f>
        <v>3</v>
      </c>
      <c r="AK92" s="184">
        <f t="shared" ref="AK92" si="68">AK91/3</f>
        <v>36</v>
      </c>
      <c r="AL92" s="184">
        <f t="shared" ref="AL92" si="69">AL91/4</f>
        <v>36</v>
      </c>
      <c r="AM92" s="184">
        <f t="shared" ref="AM92" si="70">AM91/1</f>
        <v>0</v>
      </c>
      <c r="AN92" s="184">
        <f t="shared" ref="AN92" si="71">AN91/2</f>
        <v>3</v>
      </c>
      <c r="AO92" s="184">
        <f t="shared" ref="AO92" si="72">AO91/3</f>
        <v>40</v>
      </c>
      <c r="AP92" s="184">
        <f t="shared" ref="AP92" si="73">AP91/4</f>
        <v>32</v>
      </c>
      <c r="AQ92" s="184">
        <f t="shared" ref="AQ92" si="74">AQ91/1</f>
        <v>0</v>
      </c>
      <c r="AR92" s="184">
        <f t="shared" ref="AR92" si="75">AR91/2</f>
        <v>3</v>
      </c>
      <c r="AS92" s="184">
        <f t="shared" ref="AS92" si="76">AS91/3</f>
        <v>46</v>
      </c>
      <c r="AT92" s="184">
        <f t="shared" ref="AT92" si="77">AT91/4</f>
        <v>26</v>
      </c>
      <c r="AU92" s="184">
        <f t="shared" ref="AU92" si="78">AU91/1</f>
        <v>1</v>
      </c>
      <c r="AV92" s="184">
        <f t="shared" ref="AV92" si="79">AV91/2</f>
        <v>2</v>
      </c>
      <c r="AW92" s="184">
        <f t="shared" ref="AW92" si="80">AW91/3</f>
        <v>50</v>
      </c>
      <c r="AX92" s="184">
        <f t="shared" ref="AX92" si="81">AX91/4</f>
        <v>22</v>
      </c>
      <c r="AY92" s="184">
        <f t="shared" ref="AY92" si="82">AY91/1</f>
        <v>1</v>
      </c>
      <c r="AZ92" s="184">
        <f t="shared" ref="AZ92" si="83">AZ91/2</f>
        <v>3</v>
      </c>
      <c r="BA92" s="184">
        <f t="shared" ref="BA92" si="84">BA91/3</f>
        <v>40</v>
      </c>
      <c r="BB92" s="184">
        <f t="shared" ref="BB92" si="85">BB91/4</f>
        <v>31</v>
      </c>
      <c r="BC92" s="184">
        <f t="shared" ref="BC92" si="86">BC91/1</f>
        <v>0</v>
      </c>
      <c r="BD92" s="184">
        <f t="shared" ref="BD92" si="87">BD91/2</f>
        <v>3</v>
      </c>
      <c r="BE92" s="184">
        <f t="shared" ref="BE92" si="88">BE91/3</f>
        <v>47</v>
      </c>
      <c r="BF92" s="184">
        <f t="shared" ref="BF92" si="89">BF91/4</f>
        <v>25</v>
      </c>
      <c r="BG92" s="184">
        <f t="shared" ref="BG92" si="90">BG91/1</f>
        <v>1</v>
      </c>
      <c r="BH92" s="184">
        <f t="shared" ref="BH92" si="91">BH91/2</f>
        <v>7</v>
      </c>
      <c r="BI92" s="184">
        <f t="shared" ref="BI92" si="92">BI91/3</f>
        <v>32</v>
      </c>
      <c r="BJ92" s="184">
        <f t="shared" ref="BJ92" si="93">BJ91/4</f>
        <v>35</v>
      </c>
      <c r="BK92" s="184">
        <f t="shared" ref="BK92" si="94">BK91/1</f>
        <v>0</v>
      </c>
      <c r="BL92" s="184">
        <f t="shared" ref="BL92" si="95">BL91/2</f>
        <v>5</v>
      </c>
      <c r="BM92" s="184">
        <f t="shared" ref="BM92" si="96">BM91/3</f>
        <v>27</v>
      </c>
      <c r="BN92" s="184">
        <f t="shared" ref="BN92" si="97">BN91/4</f>
        <v>43</v>
      </c>
      <c r="BO92" s="184">
        <f t="shared" ref="BO92" si="98">BO91/1</f>
        <v>0</v>
      </c>
      <c r="BP92" s="184">
        <f t="shared" ref="BP92" si="99">BP91/2</f>
        <v>3</v>
      </c>
      <c r="BQ92" s="184">
        <f t="shared" ref="BQ92" si="100">BQ91/3</f>
        <v>46</v>
      </c>
      <c r="BR92" s="184">
        <f t="shared" ref="BR92" si="101">BR91/4</f>
        <v>26</v>
      </c>
      <c r="BS92" s="184">
        <f t="shared" ref="BS92" si="102">BS91/1</f>
        <v>0</v>
      </c>
      <c r="BT92" s="184">
        <f t="shared" ref="BT92" si="103">BT91/2</f>
        <v>3</v>
      </c>
      <c r="BU92" s="184">
        <f t="shared" ref="BU92" si="104">BU91/3</f>
        <v>34</v>
      </c>
      <c r="BV92" s="184">
        <f t="shared" ref="BV92" si="105">BV91/4</f>
        <v>38</v>
      </c>
      <c r="CA92" s="535"/>
      <c r="CB92" s="536"/>
      <c r="CC92" s="537"/>
    </row>
    <row r="93" spans="1:94" s="263" customFormat="1">
      <c r="A93" s="114"/>
      <c r="B93" s="114"/>
      <c r="C93" s="456"/>
      <c r="D93" s="455"/>
      <c r="E93" s="450"/>
      <c r="F93" s="450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450"/>
      <c r="R93" s="450"/>
      <c r="S93" s="114">
        <f>SUM(S91:V91)</f>
        <v>221</v>
      </c>
      <c r="T93" s="114"/>
      <c r="U93" s="114"/>
      <c r="V93" s="114"/>
      <c r="W93" s="114">
        <f>SUM(W91:Z91)</f>
        <v>240</v>
      </c>
      <c r="X93" s="114"/>
      <c r="Y93" s="114"/>
      <c r="Z93" s="114"/>
      <c r="AA93" s="114">
        <f>SUM(AA91:AD91)</f>
        <v>256</v>
      </c>
      <c r="AB93" s="114"/>
      <c r="AC93" s="114"/>
      <c r="AD93" s="114"/>
      <c r="AE93" s="114">
        <f>SUM(AE91:AH91)</f>
        <v>255</v>
      </c>
      <c r="AF93" s="114"/>
      <c r="AG93" s="114"/>
      <c r="AH93" s="114"/>
      <c r="AI93" s="114">
        <f>SUM(AI91:AL91)</f>
        <v>258</v>
      </c>
      <c r="AJ93" s="114"/>
      <c r="AK93" s="114"/>
      <c r="AL93" s="114"/>
      <c r="AM93" s="114">
        <f>SUM(AM91:AP91)</f>
        <v>254</v>
      </c>
      <c r="AN93" s="114"/>
      <c r="AO93" s="114"/>
      <c r="AP93" s="114"/>
      <c r="AQ93" s="114">
        <f>SUM(AQ91:AT91)</f>
        <v>248</v>
      </c>
      <c r="AR93" s="114"/>
      <c r="AS93" s="114"/>
      <c r="AT93" s="114"/>
      <c r="AU93" s="114">
        <f>SUM(AU91:AX91)</f>
        <v>243</v>
      </c>
      <c r="AV93" s="114"/>
      <c r="AW93" s="114"/>
      <c r="AX93" s="114"/>
      <c r="AY93" s="114">
        <f>SUM(AY91:BB91)</f>
        <v>251</v>
      </c>
      <c r="AZ93" s="114"/>
      <c r="BA93" s="114"/>
      <c r="BB93" s="114"/>
      <c r="BC93" s="114">
        <f>SUM(BC91:BF91)</f>
        <v>247</v>
      </c>
      <c r="BD93" s="114"/>
      <c r="BE93" s="114"/>
      <c r="BF93" s="114"/>
      <c r="BG93" s="114">
        <f>SUM(BG91:BJ91)</f>
        <v>251</v>
      </c>
      <c r="BH93" s="114"/>
      <c r="BI93" s="114"/>
      <c r="BJ93" s="114"/>
      <c r="BK93" s="114">
        <f>SUM(BK91:BN91)</f>
        <v>263</v>
      </c>
      <c r="BL93" s="114"/>
      <c r="BM93" s="114"/>
      <c r="BN93" s="114"/>
      <c r="BO93" s="114">
        <f>SUM(BO91:BR91)</f>
        <v>248</v>
      </c>
      <c r="BP93" s="114"/>
      <c r="BQ93" s="114"/>
      <c r="BR93" s="114"/>
      <c r="BS93" s="114">
        <f>SUM(BS91:BV91)</f>
        <v>260</v>
      </c>
      <c r="BT93" s="114"/>
      <c r="BU93" s="114"/>
      <c r="BV93" s="114"/>
      <c r="CA93" s="459"/>
      <c r="CB93" s="261"/>
      <c r="CC93" s="274"/>
    </row>
    <row r="94" spans="1:94" s="263" customFormat="1">
      <c r="A94" s="114"/>
      <c r="B94" s="114"/>
      <c r="C94" s="456"/>
      <c r="D94" s="455"/>
      <c r="E94" s="450"/>
      <c r="F94" s="450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450"/>
      <c r="R94" s="450"/>
      <c r="S94" s="114">
        <v>75</v>
      </c>
      <c r="T94" s="114">
        <v>75</v>
      </c>
      <c r="U94" s="114">
        <v>75</v>
      </c>
      <c r="V94" s="114">
        <v>75</v>
      </c>
      <c r="W94" s="114">
        <v>75</v>
      </c>
      <c r="X94" s="114">
        <v>75</v>
      </c>
      <c r="Y94" s="114">
        <v>75</v>
      </c>
      <c r="Z94" s="114">
        <v>75</v>
      </c>
      <c r="AA94" s="114">
        <v>75</v>
      </c>
      <c r="AB94" s="114">
        <v>75</v>
      </c>
      <c r="AC94" s="114">
        <v>75</v>
      </c>
      <c r="AD94" s="114">
        <v>75</v>
      </c>
      <c r="AE94" s="114">
        <v>75</v>
      </c>
      <c r="AF94" s="114">
        <v>75</v>
      </c>
      <c r="AG94" s="114">
        <v>75</v>
      </c>
      <c r="AH94" s="114">
        <v>75</v>
      </c>
      <c r="AI94" s="114">
        <v>75</v>
      </c>
      <c r="AJ94" s="114">
        <v>75</v>
      </c>
      <c r="AK94" s="114">
        <v>75</v>
      </c>
      <c r="AL94" s="114">
        <v>75</v>
      </c>
      <c r="AM94" s="114">
        <v>75</v>
      </c>
      <c r="AN94" s="114">
        <v>75</v>
      </c>
      <c r="AO94" s="114">
        <v>75</v>
      </c>
      <c r="AP94" s="114">
        <v>75</v>
      </c>
      <c r="AQ94" s="114">
        <v>75</v>
      </c>
      <c r="AR94" s="114">
        <v>75</v>
      </c>
      <c r="AS94" s="114">
        <v>75</v>
      </c>
      <c r="AT94" s="114">
        <v>75</v>
      </c>
      <c r="AU94" s="114">
        <v>75</v>
      </c>
      <c r="AV94" s="114">
        <v>75</v>
      </c>
      <c r="AW94" s="114">
        <v>75</v>
      </c>
      <c r="AX94" s="114">
        <v>75</v>
      </c>
      <c r="AY94" s="114">
        <v>75</v>
      </c>
      <c r="AZ94" s="114">
        <v>75</v>
      </c>
      <c r="BA94" s="114">
        <v>75</v>
      </c>
      <c r="BB94" s="114">
        <v>75</v>
      </c>
      <c r="BC94" s="114">
        <v>75</v>
      </c>
      <c r="BD94" s="114">
        <v>75</v>
      </c>
      <c r="BE94" s="114">
        <v>75</v>
      </c>
      <c r="BF94" s="114">
        <v>75</v>
      </c>
      <c r="BG94" s="114">
        <v>75</v>
      </c>
      <c r="BH94" s="114">
        <v>75</v>
      </c>
      <c r="BI94" s="114">
        <v>75</v>
      </c>
      <c r="BJ94" s="114">
        <v>75</v>
      </c>
      <c r="BK94" s="114">
        <v>75</v>
      </c>
      <c r="BL94" s="114">
        <v>75</v>
      </c>
      <c r="BM94" s="114">
        <v>75</v>
      </c>
      <c r="BN94" s="114">
        <v>75</v>
      </c>
      <c r="BO94" s="114">
        <v>75</v>
      </c>
      <c r="BP94" s="114">
        <v>75</v>
      </c>
      <c r="BQ94" s="114">
        <v>75</v>
      </c>
      <c r="BR94" s="114">
        <v>75</v>
      </c>
      <c r="BS94" s="114">
        <v>75</v>
      </c>
      <c r="BT94" s="114">
        <v>75</v>
      </c>
      <c r="BU94" s="114">
        <v>75</v>
      </c>
      <c r="BV94" s="114">
        <v>75</v>
      </c>
      <c r="CA94" s="459"/>
      <c r="CB94" s="261"/>
      <c r="CC94" s="274"/>
    </row>
    <row r="95" spans="1:94" s="263" customFormat="1">
      <c r="A95" s="114"/>
      <c r="B95" s="114"/>
      <c r="C95" s="456"/>
      <c r="D95" s="455"/>
      <c r="E95" s="450"/>
      <c r="F95" s="450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450"/>
      <c r="R95" s="450"/>
      <c r="S95" s="464">
        <f>S92/S94*100%</f>
        <v>0.08</v>
      </c>
      <c r="T95" s="464">
        <f>T92/T94*100%</f>
        <v>0.08</v>
      </c>
      <c r="U95" s="464">
        <f t="shared" ref="U95:V95" si="106">U92/U94*100%</f>
        <v>0.65333333333333332</v>
      </c>
      <c r="V95" s="464">
        <f t="shared" si="106"/>
        <v>0.18666666666666668</v>
      </c>
      <c r="W95" s="464">
        <f t="shared" ref="W95" si="107">W92/W94*100%</f>
        <v>1.3333333333333334E-2</v>
      </c>
      <c r="X95" s="464">
        <f t="shared" ref="X95" si="108">X92/X94*100%</f>
        <v>5.3333333333333337E-2</v>
      </c>
      <c r="Y95" s="464">
        <f t="shared" ref="Y95" si="109">Y92/Y94*100%</f>
        <v>0.65333333333333332</v>
      </c>
      <c r="Z95" s="464">
        <f t="shared" ref="Z95" si="110">Z92/Z94*100%</f>
        <v>0.28000000000000003</v>
      </c>
      <c r="AA95" s="464">
        <f t="shared" ref="AA95" si="111">AA92/AA94*100%</f>
        <v>0</v>
      </c>
      <c r="AB95" s="464">
        <f t="shared" ref="AB95" si="112">AB92/AB94*100%</f>
        <v>0.04</v>
      </c>
      <c r="AC95" s="464">
        <f t="shared" ref="AC95" si="113">AC92/AC94*100%</f>
        <v>0.50666666666666671</v>
      </c>
      <c r="AD95" s="464">
        <f t="shared" ref="AD95" si="114">AD92/AD94*100%</f>
        <v>0.45333333333333331</v>
      </c>
      <c r="AE95" s="464">
        <f t="shared" ref="AE95" si="115">AE92/AE94*100%</f>
        <v>0</v>
      </c>
      <c r="AF95" s="464">
        <f t="shared" ref="AF95" si="116">AF92/AF94*100%</f>
        <v>2.6666666666666668E-2</v>
      </c>
      <c r="AG95" s="464">
        <f t="shared" ref="AG95" si="117">AG92/AG94*100%</f>
        <v>0.54666666666666663</v>
      </c>
      <c r="AH95" s="464">
        <f t="shared" ref="AH95" si="118">AH92/AH94*100%</f>
        <v>0.42666666666666669</v>
      </c>
      <c r="AI95" s="464">
        <f t="shared" ref="AI95" si="119">AI92/AI94*100%</f>
        <v>0</v>
      </c>
      <c r="AJ95" s="464">
        <f t="shared" ref="AJ95" si="120">AJ92/AJ94*100%</f>
        <v>0.04</v>
      </c>
      <c r="AK95" s="464">
        <f t="shared" ref="AK95" si="121">AK92/AK94*100%</f>
        <v>0.48</v>
      </c>
      <c r="AL95" s="464">
        <f t="shared" ref="AL95" si="122">AL92/AL94*100%</f>
        <v>0.48</v>
      </c>
      <c r="AM95" s="464">
        <f t="shared" ref="AM95" si="123">AM92/AM94*100%</f>
        <v>0</v>
      </c>
      <c r="AN95" s="464">
        <f t="shared" ref="AN95" si="124">AN92/AN94*100%</f>
        <v>0.04</v>
      </c>
      <c r="AO95" s="464">
        <f t="shared" ref="AO95" si="125">AO92/AO94*100%</f>
        <v>0.53333333333333333</v>
      </c>
      <c r="AP95" s="464">
        <f t="shared" ref="AP95" si="126">AP92/AP94*100%</f>
        <v>0.42666666666666669</v>
      </c>
      <c r="AQ95" s="464">
        <f t="shared" ref="AQ95" si="127">AQ92/AQ94*100%</f>
        <v>0</v>
      </c>
      <c r="AR95" s="464">
        <f t="shared" ref="AR95" si="128">AR92/AR94*100%</f>
        <v>0.04</v>
      </c>
      <c r="AS95" s="464">
        <f t="shared" ref="AS95" si="129">AS92/AS94*100%</f>
        <v>0.61333333333333329</v>
      </c>
      <c r="AT95" s="464">
        <f t="shared" ref="AT95" si="130">AT92/AT94*100%</f>
        <v>0.34666666666666668</v>
      </c>
      <c r="AU95" s="464">
        <f t="shared" ref="AU95" si="131">AU92/AU94*100%</f>
        <v>1.3333333333333334E-2</v>
      </c>
      <c r="AV95" s="464">
        <f t="shared" ref="AV95" si="132">AV92/AV94*100%</f>
        <v>2.6666666666666668E-2</v>
      </c>
      <c r="AW95" s="464">
        <f t="shared" ref="AW95" si="133">AW92/AW94*100%</f>
        <v>0.66666666666666663</v>
      </c>
      <c r="AX95" s="464">
        <f t="shared" ref="AX95" si="134">AX92/AX94*100%</f>
        <v>0.29333333333333333</v>
      </c>
      <c r="AY95" s="464">
        <f t="shared" ref="AY95" si="135">AY92/AY94*100%</f>
        <v>1.3333333333333334E-2</v>
      </c>
      <c r="AZ95" s="464">
        <f t="shared" ref="AZ95" si="136">AZ92/AZ94*100%</f>
        <v>0.04</v>
      </c>
      <c r="BA95" s="464">
        <f t="shared" ref="BA95" si="137">BA92/BA94*100%</f>
        <v>0.53333333333333333</v>
      </c>
      <c r="BB95" s="464">
        <f t="shared" ref="BB95" si="138">BB92/BB94*100%</f>
        <v>0.41333333333333333</v>
      </c>
      <c r="BC95" s="464">
        <f t="shared" ref="BC95" si="139">BC92/BC94*100%</f>
        <v>0</v>
      </c>
      <c r="BD95" s="464">
        <f t="shared" ref="BD95" si="140">BD92/BD94*100%</f>
        <v>0.04</v>
      </c>
      <c r="BE95" s="464">
        <f t="shared" ref="BE95" si="141">BE92/BE94*100%</f>
        <v>0.62666666666666671</v>
      </c>
      <c r="BF95" s="464">
        <f t="shared" ref="BF95" si="142">BF92/BF94*100%</f>
        <v>0.33333333333333331</v>
      </c>
      <c r="BG95" s="464">
        <f t="shared" ref="BG95" si="143">BG92/BG94*100%</f>
        <v>1.3333333333333334E-2</v>
      </c>
      <c r="BH95" s="464">
        <f t="shared" ref="BH95" si="144">BH92/BH94*100%</f>
        <v>9.3333333333333338E-2</v>
      </c>
      <c r="BI95" s="464">
        <f t="shared" ref="BI95" si="145">BI92/BI94*100%</f>
        <v>0.42666666666666669</v>
      </c>
      <c r="BJ95" s="464">
        <f t="shared" ref="BJ95" si="146">BJ92/BJ94*100%</f>
        <v>0.46666666666666667</v>
      </c>
      <c r="BK95" s="464">
        <f t="shared" ref="BK95" si="147">BK92/BK94*100%</f>
        <v>0</v>
      </c>
      <c r="BL95" s="464">
        <f t="shared" ref="BL95" si="148">BL92/BL94*100%</f>
        <v>6.6666666666666666E-2</v>
      </c>
      <c r="BM95" s="464">
        <f t="shared" ref="BM95" si="149">BM92/BM94*100%</f>
        <v>0.36</v>
      </c>
      <c r="BN95" s="464">
        <f t="shared" ref="BN95" si="150">BN92/BN94*100%</f>
        <v>0.57333333333333336</v>
      </c>
      <c r="BO95" s="464">
        <f t="shared" ref="BO95" si="151">BO92/BO94*100%</f>
        <v>0</v>
      </c>
      <c r="BP95" s="464">
        <f t="shared" ref="BP95" si="152">BP92/BP94*100%</f>
        <v>0.04</v>
      </c>
      <c r="BQ95" s="464">
        <f t="shared" ref="BQ95" si="153">BQ92/BQ94*100%</f>
        <v>0.61333333333333329</v>
      </c>
      <c r="BR95" s="464">
        <f t="shared" ref="BR95" si="154">BR92/BR94*100%</f>
        <v>0.34666666666666668</v>
      </c>
      <c r="BS95" s="464">
        <f t="shared" ref="BS95" si="155">BS92/BS94*100%</f>
        <v>0</v>
      </c>
      <c r="BT95" s="464">
        <f t="shared" ref="BT95" si="156">BT92/BT94*100%</f>
        <v>0.04</v>
      </c>
      <c r="BU95" s="464">
        <f t="shared" ref="BU95" si="157">BU92/BU94*100%</f>
        <v>0.45333333333333331</v>
      </c>
      <c r="BV95" s="464">
        <f t="shared" ref="BV95" si="158">BV92/BV94*100%</f>
        <v>0.50666666666666671</v>
      </c>
      <c r="CA95" s="459"/>
      <c r="CB95" s="261"/>
      <c r="CC95" s="274"/>
    </row>
    <row r="96" spans="1:94" s="263" customFormat="1">
      <c r="A96" s="114"/>
      <c r="B96" s="114"/>
      <c r="C96" s="456"/>
      <c r="D96" s="455"/>
      <c r="E96" s="450"/>
      <c r="F96" s="450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450"/>
      <c r="R96" s="450"/>
      <c r="S96" s="465">
        <f>SUM(S95:V95)</f>
        <v>1</v>
      </c>
      <c r="T96" s="114"/>
      <c r="U96" s="114"/>
      <c r="V96" s="114"/>
      <c r="W96" s="465">
        <f>SUM(W95:Z95)</f>
        <v>1</v>
      </c>
      <c r="X96" s="114"/>
      <c r="Y96" s="114"/>
      <c r="Z96" s="114"/>
      <c r="AA96" s="465">
        <f>SUM(AA95:AD95)</f>
        <v>1</v>
      </c>
      <c r="AB96" s="114"/>
      <c r="AC96" s="114"/>
      <c r="AD96" s="114"/>
      <c r="AE96" s="465">
        <f>SUM(AE95:AH95)</f>
        <v>1</v>
      </c>
      <c r="AF96" s="114"/>
      <c r="AG96" s="114"/>
      <c r="AH96" s="114"/>
      <c r="AI96" s="465">
        <f>SUM(AI95:AL95)</f>
        <v>1</v>
      </c>
      <c r="AJ96" s="114"/>
      <c r="AK96" s="114"/>
      <c r="AL96" s="114"/>
      <c r="AM96" s="465">
        <f>SUM(AM95:AP95)</f>
        <v>1</v>
      </c>
      <c r="AN96" s="114"/>
      <c r="AO96" s="114"/>
      <c r="AP96" s="114"/>
      <c r="AQ96" s="465">
        <f>SUM(AQ95:AT95)</f>
        <v>1</v>
      </c>
      <c r="AR96" s="114"/>
      <c r="AS96" s="114"/>
      <c r="AT96" s="114"/>
      <c r="AU96" s="465">
        <f>SUM(AU95:AX95)</f>
        <v>1</v>
      </c>
      <c r="AV96" s="114"/>
      <c r="AW96" s="114"/>
      <c r="AX96" s="114"/>
      <c r="AY96" s="465">
        <f>SUM(AY95:BB95)</f>
        <v>1</v>
      </c>
      <c r="AZ96" s="114"/>
      <c r="BA96" s="114"/>
      <c r="BB96" s="114"/>
      <c r="BC96" s="465">
        <f>SUM(BC95:BF95)</f>
        <v>1</v>
      </c>
      <c r="BD96" s="114"/>
      <c r="BE96" s="114"/>
      <c r="BF96" s="114"/>
      <c r="BG96" s="465">
        <f>SUM(BG95:BJ95)</f>
        <v>1</v>
      </c>
      <c r="BH96" s="114"/>
      <c r="BI96" s="114"/>
      <c r="BJ96" s="114"/>
      <c r="BK96" s="465">
        <f>SUM(BK95:BN95)</f>
        <v>1</v>
      </c>
      <c r="BL96" s="114"/>
      <c r="BM96" s="114"/>
      <c r="BN96" s="114"/>
      <c r="BO96" s="465">
        <f>SUM(BO95:BR95)</f>
        <v>1</v>
      </c>
      <c r="BP96" s="114"/>
      <c r="BQ96" s="114"/>
      <c r="BR96" s="114"/>
      <c r="BS96" s="465">
        <f>SUM(BS95:BV95)</f>
        <v>1</v>
      </c>
      <c r="BT96" s="114"/>
      <c r="BU96" s="114"/>
      <c r="BV96" s="114"/>
      <c r="CA96" s="459"/>
      <c r="CB96" s="261"/>
      <c r="CC96" s="274"/>
    </row>
    <row r="97" spans="1:94" s="263" customFormat="1">
      <c r="A97" s="114"/>
      <c r="B97" s="114"/>
      <c r="C97" s="456"/>
      <c r="D97" s="455"/>
      <c r="E97" s="450"/>
      <c r="F97" s="450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450"/>
      <c r="R97" s="450"/>
      <c r="S97" s="465"/>
      <c r="T97" s="114"/>
      <c r="U97" s="114"/>
      <c r="V97" s="114"/>
      <c r="W97" s="465"/>
      <c r="X97" s="114"/>
      <c r="Y97" s="114"/>
      <c r="Z97" s="114"/>
      <c r="AA97" s="465"/>
      <c r="AB97" s="114"/>
      <c r="AC97" s="114"/>
      <c r="AD97" s="114"/>
      <c r="AE97" s="465"/>
      <c r="AF97" s="114"/>
      <c r="AG97" s="114"/>
      <c r="AH97" s="114"/>
      <c r="AI97" s="465"/>
      <c r="AJ97" s="114"/>
      <c r="AK97" s="114"/>
      <c r="AL97" s="114"/>
      <c r="AM97" s="465"/>
      <c r="AN97" s="114"/>
      <c r="AO97" s="114"/>
      <c r="AP97" s="114"/>
      <c r="AQ97" s="465"/>
      <c r="AR97" s="114"/>
      <c r="AS97" s="114"/>
      <c r="AT97" s="114"/>
      <c r="AU97" s="465"/>
      <c r="AV97" s="114"/>
      <c r="AW97" s="114"/>
      <c r="AX97" s="114"/>
      <c r="AY97" s="465"/>
      <c r="AZ97" s="114"/>
      <c r="BA97" s="114"/>
      <c r="BB97" s="114"/>
      <c r="BC97" s="465"/>
      <c r="BD97" s="114"/>
      <c r="BE97" s="114"/>
      <c r="BF97" s="114"/>
      <c r="BG97" s="465"/>
      <c r="BH97" s="114"/>
      <c r="BI97" s="114"/>
      <c r="BJ97" s="114"/>
      <c r="BK97" s="465"/>
      <c r="BL97" s="114"/>
      <c r="BM97" s="114"/>
      <c r="BN97" s="114"/>
      <c r="BO97" s="465"/>
      <c r="BP97" s="114"/>
      <c r="BQ97" s="114"/>
      <c r="BR97" s="114"/>
      <c r="BS97" s="465"/>
      <c r="BT97" s="114"/>
      <c r="BU97" s="114"/>
      <c r="BV97" s="114"/>
      <c r="CA97" s="459"/>
      <c r="CB97" s="261"/>
      <c r="CC97" s="274"/>
    </row>
    <row r="98" spans="1:94">
      <c r="A98" s="17">
        <v>83</v>
      </c>
      <c r="B98" s="38">
        <v>1</v>
      </c>
      <c r="C98" s="779" t="s">
        <v>323</v>
      </c>
      <c r="D98" s="18"/>
      <c r="E98" s="19"/>
      <c r="F98" s="500">
        <v>1</v>
      </c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19"/>
      <c r="R98" s="500">
        <v>1</v>
      </c>
      <c r="S98" s="21"/>
      <c r="T98" s="21"/>
      <c r="U98" s="21"/>
      <c r="V98" s="21">
        <v>4</v>
      </c>
      <c r="W98" s="22"/>
      <c r="X98" s="22"/>
      <c r="Y98" s="22">
        <v>3</v>
      </c>
      <c r="Z98" s="22"/>
      <c r="AA98" s="23"/>
      <c r="AB98" s="23"/>
      <c r="AC98" s="23">
        <v>3</v>
      </c>
      <c r="AD98" s="23"/>
      <c r="AE98" s="24"/>
      <c r="AF98" s="24"/>
      <c r="AG98" s="24">
        <v>3</v>
      </c>
      <c r="AH98" s="24"/>
      <c r="AI98" s="25"/>
      <c r="AJ98" s="25"/>
      <c r="AK98" s="25">
        <v>3</v>
      </c>
      <c r="AL98" s="25"/>
      <c r="AM98" s="26"/>
      <c r="AN98" s="26"/>
      <c r="AO98" s="26">
        <v>3</v>
      </c>
      <c r="AP98" s="26"/>
      <c r="AQ98" s="22"/>
      <c r="AR98" s="22"/>
      <c r="AS98" s="22">
        <v>3</v>
      </c>
      <c r="AT98" s="22"/>
      <c r="AU98" s="27"/>
      <c r="AV98" s="27"/>
      <c r="AW98" s="27">
        <v>3</v>
      </c>
      <c r="AX98" s="27"/>
      <c r="AY98" s="21"/>
      <c r="AZ98" s="21"/>
      <c r="BA98" s="21">
        <v>3</v>
      </c>
      <c r="BB98" s="21"/>
      <c r="BC98" s="22"/>
      <c r="BD98" s="22"/>
      <c r="BE98" s="22">
        <v>3</v>
      </c>
      <c r="BF98" s="22"/>
      <c r="BG98" s="23"/>
      <c r="BH98" s="23"/>
      <c r="BI98" s="23"/>
      <c r="BJ98" s="23">
        <v>4</v>
      </c>
      <c r="BK98" s="24"/>
      <c r="BL98" s="24"/>
      <c r="BM98" s="24">
        <v>3</v>
      </c>
      <c r="BN98" s="24"/>
      <c r="BO98" s="25"/>
      <c r="BP98" s="25"/>
      <c r="BQ98" s="25">
        <v>3</v>
      </c>
      <c r="BR98" s="25"/>
      <c r="BS98" s="26"/>
      <c r="BT98" s="26"/>
      <c r="BU98" s="26">
        <v>3</v>
      </c>
      <c r="BV98" s="26"/>
      <c r="CA98" s="170"/>
      <c r="CB98" s="44"/>
      <c r="CC98" s="171"/>
      <c r="CK98" s="28"/>
      <c r="CP98" s="28"/>
    </row>
    <row r="99" spans="1:94">
      <c r="A99" s="17">
        <v>84</v>
      </c>
      <c r="B99" s="38">
        <v>2</v>
      </c>
      <c r="C99" s="620"/>
      <c r="D99" s="18"/>
      <c r="E99" s="19">
        <v>1</v>
      </c>
      <c r="F99" s="500"/>
      <c r="G99" s="20"/>
      <c r="H99" s="20"/>
      <c r="I99" s="20">
        <v>1</v>
      </c>
      <c r="J99" s="20"/>
      <c r="K99" s="20"/>
      <c r="L99" s="20"/>
      <c r="M99" s="20"/>
      <c r="N99" s="20"/>
      <c r="O99" s="20"/>
      <c r="P99" s="20"/>
      <c r="Q99" s="19"/>
      <c r="R99" s="500"/>
      <c r="S99" s="21"/>
      <c r="T99" s="21"/>
      <c r="U99" s="21"/>
      <c r="V99" s="21">
        <v>4</v>
      </c>
      <c r="W99" s="22"/>
      <c r="X99" s="22"/>
      <c r="Y99" s="22"/>
      <c r="Z99" s="22">
        <v>4</v>
      </c>
      <c r="AA99" s="23"/>
      <c r="AB99" s="23"/>
      <c r="AC99" s="23"/>
      <c r="AD99" s="23">
        <v>4</v>
      </c>
      <c r="AE99" s="24"/>
      <c r="AF99" s="24"/>
      <c r="AG99" s="24"/>
      <c r="AH99" s="24">
        <v>4</v>
      </c>
      <c r="AI99" s="25"/>
      <c r="AJ99" s="25"/>
      <c r="AK99" s="25"/>
      <c r="AL99" s="25">
        <v>4</v>
      </c>
      <c r="AM99" s="26"/>
      <c r="AN99" s="26"/>
      <c r="AO99" s="26"/>
      <c r="AP99" s="26">
        <v>4</v>
      </c>
      <c r="AQ99" s="22"/>
      <c r="AR99" s="22"/>
      <c r="AS99" s="22"/>
      <c r="AT99" s="22">
        <v>4</v>
      </c>
      <c r="AU99" s="27"/>
      <c r="AV99" s="27"/>
      <c r="AW99" s="27"/>
      <c r="AX99" s="27">
        <v>4</v>
      </c>
      <c r="AY99" s="21"/>
      <c r="AZ99" s="21"/>
      <c r="BA99" s="21"/>
      <c r="BB99" s="21">
        <v>4</v>
      </c>
      <c r="BC99" s="22"/>
      <c r="BD99" s="22"/>
      <c r="BE99" s="22"/>
      <c r="BF99" s="22">
        <v>4</v>
      </c>
      <c r="BG99" s="23"/>
      <c r="BH99" s="23"/>
      <c r="BI99" s="23"/>
      <c r="BJ99" s="23">
        <v>4</v>
      </c>
      <c r="BK99" s="24"/>
      <c r="BL99" s="24"/>
      <c r="BM99" s="24"/>
      <c r="BN99" s="24">
        <v>4</v>
      </c>
      <c r="BO99" s="25"/>
      <c r="BP99" s="25"/>
      <c r="BQ99" s="25"/>
      <c r="BR99" s="25">
        <v>4</v>
      </c>
      <c r="BS99" s="26"/>
      <c r="BT99" s="26"/>
      <c r="BU99" s="26"/>
      <c r="BV99" s="26">
        <v>4</v>
      </c>
      <c r="CA99" s="170"/>
      <c r="CB99" s="44"/>
      <c r="CC99" s="171"/>
      <c r="CK99" s="28"/>
      <c r="CP99" s="28"/>
    </row>
    <row r="100" spans="1:94">
      <c r="A100" s="17">
        <v>85</v>
      </c>
      <c r="B100" s="38">
        <v>3</v>
      </c>
      <c r="C100" s="620"/>
      <c r="D100" s="18"/>
      <c r="E100" s="19">
        <v>1</v>
      </c>
      <c r="F100" s="500"/>
      <c r="G100" s="20"/>
      <c r="H100" s="20"/>
      <c r="I100" s="20">
        <v>1</v>
      </c>
      <c r="J100" s="20"/>
      <c r="K100" s="20"/>
      <c r="L100" s="20"/>
      <c r="M100" s="20"/>
      <c r="N100" s="20"/>
      <c r="O100" s="20"/>
      <c r="P100" s="20"/>
      <c r="Q100" s="19"/>
      <c r="R100" s="500"/>
      <c r="S100" s="21"/>
      <c r="T100" s="21"/>
      <c r="U100" s="21">
        <v>3</v>
      </c>
      <c r="V100" s="21"/>
      <c r="W100" s="22"/>
      <c r="X100" s="22"/>
      <c r="Y100" s="22">
        <v>3</v>
      </c>
      <c r="Z100" s="22"/>
      <c r="AA100" s="23"/>
      <c r="AB100" s="23"/>
      <c r="AC100" s="23">
        <v>3</v>
      </c>
      <c r="AD100" s="23"/>
      <c r="AE100" s="24"/>
      <c r="AF100" s="24"/>
      <c r="AG100" s="24">
        <v>3</v>
      </c>
      <c r="AH100" s="24"/>
      <c r="AI100" s="25"/>
      <c r="AJ100" s="25"/>
      <c r="AK100" s="25">
        <v>3</v>
      </c>
      <c r="AL100" s="25"/>
      <c r="AM100" s="26"/>
      <c r="AN100" s="26"/>
      <c r="AO100" s="26">
        <v>3</v>
      </c>
      <c r="AP100" s="26"/>
      <c r="AQ100" s="22"/>
      <c r="AR100" s="22">
        <v>2</v>
      </c>
      <c r="AS100" s="22"/>
      <c r="AT100" s="22"/>
      <c r="AU100" s="27"/>
      <c r="AV100" s="27"/>
      <c r="AW100" s="27">
        <v>3</v>
      </c>
      <c r="AX100" s="27"/>
      <c r="AY100" s="21"/>
      <c r="AZ100" s="21"/>
      <c r="BA100" s="21">
        <v>3</v>
      </c>
      <c r="BB100" s="21"/>
      <c r="BC100" s="22"/>
      <c r="BD100" s="22"/>
      <c r="BE100" s="22">
        <v>3</v>
      </c>
      <c r="BF100" s="22"/>
      <c r="BG100" s="23"/>
      <c r="BH100" s="23"/>
      <c r="BI100" s="23">
        <v>3</v>
      </c>
      <c r="BJ100" s="23"/>
      <c r="BK100" s="24"/>
      <c r="BL100" s="24"/>
      <c r="BM100" s="24">
        <v>3</v>
      </c>
      <c r="BN100" s="24"/>
      <c r="BO100" s="25"/>
      <c r="BP100" s="25"/>
      <c r="BQ100" s="25"/>
      <c r="BR100" s="25">
        <v>4</v>
      </c>
      <c r="BS100" s="26"/>
      <c r="BT100" s="26"/>
      <c r="BU100" s="26">
        <v>3</v>
      </c>
      <c r="BV100" s="26"/>
      <c r="CA100" s="170"/>
      <c r="CB100" s="44"/>
      <c r="CC100" s="171"/>
      <c r="CK100" s="28"/>
      <c r="CP100" s="28"/>
    </row>
    <row r="101" spans="1:94">
      <c r="A101" s="17">
        <v>86</v>
      </c>
      <c r="B101" s="38">
        <v>4</v>
      </c>
      <c r="C101" s="620"/>
      <c r="D101" s="18"/>
      <c r="E101" s="19">
        <v>1</v>
      </c>
      <c r="F101" s="500"/>
      <c r="G101" s="20"/>
      <c r="H101" s="20"/>
      <c r="I101" s="20">
        <v>1</v>
      </c>
      <c r="J101" s="20"/>
      <c r="K101" s="20"/>
      <c r="L101" s="20"/>
      <c r="M101" s="20"/>
      <c r="N101" s="20"/>
      <c r="O101" s="20"/>
      <c r="P101" s="20"/>
      <c r="Q101" s="19"/>
      <c r="R101" s="500"/>
      <c r="S101" s="21"/>
      <c r="T101" s="21"/>
      <c r="U101" s="21">
        <v>3</v>
      </c>
      <c r="V101" s="21"/>
      <c r="W101" s="22"/>
      <c r="X101" s="22"/>
      <c r="Y101" s="22">
        <v>3</v>
      </c>
      <c r="Z101" s="22"/>
      <c r="AA101" s="23"/>
      <c r="AB101" s="23"/>
      <c r="AC101" s="23">
        <v>3</v>
      </c>
      <c r="AD101" s="23"/>
      <c r="AE101" s="24"/>
      <c r="AF101" s="24"/>
      <c r="AG101" s="24">
        <v>3</v>
      </c>
      <c r="AH101" s="24"/>
      <c r="AI101" s="25"/>
      <c r="AJ101" s="25"/>
      <c r="AK101" s="25"/>
      <c r="AL101" s="25">
        <v>4</v>
      </c>
      <c r="AM101" s="26"/>
      <c r="AN101" s="26"/>
      <c r="AO101" s="26">
        <v>3</v>
      </c>
      <c r="AP101" s="26"/>
      <c r="AQ101" s="22"/>
      <c r="AR101" s="22"/>
      <c r="AS101" s="22">
        <v>3</v>
      </c>
      <c r="AT101" s="22"/>
      <c r="AU101" s="27"/>
      <c r="AV101" s="27"/>
      <c r="AW101" s="27">
        <v>3</v>
      </c>
      <c r="AX101" s="27"/>
      <c r="AY101" s="21"/>
      <c r="AZ101" s="21"/>
      <c r="BA101" s="21">
        <v>3</v>
      </c>
      <c r="BB101" s="21"/>
      <c r="BC101" s="22"/>
      <c r="BD101" s="22"/>
      <c r="BE101" s="22">
        <v>3</v>
      </c>
      <c r="BF101" s="22"/>
      <c r="BG101" s="23"/>
      <c r="BH101" s="23"/>
      <c r="BI101" s="23"/>
      <c r="BJ101" s="23">
        <v>4</v>
      </c>
      <c r="BK101" s="24"/>
      <c r="BL101" s="24"/>
      <c r="BM101" s="24">
        <v>3</v>
      </c>
      <c r="BN101" s="24"/>
      <c r="BO101" s="25"/>
      <c r="BP101" s="25"/>
      <c r="BQ101" s="25"/>
      <c r="BR101" s="25">
        <v>4</v>
      </c>
      <c r="BS101" s="26"/>
      <c r="BT101" s="26"/>
      <c r="BU101" s="26"/>
      <c r="BV101" s="26">
        <v>4</v>
      </c>
      <c r="CA101" s="170"/>
      <c r="CB101" s="44"/>
      <c r="CC101" s="171"/>
      <c r="CK101" s="28"/>
      <c r="CP101" s="28"/>
    </row>
    <row r="102" spans="1:94">
      <c r="A102" s="17">
        <v>87</v>
      </c>
      <c r="B102" s="38">
        <v>5</v>
      </c>
      <c r="C102" s="620"/>
      <c r="D102" s="18"/>
      <c r="E102" s="19">
        <v>1</v>
      </c>
      <c r="F102" s="500"/>
      <c r="G102" s="20"/>
      <c r="H102" s="20"/>
      <c r="I102" s="20">
        <v>1</v>
      </c>
      <c r="J102" s="20"/>
      <c r="K102" s="20"/>
      <c r="L102" s="20"/>
      <c r="M102" s="20"/>
      <c r="N102" s="20"/>
      <c r="O102" s="20"/>
      <c r="P102" s="20"/>
      <c r="Q102" s="19"/>
      <c r="R102" s="500"/>
      <c r="S102" s="21"/>
      <c r="T102" s="21"/>
      <c r="U102" s="21">
        <v>3</v>
      </c>
      <c r="V102" s="21"/>
      <c r="W102" s="22"/>
      <c r="X102" s="22"/>
      <c r="Y102" s="22">
        <v>3</v>
      </c>
      <c r="Z102" s="22"/>
      <c r="AA102" s="23"/>
      <c r="AB102" s="23"/>
      <c r="AC102" s="23">
        <v>3</v>
      </c>
      <c r="AD102" s="23"/>
      <c r="AE102" s="24"/>
      <c r="AF102" s="24"/>
      <c r="AG102" s="24">
        <v>3</v>
      </c>
      <c r="AH102" s="24"/>
      <c r="AI102" s="25"/>
      <c r="AJ102" s="25"/>
      <c r="AK102" s="25">
        <v>3</v>
      </c>
      <c r="AL102" s="25"/>
      <c r="AM102" s="26"/>
      <c r="AN102" s="26"/>
      <c r="AO102" s="26">
        <v>3</v>
      </c>
      <c r="AP102" s="26"/>
      <c r="AQ102" s="22"/>
      <c r="AR102" s="22"/>
      <c r="AS102" s="22">
        <v>3</v>
      </c>
      <c r="AT102" s="22"/>
      <c r="AU102" s="27"/>
      <c r="AV102" s="27"/>
      <c r="AW102" s="27">
        <v>3</v>
      </c>
      <c r="AX102" s="27"/>
      <c r="AY102" s="21"/>
      <c r="AZ102" s="21"/>
      <c r="BA102" s="21"/>
      <c r="BB102" s="21">
        <v>4</v>
      </c>
      <c r="BC102" s="22"/>
      <c r="BD102" s="22"/>
      <c r="BE102" s="22">
        <v>3</v>
      </c>
      <c r="BF102" s="22"/>
      <c r="BG102" s="23"/>
      <c r="BH102" s="23"/>
      <c r="BI102" s="23">
        <v>3</v>
      </c>
      <c r="BJ102" s="23"/>
      <c r="BK102" s="24"/>
      <c r="BL102" s="24"/>
      <c r="BM102" s="24">
        <v>3</v>
      </c>
      <c r="BN102" s="24"/>
      <c r="BO102" s="25"/>
      <c r="BP102" s="25"/>
      <c r="BQ102" s="25"/>
      <c r="BR102" s="25">
        <v>4</v>
      </c>
      <c r="BS102" s="26"/>
      <c r="BT102" s="26"/>
      <c r="BU102" s="26"/>
      <c r="BV102" s="26">
        <v>4</v>
      </c>
      <c r="CA102" s="170"/>
      <c r="CB102" s="44"/>
      <c r="CC102" s="171"/>
      <c r="CK102" s="28"/>
      <c r="CP102" s="28"/>
    </row>
    <row r="103" spans="1:94">
      <c r="A103" s="17">
        <v>88</v>
      </c>
      <c r="B103" s="38">
        <v>6</v>
      </c>
      <c r="C103" s="620"/>
      <c r="D103" s="18">
        <v>1</v>
      </c>
      <c r="E103" s="19"/>
      <c r="F103" s="500"/>
      <c r="G103" s="20"/>
      <c r="H103" s="20">
        <v>1</v>
      </c>
      <c r="I103" s="20"/>
      <c r="J103" s="20"/>
      <c r="K103" s="20"/>
      <c r="L103" s="20"/>
      <c r="M103" s="20"/>
      <c r="N103" s="20"/>
      <c r="O103" s="20"/>
      <c r="P103" s="20"/>
      <c r="Q103" s="19"/>
      <c r="R103" s="500"/>
      <c r="S103" s="21"/>
      <c r="T103" s="21"/>
      <c r="U103" s="21">
        <v>3</v>
      </c>
      <c r="V103" s="21"/>
      <c r="W103" s="22"/>
      <c r="X103" s="22"/>
      <c r="Y103" s="22">
        <v>3</v>
      </c>
      <c r="Z103" s="22"/>
      <c r="AA103" s="23"/>
      <c r="AB103" s="23"/>
      <c r="AC103" s="23">
        <v>3</v>
      </c>
      <c r="AD103" s="23"/>
      <c r="AE103" s="24"/>
      <c r="AF103" s="24"/>
      <c r="AG103" s="24"/>
      <c r="AH103" s="24">
        <v>4</v>
      </c>
      <c r="AI103" s="25"/>
      <c r="AJ103" s="25"/>
      <c r="AK103" s="25"/>
      <c r="AL103" s="25">
        <v>4</v>
      </c>
      <c r="AM103" s="26"/>
      <c r="AN103" s="26"/>
      <c r="AO103" s="26"/>
      <c r="AP103" s="26">
        <v>4</v>
      </c>
      <c r="AQ103" s="22"/>
      <c r="AR103" s="22"/>
      <c r="AS103" s="22">
        <v>3</v>
      </c>
      <c r="AT103" s="22"/>
      <c r="AU103" s="27"/>
      <c r="AV103" s="27"/>
      <c r="AW103" s="27">
        <v>3</v>
      </c>
      <c r="AX103" s="27"/>
      <c r="AY103" s="21"/>
      <c r="AZ103" s="21"/>
      <c r="BA103" s="21"/>
      <c r="BB103" s="21">
        <v>4</v>
      </c>
      <c r="BC103" s="22"/>
      <c r="BD103" s="22"/>
      <c r="BE103" s="22"/>
      <c r="BF103" s="22">
        <v>4</v>
      </c>
      <c r="BG103" s="23"/>
      <c r="BH103" s="23"/>
      <c r="BI103" s="23"/>
      <c r="BJ103" s="23">
        <v>4</v>
      </c>
      <c r="BK103" s="24"/>
      <c r="BL103" s="24"/>
      <c r="BM103" s="24"/>
      <c r="BN103" s="24">
        <v>4</v>
      </c>
      <c r="BO103" s="25"/>
      <c r="BP103" s="25"/>
      <c r="BQ103" s="25"/>
      <c r="BR103" s="25">
        <v>4</v>
      </c>
      <c r="BS103" s="26"/>
      <c r="BT103" s="26"/>
      <c r="BU103" s="26"/>
      <c r="BV103" s="26">
        <v>4</v>
      </c>
      <c r="CA103" s="170"/>
      <c r="CB103" s="44"/>
      <c r="CC103" s="171"/>
      <c r="CK103" s="28"/>
      <c r="CP103" s="28"/>
    </row>
    <row r="104" spans="1:94">
      <c r="A104" s="17">
        <v>89</v>
      </c>
      <c r="B104" s="38">
        <v>7</v>
      </c>
      <c r="C104" s="620"/>
      <c r="D104" s="18">
        <v>1</v>
      </c>
      <c r="E104" s="19"/>
      <c r="F104" s="500"/>
      <c r="G104" s="20"/>
      <c r="H104" s="20"/>
      <c r="I104" s="20"/>
      <c r="J104" s="20"/>
      <c r="K104" s="20">
        <v>1</v>
      </c>
      <c r="L104" s="20"/>
      <c r="M104" s="20"/>
      <c r="N104" s="20"/>
      <c r="O104" s="20"/>
      <c r="P104" s="20"/>
      <c r="Q104" s="19"/>
      <c r="R104" s="500"/>
      <c r="S104" s="21"/>
      <c r="T104" s="21"/>
      <c r="U104" s="21"/>
      <c r="V104" s="21">
        <v>4</v>
      </c>
      <c r="W104" s="22"/>
      <c r="X104" s="22"/>
      <c r="Y104" s="22"/>
      <c r="Z104" s="22">
        <v>4</v>
      </c>
      <c r="AA104" s="23"/>
      <c r="AB104" s="23"/>
      <c r="AC104" s="23"/>
      <c r="AD104" s="23">
        <v>4</v>
      </c>
      <c r="AE104" s="24"/>
      <c r="AF104" s="24"/>
      <c r="AG104" s="24"/>
      <c r="AH104" s="24">
        <v>4</v>
      </c>
      <c r="AI104" s="25"/>
      <c r="AJ104" s="25"/>
      <c r="AK104" s="25"/>
      <c r="AL104" s="25">
        <v>4</v>
      </c>
      <c r="AM104" s="26"/>
      <c r="AN104" s="26"/>
      <c r="AO104" s="26"/>
      <c r="AP104" s="26">
        <v>4</v>
      </c>
      <c r="AQ104" s="22"/>
      <c r="AR104" s="22"/>
      <c r="AS104" s="22"/>
      <c r="AT104" s="22">
        <v>4</v>
      </c>
      <c r="AU104" s="27"/>
      <c r="AV104" s="27"/>
      <c r="AW104" s="27"/>
      <c r="AX104" s="27">
        <v>4</v>
      </c>
      <c r="AY104" s="21"/>
      <c r="AZ104" s="21"/>
      <c r="BA104" s="21"/>
      <c r="BB104" s="21">
        <v>4</v>
      </c>
      <c r="BC104" s="22"/>
      <c r="BD104" s="22"/>
      <c r="BE104" s="22"/>
      <c r="BF104" s="22">
        <v>4</v>
      </c>
      <c r="BG104" s="23"/>
      <c r="BH104" s="23"/>
      <c r="BI104" s="23"/>
      <c r="BJ104" s="23">
        <v>4</v>
      </c>
      <c r="BK104" s="24"/>
      <c r="BL104" s="24"/>
      <c r="BM104" s="24"/>
      <c r="BN104" s="24">
        <v>4</v>
      </c>
      <c r="BO104" s="25"/>
      <c r="BP104" s="25"/>
      <c r="BQ104" s="25"/>
      <c r="BR104" s="25">
        <v>4</v>
      </c>
      <c r="BS104" s="26"/>
      <c r="BT104" s="26"/>
      <c r="BU104" s="26">
        <v>3</v>
      </c>
      <c r="BV104" s="26"/>
      <c r="CA104" s="170"/>
      <c r="CB104" s="44"/>
      <c r="CC104" s="171"/>
      <c r="CK104" s="28"/>
      <c r="CP104" s="28"/>
    </row>
    <row r="105" spans="1:94">
      <c r="A105" s="17">
        <v>90</v>
      </c>
      <c r="B105" s="38">
        <v>8</v>
      </c>
      <c r="C105" s="620"/>
      <c r="D105" s="18"/>
      <c r="E105" s="19">
        <v>1</v>
      </c>
      <c r="F105" s="500"/>
      <c r="G105" s="20"/>
      <c r="H105" s="20"/>
      <c r="I105" s="20"/>
      <c r="J105" s="20">
        <v>1</v>
      </c>
      <c r="K105" s="20"/>
      <c r="L105" s="20"/>
      <c r="M105" s="20"/>
      <c r="N105" s="20"/>
      <c r="O105" s="20"/>
      <c r="P105" s="20"/>
      <c r="Q105" s="19"/>
      <c r="R105" s="500"/>
      <c r="S105" s="21"/>
      <c r="T105" s="21"/>
      <c r="U105" s="21"/>
      <c r="V105" s="21">
        <v>4</v>
      </c>
      <c r="W105" s="22"/>
      <c r="X105" s="22"/>
      <c r="Y105" s="22"/>
      <c r="Z105" s="22">
        <v>4</v>
      </c>
      <c r="AA105" s="23"/>
      <c r="AB105" s="23"/>
      <c r="AC105" s="23"/>
      <c r="AD105" s="23">
        <v>4</v>
      </c>
      <c r="AE105" s="24"/>
      <c r="AF105" s="24"/>
      <c r="AG105" s="24"/>
      <c r="AH105" s="24">
        <v>4</v>
      </c>
      <c r="AI105" s="25"/>
      <c r="AJ105" s="25"/>
      <c r="AK105" s="25"/>
      <c r="AL105" s="25">
        <v>4</v>
      </c>
      <c r="AM105" s="26"/>
      <c r="AN105" s="26"/>
      <c r="AO105" s="26"/>
      <c r="AP105" s="26">
        <v>4</v>
      </c>
      <c r="AQ105" s="22"/>
      <c r="AR105" s="22"/>
      <c r="AS105" s="22"/>
      <c r="AT105" s="22">
        <v>4</v>
      </c>
      <c r="AU105" s="27"/>
      <c r="AV105" s="27"/>
      <c r="AW105" s="27"/>
      <c r="AX105" s="27">
        <v>4</v>
      </c>
      <c r="AY105" s="21"/>
      <c r="AZ105" s="21"/>
      <c r="BA105" s="21"/>
      <c r="BB105" s="21">
        <v>4</v>
      </c>
      <c r="BC105" s="22"/>
      <c r="BD105" s="22"/>
      <c r="BE105" s="22"/>
      <c r="BF105" s="22">
        <v>4</v>
      </c>
      <c r="BG105" s="23"/>
      <c r="BH105" s="23"/>
      <c r="BI105" s="23"/>
      <c r="BJ105" s="23">
        <v>4</v>
      </c>
      <c r="BK105" s="24"/>
      <c r="BL105" s="24"/>
      <c r="BM105" s="24"/>
      <c r="BN105" s="24">
        <v>4</v>
      </c>
      <c r="BO105" s="25"/>
      <c r="BP105" s="25"/>
      <c r="BQ105" s="25"/>
      <c r="BR105" s="25">
        <v>4</v>
      </c>
      <c r="BS105" s="26"/>
      <c r="BT105" s="26"/>
      <c r="BU105" s="26"/>
      <c r="BV105" s="26">
        <v>4</v>
      </c>
      <c r="CA105" s="170"/>
      <c r="CB105" s="44"/>
      <c r="CC105" s="171"/>
      <c r="CK105" s="28"/>
      <c r="CP105" s="28"/>
    </row>
    <row r="106" spans="1:94">
      <c r="A106" s="17">
        <v>91</v>
      </c>
      <c r="B106" s="38">
        <v>9</v>
      </c>
      <c r="C106" s="620"/>
      <c r="D106" s="18">
        <v>1</v>
      </c>
      <c r="E106" s="19"/>
      <c r="F106" s="50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19"/>
      <c r="R106" s="500">
        <v>1</v>
      </c>
      <c r="S106" s="21"/>
      <c r="T106" s="21"/>
      <c r="U106" s="21">
        <v>3</v>
      </c>
      <c r="V106" s="21"/>
      <c r="W106" s="22"/>
      <c r="X106" s="22"/>
      <c r="Y106" s="22"/>
      <c r="Z106" s="22">
        <v>4</v>
      </c>
      <c r="AA106" s="23"/>
      <c r="AB106" s="23"/>
      <c r="AC106" s="23">
        <v>3</v>
      </c>
      <c r="AD106" s="23"/>
      <c r="AE106" s="24"/>
      <c r="AF106" s="24"/>
      <c r="AG106" s="24">
        <v>3</v>
      </c>
      <c r="AH106" s="24"/>
      <c r="AI106" s="25"/>
      <c r="AJ106" s="25"/>
      <c r="AK106" s="25">
        <v>3</v>
      </c>
      <c r="AL106" s="25"/>
      <c r="AM106" s="26"/>
      <c r="AN106" s="26"/>
      <c r="AO106" s="26">
        <v>3</v>
      </c>
      <c r="AP106" s="26"/>
      <c r="AQ106" s="22"/>
      <c r="AR106" s="22"/>
      <c r="AS106" s="22">
        <v>3</v>
      </c>
      <c r="AT106" s="22"/>
      <c r="AU106" s="27"/>
      <c r="AV106" s="27"/>
      <c r="AW106" s="27">
        <v>3</v>
      </c>
      <c r="AX106" s="27"/>
      <c r="AY106" s="21"/>
      <c r="AZ106" s="21"/>
      <c r="BA106" s="21">
        <v>3</v>
      </c>
      <c r="BB106" s="21"/>
      <c r="BC106" s="22"/>
      <c r="BD106" s="22"/>
      <c r="BE106" s="22">
        <v>3</v>
      </c>
      <c r="BF106" s="22"/>
      <c r="BG106" s="23"/>
      <c r="BH106" s="23"/>
      <c r="BI106" s="23"/>
      <c r="BJ106" s="23">
        <v>4</v>
      </c>
      <c r="BK106" s="24"/>
      <c r="BL106" s="24"/>
      <c r="BM106" s="24">
        <v>3</v>
      </c>
      <c r="BN106" s="24"/>
      <c r="BO106" s="25"/>
      <c r="BP106" s="25"/>
      <c r="BQ106" s="25">
        <v>3</v>
      </c>
      <c r="BR106" s="25"/>
      <c r="BS106" s="26"/>
      <c r="BT106" s="26"/>
      <c r="BU106" s="26">
        <v>3</v>
      </c>
      <c r="BV106" s="26"/>
      <c r="CA106" s="170"/>
      <c r="CB106" s="44"/>
      <c r="CC106" s="171"/>
      <c r="CK106" s="28"/>
      <c r="CP106" s="28"/>
    </row>
    <row r="107" spans="1:94">
      <c r="A107" s="17">
        <v>92</v>
      </c>
      <c r="B107" s="38">
        <v>10</v>
      </c>
      <c r="C107" s="620"/>
      <c r="D107" s="18">
        <v>1</v>
      </c>
      <c r="E107" s="19"/>
      <c r="F107" s="500"/>
      <c r="G107" s="20"/>
      <c r="H107" s="20"/>
      <c r="I107" s="20"/>
      <c r="J107" s="20">
        <v>1</v>
      </c>
      <c r="K107" s="20"/>
      <c r="L107" s="20"/>
      <c r="M107" s="20"/>
      <c r="N107" s="20"/>
      <c r="O107" s="20"/>
      <c r="P107" s="20"/>
      <c r="Q107" s="19"/>
      <c r="R107" s="500"/>
      <c r="S107" s="21"/>
      <c r="T107" s="21"/>
      <c r="U107" s="21">
        <v>3</v>
      </c>
      <c r="V107" s="21"/>
      <c r="W107" s="22"/>
      <c r="X107" s="22"/>
      <c r="Y107" s="22">
        <v>3</v>
      </c>
      <c r="Z107" s="22"/>
      <c r="AA107" s="23"/>
      <c r="AB107" s="23"/>
      <c r="AC107" s="23">
        <v>3</v>
      </c>
      <c r="AD107" s="23"/>
      <c r="AE107" s="24"/>
      <c r="AF107" s="24"/>
      <c r="AG107" s="24">
        <v>3</v>
      </c>
      <c r="AH107" s="24"/>
      <c r="AI107" s="25"/>
      <c r="AJ107" s="25"/>
      <c r="AK107" s="25">
        <v>3</v>
      </c>
      <c r="AL107" s="25"/>
      <c r="AM107" s="26"/>
      <c r="AN107" s="26"/>
      <c r="AO107" s="26">
        <v>3</v>
      </c>
      <c r="AP107" s="26"/>
      <c r="AQ107" s="22"/>
      <c r="AR107" s="22">
        <v>2</v>
      </c>
      <c r="AS107" s="22"/>
      <c r="AT107" s="22"/>
      <c r="AU107" s="27"/>
      <c r="AV107" s="27"/>
      <c r="AW107" s="27">
        <v>3</v>
      </c>
      <c r="AX107" s="27"/>
      <c r="AY107" s="21"/>
      <c r="AZ107" s="21"/>
      <c r="BA107" s="21">
        <v>3</v>
      </c>
      <c r="BB107" s="21"/>
      <c r="BC107" s="22"/>
      <c r="BD107" s="22"/>
      <c r="BE107" s="22">
        <v>3</v>
      </c>
      <c r="BF107" s="22"/>
      <c r="BG107" s="23"/>
      <c r="BH107" s="23"/>
      <c r="BI107" s="23">
        <v>3</v>
      </c>
      <c r="BJ107" s="23"/>
      <c r="BK107" s="24"/>
      <c r="BL107" s="24"/>
      <c r="BM107" s="24">
        <v>3</v>
      </c>
      <c r="BN107" s="24"/>
      <c r="BO107" s="25"/>
      <c r="BP107" s="25"/>
      <c r="BQ107" s="25">
        <v>3</v>
      </c>
      <c r="BR107" s="25"/>
      <c r="BS107" s="26"/>
      <c r="BT107" s="26"/>
      <c r="BU107" s="26">
        <v>3</v>
      </c>
      <c r="BV107" s="26"/>
      <c r="CA107" s="170"/>
      <c r="CB107" s="44"/>
      <c r="CC107" s="171"/>
      <c r="CK107" s="28"/>
      <c r="CP107" s="28"/>
    </row>
    <row r="108" spans="1:94">
      <c r="A108" s="17">
        <v>93</v>
      </c>
      <c r="B108" s="38">
        <v>11</v>
      </c>
      <c r="C108" s="780"/>
      <c r="D108" s="18"/>
      <c r="E108" s="19"/>
      <c r="F108" s="500">
        <v>1</v>
      </c>
      <c r="G108" s="20"/>
      <c r="H108" s="20">
        <v>1</v>
      </c>
      <c r="I108" s="20"/>
      <c r="J108" s="20"/>
      <c r="K108" s="20"/>
      <c r="L108" s="20"/>
      <c r="M108" s="20"/>
      <c r="N108" s="20"/>
      <c r="O108" s="20"/>
      <c r="P108" s="20"/>
      <c r="Q108" s="19"/>
      <c r="R108" s="500"/>
      <c r="S108" s="21"/>
      <c r="T108" s="21"/>
      <c r="U108" s="21">
        <v>3</v>
      </c>
      <c r="V108" s="21"/>
      <c r="W108" s="22"/>
      <c r="X108" s="22"/>
      <c r="Y108" s="22">
        <v>3</v>
      </c>
      <c r="Z108" s="22"/>
      <c r="AA108" s="23"/>
      <c r="AB108" s="23"/>
      <c r="AC108" s="23"/>
      <c r="AD108" s="23">
        <v>4</v>
      </c>
      <c r="AE108" s="24"/>
      <c r="AF108" s="24"/>
      <c r="AG108" s="24">
        <v>3</v>
      </c>
      <c r="AH108" s="24"/>
      <c r="AI108" s="25"/>
      <c r="AJ108" s="25"/>
      <c r="AK108" s="25">
        <v>3</v>
      </c>
      <c r="AL108" s="25"/>
      <c r="AM108" s="26"/>
      <c r="AN108" s="26"/>
      <c r="AO108" s="26"/>
      <c r="AP108" s="26">
        <v>4</v>
      </c>
      <c r="AQ108" s="22"/>
      <c r="AR108" s="22"/>
      <c r="AS108" s="22">
        <v>3</v>
      </c>
      <c r="AT108" s="22"/>
      <c r="AU108" s="27"/>
      <c r="AV108" s="27"/>
      <c r="AW108" s="27">
        <v>3</v>
      </c>
      <c r="AX108" s="27"/>
      <c r="AY108" s="21"/>
      <c r="AZ108" s="21"/>
      <c r="BA108" s="21">
        <v>3</v>
      </c>
      <c r="BB108" s="21"/>
      <c r="BC108" s="22"/>
      <c r="BD108" s="22"/>
      <c r="BE108" s="22">
        <v>3</v>
      </c>
      <c r="BF108" s="22"/>
      <c r="BG108" s="23"/>
      <c r="BH108" s="23"/>
      <c r="BI108" s="23">
        <v>3</v>
      </c>
      <c r="BJ108" s="23"/>
      <c r="BK108" s="24"/>
      <c r="BL108" s="24"/>
      <c r="BM108" s="24">
        <v>3</v>
      </c>
      <c r="BN108" s="24"/>
      <c r="BO108" s="25"/>
      <c r="BP108" s="25"/>
      <c r="BQ108" s="25"/>
      <c r="BR108" s="25">
        <v>4</v>
      </c>
      <c r="BS108" s="26"/>
      <c r="BT108" s="26"/>
      <c r="BU108" s="26"/>
      <c r="BV108" s="26">
        <v>4</v>
      </c>
      <c r="CA108" s="170"/>
      <c r="CB108" s="44"/>
      <c r="CC108" s="171"/>
      <c r="CK108" s="28"/>
      <c r="CP108" s="28"/>
    </row>
    <row r="109" spans="1:94" s="28" customFormat="1">
      <c r="A109" s="184"/>
      <c r="B109" s="184"/>
      <c r="C109" s="517"/>
      <c r="D109" s="533">
        <f>SUM(D98:D108)</f>
        <v>4</v>
      </c>
      <c r="E109" s="533">
        <f t="shared" ref="E109:BP109" si="159">SUM(E98:E108)</f>
        <v>5</v>
      </c>
      <c r="F109" s="533">
        <f t="shared" si="159"/>
        <v>2</v>
      </c>
      <c r="G109" s="533">
        <f t="shared" si="159"/>
        <v>0</v>
      </c>
      <c r="H109" s="533">
        <f t="shared" si="159"/>
        <v>2</v>
      </c>
      <c r="I109" s="533">
        <f t="shared" si="159"/>
        <v>4</v>
      </c>
      <c r="J109" s="533">
        <f t="shared" si="159"/>
        <v>2</v>
      </c>
      <c r="K109" s="533">
        <f t="shared" si="159"/>
        <v>1</v>
      </c>
      <c r="L109" s="533">
        <f t="shared" si="159"/>
        <v>0</v>
      </c>
      <c r="M109" s="533">
        <f t="shared" si="159"/>
        <v>0</v>
      </c>
      <c r="N109" s="533">
        <f t="shared" si="159"/>
        <v>0</v>
      </c>
      <c r="O109" s="533">
        <f t="shared" si="159"/>
        <v>0</v>
      </c>
      <c r="P109" s="533">
        <f t="shared" si="159"/>
        <v>0</v>
      </c>
      <c r="Q109" s="533">
        <f t="shared" si="159"/>
        <v>0</v>
      </c>
      <c r="R109" s="533">
        <f t="shared" si="159"/>
        <v>2</v>
      </c>
      <c r="S109" s="533">
        <f t="shared" si="159"/>
        <v>0</v>
      </c>
      <c r="T109" s="533">
        <f t="shared" si="159"/>
        <v>0</v>
      </c>
      <c r="U109" s="533">
        <f t="shared" si="159"/>
        <v>21</v>
      </c>
      <c r="V109" s="533">
        <f t="shared" si="159"/>
        <v>16</v>
      </c>
      <c r="W109" s="533">
        <f t="shared" si="159"/>
        <v>0</v>
      </c>
      <c r="X109" s="533">
        <f t="shared" si="159"/>
        <v>0</v>
      </c>
      <c r="Y109" s="533">
        <f t="shared" si="159"/>
        <v>21</v>
      </c>
      <c r="Z109" s="533">
        <f t="shared" si="159"/>
        <v>16</v>
      </c>
      <c r="AA109" s="533">
        <f t="shared" si="159"/>
        <v>0</v>
      </c>
      <c r="AB109" s="533">
        <f t="shared" si="159"/>
        <v>0</v>
      </c>
      <c r="AC109" s="533">
        <f t="shared" si="159"/>
        <v>21</v>
      </c>
      <c r="AD109" s="533">
        <f t="shared" si="159"/>
        <v>16</v>
      </c>
      <c r="AE109" s="533">
        <f t="shared" si="159"/>
        <v>0</v>
      </c>
      <c r="AF109" s="533">
        <f t="shared" si="159"/>
        <v>0</v>
      </c>
      <c r="AG109" s="533">
        <f t="shared" si="159"/>
        <v>21</v>
      </c>
      <c r="AH109" s="533">
        <f t="shared" si="159"/>
        <v>16</v>
      </c>
      <c r="AI109" s="533">
        <f t="shared" si="159"/>
        <v>0</v>
      </c>
      <c r="AJ109" s="533">
        <f t="shared" si="159"/>
        <v>0</v>
      </c>
      <c r="AK109" s="533">
        <f t="shared" si="159"/>
        <v>18</v>
      </c>
      <c r="AL109" s="533">
        <f t="shared" si="159"/>
        <v>20</v>
      </c>
      <c r="AM109" s="533">
        <f t="shared" si="159"/>
        <v>0</v>
      </c>
      <c r="AN109" s="533">
        <f t="shared" si="159"/>
        <v>0</v>
      </c>
      <c r="AO109" s="533">
        <f t="shared" si="159"/>
        <v>18</v>
      </c>
      <c r="AP109" s="533">
        <f t="shared" si="159"/>
        <v>20</v>
      </c>
      <c r="AQ109" s="533">
        <f t="shared" si="159"/>
        <v>0</v>
      </c>
      <c r="AR109" s="533">
        <f t="shared" si="159"/>
        <v>4</v>
      </c>
      <c r="AS109" s="533">
        <f t="shared" si="159"/>
        <v>18</v>
      </c>
      <c r="AT109" s="533">
        <f t="shared" si="159"/>
        <v>12</v>
      </c>
      <c r="AU109" s="533">
        <f t="shared" si="159"/>
        <v>0</v>
      </c>
      <c r="AV109" s="533">
        <f t="shared" si="159"/>
        <v>0</v>
      </c>
      <c r="AW109" s="533">
        <f t="shared" si="159"/>
        <v>24</v>
      </c>
      <c r="AX109" s="533">
        <f t="shared" si="159"/>
        <v>12</v>
      </c>
      <c r="AY109" s="533">
        <f t="shared" si="159"/>
        <v>0</v>
      </c>
      <c r="AZ109" s="533">
        <f t="shared" si="159"/>
        <v>0</v>
      </c>
      <c r="BA109" s="533">
        <f t="shared" si="159"/>
        <v>18</v>
      </c>
      <c r="BB109" s="533">
        <f t="shared" si="159"/>
        <v>20</v>
      </c>
      <c r="BC109" s="533">
        <f t="shared" si="159"/>
        <v>0</v>
      </c>
      <c r="BD109" s="533">
        <f t="shared" si="159"/>
        <v>0</v>
      </c>
      <c r="BE109" s="533">
        <f t="shared" si="159"/>
        <v>21</v>
      </c>
      <c r="BF109" s="533">
        <f t="shared" si="159"/>
        <v>16</v>
      </c>
      <c r="BG109" s="533">
        <f t="shared" si="159"/>
        <v>0</v>
      </c>
      <c r="BH109" s="533">
        <f t="shared" si="159"/>
        <v>0</v>
      </c>
      <c r="BI109" s="533">
        <f t="shared" si="159"/>
        <v>12</v>
      </c>
      <c r="BJ109" s="533">
        <f t="shared" si="159"/>
        <v>28</v>
      </c>
      <c r="BK109" s="533">
        <f t="shared" si="159"/>
        <v>0</v>
      </c>
      <c r="BL109" s="533">
        <f t="shared" si="159"/>
        <v>0</v>
      </c>
      <c r="BM109" s="533">
        <f t="shared" si="159"/>
        <v>21</v>
      </c>
      <c r="BN109" s="533">
        <f t="shared" si="159"/>
        <v>16</v>
      </c>
      <c r="BO109" s="533">
        <f t="shared" si="159"/>
        <v>0</v>
      </c>
      <c r="BP109" s="533">
        <f t="shared" si="159"/>
        <v>0</v>
      </c>
      <c r="BQ109" s="533">
        <f t="shared" ref="BQ109:BV109" si="160">SUM(BQ98:BQ108)</f>
        <v>9</v>
      </c>
      <c r="BR109" s="533">
        <f t="shared" si="160"/>
        <v>32</v>
      </c>
      <c r="BS109" s="533">
        <f t="shared" si="160"/>
        <v>0</v>
      </c>
      <c r="BT109" s="533">
        <f t="shared" si="160"/>
        <v>0</v>
      </c>
      <c r="BU109" s="533">
        <f t="shared" si="160"/>
        <v>15</v>
      </c>
      <c r="BV109" s="533">
        <f t="shared" si="160"/>
        <v>24</v>
      </c>
      <c r="CA109" s="535"/>
      <c r="CB109" s="536"/>
      <c r="CC109" s="537"/>
    </row>
    <row r="110" spans="1:94" s="28" customFormat="1">
      <c r="A110" s="184"/>
      <c r="B110" s="184"/>
      <c r="C110" s="517"/>
      <c r="D110" s="533">
        <f>SUM(D109:F109)</f>
        <v>11</v>
      </c>
      <c r="E110" s="530"/>
      <c r="F110" s="530"/>
      <c r="G110" s="184">
        <f>SUM(G109:R109)</f>
        <v>11</v>
      </c>
      <c r="H110" s="184"/>
      <c r="I110" s="184"/>
      <c r="J110" s="184"/>
      <c r="K110" s="184"/>
      <c r="L110" s="184"/>
      <c r="M110" s="184"/>
      <c r="N110" s="184"/>
      <c r="O110" s="184"/>
      <c r="P110" s="184"/>
      <c r="Q110" s="530"/>
      <c r="R110" s="530"/>
      <c r="S110" s="184">
        <f>S109/1</f>
        <v>0</v>
      </c>
      <c r="T110" s="184">
        <f>T109/2</f>
        <v>0</v>
      </c>
      <c r="U110" s="184">
        <f>U109/3</f>
        <v>7</v>
      </c>
      <c r="V110" s="184">
        <f>V109/4</f>
        <v>4</v>
      </c>
      <c r="W110" s="184">
        <f t="shared" ref="W110" si="161">W109/1</f>
        <v>0</v>
      </c>
      <c r="X110" s="184">
        <f t="shared" ref="X110" si="162">X109/2</f>
        <v>0</v>
      </c>
      <c r="Y110" s="184">
        <f t="shared" ref="Y110" si="163">Y109/3</f>
        <v>7</v>
      </c>
      <c r="Z110" s="184">
        <f t="shared" ref="Z110" si="164">Z109/4</f>
        <v>4</v>
      </c>
      <c r="AA110" s="184">
        <f t="shared" ref="AA110" si="165">AA109/1</f>
        <v>0</v>
      </c>
      <c r="AB110" s="184">
        <f t="shared" ref="AB110" si="166">AB109/2</f>
        <v>0</v>
      </c>
      <c r="AC110" s="184">
        <f t="shared" ref="AC110" si="167">AC109/3</f>
        <v>7</v>
      </c>
      <c r="AD110" s="184">
        <f t="shared" ref="AD110" si="168">AD109/4</f>
        <v>4</v>
      </c>
      <c r="AE110" s="184">
        <f t="shared" ref="AE110" si="169">AE109/1</f>
        <v>0</v>
      </c>
      <c r="AF110" s="184">
        <f t="shared" ref="AF110" si="170">AF109/2</f>
        <v>0</v>
      </c>
      <c r="AG110" s="184">
        <f t="shared" ref="AG110" si="171">AG109/3</f>
        <v>7</v>
      </c>
      <c r="AH110" s="184">
        <f t="shared" ref="AH110" si="172">AH109/4</f>
        <v>4</v>
      </c>
      <c r="AI110" s="184">
        <f t="shared" ref="AI110" si="173">AI109/1</f>
        <v>0</v>
      </c>
      <c r="AJ110" s="184">
        <f t="shared" ref="AJ110" si="174">AJ109/2</f>
        <v>0</v>
      </c>
      <c r="AK110" s="184">
        <f t="shared" ref="AK110" si="175">AK109/3</f>
        <v>6</v>
      </c>
      <c r="AL110" s="184">
        <f t="shared" ref="AL110" si="176">AL109/4</f>
        <v>5</v>
      </c>
      <c r="AM110" s="184">
        <f t="shared" ref="AM110" si="177">AM109/1</f>
        <v>0</v>
      </c>
      <c r="AN110" s="184">
        <f t="shared" ref="AN110" si="178">AN109/2</f>
        <v>0</v>
      </c>
      <c r="AO110" s="184">
        <f t="shared" ref="AO110" si="179">AO109/3</f>
        <v>6</v>
      </c>
      <c r="AP110" s="184">
        <f t="shared" ref="AP110" si="180">AP109/4</f>
        <v>5</v>
      </c>
      <c r="AQ110" s="184">
        <f t="shared" ref="AQ110" si="181">AQ109/1</f>
        <v>0</v>
      </c>
      <c r="AR110" s="184">
        <f t="shared" ref="AR110" si="182">AR109/2</f>
        <v>2</v>
      </c>
      <c r="AS110" s="184">
        <f t="shared" ref="AS110" si="183">AS109/3</f>
        <v>6</v>
      </c>
      <c r="AT110" s="184">
        <f t="shared" ref="AT110" si="184">AT109/4</f>
        <v>3</v>
      </c>
      <c r="AU110" s="184">
        <f t="shared" ref="AU110" si="185">AU109/1</f>
        <v>0</v>
      </c>
      <c r="AV110" s="184">
        <f t="shared" ref="AV110" si="186">AV109/2</f>
        <v>0</v>
      </c>
      <c r="AW110" s="184">
        <f t="shared" ref="AW110" si="187">AW109/3</f>
        <v>8</v>
      </c>
      <c r="AX110" s="184">
        <f t="shared" ref="AX110" si="188">AX109/4</f>
        <v>3</v>
      </c>
      <c r="AY110" s="184">
        <f t="shared" ref="AY110" si="189">AY109/1</f>
        <v>0</v>
      </c>
      <c r="AZ110" s="184">
        <f t="shared" ref="AZ110" si="190">AZ109/2</f>
        <v>0</v>
      </c>
      <c r="BA110" s="184">
        <f t="shared" ref="BA110" si="191">BA109/3</f>
        <v>6</v>
      </c>
      <c r="BB110" s="184">
        <f t="shared" ref="BB110" si="192">BB109/4</f>
        <v>5</v>
      </c>
      <c r="BC110" s="184">
        <f t="shared" ref="BC110" si="193">BC109/1</f>
        <v>0</v>
      </c>
      <c r="BD110" s="184">
        <f t="shared" ref="BD110" si="194">BD109/2</f>
        <v>0</v>
      </c>
      <c r="BE110" s="184">
        <f t="shared" ref="BE110" si="195">BE109/3</f>
        <v>7</v>
      </c>
      <c r="BF110" s="184">
        <f t="shared" ref="BF110" si="196">BF109/4</f>
        <v>4</v>
      </c>
      <c r="BG110" s="184">
        <f t="shared" ref="BG110" si="197">BG109/1</f>
        <v>0</v>
      </c>
      <c r="BH110" s="184">
        <f t="shared" ref="BH110" si="198">BH109/2</f>
        <v>0</v>
      </c>
      <c r="BI110" s="184">
        <f t="shared" ref="BI110" si="199">BI109/3</f>
        <v>4</v>
      </c>
      <c r="BJ110" s="184">
        <f t="shared" ref="BJ110" si="200">BJ109/4</f>
        <v>7</v>
      </c>
      <c r="BK110" s="184">
        <f t="shared" ref="BK110" si="201">BK109/1</f>
        <v>0</v>
      </c>
      <c r="BL110" s="184">
        <f t="shared" ref="BL110" si="202">BL109/2</f>
        <v>0</v>
      </c>
      <c r="BM110" s="184">
        <f t="shared" ref="BM110" si="203">BM109/3</f>
        <v>7</v>
      </c>
      <c r="BN110" s="184">
        <f t="shared" ref="BN110" si="204">BN109/4</f>
        <v>4</v>
      </c>
      <c r="BO110" s="184">
        <f t="shared" ref="BO110" si="205">BO109/1</f>
        <v>0</v>
      </c>
      <c r="BP110" s="184">
        <f t="shared" ref="BP110" si="206">BP109/2</f>
        <v>0</v>
      </c>
      <c r="BQ110" s="184">
        <f t="shared" ref="BQ110" si="207">BQ109/3</f>
        <v>3</v>
      </c>
      <c r="BR110" s="184">
        <f t="shared" ref="BR110" si="208">BR109/4</f>
        <v>8</v>
      </c>
      <c r="BS110" s="184">
        <f t="shared" ref="BS110" si="209">BS109/1</f>
        <v>0</v>
      </c>
      <c r="BT110" s="184">
        <f t="shared" ref="BT110" si="210">BT109/2</f>
        <v>0</v>
      </c>
      <c r="BU110" s="184">
        <f t="shared" ref="BU110" si="211">BU109/3</f>
        <v>5</v>
      </c>
      <c r="BV110" s="184">
        <f t="shared" ref="BV110" si="212">BV109/4</f>
        <v>6</v>
      </c>
      <c r="CA110" s="535"/>
      <c r="CB110" s="536"/>
      <c r="CC110" s="537"/>
    </row>
    <row r="111" spans="1:94" s="263" customFormat="1">
      <c r="A111" s="114"/>
      <c r="B111" s="114"/>
      <c r="C111" s="456"/>
      <c r="D111" s="455"/>
      <c r="E111" s="450"/>
      <c r="F111" s="450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450"/>
      <c r="R111" s="450"/>
      <c r="S111" s="114">
        <f>SUM(S109:V109)</f>
        <v>37</v>
      </c>
      <c r="T111" s="114"/>
      <c r="U111" s="114"/>
      <c r="V111" s="114"/>
      <c r="W111" s="114">
        <f>SUM(W109:Z109)</f>
        <v>37</v>
      </c>
      <c r="X111" s="114"/>
      <c r="Y111" s="114"/>
      <c r="Z111" s="114"/>
      <c r="AA111" s="114">
        <f>SUM(AA109:AD109)</f>
        <v>37</v>
      </c>
      <c r="AB111" s="114"/>
      <c r="AC111" s="114"/>
      <c r="AD111" s="114"/>
      <c r="AE111" s="114">
        <f>SUM(AE109:AH109)</f>
        <v>37</v>
      </c>
      <c r="AF111" s="114"/>
      <c r="AG111" s="114"/>
      <c r="AH111" s="114"/>
      <c r="AI111" s="114">
        <f>SUM(AI109:AL109)</f>
        <v>38</v>
      </c>
      <c r="AJ111" s="114"/>
      <c r="AK111" s="114"/>
      <c r="AL111" s="114"/>
      <c r="AM111" s="114">
        <f>SUM(AM109:AP109)</f>
        <v>38</v>
      </c>
      <c r="AN111" s="114"/>
      <c r="AO111" s="114"/>
      <c r="AP111" s="114"/>
      <c r="AQ111" s="114">
        <f>SUM(AQ109:AT109)</f>
        <v>34</v>
      </c>
      <c r="AR111" s="114"/>
      <c r="AS111" s="114"/>
      <c r="AT111" s="114"/>
      <c r="AU111" s="114">
        <f>SUM(AU109:AX109)</f>
        <v>36</v>
      </c>
      <c r="AV111" s="114"/>
      <c r="AW111" s="114"/>
      <c r="AX111" s="114"/>
      <c r="AY111" s="114">
        <f>SUM(AY109:BB109)</f>
        <v>38</v>
      </c>
      <c r="AZ111" s="114"/>
      <c r="BA111" s="114"/>
      <c r="BB111" s="114"/>
      <c r="BC111" s="114">
        <f>SUM(BC109:BF109)</f>
        <v>37</v>
      </c>
      <c r="BD111" s="114"/>
      <c r="BE111" s="114"/>
      <c r="BF111" s="114"/>
      <c r="BG111" s="114">
        <f>SUM(BG109:BJ109)</f>
        <v>40</v>
      </c>
      <c r="BH111" s="114"/>
      <c r="BI111" s="114"/>
      <c r="BJ111" s="114"/>
      <c r="BK111" s="114">
        <f>SUM(BK109:BN109)</f>
        <v>37</v>
      </c>
      <c r="BL111" s="114"/>
      <c r="BM111" s="114"/>
      <c r="BN111" s="114"/>
      <c r="BO111" s="114">
        <f>SUM(BO109:BR109)</f>
        <v>41</v>
      </c>
      <c r="BP111" s="114"/>
      <c r="BQ111" s="114"/>
      <c r="BR111" s="114"/>
      <c r="BS111" s="114">
        <f>SUM(BS109:BV109)</f>
        <v>39</v>
      </c>
      <c r="BT111" s="114"/>
      <c r="BU111" s="114"/>
      <c r="BV111" s="114"/>
      <c r="CA111" s="459"/>
      <c r="CB111" s="261"/>
      <c r="CC111" s="274"/>
    </row>
    <row r="112" spans="1:94" s="263" customFormat="1">
      <c r="A112" s="114"/>
      <c r="B112" s="114"/>
      <c r="C112" s="456"/>
      <c r="D112" s="455"/>
      <c r="E112" s="450"/>
      <c r="F112" s="450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450"/>
      <c r="R112" s="450"/>
      <c r="S112" s="114">
        <v>11</v>
      </c>
      <c r="T112" s="114">
        <v>11</v>
      </c>
      <c r="U112" s="114">
        <v>11</v>
      </c>
      <c r="V112" s="114">
        <v>11</v>
      </c>
      <c r="W112" s="114">
        <v>11</v>
      </c>
      <c r="X112" s="114">
        <v>11</v>
      </c>
      <c r="Y112" s="114">
        <v>11</v>
      </c>
      <c r="Z112" s="114">
        <v>11</v>
      </c>
      <c r="AA112" s="114">
        <v>11</v>
      </c>
      <c r="AB112" s="114">
        <v>11</v>
      </c>
      <c r="AC112" s="114">
        <v>11</v>
      </c>
      <c r="AD112" s="114">
        <v>11</v>
      </c>
      <c r="AE112" s="114">
        <v>11</v>
      </c>
      <c r="AF112" s="114">
        <v>11</v>
      </c>
      <c r="AG112" s="114">
        <v>11</v>
      </c>
      <c r="AH112" s="114">
        <v>11</v>
      </c>
      <c r="AI112" s="114">
        <v>11</v>
      </c>
      <c r="AJ112" s="114">
        <v>11</v>
      </c>
      <c r="AK112" s="114">
        <v>11</v>
      </c>
      <c r="AL112" s="114">
        <v>11</v>
      </c>
      <c r="AM112" s="114">
        <v>11</v>
      </c>
      <c r="AN112" s="114">
        <v>11</v>
      </c>
      <c r="AO112" s="114">
        <v>11</v>
      </c>
      <c r="AP112" s="114">
        <v>11</v>
      </c>
      <c r="AQ112" s="114">
        <v>11</v>
      </c>
      <c r="AR112" s="114">
        <v>11</v>
      </c>
      <c r="AS112" s="114">
        <v>11</v>
      </c>
      <c r="AT112" s="114">
        <v>11</v>
      </c>
      <c r="AU112" s="114">
        <v>11</v>
      </c>
      <c r="AV112" s="114">
        <v>11</v>
      </c>
      <c r="AW112" s="114">
        <v>11</v>
      </c>
      <c r="AX112" s="114">
        <v>11</v>
      </c>
      <c r="AY112" s="114">
        <v>11</v>
      </c>
      <c r="AZ112" s="114">
        <v>11</v>
      </c>
      <c r="BA112" s="114">
        <v>11</v>
      </c>
      <c r="BB112" s="114">
        <v>11</v>
      </c>
      <c r="BC112" s="114">
        <v>11</v>
      </c>
      <c r="BD112" s="114">
        <v>11</v>
      </c>
      <c r="BE112" s="114">
        <v>11</v>
      </c>
      <c r="BF112" s="114">
        <v>11</v>
      </c>
      <c r="BG112" s="114">
        <v>11</v>
      </c>
      <c r="BH112" s="114">
        <v>11</v>
      </c>
      <c r="BI112" s="114">
        <v>11</v>
      </c>
      <c r="BJ112" s="114">
        <v>11</v>
      </c>
      <c r="BK112" s="114">
        <v>11</v>
      </c>
      <c r="BL112" s="114">
        <v>11</v>
      </c>
      <c r="BM112" s="114">
        <v>11</v>
      </c>
      <c r="BN112" s="114">
        <v>11</v>
      </c>
      <c r="BO112" s="114">
        <v>11</v>
      </c>
      <c r="BP112" s="114">
        <v>11</v>
      </c>
      <c r="BQ112" s="114">
        <v>11</v>
      </c>
      <c r="BR112" s="114">
        <v>11</v>
      </c>
      <c r="BS112" s="114">
        <v>11</v>
      </c>
      <c r="BT112" s="114">
        <v>11</v>
      </c>
      <c r="BU112" s="114">
        <v>11</v>
      </c>
      <c r="BV112" s="114">
        <v>11</v>
      </c>
      <c r="CA112" s="459"/>
      <c r="CB112" s="261"/>
      <c r="CC112" s="274"/>
    </row>
    <row r="113" spans="1:94" s="543" customFormat="1">
      <c r="A113" s="464"/>
      <c r="B113" s="464"/>
      <c r="C113" s="540"/>
      <c r="D113" s="541"/>
      <c r="E113" s="542"/>
      <c r="F113" s="542"/>
      <c r="G113" s="464"/>
      <c r="H113" s="464"/>
      <c r="I113" s="464"/>
      <c r="J113" s="464"/>
      <c r="K113" s="464"/>
      <c r="L113" s="464"/>
      <c r="M113" s="464"/>
      <c r="N113" s="464"/>
      <c r="O113" s="464"/>
      <c r="P113" s="464"/>
      <c r="Q113" s="542"/>
      <c r="R113" s="542"/>
      <c r="S113" s="464">
        <f>S110/S112*100%</f>
        <v>0</v>
      </c>
      <c r="T113" s="464">
        <f t="shared" ref="T113:BV113" si="213">T110/T112*100%</f>
        <v>0</v>
      </c>
      <c r="U113" s="464">
        <f t="shared" si="213"/>
        <v>0.63636363636363635</v>
      </c>
      <c r="V113" s="464">
        <f t="shared" si="213"/>
        <v>0.36363636363636365</v>
      </c>
      <c r="W113" s="464">
        <f t="shared" si="213"/>
        <v>0</v>
      </c>
      <c r="X113" s="464">
        <f t="shared" si="213"/>
        <v>0</v>
      </c>
      <c r="Y113" s="464">
        <f t="shared" si="213"/>
        <v>0.63636363636363635</v>
      </c>
      <c r="Z113" s="464">
        <f t="shared" si="213"/>
        <v>0.36363636363636365</v>
      </c>
      <c r="AA113" s="464">
        <f t="shared" si="213"/>
        <v>0</v>
      </c>
      <c r="AB113" s="464">
        <f t="shared" si="213"/>
        <v>0</v>
      </c>
      <c r="AC113" s="464">
        <f t="shared" si="213"/>
        <v>0.63636363636363635</v>
      </c>
      <c r="AD113" s="464">
        <f t="shared" si="213"/>
        <v>0.36363636363636365</v>
      </c>
      <c r="AE113" s="464">
        <f t="shared" si="213"/>
        <v>0</v>
      </c>
      <c r="AF113" s="464">
        <f t="shared" si="213"/>
        <v>0</v>
      </c>
      <c r="AG113" s="464">
        <f t="shared" si="213"/>
        <v>0.63636363636363635</v>
      </c>
      <c r="AH113" s="464">
        <f t="shared" si="213"/>
        <v>0.36363636363636365</v>
      </c>
      <c r="AI113" s="464">
        <f t="shared" si="213"/>
        <v>0</v>
      </c>
      <c r="AJ113" s="464">
        <f t="shared" si="213"/>
        <v>0</v>
      </c>
      <c r="AK113" s="464">
        <f t="shared" si="213"/>
        <v>0.54545454545454541</v>
      </c>
      <c r="AL113" s="464">
        <f t="shared" si="213"/>
        <v>0.45454545454545453</v>
      </c>
      <c r="AM113" s="464">
        <f t="shared" si="213"/>
        <v>0</v>
      </c>
      <c r="AN113" s="464">
        <f t="shared" si="213"/>
        <v>0</v>
      </c>
      <c r="AO113" s="464">
        <f t="shared" si="213"/>
        <v>0.54545454545454541</v>
      </c>
      <c r="AP113" s="464">
        <f t="shared" si="213"/>
        <v>0.45454545454545453</v>
      </c>
      <c r="AQ113" s="464">
        <f t="shared" si="213"/>
        <v>0</v>
      </c>
      <c r="AR113" s="464">
        <f t="shared" si="213"/>
        <v>0.18181818181818182</v>
      </c>
      <c r="AS113" s="464">
        <f t="shared" si="213"/>
        <v>0.54545454545454541</v>
      </c>
      <c r="AT113" s="464">
        <f t="shared" si="213"/>
        <v>0.27272727272727271</v>
      </c>
      <c r="AU113" s="464">
        <f t="shared" si="213"/>
        <v>0</v>
      </c>
      <c r="AV113" s="464">
        <f t="shared" si="213"/>
        <v>0</v>
      </c>
      <c r="AW113" s="464">
        <f t="shared" si="213"/>
        <v>0.72727272727272729</v>
      </c>
      <c r="AX113" s="464">
        <f t="shared" si="213"/>
        <v>0.27272727272727271</v>
      </c>
      <c r="AY113" s="464">
        <f t="shared" si="213"/>
        <v>0</v>
      </c>
      <c r="AZ113" s="464">
        <f t="shared" si="213"/>
        <v>0</v>
      </c>
      <c r="BA113" s="464">
        <f t="shared" si="213"/>
        <v>0.54545454545454541</v>
      </c>
      <c r="BB113" s="464">
        <f t="shared" si="213"/>
        <v>0.45454545454545453</v>
      </c>
      <c r="BC113" s="464">
        <f t="shared" si="213"/>
        <v>0</v>
      </c>
      <c r="BD113" s="464">
        <f t="shared" si="213"/>
        <v>0</v>
      </c>
      <c r="BE113" s="464">
        <f t="shared" si="213"/>
        <v>0.63636363636363635</v>
      </c>
      <c r="BF113" s="464">
        <f t="shared" si="213"/>
        <v>0.36363636363636365</v>
      </c>
      <c r="BG113" s="464">
        <f t="shared" si="213"/>
        <v>0</v>
      </c>
      <c r="BH113" s="464">
        <f t="shared" si="213"/>
        <v>0</v>
      </c>
      <c r="BI113" s="464">
        <f t="shared" si="213"/>
        <v>0.36363636363636365</v>
      </c>
      <c r="BJ113" s="464">
        <f t="shared" si="213"/>
        <v>0.63636363636363635</v>
      </c>
      <c r="BK113" s="464">
        <f t="shared" si="213"/>
        <v>0</v>
      </c>
      <c r="BL113" s="464">
        <f t="shared" si="213"/>
        <v>0</v>
      </c>
      <c r="BM113" s="464">
        <f t="shared" si="213"/>
        <v>0.63636363636363635</v>
      </c>
      <c r="BN113" s="464">
        <f t="shared" si="213"/>
        <v>0.36363636363636365</v>
      </c>
      <c r="BO113" s="464">
        <f t="shared" si="213"/>
        <v>0</v>
      </c>
      <c r="BP113" s="464">
        <f t="shared" si="213"/>
        <v>0</v>
      </c>
      <c r="BQ113" s="464">
        <f t="shared" si="213"/>
        <v>0.27272727272727271</v>
      </c>
      <c r="BR113" s="464">
        <f t="shared" si="213"/>
        <v>0.72727272727272729</v>
      </c>
      <c r="BS113" s="464">
        <f t="shared" si="213"/>
        <v>0</v>
      </c>
      <c r="BT113" s="464">
        <f t="shared" si="213"/>
        <v>0</v>
      </c>
      <c r="BU113" s="464">
        <f t="shared" si="213"/>
        <v>0.45454545454545453</v>
      </c>
      <c r="BV113" s="464">
        <f t="shared" si="213"/>
        <v>0.54545454545454541</v>
      </c>
      <c r="CA113" s="544"/>
      <c r="CB113" s="265"/>
      <c r="CC113" s="545"/>
    </row>
    <row r="114" spans="1:94" s="263" customFormat="1">
      <c r="A114" s="114"/>
      <c r="B114" s="114"/>
      <c r="C114" s="456"/>
      <c r="D114" s="455"/>
      <c r="E114" s="450"/>
      <c r="F114" s="450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450"/>
      <c r="R114" s="450"/>
      <c r="S114" s="465">
        <f>SUM(S113:V113)</f>
        <v>1</v>
      </c>
      <c r="T114" s="114"/>
      <c r="U114" s="114"/>
      <c r="V114" s="114"/>
      <c r="W114" s="465">
        <f>SUM(W113:Z113)</f>
        <v>1</v>
      </c>
      <c r="X114" s="114"/>
      <c r="Y114" s="114"/>
      <c r="Z114" s="114"/>
      <c r="AA114" s="465">
        <f>SUM(AA113:AD113)</f>
        <v>1</v>
      </c>
      <c r="AB114" s="114"/>
      <c r="AC114" s="114"/>
      <c r="AD114" s="114"/>
      <c r="AE114" s="465">
        <f>SUM(AE113:AH113)</f>
        <v>1</v>
      </c>
      <c r="AF114" s="114"/>
      <c r="AG114" s="114"/>
      <c r="AH114" s="114"/>
      <c r="AI114" s="465">
        <f>SUM(AI113:AL113)</f>
        <v>1</v>
      </c>
      <c r="AJ114" s="114"/>
      <c r="AK114" s="114"/>
      <c r="AL114" s="114"/>
      <c r="AM114" s="465">
        <f>SUM(AM113:AP113)</f>
        <v>1</v>
      </c>
      <c r="AN114" s="114"/>
      <c r="AO114" s="114"/>
      <c r="AP114" s="114"/>
      <c r="AQ114" s="465">
        <f>SUM(AQ113:AT113)</f>
        <v>1</v>
      </c>
      <c r="AR114" s="114"/>
      <c r="AS114" s="114"/>
      <c r="AT114" s="114"/>
      <c r="AU114" s="465">
        <f>SUM(AU113:AX113)</f>
        <v>1</v>
      </c>
      <c r="AV114" s="114"/>
      <c r="AW114" s="114"/>
      <c r="AX114" s="114"/>
      <c r="AY114" s="465">
        <f>SUM(AY113:BB113)</f>
        <v>1</v>
      </c>
      <c r="AZ114" s="114"/>
      <c r="BA114" s="114"/>
      <c r="BB114" s="114"/>
      <c r="BC114" s="465">
        <f>SUM(BC113:BF113)</f>
        <v>1</v>
      </c>
      <c r="BD114" s="114"/>
      <c r="BE114" s="114"/>
      <c r="BF114" s="114"/>
      <c r="BG114" s="465">
        <f>SUM(BG113:BJ113)</f>
        <v>1</v>
      </c>
      <c r="BH114" s="114"/>
      <c r="BI114" s="114"/>
      <c r="BJ114" s="114"/>
      <c r="BK114" s="465">
        <f>SUM(BK113:BN113)</f>
        <v>1</v>
      </c>
      <c r="BL114" s="114"/>
      <c r="BM114" s="114"/>
      <c r="BN114" s="114"/>
      <c r="BO114" s="465">
        <f>SUM(BO113:BR113)</f>
        <v>1</v>
      </c>
      <c r="BP114" s="114"/>
      <c r="BQ114" s="114"/>
      <c r="BR114" s="114"/>
      <c r="BS114" s="465">
        <f>SUM(BS113:BV113)</f>
        <v>1</v>
      </c>
      <c r="BT114" s="114"/>
      <c r="BU114" s="114"/>
      <c r="BV114" s="114"/>
      <c r="CA114" s="459"/>
      <c r="CB114" s="261"/>
      <c r="CC114" s="274"/>
    </row>
    <row r="115" spans="1:94">
      <c r="A115" s="17">
        <v>94</v>
      </c>
      <c r="B115" s="37">
        <v>1</v>
      </c>
      <c r="C115" s="656" t="s">
        <v>463</v>
      </c>
      <c r="D115" s="20">
        <v>1</v>
      </c>
      <c r="E115" s="20"/>
      <c r="F115" s="501"/>
      <c r="G115" s="20"/>
      <c r="H115" s="20">
        <v>1</v>
      </c>
      <c r="I115" s="20"/>
      <c r="J115" s="20"/>
      <c r="K115" s="20"/>
      <c r="L115" s="20"/>
      <c r="M115" s="20"/>
      <c r="N115" s="20"/>
      <c r="O115" s="20"/>
      <c r="P115" s="20"/>
      <c r="Q115" s="20"/>
      <c r="R115" s="501"/>
      <c r="S115" s="21"/>
      <c r="T115" s="21"/>
      <c r="U115" s="21"/>
      <c r="V115" s="21">
        <v>4</v>
      </c>
      <c r="W115" s="22"/>
      <c r="X115" s="22"/>
      <c r="Y115" s="22"/>
      <c r="Z115" s="22">
        <v>4</v>
      </c>
      <c r="AA115" s="23"/>
      <c r="AB115" s="23"/>
      <c r="AC115" s="23"/>
      <c r="AD115" s="23">
        <v>4</v>
      </c>
      <c r="AE115" s="24"/>
      <c r="AF115" s="24"/>
      <c r="AG115" s="24"/>
      <c r="AH115" s="24">
        <v>4</v>
      </c>
      <c r="AI115" s="25"/>
      <c r="AJ115" s="25"/>
      <c r="AK115" s="25">
        <v>3</v>
      </c>
      <c r="AL115" s="25"/>
      <c r="AM115" s="26"/>
      <c r="AN115" s="26"/>
      <c r="AO115" s="26">
        <v>3</v>
      </c>
      <c r="AP115" s="26"/>
      <c r="AQ115" s="22"/>
      <c r="AR115" s="22"/>
      <c r="AS115" s="22">
        <v>3</v>
      </c>
      <c r="AT115" s="22"/>
      <c r="AU115" s="27"/>
      <c r="AV115" s="27"/>
      <c r="AW115" s="27">
        <v>3</v>
      </c>
      <c r="AX115" s="27"/>
      <c r="AY115" s="21"/>
      <c r="AZ115" s="21"/>
      <c r="BA115" s="21">
        <v>3</v>
      </c>
      <c r="BB115" s="21"/>
      <c r="BC115" s="22"/>
      <c r="BD115" s="22"/>
      <c r="BE115" s="22">
        <v>3</v>
      </c>
      <c r="BF115" s="22"/>
      <c r="BG115" s="23"/>
      <c r="BH115" s="23"/>
      <c r="BI115" s="23">
        <v>3</v>
      </c>
      <c r="BJ115" s="23"/>
      <c r="BK115" s="24"/>
      <c r="BL115" s="24"/>
      <c r="BM115" s="24">
        <v>3</v>
      </c>
      <c r="BN115" s="24"/>
      <c r="BO115" s="25"/>
      <c r="BP115" s="25"/>
      <c r="BQ115" s="25">
        <v>3</v>
      </c>
      <c r="BR115" s="25"/>
      <c r="BS115" s="26"/>
      <c r="BT115" s="26"/>
      <c r="BU115" s="26">
        <v>3</v>
      </c>
      <c r="BV115" s="26"/>
      <c r="CK115" s="28"/>
      <c r="CP115" s="28"/>
    </row>
    <row r="116" spans="1:94">
      <c r="A116" s="17">
        <v>95</v>
      </c>
      <c r="B116" s="37">
        <v>2</v>
      </c>
      <c r="C116" s="657"/>
      <c r="D116" s="20">
        <v>1</v>
      </c>
      <c r="E116" s="20"/>
      <c r="F116" s="501"/>
      <c r="G116" s="20">
        <v>1</v>
      </c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501"/>
      <c r="S116" s="21"/>
      <c r="T116" s="21"/>
      <c r="U116" s="21">
        <v>3</v>
      </c>
      <c r="V116" s="21"/>
      <c r="W116" s="22"/>
      <c r="X116" s="22"/>
      <c r="Y116" s="22">
        <v>3</v>
      </c>
      <c r="Z116" s="22"/>
      <c r="AA116" s="23"/>
      <c r="AB116" s="23"/>
      <c r="AC116" s="23"/>
      <c r="AD116" s="23">
        <v>4</v>
      </c>
      <c r="AE116" s="24"/>
      <c r="AF116" s="24"/>
      <c r="AG116" s="24">
        <v>3</v>
      </c>
      <c r="AH116" s="24"/>
      <c r="AI116" s="25"/>
      <c r="AJ116" s="25"/>
      <c r="AK116" s="25">
        <v>3</v>
      </c>
      <c r="AL116" s="25"/>
      <c r="AM116" s="26"/>
      <c r="AN116" s="26"/>
      <c r="AO116" s="26"/>
      <c r="AP116" s="26">
        <v>4</v>
      </c>
      <c r="AQ116" s="22"/>
      <c r="AR116" s="22"/>
      <c r="AS116" s="22">
        <v>3</v>
      </c>
      <c r="AT116" s="22"/>
      <c r="AU116" s="27"/>
      <c r="AV116" s="27"/>
      <c r="AW116" s="27"/>
      <c r="AX116" s="27">
        <v>4</v>
      </c>
      <c r="AY116" s="21"/>
      <c r="AZ116" s="21"/>
      <c r="BA116" s="21">
        <v>3</v>
      </c>
      <c r="BB116" s="21"/>
      <c r="BC116" s="22"/>
      <c r="BD116" s="22"/>
      <c r="BE116" s="22">
        <v>3</v>
      </c>
      <c r="BF116" s="22"/>
      <c r="BG116" s="23"/>
      <c r="BH116" s="23"/>
      <c r="BI116" s="23">
        <v>3</v>
      </c>
      <c r="BJ116" s="23"/>
      <c r="BK116" s="24"/>
      <c r="BL116" s="24"/>
      <c r="BM116" s="24"/>
      <c r="BN116" s="24">
        <v>4</v>
      </c>
      <c r="BO116" s="25"/>
      <c r="BP116" s="25"/>
      <c r="BQ116" s="25">
        <v>3</v>
      </c>
      <c r="BR116" s="25"/>
      <c r="BS116" s="26"/>
      <c r="BT116" s="26"/>
      <c r="BU116" s="26">
        <v>3</v>
      </c>
      <c r="BV116" s="26"/>
      <c r="CK116" s="28"/>
      <c r="CP116" s="28"/>
    </row>
    <row r="117" spans="1:94">
      <c r="A117" s="17">
        <v>96</v>
      </c>
      <c r="B117" s="37">
        <v>3</v>
      </c>
      <c r="C117" s="657"/>
      <c r="D117" s="20">
        <v>1</v>
      </c>
      <c r="E117" s="20"/>
      <c r="F117" s="501"/>
      <c r="G117" s="20"/>
      <c r="H117" s="20"/>
      <c r="I117" s="20">
        <v>1</v>
      </c>
      <c r="J117" s="20"/>
      <c r="K117" s="20"/>
      <c r="L117" s="20"/>
      <c r="M117" s="20"/>
      <c r="N117" s="20"/>
      <c r="O117" s="20"/>
      <c r="P117" s="20"/>
      <c r="Q117" s="20"/>
      <c r="R117" s="501"/>
      <c r="S117" s="21"/>
      <c r="T117" s="21"/>
      <c r="U117" s="21"/>
      <c r="V117" s="21">
        <v>4</v>
      </c>
      <c r="W117" s="22"/>
      <c r="X117" s="22"/>
      <c r="Y117" s="22">
        <v>3</v>
      </c>
      <c r="Z117" s="22"/>
      <c r="AA117" s="23"/>
      <c r="AB117" s="23"/>
      <c r="AC117" s="23">
        <v>3</v>
      </c>
      <c r="AD117" s="23"/>
      <c r="AE117" s="24"/>
      <c r="AF117" s="24"/>
      <c r="AG117" s="24">
        <v>3</v>
      </c>
      <c r="AH117" s="24"/>
      <c r="AI117" s="25"/>
      <c r="AJ117" s="25"/>
      <c r="AK117" s="25">
        <v>3</v>
      </c>
      <c r="AL117" s="25"/>
      <c r="AM117" s="26"/>
      <c r="AN117" s="26"/>
      <c r="AO117" s="26"/>
      <c r="AP117" s="26">
        <v>4</v>
      </c>
      <c r="AQ117" s="22"/>
      <c r="AR117" s="22"/>
      <c r="AS117" s="22">
        <v>3</v>
      </c>
      <c r="AT117" s="22"/>
      <c r="AU117" s="27"/>
      <c r="AV117" s="27"/>
      <c r="AW117" s="27">
        <v>3</v>
      </c>
      <c r="AX117" s="27"/>
      <c r="AY117" s="21"/>
      <c r="AZ117" s="21"/>
      <c r="BA117" s="21">
        <v>3</v>
      </c>
      <c r="BB117" s="21"/>
      <c r="BC117" s="22"/>
      <c r="BD117" s="22"/>
      <c r="BE117" s="22">
        <v>3</v>
      </c>
      <c r="BF117" s="22"/>
      <c r="BG117" s="23"/>
      <c r="BH117" s="23"/>
      <c r="BI117" s="23">
        <v>3</v>
      </c>
      <c r="BJ117" s="23"/>
      <c r="BK117" s="24"/>
      <c r="BL117" s="24"/>
      <c r="BM117" s="24"/>
      <c r="BN117" s="24">
        <v>4</v>
      </c>
      <c r="BO117" s="25"/>
      <c r="BP117" s="25"/>
      <c r="BQ117" s="25"/>
      <c r="BR117" s="25">
        <v>4</v>
      </c>
      <c r="BS117" s="26"/>
      <c r="BT117" s="26"/>
      <c r="BU117" s="26"/>
      <c r="BV117" s="26">
        <v>4</v>
      </c>
      <c r="CK117" s="28"/>
      <c r="CP117" s="28"/>
    </row>
    <row r="118" spans="1:94">
      <c r="A118" s="17">
        <v>97</v>
      </c>
      <c r="B118" s="37">
        <v>4</v>
      </c>
      <c r="C118" s="657"/>
      <c r="D118" s="20">
        <v>1</v>
      </c>
      <c r="E118" s="20"/>
      <c r="F118" s="501"/>
      <c r="G118" s="20"/>
      <c r="H118" s="20"/>
      <c r="I118" s="20">
        <v>1</v>
      </c>
      <c r="J118" s="20"/>
      <c r="K118" s="20"/>
      <c r="L118" s="20"/>
      <c r="M118" s="20"/>
      <c r="N118" s="20"/>
      <c r="O118" s="20"/>
      <c r="P118" s="20"/>
      <c r="Q118" s="20"/>
      <c r="R118" s="501"/>
      <c r="S118" s="21"/>
      <c r="T118" s="21"/>
      <c r="U118" s="21">
        <v>3</v>
      </c>
      <c r="V118" s="21"/>
      <c r="W118" s="22"/>
      <c r="X118" s="22"/>
      <c r="Y118" s="22">
        <v>3</v>
      </c>
      <c r="Z118" s="22"/>
      <c r="AA118" s="23"/>
      <c r="AB118" s="23"/>
      <c r="AC118" s="23">
        <v>3</v>
      </c>
      <c r="AD118" s="23"/>
      <c r="AE118" s="24"/>
      <c r="AF118" s="24"/>
      <c r="AG118" s="24">
        <v>3</v>
      </c>
      <c r="AH118" s="24"/>
      <c r="AI118" s="25"/>
      <c r="AJ118" s="25"/>
      <c r="AK118" s="25">
        <v>3</v>
      </c>
      <c r="AL118" s="25"/>
      <c r="AM118" s="26"/>
      <c r="AN118" s="26"/>
      <c r="AO118" s="26"/>
      <c r="AP118" s="26">
        <v>4</v>
      </c>
      <c r="AQ118" s="22"/>
      <c r="AR118" s="22"/>
      <c r="AS118" s="22"/>
      <c r="AT118" s="22">
        <v>4</v>
      </c>
      <c r="AU118" s="27"/>
      <c r="AV118" s="27"/>
      <c r="AW118" s="27">
        <v>3</v>
      </c>
      <c r="AX118" s="27"/>
      <c r="AY118" s="21"/>
      <c r="AZ118" s="21"/>
      <c r="BA118" s="21"/>
      <c r="BB118" s="21">
        <v>4</v>
      </c>
      <c r="BC118" s="22"/>
      <c r="BD118" s="22"/>
      <c r="BE118" s="22">
        <v>3</v>
      </c>
      <c r="BF118" s="22"/>
      <c r="BG118" s="23"/>
      <c r="BH118" s="23"/>
      <c r="BI118" s="23"/>
      <c r="BJ118" s="23">
        <v>4</v>
      </c>
      <c r="BK118" s="24"/>
      <c r="BL118" s="24"/>
      <c r="BM118" s="24"/>
      <c r="BN118" s="24">
        <v>4</v>
      </c>
      <c r="BO118" s="25"/>
      <c r="BP118" s="25"/>
      <c r="BQ118" s="25"/>
      <c r="BR118" s="25">
        <v>4</v>
      </c>
      <c r="BS118" s="26"/>
      <c r="BT118" s="26"/>
      <c r="BU118" s="26"/>
      <c r="BV118" s="26">
        <v>4</v>
      </c>
      <c r="CK118" s="28"/>
      <c r="CP118" s="28"/>
    </row>
    <row r="119" spans="1:94">
      <c r="A119" s="17">
        <v>98</v>
      </c>
      <c r="B119" s="37">
        <v>5</v>
      </c>
      <c r="C119" s="657"/>
      <c r="D119" s="20">
        <v>1</v>
      </c>
      <c r="E119" s="20"/>
      <c r="F119" s="501"/>
      <c r="G119" s="20"/>
      <c r="H119" s="20"/>
      <c r="I119" s="20">
        <v>1</v>
      </c>
      <c r="J119" s="20"/>
      <c r="K119" s="20"/>
      <c r="L119" s="20"/>
      <c r="M119" s="20"/>
      <c r="N119" s="20"/>
      <c r="O119" s="20"/>
      <c r="P119" s="20"/>
      <c r="Q119" s="20"/>
      <c r="R119" s="501"/>
      <c r="S119" s="21"/>
      <c r="T119" s="21"/>
      <c r="U119" s="21">
        <v>3</v>
      </c>
      <c r="V119" s="21"/>
      <c r="W119" s="22"/>
      <c r="X119" s="22"/>
      <c r="Y119" s="22">
        <v>3</v>
      </c>
      <c r="Z119" s="22"/>
      <c r="AA119" s="23"/>
      <c r="AB119" s="23"/>
      <c r="AC119" s="23">
        <v>3</v>
      </c>
      <c r="AD119" s="23"/>
      <c r="AE119" s="24"/>
      <c r="AF119" s="24"/>
      <c r="AG119" s="24">
        <v>3</v>
      </c>
      <c r="AH119" s="24"/>
      <c r="AI119" s="25"/>
      <c r="AJ119" s="25"/>
      <c r="AK119" s="25">
        <v>3</v>
      </c>
      <c r="AL119" s="25"/>
      <c r="AM119" s="26"/>
      <c r="AN119" s="26"/>
      <c r="AO119" s="26">
        <v>3</v>
      </c>
      <c r="AP119" s="26"/>
      <c r="AQ119" s="22"/>
      <c r="AR119" s="22"/>
      <c r="AS119" s="22">
        <v>3</v>
      </c>
      <c r="AT119" s="22"/>
      <c r="AU119" s="27"/>
      <c r="AV119" s="27"/>
      <c r="AW119" s="27">
        <v>3</v>
      </c>
      <c r="AX119" s="27"/>
      <c r="AY119" s="21"/>
      <c r="AZ119" s="21"/>
      <c r="BA119" s="21">
        <v>3</v>
      </c>
      <c r="BB119" s="21"/>
      <c r="BC119" s="22"/>
      <c r="BD119" s="22"/>
      <c r="BE119" s="22">
        <v>3</v>
      </c>
      <c r="BF119" s="22"/>
      <c r="BG119" s="23"/>
      <c r="BH119" s="23"/>
      <c r="BI119" s="23"/>
      <c r="BJ119" s="23">
        <v>4</v>
      </c>
      <c r="BK119" s="24"/>
      <c r="BL119" s="24"/>
      <c r="BM119" s="24"/>
      <c r="BN119" s="24">
        <v>4</v>
      </c>
      <c r="BO119" s="25"/>
      <c r="BP119" s="25"/>
      <c r="BQ119" s="25">
        <v>3</v>
      </c>
      <c r="BR119" s="25"/>
      <c r="BS119" s="26"/>
      <c r="BT119" s="26"/>
      <c r="BU119" s="26">
        <v>3</v>
      </c>
      <c r="BV119" s="26"/>
      <c r="CK119" s="28"/>
      <c r="CP119" s="28"/>
    </row>
    <row r="120" spans="1:94">
      <c r="A120" s="17">
        <v>99</v>
      </c>
      <c r="B120" s="37">
        <v>6</v>
      </c>
      <c r="C120" s="657"/>
      <c r="D120" s="20">
        <v>1</v>
      </c>
      <c r="E120" s="20"/>
      <c r="F120" s="501"/>
      <c r="G120" s="20">
        <v>1</v>
      </c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501"/>
      <c r="S120" s="21"/>
      <c r="T120" s="21"/>
      <c r="U120" s="21"/>
      <c r="V120" s="21">
        <v>4</v>
      </c>
      <c r="W120" s="22"/>
      <c r="X120" s="22"/>
      <c r="Y120" s="22"/>
      <c r="Z120" s="22">
        <v>4</v>
      </c>
      <c r="AA120" s="23"/>
      <c r="AB120" s="23"/>
      <c r="AC120" s="23"/>
      <c r="AD120" s="23">
        <v>4</v>
      </c>
      <c r="AE120" s="24"/>
      <c r="AF120" s="24"/>
      <c r="AG120" s="24"/>
      <c r="AH120" s="24">
        <v>4</v>
      </c>
      <c r="AI120" s="25"/>
      <c r="AJ120" s="25"/>
      <c r="AK120" s="25"/>
      <c r="AL120" s="25">
        <v>4</v>
      </c>
      <c r="AM120" s="26"/>
      <c r="AN120" s="26"/>
      <c r="AO120" s="26"/>
      <c r="AP120" s="26">
        <v>4</v>
      </c>
      <c r="AQ120" s="22"/>
      <c r="AR120" s="22"/>
      <c r="AS120" s="22"/>
      <c r="AT120" s="22">
        <v>4</v>
      </c>
      <c r="AU120" s="27"/>
      <c r="AV120" s="27"/>
      <c r="AW120" s="27"/>
      <c r="AX120" s="27">
        <v>4</v>
      </c>
      <c r="AY120" s="21"/>
      <c r="AZ120" s="21"/>
      <c r="BA120" s="21"/>
      <c r="BB120" s="21">
        <v>4</v>
      </c>
      <c r="BC120" s="22"/>
      <c r="BD120" s="22"/>
      <c r="BE120" s="22">
        <v>3</v>
      </c>
      <c r="BF120" s="22"/>
      <c r="BG120" s="23"/>
      <c r="BH120" s="23"/>
      <c r="BI120" s="23"/>
      <c r="BJ120" s="23">
        <v>4</v>
      </c>
      <c r="BK120" s="24"/>
      <c r="BL120" s="24"/>
      <c r="BM120" s="24"/>
      <c r="BN120" s="24">
        <v>4</v>
      </c>
      <c r="BO120" s="25"/>
      <c r="BP120" s="25"/>
      <c r="BQ120" s="25"/>
      <c r="BR120" s="25">
        <v>4</v>
      </c>
      <c r="BS120" s="26"/>
      <c r="BT120" s="26"/>
      <c r="BU120" s="26"/>
      <c r="BV120" s="26">
        <v>4</v>
      </c>
      <c r="CK120" s="28"/>
      <c r="CP120" s="28"/>
    </row>
    <row r="121" spans="1:94">
      <c r="A121" s="17">
        <v>100</v>
      </c>
      <c r="B121" s="37">
        <v>7</v>
      </c>
      <c r="C121" s="657"/>
      <c r="D121" s="20">
        <v>1</v>
      </c>
      <c r="E121" s="20"/>
      <c r="F121" s="501"/>
      <c r="G121" s="20">
        <v>1</v>
      </c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501"/>
      <c r="S121" s="21"/>
      <c r="T121" s="21"/>
      <c r="U121" s="21">
        <v>3</v>
      </c>
      <c r="V121" s="21"/>
      <c r="W121" s="22"/>
      <c r="X121" s="22"/>
      <c r="Y121" s="22"/>
      <c r="Z121" s="22">
        <v>4</v>
      </c>
      <c r="AA121" s="23"/>
      <c r="AB121" s="23"/>
      <c r="AC121" s="23"/>
      <c r="AD121" s="23">
        <v>4</v>
      </c>
      <c r="AE121" s="24"/>
      <c r="AF121" s="24"/>
      <c r="AG121" s="24"/>
      <c r="AH121" s="24">
        <v>4</v>
      </c>
      <c r="AI121" s="25"/>
      <c r="AJ121" s="25"/>
      <c r="AK121" s="25">
        <v>3</v>
      </c>
      <c r="AL121" s="25"/>
      <c r="AM121" s="26"/>
      <c r="AN121" s="26"/>
      <c r="AO121" s="26">
        <v>3</v>
      </c>
      <c r="AP121" s="26"/>
      <c r="AQ121" s="22"/>
      <c r="AR121" s="22"/>
      <c r="AS121" s="22">
        <v>3</v>
      </c>
      <c r="AT121" s="22"/>
      <c r="AU121" s="27"/>
      <c r="AV121" s="27"/>
      <c r="AW121" s="27"/>
      <c r="AX121" s="27">
        <v>4</v>
      </c>
      <c r="AY121" s="21"/>
      <c r="AZ121" s="21"/>
      <c r="BA121" s="21">
        <v>3</v>
      </c>
      <c r="BB121" s="21"/>
      <c r="BC121" s="22"/>
      <c r="BD121" s="22"/>
      <c r="BE121" s="22"/>
      <c r="BF121" s="22">
        <v>4</v>
      </c>
      <c r="BG121" s="23"/>
      <c r="BH121" s="23"/>
      <c r="BI121" s="23"/>
      <c r="BJ121" s="23">
        <v>4</v>
      </c>
      <c r="BK121" s="24"/>
      <c r="BL121" s="24"/>
      <c r="BM121" s="24"/>
      <c r="BN121" s="24">
        <v>4</v>
      </c>
      <c r="BO121" s="25"/>
      <c r="BP121" s="25"/>
      <c r="BQ121" s="25">
        <v>3</v>
      </c>
      <c r="BR121" s="25"/>
      <c r="BS121" s="26"/>
      <c r="BT121" s="26"/>
      <c r="BU121" s="26">
        <v>3</v>
      </c>
      <c r="BV121" s="26"/>
      <c r="CK121" s="28"/>
      <c r="CP121" s="28"/>
    </row>
    <row r="122" spans="1:94">
      <c r="A122" s="17">
        <v>101</v>
      </c>
      <c r="B122" s="37">
        <v>8</v>
      </c>
      <c r="C122" s="657"/>
      <c r="D122" s="20">
        <v>1</v>
      </c>
      <c r="E122" s="20"/>
      <c r="F122" s="501"/>
      <c r="G122" s="20"/>
      <c r="H122" s="20"/>
      <c r="I122" s="20">
        <v>1</v>
      </c>
      <c r="J122" s="20"/>
      <c r="K122" s="20"/>
      <c r="L122" s="20"/>
      <c r="M122" s="20"/>
      <c r="N122" s="20"/>
      <c r="O122" s="20"/>
      <c r="P122" s="20"/>
      <c r="Q122" s="20"/>
      <c r="R122" s="501"/>
      <c r="S122" s="21"/>
      <c r="T122" s="21"/>
      <c r="U122" s="21">
        <v>3</v>
      </c>
      <c r="V122" s="21"/>
      <c r="W122" s="22"/>
      <c r="X122" s="22"/>
      <c r="Y122" s="22">
        <v>3</v>
      </c>
      <c r="Z122" s="22"/>
      <c r="AA122" s="23"/>
      <c r="AB122" s="23"/>
      <c r="AC122" s="23">
        <v>3</v>
      </c>
      <c r="AD122" s="23"/>
      <c r="AE122" s="24"/>
      <c r="AF122" s="24"/>
      <c r="AG122" s="24">
        <v>3</v>
      </c>
      <c r="AH122" s="24"/>
      <c r="AI122" s="25"/>
      <c r="AJ122" s="25"/>
      <c r="AK122" s="25">
        <v>3</v>
      </c>
      <c r="AL122" s="25"/>
      <c r="AM122" s="26"/>
      <c r="AN122" s="26"/>
      <c r="AO122" s="26">
        <v>3</v>
      </c>
      <c r="AP122" s="26"/>
      <c r="AQ122" s="22"/>
      <c r="AR122" s="22"/>
      <c r="AS122" s="22">
        <v>3</v>
      </c>
      <c r="AT122" s="22"/>
      <c r="AU122" s="27"/>
      <c r="AV122" s="27"/>
      <c r="AW122" s="27">
        <v>3</v>
      </c>
      <c r="AX122" s="27"/>
      <c r="AY122" s="21"/>
      <c r="AZ122" s="21"/>
      <c r="BA122" s="21"/>
      <c r="BB122" s="21">
        <v>4</v>
      </c>
      <c r="BC122" s="22"/>
      <c r="BD122" s="22"/>
      <c r="BE122" s="22">
        <v>3</v>
      </c>
      <c r="BF122" s="22"/>
      <c r="BG122" s="23"/>
      <c r="BH122" s="23"/>
      <c r="BI122" s="23"/>
      <c r="BJ122" s="23">
        <v>4</v>
      </c>
      <c r="BK122" s="24"/>
      <c r="BL122" s="24"/>
      <c r="BM122" s="24"/>
      <c r="BN122" s="24">
        <v>4</v>
      </c>
      <c r="BO122" s="25"/>
      <c r="BP122" s="25"/>
      <c r="BQ122" s="25"/>
      <c r="BR122" s="25">
        <v>4</v>
      </c>
      <c r="BS122" s="26"/>
      <c r="BT122" s="26"/>
      <c r="BU122" s="26"/>
      <c r="BV122" s="26">
        <v>4</v>
      </c>
      <c r="CK122" s="28"/>
      <c r="CP122" s="28"/>
    </row>
    <row r="123" spans="1:94">
      <c r="A123" s="17">
        <v>102</v>
      </c>
      <c r="B123" s="37">
        <v>9</v>
      </c>
      <c r="C123" s="657"/>
      <c r="D123" s="18">
        <v>1</v>
      </c>
      <c r="E123" s="19"/>
      <c r="F123" s="500"/>
      <c r="G123" s="20">
        <v>1</v>
      </c>
      <c r="H123" s="20"/>
      <c r="I123" s="20"/>
      <c r="J123" s="20"/>
      <c r="K123" s="20"/>
      <c r="L123" s="20"/>
      <c r="M123" s="20"/>
      <c r="N123" s="20"/>
      <c r="O123" s="20"/>
      <c r="P123" s="20"/>
      <c r="Q123" s="19"/>
      <c r="R123" s="500"/>
      <c r="S123" s="21"/>
      <c r="T123" s="21"/>
      <c r="U123" s="21">
        <v>3</v>
      </c>
      <c r="V123" s="21"/>
      <c r="W123" s="22"/>
      <c r="X123" s="22"/>
      <c r="Y123" s="22"/>
      <c r="Z123" s="22">
        <v>4</v>
      </c>
      <c r="AA123" s="23"/>
      <c r="AB123" s="23"/>
      <c r="AC123" s="23"/>
      <c r="AD123" s="23">
        <v>4</v>
      </c>
      <c r="AE123" s="24"/>
      <c r="AF123" s="24"/>
      <c r="AG123" s="24"/>
      <c r="AH123" s="24">
        <v>4</v>
      </c>
      <c r="AI123" s="25"/>
      <c r="AJ123" s="25"/>
      <c r="AK123" s="25"/>
      <c r="AL123" s="25">
        <v>4</v>
      </c>
      <c r="AM123" s="26"/>
      <c r="AN123" s="26"/>
      <c r="AO123" s="26">
        <v>3</v>
      </c>
      <c r="AP123" s="26"/>
      <c r="AQ123" s="22"/>
      <c r="AR123" s="22"/>
      <c r="AS123" s="22">
        <v>3</v>
      </c>
      <c r="AT123" s="22"/>
      <c r="AU123" s="27"/>
      <c r="AV123" s="27"/>
      <c r="AW123" s="27"/>
      <c r="AX123" s="27">
        <v>4</v>
      </c>
      <c r="AY123" s="21"/>
      <c r="AZ123" s="21"/>
      <c r="BA123" s="21"/>
      <c r="BB123" s="21">
        <v>4</v>
      </c>
      <c r="BC123" s="22"/>
      <c r="BD123" s="22"/>
      <c r="BE123" s="22">
        <v>3</v>
      </c>
      <c r="BF123" s="22"/>
      <c r="BG123" s="23"/>
      <c r="BH123" s="23"/>
      <c r="BI123" s="23">
        <v>3</v>
      </c>
      <c r="BJ123" s="23"/>
      <c r="BK123" s="24"/>
      <c r="BL123" s="24"/>
      <c r="BM123" s="24"/>
      <c r="BN123" s="24">
        <v>4</v>
      </c>
      <c r="BO123" s="25"/>
      <c r="BP123" s="25"/>
      <c r="BQ123" s="25">
        <v>3</v>
      </c>
      <c r="BR123" s="25"/>
      <c r="BS123" s="26"/>
      <c r="BT123" s="26"/>
      <c r="BU123" s="26">
        <v>3</v>
      </c>
      <c r="BV123" s="26"/>
      <c r="CK123" s="28"/>
      <c r="CP123" s="28"/>
    </row>
    <row r="124" spans="1:94">
      <c r="A124" s="17">
        <v>103</v>
      </c>
      <c r="B124" s="37">
        <v>10</v>
      </c>
      <c r="C124" s="657"/>
      <c r="D124" s="18"/>
      <c r="E124" s="19">
        <v>1</v>
      </c>
      <c r="F124" s="500"/>
      <c r="G124" s="20"/>
      <c r="H124" s="20">
        <v>1</v>
      </c>
      <c r="I124" s="20"/>
      <c r="J124" s="20"/>
      <c r="K124" s="20"/>
      <c r="L124" s="20"/>
      <c r="M124" s="20"/>
      <c r="N124" s="20"/>
      <c r="O124" s="20"/>
      <c r="P124" s="20"/>
      <c r="Q124" s="19"/>
      <c r="R124" s="500"/>
      <c r="S124" s="21"/>
      <c r="T124" s="21"/>
      <c r="U124" s="21">
        <v>3</v>
      </c>
      <c r="V124" s="21"/>
      <c r="W124" s="22"/>
      <c r="X124" s="22"/>
      <c r="Y124" s="22"/>
      <c r="Z124" s="22">
        <v>4</v>
      </c>
      <c r="AA124" s="23"/>
      <c r="AB124" s="23"/>
      <c r="AC124" s="23"/>
      <c r="AD124" s="23">
        <v>4</v>
      </c>
      <c r="AE124" s="24"/>
      <c r="AF124" s="24"/>
      <c r="AG124" s="24"/>
      <c r="AH124" s="24">
        <v>4</v>
      </c>
      <c r="AI124" s="25"/>
      <c r="AJ124" s="25"/>
      <c r="AK124" s="25"/>
      <c r="AL124" s="25">
        <v>4</v>
      </c>
      <c r="AM124" s="26"/>
      <c r="AN124" s="26"/>
      <c r="AO124" s="26"/>
      <c r="AP124" s="26">
        <v>4</v>
      </c>
      <c r="AQ124" s="22"/>
      <c r="AR124" s="22"/>
      <c r="AS124" s="22"/>
      <c r="AT124" s="22">
        <v>4</v>
      </c>
      <c r="AU124" s="27"/>
      <c r="AV124" s="27"/>
      <c r="AW124" s="27"/>
      <c r="AX124" s="27">
        <v>4</v>
      </c>
      <c r="AY124" s="21"/>
      <c r="AZ124" s="21"/>
      <c r="BA124" s="21"/>
      <c r="BB124" s="21">
        <v>4</v>
      </c>
      <c r="BC124" s="22"/>
      <c r="BD124" s="22"/>
      <c r="BE124" s="22">
        <v>3</v>
      </c>
      <c r="BF124" s="22"/>
      <c r="BG124" s="23"/>
      <c r="BH124" s="23"/>
      <c r="BI124" s="23"/>
      <c r="BJ124" s="23">
        <v>4</v>
      </c>
      <c r="BK124" s="24"/>
      <c r="BL124" s="24"/>
      <c r="BM124" s="24">
        <v>3</v>
      </c>
      <c r="BN124" s="24"/>
      <c r="BO124" s="25"/>
      <c r="BP124" s="25"/>
      <c r="BQ124" s="25">
        <v>3</v>
      </c>
      <c r="BR124" s="25"/>
      <c r="BS124" s="26"/>
      <c r="BT124" s="26"/>
      <c r="BU124" s="26"/>
      <c r="BV124" s="26">
        <v>4</v>
      </c>
      <c r="CK124" s="28"/>
      <c r="CP124" s="28"/>
    </row>
    <row r="125" spans="1:94">
      <c r="A125" s="17">
        <v>104</v>
      </c>
      <c r="B125" s="37">
        <v>11</v>
      </c>
      <c r="C125" s="657"/>
      <c r="D125" s="18">
        <v>1</v>
      </c>
      <c r="E125" s="19"/>
      <c r="F125" s="500"/>
      <c r="G125" s="20"/>
      <c r="H125" s="20"/>
      <c r="I125" s="20">
        <v>1</v>
      </c>
      <c r="J125" s="20"/>
      <c r="K125" s="20"/>
      <c r="L125" s="20"/>
      <c r="M125" s="20"/>
      <c r="N125" s="20"/>
      <c r="O125" s="20"/>
      <c r="P125" s="20"/>
      <c r="Q125" s="19"/>
      <c r="R125" s="500"/>
      <c r="S125" s="21"/>
      <c r="T125" s="21"/>
      <c r="U125" s="21"/>
      <c r="V125" s="21">
        <v>4</v>
      </c>
      <c r="W125" s="22"/>
      <c r="X125" s="22"/>
      <c r="Y125" s="22"/>
      <c r="Z125" s="22">
        <v>4</v>
      </c>
      <c r="AA125" s="23"/>
      <c r="AB125" s="23"/>
      <c r="AC125" s="23"/>
      <c r="AD125" s="23">
        <v>4</v>
      </c>
      <c r="AE125" s="24"/>
      <c r="AF125" s="24"/>
      <c r="AG125" s="24"/>
      <c r="AH125" s="24">
        <v>4</v>
      </c>
      <c r="AI125" s="25"/>
      <c r="AJ125" s="25"/>
      <c r="AK125" s="25"/>
      <c r="AL125" s="25">
        <v>4</v>
      </c>
      <c r="AM125" s="26"/>
      <c r="AN125" s="26"/>
      <c r="AO125" s="26"/>
      <c r="AP125" s="26">
        <v>4</v>
      </c>
      <c r="AQ125" s="22"/>
      <c r="AR125" s="22"/>
      <c r="AS125" s="22"/>
      <c r="AT125" s="22">
        <v>4</v>
      </c>
      <c r="AU125" s="27"/>
      <c r="AV125" s="27"/>
      <c r="AW125" s="27"/>
      <c r="AX125" s="27">
        <v>4</v>
      </c>
      <c r="AY125" s="21"/>
      <c r="AZ125" s="21"/>
      <c r="BA125" s="21"/>
      <c r="BB125" s="21">
        <v>4</v>
      </c>
      <c r="BC125" s="22"/>
      <c r="BD125" s="22"/>
      <c r="BE125" s="22"/>
      <c r="BF125" s="22">
        <v>4</v>
      </c>
      <c r="BG125" s="23"/>
      <c r="BH125" s="23"/>
      <c r="BI125" s="23"/>
      <c r="BJ125" s="23">
        <v>4</v>
      </c>
      <c r="BK125" s="24"/>
      <c r="BL125" s="24"/>
      <c r="BM125" s="24"/>
      <c r="BN125" s="24">
        <v>4</v>
      </c>
      <c r="BO125" s="25"/>
      <c r="BP125" s="25"/>
      <c r="BQ125" s="25"/>
      <c r="BR125" s="25">
        <v>4</v>
      </c>
      <c r="BS125" s="26"/>
      <c r="BT125" s="26"/>
      <c r="BU125" s="26"/>
      <c r="BV125" s="26">
        <v>4</v>
      </c>
      <c r="CK125" s="28"/>
      <c r="CP125" s="28"/>
    </row>
    <row r="126" spans="1:94">
      <c r="A126" s="17">
        <v>105</v>
      </c>
      <c r="B126" s="37">
        <v>12</v>
      </c>
      <c r="C126" s="518"/>
      <c r="D126" s="18">
        <v>1</v>
      </c>
      <c r="E126" s="19"/>
      <c r="F126" s="500"/>
      <c r="G126" s="20"/>
      <c r="H126" s="20"/>
      <c r="I126" s="20">
        <v>1</v>
      </c>
      <c r="J126" s="20"/>
      <c r="K126" s="20"/>
      <c r="L126" s="20"/>
      <c r="M126" s="20"/>
      <c r="N126" s="20"/>
      <c r="O126" s="20"/>
      <c r="P126" s="20"/>
      <c r="Q126" s="19"/>
      <c r="R126" s="500"/>
      <c r="S126" s="21"/>
      <c r="T126" s="21"/>
      <c r="U126" s="21">
        <v>3</v>
      </c>
      <c r="V126" s="21"/>
      <c r="W126" s="22"/>
      <c r="X126" s="22"/>
      <c r="Y126" s="22">
        <v>3</v>
      </c>
      <c r="Z126" s="22"/>
      <c r="AA126" s="23"/>
      <c r="AB126" s="23"/>
      <c r="AC126" s="23"/>
      <c r="AD126" s="23">
        <v>4</v>
      </c>
      <c r="AE126" s="24"/>
      <c r="AF126" s="24"/>
      <c r="AG126" s="24"/>
      <c r="AH126" s="24">
        <v>4</v>
      </c>
      <c r="AI126" s="25"/>
      <c r="AJ126" s="25"/>
      <c r="AK126" s="25"/>
      <c r="AL126" s="25">
        <v>4</v>
      </c>
      <c r="AM126" s="26"/>
      <c r="AN126" s="26"/>
      <c r="AO126" s="26"/>
      <c r="AP126" s="26">
        <v>4</v>
      </c>
      <c r="AQ126" s="22"/>
      <c r="AR126" s="22"/>
      <c r="AS126" s="22">
        <v>3</v>
      </c>
      <c r="AT126" s="22"/>
      <c r="AU126" s="27"/>
      <c r="AV126" s="27"/>
      <c r="AW126" s="27">
        <v>3</v>
      </c>
      <c r="AX126" s="27"/>
      <c r="AY126" s="21"/>
      <c r="AZ126" s="21"/>
      <c r="BA126" s="21"/>
      <c r="BB126" s="21">
        <v>4</v>
      </c>
      <c r="BC126" s="22"/>
      <c r="BD126" s="22"/>
      <c r="BE126" s="22">
        <v>3</v>
      </c>
      <c r="BF126" s="22"/>
      <c r="BG126" s="23"/>
      <c r="BH126" s="23"/>
      <c r="BI126" s="23">
        <v>3</v>
      </c>
      <c r="BJ126" s="23"/>
      <c r="BK126" s="24"/>
      <c r="BL126" s="24"/>
      <c r="BM126" s="24">
        <v>3</v>
      </c>
      <c r="BN126" s="24"/>
      <c r="BO126" s="25"/>
      <c r="BP126" s="25"/>
      <c r="BQ126" s="25"/>
      <c r="BR126" s="25">
        <v>4</v>
      </c>
      <c r="BS126" s="26"/>
      <c r="BT126" s="26"/>
      <c r="BU126" s="26">
        <v>3</v>
      </c>
      <c r="BV126" s="26"/>
      <c r="CK126" s="28"/>
      <c r="CP126" s="28"/>
    </row>
    <row r="127" spans="1:94">
      <c r="A127" s="17">
        <v>106</v>
      </c>
      <c r="B127" s="37">
        <v>13</v>
      </c>
      <c r="C127" s="518"/>
      <c r="D127" s="18"/>
      <c r="E127" s="19">
        <v>1</v>
      </c>
      <c r="F127" s="500"/>
      <c r="G127" s="20"/>
      <c r="H127" s="20">
        <v>1</v>
      </c>
      <c r="I127" s="20"/>
      <c r="J127" s="20"/>
      <c r="K127" s="20"/>
      <c r="L127" s="20"/>
      <c r="M127" s="20"/>
      <c r="N127" s="20"/>
      <c r="O127" s="20"/>
      <c r="P127" s="20"/>
      <c r="Q127" s="19"/>
      <c r="R127" s="500"/>
      <c r="S127" s="21"/>
      <c r="T127" s="21"/>
      <c r="U127" s="21">
        <v>3</v>
      </c>
      <c r="V127" s="21"/>
      <c r="W127" s="22"/>
      <c r="X127" s="22"/>
      <c r="Y127" s="22">
        <v>3</v>
      </c>
      <c r="Z127" s="22"/>
      <c r="AA127" s="23"/>
      <c r="AB127" s="23"/>
      <c r="AC127" s="23"/>
      <c r="AD127" s="23">
        <v>4</v>
      </c>
      <c r="AE127" s="24"/>
      <c r="AF127" s="24"/>
      <c r="AG127" s="24"/>
      <c r="AH127" s="24">
        <v>4</v>
      </c>
      <c r="AI127" s="25"/>
      <c r="AJ127" s="25"/>
      <c r="AK127" s="25"/>
      <c r="AL127" s="25">
        <v>4</v>
      </c>
      <c r="AM127" s="26"/>
      <c r="AN127" s="26"/>
      <c r="AO127" s="26">
        <v>3</v>
      </c>
      <c r="AP127" s="26"/>
      <c r="AQ127" s="22"/>
      <c r="AR127" s="22"/>
      <c r="AS127" s="22">
        <v>3</v>
      </c>
      <c r="AT127" s="22"/>
      <c r="AU127" s="27"/>
      <c r="AV127" s="27"/>
      <c r="AW127" s="27"/>
      <c r="AX127" s="27">
        <v>4</v>
      </c>
      <c r="AY127" s="21"/>
      <c r="AZ127" s="21"/>
      <c r="BA127" s="21"/>
      <c r="BB127" s="21">
        <v>4</v>
      </c>
      <c r="BC127" s="22"/>
      <c r="BD127" s="22"/>
      <c r="BE127" s="22">
        <v>3</v>
      </c>
      <c r="BF127" s="22"/>
      <c r="BG127" s="23"/>
      <c r="BH127" s="23"/>
      <c r="BI127" s="23">
        <v>3</v>
      </c>
      <c r="BJ127" s="23"/>
      <c r="BK127" s="24"/>
      <c r="BL127" s="24"/>
      <c r="BM127" s="24">
        <v>3</v>
      </c>
      <c r="BN127" s="24"/>
      <c r="BO127" s="25"/>
      <c r="BP127" s="25"/>
      <c r="BQ127" s="25">
        <v>3</v>
      </c>
      <c r="BR127" s="25"/>
      <c r="BS127" s="26"/>
      <c r="BT127" s="26"/>
      <c r="BU127" s="26">
        <v>3</v>
      </c>
      <c r="BV127" s="26"/>
      <c r="CK127" s="28"/>
      <c r="CP127" s="28"/>
    </row>
    <row r="128" spans="1:94">
      <c r="A128" s="17">
        <v>107</v>
      </c>
      <c r="B128" s="37">
        <v>14</v>
      </c>
      <c r="C128" s="518"/>
      <c r="D128" s="18">
        <v>1</v>
      </c>
      <c r="E128" s="19"/>
      <c r="F128" s="500"/>
      <c r="G128" s="20"/>
      <c r="H128" s="20"/>
      <c r="I128" s="20">
        <v>1</v>
      </c>
      <c r="J128" s="20"/>
      <c r="K128" s="20"/>
      <c r="L128" s="20"/>
      <c r="M128" s="20"/>
      <c r="N128" s="20"/>
      <c r="O128" s="20"/>
      <c r="P128" s="20"/>
      <c r="Q128" s="19"/>
      <c r="R128" s="500"/>
      <c r="S128" s="21"/>
      <c r="T128" s="21"/>
      <c r="U128" s="21">
        <v>3</v>
      </c>
      <c r="V128" s="21"/>
      <c r="W128" s="22"/>
      <c r="X128" s="22"/>
      <c r="Y128" s="22">
        <v>3</v>
      </c>
      <c r="Z128" s="22"/>
      <c r="AA128" s="23"/>
      <c r="AB128" s="23"/>
      <c r="AC128" s="23">
        <v>3</v>
      </c>
      <c r="AD128" s="23"/>
      <c r="AE128" s="24"/>
      <c r="AF128" s="24"/>
      <c r="AG128" s="24"/>
      <c r="AH128" s="24">
        <v>4</v>
      </c>
      <c r="AI128" s="25"/>
      <c r="AJ128" s="25"/>
      <c r="AK128" s="25"/>
      <c r="AL128" s="25">
        <v>4</v>
      </c>
      <c r="AM128" s="26"/>
      <c r="AN128" s="26"/>
      <c r="AO128" s="26"/>
      <c r="AP128" s="26">
        <v>4</v>
      </c>
      <c r="AQ128" s="22"/>
      <c r="AR128" s="22"/>
      <c r="AS128" s="22">
        <v>3</v>
      </c>
      <c r="AT128" s="22"/>
      <c r="AU128" s="27"/>
      <c r="AV128" s="27"/>
      <c r="AW128" s="27">
        <v>3</v>
      </c>
      <c r="AX128" s="27"/>
      <c r="AY128" s="21"/>
      <c r="AZ128" s="21"/>
      <c r="BA128" s="21">
        <v>3</v>
      </c>
      <c r="BB128" s="21"/>
      <c r="BC128" s="22"/>
      <c r="BD128" s="22"/>
      <c r="BE128" s="22">
        <v>3</v>
      </c>
      <c r="BF128" s="22"/>
      <c r="BG128" s="23"/>
      <c r="BH128" s="23"/>
      <c r="BI128" s="23">
        <v>3</v>
      </c>
      <c r="BJ128" s="23"/>
      <c r="BK128" s="24"/>
      <c r="BL128" s="24"/>
      <c r="BM128" s="24">
        <v>3</v>
      </c>
      <c r="BN128" s="24"/>
      <c r="BO128" s="25"/>
      <c r="BP128" s="25"/>
      <c r="BQ128" s="25"/>
      <c r="BR128" s="25">
        <v>4</v>
      </c>
      <c r="BS128" s="26"/>
      <c r="BT128" s="26"/>
      <c r="BU128" s="26"/>
      <c r="BV128" s="26">
        <v>4</v>
      </c>
      <c r="CK128" s="28"/>
      <c r="CP128" s="28"/>
    </row>
    <row r="129" spans="1:94">
      <c r="A129" s="17">
        <v>108</v>
      </c>
      <c r="B129" s="37">
        <v>15</v>
      </c>
      <c r="C129" s="518"/>
      <c r="D129" s="18">
        <v>1</v>
      </c>
      <c r="E129" s="19"/>
      <c r="F129" s="500"/>
      <c r="G129" s="20">
        <v>1</v>
      </c>
      <c r="H129" s="20"/>
      <c r="I129" s="20"/>
      <c r="J129" s="20"/>
      <c r="K129" s="20"/>
      <c r="L129" s="20"/>
      <c r="M129" s="20"/>
      <c r="N129" s="20"/>
      <c r="O129" s="20"/>
      <c r="P129" s="20"/>
      <c r="Q129" s="19"/>
      <c r="R129" s="500"/>
      <c r="S129" s="21"/>
      <c r="T129" s="21"/>
      <c r="U129" s="21">
        <v>3</v>
      </c>
      <c r="V129" s="21"/>
      <c r="W129" s="22"/>
      <c r="X129" s="22"/>
      <c r="Y129" s="22">
        <v>3</v>
      </c>
      <c r="Z129" s="22"/>
      <c r="AA129" s="23"/>
      <c r="AB129" s="23"/>
      <c r="AC129" s="23"/>
      <c r="AD129" s="23">
        <v>4</v>
      </c>
      <c r="AE129" s="24"/>
      <c r="AF129" s="24"/>
      <c r="AG129" s="24"/>
      <c r="AH129" s="24">
        <v>4</v>
      </c>
      <c r="AI129" s="25"/>
      <c r="AJ129" s="25"/>
      <c r="AK129" s="25"/>
      <c r="AL129" s="25">
        <v>4</v>
      </c>
      <c r="AM129" s="26"/>
      <c r="AN129" s="26"/>
      <c r="AO129" s="26"/>
      <c r="AP129" s="26">
        <v>4</v>
      </c>
      <c r="AQ129" s="22"/>
      <c r="AR129" s="22"/>
      <c r="AS129" s="22"/>
      <c r="AT129" s="22">
        <v>4</v>
      </c>
      <c r="AU129" s="27"/>
      <c r="AV129" s="27"/>
      <c r="AW129" s="27">
        <v>3</v>
      </c>
      <c r="AX129" s="27"/>
      <c r="AY129" s="21"/>
      <c r="AZ129" s="21"/>
      <c r="BA129" s="21"/>
      <c r="BB129" s="21">
        <v>4</v>
      </c>
      <c r="BC129" s="22"/>
      <c r="BD129" s="22"/>
      <c r="BE129" s="22">
        <v>3</v>
      </c>
      <c r="BF129" s="22"/>
      <c r="BG129" s="23"/>
      <c r="BH129" s="23"/>
      <c r="BI129" s="23">
        <v>3</v>
      </c>
      <c r="BJ129" s="23"/>
      <c r="BK129" s="24"/>
      <c r="BL129" s="24"/>
      <c r="BM129" s="24">
        <v>3</v>
      </c>
      <c r="BN129" s="24"/>
      <c r="BO129" s="25"/>
      <c r="BP129" s="25"/>
      <c r="BQ129" s="25"/>
      <c r="BR129" s="25">
        <v>4</v>
      </c>
      <c r="BS129" s="26"/>
      <c r="BT129" s="26"/>
      <c r="BU129" s="26">
        <v>3</v>
      </c>
      <c r="BV129" s="26"/>
      <c r="CK129" s="28"/>
      <c r="CP129" s="28"/>
    </row>
    <row r="130" spans="1:94">
      <c r="A130" s="17">
        <v>109</v>
      </c>
      <c r="B130" s="37">
        <v>16</v>
      </c>
      <c r="C130" s="518"/>
      <c r="D130" s="18">
        <v>1</v>
      </c>
      <c r="E130" s="19"/>
      <c r="F130" s="500"/>
      <c r="G130" s="20"/>
      <c r="H130" s="20"/>
      <c r="I130" s="20">
        <v>1</v>
      </c>
      <c r="J130" s="20"/>
      <c r="K130" s="20"/>
      <c r="L130" s="20"/>
      <c r="M130" s="20"/>
      <c r="N130" s="20"/>
      <c r="O130" s="20"/>
      <c r="P130" s="20"/>
      <c r="Q130" s="19"/>
      <c r="R130" s="500"/>
      <c r="S130" s="21"/>
      <c r="T130" s="21"/>
      <c r="U130" s="21">
        <v>3</v>
      </c>
      <c r="V130" s="21"/>
      <c r="W130" s="22"/>
      <c r="X130" s="22"/>
      <c r="Y130" s="22">
        <v>3</v>
      </c>
      <c r="Z130" s="22"/>
      <c r="AA130" s="23"/>
      <c r="AB130" s="23"/>
      <c r="AC130" s="23">
        <v>3</v>
      </c>
      <c r="AD130" s="23"/>
      <c r="AE130" s="24"/>
      <c r="AF130" s="24"/>
      <c r="AG130" s="24"/>
      <c r="AH130" s="24">
        <v>4</v>
      </c>
      <c r="AI130" s="25"/>
      <c r="AJ130" s="25"/>
      <c r="AK130" s="25"/>
      <c r="AL130" s="25">
        <v>4</v>
      </c>
      <c r="AM130" s="26"/>
      <c r="AN130" s="26"/>
      <c r="AO130" s="26"/>
      <c r="AP130" s="26">
        <v>4</v>
      </c>
      <c r="AQ130" s="22"/>
      <c r="AR130" s="22"/>
      <c r="AS130" s="22"/>
      <c r="AT130" s="22">
        <v>4</v>
      </c>
      <c r="AU130" s="27"/>
      <c r="AV130" s="27"/>
      <c r="AW130" s="27">
        <v>3</v>
      </c>
      <c r="AX130" s="27"/>
      <c r="AY130" s="21"/>
      <c r="AZ130" s="21"/>
      <c r="BA130" s="21">
        <v>3</v>
      </c>
      <c r="BB130" s="21"/>
      <c r="BC130" s="22"/>
      <c r="BD130" s="22"/>
      <c r="BE130" s="22">
        <v>3</v>
      </c>
      <c r="BF130" s="22"/>
      <c r="BG130" s="23"/>
      <c r="BH130" s="23"/>
      <c r="BI130" s="23"/>
      <c r="BJ130" s="23">
        <v>4</v>
      </c>
      <c r="BK130" s="24"/>
      <c r="BL130" s="24"/>
      <c r="BM130" s="24"/>
      <c r="BN130" s="24">
        <v>4</v>
      </c>
      <c r="BO130" s="25"/>
      <c r="BP130" s="25"/>
      <c r="BQ130" s="25"/>
      <c r="BR130" s="25">
        <v>4</v>
      </c>
      <c r="BS130" s="26"/>
      <c r="BT130" s="26"/>
      <c r="BU130" s="26">
        <v>3</v>
      </c>
      <c r="BV130" s="26"/>
      <c r="CK130" s="28"/>
      <c r="CP130" s="28"/>
    </row>
    <row r="131" spans="1:94">
      <c r="A131" s="17">
        <v>110</v>
      </c>
      <c r="B131" s="37">
        <v>17</v>
      </c>
      <c r="C131" s="518"/>
      <c r="D131" s="18">
        <v>1</v>
      </c>
      <c r="E131" s="19"/>
      <c r="F131" s="500"/>
      <c r="G131" s="20"/>
      <c r="H131" s="20">
        <v>1</v>
      </c>
      <c r="I131" s="20"/>
      <c r="J131" s="20"/>
      <c r="K131" s="20"/>
      <c r="L131" s="20"/>
      <c r="M131" s="20"/>
      <c r="N131" s="20"/>
      <c r="O131" s="20"/>
      <c r="P131" s="20"/>
      <c r="Q131" s="19"/>
      <c r="R131" s="500"/>
      <c r="S131" s="21"/>
      <c r="T131" s="21"/>
      <c r="U131" s="21"/>
      <c r="V131" s="21">
        <v>4</v>
      </c>
      <c r="W131" s="22"/>
      <c r="X131" s="22"/>
      <c r="Y131" s="22"/>
      <c r="Z131" s="22">
        <v>4</v>
      </c>
      <c r="AA131" s="23"/>
      <c r="AB131" s="23"/>
      <c r="AC131" s="23"/>
      <c r="AD131" s="23">
        <v>4</v>
      </c>
      <c r="AE131" s="24"/>
      <c r="AF131" s="24"/>
      <c r="AG131" s="24"/>
      <c r="AH131" s="24">
        <v>4</v>
      </c>
      <c r="AI131" s="25"/>
      <c r="AJ131" s="25"/>
      <c r="AK131" s="25"/>
      <c r="AL131" s="25">
        <v>4</v>
      </c>
      <c r="AM131" s="26"/>
      <c r="AN131" s="26"/>
      <c r="AO131" s="26"/>
      <c r="AP131" s="26">
        <v>4</v>
      </c>
      <c r="AQ131" s="22"/>
      <c r="AR131" s="22"/>
      <c r="AS131" s="22"/>
      <c r="AT131" s="22">
        <v>4</v>
      </c>
      <c r="AU131" s="27"/>
      <c r="AV131" s="27"/>
      <c r="AW131" s="27"/>
      <c r="AX131" s="27">
        <v>4</v>
      </c>
      <c r="AY131" s="21"/>
      <c r="AZ131" s="21"/>
      <c r="BA131" s="21"/>
      <c r="BB131" s="21">
        <v>4</v>
      </c>
      <c r="BC131" s="22"/>
      <c r="BD131" s="22"/>
      <c r="BE131" s="22"/>
      <c r="BF131" s="22">
        <v>4</v>
      </c>
      <c r="BG131" s="23"/>
      <c r="BH131" s="23"/>
      <c r="BI131" s="23"/>
      <c r="BJ131" s="23">
        <v>4</v>
      </c>
      <c r="BK131" s="24"/>
      <c r="BL131" s="24"/>
      <c r="BM131" s="24"/>
      <c r="BN131" s="24">
        <v>4</v>
      </c>
      <c r="BO131" s="25"/>
      <c r="BP131" s="25"/>
      <c r="BQ131" s="25">
        <v>3</v>
      </c>
      <c r="BR131" s="25"/>
      <c r="BS131" s="26"/>
      <c r="BT131" s="26"/>
      <c r="BU131" s="26"/>
      <c r="BV131" s="26">
        <v>4</v>
      </c>
      <c r="CK131" s="28"/>
      <c r="CP131" s="28"/>
    </row>
    <row r="132" spans="1:94">
      <c r="A132" s="17">
        <v>111</v>
      </c>
      <c r="B132" s="37">
        <v>18</v>
      </c>
      <c r="C132" s="518"/>
      <c r="D132" s="18">
        <v>1</v>
      </c>
      <c r="E132" s="19"/>
      <c r="F132" s="500"/>
      <c r="G132" s="20"/>
      <c r="H132" s="20"/>
      <c r="I132" s="20">
        <v>1</v>
      </c>
      <c r="J132" s="20"/>
      <c r="K132" s="20"/>
      <c r="L132" s="20"/>
      <c r="M132" s="20"/>
      <c r="N132" s="20"/>
      <c r="O132" s="20"/>
      <c r="P132" s="20"/>
      <c r="Q132" s="19"/>
      <c r="R132" s="500"/>
      <c r="S132" s="21"/>
      <c r="T132" s="21"/>
      <c r="U132" s="21"/>
      <c r="V132" s="21">
        <v>4</v>
      </c>
      <c r="W132" s="22"/>
      <c r="X132" s="22"/>
      <c r="Y132" s="22"/>
      <c r="Z132" s="22">
        <v>4</v>
      </c>
      <c r="AA132" s="23"/>
      <c r="AB132" s="23"/>
      <c r="AC132" s="23"/>
      <c r="AD132" s="23">
        <v>4</v>
      </c>
      <c r="AE132" s="24"/>
      <c r="AF132" s="24"/>
      <c r="AG132" s="24"/>
      <c r="AH132" s="24">
        <v>4</v>
      </c>
      <c r="AI132" s="25"/>
      <c r="AJ132" s="25"/>
      <c r="AK132" s="25"/>
      <c r="AL132" s="25">
        <v>4</v>
      </c>
      <c r="AM132" s="26"/>
      <c r="AN132" s="26"/>
      <c r="AO132" s="26"/>
      <c r="AP132" s="26">
        <v>4</v>
      </c>
      <c r="AQ132" s="22"/>
      <c r="AR132" s="22"/>
      <c r="AS132" s="22"/>
      <c r="AT132" s="22">
        <v>4</v>
      </c>
      <c r="AU132" s="27"/>
      <c r="AV132" s="27"/>
      <c r="AW132" s="27"/>
      <c r="AX132" s="27">
        <v>4</v>
      </c>
      <c r="AY132" s="21"/>
      <c r="AZ132" s="21"/>
      <c r="BA132" s="21"/>
      <c r="BB132" s="21">
        <v>4</v>
      </c>
      <c r="BC132" s="22"/>
      <c r="BD132" s="22"/>
      <c r="BE132" s="22"/>
      <c r="BF132" s="22">
        <v>4</v>
      </c>
      <c r="BG132" s="23"/>
      <c r="BH132" s="23"/>
      <c r="BI132" s="23"/>
      <c r="BJ132" s="23">
        <v>4</v>
      </c>
      <c r="BK132" s="24"/>
      <c r="BL132" s="24"/>
      <c r="BM132" s="24"/>
      <c r="BN132" s="24">
        <v>4</v>
      </c>
      <c r="BO132" s="25"/>
      <c r="BP132" s="25"/>
      <c r="BQ132" s="25"/>
      <c r="BR132" s="25">
        <v>4</v>
      </c>
      <c r="BS132" s="26"/>
      <c r="BT132" s="26"/>
      <c r="BU132" s="26"/>
      <c r="BV132" s="26">
        <v>4</v>
      </c>
      <c r="CK132" s="28"/>
      <c r="CP132" s="28"/>
    </row>
    <row r="133" spans="1:94">
      <c r="A133" s="17">
        <v>112</v>
      </c>
      <c r="B133" s="37">
        <v>19</v>
      </c>
      <c r="C133" s="518"/>
      <c r="D133" s="18">
        <v>1</v>
      </c>
      <c r="E133" s="19"/>
      <c r="F133" s="500"/>
      <c r="G133" s="20"/>
      <c r="H133" s="20">
        <v>1</v>
      </c>
      <c r="I133" s="20"/>
      <c r="J133" s="20"/>
      <c r="K133" s="20"/>
      <c r="L133" s="20"/>
      <c r="M133" s="20"/>
      <c r="N133" s="20"/>
      <c r="O133" s="20"/>
      <c r="P133" s="20"/>
      <c r="Q133" s="19"/>
      <c r="R133" s="500"/>
      <c r="S133" s="21"/>
      <c r="T133" s="21"/>
      <c r="U133" s="21"/>
      <c r="V133" s="21">
        <v>4</v>
      </c>
      <c r="W133" s="22"/>
      <c r="X133" s="22"/>
      <c r="Y133" s="22">
        <v>3</v>
      </c>
      <c r="Z133" s="22"/>
      <c r="AA133" s="23"/>
      <c r="AB133" s="23"/>
      <c r="AC133" s="23"/>
      <c r="AD133" s="23">
        <v>4</v>
      </c>
      <c r="AE133" s="24"/>
      <c r="AF133" s="24"/>
      <c r="AG133" s="24"/>
      <c r="AH133" s="24">
        <v>4</v>
      </c>
      <c r="AI133" s="25"/>
      <c r="AJ133" s="25"/>
      <c r="AK133" s="25"/>
      <c r="AL133" s="25">
        <v>4</v>
      </c>
      <c r="AM133" s="26"/>
      <c r="AN133" s="26"/>
      <c r="AO133" s="26"/>
      <c r="AP133" s="26">
        <v>4</v>
      </c>
      <c r="AQ133" s="22"/>
      <c r="AR133" s="22"/>
      <c r="AS133" s="22"/>
      <c r="AT133" s="22">
        <v>4</v>
      </c>
      <c r="AU133" s="27"/>
      <c r="AV133" s="27"/>
      <c r="AW133" s="27"/>
      <c r="AX133" s="27">
        <v>4</v>
      </c>
      <c r="AY133" s="21"/>
      <c r="AZ133" s="21"/>
      <c r="BA133" s="21"/>
      <c r="BB133" s="21">
        <v>4</v>
      </c>
      <c r="BC133" s="22"/>
      <c r="BD133" s="22"/>
      <c r="BE133" s="22"/>
      <c r="BF133" s="22">
        <v>4</v>
      </c>
      <c r="BG133" s="23"/>
      <c r="BH133" s="23"/>
      <c r="BI133" s="23"/>
      <c r="BJ133" s="23">
        <v>4</v>
      </c>
      <c r="BK133" s="24"/>
      <c r="BL133" s="24"/>
      <c r="BM133" s="24"/>
      <c r="BN133" s="24">
        <v>4</v>
      </c>
      <c r="BO133" s="25"/>
      <c r="BP133" s="25"/>
      <c r="BQ133" s="25"/>
      <c r="BR133" s="25">
        <v>4</v>
      </c>
      <c r="BS133" s="26"/>
      <c r="BT133" s="26"/>
      <c r="BU133" s="26"/>
      <c r="BV133" s="26">
        <v>4</v>
      </c>
      <c r="CK133" s="28"/>
      <c r="CP133" s="28"/>
    </row>
    <row r="134" spans="1:94" s="28" customFormat="1">
      <c r="A134" s="184"/>
      <c r="B134" s="184"/>
      <c r="C134" s="517"/>
      <c r="D134" s="533">
        <f>SUM(D115:D133)</f>
        <v>17</v>
      </c>
      <c r="E134" s="533">
        <f t="shared" ref="E134:BP134" si="214">SUM(E115:E133)</f>
        <v>2</v>
      </c>
      <c r="F134" s="533">
        <f t="shared" si="214"/>
        <v>0</v>
      </c>
      <c r="G134" s="533">
        <f t="shared" si="214"/>
        <v>5</v>
      </c>
      <c r="H134" s="533">
        <f t="shared" si="214"/>
        <v>5</v>
      </c>
      <c r="I134" s="533">
        <f t="shared" si="214"/>
        <v>9</v>
      </c>
      <c r="J134" s="533">
        <f t="shared" si="214"/>
        <v>0</v>
      </c>
      <c r="K134" s="533">
        <f t="shared" si="214"/>
        <v>0</v>
      </c>
      <c r="L134" s="533">
        <f t="shared" si="214"/>
        <v>0</v>
      </c>
      <c r="M134" s="533">
        <f t="shared" si="214"/>
        <v>0</v>
      </c>
      <c r="N134" s="533">
        <f t="shared" si="214"/>
        <v>0</v>
      </c>
      <c r="O134" s="533">
        <f t="shared" si="214"/>
        <v>0</v>
      </c>
      <c r="P134" s="533">
        <f t="shared" si="214"/>
        <v>0</v>
      </c>
      <c r="Q134" s="533">
        <f t="shared" si="214"/>
        <v>0</v>
      </c>
      <c r="R134" s="533">
        <f t="shared" si="214"/>
        <v>0</v>
      </c>
      <c r="S134" s="533">
        <f t="shared" si="214"/>
        <v>0</v>
      </c>
      <c r="T134" s="533">
        <f t="shared" si="214"/>
        <v>0</v>
      </c>
      <c r="U134" s="533">
        <f t="shared" si="214"/>
        <v>36</v>
      </c>
      <c r="V134" s="533">
        <f t="shared" si="214"/>
        <v>28</v>
      </c>
      <c r="W134" s="533">
        <f t="shared" si="214"/>
        <v>0</v>
      </c>
      <c r="X134" s="533">
        <f t="shared" si="214"/>
        <v>0</v>
      </c>
      <c r="Y134" s="533">
        <f t="shared" si="214"/>
        <v>33</v>
      </c>
      <c r="Z134" s="533">
        <f t="shared" si="214"/>
        <v>32</v>
      </c>
      <c r="AA134" s="533">
        <f t="shared" si="214"/>
        <v>0</v>
      </c>
      <c r="AB134" s="533">
        <f t="shared" si="214"/>
        <v>0</v>
      </c>
      <c r="AC134" s="533">
        <f t="shared" si="214"/>
        <v>18</v>
      </c>
      <c r="AD134" s="533">
        <f t="shared" si="214"/>
        <v>52</v>
      </c>
      <c r="AE134" s="533">
        <f t="shared" si="214"/>
        <v>0</v>
      </c>
      <c r="AF134" s="533">
        <f t="shared" si="214"/>
        <v>0</v>
      </c>
      <c r="AG134" s="533">
        <f t="shared" si="214"/>
        <v>15</v>
      </c>
      <c r="AH134" s="533">
        <f t="shared" si="214"/>
        <v>56</v>
      </c>
      <c r="AI134" s="533">
        <f t="shared" si="214"/>
        <v>0</v>
      </c>
      <c r="AJ134" s="533">
        <f t="shared" si="214"/>
        <v>0</v>
      </c>
      <c r="AK134" s="533">
        <f t="shared" si="214"/>
        <v>21</v>
      </c>
      <c r="AL134" s="533">
        <f t="shared" si="214"/>
        <v>48</v>
      </c>
      <c r="AM134" s="533">
        <f t="shared" si="214"/>
        <v>0</v>
      </c>
      <c r="AN134" s="533">
        <f t="shared" si="214"/>
        <v>0</v>
      </c>
      <c r="AO134" s="533">
        <f t="shared" si="214"/>
        <v>18</v>
      </c>
      <c r="AP134" s="533">
        <f t="shared" si="214"/>
        <v>52</v>
      </c>
      <c r="AQ134" s="533">
        <f t="shared" si="214"/>
        <v>0</v>
      </c>
      <c r="AR134" s="533">
        <f t="shared" si="214"/>
        <v>0</v>
      </c>
      <c r="AS134" s="533">
        <f t="shared" si="214"/>
        <v>30</v>
      </c>
      <c r="AT134" s="533">
        <f t="shared" si="214"/>
        <v>36</v>
      </c>
      <c r="AU134" s="533">
        <f t="shared" si="214"/>
        <v>0</v>
      </c>
      <c r="AV134" s="533">
        <f t="shared" si="214"/>
        <v>0</v>
      </c>
      <c r="AW134" s="533">
        <f t="shared" si="214"/>
        <v>27</v>
      </c>
      <c r="AX134" s="533">
        <f t="shared" si="214"/>
        <v>40</v>
      </c>
      <c r="AY134" s="533">
        <f t="shared" si="214"/>
        <v>0</v>
      </c>
      <c r="AZ134" s="533">
        <f t="shared" si="214"/>
        <v>0</v>
      </c>
      <c r="BA134" s="533">
        <f t="shared" si="214"/>
        <v>21</v>
      </c>
      <c r="BB134" s="533">
        <f t="shared" si="214"/>
        <v>48</v>
      </c>
      <c r="BC134" s="533">
        <f t="shared" si="214"/>
        <v>0</v>
      </c>
      <c r="BD134" s="533">
        <f t="shared" si="214"/>
        <v>0</v>
      </c>
      <c r="BE134" s="533">
        <f t="shared" si="214"/>
        <v>42</v>
      </c>
      <c r="BF134" s="533">
        <f t="shared" si="214"/>
        <v>20</v>
      </c>
      <c r="BG134" s="533">
        <f t="shared" si="214"/>
        <v>0</v>
      </c>
      <c r="BH134" s="533">
        <f t="shared" si="214"/>
        <v>0</v>
      </c>
      <c r="BI134" s="533">
        <f t="shared" si="214"/>
        <v>24</v>
      </c>
      <c r="BJ134" s="533">
        <f t="shared" si="214"/>
        <v>44</v>
      </c>
      <c r="BK134" s="533">
        <f t="shared" si="214"/>
        <v>0</v>
      </c>
      <c r="BL134" s="533">
        <f t="shared" si="214"/>
        <v>0</v>
      </c>
      <c r="BM134" s="533">
        <f t="shared" si="214"/>
        <v>18</v>
      </c>
      <c r="BN134" s="533">
        <f t="shared" si="214"/>
        <v>52</v>
      </c>
      <c r="BO134" s="533">
        <f t="shared" si="214"/>
        <v>0</v>
      </c>
      <c r="BP134" s="533">
        <f t="shared" si="214"/>
        <v>0</v>
      </c>
      <c r="BQ134" s="533">
        <f t="shared" ref="BQ134:BV134" si="215">SUM(BQ115:BQ133)</f>
        <v>24</v>
      </c>
      <c r="BR134" s="533">
        <f t="shared" si="215"/>
        <v>44</v>
      </c>
      <c r="BS134" s="533">
        <f t="shared" si="215"/>
        <v>0</v>
      </c>
      <c r="BT134" s="533">
        <f t="shared" si="215"/>
        <v>0</v>
      </c>
      <c r="BU134" s="533">
        <f t="shared" si="215"/>
        <v>27</v>
      </c>
      <c r="BV134" s="533">
        <f t="shared" si="215"/>
        <v>40</v>
      </c>
    </row>
    <row r="135" spans="1:94" s="28" customFormat="1">
      <c r="A135" s="184"/>
      <c r="B135" s="184"/>
      <c r="C135" s="517"/>
      <c r="D135" s="533">
        <f>SUM(D134:F134)</f>
        <v>19</v>
      </c>
      <c r="E135" s="530"/>
      <c r="F135" s="530"/>
      <c r="G135" s="184">
        <f>SUM(G134:R134)</f>
        <v>19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530"/>
      <c r="R135" s="530"/>
      <c r="S135" s="184">
        <f>S134/1</f>
        <v>0</v>
      </c>
      <c r="T135" s="184">
        <f>T134/2</f>
        <v>0</v>
      </c>
      <c r="U135" s="184">
        <f>U134/3</f>
        <v>12</v>
      </c>
      <c r="V135" s="184">
        <f>V134/4</f>
        <v>7</v>
      </c>
      <c r="W135" s="184">
        <f t="shared" ref="W135" si="216">W134/1</f>
        <v>0</v>
      </c>
      <c r="X135" s="184">
        <f t="shared" ref="X135" si="217">X134/2</f>
        <v>0</v>
      </c>
      <c r="Y135" s="184">
        <f t="shared" ref="Y135" si="218">Y134/3</f>
        <v>11</v>
      </c>
      <c r="Z135" s="184">
        <f t="shared" ref="Z135" si="219">Z134/4</f>
        <v>8</v>
      </c>
      <c r="AA135" s="184">
        <f t="shared" ref="AA135" si="220">AA134/1</f>
        <v>0</v>
      </c>
      <c r="AB135" s="184">
        <f t="shared" ref="AB135" si="221">AB134/2</f>
        <v>0</v>
      </c>
      <c r="AC135" s="184">
        <f t="shared" ref="AC135" si="222">AC134/3</f>
        <v>6</v>
      </c>
      <c r="AD135" s="184">
        <f t="shared" ref="AD135" si="223">AD134/4</f>
        <v>13</v>
      </c>
      <c r="AE135" s="184">
        <f t="shared" ref="AE135" si="224">AE134/1</f>
        <v>0</v>
      </c>
      <c r="AF135" s="184">
        <f t="shared" ref="AF135" si="225">AF134/2</f>
        <v>0</v>
      </c>
      <c r="AG135" s="184">
        <f t="shared" ref="AG135" si="226">AG134/3</f>
        <v>5</v>
      </c>
      <c r="AH135" s="184">
        <f t="shared" ref="AH135" si="227">AH134/4</f>
        <v>14</v>
      </c>
      <c r="AI135" s="184">
        <f t="shared" ref="AI135" si="228">AI134/1</f>
        <v>0</v>
      </c>
      <c r="AJ135" s="184">
        <f t="shared" ref="AJ135" si="229">AJ134/2</f>
        <v>0</v>
      </c>
      <c r="AK135" s="184">
        <f t="shared" ref="AK135" si="230">AK134/3</f>
        <v>7</v>
      </c>
      <c r="AL135" s="184">
        <f t="shared" ref="AL135" si="231">AL134/4</f>
        <v>12</v>
      </c>
      <c r="AM135" s="184">
        <f t="shared" ref="AM135" si="232">AM134/1</f>
        <v>0</v>
      </c>
      <c r="AN135" s="184">
        <f t="shared" ref="AN135" si="233">AN134/2</f>
        <v>0</v>
      </c>
      <c r="AO135" s="184">
        <f t="shared" ref="AO135" si="234">AO134/3</f>
        <v>6</v>
      </c>
      <c r="AP135" s="184">
        <f t="shared" ref="AP135" si="235">AP134/4</f>
        <v>13</v>
      </c>
      <c r="AQ135" s="184">
        <f t="shared" ref="AQ135" si="236">AQ134/1</f>
        <v>0</v>
      </c>
      <c r="AR135" s="184">
        <f t="shared" ref="AR135" si="237">AR134/2</f>
        <v>0</v>
      </c>
      <c r="AS135" s="184">
        <f t="shared" ref="AS135" si="238">AS134/3</f>
        <v>10</v>
      </c>
      <c r="AT135" s="184">
        <f t="shared" ref="AT135" si="239">AT134/4</f>
        <v>9</v>
      </c>
      <c r="AU135" s="184">
        <f t="shared" ref="AU135" si="240">AU134/1</f>
        <v>0</v>
      </c>
      <c r="AV135" s="184">
        <f t="shared" ref="AV135" si="241">AV134/2</f>
        <v>0</v>
      </c>
      <c r="AW135" s="184">
        <f t="shared" ref="AW135" si="242">AW134/3</f>
        <v>9</v>
      </c>
      <c r="AX135" s="184">
        <f t="shared" ref="AX135" si="243">AX134/4</f>
        <v>10</v>
      </c>
      <c r="AY135" s="184">
        <f t="shared" ref="AY135" si="244">AY134/1</f>
        <v>0</v>
      </c>
      <c r="AZ135" s="184">
        <f t="shared" ref="AZ135" si="245">AZ134/2</f>
        <v>0</v>
      </c>
      <c r="BA135" s="184">
        <f t="shared" ref="BA135" si="246">BA134/3</f>
        <v>7</v>
      </c>
      <c r="BB135" s="184">
        <f t="shared" ref="BB135" si="247">BB134/4</f>
        <v>12</v>
      </c>
      <c r="BC135" s="184">
        <f t="shared" ref="BC135" si="248">BC134/1</f>
        <v>0</v>
      </c>
      <c r="BD135" s="184">
        <f t="shared" ref="BD135" si="249">BD134/2</f>
        <v>0</v>
      </c>
      <c r="BE135" s="184">
        <f t="shared" ref="BE135" si="250">BE134/3</f>
        <v>14</v>
      </c>
      <c r="BF135" s="184">
        <f t="shared" ref="BF135" si="251">BF134/4</f>
        <v>5</v>
      </c>
      <c r="BG135" s="184">
        <f t="shared" ref="BG135" si="252">BG134/1</f>
        <v>0</v>
      </c>
      <c r="BH135" s="184">
        <f t="shared" ref="BH135" si="253">BH134/2</f>
        <v>0</v>
      </c>
      <c r="BI135" s="184">
        <f t="shared" ref="BI135" si="254">BI134/3</f>
        <v>8</v>
      </c>
      <c r="BJ135" s="184">
        <f t="shared" ref="BJ135" si="255">BJ134/4</f>
        <v>11</v>
      </c>
      <c r="BK135" s="184">
        <f t="shared" ref="BK135" si="256">BK134/1</f>
        <v>0</v>
      </c>
      <c r="BL135" s="184">
        <f t="shared" ref="BL135" si="257">BL134/2</f>
        <v>0</v>
      </c>
      <c r="BM135" s="184">
        <f t="shared" ref="BM135" si="258">BM134/3</f>
        <v>6</v>
      </c>
      <c r="BN135" s="184">
        <f t="shared" ref="BN135" si="259">BN134/4</f>
        <v>13</v>
      </c>
      <c r="BO135" s="184">
        <f t="shared" ref="BO135" si="260">BO134/1</f>
        <v>0</v>
      </c>
      <c r="BP135" s="184">
        <f t="shared" ref="BP135" si="261">BP134/2</f>
        <v>0</v>
      </c>
      <c r="BQ135" s="184">
        <f t="shared" ref="BQ135" si="262">BQ134/3</f>
        <v>8</v>
      </c>
      <c r="BR135" s="184">
        <f t="shared" ref="BR135" si="263">BR134/4</f>
        <v>11</v>
      </c>
      <c r="BS135" s="184">
        <f t="shared" ref="BS135" si="264">BS134/1</f>
        <v>0</v>
      </c>
      <c r="BT135" s="184">
        <f t="shared" ref="BT135" si="265">BT134/2</f>
        <v>0</v>
      </c>
      <c r="BU135" s="184">
        <f t="shared" ref="BU135" si="266">BU134/3</f>
        <v>9</v>
      </c>
      <c r="BV135" s="184">
        <f t="shared" ref="BV135" si="267">BV134/4</f>
        <v>10</v>
      </c>
    </row>
    <row r="136" spans="1:94" s="263" customFormat="1">
      <c r="A136" s="114"/>
      <c r="B136" s="114"/>
      <c r="C136" s="456"/>
      <c r="D136" s="455"/>
      <c r="E136" s="450"/>
      <c r="F136" s="450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450"/>
      <c r="R136" s="450"/>
      <c r="S136" s="114">
        <f>SUM(S134:V134)</f>
        <v>64</v>
      </c>
      <c r="T136" s="114"/>
      <c r="U136" s="114"/>
      <c r="V136" s="114"/>
      <c r="W136" s="114">
        <f>SUM(W134:Z134)</f>
        <v>65</v>
      </c>
      <c r="X136" s="114"/>
      <c r="Y136" s="114"/>
      <c r="Z136" s="114"/>
      <c r="AA136" s="114">
        <f>SUM(AA134:AD134)</f>
        <v>70</v>
      </c>
      <c r="AB136" s="114"/>
      <c r="AC136" s="114"/>
      <c r="AD136" s="114"/>
      <c r="AE136" s="114">
        <f>SUM(AE134:AH134)</f>
        <v>71</v>
      </c>
      <c r="AF136" s="114"/>
      <c r="AG136" s="114"/>
      <c r="AH136" s="114"/>
      <c r="AI136" s="114">
        <f>SUM(AI134:AL134)</f>
        <v>69</v>
      </c>
      <c r="AJ136" s="114"/>
      <c r="AK136" s="114"/>
      <c r="AL136" s="114"/>
      <c r="AM136" s="114">
        <f>SUM(AM134:AP134)</f>
        <v>70</v>
      </c>
      <c r="AN136" s="114"/>
      <c r="AO136" s="114"/>
      <c r="AP136" s="114"/>
      <c r="AQ136" s="114">
        <f>SUM(AQ134:AT134)</f>
        <v>66</v>
      </c>
      <c r="AR136" s="114"/>
      <c r="AS136" s="114"/>
      <c r="AT136" s="114"/>
      <c r="AU136" s="114">
        <f>SUM(AU134:AX134)</f>
        <v>67</v>
      </c>
      <c r="AV136" s="114"/>
      <c r="AW136" s="114"/>
      <c r="AX136" s="114"/>
      <c r="AY136" s="114">
        <f>SUM(AY134:BB134)</f>
        <v>69</v>
      </c>
      <c r="AZ136" s="114"/>
      <c r="BA136" s="114"/>
      <c r="BB136" s="114"/>
      <c r="BC136" s="114">
        <f>SUM(BC134:BF134)</f>
        <v>62</v>
      </c>
      <c r="BD136" s="114"/>
      <c r="BE136" s="114"/>
      <c r="BF136" s="114"/>
      <c r="BG136" s="114">
        <f>SUM(BG134:BJ134)</f>
        <v>68</v>
      </c>
      <c r="BH136" s="114"/>
      <c r="BI136" s="114"/>
      <c r="BJ136" s="114"/>
      <c r="BK136" s="114">
        <f>SUM(BK134:BN134)</f>
        <v>70</v>
      </c>
      <c r="BL136" s="114"/>
      <c r="BM136" s="114"/>
      <c r="BN136" s="114"/>
      <c r="BO136" s="114">
        <f>SUM(BO134:BR134)</f>
        <v>68</v>
      </c>
      <c r="BP136" s="114"/>
      <c r="BQ136" s="114"/>
      <c r="BR136" s="114"/>
      <c r="BS136" s="114">
        <f>SUM(BS134:BV134)</f>
        <v>67</v>
      </c>
      <c r="BT136" s="114"/>
      <c r="BU136" s="114"/>
      <c r="BV136" s="114"/>
    </row>
    <row r="137" spans="1:94" s="263" customFormat="1">
      <c r="A137" s="114"/>
      <c r="B137" s="114"/>
      <c r="C137" s="456"/>
      <c r="D137" s="455"/>
      <c r="E137" s="450"/>
      <c r="F137" s="450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450"/>
      <c r="R137" s="450"/>
      <c r="S137" s="114">
        <v>19</v>
      </c>
      <c r="T137" s="114">
        <v>19</v>
      </c>
      <c r="U137" s="114">
        <v>19</v>
      </c>
      <c r="V137" s="114">
        <v>19</v>
      </c>
      <c r="W137" s="114">
        <v>19</v>
      </c>
      <c r="X137" s="114">
        <v>19</v>
      </c>
      <c r="Y137" s="114">
        <v>19</v>
      </c>
      <c r="Z137" s="114">
        <v>19</v>
      </c>
      <c r="AA137" s="114">
        <v>19</v>
      </c>
      <c r="AB137" s="114">
        <v>19</v>
      </c>
      <c r="AC137" s="114">
        <v>19</v>
      </c>
      <c r="AD137" s="114">
        <v>19</v>
      </c>
      <c r="AE137" s="114">
        <v>19</v>
      </c>
      <c r="AF137" s="114">
        <v>19</v>
      </c>
      <c r="AG137" s="114">
        <v>19</v>
      </c>
      <c r="AH137" s="114">
        <v>19</v>
      </c>
      <c r="AI137" s="114">
        <v>19</v>
      </c>
      <c r="AJ137" s="114">
        <v>19</v>
      </c>
      <c r="AK137" s="114">
        <v>19</v>
      </c>
      <c r="AL137" s="114">
        <v>19</v>
      </c>
      <c r="AM137" s="114">
        <v>19</v>
      </c>
      <c r="AN137" s="114">
        <v>19</v>
      </c>
      <c r="AO137" s="114">
        <v>19</v>
      </c>
      <c r="AP137" s="114">
        <v>19</v>
      </c>
      <c r="AQ137" s="114">
        <v>19</v>
      </c>
      <c r="AR137" s="114">
        <v>19</v>
      </c>
      <c r="AS137" s="114">
        <v>19</v>
      </c>
      <c r="AT137" s="114">
        <v>19</v>
      </c>
      <c r="AU137" s="114">
        <v>19</v>
      </c>
      <c r="AV137" s="114">
        <v>19</v>
      </c>
      <c r="AW137" s="114">
        <v>19</v>
      </c>
      <c r="AX137" s="114">
        <v>19</v>
      </c>
      <c r="AY137" s="114">
        <v>19</v>
      </c>
      <c r="AZ137" s="114">
        <v>19</v>
      </c>
      <c r="BA137" s="114">
        <v>19</v>
      </c>
      <c r="BB137" s="114">
        <v>19</v>
      </c>
      <c r="BC137" s="114">
        <v>19</v>
      </c>
      <c r="BD137" s="114">
        <v>19</v>
      </c>
      <c r="BE137" s="114">
        <v>19</v>
      </c>
      <c r="BF137" s="114">
        <v>19</v>
      </c>
      <c r="BG137" s="114">
        <v>19</v>
      </c>
      <c r="BH137" s="114">
        <v>19</v>
      </c>
      <c r="BI137" s="114">
        <v>19</v>
      </c>
      <c r="BJ137" s="114">
        <v>19</v>
      </c>
      <c r="BK137" s="114">
        <v>19</v>
      </c>
      <c r="BL137" s="114">
        <v>19</v>
      </c>
      <c r="BM137" s="114">
        <v>19</v>
      </c>
      <c r="BN137" s="114">
        <v>19</v>
      </c>
      <c r="BO137" s="114">
        <v>19</v>
      </c>
      <c r="BP137" s="114">
        <v>19</v>
      </c>
      <c r="BQ137" s="114">
        <v>19</v>
      </c>
      <c r="BR137" s="114">
        <v>19</v>
      </c>
      <c r="BS137" s="114">
        <v>19</v>
      </c>
      <c r="BT137" s="114">
        <v>19</v>
      </c>
      <c r="BU137" s="114">
        <v>19</v>
      </c>
      <c r="BV137" s="114">
        <v>19</v>
      </c>
    </row>
    <row r="138" spans="1:94" s="543" customFormat="1">
      <c r="A138" s="464"/>
      <c r="B138" s="464"/>
      <c r="C138" s="540"/>
      <c r="D138" s="541"/>
      <c r="E138" s="542"/>
      <c r="F138" s="542"/>
      <c r="G138" s="464"/>
      <c r="H138" s="464"/>
      <c r="I138" s="464"/>
      <c r="J138" s="464"/>
      <c r="K138" s="464"/>
      <c r="L138" s="464"/>
      <c r="M138" s="464"/>
      <c r="N138" s="464"/>
      <c r="O138" s="464"/>
      <c r="P138" s="464"/>
      <c r="Q138" s="542"/>
      <c r="R138" s="542"/>
      <c r="S138" s="464">
        <f>S135/S137*100%</f>
        <v>0</v>
      </c>
      <c r="T138" s="464">
        <f t="shared" ref="T138:BV138" si="268">T135/T137*100%</f>
        <v>0</v>
      </c>
      <c r="U138" s="464">
        <f t="shared" si="268"/>
        <v>0.63157894736842102</v>
      </c>
      <c r="V138" s="464">
        <f t="shared" si="268"/>
        <v>0.36842105263157893</v>
      </c>
      <c r="W138" s="464">
        <f t="shared" si="268"/>
        <v>0</v>
      </c>
      <c r="X138" s="464">
        <f t="shared" si="268"/>
        <v>0</v>
      </c>
      <c r="Y138" s="464">
        <f t="shared" si="268"/>
        <v>0.57894736842105265</v>
      </c>
      <c r="Z138" s="464">
        <f t="shared" si="268"/>
        <v>0.42105263157894735</v>
      </c>
      <c r="AA138" s="464">
        <f t="shared" si="268"/>
        <v>0</v>
      </c>
      <c r="AB138" s="464">
        <f t="shared" si="268"/>
        <v>0</v>
      </c>
      <c r="AC138" s="464">
        <f t="shared" si="268"/>
        <v>0.31578947368421051</v>
      </c>
      <c r="AD138" s="464">
        <f t="shared" si="268"/>
        <v>0.68421052631578949</v>
      </c>
      <c r="AE138" s="464">
        <f t="shared" si="268"/>
        <v>0</v>
      </c>
      <c r="AF138" s="464">
        <f t="shared" si="268"/>
        <v>0</v>
      </c>
      <c r="AG138" s="464">
        <f t="shared" si="268"/>
        <v>0.26315789473684209</v>
      </c>
      <c r="AH138" s="464">
        <f t="shared" si="268"/>
        <v>0.73684210526315785</v>
      </c>
      <c r="AI138" s="464">
        <f t="shared" si="268"/>
        <v>0</v>
      </c>
      <c r="AJ138" s="464">
        <f t="shared" si="268"/>
        <v>0</v>
      </c>
      <c r="AK138" s="464">
        <f t="shared" si="268"/>
        <v>0.36842105263157893</v>
      </c>
      <c r="AL138" s="464">
        <f t="shared" si="268"/>
        <v>0.63157894736842102</v>
      </c>
      <c r="AM138" s="464">
        <f t="shared" si="268"/>
        <v>0</v>
      </c>
      <c r="AN138" s="464">
        <f t="shared" si="268"/>
        <v>0</v>
      </c>
      <c r="AO138" s="464">
        <f t="shared" si="268"/>
        <v>0.31578947368421051</v>
      </c>
      <c r="AP138" s="464">
        <f t="shared" si="268"/>
        <v>0.68421052631578949</v>
      </c>
      <c r="AQ138" s="464">
        <f t="shared" si="268"/>
        <v>0</v>
      </c>
      <c r="AR138" s="464">
        <f t="shared" si="268"/>
        <v>0</v>
      </c>
      <c r="AS138" s="464">
        <f t="shared" si="268"/>
        <v>0.52631578947368418</v>
      </c>
      <c r="AT138" s="464">
        <f t="shared" si="268"/>
        <v>0.47368421052631576</v>
      </c>
      <c r="AU138" s="464">
        <f t="shared" si="268"/>
        <v>0</v>
      </c>
      <c r="AV138" s="464">
        <f t="shared" si="268"/>
        <v>0</v>
      </c>
      <c r="AW138" s="464">
        <f t="shared" si="268"/>
        <v>0.47368421052631576</v>
      </c>
      <c r="AX138" s="464">
        <f t="shared" si="268"/>
        <v>0.52631578947368418</v>
      </c>
      <c r="AY138" s="464">
        <f t="shared" si="268"/>
        <v>0</v>
      </c>
      <c r="AZ138" s="464">
        <f t="shared" si="268"/>
        <v>0</v>
      </c>
      <c r="BA138" s="464">
        <f t="shared" si="268"/>
        <v>0.36842105263157893</v>
      </c>
      <c r="BB138" s="464">
        <f t="shared" si="268"/>
        <v>0.63157894736842102</v>
      </c>
      <c r="BC138" s="464">
        <f t="shared" si="268"/>
        <v>0</v>
      </c>
      <c r="BD138" s="464">
        <f t="shared" si="268"/>
        <v>0</v>
      </c>
      <c r="BE138" s="464">
        <f t="shared" si="268"/>
        <v>0.73684210526315785</v>
      </c>
      <c r="BF138" s="464">
        <f t="shared" si="268"/>
        <v>0.26315789473684209</v>
      </c>
      <c r="BG138" s="464">
        <f t="shared" si="268"/>
        <v>0</v>
      </c>
      <c r="BH138" s="464">
        <f t="shared" si="268"/>
        <v>0</v>
      </c>
      <c r="BI138" s="464">
        <f t="shared" si="268"/>
        <v>0.42105263157894735</v>
      </c>
      <c r="BJ138" s="464">
        <f t="shared" si="268"/>
        <v>0.57894736842105265</v>
      </c>
      <c r="BK138" s="464">
        <f t="shared" si="268"/>
        <v>0</v>
      </c>
      <c r="BL138" s="464">
        <f t="shared" si="268"/>
        <v>0</v>
      </c>
      <c r="BM138" s="464">
        <f t="shared" si="268"/>
        <v>0.31578947368421051</v>
      </c>
      <c r="BN138" s="464">
        <f t="shared" si="268"/>
        <v>0.68421052631578949</v>
      </c>
      <c r="BO138" s="464">
        <f t="shared" si="268"/>
        <v>0</v>
      </c>
      <c r="BP138" s="464">
        <f t="shared" si="268"/>
        <v>0</v>
      </c>
      <c r="BQ138" s="464">
        <f t="shared" si="268"/>
        <v>0.42105263157894735</v>
      </c>
      <c r="BR138" s="464">
        <f t="shared" si="268"/>
        <v>0.57894736842105265</v>
      </c>
      <c r="BS138" s="464">
        <f t="shared" si="268"/>
        <v>0</v>
      </c>
      <c r="BT138" s="464">
        <f t="shared" si="268"/>
        <v>0</v>
      </c>
      <c r="BU138" s="464">
        <f t="shared" si="268"/>
        <v>0.47368421052631576</v>
      </c>
      <c r="BV138" s="464">
        <f t="shared" si="268"/>
        <v>0.52631578947368418</v>
      </c>
    </row>
    <row r="139" spans="1:94" s="263" customFormat="1">
      <c r="A139" s="114"/>
      <c r="B139" s="114"/>
      <c r="C139" s="456"/>
      <c r="D139" s="455"/>
      <c r="E139" s="450"/>
      <c r="F139" s="450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450"/>
      <c r="R139" s="450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</row>
    <row r="140" spans="1:94">
      <c r="A140" s="17">
        <v>113</v>
      </c>
      <c r="B140" s="510">
        <v>1</v>
      </c>
      <c r="C140" s="821" t="s">
        <v>454</v>
      </c>
      <c r="D140" s="18"/>
      <c r="E140" s="19"/>
      <c r="F140" s="500">
        <v>1</v>
      </c>
      <c r="G140" s="20"/>
      <c r="H140" s="20"/>
      <c r="I140" s="20">
        <v>1</v>
      </c>
      <c r="J140" s="20"/>
      <c r="K140" s="20"/>
      <c r="L140" s="20"/>
      <c r="M140" s="20"/>
      <c r="N140" s="20"/>
      <c r="O140" s="20"/>
      <c r="P140" s="20"/>
      <c r="Q140" s="19"/>
      <c r="R140" s="500"/>
      <c r="S140" s="21"/>
      <c r="T140" s="21"/>
      <c r="U140" s="21">
        <v>3</v>
      </c>
      <c r="V140" s="21"/>
      <c r="W140" s="22"/>
      <c r="X140" s="22"/>
      <c r="Y140" s="22">
        <v>3</v>
      </c>
      <c r="Z140" s="22"/>
      <c r="AA140" s="23"/>
      <c r="AB140" s="23"/>
      <c r="AC140" s="23">
        <v>3</v>
      </c>
      <c r="AD140" s="23"/>
      <c r="AE140" s="24"/>
      <c r="AF140" s="24"/>
      <c r="AG140" s="24">
        <v>3</v>
      </c>
      <c r="AH140" s="24"/>
      <c r="AI140" s="25"/>
      <c r="AJ140" s="25"/>
      <c r="AK140" s="25">
        <v>3</v>
      </c>
      <c r="AL140" s="25"/>
      <c r="AM140" s="26"/>
      <c r="AN140" s="26"/>
      <c r="AO140" s="26">
        <v>3</v>
      </c>
      <c r="AP140" s="26"/>
      <c r="AQ140" s="22"/>
      <c r="AR140" s="22"/>
      <c r="AS140" s="22">
        <v>3</v>
      </c>
      <c r="AT140" s="22"/>
      <c r="AU140" s="27"/>
      <c r="AV140" s="27"/>
      <c r="AW140" s="27">
        <v>3</v>
      </c>
      <c r="AX140" s="27"/>
      <c r="AY140" s="21"/>
      <c r="AZ140" s="21"/>
      <c r="BA140" s="21">
        <v>3</v>
      </c>
      <c r="BB140" s="21"/>
      <c r="BC140" s="22"/>
      <c r="BD140" s="22"/>
      <c r="BE140" s="22">
        <v>3</v>
      </c>
      <c r="BF140" s="22"/>
      <c r="BG140" s="23"/>
      <c r="BH140" s="23"/>
      <c r="BI140" s="23">
        <v>3</v>
      </c>
      <c r="BJ140" s="23"/>
      <c r="BK140" s="24"/>
      <c r="BL140" s="24">
        <v>2</v>
      </c>
      <c r="BM140" s="24"/>
      <c r="BN140" s="24"/>
      <c r="BO140" s="25"/>
      <c r="BP140" s="25"/>
      <c r="BQ140" s="25">
        <v>3</v>
      </c>
      <c r="BR140" s="25"/>
      <c r="BS140" s="26"/>
      <c r="BT140" s="26"/>
      <c r="BU140" s="26">
        <v>3</v>
      </c>
      <c r="BV140" s="26"/>
      <c r="CK140" s="28"/>
      <c r="CP140" s="28"/>
    </row>
    <row r="141" spans="1:94">
      <c r="A141" s="17">
        <v>114</v>
      </c>
      <c r="B141" s="510">
        <v>2</v>
      </c>
      <c r="C141" s="821"/>
      <c r="D141" s="18">
        <v>1</v>
      </c>
      <c r="E141" s="19"/>
      <c r="F141" s="500"/>
      <c r="G141" s="20"/>
      <c r="H141" s="20">
        <v>1</v>
      </c>
      <c r="I141" s="20"/>
      <c r="J141" s="20"/>
      <c r="K141" s="20"/>
      <c r="L141" s="20"/>
      <c r="M141" s="20"/>
      <c r="N141" s="20"/>
      <c r="O141" s="20"/>
      <c r="P141" s="20"/>
      <c r="Q141" s="19"/>
      <c r="R141" s="500"/>
      <c r="S141" s="21"/>
      <c r="T141" s="21"/>
      <c r="U141" s="21">
        <v>3</v>
      </c>
      <c r="V141" s="21"/>
      <c r="W141" s="22"/>
      <c r="X141" s="22"/>
      <c r="Y141" s="22">
        <v>3</v>
      </c>
      <c r="Z141" s="22"/>
      <c r="AA141" s="23"/>
      <c r="AB141" s="23"/>
      <c r="AC141" s="23">
        <v>3</v>
      </c>
      <c r="AD141" s="23"/>
      <c r="AE141" s="24"/>
      <c r="AF141" s="24"/>
      <c r="AG141" s="24">
        <v>3</v>
      </c>
      <c r="AH141" s="24"/>
      <c r="AI141" s="25"/>
      <c r="AJ141" s="25"/>
      <c r="AK141" s="25">
        <v>3</v>
      </c>
      <c r="AL141" s="25"/>
      <c r="AM141" s="26"/>
      <c r="AN141" s="26"/>
      <c r="AO141" s="26">
        <v>3</v>
      </c>
      <c r="AP141" s="26"/>
      <c r="AQ141" s="22"/>
      <c r="AR141" s="22"/>
      <c r="AS141" s="22">
        <v>3</v>
      </c>
      <c r="AT141" s="22"/>
      <c r="AU141" s="27"/>
      <c r="AV141" s="27"/>
      <c r="AW141" s="27">
        <v>3</v>
      </c>
      <c r="AX141" s="27"/>
      <c r="AY141" s="21"/>
      <c r="AZ141" s="21"/>
      <c r="BA141" s="21">
        <v>3</v>
      </c>
      <c r="BB141" s="21"/>
      <c r="BC141" s="22"/>
      <c r="BD141" s="22">
        <v>2</v>
      </c>
      <c r="BE141" s="22"/>
      <c r="BF141" s="22"/>
      <c r="BG141" s="23"/>
      <c r="BH141" s="23"/>
      <c r="BI141" s="23">
        <v>3</v>
      </c>
      <c r="BJ141" s="23"/>
      <c r="BK141" s="24"/>
      <c r="BL141" s="24">
        <v>2</v>
      </c>
      <c r="BM141" s="24"/>
      <c r="BN141" s="24"/>
      <c r="BO141" s="25"/>
      <c r="BP141" s="25"/>
      <c r="BQ141" s="25">
        <v>3</v>
      </c>
      <c r="BR141" s="25"/>
      <c r="BS141" s="26"/>
      <c r="BT141" s="26"/>
      <c r="BU141" s="26">
        <v>3</v>
      </c>
      <c r="BV141" s="26"/>
      <c r="CK141" s="28"/>
      <c r="CP141" s="28"/>
    </row>
    <row r="142" spans="1:94">
      <c r="A142" s="17">
        <v>115</v>
      </c>
      <c r="B142" s="510">
        <v>3</v>
      </c>
      <c r="C142" s="821"/>
      <c r="D142" s="18"/>
      <c r="E142" s="19">
        <v>1</v>
      </c>
      <c r="F142" s="500"/>
      <c r="G142" s="20"/>
      <c r="H142" s="20"/>
      <c r="I142" s="20">
        <v>1</v>
      </c>
      <c r="J142" s="20"/>
      <c r="K142" s="20"/>
      <c r="L142" s="20"/>
      <c r="M142" s="20"/>
      <c r="N142" s="20"/>
      <c r="O142" s="20"/>
      <c r="P142" s="20"/>
      <c r="Q142" s="19"/>
      <c r="R142" s="500"/>
      <c r="S142" s="21"/>
      <c r="T142" s="21"/>
      <c r="U142" s="21">
        <v>3</v>
      </c>
      <c r="V142" s="21"/>
      <c r="W142" s="22"/>
      <c r="X142" s="22"/>
      <c r="Y142" s="22">
        <v>3</v>
      </c>
      <c r="Z142" s="22"/>
      <c r="AA142" s="23"/>
      <c r="AB142" s="23"/>
      <c r="AC142" s="23">
        <v>3</v>
      </c>
      <c r="AD142" s="23"/>
      <c r="AE142" s="24"/>
      <c r="AF142" s="24"/>
      <c r="AG142" s="24">
        <v>3</v>
      </c>
      <c r="AH142" s="24"/>
      <c r="AI142" s="25"/>
      <c r="AJ142" s="25"/>
      <c r="AK142" s="25">
        <v>3</v>
      </c>
      <c r="AL142" s="25"/>
      <c r="AM142" s="26"/>
      <c r="AN142" s="26"/>
      <c r="AO142" s="26">
        <v>3</v>
      </c>
      <c r="AP142" s="26"/>
      <c r="AQ142" s="22"/>
      <c r="AR142" s="22"/>
      <c r="AS142" s="22">
        <v>3</v>
      </c>
      <c r="AT142" s="22"/>
      <c r="AU142" s="27"/>
      <c r="AV142" s="27"/>
      <c r="AW142" s="27">
        <v>3</v>
      </c>
      <c r="AX142" s="27"/>
      <c r="AY142" s="21"/>
      <c r="AZ142" s="21"/>
      <c r="BA142" s="21">
        <v>3</v>
      </c>
      <c r="BB142" s="21"/>
      <c r="BC142" s="22"/>
      <c r="BD142" s="22"/>
      <c r="BE142" s="22">
        <v>3</v>
      </c>
      <c r="BF142" s="22"/>
      <c r="BG142" s="23"/>
      <c r="BH142" s="23"/>
      <c r="BI142" s="23">
        <v>3</v>
      </c>
      <c r="BJ142" s="23"/>
      <c r="BK142" s="24"/>
      <c r="BL142" s="24"/>
      <c r="BM142" s="24">
        <v>3</v>
      </c>
      <c r="BN142" s="24"/>
      <c r="BO142" s="25"/>
      <c r="BP142" s="25"/>
      <c r="BQ142" s="25">
        <v>3</v>
      </c>
      <c r="BR142" s="25"/>
      <c r="BS142" s="26"/>
      <c r="BT142" s="26"/>
      <c r="BU142" s="26">
        <v>3</v>
      </c>
      <c r="BV142" s="26"/>
      <c r="CK142" s="28"/>
      <c r="CP142" s="28"/>
    </row>
    <row r="143" spans="1:94">
      <c r="A143" s="17">
        <v>116</v>
      </c>
      <c r="B143" s="510">
        <v>4</v>
      </c>
      <c r="C143" s="821"/>
      <c r="D143" s="18">
        <v>1</v>
      </c>
      <c r="E143" s="19"/>
      <c r="F143" s="500"/>
      <c r="G143" s="20"/>
      <c r="H143" s="20">
        <v>1</v>
      </c>
      <c r="I143" s="20"/>
      <c r="J143" s="20"/>
      <c r="K143" s="20"/>
      <c r="L143" s="20"/>
      <c r="M143" s="20"/>
      <c r="N143" s="20"/>
      <c r="O143" s="20"/>
      <c r="P143" s="20"/>
      <c r="Q143" s="19"/>
      <c r="R143" s="500"/>
      <c r="S143" s="21"/>
      <c r="T143" s="21"/>
      <c r="U143" s="21">
        <v>3</v>
      </c>
      <c r="V143" s="21"/>
      <c r="W143" s="22"/>
      <c r="X143" s="22"/>
      <c r="Y143" s="22">
        <v>3</v>
      </c>
      <c r="Z143" s="22"/>
      <c r="AA143" s="23"/>
      <c r="AB143" s="23"/>
      <c r="AC143" s="23">
        <v>3</v>
      </c>
      <c r="AD143" s="23"/>
      <c r="AE143" s="24"/>
      <c r="AF143" s="24"/>
      <c r="AG143" s="24">
        <v>3</v>
      </c>
      <c r="AH143" s="24"/>
      <c r="AI143" s="25"/>
      <c r="AJ143" s="25"/>
      <c r="AK143" s="25">
        <v>3</v>
      </c>
      <c r="AL143" s="25"/>
      <c r="AM143" s="26"/>
      <c r="AN143" s="26"/>
      <c r="AO143" s="26">
        <v>3</v>
      </c>
      <c r="AP143" s="26"/>
      <c r="AQ143" s="22"/>
      <c r="AR143" s="22"/>
      <c r="AS143" s="22">
        <v>3</v>
      </c>
      <c r="AT143" s="22"/>
      <c r="AU143" s="27"/>
      <c r="AV143" s="27"/>
      <c r="AW143" s="27">
        <v>3</v>
      </c>
      <c r="AX143" s="27"/>
      <c r="AY143" s="21"/>
      <c r="AZ143" s="21"/>
      <c r="BA143" s="21">
        <v>3</v>
      </c>
      <c r="BB143" s="21"/>
      <c r="BC143" s="22"/>
      <c r="BD143" s="22"/>
      <c r="BE143" s="22">
        <v>3</v>
      </c>
      <c r="BF143" s="22"/>
      <c r="BG143" s="23"/>
      <c r="BH143" s="23"/>
      <c r="BI143" s="23">
        <v>3</v>
      </c>
      <c r="BJ143" s="23"/>
      <c r="BK143" s="24"/>
      <c r="BL143" s="24"/>
      <c r="BM143" s="24">
        <v>3</v>
      </c>
      <c r="BN143" s="24"/>
      <c r="BO143" s="25"/>
      <c r="BP143" s="25"/>
      <c r="BQ143" s="25">
        <v>3</v>
      </c>
      <c r="BR143" s="25"/>
      <c r="BS143" s="26"/>
      <c r="BT143" s="26"/>
      <c r="BU143" s="26">
        <v>3</v>
      </c>
      <c r="BV143" s="26"/>
      <c r="CK143" s="28"/>
      <c r="CP143" s="28"/>
    </row>
    <row r="144" spans="1:94">
      <c r="A144" s="17">
        <v>117</v>
      </c>
      <c r="B144" s="510">
        <v>5</v>
      </c>
      <c r="C144" s="821"/>
      <c r="D144" s="18">
        <v>1</v>
      </c>
      <c r="E144" s="19"/>
      <c r="F144" s="500"/>
      <c r="G144" s="20"/>
      <c r="H144" s="20"/>
      <c r="I144" s="20">
        <v>1</v>
      </c>
      <c r="J144" s="20"/>
      <c r="K144" s="20"/>
      <c r="L144" s="20"/>
      <c r="M144" s="20"/>
      <c r="N144" s="20"/>
      <c r="O144" s="20"/>
      <c r="P144" s="20"/>
      <c r="Q144" s="19"/>
      <c r="R144" s="500"/>
      <c r="S144" s="21"/>
      <c r="T144" s="21"/>
      <c r="U144" s="21">
        <v>3</v>
      </c>
      <c r="V144" s="21"/>
      <c r="W144" s="22"/>
      <c r="X144" s="22"/>
      <c r="Y144" s="22">
        <v>3</v>
      </c>
      <c r="Z144" s="22"/>
      <c r="AA144" s="23"/>
      <c r="AB144" s="23"/>
      <c r="AC144" s="23">
        <v>3</v>
      </c>
      <c r="AD144" s="23"/>
      <c r="AE144" s="24"/>
      <c r="AF144" s="24"/>
      <c r="AG144" s="24">
        <v>3</v>
      </c>
      <c r="AH144" s="24"/>
      <c r="AI144" s="25"/>
      <c r="AJ144" s="25"/>
      <c r="AK144" s="25">
        <v>3</v>
      </c>
      <c r="AL144" s="25"/>
      <c r="AM144" s="26"/>
      <c r="AN144" s="26"/>
      <c r="AO144" s="26">
        <v>3</v>
      </c>
      <c r="AP144" s="26"/>
      <c r="AQ144" s="22"/>
      <c r="AR144" s="22"/>
      <c r="AS144" s="22">
        <v>3</v>
      </c>
      <c r="AT144" s="22"/>
      <c r="AU144" s="27"/>
      <c r="AV144" s="27"/>
      <c r="AW144" s="27">
        <v>3</v>
      </c>
      <c r="AX144" s="27"/>
      <c r="AY144" s="21"/>
      <c r="AZ144" s="21"/>
      <c r="BA144" s="21">
        <v>3</v>
      </c>
      <c r="BB144" s="21"/>
      <c r="BC144" s="22"/>
      <c r="BD144" s="22"/>
      <c r="BE144" s="22">
        <v>3</v>
      </c>
      <c r="BF144" s="22"/>
      <c r="BG144" s="23"/>
      <c r="BH144" s="23"/>
      <c r="BI144" s="23">
        <v>3</v>
      </c>
      <c r="BJ144" s="23"/>
      <c r="BK144" s="24"/>
      <c r="BL144" s="24"/>
      <c r="BM144" s="24">
        <v>3</v>
      </c>
      <c r="BN144" s="24"/>
      <c r="BO144" s="25"/>
      <c r="BP144" s="25"/>
      <c r="BQ144" s="25">
        <v>3</v>
      </c>
      <c r="BR144" s="25"/>
      <c r="BS144" s="26"/>
      <c r="BT144" s="26">
        <v>2</v>
      </c>
      <c r="BU144" s="26"/>
      <c r="BV144" s="26"/>
      <c r="CK144" s="28"/>
      <c r="CP144" s="28"/>
    </row>
    <row r="145" spans="1:94">
      <c r="A145" s="17">
        <v>118</v>
      </c>
      <c r="B145" s="510">
        <v>6</v>
      </c>
      <c r="C145" s="821"/>
      <c r="D145" s="18"/>
      <c r="E145" s="19">
        <v>1</v>
      </c>
      <c r="F145" s="500"/>
      <c r="G145" s="20"/>
      <c r="H145" s="20"/>
      <c r="I145" s="20"/>
      <c r="J145" s="20">
        <v>1</v>
      </c>
      <c r="K145" s="20"/>
      <c r="L145" s="20"/>
      <c r="M145" s="20"/>
      <c r="N145" s="20"/>
      <c r="O145" s="20"/>
      <c r="P145" s="20"/>
      <c r="Q145" s="19"/>
      <c r="R145" s="500"/>
      <c r="S145" s="21"/>
      <c r="T145" s="21"/>
      <c r="U145" s="21">
        <v>3</v>
      </c>
      <c r="V145" s="21"/>
      <c r="W145" s="22"/>
      <c r="X145" s="22"/>
      <c r="Y145" s="22">
        <v>3</v>
      </c>
      <c r="Z145" s="22"/>
      <c r="AA145" s="23"/>
      <c r="AB145" s="23"/>
      <c r="AC145" s="23">
        <v>3</v>
      </c>
      <c r="AD145" s="23"/>
      <c r="AE145" s="24"/>
      <c r="AF145" s="24"/>
      <c r="AG145" s="24">
        <v>3</v>
      </c>
      <c r="AH145" s="24"/>
      <c r="AI145" s="25"/>
      <c r="AJ145" s="25"/>
      <c r="AK145" s="25">
        <v>3</v>
      </c>
      <c r="AL145" s="25"/>
      <c r="AM145" s="26"/>
      <c r="AN145" s="26"/>
      <c r="AO145" s="26">
        <v>3</v>
      </c>
      <c r="AP145" s="26"/>
      <c r="AQ145" s="22"/>
      <c r="AR145" s="22"/>
      <c r="AS145" s="22">
        <v>3</v>
      </c>
      <c r="AT145" s="22"/>
      <c r="AU145" s="27"/>
      <c r="AV145" s="27"/>
      <c r="AW145" s="27">
        <v>3</v>
      </c>
      <c r="AX145" s="27"/>
      <c r="AY145" s="21"/>
      <c r="AZ145" s="21"/>
      <c r="BA145" s="21">
        <v>3</v>
      </c>
      <c r="BB145" s="21"/>
      <c r="BC145" s="22"/>
      <c r="BD145" s="22"/>
      <c r="BE145" s="22">
        <v>3</v>
      </c>
      <c r="BF145" s="22"/>
      <c r="BG145" s="23"/>
      <c r="BH145" s="23"/>
      <c r="BI145" s="23">
        <v>3</v>
      </c>
      <c r="BJ145" s="23"/>
      <c r="BK145" s="24"/>
      <c r="BL145" s="24"/>
      <c r="BM145" s="24">
        <v>3</v>
      </c>
      <c r="BN145" s="24"/>
      <c r="BO145" s="25"/>
      <c r="BP145" s="25"/>
      <c r="BQ145" s="25">
        <v>3</v>
      </c>
      <c r="BR145" s="25"/>
      <c r="BS145" s="26"/>
      <c r="BT145" s="26"/>
      <c r="BU145" s="26">
        <v>3</v>
      </c>
      <c r="BV145" s="26"/>
      <c r="CK145" s="28"/>
      <c r="CP145" s="28"/>
    </row>
    <row r="146" spans="1:94">
      <c r="A146" s="17">
        <v>119</v>
      </c>
      <c r="B146" s="510">
        <v>7</v>
      </c>
      <c r="C146" s="821"/>
      <c r="D146" s="18"/>
      <c r="E146" s="19">
        <v>1</v>
      </c>
      <c r="F146" s="500"/>
      <c r="G146" s="20"/>
      <c r="H146" s="20"/>
      <c r="I146" s="20">
        <v>1</v>
      </c>
      <c r="J146" s="20"/>
      <c r="K146" s="20"/>
      <c r="L146" s="20"/>
      <c r="M146" s="20"/>
      <c r="N146" s="20"/>
      <c r="O146" s="20"/>
      <c r="P146" s="20"/>
      <c r="Q146" s="19"/>
      <c r="R146" s="500"/>
      <c r="S146" s="21"/>
      <c r="T146" s="21"/>
      <c r="U146" s="21">
        <v>3</v>
      </c>
      <c r="V146" s="21"/>
      <c r="W146" s="22"/>
      <c r="X146" s="22"/>
      <c r="Y146" s="22">
        <v>3</v>
      </c>
      <c r="Z146" s="22"/>
      <c r="AA146" s="23"/>
      <c r="AB146" s="23"/>
      <c r="AC146" s="23">
        <v>3</v>
      </c>
      <c r="AD146" s="23"/>
      <c r="AE146" s="24"/>
      <c r="AF146" s="24">
        <v>2</v>
      </c>
      <c r="AG146" s="24"/>
      <c r="AH146" s="24"/>
      <c r="AI146" s="25"/>
      <c r="AJ146" s="25"/>
      <c r="AK146" s="25">
        <v>3</v>
      </c>
      <c r="AL146" s="25"/>
      <c r="AM146" s="26"/>
      <c r="AN146" s="26"/>
      <c r="AO146" s="26">
        <v>3</v>
      </c>
      <c r="AP146" s="26"/>
      <c r="AQ146" s="22"/>
      <c r="AR146" s="22"/>
      <c r="AS146" s="22">
        <v>3</v>
      </c>
      <c r="AT146" s="22"/>
      <c r="AU146" s="27"/>
      <c r="AV146" s="27"/>
      <c r="AW146" s="27">
        <v>3</v>
      </c>
      <c r="AX146" s="27"/>
      <c r="AY146" s="21"/>
      <c r="AZ146" s="21"/>
      <c r="BA146" s="21">
        <v>3</v>
      </c>
      <c r="BB146" s="21"/>
      <c r="BC146" s="22"/>
      <c r="BD146" s="22"/>
      <c r="BE146" s="22">
        <v>3</v>
      </c>
      <c r="BF146" s="22"/>
      <c r="BG146" s="23"/>
      <c r="BH146" s="23"/>
      <c r="BI146" s="23">
        <v>3</v>
      </c>
      <c r="BJ146" s="23"/>
      <c r="BK146" s="24"/>
      <c r="BL146" s="24"/>
      <c r="BM146" s="24">
        <v>3</v>
      </c>
      <c r="BN146" s="24"/>
      <c r="BO146" s="25"/>
      <c r="BP146" s="25"/>
      <c r="BQ146" s="25">
        <v>3</v>
      </c>
      <c r="BR146" s="25"/>
      <c r="BS146" s="26"/>
      <c r="BT146" s="26"/>
      <c r="BU146" s="26">
        <v>3</v>
      </c>
      <c r="BV146" s="26"/>
      <c r="CK146" s="28"/>
      <c r="CP146" s="28"/>
    </row>
    <row r="147" spans="1:94">
      <c r="A147" s="17">
        <v>120</v>
      </c>
      <c r="B147" s="510">
        <v>8</v>
      </c>
      <c r="C147" s="821"/>
      <c r="D147" s="18">
        <v>1</v>
      </c>
      <c r="E147" s="19"/>
      <c r="F147" s="500"/>
      <c r="G147" s="20"/>
      <c r="H147" s="20"/>
      <c r="I147" s="20">
        <v>1</v>
      </c>
      <c r="J147" s="20"/>
      <c r="K147" s="20"/>
      <c r="L147" s="20"/>
      <c r="M147" s="20"/>
      <c r="N147" s="20"/>
      <c r="O147" s="20"/>
      <c r="P147" s="20"/>
      <c r="Q147" s="19"/>
      <c r="R147" s="500"/>
      <c r="S147" s="21"/>
      <c r="T147" s="21"/>
      <c r="U147" s="21">
        <v>3</v>
      </c>
      <c r="V147" s="21"/>
      <c r="W147" s="22"/>
      <c r="X147" s="22"/>
      <c r="Y147" s="22">
        <v>3</v>
      </c>
      <c r="Z147" s="22"/>
      <c r="AA147" s="23"/>
      <c r="AB147" s="23"/>
      <c r="AC147" s="23">
        <v>3</v>
      </c>
      <c r="AD147" s="23"/>
      <c r="AE147" s="24"/>
      <c r="AF147" s="24"/>
      <c r="AG147" s="24">
        <v>3</v>
      </c>
      <c r="AH147" s="24"/>
      <c r="AI147" s="25"/>
      <c r="AJ147" s="25"/>
      <c r="AK147" s="25">
        <v>3</v>
      </c>
      <c r="AL147" s="25"/>
      <c r="AM147" s="26"/>
      <c r="AN147" s="26"/>
      <c r="AO147" s="26">
        <v>3</v>
      </c>
      <c r="AP147" s="26"/>
      <c r="AQ147" s="22"/>
      <c r="AR147" s="22"/>
      <c r="AS147" s="22">
        <v>3</v>
      </c>
      <c r="AT147" s="22"/>
      <c r="AU147" s="27"/>
      <c r="AV147" s="27"/>
      <c r="AW147" s="27">
        <v>3</v>
      </c>
      <c r="AX147" s="27"/>
      <c r="AY147" s="21"/>
      <c r="AZ147" s="21"/>
      <c r="BA147" s="21">
        <v>3</v>
      </c>
      <c r="BB147" s="21"/>
      <c r="BC147" s="22"/>
      <c r="BD147" s="22"/>
      <c r="BE147" s="22">
        <v>3</v>
      </c>
      <c r="BF147" s="22"/>
      <c r="BG147" s="23"/>
      <c r="BH147" s="23">
        <v>2</v>
      </c>
      <c r="BI147" s="23"/>
      <c r="BJ147" s="23"/>
      <c r="BK147" s="24"/>
      <c r="BL147" s="24"/>
      <c r="BM147" s="24">
        <v>3</v>
      </c>
      <c r="BN147" s="24"/>
      <c r="BO147" s="25"/>
      <c r="BP147" s="25"/>
      <c r="BQ147" s="25">
        <v>3</v>
      </c>
      <c r="BR147" s="25"/>
      <c r="BS147" s="26"/>
      <c r="BT147" s="26"/>
      <c r="BU147" s="26">
        <v>3</v>
      </c>
      <c r="BV147" s="26"/>
      <c r="CK147" s="28"/>
      <c r="CP147" s="28"/>
    </row>
    <row r="148" spans="1:94">
      <c r="A148" s="17">
        <v>121</v>
      </c>
      <c r="B148" s="510">
        <v>9</v>
      </c>
      <c r="C148" s="821"/>
      <c r="D148" s="18">
        <v>1</v>
      </c>
      <c r="E148" s="19"/>
      <c r="F148" s="500"/>
      <c r="G148" s="20"/>
      <c r="H148" s="20">
        <v>1</v>
      </c>
      <c r="I148" s="20"/>
      <c r="J148" s="20"/>
      <c r="K148" s="20"/>
      <c r="L148" s="20"/>
      <c r="M148" s="20"/>
      <c r="N148" s="20"/>
      <c r="O148" s="20"/>
      <c r="P148" s="20"/>
      <c r="Q148" s="19"/>
      <c r="R148" s="500"/>
      <c r="S148" s="21"/>
      <c r="T148" s="21"/>
      <c r="U148" s="21">
        <v>3</v>
      </c>
      <c r="V148" s="21"/>
      <c r="W148" s="22"/>
      <c r="X148" s="22"/>
      <c r="Y148" s="22">
        <v>3</v>
      </c>
      <c r="Z148" s="22"/>
      <c r="AA148" s="23"/>
      <c r="AB148" s="23"/>
      <c r="AC148" s="23">
        <v>3</v>
      </c>
      <c r="AD148" s="23"/>
      <c r="AE148" s="24"/>
      <c r="AF148" s="24"/>
      <c r="AG148" s="24">
        <v>3</v>
      </c>
      <c r="AH148" s="24"/>
      <c r="AI148" s="25"/>
      <c r="AJ148" s="25"/>
      <c r="AK148" s="25">
        <v>3</v>
      </c>
      <c r="AL148" s="25"/>
      <c r="AM148" s="26"/>
      <c r="AN148" s="26"/>
      <c r="AO148" s="26">
        <v>3</v>
      </c>
      <c r="AP148" s="26"/>
      <c r="AQ148" s="22"/>
      <c r="AR148" s="22"/>
      <c r="AS148" s="22">
        <v>3</v>
      </c>
      <c r="AT148" s="22"/>
      <c r="AU148" s="27"/>
      <c r="AV148" s="27"/>
      <c r="AW148" s="27">
        <v>3</v>
      </c>
      <c r="AX148" s="27"/>
      <c r="AY148" s="21"/>
      <c r="AZ148" s="21"/>
      <c r="BA148" s="21">
        <v>3</v>
      </c>
      <c r="BB148" s="21"/>
      <c r="BC148" s="22"/>
      <c r="BD148" s="22"/>
      <c r="BE148" s="22">
        <v>3</v>
      </c>
      <c r="BF148" s="22"/>
      <c r="BG148" s="23"/>
      <c r="BH148" s="23"/>
      <c r="BI148" s="23">
        <v>3</v>
      </c>
      <c r="BJ148" s="23"/>
      <c r="BK148" s="24"/>
      <c r="BL148" s="24"/>
      <c r="BM148" s="24">
        <v>3</v>
      </c>
      <c r="BN148" s="24"/>
      <c r="BO148" s="25"/>
      <c r="BP148" s="25"/>
      <c r="BQ148" s="25">
        <v>3</v>
      </c>
      <c r="BR148" s="25"/>
      <c r="BS148" s="26"/>
      <c r="BT148" s="26"/>
      <c r="BU148" s="26">
        <v>3</v>
      </c>
      <c r="BV148" s="26"/>
      <c r="CK148" s="28"/>
      <c r="CP148" s="28"/>
    </row>
    <row r="149" spans="1:94">
      <c r="A149" s="17">
        <v>122</v>
      </c>
      <c r="B149" s="510">
        <v>10</v>
      </c>
      <c r="C149" s="821"/>
      <c r="D149" s="18">
        <v>1</v>
      </c>
      <c r="E149" s="19"/>
      <c r="F149" s="500"/>
      <c r="G149" s="20"/>
      <c r="H149" s="20"/>
      <c r="I149" s="20">
        <v>1</v>
      </c>
      <c r="J149" s="20"/>
      <c r="K149" s="20"/>
      <c r="L149" s="20"/>
      <c r="M149" s="20"/>
      <c r="N149" s="20"/>
      <c r="O149" s="20"/>
      <c r="P149" s="20"/>
      <c r="Q149" s="19"/>
      <c r="R149" s="500"/>
      <c r="S149" s="21"/>
      <c r="T149" s="21"/>
      <c r="U149" s="21">
        <v>3</v>
      </c>
      <c r="V149" s="21"/>
      <c r="W149" s="22"/>
      <c r="X149" s="22"/>
      <c r="Y149" s="22">
        <v>3</v>
      </c>
      <c r="Z149" s="22"/>
      <c r="AA149" s="23"/>
      <c r="AB149" s="23"/>
      <c r="AC149" s="23">
        <v>3</v>
      </c>
      <c r="AD149" s="23"/>
      <c r="AE149" s="24"/>
      <c r="AF149" s="24"/>
      <c r="AG149" s="24">
        <v>3</v>
      </c>
      <c r="AH149" s="24"/>
      <c r="AI149" s="25"/>
      <c r="AJ149" s="25"/>
      <c r="AK149" s="25">
        <v>3</v>
      </c>
      <c r="AL149" s="25"/>
      <c r="AM149" s="26"/>
      <c r="AN149" s="26"/>
      <c r="AO149" s="26">
        <v>3</v>
      </c>
      <c r="AP149" s="26"/>
      <c r="AQ149" s="22"/>
      <c r="AR149" s="22"/>
      <c r="AS149" s="22">
        <v>3</v>
      </c>
      <c r="AT149" s="22"/>
      <c r="AU149" s="27"/>
      <c r="AV149" s="27"/>
      <c r="AW149" s="27">
        <v>3</v>
      </c>
      <c r="AX149" s="27"/>
      <c r="AY149" s="21"/>
      <c r="AZ149" s="21"/>
      <c r="BA149" s="21">
        <v>3</v>
      </c>
      <c r="BB149" s="21"/>
      <c r="BC149" s="22"/>
      <c r="BD149" s="22"/>
      <c r="BE149" s="22">
        <v>3</v>
      </c>
      <c r="BF149" s="22"/>
      <c r="BG149" s="23"/>
      <c r="BH149" s="23"/>
      <c r="BI149" s="23">
        <v>3</v>
      </c>
      <c r="BJ149" s="23"/>
      <c r="BK149" s="24"/>
      <c r="BL149" s="24"/>
      <c r="BM149" s="24">
        <v>3</v>
      </c>
      <c r="BN149" s="24"/>
      <c r="BO149" s="25"/>
      <c r="BP149" s="25"/>
      <c r="BQ149" s="25">
        <v>3</v>
      </c>
      <c r="BR149" s="25"/>
      <c r="BS149" s="26"/>
      <c r="BT149" s="26"/>
      <c r="BU149" s="26">
        <v>3</v>
      </c>
      <c r="BV149" s="26"/>
      <c r="CK149" s="28"/>
      <c r="CP149" s="28"/>
    </row>
    <row r="150" spans="1:94">
      <c r="A150" s="17">
        <v>123</v>
      </c>
      <c r="B150" s="510">
        <v>11</v>
      </c>
      <c r="C150" s="821"/>
      <c r="D150" s="18"/>
      <c r="E150" s="19">
        <v>1</v>
      </c>
      <c r="F150" s="500"/>
      <c r="G150" s="20"/>
      <c r="H150" s="20"/>
      <c r="I150" s="20">
        <v>1</v>
      </c>
      <c r="J150" s="20"/>
      <c r="K150" s="20"/>
      <c r="L150" s="20"/>
      <c r="M150" s="20"/>
      <c r="N150" s="20"/>
      <c r="O150" s="20"/>
      <c r="P150" s="20"/>
      <c r="Q150" s="19"/>
      <c r="R150" s="500"/>
      <c r="S150" s="21"/>
      <c r="T150" s="21"/>
      <c r="U150" s="21">
        <v>3</v>
      </c>
      <c r="V150" s="21"/>
      <c r="W150" s="22"/>
      <c r="X150" s="22"/>
      <c r="Y150" s="22">
        <v>3</v>
      </c>
      <c r="Z150" s="22"/>
      <c r="AA150" s="23"/>
      <c r="AB150" s="23"/>
      <c r="AC150" s="23">
        <v>3</v>
      </c>
      <c r="AD150" s="23"/>
      <c r="AE150" s="24"/>
      <c r="AF150" s="24"/>
      <c r="AG150" s="24">
        <v>3</v>
      </c>
      <c r="AH150" s="24"/>
      <c r="AI150" s="25"/>
      <c r="AJ150" s="25"/>
      <c r="AK150" s="25">
        <v>3</v>
      </c>
      <c r="AL150" s="25"/>
      <c r="AM150" s="26"/>
      <c r="AN150" s="26"/>
      <c r="AO150" s="26">
        <v>3</v>
      </c>
      <c r="AP150" s="26"/>
      <c r="AQ150" s="22"/>
      <c r="AR150" s="22"/>
      <c r="AS150" s="22">
        <v>3</v>
      </c>
      <c r="AT150" s="22"/>
      <c r="AU150" s="27"/>
      <c r="AV150" s="27"/>
      <c r="AW150" s="27">
        <v>3</v>
      </c>
      <c r="AX150" s="27"/>
      <c r="AY150" s="21"/>
      <c r="AZ150" s="21"/>
      <c r="BA150" s="21">
        <v>3</v>
      </c>
      <c r="BB150" s="21"/>
      <c r="BC150" s="22"/>
      <c r="BD150" s="22"/>
      <c r="BE150" s="22">
        <v>3</v>
      </c>
      <c r="BF150" s="22"/>
      <c r="BG150" s="23"/>
      <c r="BH150" s="23"/>
      <c r="BI150" s="23">
        <v>3</v>
      </c>
      <c r="BJ150" s="23"/>
      <c r="BK150" s="24"/>
      <c r="BL150" s="24"/>
      <c r="BM150" s="24">
        <v>3</v>
      </c>
      <c r="BN150" s="24"/>
      <c r="BO150" s="25"/>
      <c r="BP150" s="25"/>
      <c r="BQ150" s="25">
        <v>3</v>
      </c>
      <c r="BR150" s="25"/>
      <c r="BS150" s="26"/>
      <c r="BT150" s="26"/>
      <c r="BU150" s="26">
        <v>3</v>
      </c>
      <c r="BV150" s="26"/>
      <c r="CK150" s="28"/>
      <c r="CP150" s="28"/>
    </row>
    <row r="151" spans="1:94">
      <c r="A151" s="17">
        <v>124</v>
      </c>
      <c r="B151" s="510">
        <v>12</v>
      </c>
      <c r="C151" s="821"/>
      <c r="D151" s="18"/>
      <c r="E151" s="19">
        <v>1</v>
      </c>
      <c r="F151" s="500"/>
      <c r="G151" s="20">
        <v>1</v>
      </c>
      <c r="H151" s="20"/>
      <c r="I151" s="20"/>
      <c r="J151" s="20"/>
      <c r="K151" s="20"/>
      <c r="L151" s="20"/>
      <c r="M151" s="20"/>
      <c r="N151" s="20"/>
      <c r="O151" s="20"/>
      <c r="P151" s="20"/>
      <c r="Q151" s="19"/>
      <c r="R151" s="500"/>
      <c r="S151" s="21"/>
      <c r="T151" s="21"/>
      <c r="U151" s="21">
        <v>3</v>
      </c>
      <c r="V151" s="21"/>
      <c r="W151" s="22"/>
      <c r="X151" s="22"/>
      <c r="Y151" s="22">
        <v>3</v>
      </c>
      <c r="Z151" s="22"/>
      <c r="AA151" s="23"/>
      <c r="AB151" s="23"/>
      <c r="AC151" s="23">
        <v>3</v>
      </c>
      <c r="AD151" s="23"/>
      <c r="AE151" s="24"/>
      <c r="AF151" s="24"/>
      <c r="AG151" s="24">
        <v>3</v>
      </c>
      <c r="AH151" s="24"/>
      <c r="AI151" s="25"/>
      <c r="AJ151" s="25"/>
      <c r="AK151" s="25">
        <v>3</v>
      </c>
      <c r="AL151" s="25"/>
      <c r="AM151" s="26"/>
      <c r="AN151" s="26"/>
      <c r="AO151" s="26">
        <v>3</v>
      </c>
      <c r="AP151" s="26"/>
      <c r="AQ151" s="22"/>
      <c r="AR151" s="22"/>
      <c r="AS151" s="22">
        <v>3</v>
      </c>
      <c r="AT151" s="22"/>
      <c r="AU151" s="27"/>
      <c r="AV151" s="27"/>
      <c r="AW151" s="27">
        <v>3</v>
      </c>
      <c r="AX151" s="27"/>
      <c r="AY151" s="21"/>
      <c r="AZ151" s="21"/>
      <c r="BA151" s="21">
        <v>3</v>
      </c>
      <c r="BB151" s="21"/>
      <c r="BC151" s="22"/>
      <c r="BD151" s="22"/>
      <c r="BE151" s="22">
        <v>3</v>
      </c>
      <c r="BF151" s="22"/>
      <c r="BG151" s="23"/>
      <c r="BH151" s="23"/>
      <c r="BI151" s="23">
        <v>3</v>
      </c>
      <c r="BJ151" s="23"/>
      <c r="BK151" s="24"/>
      <c r="BL151" s="24"/>
      <c r="BM151" s="24">
        <v>3</v>
      </c>
      <c r="BN151" s="24"/>
      <c r="BO151" s="25"/>
      <c r="BP151" s="25"/>
      <c r="BQ151" s="25">
        <v>3</v>
      </c>
      <c r="BR151" s="25"/>
      <c r="BS151" s="26"/>
      <c r="BT151" s="26"/>
      <c r="BU151" s="26">
        <v>3</v>
      </c>
      <c r="BV151" s="26"/>
      <c r="CK151" s="28"/>
      <c r="CP151" s="28"/>
    </row>
    <row r="152" spans="1:94">
      <c r="A152" s="17">
        <v>125</v>
      </c>
      <c r="B152" s="510">
        <v>13</v>
      </c>
      <c r="C152" s="821"/>
      <c r="D152" s="18">
        <v>1</v>
      </c>
      <c r="E152" s="19"/>
      <c r="F152" s="500"/>
      <c r="G152" s="20">
        <v>1</v>
      </c>
      <c r="H152" s="20"/>
      <c r="I152" s="20"/>
      <c r="J152" s="20"/>
      <c r="K152" s="20"/>
      <c r="L152" s="20"/>
      <c r="M152" s="20"/>
      <c r="N152" s="20"/>
      <c r="O152" s="20"/>
      <c r="P152" s="20"/>
      <c r="Q152" s="19"/>
      <c r="R152" s="500"/>
      <c r="S152" s="21"/>
      <c r="T152" s="21"/>
      <c r="U152" s="21">
        <v>3</v>
      </c>
      <c r="V152" s="21"/>
      <c r="W152" s="22"/>
      <c r="X152" s="22"/>
      <c r="Y152" s="22">
        <v>3</v>
      </c>
      <c r="Z152" s="22"/>
      <c r="AA152" s="23"/>
      <c r="AB152" s="23"/>
      <c r="AC152" s="23">
        <v>3</v>
      </c>
      <c r="AD152" s="23"/>
      <c r="AE152" s="24"/>
      <c r="AF152" s="24"/>
      <c r="AG152" s="24">
        <v>3</v>
      </c>
      <c r="AH152" s="24"/>
      <c r="AI152" s="25"/>
      <c r="AJ152" s="25"/>
      <c r="AK152" s="25">
        <v>3</v>
      </c>
      <c r="AL152" s="25"/>
      <c r="AM152" s="26"/>
      <c r="AN152" s="26"/>
      <c r="AO152" s="26">
        <v>3</v>
      </c>
      <c r="AP152" s="26"/>
      <c r="AQ152" s="22"/>
      <c r="AR152" s="22">
        <v>2</v>
      </c>
      <c r="AS152" s="22"/>
      <c r="AT152" s="22"/>
      <c r="AU152" s="27"/>
      <c r="AV152" s="27"/>
      <c r="AW152" s="27">
        <v>3</v>
      </c>
      <c r="AX152" s="27"/>
      <c r="AY152" s="21"/>
      <c r="AZ152" s="21"/>
      <c r="BA152" s="21">
        <v>3</v>
      </c>
      <c r="BB152" s="21"/>
      <c r="BC152" s="22"/>
      <c r="BD152" s="22"/>
      <c r="BE152" s="22">
        <v>3</v>
      </c>
      <c r="BF152" s="22"/>
      <c r="BG152" s="23"/>
      <c r="BH152" s="23"/>
      <c r="BI152" s="23">
        <v>3</v>
      </c>
      <c r="BJ152" s="23"/>
      <c r="BK152" s="24"/>
      <c r="BL152" s="24"/>
      <c r="BM152" s="24">
        <v>3</v>
      </c>
      <c r="BN152" s="24"/>
      <c r="BO152" s="25"/>
      <c r="BP152" s="25"/>
      <c r="BQ152" s="25">
        <v>3</v>
      </c>
      <c r="BR152" s="25"/>
      <c r="BS152" s="26"/>
      <c r="BT152" s="26"/>
      <c r="BU152" s="26">
        <v>3</v>
      </c>
      <c r="BV152" s="26"/>
      <c r="CK152" s="28"/>
      <c r="CP152" s="28"/>
    </row>
    <row r="153" spans="1:94">
      <c r="A153" s="17">
        <v>126</v>
      </c>
      <c r="B153" s="510">
        <v>14</v>
      </c>
      <c r="C153" s="821"/>
      <c r="D153" s="18">
        <v>1</v>
      </c>
      <c r="E153" s="19"/>
      <c r="F153" s="500"/>
      <c r="G153" s="20"/>
      <c r="H153" s="20"/>
      <c r="I153" s="20">
        <v>1</v>
      </c>
      <c r="J153" s="20"/>
      <c r="K153" s="20"/>
      <c r="L153" s="20"/>
      <c r="M153" s="20"/>
      <c r="N153" s="20"/>
      <c r="O153" s="20"/>
      <c r="P153" s="20"/>
      <c r="Q153" s="19"/>
      <c r="R153" s="500"/>
      <c r="S153" s="21"/>
      <c r="T153" s="21"/>
      <c r="U153" s="21"/>
      <c r="V153" s="21">
        <v>4</v>
      </c>
      <c r="W153" s="22"/>
      <c r="X153" s="22"/>
      <c r="Y153" s="22"/>
      <c r="Z153" s="22">
        <v>4</v>
      </c>
      <c r="AA153" s="23"/>
      <c r="AB153" s="23"/>
      <c r="AC153" s="23"/>
      <c r="AD153" s="23">
        <v>4</v>
      </c>
      <c r="AE153" s="24"/>
      <c r="AF153" s="24"/>
      <c r="AG153" s="24"/>
      <c r="AH153" s="24">
        <v>4</v>
      </c>
      <c r="AI153" s="25"/>
      <c r="AJ153" s="25"/>
      <c r="AK153" s="25">
        <v>3</v>
      </c>
      <c r="AL153" s="25"/>
      <c r="AM153" s="26"/>
      <c r="AN153" s="26"/>
      <c r="AO153" s="26">
        <v>3</v>
      </c>
      <c r="AP153" s="26"/>
      <c r="AQ153" s="22"/>
      <c r="AR153" s="22"/>
      <c r="AS153" s="22"/>
      <c r="AT153" s="22">
        <v>4</v>
      </c>
      <c r="AU153" s="27"/>
      <c r="AV153" s="27"/>
      <c r="AW153" s="27"/>
      <c r="AX153" s="27">
        <v>4</v>
      </c>
      <c r="AY153" s="21"/>
      <c r="AZ153" s="21"/>
      <c r="BA153" s="21"/>
      <c r="BB153" s="21">
        <v>4</v>
      </c>
      <c r="BC153" s="22"/>
      <c r="BD153" s="22"/>
      <c r="BE153" s="22">
        <v>3</v>
      </c>
      <c r="BF153" s="22"/>
      <c r="BG153" s="23"/>
      <c r="BH153" s="23"/>
      <c r="BI153" s="23">
        <v>3</v>
      </c>
      <c r="BJ153" s="23"/>
      <c r="BK153" s="24"/>
      <c r="BL153" s="24"/>
      <c r="BM153" s="24"/>
      <c r="BN153" s="24">
        <v>4</v>
      </c>
      <c r="BO153" s="25"/>
      <c r="BP153" s="25"/>
      <c r="BQ153" s="25"/>
      <c r="BR153" s="25">
        <v>4</v>
      </c>
      <c r="BS153" s="26"/>
      <c r="BT153" s="26"/>
      <c r="BU153" s="26"/>
      <c r="BV153" s="26">
        <v>4</v>
      </c>
      <c r="CK153" s="28"/>
      <c r="CP153" s="28"/>
    </row>
    <row r="154" spans="1:94">
      <c r="A154" s="17">
        <v>127</v>
      </c>
      <c r="B154" s="510">
        <v>15</v>
      </c>
      <c r="C154" s="821"/>
      <c r="D154" s="18">
        <v>1</v>
      </c>
      <c r="E154" s="19"/>
      <c r="F154" s="500"/>
      <c r="G154" s="20"/>
      <c r="H154" s="20"/>
      <c r="I154" s="20">
        <v>1</v>
      </c>
      <c r="J154" s="20"/>
      <c r="K154" s="20"/>
      <c r="L154" s="20"/>
      <c r="M154" s="20"/>
      <c r="N154" s="20"/>
      <c r="O154" s="20"/>
      <c r="P154" s="20"/>
      <c r="Q154" s="19"/>
      <c r="R154" s="500"/>
      <c r="S154" s="21"/>
      <c r="T154" s="21"/>
      <c r="U154" s="21">
        <v>3</v>
      </c>
      <c r="V154" s="21"/>
      <c r="W154" s="22"/>
      <c r="X154" s="22"/>
      <c r="Y154" s="22">
        <v>3</v>
      </c>
      <c r="Z154" s="22"/>
      <c r="AA154" s="23"/>
      <c r="AB154" s="23"/>
      <c r="AC154" s="23">
        <v>3</v>
      </c>
      <c r="AD154" s="23"/>
      <c r="AE154" s="24"/>
      <c r="AF154" s="24"/>
      <c r="AG154" s="24">
        <v>3</v>
      </c>
      <c r="AH154" s="24"/>
      <c r="AI154" s="25"/>
      <c r="AJ154" s="25"/>
      <c r="AK154" s="25">
        <v>3</v>
      </c>
      <c r="AL154" s="25"/>
      <c r="AM154" s="26"/>
      <c r="AN154" s="26"/>
      <c r="AO154" s="26">
        <v>3</v>
      </c>
      <c r="AP154" s="26"/>
      <c r="AQ154" s="22"/>
      <c r="AR154" s="22"/>
      <c r="AS154" s="22"/>
      <c r="AT154" s="22">
        <v>4</v>
      </c>
      <c r="AU154" s="27"/>
      <c r="AV154" s="27"/>
      <c r="AW154" s="27">
        <v>3</v>
      </c>
      <c r="AX154" s="27"/>
      <c r="AY154" s="21"/>
      <c r="AZ154" s="21"/>
      <c r="BA154" s="21">
        <v>3</v>
      </c>
      <c r="BB154" s="21"/>
      <c r="BC154" s="22"/>
      <c r="BD154" s="22"/>
      <c r="BE154" s="22">
        <v>3</v>
      </c>
      <c r="BF154" s="22"/>
      <c r="BG154" s="23"/>
      <c r="BH154" s="23"/>
      <c r="BI154" s="23">
        <v>3</v>
      </c>
      <c r="BJ154" s="23"/>
      <c r="BK154" s="24"/>
      <c r="BL154" s="24"/>
      <c r="BM154" s="24">
        <v>3</v>
      </c>
      <c r="BN154" s="24"/>
      <c r="BO154" s="25"/>
      <c r="BP154" s="25"/>
      <c r="BQ154" s="25">
        <v>3</v>
      </c>
      <c r="BR154" s="25"/>
      <c r="BS154" s="26"/>
      <c r="BT154" s="26"/>
      <c r="BU154" s="26">
        <v>3</v>
      </c>
      <c r="BV154" s="26"/>
      <c r="CK154" s="28"/>
      <c r="CP154" s="28"/>
    </row>
    <row r="155" spans="1:94">
      <c r="A155" s="17">
        <v>128</v>
      </c>
      <c r="B155" s="510">
        <v>16</v>
      </c>
      <c r="C155" s="821"/>
      <c r="D155" s="18">
        <v>1</v>
      </c>
      <c r="E155" s="19"/>
      <c r="F155" s="50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19"/>
      <c r="R155" s="500">
        <v>1</v>
      </c>
      <c r="S155" s="21"/>
      <c r="T155" s="21"/>
      <c r="U155" s="21"/>
      <c r="V155" s="21">
        <v>4</v>
      </c>
      <c r="W155" s="22"/>
      <c r="X155" s="22"/>
      <c r="Y155" s="22"/>
      <c r="Z155" s="22">
        <v>4</v>
      </c>
      <c r="AA155" s="23"/>
      <c r="AB155" s="23"/>
      <c r="AC155" s="23"/>
      <c r="AD155" s="23">
        <v>4</v>
      </c>
      <c r="AE155" s="24"/>
      <c r="AF155" s="24"/>
      <c r="AG155" s="24"/>
      <c r="AH155" s="24">
        <v>4</v>
      </c>
      <c r="AI155" s="25"/>
      <c r="AJ155" s="25"/>
      <c r="AK155" s="25"/>
      <c r="AL155" s="25">
        <v>4</v>
      </c>
      <c r="AM155" s="26"/>
      <c r="AN155" s="26"/>
      <c r="AO155" s="26"/>
      <c r="AP155" s="26">
        <v>4</v>
      </c>
      <c r="AQ155" s="22"/>
      <c r="AR155" s="22"/>
      <c r="AS155" s="22">
        <v>3</v>
      </c>
      <c r="AT155" s="22"/>
      <c r="AU155" s="27"/>
      <c r="AV155" s="27"/>
      <c r="AW155" s="27"/>
      <c r="AX155" s="27">
        <v>4</v>
      </c>
      <c r="AY155" s="21"/>
      <c r="AZ155" s="21"/>
      <c r="BA155" s="21"/>
      <c r="BB155" s="21">
        <v>4</v>
      </c>
      <c r="BC155" s="22"/>
      <c r="BD155" s="22"/>
      <c r="BE155" s="22">
        <v>3</v>
      </c>
      <c r="BF155" s="22"/>
      <c r="BG155" s="23"/>
      <c r="BH155" s="23"/>
      <c r="BI155" s="23"/>
      <c r="BJ155" s="23">
        <v>4</v>
      </c>
      <c r="BK155" s="24"/>
      <c r="BL155" s="24"/>
      <c r="BM155" s="24"/>
      <c r="BN155" s="24">
        <v>4</v>
      </c>
      <c r="BO155" s="25"/>
      <c r="BP155" s="25"/>
      <c r="BQ155" s="25"/>
      <c r="BR155" s="25">
        <v>4</v>
      </c>
      <c r="BS155" s="26"/>
      <c r="BT155" s="26"/>
      <c r="BU155" s="26"/>
      <c r="BV155" s="26">
        <v>4</v>
      </c>
      <c r="CK155" s="28"/>
      <c r="CP155" s="28"/>
    </row>
    <row r="156" spans="1:94">
      <c r="A156" s="17">
        <v>129</v>
      </c>
      <c r="B156" s="510">
        <v>17</v>
      </c>
      <c r="C156" s="821"/>
      <c r="D156" s="18">
        <v>1</v>
      </c>
      <c r="E156" s="19"/>
      <c r="F156" s="500"/>
      <c r="G156" s="20"/>
      <c r="H156" s="20"/>
      <c r="I156" s="20"/>
      <c r="J156" s="20">
        <v>1</v>
      </c>
      <c r="K156" s="20"/>
      <c r="L156" s="20"/>
      <c r="M156" s="20"/>
      <c r="N156" s="20"/>
      <c r="O156" s="20"/>
      <c r="P156" s="20"/>
      <c r="Q156" s="19"/>
      <c r="R156" s="500"/>
      <c r="S156" s="21"/>
      <c r="T156" s="21"/>
      <c r="U156" s="21">
        <v>3</v>
      </c>
      <c r="V156" s="21"/>
      <c r="W156" s="22"/>
      <c r="X156" s="22"/>
      <c r="Y156" s="22">
        <v>3</v>
      </c>
      <c r="Z156" s="22"/>
      <c r="AA156" s="23"/>
      <c r="AB156" s="23"/>
      <c r="AC156" s="23"/>
      <c r="AD156" s="23">
        <v>4</v>
      </c>
      <c r="AE156" s="24"/>
      <c r="AF156" s="24"/>
      <c r="AG156" s="24"/>
      <c r="AH156" s="24">
        <v>4</v>
      </c>
      <c r="AI156" s="25"/>
      <c r="AJ156" s="25"/>
      <c r="AK156" s="25"/>
      <c r="AL156" s="25">
        <v>4</v>
      </c>
      <c r="AM156" s="26"/>
      <c r="AN156" s="26"/>
      <c r="AO156" s="26"/>
      <c r="AP156" s="26">
        <v>4</v>
      </c>
      <c r="AQ156" s="22"/>
      <c r="AR156" s="22"/>
      <c r="AS156" s="22"/>
      <c r="AT156" s="22">
        <v>4</v>
      </c>
      <c r="AU156" s="27"/>
      <c r="AV156" s="27"/>
      <c r="AW156" s="27"/>
      <c r="AX156" s="27">
        <v>4</v>
      </c>
      <c r="AY156" s="21"/>
      <c r="AZ156" s="21"/>
      <c r="BA156" s="21"/>
      <c r="BB156" s="21">
        <v>4</v>
      </c>
      <c r="BC156" s="22"/>
      <c r="BD156" s="22"/>
      <c r="BE156" s="22"/>
      <c r="BF156" s="22">
        <v>4</v>
      </c>
      <c r="BG156" s="23"/>
      <c r="BH156" s="23"/>
      <c r="BI156" s="23"/>
      <c r="BJ156" s="23">
        <v>4</v>
      </c>
      <c r="BK156" s="24"/>
      <c r="BL156" s="24"/>
      <c r="BM156" s="24"/>
      <c r="BN156" s="24">
        <v>4</v>
      </c>
      <c r="BO156" s="25"/>
      <c r="BP156" s="25"/>
      <c r="BQ156" s="25"/>
      <c r="BR156" s="25">
        <v>4</v>
      </c>
      <c r="BS156" s="26"/>
      <c r="BT156" s="26"/>
      <c r="BU156" s="26"/>
      <c r="BV156" s="26">
        <v>4</v>
      </c>
      <c r="CK156" s="28"/>
      <c r="CP156" s="28"/>
    </row>
    <row r="157" spans="1:94">
      <c r="A157" s="17">
        <v>130</v>
      </c>
      <c r="B157" s="510">
        <v>18</v>
      </c>
      <c r="C157" s="821"/>
      <c r="D157" s="18">
        <v>1</v>
      </c>
      <c r="E157" s="19"/>
      <c r="F157" s="500"/>
      <c r="G157" s="20"/>
      <c r="H157" s="20">
        <v>1</v>
      </c>
      <c r="I157" s="20"/>
      <c r="J157" s="20"/>
      <c r="K157" s="20"/>
      <c r="L157" s="20"/>
      <c r="M157" s="20"/>
      <c r="N157" s="20"/>
      <c r="O157" s="20"/>
      <c r="P157" s="20"/>
      <c r="Q157" s="19"/>
      <c r="R157" s="500"/>
      <c r="S157" s="21"/>
      <c r="T157" s="21"/>
      <c r="U157" s="21"/>
      <c r="V157" s="21">
        <v>4</v>
      </c>
      <c r="W157" s="22"/>
      <c r="X157" s="22"/>
      <c r="Y157" s="22"/>
      <c r="Z157" s="22">
        <v>4</v>
      </c>
      <c r="AA157" s="23"/>
      <c r="AB157" s="23"/>
      <c r="AC157" s="23"/>
      <c r="AD157" s="23">
        <v>4</v>
      </c>
      <c r="AE157" s="24"/>
      <c r="AF157" s="24"/>
      <c r="AG157" s="24"/>
      <c r="AH157" s="24">
        <v>4</v>
      </c>
      <c r="AI157" s="25"/>
      <c r="AJ157" s="25"/>
      <c r="AK157" s="25"/>
      <c r="AL157" s="25">
        <v>4</v>
      </c>
      <c r="AM157" s="26"/>
      <c r="AN157" s="26"/>
      <c r="AO157" s="26"/>
      <c r="AP157" s="26">
        <v>4</v>
      </c>
      <c r="AQ157" s="22"/>
      <c r="AR157" s="22"/>
      <c r="AS157" s="22">
        <v>3</v>
      </c>
      <c r="AT157" s="22"/>
      <c r="AU157" s="27"/>
      <c r="AV157" s="27"/>
      <c r="AW157" s="27">
        <v>3</v>
      </c>
      <c r="AX157" s="27"/>
      <c r="AY157" s="21"/>
      <c r="AZ157" s="21"/>
      <c r="BA157" s="21"/>
      <c r="BB157" s="21">
        <v>4</v>
      </c>
      <c r="BC157" s="22"/>
      <c r="BD157" s="22"/>
      <c r="BE157" s="22">
        <v>3</v>
      </c>
      <c r="BF157" s="22"/>
      <c r="BG157" s="23"/>
      <c r="BH157" s="23"/>
      <c r="BI157" s="23">
        <v>3</v>
      </c>
      <c r="BJ157" s="23"/>
      <c r="BK157" s="24"/>
      <c r="BL157" s="24"/>
      <c r="BM157" s="24"/>
      <c r="BN157" s="24">
        <v>4</v>
      </c>
      <c r="BO157" s="25"/>
      <c r="BP157" s="25"/>
      <c r="BQ157" s="25"/>
      <c r="BR157" s="25">
        <v>4</v>
      </c>
      <c r="BS157" s="26"/>
      <c r="BT157" s="26"/>
      <c r="BU157" s="26"/>
      <c r="BV157" s="26">
        <v>4</v>
      </c>
      <c r="CK157" s="28"/>
      <c r="CP157" s="28"/>
    </row>
    <row r="158" spans="1:94">
      <c r="A158" s="17">
        <v>131</v>
      </c>
      <c r="B158" s="510">
        <v>19</v>
      </c>
      <c r="C158" s="821"/>
      <c r="D158" s="18">
        <v>1</v>
      </c>
      <c r="E158" s="19"/>
      <c r="F158" s="500"/>
      <c r="G158" s="20"/>
      <c r="H158" s="20"/>
      <c r="I158" s="20">
        <v>1</v>
      </c>
      <c r="J158" s="20"/>
      <c r="K158" s="20"/>
      <c r="L158" s="20"/>
      <c r="M158" s="20"/>
      <c r="N158" s="20"/>
      <c r="O158" s="20"/>
      <c r="P158" s="20"/>
      <c r="Q158" s="19"/>
      <c r="R158" s="500"/>
      <c r="S158" s="21"/>
      <c r="T158" s="21"/>
      <c r="U158" s="21">
        <v>3</v>
      </c>
      <c r="V158" s="21"/>
      <c r="W158" s="22"/>
      <c r="X158" s="22"/>
      <c r="Y158" s="22">
        <v>3</v>
      </c>
      <c r="Z158" s="22"/>
      <c r="AA158" s="23"/>
      <c r="AB158" s="23"/>
      <c r="AC158" s="23">
        <v>3</v>
      </c>
      <c r="AD158" s="23"/>
      <c r="AE158" s="24"/>
      <c r="AF158" s="24"/>
      <c r="AG158" s="24">
        <v>3</v>
      </c>
      <c r="AH158" s="24"/>
      <c r="AI158" s="25"/>
      <c r="AJ158" s="25"/>
      <c r="AK158" s="25">
        <v>3</v>
      </c>
      <c r="AL158" s="25"/>
      <c r="AM158" s="26"/>
      <c r="AN158" s="26"/>
      <c r="AO158" s="26">
        <v>3</v>
      </c>
      <c r="AP158" s="26"/>
      <c r="AQ158" s="22"/>
      <c r="AR158" s="22">
        <v>2</v>
      </c>
      <c r="AS158" s="22"/>
      <c r="AT158" s="22"/>
      <c r="AU158" s="27"/>
      <c r="AV158" s="27"/>
      <c r="AW158" s="27">
        <v>3</v>
      </c>
      <c r="AX158" s="27"/>
      <c r="AY158" s="21"/>
      <c r="AZ158" s="21">
        <v>2</v>
      </c>
      <c r="BA158" s="21"/>
      <c r="BB158" s="21"/>
      <c r="BC158" s="22"/>
      <c r="BD158" s="22"/>
      <c r="BE158" s="22">
        <v>3</v>
      </c>
      <c r="BF158" s="22"/>
      <c r="BG158" s="23"/>
      <c r="BH158" s="23">
        <v>2</v>
      </c>
      <c r="BI158" s="23"/>
      <c r="BJ158" s="23"/>
      <c r="BK158" s="24"/>
      <c r="BL158" s="24"/>
      <c r="BM158" s="24"/>
      <c r="BN158" s="24">
        <v>4</v>
      </c>
      <c r="BO158" s="25"/>
      <c r="BP158" s="25"/>
      <c r="BQ158" s="25"/>
      <c r="BR158" s="25">
        <v>4</v>
      </c>
      <c r="BS158" s="26"/>
      <c r="BT158" s="26"/>
      <c r="BU158" s="26">
        <v>3</v>
      </c>
      <c r="BV158" s="26"/>
      <c r="CK158" s="28"/>
      <c r="CP158" s="28"/>
    </row>
    <row r="159" spans="1:94">
      <c r="A159" s="17">
        <v>132</v>
      </c>
      <c r="B159" s="510">
        <v>20</v>
      </c>
      <c r="C159" s="822"/>
      <c r="D159" s="18"/>
      <c r="E159" s="19">
        <v>1</v>
      </c>
      <c r="F159" s="500"/>
      <c r="G159" s="20"/>
      <c r="H159" s="20"/>
      <c r="I159" s="20"/>
      <c r="J159" s="20"/>
      <c r="K159" s="20">
        <v>1</v>
      </c>
      <c r="L159" s="20"/>
      <c r="M159" s="20"/>
      <c r="N159" s="20"/>
      <c r="O159" s="20"/>
      <c r="P159" s="20"/>
      <c r="Q159" s="19"/>
      <c r="R159" s="500"/>
      <c r="S159" s="21"/>
      <c r="T159" s="21"/>
      <c r="U159" s="21"/>
      <c r="V159" s="21">
        <v>4</v>
      </c>
      <c r="W159" s="22"/>
      <c r="X159" s="22"/>
      <c r="Y159" s="22"/>
      <c r="Z159" s="22">
        <v>4</v>
      </c>
      <c r="AA159" s="23"/>
      <c r="AB159" s="23"/>
      <c r="AC159" s="23"/>
      <c r="AD159" s="23">
        <v>4</v>
      </c>
      <c r="AE159" s="24"/>
      <c r="AF159" s="24"/>
      <c r="AG159" s="24"/>
      <c r="AH159" s="24">
        <v>4</v>
      </c>
      <c r="AI159" s="25"/>
      <c r="AJ159" s="25"/>
      <c r="AK159" s="25"/>
      <c r="AL159" s="25">
        <v>4</v>
      </c>
      <c r="AM159" s="26"/>
      <c r="AN159" s="26"/>
      <c r="AO159" s="26"/>
      <c r="AP159" s="26">
        <v>4</v>
      </c>
      <c r="AQ159" s="22"/>
      <c r="AR159" s="22"/>
      <c r="AS159" s="22"/>
      <c r="AT159" s="22">
        <v>4</v>
      </c>
      <c r="AU159" s="27"/>
      <c r="AV159" s="27"/>
      <c r="AW159" s="27"/>
      <c r="AX159" s="27">
        <v>4</v>
      </c>
      <c r="AY159" s="21"/>
      <c r="AZ159" s="21"/>
      <c r="BA159" s="21"/>
      <c r="BB159" s="21">
        <v>4</v>
      </c>
      <c r="BC159" s="22"/>
      <c r="BD159" s="22"/>
      <c r="BE159" s="22"/>
      <c r="BF159" s="22">
        <v>4</v>
      </c>
      <c r="BG159" s="23"/>
      <c r="BH159" s="23"/>
      <c r="BI159" s="23"/>
      <c r="BJ159" s="23">
        <v>4</v>
      </c>
      <c r="BK159" s="24"/>
      <c r="BL159" s="24"/>
      <c r="BM159" s="24"/>
      <c r="BN159" s="24">
        <v>4</v>
      </c>
      <c r="BO159" s="25"/>
      <c r="BP159" s="25"/>
      <c r="BQ159" s="25"/>
      <c r="BR159" s="25">
        <v>4</v>
      </c>
      <c r="BS159" s="26"/>
      <c r="BT159" s="26"/>
      <c r="BU159" s="26"/>
      <c r="BV159" s="26">
        <v>4</v>
      </c>
      <c r="CK159" s="28"/>
      <c r="CP159" s="28"/>
    </row>
    <row r="160" spans="1:94" s="28" customFormat="1">
      <c r="A160" s="184"/>
      <c r="B160" s="534"/>
      <c r="C160" s="517"/>
      <c r="D160" s="533">
        <f>SUM(D140:D159)</f>
        <v>13</v>
      </c>
      <c r="E160" s="533">
        <f t="shared" ref="E160:BP160" si="269">SUM(E140:E159)</f>
        <v>6</v>
      </c>
      <c r="F160" s="533">
        <f t="shared" si="269"/>
        <v>1</v>
      </c>
      <c r="G160" s="533">
        <f t="shared" si="269"/>
        <v>2</v>
      </c>
      <c r="H160" s="533">
        <f t="shared" si="269"/>
        <v>4</v>
      </c>
      <c r="I160" s="533">
        <f t="shared" si="269"/>
        <v>10</v>
      </c>
      <c r="J160" s="533">
        <f t="shared" si="269"/>
        <v>2</v>
      </c>
      <c r="K160" s="533">
        <f t="shared" si="269"/>
        <v>1</v>
      </c>
      <c r="L160" s="533">
        <f t="shared" si="269"/>
        <v>0</v>
      </c>
      <c r="M160" s="533">
        <f t="shared" si="269"/>
        <v>0</v>
      </c>
      <c r="N160" s="533">
        <f t="shared" si="269"/>
        <v>0</v>
      </c>
      <c r="O160" s="533">
        <f t="shared" si="269"/>
        <v>0</v>
      </c>
      <c r="P160" s="533">
        <f t="shared" si="269"/>
        <v>0</v>
      </c>
      <c r="Q160" s="533">
        <f t="shared" si="269"/>
        <v>0</v>
      </c>
      <c r="R160" s="533">
        <f t="shared" si="269"/>
        <v>1</v>
      </c>
      <c r="S160" s="533">
        <f t="shared" si="269"/>
        <v>0</v>
      </c>
      <c r="T160" s="533">
        <f t="shared" si="269"/>
        <v>0</v>
      </c>
      <c r="U160" s="533">
        <f t="shared" si="269"/>
        <v>48</v>
      </c>
      <c r="V160" s="533">
        <f t="shared" si="269"/>
        <v>16</v>
      </c>
      <c r="W160" s="533">
        <f t="shared" si="269"/>
        <v>0</v>
      </c>
      <c r="X160" s="533">
        <f t="shared" si="269"/>
        <v>0</v>
      </c>
      <c r="Y160" s="533">
        <f t="shared" si="269"/>
        <v>48</v>
      </c>
      <c r="Z160" s="533">
        <f t="shared" si="269"/>
        <v>16</v>
      </c>
      <c r="AA160" s="533">
        <f t="shared" si="269"/>
        <v>0</v>
      </c>
      <c r="AB160" s="533">
        <f t="shared" si="269"/>
        <v>0</v>
      </c>
      <c r="AC160" s="533">
        <f t="shared" si="269"/>
        <v>45</v>
      </c>
      <c r="AD160" s="533">
        <f t="shared" si="269"/>
        <v>20</v>
      </c>
      <c r="AE160" s="533">
        <f t="shared" si="269"/>
        <v>0</v>
      </c>
      <c r="AF160" s="533">
        <f t="shared" si="269"/>
        <v>2</v>
      </c>
      <c r="AG160" s="533">
        <f t="shared" si="269"/>
        <v>42</v>
      </c>
      <c r="AH160" s="533">
        <f t="shared" si="269"/>
        <v>20</v>
      </c>
      <c r="AI160" s="533">
        <f t="shared" si="269"/>
        <v>0</v>
      </c>
      <c r="AJ160" s="533">
        <f t="shared" si="269"/>
        <v>0</v>
      </c>
      <c r="AK160" s="533">
        <f t="shared" si="269"/>
        <v>48</v>
      </c>
      <c r="AL160" s="533">
        <f t="shared" si="269"/>
        <v>16</v>
      </c>
      <c r="AM160" s="533">
        <f t="shared" si="269"/>
        <v>0</v>
      </c>
      <c r="AN160" s="533">
        <f t="shared" si="269"/>
        <v>0</v>
      </c>
      <c r="AO160" s="533">
        <f t="shared" si="269"/>
        <v>48</v>
      </c>
      <c r="AP160" s="533">
        <f t="shared" si="269"/>
        <v>16</v>
      </c>
      <c r="AQ160" s="533">
        <f t="shared" si="269"/>
        <v>0</v>
      </c>
      <c r="AR160" s="533">
        <f t="shared" si="269"/>
        <v>4</v>
      </c>
      <c r="AS160" s="533">
        <f t="shared" si="269"/>
        <v>42</v>
      </c>
      <c r="AT160" s="533">
        <f t="shared" si="269"/>
        <v>16</v>
      </c>
      <c r="AU160" s="533">
        <f t="shared" si="269"/>
        <v>0</v>
      </c>
      <c r="AV160" s="533">
        <f t="shared" si="269"/>
        <v>0</v>
      </c>
      <c r="AW160" s="533">
        <f t="shared" si="269"/>
        <v>48</v>
      </c>
      <c r="AX160" s="533">
        <f t="shared" si="269"/>
        <v>16</v>
      </c>
      <c r="AY160" s="533">
        <f t="shared" si="269"/>
        <v>0</v>
      </c>
      <c r="AZ160" s="533">
        <f t="shared" si="269"/>
        <v>2</v>
      </c>
      <c r="BA160" s="533">
        <f t="shared" si="269"/>
        <v>42</v>
      </c>
      <c r="BB160" s="533">
        <f t="shared" si="269"/>
        <v>20</v>
      </c>
      <c r="BC160" s="533">
        <f t="shared" si="269"/>
        <v>0</v>
      </c>
      <c r="BD160" s="533">
        <f t="shared" si="269"/>
        <v>2</v>
      </c>
      <c r="BE160" s="533">
        <f t="shared" si="269"/>
        <v>51</v>
      </c>
      <c r="BF160" s="533">
        <f t="shared" si="269"/>
        <v>8</v>
      </c>
      <c r="BG160" s="533">
        <f t="shared" si="269"/>
        <v>0</v>
      </c>
      <c r="BH160" s="533">
        <f t="shared" si="269"/>
        <v>4</v>
      </c>
      <c r="BI160" s="533">
        <f t="shared" si="269"/>
        <v>45</v>
      </c>
      <c r="BJ160" s="533">
        <f t="shared" si="269"/>
        <v>12</v>
      </c>
      <c r="BK160" s="533">
        <f t="shared" si="269"/>
        <v>0</v>
      </c>
      <c r="BL160" s="533">
        <f t="shared" si="269"/>
        <v>4</v>
      </c>
      <c r="BM160" s="533">
        <f t="shared" si="269"/>
        <v>36</v>
      </c>
      <c r="BN160" s="533">
        <f t="shared" si="269"/>
        <v>24</v>
      </c>
      <c r="BO160" s="533">
        <f t="shared" si="269"/>
        <v>0</v>
      </c>
      <c r="BP160" s="533">
        <f t="shared" si="269"/>
        <v>0</v>
      </c>
      <c r="BQ160" s="533">
        <f t="shared" ref="BQ160:BV160" si="270">SUM(BQ140:BQ159)</f>
        <v>42</v>
      </c>
      <c r="BR160" s="533">
        <f t="shared" si="270"/>
        <v>24</v>
      </c>
      <c r="BS160" s="533">
        <f t="shared" si="270"/>
        <v>0</v>
      </c>
      <c r="BT160" s="533">
        <f t="shared" si="270"/>
        <v>2</v>
      </c>
      <c r="BU160" s="533">
        <f t="shared" si="270"/>
        <v>42</v>
      </c>
      <c r="BV160" s="533">
        <f t="shared" si="270"/>
        <v>20</v>
      </c>
    </row>
    <row r="161" spans="1:94" s="28" customFormat="1">
      <c r="A161" s="184"/>
      <c r="B161" s="534"/>
      <c r="C161" s="517"/>
      <c r="D161" s="533">
        <f>SUM(D160:F160)</f>
        <v>20</v>
      </c>
      <c r="E161" s="530"/>
      <c r="F161" s="530"/>
      <c r="G161" s="184">
        <f>SUM(G160:R160)</f>
        <v>20</v>
      </c>
      <c r="H161" s="184"/>
      <c r="I161" s="184"/>
      <c r="J161" s="184"/>
      <c r="K161" s="184"/>
      <c r="L161" s="184"/>
      <c r="M161" s="184"/>
      <c r="N161" s="184"/>
      <c r="O161" s="184"/>
      <c r="P161" s="184"/>
      <c r="Q161" s="530"/>
      <c r="R161" s="530"/>
      <c r="S161" s="184">
        <f>S160/1</f>
        <v>0</v>
      </c>
      <c r="T161" s="184">
        <f>T160/2</f>
        <v>0</v>
      </c>
      <c r="U161" s="184">
        <f>U160/3</f>
        <v>16</v>
      </c>
      <c r="V161" s="184">
        <f>V160/4</f>
        <v>4</v>
      </c>
      <c r="W161" s="184">
        <f t="shared" ref="W161" si="271">W160/1</f>
        <v>0</v>
      </c>
      <c r="X161" s="184">
        <f t="shared" ref="X161" si="272">X160/2</f>
        <v>0</v>
      </c>
      <c r="Y161" s="184">
        <f t="shared" ref="Y161" si="273">Y160/3</f>
        <v>16</v>
      </c>
      <c r="Z161" s="184">
        <f t="shared" ref="Z161" si="274">Z160/4</f>
        <v>4</v>
      </c>
      <c r="AA161" s="184">
        <f t="shared" ref="AA161" si="275">AA160/1</f>
        <v>0</v>
      </c>
      <c r="AB161" s="184">
        <f t="shared" ref="AB161" si="276">AB160/2</f>
        <v>0</v>
      </c>
      <c r="AC161" s="184">
        <f t="shared" ref="AC161" si="277">AC160/3</f>
        <v>15</v>
      </c>
      <c r="AD161" s="184">
        <f t="shared" ref="AD161" si="278">AD160/4</f>
        <v>5</v>
      </c>
      <c r="AE161" s="184">
        <f t="shared" ref="AE161" si="279">AE160/1</f>
        <v>0</v>
      </c>
      <c r="AF161" s="184">
        <f t="shared" ref="AF161" si="280">AF160/2</f>
        <v>1</v>
      </c>
      <c r="AG161" s="184">
        <f t="shared" ref="AG161" si="281">AG160/3</f>
        <v>14</v>
      </c>
      <c r="AH161" s="184">
        <f t="shared" ref="AH161" si="282">AH160/4</f>
        <v>5</v>
      </c>
      <c r="AI161" s="184">
        <f t="shared" ref="AI161" si="283">AI160/1</f>
        <v>0</v>
      </c>
      <c r="AJ161" s="184">
        <f t="shared" ref="AJ161" si="284">AJ160/2</f>
        <v>0</v>
      </c>
      <c r="AK161" s="184">
        <f t="shared" ref="AK161" si="285">AK160/3</f>
        <v>16</v>
      </c>
      <c r="AL161" s="184">
        <f t="shared" ref="AL161" si="286">AL160/4</f>
        <v>4</v>
      </c>
      <c r="AM161" s="184">
        <f t="shared" ref="AM161" si="287">AM160/1</f>
        <v>0</v>
      </c>
      <c r="AN161" s="184">
        <f t="shared" ref="AN161" si="288">AN160/2</f>
        <v>0</v>
      </c>
      <c r="AO161" s="184">
        <f t="shared" ref="AO161" si="289">AO160/3</f>
        <v>16</v>
      </c>
      <c r="AP161" s="184">
        <f t="shared" ref="AP161" si="290">AP160/4</f>
        <v>4</v>
      </c>
      <c r="AQ161" s="184">
        <f t="shared" ref="AQ161" si="291">AQ160/1</f>
        <v>0</v>
      </c>
      <c r="AR161" s="184">
        <f t="shared" ref="AR161" si="292">AR160/2</f>
        <v>2</v>
      </c>
      <c r="AS161" s="184">
        <f t="shared" ref="AS161" si="293">AS160/3</f>
        <v>14</v>
      </c>
      <c r="AT161" s="184">
        <f t="shared" ref="AT161" si="294">AT160/4</f>
        <v>4</v>
      </c>
      <c r="AU161" s="184">
        <f t="shared" ref="AU161" si="295">AU160/1</f>
        <v>0</v>
      </c>
      <c r="AV161" s="184">
        <f t="shared" ref="AV161" si="296">AV160/2</f>
        <v>0</v>
      </c>
      <c r="AW161" s="184">
        <f t="shared" ref="AW161" si="297">AW160/3</f>
        <v>16</v>
      </c>
      <c r="AX161" s="184">
        <f t="shared" ref="AX161" si="298">AX160/4</f>
        <v>4</v>
      </c>
      <c r="AY161" s="184">
        <f t="shared" ref="AY161" si="299">AY160/1</f>
        <v>0</v>
      </c>
      <c r="AZ161" s="184">
        <f t="shared" ref="AZ161" si="300">AZ160/2</f>
        <v>1</v>
      </c>
      <c r="BA161" s="184">
        <f t="shared" ref="BA161" si="301">BA160/3</f>
        <v>14</v>
      </c>
      <c r="BB161" s="184">
        <f t="shared" ref="BB161" si="302">BB160/4</f>
        <v>5</v>
      </c>
      <c r="BC161" s="184">
        <f t="shared" ref="BC161" si="303">BC160/1</f>
        <v>0</v>
      </c>
      <c r="BD161" s="184">
        <f t="shared" ref="BD161" si="304">BD160/2</f>
        <v>1</v>
      </c>
      <c r="BE161" s="184">
        <f t="shared" ref="BE161" si="305">BE160/3</f>
        <v>17</v>
      </c>
      <c r="BF161" s="184">
        <f t="shared" ref="BF161" si="306">BF160/4</f>
        <v>2</v>
      </c>
      <c r="BG161" s="184">
        <f t="shared" ref="BG161" si="307">BG160/1</f>
        <v>0</v>
      </c>
      <c r="BH161" s="184">
        <f t="shared" ref="BH161" si="308">BH160/2</f>
        <v>2</v>
      </c>
      <c r="BI161" s="184">
        <f t="shared" ref="BI161" si="309">BI160/3</f>
        <v>15</v>
      </c>
      <c r="BJ161" s="184">
        <f t="shared" ref="BJ161" si="310">BJ160/4</f>
        <v>3</v>
      </c>
      <c r="BK161" s="184">
        <f t="shared" ref="BK161" si="311">BK160/1</f>
        <v>0</v>
      </c>
      <c r="BL161" s="184">
        <f t="shared" ref="BL161" si="312">BL160/2</f>
        <v>2</v>
      </c>
      <c r="BM161" s="184">
        <f t="shared" ref="BM161" si="313">BM160/3</f>
        <v>12</v>
      </c>
      <c r="BN161" s="184">
        <f t="shared" ref="BN161" si="314">BN160/4</f>
        <v>6</v>
      </c>
      <c r="BO161" s="184">
        <f t="shared" ref="BO161" si="315">BO160/1</f>
        <v>0</v>
      </c>
      <c r="BP161" s="184">
        <f t="shared" ref="BP161" si="316">BP160/2</f>
        <v>0</v>
      </c>
      <c r="BQ161" s="184">
        <f t="shared" ref="BQ161" si="317">BQ160/3</f>
        <v>14</v>
      </c>
      <c r="BR161" s="184">
        <f t="shared" ref="BR161" si="318">BR160/4</f>
        <v>6</v>
      </c>
      <c r="BS161" s="184">
        <f t="shared" ref="BS161" si="319">BS160/1</f>
        <v>0</v>
      </c>
      <c r="BT161" s="184">
        <f t="shared" ref="BT161" si="320">BT160/2</f>
        <v>1</v>
      </c>
      <c r="BU161" s="184">
        <f t="shared" ref="BU161" si="321">BU160/3</f>
        <v>14</v>
      </c>
      <c r="BV161" s="184">
        <f t="shared" ref="BV161" si="322">BV160/4</f>
        <v>5</v>
      </c>
    </row>
    <row r="162" spans="1:94" s="263" customFormat="1">
      <c r="A162" s="114"/>
      <c r="B162" s="65"/>
      <c r="C162" s="456"/>
      <c r="D162" s="455"/>
      <c r="E162" s="450"/>
      <c r="F162" s="450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450"/>
      <c r="R162" s="450"/>
      <c r="S162" s="114">
        <f>SUM(S160:V160)</f>
        <v>64</v>
      </c>
      <c r="T162" s="114"/>
      <c r="U162" s="114"/>
      <c r="V162" s="114"/>
      <c r="W162" s="114">
        <f>SUM(W160:Z160)</f>
        <v>64</v>
      </c>
      <c r="X162" s="114"/>
      <c r="Y162" s="114"/>
      <c r="Z162" s="114"/>
      <c r="AA162" s="114">
        <f>SUM(AA160:AD160)</f>
        <v>65</v>
      </c>
      <c r="AB162" s="114"/>
      <c r="AC162" s="114"/>
      <c r="AD162" s="114"/>
      <c r="AE162" s="114">
        <f>SUM(AE160:AH160)</f>
        <v>64</v>
      </c>
      <c r="AF162" s="114"/>
      <c r="AG162" s="114"/>
      <c r="AH162" s="114"/>
      <c r="AI162" s="114">
        <f>SUM(AI160:AL160)</f>
        <v>64</v>
      </c>
      <c r="AJ162" s="114"/>
      <c r="AK162" s="114"/>
      <c r="AL162" s="114"/>
      <c r="AM162" s="114">
        <f>SUM(AM160:AP160)</f>
        <v>64</v>
      </c>
      <c r="AN162" s="114"/>
      <c r="AO162" s="114"/>
      <c r="AP162" s="114"/>
      <c r="AQ162" s="114">
        <f>SUM(AQ160:AT160)</f>
        <v>62</v>
      </c>
      <c r="AR162" s="114"/>
      <c r="AS162" s="114"/>
      <c r="AT162" s="114"/>
      <c r="AU162" s="114">
        <f>SUM(AU160:AX160)</f>
        <v>64</v>
      </c>
      <c r="AV162" s="114"/>
      <c r="AW162" s="114"/>
      <c r="AX162" s="114"/>
      <c r="AY162" s="114">
        <f>SUM(AY160:BB160)</f>
        <v>64</v>
      </c>
      <c r="AZ162" s="114"/>
      <c r="BA162" s="114"/>
      <c r="BB162" s="114"/>
      <c r="BC162" s="114">
        <f>SUM(BC160:BF160)</f>
        <v>61</v>
      </c>
      <c r="BD162" s="114"/>
      <c r="BE162" s="114"/>
      <c r="BF162" s="114"/>
      <c r="BG162" s="114">
        <f>SUM(BG160:BJ160)</f>
        <v>61</v>
      </c>
      <c r="BH162" s="114"/>
      <c r="BI162" s="114"/>
      <c r="BJ162" s="114"/>
      <c r="BK162" s="114">
        <f>SUM(BK160:BN160)</f>
        <v>64</v>
      </c>
      <c r="BL162" s="114"/>
      <c r="BM162" s="114"/>
      <c r="BN162" s="114"/>
      <c r="BO162" s="114">
        <f>SUM(BO160:BR160)</f>
        <v>66</v>
      </c>
      <c r="BP162" s="114"/>
      <c r="BQ162" s="114"/>
      <c r="BR162" s="114"/>
      <c r="BS162" s="114">
        <f>SUM(BS160:BV160)</f>
        <v>64</v>
      </c>
      <c r="BT162" s="114"/>
      <c r="BU162" s="114"/>
      <c r="BV162" s="114"/>
    </row>
    <row r="163" spans="1:94" s="263" customFormat="1">
      <c r="A163" s="114"/>
      <c r="B163" s="65"/>
      <c r="C163" s="456"/>
      <c r="D163" s="455"/>
      <c r="E163" s="450"/>
      <c r="F163" s="450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450"/>
      <c r="R163" s="450"/>
      <c r="S163" s="114">
        <v>20</v>
      </c>
      <c r="T163" s="114">
        <v>20</v>
      </c>
      <c r="U163" s="114">
        <v>20</v>
      </c>
      <c r="V163" s="114">
        <v>20</v>
      </c>
      <c r="W163" s="114">
        <v>20</v>
      </c>
      <c r="X163" s="114">
        <v>20</v>
      </c>
      <c r="Y163" s="114">
        <v>20</v>
      </c>
      <c r="Z163" s="114">
        <v>20</v>
      </c>
      <c r="AA163" s="114">
        <v>20</v>
      </c>
      <c r="AB163" s="114">
        <v>20</v>
      </c>
      <c r="AC163" s="114">
        <v>20</v>
      </c>
      <c r="AD163" s="114">
        <v>20</v>
      </c>
      <c r="AE163" s="114">
        <v>20</v>
      </c>
      <c r="AF163" s="114">
        <v>20</v>
      </c>
      <c r="AG163" s="114">
        <v>20</v>
      </c>
      <c r="AH163" s="114">
        <v>20</v>
      </c>
      <c r="AI163" s="114">
        <v>20</v>
      </c>
      <c r="AJ163" s="114">
        <v>20</v>
      </c>
      <c r="AK163" s="114">
        <v>20</v>
      </c>
      <c r="AL163" s="114">
        <v>20</v>
      </c>
      <c r="AM163" s="114">
        <v>20</v>
      </c>
      <c r="AN163" s="114">
        <v>20</v>
      </c>
      <c r="AO163" s="114">
        <v>20</v>
      </c>
      <c r="AP163" s="114">
        <v>20</v>
      </c>
      <c r="AQ163" s="114">
        <v>20</v>
      </c>
      <c r="AR163" s="114">
        <v>20</v>
      </c>
      <c r="AS163" s="114">
        <v>20</v>
      </c>
      <c r="AT163" s="114">
        <v>20</v>
      </c>
      <c r="AU163" s="114">
        <v>20</v>
      </c>
      <c r="AV163" s="114">
        <v>20</v>
      </c>
      <c r="AW163" s="114">
        <v>20</v>
      </c>
      <c r="AX163" s="114">
        <v>20</v>
      </c>
      <c r="AY163" s="114">
        <v>20</v>
      </c>
      <c r="AZ163" s="114">
        <v>20</v>
      </c>
      <c r="BA163" s="114">
        <v>20</v>
      </c>
      <c r="BB163" s="114">
        <v>20</v>
      </c>
      <c r="BC163" s="114">
        <v>20</v>
      </c>
      <c r="BD163" s="114">
        <v>20</v>
      </c>
      <c r="BE163" s="114">
        <v>20</v>
      </c>
      <c r="BF163" s="114">
        <v>20</v>
      </c>
      <c r="BG163" s="114">
        <v>20</v>
      </c>
      <c r="BH163" s="114">
        <v>20</v>
      </c>
      <c r="BI163" s="114">
        <v>20</v>
      </c>
      <c r="BJ163" s="114">
        <v>20</v>
      </c>
      <c r="BK163" s="114">
        <v>20</v>
      </c>
      <c r="BL163" s="114">
        <v>20</v>
      </c>
      <c r="BM163" s="114">
        <v>20</v>
      </c>
      <c r="BN163" s="114">
        <v>20</v>
      </c>
      <c r="BO163" s="114">
        <v>20</v>
      </c>
      <c r="BP163" s="114">
        <v>20</v>
      </c>
      <c r="BQ163" s="114">
        <v>20</v>
      </c>
      <c r="BR163" s="114">
        <v>20</v>
      </c>
      <c r="BS163" s="114">
        <v>20</v>
      </c>
      <c r="BT163" s="114">
        <v>20</v>
      </c>
      <c r="BU163" s="114">
        <v>20</v>
      </c>
      <c r="BV163" s="114">
        <v>20</v>
      </c>
    </row>
    <row r="164" spans="1:94" s="543" customFormat="1">
      <c r="A164" s="464"/>
      <c r="B164" s="546"/>
      <c r="C164" s="540"/>
      <c r="D164" s="541"/>
      <c r="E164" s="542"/>
      <c r="F164" s="542"/>
      <c r="G164" s="464"/>
      <c r="H164" s="464"/>
      <c r="I164" s="464"/>
      <c r="J164" s="464"/>
      <c r="K164" s="464"/>
      <c r="L164" s="464"/>
      <c r="M164" s="464"/>
      <c r="N164" s="464"/>
      <c r="O164" s="464"/>
      <c r="P164" s="464"/>
      <c r="Q164" s="542"/>
      <c r="R164" s="542"/>
      <c r="S164" s="464">
        <f>S161/S163*100%</f>
        <v>0</v>
      </c>
      <c r="T164" s="464">
        <f t="shared" ref="T164:BV164" si="323">T161/T163*100%</f>
        <v>0</v>
      </c>
      <c r="U164" s="464">
        <f t="shared" si="323"/>
        <v>0.8</v>
      </c>
      <c r="V164" s="464">
        <f t="shared" si="323"/>
        <v>0.2</v>
      </c>
      <c r="W164" s="464">
        <f t="shared" si="323"/>
        <v>0</v>
      </c>
      <c r="X164" s="464">
        <f t="shared" si="323"/>
        <v>0</v>
      </c>
      <c r="Y164" s="464">
        <f t="shared" si="323"/>
        <v>0.8</v>
      </c>
      <c r="Z164" s="464">
        <f t="shared" si="323"/>
        <v>0.2</v>
      </c>
      <c r="AA164" s="464">
        <f t="shared" si="323"/>
        <v>0</v>
      </c>
      <c r="AB164" s="464">
        <f t="shared" si="323"/>
        <v>0</v>
      </c>
      <c r="AC164" s="464">
        <f t="shared" si="323"/>
        <v>0.75</v>
      </c>
      <c r="AD164" s="464">
        <f t="shared" si="323"/>
        <v>0.25</v>
      </c>
      <c r="AE164" s="464">
        <f t="shared" si="323"/>
        <v>0</v>
      </c>
      <c r="AF164" s="464">
        <f t="shared" si="323"/>
        <v>0.05</v>
      </c>
      <c r="AG164" s="464">
        <f t="shared" si="323"/>
        <v>0.7</v>
      </c>
      <c r="AH164" s="464">
        <f t="shared" si="323"/>
        <v>0.25</v>
      </c>
      <c r="AI164" s="464">
        <f t="shared" si="323"/>
        <v>0</v>
      </c>
      <c r="AJ164" s="464">
        <f t="shared" si="323"/>
        <v>0</v>
      </c>
      <c r="AK164" s="464">
        <f t="shared" si="323"/>
        <v>0.8</v>
      </c>
      <c r="AL164" s="464">
        <f t="shared" si="323"/>
        <v>0.2</v>
      </c>
      <c r="AM164" s="464">
        <f t="shared" si="323"/>
        <v>0</v>
      </c>
      <c r="AN164" s="464">
        <f t="shared" si="323"/>
        <v>0</v>
      </c>
      <c r="AO164" s="464">
        <f t="shared" si="323"/>
        <v>0.8</v>
      </c>
      <c r="AP164" s="464">
        <f t="shared" si="323"/>
        <v>0.2</v>
      </c>
      <c r="AQ164" s="464">
        <f t="shared" si="323"/>
        <v>0</v>
      </c>
      <c r="AR164" s="464">
        <f t="shared" si="323"/>
        <v>0.1</v>
      </c>
      <c r="AS164" s="464">
        <f t="shared" si="323"/>
        <v>0.7</v>
      </c>
      <c r="AT164" s="464">
        <f t="shared" si="323"/>
        <v>0.2</v>
      </c>
      <c r="AU164" s="464">
        <f t="shared" si="323"/>
        <v>0</v>
      </c>
      <c r="AV164" s="464">
        <f t="shared" si="323"/>
        <v>0</v>
      </c>
      <c r="AW164" s="464">
        <f t="shared" si="323"/>
        <v>0.8</v>
      </c>
      <c r="AX164" s="464">
        <f t="shared" si="323"/>
        <v>0.2</v>
      </c>
      <c r="AY164" s="464">
        <f t="shared" si="323"/>
        <v>0</v>
      </c>
      <c r="AZ164" s="464">
        <f t="shared" si="323"/>
        <v>0.05</v>
      </c>
      <c r="BA164" s="464">
        <f t="shared" si="323"/>
        <v>0.7</v>
      </c>
      <c r="BB164" s="464">
        <f t="shared" si="323"/>
        <v>0.25</v>
      </c>
      <c r="BC164" s="464">
        <f t="shared" si="323"/>
        <v>0</v>
      </c>
      <c r="BD164" s="464">
        <f t="shared" si="323"/>
        <v>0.05</v>
      </c>
      <c r="BE164" s="464">
        <f t="shared" si="323"/>
        <v>0.85</v>
      </c>
      <c r="BF164" s="464">
        <f t="shared" si="323"/>
        <v>0.1</v>
      </c>
      <c r="BG164" s="464">
        <f t="shared" si="323"/>
        <v>0</v>
      </c>
      <c r="BH164" s="464">
        <f t="shared" si="323"/>
        <v>0.1</v>
      </c>
      <c r="BI164" s="464">
        <f t="shared" si="323"/>
        <v>0.75</v>
      </c>
      <c r="BJ164" s="464">
        <f t="shared" si="323"/>
        <v>0.15</v>
      </c>
      <c r="BK164" s="464">
        <f t="shared" si="323"/>
        <v>0</v>
      </c>
      <c r="BL164" s="464">
        <f t="shared" si="323"/>
        <v>0.1</v>
      </c>
      <c r="BM164" s="464">
        <f t="shared" si="323"/>
        <v>0.6</v>
      </c>
      <c r="BN164" s="464">
        <f t="shared" si="323"/>
        <v>0.3</v>
      </c>
      <c r="BO164" s="464">
        <f t="shared" si="323"/>
        <v>0</v>
      </c>
      <c r="BP164" s="464">
        <f t="shared" si="323"/>
        <v>0</v>
      </c>
      <c r="BQ164" s="464">
        <f t="shared" si="323"/>
        <v>0.7</v>
      </c>
      <c r="BR164" s="464">
        <f t="shared" si="323"/>
        <v>0.3</v>
      </c>
      <c r="BS164" s="464">
        <f t="shared" si="323"/>
        <v>0</v>
      </c>
      <c r="BT164" s="464">
        <f t="shared" si="323"/>
        <v>0.05</v>
      </c>
      <c r="BU164" s="464">
        <f t="shared" si="323"/>
        <v>0.7</v>
      </c>
      <c r="BV164" s="464">
        <f t="shared" si="323"/>
        <v>0.25</v>
      </c>
    </row>
    <row r="165" spans="1:94" s="263" customFormat="1">
      <c r="A165" s="114"/>
      <c r="B165" s="65"/>
      <c r="C165" s="456"/>
      <c r="D165" s="455"/>
      <c r="E165" s="450"/>
      <c r="F165" s="450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450"/>
      <c r="R165" s="450"/>
      <c r="S165" s="465">
        <f>SUM(S164:V164)</f>
        <v>1</v>
      </c>
      <c r="T165" s="114"/>
      <c r="U165" s="114"/>
      <c r="V165" s="114"/>
      <c r="W165" s="465">
        <f>SUM(W164:Z164)</f>
        <v>1</v>
      </c>
      <c r="X165" s="114"/>
      <c r="Y165" s="114"/>
      <c r="Z165" s="114"/>
      <c r="AA165" s="465">
        <f>SUM(AA164:AD164)</f>
        <v>1</v>
      </c>
      <c r="AB165" s="114"/>
      <c r="AC165" s="114"/>
      <c r="AD165" s="114"/>
      <c r="AE165" s="465">
        <f>SUM(AE164:AH164)</f>
        <v>1</v>
      </c>
      <c r="AF165" s="114"/>
      <c r="AG165" s="114"/>
      <c r="AH165" s="114"/>
      <c r="AI165" s="465">
        <f>SUM(AI164:AL164)</f>
        <v>1</v>
      </c>
      <c r="AJ165" s="114"/>
      <c r="AK165" s="114"/>
      <c r="AL165" s="114"/>
      <c r="AM165" s="465">
        <f>SUM(AM164:AP164)</f>
        <v>1</v>
      </c>
      <c r="AN165" s="114"/>
      <c r="AO165" s="114"/>
      <c r="AP165" s="114"/>
      <c r="AQ165" s="465">
        <f>SUM(AQ164:AT164)</f>
        <v>1</v>
      </c>
      <c r="AR165" s="114"/>
      <c r="AS165" s="114"/>
      <c r="AT165" s="114"/>
      <c r="AU165" s="465">
        <f>SUM(AU164:AX164)</f>
        <v>1</v>
      </c>
      <c r="AV165" s="114"/>
      <c r="AW165" s="114"/>
      <c r="AX165" s="114"/>
      <c r="AY165" s="465">
        <f>SUM(AY164:BB164)</f>
        <v>1</v>
      </c>
      <c r="AZ165" s="114"/>
      <c r="BA165" s="114"/>
      <c r="BB165" s="114"/>
      <c r="BC165" s="465">
        <f>SUM(BC164:BF164)</f>
        <v>1</v>
      </c>
      <c r="BD165" s="114"/>
      <c r="BE165" s="114"/>
      <c r="BF165" s="114"/>
      <c r="BG165" s="465">
        <f>SUM(BG164:BJ164)</f>
        <v>1</v>
      </c>
      <c r="BH165" s="114"/>
      <c r="BI165" s="114"/>
      <c r="BJ165" s="114"/>
      <c r="BK165" s="465">
        <f>SUM(BK164:BN164)</f>
        <v>1</v>
      </c>
      <c r="BL165" s="114"/>
      <c r="BM165" s="114"/>
      <c r="BN165" s="114"/>
      <c r="BO165" s="465">
        <f>SUM(BO164:BR164)</f>
        <v>1</v>
      </c>
      <c r="BP165" s="114"/>
      <c r="BQ165" s="114"/>
      <c r="BR165" s="114"/>
      <c r="BS165" s="465">
        <f>SUM(BS164:BV164)</f>
        <v>1</v>
      </c>
      <c r="BT165" s="114"/>
      <c r="BU165" s="114"/>
      <c r="BV165" s="114"/>
    </row>
    <row r="166" spans="1:94">
      <c r="A166" s="17">
        <v>133</v>
      </c>
      <c r="B166" s="181">
        <v>1</v>
      </c>
      <c r="C166" s="622" t="s">
        <v>191</v>
      </c>
      <c r="D166" s="18">
        <v>1</v>
      </c>
      <c r="E166" s="19"/>
      <c r="F166" s="500"/>
      <c r="G166" s="20"/>
      <c r="H166" s="20"/>
      <c r="I166" s="20"/>
      <c r="J166" s="20"/>
      <c r="K166" s="20">
        <v>1</v>
      </c>
      <c r="L166" s="20"/>
      <c r="M166" s="20"/>
      <c r="N166" s="20"/>
      <c r="O166" s="20"/>
      <c r="P166" s="20"/>
      <c r="Q166" s="19"/>
      <c r="R166" s="500"/>
      <c r="S166" s="145"/>
      <c r="T166" s="145"/>
      <c r="U166" s="145">
        <v>3</v>
      </c>
      <c r="V166" s="145"/>
      <c r="W166" s="10"/>
      <c r="X166" s="10"/>
      <c r="Y166" s="10">
        <v>3</v>
      </c>
      <c r="Z166" s="10"/>
      <c r="AA166" s="146"/>
      <c r="AB166" s="146"/>
      <c r="AC166" s="146">
        <v>3</v>
      </c>
      <c r="AD166" s="146"/>
      <c r="AE166" s="147"/>
      <c r="AF166" s="147"/>
      <c r="AG166" s="147">
        <v>3</v>
      </c>
      <c r="AH166" s="147"/>
      <c r="AI166" s="148"/>
      <c r="AJ166" s="148"/>
      <c r="AK166" s="148">
        <v>3</v>
      </c>
      <c r="AL166" s="148"/>
      <c r="AM166" s="149"/>
      <c r="AN166" s="149"/>
      <c r="AO166" s="149">
        <v>3</v>
      </c>
      <c r="AP166" s="149"/>
      <c r="AQ166" s="10"/>
      <c r="AR166" s="10"/>
      <c r="AS166" s="10">
        <v>3</v>
      </c>
      <c r="AT166" s="10"/>
      <c r="AU166" s="150"/>
      <c r="AV166" s="150"/>
      <c r="AW166" s="150">
        <v>3</v>
      </c>
      <c r="AX166" s="150"/>
      <c r="AY166" s="145"/>
      <c r="AZ166" s="145"/>
      <c r="BA166" s="145">
        <v>3</v>
      </c>
      <c r="BB166" s="145"/>
      <c r="BC166" s="10"/>
      <c r="BD166" s="10"/>
      <c r="BE166" s="10">
        <v>3</v>
      </c>
      <c r="BF166" s="10"/>
      <c r="BG166" s="146"/>
      <c r="BH166" s="146">
        <v>2</v>
      </c>
      <c r="BI166" s="146"/>
      <c r="BJ166" s="146"/>
      <c r="BK166" s="147"/>
      <c r="BL166" s="147"/>
      <c r="BM166" s="147">
        <v>3</v>
      </c>
      <c r="BN166" s="147"/>
      <c r="BO166" s="148"/>
      <c r="BP166" s="148"/>
      <c r="BQ166" s="148">
        <v>3</v>
      </c>
      <c r="BR166" s="148"/>
      <c r="BS166" s="149"/>
      <c r="BT166" s="149"/>
      <c r="BU166" s="149">
        <v>3</v>
      </c>
      <c r="BV166" s="149"/>
      <c r="CK166" s="28"/>
      <c r="CP166" s="28"/>
    </row>
    <row r="167" spans="1:94">
      <c r="A167" s="17">
        <v>134</v>
      </c>
      <c r="B167" s="181">
        <v>2</v>
      </c>
      <c r="C167" s="623"/>
      <c r="D167" s="18"/>
      <c r="E167" s="19"/>
      <c r="F167" s="500">
        <v>1</v>
      </c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19"/>
      <c r="R167" s="500">
        <v>1</v>
      </c>
      <c r="S167" s="145"/>
      <c r="T167" s="145"/>
      <c r="U167" s="145">
        <v>3</v>
      </c>
      <c r="V167" s="145"/>
      <c r="W167" s="10"/>
      <c r="X167" s="10"/>
      <c r="Y167" s="10">
        <v>3</v>
      </c>
      <c r="Z167" s="10"/>
      <c r="AA167" s="146"/>
      <c r="AB167" s="146"/>
      <c r="AC167" s="146"/>
      <c r="AD167" s="146">
        <v>4</v>
      </c>
      <c r="AE167" s="147"/>
      <c r="AF167" s="147"/>
      <c r="AG167" s="147">
        <v>3</v>
      </c>
      <c r="AH167" s="147"/>
      <c r="AI167" s="148"/>
      <c r="AJ167" s="148"/>
      <c r="AK167" s="148">
        <v>3</v>
      </c>
      <c r="AL167" s="148"/>
      <c r="AM167" s="149"/>
      <c r="AN167" s="149"/>
      <c r="AO167" s="149">
        <v>3</v>
      </c>
      <c r="AP167" s="149"/>
      <c r="AQ167" s="10"/>
      <c r="AR167" s="10"/>
      <c r="AS167" s="10">
        <v>3</v>
      </c>
      <c r="AT167" s="10"/>
      <c r="AU167" s="150"/>
      <c r="AV167" s="150"/>
      <c r="AW167" s="150">
        <v>3</v>
      </c>
      <c r="AX167" s="150"/>
      <c r="AY167" s="145"/>
      <c r="AZ167" s="145"/>
      <c r="BA167" s="145"/>
      <c r="BB167" s="145">
        <v>4</v>
      </c>
      <c r="BC167" s="10"/>
      <c r="BD167" s="10"/>
      <c r="BE167" s="10">
        <v>3</v>
      </c>
      <c r="BF167" s="10"/>
      <c r="BG167" s="146"/>
      <c r="BH167" s="146"/>
      <c r="BI167" s="146"/>
      <c r="BJ167" s="146">
        <v>4</v>
      </c>
      <c r="BK167" s="147"/>
      <c r="BL167" s="147"/>
      <c r="BM167" s="147">
        <v>3</v>
      </c>
      <c r="BN167" s="147"/>
      <c r="BO167" s="148"/>
      <c r="BP167" s="148"/>
      <c r="BQ167" s="148">
        <v>3</v>
      </c>
      <c r="BR167" s="148"/>
      <c r="BS167" s="149"/>
      <c r="BT167" s="149"/>
      <c r="BU167" s="149">
        <v>3</v>
      </c>
      <c r="BV167" s="149"/>
      <c r="CK167" s="28"/>
      <c r="CP167" s="28"/>
    </row>
    <row r="168" spans="1:94">
      <c r="A168" s="17">
        <v>135</v>
      </c>
      <c r="B168" s="181">
        <v>3</v>
      </c>
      <c r="C168" s="623"/>
      <c r="D168" s="18">
        <v>1</v>
      </c>
      <c r="E168" s="19"/>
      <c r="F168" s="500"/>
      <c r="G168" s="20"/>
      <c r="H168" s="20"/>
      <c r="I168" s="20">
        <v>1</v>
      </c>
      <c r="J168" s="20"/>
      <c r="K168" s="20"/>
      <c r="L168" s="20"/>
      <c r="M168" s="20"/>
      <c r="N168" s="20"/>
      <c r="O168" s="20"/>
      <c r="P168" s="20"/>
      <c r="Q168" s="19"/>
      <c r="R168" s="500"/>
      <c r="S168" s="145"/>
      <c r="T168" s="145"/>
      <c r="U168" s="145">
        <v>3</v>
      </c>
      <c r="V168" s="145"/>
      <c r="W168" s="10"/>
      <c r="X168" s="10"/>
      <c r="Y168" s="10">
        <v>3</v>
      </c>
      <c r="Z168" s="10"/>
      <c r="AA168" s="146"/>
      <c r="AB168" s="146"/>
      <c r="AC168" s="146">
        <v>3</v>
      </c>
      <c r="AD168" s="146"/>
      <c r="AE168" s="147"/>
      <c r="AF168" s="147"/>
      <c r="AG168" s="147"/>
      <c r="AH168" s="147">
        <v>4</v>
      </c>
      <c r="AI168" s="148"/>
      <c r="AJ168" s="148"/>
      <c r="AK168" s="148"/>
      <c r="AL168" s="148">
        <v>4</v>
      </c>
      <c r="AM168" s="149"/>
      <c r="AN168" s="149"/>
      <c r="AO168" s="149">
        <v>3</v>
      </c>
      <c r="AP168" s="149"/>
      <c r="AQ168" s="10"/>
      <c r="AR168" s="10"/>
      <c r="AS168" s="10">
        <v>3</v>
      </c>
      <c r="AT168" s="10"/>
      <c r="AU168" s="150"/>
      <c r="AV168" s="150"/>
      <c r="AW168" s="150">
        <v>3</v>
      </c>
      <c r="AX168" s="150"/>
      <c r="AY168" s="145"/>
      <c r="AZ168" s="145"/>
      <c r="BA168" s="145"/>
      <c r="BB168" s="145">
        <v>4</v>
      </c>
      <c r="BC168" s="10"/>
      <c r="BD168" s="10"/>
      <c r="BE168" s="10">
        <v>3</v>
      </c>
      <c r="BF168" s="10"/>
      <c r="BG168" s="146"/>
      <c r="BH168" s="146"/>
      <c r="BI168" s="146"/>
      <c r="BJ168" s="146">
        <v>4</v>
      </c>
      <c r="BK168" s="147"/>
      <c r="BL168" s="147"/>
      <c r="BM168" s="147"/>
      <c r="BN168" s="147">
        <v>4</v>
      </c>
      <c r="BO168" s="148"/>
      <c r="BP168" s="148"/>
      <c r="BQ168" s="148">
        <v>3</v>
      </c>
      <c r="BR168" s="148"/>
      <c r="BS168" s="149"/>
      <c r="BT168" s="149"/>
      <c r="BU168" s="149">
        <v>3</v>
      </c>
      <c r="BV168" s="149"/>
      <c r="CK168" s="28"/>
      <c r="CP168" s="28"/>
    </row>
    <row r="169" spans="1:94">
      <c r="A169" s="17">
        <v>136</v>
      </c>
      <c r="B169" s="181">
        <v>4</v>
      </c>
      <c r="C169" s="623"/>
      <c r="D169" s="18">
        <v>1</v>
      </c>
      <c r="E169" s="19"/>
      <c r="F169" s="500"/>
      <c r="G169" s="20"/>
      <c r="H169" s="20"/>
      <c r="I169" s="20">
        <v>1</v>
      </c>
      <c r="J169" s="20"/>
      <c r="K169" s="20"/>
      <c r="L169" s="20"/>
      <c r="M169" s="20"/>
      <c r="N169" s="20"/>
      <c r="O169" s="20"/>
      <c r="P169" s="20"/>
      <c r="Q169" s="19"/>
      <c r="R169" s="500"/>
      <c r="S169" s="145"/>
      <c r="T169" s="145"/>
      <c r="U169" s="145">
        <v>3</v>
      </c>
      <c r="V169" s="145"/>
      <c r="W169" s="10"/>
      <c r="X169" s="10"/>
      <c r="Y169" s="10">
        <v>3</v>
      </c>
      <c r="Z169" s="10"/>
      <c r="AA169" s="146"/>
      <c r="AB169" s="146"/>
      <c r="AC169" s="146">
        <v>3</v>
      </c>
      <c r="AD169" s="146"/>
      <c r="AE169" s="147"/>
      <c r="AF169" s="147"/>
      <c r="AG169" s="147">
        <v>3</v>
      </c>
      <c r="AH169" s="147"/>
      <c r="AI169" s="148"/>
      <c r="AJ169" s="148"/>
      <c r="AK169" s="148"/>
      <c r="AL169" s="148">
        <v>4</v>
      </c>
      <c r="AM169" s="149"/>
      <c r="AN169" s="149"/>
      <c r="AO169" s="149"/>
      <c r="AP169" s="149">
        <v>4</v>
      </c>
      <c r="AQ169" s="10"/>
      <c r="AR169" s="10"/>
      <c r="AS169" s="10">
        <v>3</v>
      </c>
      <c r="AT169" s="10"/>
      <c r="AU169" s="150"/>
      <c r="AV169" s="150"/>
      <c r="AW169" s="150">
        <v>3</v>
      </c>
      <c r="AX169" s="150"/>
      <c r="AY169" s="145"/>
      <c r="AZ169" s="145"/>
      <c r="BA169" s="145">
        <v>3</v>
      </c>
      <c r="BB169" s="145"/>
      <c r="BC169" s="10"/>
      <c r="BD169" s="10"/>
      <c r="BE169" s="10">
        <v>3</v>
      </c>
      <c r="BF169" s="10"/>
      <c r="BG169" s="146"/>
      <c r="BH169" s="146"/>
      <c r="BI169" s="146">
        <v>3</v>
      </c>
      <c r="BJ169" s="146"/>
      <c r="BK169" s="147"/>
      <c r="BL169" s="147"/>
      <c r="BM169" s="147"/>
      <c r="BN169" s="147">
        <v>4</v>
      </c>
      <c r="BO169" s="148"/>
      <c r="BP169" s="148"/>
      <c r="BQ169" s="148">
        <v>3</v>
      </c>
      <c r="BR169" s="148"/>
      <c r="BS169" s="149"/>
      <c r="BT169" s="149"/>
      <c r="BU169" s="149"/>
      <c r="BV169" s="149">
        <v>4</v>
      </c>
      <c r="CK169" s="28"/>
      <c r="CP169" s="28"/>
    </row>
    <row r="170" spans="1:94">
      <c r="A170" s="17">
        <v>137</v>
      </c>
      <c r="B170" s="181">
        <v>5</v>
      </c>
      <c r="C170" s="623"/>
      <c r="D170" s="18">
        <v>1</v>
      </c>
      <c r="E170" s="19"/>
      <c r="F170" s="50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19"/>
      <c r="R170" s="500">
        <v>1</v>
      </c>
      <c r="S170" s="145"/>
      <c r="T170" s="145"/>
      <c r="U170" s="145">
        <v>3</v>
      </c>
      <c r="V170" s="145"/>
      <c r="W170" s="10"/>
      <c r="X170" s="10"/>
      <c r="Y170" s="10">
        <v>3</v>
      </c>
      <c r="Z170" s="10"/>
      <c r="AA170" s="146"/>
      <c r="AB170" s="146"/>
      <c r="AC170" s="146"/>
      <c r="AD170" s="146">
        <v>4</v>
      </c>
      <c r="AE170" s="147"/>
      <c r="AF170" s="147"/>
      <c r="AG170" s="147">
        <v>3</v>
      </c>
      <c r="AH170" s="147"/>
      <c r="AI170" s="148"/>
      <c r="AJ170" s="148"/>
      <c r="AK170" s="148">
        <v>3</v>
      </c>
      <c r="AL170" s="148"/>
      <c r="AM170" s="149"/>
      <c r="AN170" s="149"/>
      <c r="AO170" s="149">
        <v>3</v>
      </c>
      <c r="AP170" s="149"/>
      <c r="AQ170" s="10"/>
      <c r="AR170" s="10">
        <v>2</v>
      </c>
      <c r="AS170" s="10"/>
      <c r="AT170" s="10"/>
      <c r="AU170" s="150"/>
      <c r="AV170" s="150"/>
      <c r="AW170" s="150">
        <v>3</v>
      </c>
      <c r="AX170" s="150"/>
      <c r="AY170" s="145"/>
      <c r="AZ170" s="145"/>
      <c r="BA170" s="145">
        <v>3</v>
      </c>
      <c r="BB170" s="145"/>
      <c r="BC170" s="10"/>
      <c r="BD170" s="10"/>
      <c r="BE170" s="10">
        <v>3</v>
      </c>
      <c r="BF170" s="10"/>
      <c r="BG170" s="146"/>
      <c r="BH170" s="146">
        <v>2</v>
      </c>
      <c r="BI170" s="146"/>
      <c r="BJ170" s="146"/>
      <c r="BK170" s="147"/>
      <c r="BL170" s="147"/>
      <c r="BM170" s="147">
        <v>3</v>
      </c>
      <c r="BN170" s="147"/>
      <c r="BO170" s="148"/>
      <c r="BP170" s="148"/>
      <c r="BQ170" s="148"/>
      <c r="BR170" s="148">
        <v>4</v>
      </c>
      <c r="BS170" s="149"/>
      <c r="BT170" s="149"/>
      <c r="BU170" s="149">
        <v>3</v>
      </c>
      <c r="BV170" s="149"/>
      <c r="CK170" s="28"/>
      <c r="CP170" s="28"/>
    </row>
    <row r="171" spans="1:94">
      <c r="A171" s="17">
        <v>138</v>
      </c>
      <c r="B171" s="181">
        <v>6</v>
      </c>
      <c r="C171" s="623"/>
      <c r="D171" s="18">
        <v>1</v>
      </c>
      <c r="E171" s="19"/>
      <c r="F171" s="500"/>
      <c r="G171" s="20"/>
      <c r="H171" s="20"/>
      <c r="I171" s="20"/>
      <c r="J171" s="20">
        <v>1</v>
      </c>
      <c r="K171" s="20"/>
      <c r="L171" s="20"/>
      <c r="M171" s="20"/>
      <c r="N171" s="20"/>
      <c r="O171" s="20"/>
      <c r="P171" s="20"/>
      <c r="Q171" s="19"/>
      <c r="R171" s="500"/>
      <c r="S171" s="145"/>
      <c r="T171" s="145"/>
      <c r="U171" s="145">
        <v>3</v>
      </c>
      <c r="V171" s="145"/>
      <c r="W171" s="10"/>
      <c r="X171" s="10"/>
      <c r="Y171" s="10"/>
      <c r="Z171" s="10">
        <v>4</v>
      </c>
      <c r="AA171" s="146"/>
      <c r="AB171" s="146"/>
      <c r="AC171" s="146"/>
      <c r="AD171" s="146">
        <v>4</v>
      </c>
      <c r="AE171" s="147"/>
      <c r="AF171" s="147"/>
      <c r="AG171" s="147">
        <v>3</v>
      </c>
      <c r="AH171" s="147"/>
      <c r="AI171" s="148"/>
      <c r="AJ171" s="148"/>
      <c r="AK171" s="148">
        <v>3</v>
      </c>
      <c r="AL171" s="148"/>
      <c r="AM171" s="149"/>
      <c r="AN171" s="149"/>
      <c r="AO171" s="149"/>
      <c r="AP171" s="149">
        <v>4</v>
      </c>
      <c r="AQ171" s="10"/>
      <c r="AR171" s="10"/>
      <c r="AS171" s="10">
        <v>3</v>
      </c>
      <c r="AT171" s="10"/>
      <c r="AU171" s="150"/>
      <c r="AV171" s="150"/>
      <c r="AW171" s="150"/>
      <c r="AX171" s="150">
        <v>4</v>
      </c>
      <c r="AY171" s="145"/>
      <c r="AZ171" s="145"/>
      <c r="BA171" s="145">
        <v>3</v>
      </c>
      <c r="BB171" s="145"/>
      <c r="BC171" s="10"/>
      <c r="BD171" s="10"/>
      <c r="BE171" s="10"/>
      <c r="BF171" s="10">
        <v>4</v>
      </c>
      <c r="BG171" s="146"/>
      <c r="BH171" s="146"/>
      <c r="BI171" s="146">
        <v>3</v>
      </c>
      <c r="BJ171" s="146"/>
      <c r="BK171" s="147"/>
      <c r="BL171" s="147"/>
      <c r="BM171" s="147">
        <v>3</v>
      </c>
      <c r="BN171" s="147"/>
      <c r="BO171" s="148"/>
      <c r="BP171" s="148"/>
      <c r="BQ171" s="148"/>
      <c r="BR171" s="148">
        <v>4</v>
      </c>
      <c r="BS171" s="149"/>
      <c r="BT171" s="149"/>
      <c r="BU171" s="149">
        <v>3</v>
      </c>
      <c r="BV171" s="149"/>
      <c r="CK171" s="28"/>
      <c r="CP171" s="28"/>
    </row>
    <row r="172" spans="1:94">
      <c r="A172" s="17">
        <v>139</v>
      </c>
      <c r="B172" s="181">
        <v>7</v>
      </c>
      <c r="C172" s="623"/>
      <c r="D172" s="18"/>
      <c r="E172" s="19">
        <v>1</v>
      </c>
      <c r="F172" s="500"/>
      <c r="G172" s="20"/>
      <c r="H172" s="20">
        <v>1</v>
      </c>
      <c r="I172" s="20"/>
      <c r="J172" s="20"/>
      <c r="K172" s="20"/>
      <c r="L172" s="20"/>
      <c r="M172" s="20"/>
      <c r="N172" s="20"/>
      <c r="O172" s="20"/>
      <c r="P172" s="20"/>
      <c r="Q172" s="19"/>
      <c r="R172" s="500"/>
      <c r="S172" s="145"/>
      <c r="T172" s="145"/>
      <c r="U172" s="145">
        <v>3</v>
      </c>
      <c r="V172" s="145"/>
      <c r="W172" s="10"/>
      <c r="X172" s="10"/>
      <c r="Y172" s="10">
        <v>3</v>
      </c>
      <c r="Z172" s="10"/>
      <c r="AA172" s="146"/>
      <c r="AB172" s="146"/>
      <c r="AC172" s="146">
        <v>3</v>
      </c>
      <c r="AD172" s="146"/>
      <c r="AE172" s="147"/>
      <c r="AF172" s="147"/>
      <c r="AG172" s="147"/>
      <c r="AH172" s="147">
        <v>4</v>
      </c>
      <c r="AI172" s="148"/>
      <c r="AJ172" s="148"/>
      <c r="AK172" s="148"/>
      <c r="AL172" s="148">
        <v>4</v>
      </c>
      <c r="AM172" s="149"/>
      <c r="AN172" s="149"/>
      <c r="AO172" s="149"/>
      <c r="AP172" s="149">
        <v>4</v>
      </c>
      <c r="AQ172" s="10"/>
      <c r="AR172" s="10"/>
      <c r="AS172" s="10">
        <v>3</v>
      </c>
      <c r="AT172" s="10"/>
      <c r="AU172" s="150"/>
      <c r="AV172" s="150"/>
      <c r="AW172" s="150">
        <v>3</v>
      </c>
      <c r="AX172" s="150"/>
      <c r="AY172" s="145"/>
      <c r="AZ172" s="145"/>
      <c r="BA172" s="145"/>
      <c r="BB172" s="145">
        <v>4</v>
      </c>
      <c r="BC172" s="10"/>
      <c r="BD172" s="10"/>
      <c r="BE172" s="10">
        <v>3</v>
      </c>
      <c r="BF172" s="10"/>
      <c r="BG172" s="146"/>
      <c r="BH172" s="146"/>
      <c r="BI172" s="146">
        <v>3</v>
      </c>
      <c r="BJ172" s="146"/>
      <c r="BK172" s="147"/>
      <c r="BL172" s="147"/>
      <c r="BM172" s="147"/>
      <c r="BN172" s="147">
        <v>4</v>
      </c>
      <c r="BO172" s="148"/>
      <c r="BP172" s="148"/>
      <c r="BQ172" s="148"/>
      <c r="BR172" s="148">
        <v>4</v>
      </c>
      <c r="BS172" s="149"/>
      <c r="BT172" s="149"/>
      <c r="BU172" s="149"/>
      <c r="BV172" s="149">
        <v>4</v>
      </c>
      <c r="CK172" s="28"/>
      <c r="CP172" s="28"/>
    </row>
    <row r="173" spans="1:94">
      <c r="A173" s="17">
        <v>140</v>
      </c>
      <c r="B173" s="181">
        <v>8</v>
      </c>
      <c r="C173" s="623"/>
      <c r="D173" s="18">
        <v>1</v>
      </c>
      <c r="E173" s="19"/>
      <c r="F173" s="500"/>
      <c r="G173" s="20">
        <v>1</v>
      </c>
      <c r="H173" s="20"/>
      <c r="I173" s="20"/>
      <c r="J173" s="20"/>
      <c r="K173" s="20"/>
      <c r="L173" s="20"/>
      <c r="M173" s="20"/>
      <c r="N173" s="20"/>
      <c r="O173" s="20"/>
      <c r="P173" s="20"/>
      <c r="Q173" s="19"/>
      <c r="R173" s="500"/>
      <c r="S173" s="145"/>
      <c r="T173" s="145"/>
      <c r="U173" s="145">
        <v>3</v>
      </c>
      <c r="V173" s="145"/>
      <c r="W173" s="10"/>
      <c r="X173" s="10"/>
      <c r="Y173" s="10">
        <v>3</v>
      </c>
      <c r="Z173" s="10"/>
      <c r="AA173" s="146"/>
      <c r="AB173" s="146"/>
      <c r="AC173" s="146">
        <v>3</v>
      </c>
      <c r="AD173" s="146"/>
      <c r="AE173" s="147"/>
      <c r="AF173" s="147"/>
      <c r="AG173" s="147"/>
      <c r="AH173" s="147">
        <v>4</v>
      </c>
      <c r="AI173" s="148"/>
      <c r="AJ173" s="148"/>
      <c r="AK173" s="148"/>
      <c r="AL173" s="148">
        <v>4</v>
      </c>
      <c r="AM173" s="149"/>
      <c r="AN173" s="149"/>
      <c r="AO173" s="149"/>
      <c r="AP173" s="149">
        <v>4</v>
      </c>
      <c r="AQ173" s="10"/>
      <c r="AR173" s="10"/>
      <c r="AS173" s="10"/>
      <c r="AT173" s="10">
        <v>4</v>
      </c>
      <c r="AU173" s="150"/>
      <c r="AV173" s="150"/>
      <c r="AW173" s="150">
        <v>3</v>
      </c>
      <c r="AX173" s="150"/>
      <c r="AY173" s="145"/>
      <c r="AZ173" s="145"/>
      <c r="BA173" s="145">
        <v>3</v>
      </c>
      <c r="BB173" s="145"/>
      <c r="BC173" s="10"/>
      <c r="BD173" s="10"/>
      <c r="BE173" s="10"/>
      <c r="BF173" s="10">
        <v>4</v>
      </c>
      <c r="BG173" s="146"/>
      <c r="BH173" s="146"/>
      <c r="BI173" s="146">
        <v>3</v>
      </c>
      <c r="BJ173" s="146"/>
      <c r="BK173" s="147"/>
      <c r="BL173" s="147"/>
      <c r="BM173" s="147">
        <v>3</v>
      </c>
      <c r="BN173" s="147"/>
      <c r="BO173" s="148"/>
      <c r="BP173" s="148"/>
      <c r="BQ173" s="148"/>
      <c r="BR173" s="148">
        <v>4</v>
      </c>
      <c r="BS173" s="149"/>
      <c r="BT173" s="149"/>
      <c r="BU173" s="149"/>
      <c r="BV173" s="149">
        <v>4</v>
      </c>
      <c r="CK173" s="28"/>
      <c r="CP173" s="28"/>
    </row>
    <row r="174" spans="1:94">
      <c r="A174" s="17">
        <v>141</v>
      </c>
      <c r="B174" s="181">
        <v>9</v>
      </c>
      <c r="C174" s="623"/>
      <c r="D174" s="18">
        <v>1</v>
      </c>
      <c r="E174" s="19"/>
      <c r="F174" s="500"/>
      <c r="G174" s="20">
        <v>1</v>
      </c>
      <c r="H174" s="20"/>
      <c r="I174" s="20"/>
      <c r="J174" s="20"/>
      <c r="K174" s="20"/>
      <c r="L174" s="20"/>
      <c r="M174" s="20"/>
      <c r="N174" s="20"/>
      <c r="O174" s="20"/>
      <c r="P174" s="20"/>
      <c r="Q174" s="19"/>
      <c r="R174" s="500"/>
      <c r="S174" s="145"/>
      <c r="T174" s="145"/>
      <c r="U174" s="145">
        <v>3</v>
      </c>
      <c r="V174" s="145"/>
      <c r="W174" s="10"/>
      <c r="X174" s="10"/>
      <c r="Y174" s="10"/>
      <c r="Z174" s="10">
        <v>4</v>
      </c>
      <c r="AA174" s="146"/>
      <c r="AB174" s="146"/>
      <c r="AC174" s="146">
        <v>3</v>
      </c>
      <c r="AD174" s="146"/>
      <c r="AE174" s="147"/>
      <c r="AF174" s="147"/>
      <c r="AG174" s="147"/>
      <c r="AH174" s="147">
        <v>4</v>
      </c>
      <c r="AI174" s="148"/>
      <c r="AJ174" s="148"/>
      <c r="AK174" s="148"/>
      <c r="AL174" s="148">
        <v>4</v>
      </c>
      <c r="AM174" s="149"/>
      <c r="AN174" s="149"/>
      <c r="AO174" s="149">
        <v>3</v>
      </c>
      <c r="AP174" s="149"/>
      <c r="AQ174" s="10"/>
      <c r="AR174" s="10"/>
      <c r="AS174" s="10">
        <v>3</v>
      </c>
      <c r="AT174" s="10"/>
      <c r="AU174" s="150"/>
      <c r="AV174" s="150"/>
      <c r="AW174" s="150">
        <v>3</v>
      </c>
      <c r="AX174" s="150"/>
      <c r="AY174" s="145"/>
      <c r="AZ174" s="145"/>
      <c r="BA174" s="145">
        <v>3</v>
      </c>
      <c r="BB174" s="145"/>
      <c r="BC174" s="10"/>
      <c r="BD174" s="10"/>
      <c r="BE174" s="10">
        <v>3</v>
      </c>
      <c r="BF174" s="10"/>
      <c r="BG174" s="146"/>
      <c r="BH174" s="146"/>
      <c r="BI174" s="146">
        <v>3</v>
      </c>
      <c r="BJ174" s="146"/>
      <c r="BK174" s="147"/>
      <c r="BL174" s="147"/>
      <c r="BM174" s="147">
        <v>3</v>
      </c>
      <c r="BN174" s="147"/>
      <c r="BO174" s="148"/>
      <c r="BP174" s="148"/>
      <c r="BQ174" s="148">
        <v>3</v>
      </c>
      <c r="BR174" s="148"/>
      <c r="BS174" s="149"/>
      <c r="BT174" s="149"/>
      <c r="BU174" s="149">
        <v>3</v>
      </c>
      <c r="BV174" s="149"/>
      <c r="CK174" s="28"/>
      <c r="CP174" s="28"/>
    </row>
    <row r="175" spans="1:94">
      <c r="A175" s="17">
        <v>142</v>
      </c>
      <c r="B175" s="181">
        <v>10</v>
      </c>
      <c r="C175" s="623"/>
      <c r="D175" s="18">
        <v>1</v>
      </c>
      <c r="E175" s="19"/>
      <c r="F175" s="50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19"/>
      <c r="R175" s="500">
        <v>1</v>
      </c>
      <c r="S175" s="145"/>
      <c r="T175" s="145"/>
      <c r="U175" s="145">
        <v>3</v>
      </c>
      <c r="V175" s="145"/>
      <c r="W175" s="10"/>
      <c r="X175" s="10"/>
      <c r="Y175" s="10">
        <v>3</v>
      </c>
      <c r="Z175" s="10"/>
      <c r="AA175" s="146"/>
      <c r="AB175" s="146"/>
      <c r="AC175" s="146"/>
      <c r="AD175" s="146">
        <v>4</v>
      </c>
      <c r="AE175" s="147"/>
      <c r="AF175" s="147"/>
      <c r="AG175" s="147"/>
      <c r="AH175" s="147">
        <v>4</v>
      </c>
      <c r="AI175" s="148"/>
      <c r="AJ175" s="148"/>
      <c r="AK175" s="148"/>
      <c r="AL175" s="148">
        <v>4</v>
      </c>
      <c r="AM175" s="149"/>
      <c r="AN175" s="149"/>
      <c r="AO175" s="149">
        <v>3</v>
      </c>
      <c r="AP175" s="149"/>
      <c r="AQ175" s="10"/>
      <c r="AR175" s="10"/>
      <c r="AS175" s="10"/>
      <c r="AT175" s="10">
        <v>4</v>
      </c>
      <c r="AU175" s="150"/>
      <c r="AV175" s="150"/>
      <c r="AW175" s="150"/>
      <c r="AX175" s="150">
        <v>4</v>
      </c>
      <c r="AY175" s="145"/>
      <c r="AZ175" s="145"/>
      <c r="BA175" s="145"/>
      <c r="BB175" s="145">
        <v>4</v>
      </c>
      <c r="BC175" s="10"/>
      <c r="BD175" s="10"/>
      <c r="BE175" s="10"/>
      <c r="BF175" s="10">
        <v>4</v>
      </c>
      <c r="BG175" s="146"/>
      <c r="BH175" s="146"/>
      <c r="BI175" s="146">
        <v>3</v>
      </c>
      <c r="BJ175" s="146"/>
      <c r="BK175" s="147"/>
      <c r="BL175" s="147"/>
      <c r="BM175" s="147"/>
      <c r="BN175" s="147">
        <v>4</v>
      </c>
      <c r="BO175" s="148"/>
      <c r="BP175" s="148"/>
      <c r="BQ175" s="148"/>
      <c r="BR175" s="148">
        <v>4</v>
      </c>
      <c r="BS175" s="149"/>
      <c r="BT175" s="149"/>
      <c r="BU175" s="149"/>
      <c r="BV175" s="149">
        <v>4</v>
      </c>
      <c r="CK175" s="28"/>
      <c r="CP175" s="28"/>
    </row>
    <row r="176" spans="1:94">
      <c r="A176" s="17">
        <v>143</v>
      </c>
      <c r="B176" s="181">
        <v>11</v>
      </c>
      <c r="C176" s="623"/>
      <c r="D176" s="18">
        <v>1</v>
      </c>
      <c r="E176" s="19"/>
      <c r="F176" s="500"/>
      <c r="G176" s="20"/>
      <c r="H176" s="20"/>
      <c r="I176" s="20"/>
      <c r="J176" s="20"/>
      <c r="K176" s="20">
        <v>1</v>
      </c>
      <c r="L176" s="20"/>
      <c r="M176" s="20"/>
      <c r="N176" s="20"/>
      <c r="O176" s="20"/>
      <c r="P176" s="20"/>
      <c r="Q176" s="19"/>
      <c r="R176" s="500"/>
      <c r="S176" s="145"/>
      <c r="T176" s="145"/>
      <c r="U176" s="145"/>
      <c r="V176" s="145">
        <v>4</v>
      </c>
      <c r="W176" s="10"/>
      <c r="X176" s="10"/>
      <c r="Y176" s="10">
        <v>3</v>
      </c>
      <c r="Z176" s="10"/>
      <c r="AA176" s="146"/>
      <c r="AB176" s="146"/>
      <c r="AC176" s="146"/>
      <c r="AD176" s="146">
        <v>4</v>
      </c>
      <c r="AE176" s="147"/>
      <c r="AF176" s="147"/>
      <c r="AG176" s="147"/>
      <c r="AH176" s="147">
        <v>4</v>
      </c>
      <c r="AI176" s="148"/>
      <c r="AJ176" s="148"/>
      <c r="AK176" s="148"/>
      <c r="AL176" s="148">
        <v>4</v>
      </c>
      <c r="AM176" s="149"/>
      <c r="AN176" s="149"/>
      <c r="AO176" s="149">
        <v>3</v>
      </c>
      <c r="AP176" s="149"/>
      <c r="AQ176" s="10"/>
      <c r="AR176" s="10"/>
      <c r="AS176" s="10">
        <v>3</v>
      </c>
      <c r="AT176" s="10"/>
      <c r="AU176" s="150"/>
      <c r="AV176" s="150"/>
      <c r="AW176" s="150">
        <v>3</v>
      </c>
      <c r="AX176" s="150"/>
      <c r="AY176" s="145"/>
      <c r="AZ176" s="145"/>
      <c r="BA176" s="145"/>
      <c r="BB176" s="145">
        <v>4</v>
      </c>
      <c r="BC176" s="10"/>
      <c r="BD176" s="10"/>
      <c r="BE176" s="10">
        <v>3</v>
      </c>
      <c r="BF176" s="10"/>
      <c r="BG176" s="146"/>
      <c r="BH176" s="146"/>
      <c r="BI176" s="146">
        <v>3</v>
      </c>
      <c r="BJ176" s="146"/>
      <c r="BK176" s="147"/>
      <c r="BL176" s="147"/>
      <c r="BM176" s="147"/>
      <c r="BN176" s="147">
        <v>4</v>
      </c>
      <c r="BO176" s="148"/>
      <c r="BP176" s="148"/>
      <c r="BQ176" s="148"/>
      <c r="BR176" s="148">
        <v>4</v>
      </c>
      <c r="BS176" s="149"/>
      <c r="BT176" s="149"/>
      <c r="BU176" s="149"/>
      <c r="BV176" s="149">
        <v>4</v>
      </c>
      <c r="CK176" s="28"/>
      <c r="CP176" s="28"/>
    </row>
    <row r="177" spans="1:94">
      <c r="A177" s="17">
        <v>144</v>
      </c>
      <c r="B177" s="181">
        <v>12</v>
      </c>
      <c r="C177" s="623"/>
      <c r="D177" s="18">
        <v>1</v>
      </c>
      <c r="E177" s="19"/>
      <c r="F177" s="500"/>
      <c r="G177" s="20"/>
      <c r="H177" s="20"/>
      <c r="I177" s="20"/>
      <c r="J177" s="20"/>
      <c r="K177" s="20">
        <v>1</v>
      </c>
      <c r="L177" s="20"/>
      <c r="M177" s="20"/>
      <c r="N177" s="20"/>
      <c r="O177" s="20"/>
      <c r="P177" s="20"/>
      <c r="Q177" s="19"/>
      <c r="R177" s="500"/>
      <c r="S177" s="145"/>
      <c r="T177" s="145"/>
      <c r="U177" s="145"/>
      <c r="V177" s="145">
        <v>4</v>
      </c>
      <c r="W177" s="10"/>
      <c r="X177" s="10"/>
      <c r="Y177" s="10">
        <v>3</v>
      </c>
      <c r="Z177" s="10"/>
      <c r="AA177" s="146"/>
      <c r="AB177" s="146"/>
      <c r="AC177" s="146"/>
      <c r="AD177" s="146">
        <v>4</v>
      </c>
      <c r="AE177" s="147"/>
      <c r="AF177" s="147"/>
      <c r="AG177" s="147"/>
      <c r="AH177" s="147">
        <v>4</v>
      </c>
      <c r="AI177" s="148"/>
      <c r="AJ177" s="148"/>
      <c r="AK177" s="148"/>
      <c r="AL177" s="148">
        <v>4</v>
      </c>
      <c r="AM177" s="149"/>
      <c r="AN177" s="149"/>
      <c r="AO177" s="149">
        <v>3</v>
      </c>
      <c r="AP177" s="149"/>
      <c r="AQ177" s="10"/>
      <c r="AR177" s="10"/>
      <c r="AS177" s="10">
        <v>3</v>
      </c>
      <c r="AT177" s="10"/>
      <c r="AU177" s="150"/>
      <c r="AV177" s="150"/>
      <c r="AW177" s="150">
        <v>3</v>
      </c>
      <c r="AX177" s="150"/>
      <c r="AY177" s="145"/>
      <c r="AZ177" s="145"/>
      <c r="BA177" s="145">
        <v>3</v>
      </c>
      <c r="BB177" s="145"/>
      <c r="BC177" s="10"/>
      <c r="BD177" s="10"/>
      <c r="BE177" s="10">
        <v>3</v>
      </c>
      <c r="BF177" s="10"/>
      <c r="BG177" s="146"/>
      <c r="BH177" s="146"/>
      <c r="BI177" s="146">
        <v>3</v>
      </c>
      <c r="BJ177" s="146"/>
      <c r="BK177" s="147"/>
      <c r="BL177" s="147"/>
      <c r="BM177" s="147"/>
      <c r="BN177" s="147">
        <v>4</v>
      </c>
      <c r="BO177" s="148"/>
      <c r="BP177" s="148"/>
      <c r="BQ177" s="148"/>
      <c r="BR177" s="148">
        <v>4</v>
      </c>
      <c r="BS177" s="149"/>
      <c r="BT177" s="149"/>
      <c r="BU177" s="149"/>
      <c r="BV177" s="149">
        <v>4</v>
      </c>
      <c r="CK177" s="28"/>
      <c r="CP177" s="28"/>
    </row>
    <row r="178" spans="1:94">
      <c r="A178" s="17">
        <v>145</v>
      </c>
      <c r="B178" s="181">
        <v>13</v>
      </c>
      <c r="C178" s="623"/>
      <c r="D178" s="18">
        <v>1</v>
      </c>
      <c r="E178" s="19"/>
      <c r="F178" s="500"/>
      <c r="G178" s="20"/>
      <c r="H178" s="20"/>
      <c r="I178" s="20">
        <v>1</v>
      </c>
      <c r="J178" s="20"/>
      <c r="K178" s="20"/>
      <c r="L178" s="20"/>
      <c r="M178" s="20"/>
      <c r="N178" s="20"/>
      <c r="O178" s="20"/>
      <c r="P178" s="20"/>
      <c r="Q178" s="19"/>
      <c r="R178" s="500"/>
      <c r="S178" s="145"/>
      <c r="T178" s="145"/>
      <c r="U178" s="145"/>
      <c r="V178" s="145">
        <v>4</v>
      </c>
      <c r="W178" s="10"/>
      <c r="X178" s="10"/>
      <c r="Y178" s="10"/>
      <c r="Z178" s="10">
        <v>4</v>
      </c>
      <c r="AA178" s="146"/>
      <c r="AB178" s="146"/>
      <c r="AC178" s="146"/>
      <c r="AD178" s="146">
        <v>4</v>
      </c>
      <c r="AE178" s="147"/>
      <c r="AF178" s="147"/>
      <c r="AG178" s="147"/>
      <c r="AH178" s="147">
        <v>4</v>
      </c>
      <c r="AI178" s="148"/>
      <c r="AJ178" s="148"/>
      <c r="AK178" s="148"/>
      <c r="AL178" s="148">
        <v>4</v>
      </c>
      <c r="AM178" s="149"/>
      <c r="AN178" s="149"/>
      <c r="AO178" s="149"/>
      <c r="AP178" s="149">
        <v>4</v>
      </c>
      <c r="AQ178" s="10"/>
      <c r="AR178" s="10"/>
      <c r="AS178" s="10"/>
      <c r="AT178" s="10">
        <v>4</v>
      </c>
      <c r="AU178" s="150"/>
      <c r="AV178" s="150"/>
      <c r="AW178" s="150">
        <v>3</v>
      </c>
      <c r="AX178" s="150"/>
      <c r="AY178" s="145"/>
      <c r="AZ178" s="145"/>
      <c r="BA178" s="145">
        <v>3</v>
      </c>
      <c r="BB178" s="145"/>
      <c r="BC178" s="10"/>
      <c r="BD178" s="10"/>
      <c r="BE178" s="10"/>
      <c r="BF178" s="10">
        <v>4</v>
      </c>
      <c r="BG178" s="146"/>
      <c r="BH178" s="146"/>
      <c r="BI178" s="146">
        <v>3</v>
      </c>
      <c r="BJ178" s="146"/>
      <c r="BK178" s="147"/>
      <c r="BL178" s="147"/>
      <c r="BM178" s="147"/>
      <c r="BN178" s="147">
        <v>4</v>
      </c>
      <c r="BO178" s="148"/>
      <c r="BP178" s="148"/>
      <c r="BQ178" s="148">
        <v>3</v>
      </c>
      <c r="BR178" s="148"/>
      <c r="BS178" s="149"/>
      <c r="BT178" s="149"/>
      <c r="BU178" s="149"/>
      <c r="BV178" s="149">
        <v>4</v>
      </c>
      <c r="CK178" s="28"/>
      <c r="CP178" s="28"/>
    </row>
    <row r="179" spans="1:94">
      <c r="A179" s="17">
        <v>146</v>
      </c>
      <c r="B179" s="181">
        <v>14</v>
      </c>
      <c r="C179" s="623"/>
      <c r="D179" s="18">
        <v>1</v>
      </c>
      <c r="E179" s="19"/>
      <c r="F179" s="500"/>
      <c r="G179" s="20"/>
      <c r="H179" s="20"/>
      <c r="I179" s="20">
        <v>1</v>
      </c>
      <c r="J179" s="20"/>
      <c r="K179" s="20"/>
      <c r="L179" s="20"/>
      <c r="M179" s="20"/>
      <c r="N179" s="20"/>
      <c r="O179" s="20"/>
      <c r="P179" s="20"/>
      <c r="Q179" s="19"/>
      <c r="R179" s="500"/>
      <c r="S179" s="145"/>
      <c r="T179" s="145"/>
      <c r="U179" s="145">
        <v>3</v>
      </c>
      <c r="V179" s="145"/>
      <c r="W179" s="10"/>
      <c r="X179" s="10"/>
      <c r="Y179" s="10">
        <v>3</v>
      </c>
      <c r="Z179" s="10"/>
      <c r="AA179" s="146"/>
      <c r="AB179" s="146"/>
      <c r="AC179" s="146"/>
      <c r="AD179" s="146">
        <v>4</v>
      </c>
      <c r="AE179" s="147"/>
      <c r="AF179" s="147"/>
      <c r="AG179" s="147">
        <v>3</v>
      </c>
      <c r="AH179" s="147"/>
      <c r="AI179" s="148"/>
      <c r="AJ179" s="148"/>
      <c r="AK179" s="148">
        <v>3</v>
      </c>
      <c r="AL179" s="148"/>
      <c r="AM179" s="149"/>
      <c r="AN179" s="149"/>
      <c r="AO179" s="149">
        <v>3</v>
      </c>
      <c r="AP179" s="149"/>
      <c r="AQ179" s="10"/>
      <c r="AR179" s="10"/>
      <c r="AS179" s="10">
        <v>3</v>
      </c>
      <c r="AT179" s="10"/>
      <c r="AU179" s="150"/>
      <c r="AV179" s="150"/>
      <c r="AW179" s="150">
        <v>3</v>
      </c>
      <c r="AX179" s="150"/>
      <c r="AY179" s="145"/>
      <c r="AZ179" s="145"/>
      <c r="BA179" s="145">
        <v>3</v>
      </c>
      <c r="BB179" s="145"/>
      <c r="BC179" s="10"/>
      <c r="BD179" s="10"/>
      <c r="BE179" s="10">
        <v>3</v>
      </c>
      <c r="BF179" s="10"/>
      <c r="BG179" s="146"/>
      <c r="BH179" s="146"/>
      <c r="BI179" s="146">
        <v>3</v>
      </c>
      <c r="BJ179" s="146"/>
      <c r="BK179" s="147"/>
      <c r="BL179" s="147"/>
      <c r="BM179" s="147">
        <v>3</v>
      </c>
      <c r="BN179" s="147"/>
      <c r="BO179" s="148"/>
      <c r="BP179" s="148"/>
      <c r="BQ179" s="148">
        <v>3</v>
      </c>
      <c r="BR179" s="148"/>
      <c r="BS179" s="149"/>
      <c r="BT179" s="149"/>
      <c r="BU179" s="149">
        <v>3</v>
      </c>
      <c r="BV179" s="149"/>
      <c r="CK179" s="28"/>
      <c r="CP179" s="28"/>
    </row>
    <row r="180" spans="1:94">
      <c r="A180" s="17">
        <v>147</v>
      </c>
      <c r="B180" s="181">
        <v>15</v>
      </c>
      <c r="C180" s="623"/>
      <c r="D180" s="18">
        <v>1</v>
      </c>
      <c r="E180" s="19"/>
      <c r="F180" s="500"/>
      <c r="G180" s="20"/>
      <c r="H180" s="20"/>
      <c r="I180" s="20"/>
      <c r="J180" s="20"/>
      <c r="K180" s="20">
        <v>1</v>
      </c>
      <c r="L180" s="20"/>
      <c r="M180" s="20"/>
      <c r="N180" s="20"/>
      <c r="O180" s="20"/>
      <c r="P180" s="20"/>
      <c r="Q180" s="19"/>
      <c r="R180" s="500"/>
      <c r="S180" s="145"/>
      <c r="T180" s="145"/>
      <c r="U180" s="145">
        <v>3</v>
      </c>
      <c r="V180" s="145"/>
      <c r="W180" s="10"/>
      <c r="X180" s="10"/>
      <c r="Y180" s="10"/>
      <c r="Z180" s="10">
        <v>4</v>
      </c>
      <c r="AA180" s="146"/>
      <c r="AB180" s="146"/>
      <c r="AC180" s="146"/>
      <c r="AD180" s="146">
        <v>4</v>
      </c>
      <c r="AE180" s="147"/>
      <c r="AF180" s="147"/>
      <c r="AG180" s="147">
        <v>3</v>
      </c>
      <c r="AH180" s="147"/>
      <c r="AI180" s="148"/>
      <c r="AJ180" s="148"/>
      <c r="AK180" s="148">
        <v>3</v>
      </c>
      <c r="AL180" s="148"/>
      <c r="AM180" s="149"/>
      <c r="AN180" s="149"/>
      <c r="AO180" s="149"/>
      <c r="AP180" s="149">
        <v>4</v>
      </c>
      <c r="AQ180" s="10"/>
      <c r="AR180" s="10"/>
      <c r="AS180" s="10">
        <v>3</v>
      </c>
      <c r="AT180" s="10"/>
      <c r="AU180" s="150"/>
      <c r="AV180" s="150"/>
      <c r="AW180" s="150">
        <v>3</v>
      </c>
      <c r="AX180" s="150"/>
      <c r="AY180" s="145"/>
      <c r="AZ180" s="145"/>
      <c r="BA180" s="145">
        <v>3</v>
      </c>
      <c r="BB180" s="145"/>
      <c r="BC180" s="10"/>
      <c r="BD180" s="10"/>
      <c r="BE180" s="10">
        <v>3</v>
      </c>
      <c r="BF180" s="10"/>
      <c r="BG180" s="146"/>
      <c r="BH180" s="146"/>
      <c r="BI180" s="146">
        <v>3</v>
      </c>
      <c r="BJ180" s="146"/>
      <c r="BK180" s="147"/>
      <c r="BL180" s="147"/>
      <c r="BM180" s="147">
        <v>3</v>
      </c>
      <c r="BN180" s="147"/>
      <c r="BO180" s="148"/>
      <c r="BP180" s="148"/>
      <c r="BQ180" s="148">
        <v>3</v>
      </c>
      <c r="BR180" s="148"/>
      <c r="BS180" s="149"/>
      <c r="BT180" s="149"/>
      <c r="BU180" s="149"/>
      <c r="BV180" s="149">
        <v>4</v>
      </c>
      <c r="CK180" s="28"/>
      <c r="CP180" s="28"/>
    </row>
    <row r="181" spans="1:94">
      <c r="A181" s="17">
        <v>148</v>
      </c>
      <c r="B181" s="181">
        <v>16</v>
      </c>
      <c r="C181" s="623"/>
      <c r="D181" s="18">
        <v>1</v>
      </c>
      <c r="E181" s="19"/>
      <c r="F181" s="500"/>
      <c r="G181" s="20"/>
      <c r="H181" s="20">
        <v>1</v>
      </c>
      <c r="I181" s="20"/>
      <c r="J181" s="20"/>
      <c r="K181" s="20"/>
      <c r="L181" s="20"/>
      <c r="M181" s="20"/>
      <c r="N181" s="20"/>
      <c r="O181" s="20"/>
      <c r="P181" s="20"/>
      <c r="Q181" s="19"/>
      <c r="R181" s="500"/>
      <c r="S181" s="145"/>
      <c r="T181" s="145"/>
      <c r="U181" s="145"/>
      <c r="V181" s="145">
        <v>4</v>
      </c>
      <c r="W181" s="10"/>
      <c r="X181" s="10"/>
      <c r="Y181" s="10">
        <v>3</v>
      </c>
      <c r="Z181" s="10"/>
      <c r="AA181" s="146"/>
      <c r="AB181" s="146"/>
      <c r="AC181" s="146">
        <v>3</v>
      </c>
      <c r="AD181" s="146"/>
      <c r="AE181" s="147"/>
      <c r="AF181" s="147"/>
      <c r="AG181" s="147"/>
      <c r="AH181" s="147">
        <v>4</v>
      </c>
      <c r="AI181" s="148"/>
      <c r="AJ181" s="148"/>
      <c r="AK181" s="148">
        <v>3</v>
      </c>
      <c r="AL181" s="148"/>
      <c r="AM181" s="149"/>
      <c r="AN181" s="149"/>
      <c r="AO181" s="149">
        <v>3</v>
      </c>
      <c r="AP181" s="149"/>
      <c r="AQ181" s="10"/>
      <c r="AR181" s="10"/>
      <c r="AS181" s="10"/>
      <c r="AT181" s="10">
        <v>4</v>
      </c>
      <c r="AU181" s="150"/>
      <c r="AV181" s="150"/>
      <c r="AW181" s="150"/>
      <c r="AX181" s="150">
        <v>4</v>
      </c>
      <c r="AY181" s="145"/>
      <c r="AZ181" s="145"/>
      <c r="BA181" s="145"/>
      <c r="BB181" s="145">
        <v>4</v>
      </c>
      <c r="BC181" s="10"/>
      <c r="BD181" s="10"/>
      <c r="BE181" s="10"/>
      <c r="BF181" s="10">
        <v>4</v>
      </c>
      <c r="BG181" s="146"/>
      <c r="BH181" s="146"/>
      <c r="BI181" s="146"/>
      <c r="BJ181" s="146">
        <v>4</v>
      </c>
      <c r="BK181" s="147"/>
      <c r="BL181" s="147"/>
      <c r="BM181" s="147"/>
      <c r="BN181" s="147">
        <v>4</v>
      </c>
      <c r="BO181" s="148"/>
      <c r="BP181" s="148"/>
      <c r="BQ181" s="148">
        <v>3</v>
      </c>
      <c r="BR181" s="148"/>
      <c r="BS181" s="149"/>
      <c r="BT181" s="149"/>
      <c r="BU181" s="149"/>
      <c r="BV181" s="149">
        <v>4</v>
      </c>
      <c r="CK181" s="28"/>
      <c r="CP181" s="28"/>
    </row>
    <row r="182" spans="1:94">
      <c r="A182" s="17">
        <v>149</v>
      </c>
      <c r="B182" s="181">
        <v>17</v>
      </c>
      <c r="C182" s="623"/>
      <c r="D182" s="18">
        <v>1</v>
      </c>
      <c r="E182" s="19"/>
      <c r="F182" s="500"/>
      <c r="G182" s="20"/>
      <c r="H182" s="20">
        <v>1</v>
      </c>
      <c r="I182" s="20"/>
      <c r="J182" s="20"/>
      <c r="K182" s="20"/>
      <c r="L182" s="20"/>
      <c r="M182" s="20"/>
      <c r="N182" s="20"/>
      <c r="O182" s="20"/>
      <c r="P182" s="20"/>
      <c r="Q182" s="19"/>
      <c r="R182" s="500"/>
      <c r="S182" s="145"/>
      <c r="T182" s="145"/>
      <c r="U182" s="145">
        <v>3</v>
      </c>
      <c r="V182" s="145"/>
      <c r="W182" s="10"/>
      <c r="X182" s="10"/>
      <c r="Y182" s="10">
        <v>3</v>
      </c>
      <c r="Z182" s="10"/>
      <c r="AA182" s="146"/>
      <c r="AB182" s="146"/>
      <c r="AC182" s="146"/>
      <c r="AD182" s="146">
        <v>4</v>
      </c>
      <c r="AE182" s="147"/>
      <c r="AF182" s="147"/>
      <c r="AG182" s="147">
        <v>3</v>
      </c>
      <c r="AH182" s="147"/>
      <c r="AI182" s="148"/>
      <c r="AJ182" s="148"/>
      <c r="AK182" s="148"/>
      <c r="AL182" s="148">
        <v>4</v>
      </c>
      <c r="AM182" s="149"/>
      <c r="AN182" s="149"/>
      <c r="AO182" s="149">
        <v>3</v>
      </c>
      <c r="AP182" s="149"/>
      <c r="AQ182" s="10"/>
      <c r="AR182" s="10">
        <v>2</v>
      </c>
      <c r="AS182" s="10"/>
      <c r="AT182" s="10"/>
      <c r="AU182" s="150"/>
      <c r="AV182" s="150"/>
      <c r="AW182" s="150">
        <v>3</v>
      </c>
      <c r="AX182" s="150"/>
      <c r="AY182" s="145"/>
      <c r="AZ182" s="145"/>
      <c r="BA182" s="145">
        <v>3</v>
      </c>
      <c r="BB182" s="145"/>
      <c r="BC182" s="10"/>
      <c r="BD182" s="10"/>
      <c r="BE182" s="10">
        <v>3</v>
      </c>
      <c r="BF182" s="10"/>
      <c r="BG182" s="146"/>
      <c r="BH182" s="146"/>
      <c r="BI182" s="146">
        <v>3</v>
      </c>
      <c r="BJ182" s="146"/>
      <c r="BK182" s="147"/>
      <c r="BL182" s="147"/>
      <c r="BM182" s="147"/>
      <c r="BN182" s="147">
        <v>4</v>
      </c>
      <c r="BO182" s="148"/>
      <c r="BP182" s="148"/>
      <c r="BQ182" s="148">
        <v>3</v>
      </c>
      <c r="BR182" s="148"/>
      <c r="BS182" s="149"/>
      <c r="BT182" s="149"/>
      <c r="BU182" s="149">
        <v>3</v>
      </c>
      <c r="BV182" s="149"/>
      <c r="CK182" s="28"/>
      <c r="CP182" s="28"/>
    </row>
    <row r="183" spans="1:94">
      <c r="A183" s="17">
        <v>150</v>
      </c>
      <c r="B183" s="181">
        <v>18</v>
      </c>
      <c r="C183" s="623"/>
      <c r="D183" s="18">
        <v>1</v>
      </c>
      <c r="E183" s="19"/>
      <c r="F183" s="500"/>
      <c r="G183" s="20"/>
      <c r="H183" s="20">
        <v>1</v>
      </c>
      <c r="I183" s="20"/>
      <c r="J183" s="20"/>
      <c r="K183" s="20"/>
      <c r="L183" s="20"/>
      <c r="M183" s="20"/>
      <c r="N183" s="20"/>
      <c r="O183" s="20"/>
      <c r="P183" s="20"/>
      <c r="Q183" s="19"/>
      <c r="R183" s="500"/>
      <c r="S183" s="145"/>
      <c r="T183" s="145"/>
      <c r="U183" s="145">
        <v>3</v>
      </c>
      <c r="V183" s="145"/>
      <c r="W183" s="10"/>
      <c r="X183" s="10"/>
      <c r="Y183" s="10">
        <v>3</v>
      </c>
      <c r="Z183" s="10"/>
      <c r="AA183" s="146"/>
      <c r="AB183" s="146"/>
      <c r="AC183" s="146">
        <v>3</v>
      </c>
      <c r="AD183" s="146"/>
      <c r="AE183" s="147"/>
      <c r="AF183" s="147"/>
      <c r="AG183" s="147"/>
      <c r="AH183" s="147">
        <v>4</v>
      </c>
      <c r="AI183" s="148"/>
      <c r="AJ183" s="148"/>
      <c r="AK183" s="148"/>
      <c r="AL183" s="148">
        <v>4</v>
      </c>
      <c r="AM183" s="149"/>
      <c r="AN183" s="149"/>
      <c r="AO183" s="149"/>
      <c r="AP183" s="149">
        <v>4</v>
      </c>
      <c r="AQ183" s="10"/>
      <c r="AR183" s="10"/>
      <c r="AS183" s="10">
        <v>3</v>
      </c>
      <c r="AT183" s="10"/>
      <c r="AU183" s="150"/>
      <c r="AV183" s="150"/>
      <c r="AW183" s="150">
        <v>3</v>
      </c>
      <c r="AX183" s="150"/>
      <c r="AY183" s="145"/>
      <c r="AZ183" s="145"/>
      <c r="BA183" s="145"/>
      <c r="BB183" s="145">
        <v>4</v>
      </c>
      <c r="BC183" s="10"/>
      <c r="BD183" s="10"/>
      <c r="BE183" s="10">
        <v>3</v>
      </c>
      <c r="BF183" s="10"/>
      <c r="BG183" s="146"/>
      <c r="BH183" s="146"/>
      <c r="BI183" s="146">
        <v>3</v>
      </c>
      <c r="BJ183" s="146"/>
      <c r="BK183" s="147"/>
      <c r="BL183" s="147"/>
      <c r="BM183" s="147"/>
      <c r="BN183" s="147">
        <v>4</v>
      </c>
      <c r="BO183" s="148"/>
      <c r="BP183" s="148"/>
      <c r="BQ183" s="148"/>
      <c r="BR183" s="148">
        <v>4</v>
      </c>
      <c r="BS183" s="149"/>
      <c r="BT183" s="149"/>
      <c r="BU183" s="149"/>
      <c r="BV183" s="149">
        <v>4</v>
      </c>
      <c r="CK183" s="28"/>
      <c r="CP183" s="28"/>
    </row>
    <row r="184" spans="1:94">
      <c r="A184" s="17">
        <v>151</v>
      </c>
      <c r="B184" s="181">
        <v>19</v>
      </c>
      <c r="C184" s="623"/>
      <c r="D184" s="18">
        <v>1</v>
      </c>
      <c r="E184" s="19"/>
      <c r="F184" s="500"/>
      <c r="G184" s="20">
        <v>1</v>
      </c>
      <c r="H184" s="20"/>
      <c r="I184" s="20"/>
      <c r="J184" s="20"/>
      <c r="K184" s="20"/>
      <c r="L184" s="20"/>
      <c r="M184" s="20"/>
      <c r="N184" s="20"/>
      <c r="O184" s="20"/>
      <c r="P184" s="20"/>
      <c r="Q184" s="19"/>
      <c r="R184" s="500"/>
      <c r="S184" s="145"/>
      <c r="T184" s="145"/>
      <c r="U184" s="145">
        <v>3</v>
      </c>
      <c r="V184" s="145"/>
      <c r="W184" s="10"/>
      <c r="X184" s="10"/>
      <c r="Y184" s="10">
        <v>3</v>
      </c>
      <c r="Z184" s="10"/>
      <c r="AA184" s="146"/>
      <c r="AB184" s="146"/>
      <c r="AC184" s="146">
        <v>3</v>
      </c>
      <c r="AD184" s="146"/>
      <c r="AE184" s="147"/>
      <c r="AF184" s="147"/>
      <c r="AG184" s="147">
        <v>3</v>
      </c>
      <c r="AH184" s="147"/>
      <c r="AI184" s="148"/>
      <c r="AJ184" s="148"/>
      <c r="AK184" s="148">
        <v>3</v>
      </c>
      <c r="AL184" s="148"/>
      <c r="AM184" s="149"/>
      <c r="AN184" s="149"/>
      <c r="AO184" s="149">
        <v>3</v>
      </c>
      <c r="AP184" s="149"/>
      <c r="AQ184" s="10"/>
      <c r="AR184" s="10"/>
      <c r="AS184" s="10">
        <v>3</v>
      </c>
      <c r="AT184" s="10"/>
      <c r="AU184" s="150"/>
      <c r="AV184" s="150"/>
      <c r="AW184" s="150">
        <v>3</v>
      </c>
      <c r="AX184" s="150"/>
      <c r="AY184" s="145"/>
      <c r="AZ184" s="145"/>
      <c r="BA184" s="145">
        <v>3</v>
      </c>
      <c r="BB184" s="145"/>
      <c r="BC184" s="10"/>
      <c r="BD184" s="10"/>
      <c r="BE184" s="10">
        <v>3</v>
      </c>
      <c r="BF184" s="10"/>
      <c r="BG184" s="146"/>
      <c r="BH184" s="146"/>
      <c r="BI184" s="146">
        <v>3</v>
      </c>
      <c r="BJ184" s="146"/>
      <c r="BK184" s="147"/>
      <c r="BL184" s="147"/>
      <c r="BM184" s="147">
        <v>3</v>
      </c>
      <c r="BN184" s="147"/>
      <c r="BO184" s="148"/>
      <c r="BP184" s="148"/>
      <c r="BQ184" s="148">
        <v>3</v>
      </c>
      <c r="BR184" s="148"/>
      <c r="BS184" s="149"/>
      <c r="BT184" s="149"/>
      <c r="BU184" s="149">
        <v>3</v>
      </c>
      <c r="BV184" s="149"/>
      <c r="CK184" s="28"/>
      <c r="CP184" s="28"/>
    </row>
    <row r="185" spans="1:94">
      <c r="A185" s="17">
        <v>152</v>
      </c>
      <c r="B185" s="181">
        <v>20</v>
      </c>
      <c r="C185" s="623"/>
      <c r="D185" s="18"/>
      <c r="E185" s="19">
        <v>1</v>
      </c>
      <c r="F185" s="500"/>
      <c r="G185" s="20"/>
      <c r="H185" s="20">
        <v>1</v>
      </c>
      <c r="I185" s="20"/>
      <c r="J185" s="20"/>
      <c r="K185" s="20"/>
      <c r="L185" s="20"/>
      <c r="M185" s="20"/>
      <c r="N185" s="20"/>
      <c r="O185" s="20"/>
      <c r="P185" s="20"/>
      <c r="Q185" s="19"/>
      <c r="R185" s="500"/>
      <c r="S185" s="145"/>
      <c r="T185" s="145"/>
      <c r="U185" s="145">
        <v>3</v>
      </c>
      <c r="V185" s="145"/>
      <c r="W185" s="10"/>
      <c r="X185" s="10"/>
      <c r="Y185" s="10">
        <v>3</v>
      </c>
      <c r="Z185" s="10"/>
      <c r="AA185" s="146"/>
      <c r="AB185" s="146"/>
      <c r="AC185" s="146"/>
      <c r="AD185" s="146">
        <v>4</v>
      </c>
      <c r="AE185" s="147"/>
      <c r="AF185" s="147"/>
      <c r="AG185" s="147">
        <v>3</v>
      </c>
      <c r="AH185" s="147"/>
      <c r="AI185" s="148"/>
      <c r="AJ185" s="148"/>
      <c r="AK185" s="148">
        <v>3</v>
      </c>
      <c r="AL185" s="148"/>
      <c r="AM185" s="149"/>
      <c r="AN185" s="149"/>
      <c r="AO185" s="149">
        <v>3</v>
      </c>
      <c r="AP185" s="149"/>
      <c r="AQ185" s="10"/>
      <c r="AR185" s="10"/>
      <c r="AS185" s="10">
        <v>3</v>
      </c>
      <c r="AT185" s="10"/>
      <c r="AU185" s="150"/>
      <c r="AV185" s="150"/>
      <c r="AW185" s="150">
        <v>3</v>
      </c>
      <c r="AX185" s="150"/>
      <c r="AY185" s="145"/>
      <c r="AZ185" s="145"/>
      <c r="BA185" s="145"/>
      <c r="BB185" s="145">
        <v>4</v>
      </c>
      <c r="BC185" s="10"/>
      <c r="BD185" s="10"/>
      <c r="BE185" s="10">
        <v>3</v>
      </c>
      <c r="BF185" s="10"/>
      <c r="BG185" s="146"/>
      <c r="BH185" s="146"/>
      <c r="BI185" s="146"/>
      <c r="BJ185" s="146">
        <v>4</v>
      </c>
      <c r="BK185" s="147"/>
      <c r="BL185" s="147"/>
      <c r="BM185" s="147">
        <v>3</v>
      </c>
      <c r="BN185" s="147"/>
      <c r="BO185" s="148"/>
      <c r="BP185" s="148"/>
      <c r="BQ185" s="148">
        <v>3</v>
      </c>
      <c r="BR185" s="148"/>
      <c r="BS185" s="149"/>
      <c r="BT185" s="149"/>
      <c r="BU185" s="149">
        <v>3</v>
      </c>
      <c r="BV185" s="149"/>
      <c r="CK185" s="28"/>
      <c r="CP185" s="28"/>
    </row>
    <row r="186" spans="1:94">
      <c r="A186" s="17">
        <v>153</v>
      </c>
      <c r="B186" s="181">
        <v>21</v>
      </c>
      <c r="C186" s="623"/>
      <c r="D186" s="18">
        <v>1</v>
      </c>
      <c r="E186" s="19"/>
      <c r="F186" s="500"/>
      <c r="G186" s="20">
        <v>1</v>
      </c>
      <c r="H186" s="20"/>
      <c r="I186" s="20"/>
      <c r="J186" s="20"/>
      <c r="K186" s="20"/>
      <c r="L186" s="20"/>
      <c r="M186" s="20"/>
      <c r="N186" s="20"/>
      <c r="O186" s="20"/>
      <c r="P186" s="20"/>
      <c r="Q186" s="19"/>
      <c r="R186" s="500"/>
      <c r="S186" s="145"/>
      <c r="T186" s="145"/>
      <c r="U186" s="145">
        <v>3</v>
      </c>
      <c r="V186" s="145"/>
      <c r="W186" s="10"/>
      <c r="X186" s="10"/>
      <c r="Y186" s="10">
        <v>3</v>
      </c>
      <c r="Z186" s="10"/>
      <c r="AA186" s="146"/>
      <c r="AB186" s="146"/>
      <c r="AC186" s="146">
        <v>3</v>
      </c>
      <c r="AD186" s="146"/>
      <c r="AE186" s="147"/>
      <c r="AF186" s="147"/>
      <c r="AG186" s="147">
        <v>3</v>
      </c>
      <c r="AH186" s="147"/>
      <c r="AI186" s="148"/>
      <c r="AJ186" s="148"/>
      <c r="AK186" s="148">
        <v>3</v>
      </c>
      <c r="AL186" s="148"/>
      <c r="AM186" s="149"/>
      <c r="AN186" s="149"/>
      <c r="AO186" s="149">
        <v>3</v>
      </c>
      <c r="AP186" s="149"/>
      <c r="AQ186" s="10"/>
      <c r="AR186" s="10"/>
      <c r="AS186" s="10">
        <v>3</v>
      </c>
      <c r="AT186" s="10"/>
      <c r="AU186" s="150"/>
      <c r="AV186" s="150"/>
      <c r="AW186" s="150"/>
      <c r="AX186" s="150">
        <v>4</v>
      </c>
      <c r="AY186" s="145"/>
      <c r="AZ186" s="145"/>
      <c r="BA186" s="145">
        <v>3</v>
      </c>
      <c r="BB186" s="145"/>
      <c r="BC186" s="10"/>
      <c r="BD186" s="10"/>
      <c r="BE186" s="10">
        <v>3</v>
      </c>
      <c r="BF186" s="10"/>
      <c r="BG186" s="146"/>
      <c r="BH186" s="146"/>
      <c r="BI186" s="146"/>
      <c r="BJ186" s="146">
        <v>4</v>
      </c>
      <c r="BK186" s="147"/>
      <c r="BL186" s="147"/>
      <c r="BM186" s="147">
        <v>3</v>
      </c>
      <c r="BN186" s="147"/>
      <c r="BO186" s="148"/>
      <c r="BP186" s="148"/>
      <c r="BQ186" s="148">
        <v>3</v>
      </c>
      <c r="BR186" s="148"/>
      <c r="BS186" s="149"/>
      <c r="BT186" s="149"/>
      <c r="BU186" s="149">
        <v>3</v>
      </c>
      <c r="BV186" s="149"/>
      <c r="CK186" s="28"/>
      <c r="CP186" s="28"/>
    </row>
    <row r="187" spans="1:94">
      <c r="A187" s="17">
        <v>154</v>
      </c>
      <c r="B187" s="181">
        <v>22</v>
      </c>
      <c r="C187" s="623"/>
      <c r="D187" s="18"/>
      <c r="E187" s="19">
        <v>1</v>
      </c>
      <c r="F187" s="500"/>
      <c r="G187" s="20">
        <v>1</v>
      </c>
      <c r="H187" s="20"/>
      <c r="I187" s="20"/>
      <c r="J187" s="20"/>
      <c r="K187" s="20"/>
      <c r="L187" s="20"/>
      <c r="M187" s="20"/>
      <c r="N187" s="20"/>
      <c r="O187" s="20"/>
      <c r="P187" s="20"/>
      <c r="Q187" s="19"/>
      <c r="R187" s="500"/>
      <c r="S187" s="145"/>
      <c r="T187" s="145"/>
      <c r="U187" s="145">
        <v>3</v>
      </c>
      <c r="V187" s="145"/>
      <c r="W187" s="10"/>
      <c r="X187" s="10"/>
      <c r="Y187" s="10">
        <v>3</v>
      </c>
      <c r="Z187" s="10"/>
      <c r="AA187" s="146"/>
      <c r="AB187" s="146"/>
      <c r="AC187" s="146">
        <v>3</v>
      </c>
      <c r="AD187" s="146"/>
      <c r="AE187" s="147"/>
      <c r="AF187" s="147"/>
      <c r="AG187" s="147">
        <v>3</v>
      </c>
      <c r="AH187" s="147"/>
      <c r="AI187" s="148"/>
      <c r="AJ187" s="148"/>
      <c r="AK187" s="148">
        <v>3</v>
      </c>
      <c r="AL187" s="148"/>
      <c r="AM187" s="149"/>
      <c r="AN187" s="149"/>
      <c r="AO187" s="149">
        <v>3</v>
      </c>
      <c r="AP187" s="149"/>
      <c r="AQ187" s="10"/>
      <c r="AR187" s="10"/>
      <c r="AS187" s="10">
        <v>3</v>
      </c>
      <c r="AT187" s="10"/>
      <c r="AU187" s="150"/>
      <c r="AV187" s="150"/>
      <c r="AW187" s="150">
        <v>3</v>
      </c>
      <c r="AX187" s="150"/>
      <c r="AY187" s="145"/>
      <c r="AZ187" s="145"/>
      <c r="BA187" s="145">
        <v>3</v>
      </c>
      <c r="BB187" s="145"/>
      <c r="BC187" s="10"/>
      <c r="BD187" s="10"/>
      <c r="BE187" s="10">
        <v>3</v>
      </c>
      <c r="BF187" s="10"/>
      <c r="BG187" s="146"/>
      <c r="BH187" s="146"/>
      <c r="BI187" s="146">
        <v>3</v>
      </c>
      <c r="BJ187" s="146"/>
      <c r="BK187" s="147"/>
      <c r="BL187" s="147"/>
      <c r="BM187" s="147">
        <v>3</v>
      </c>
      <c r="BN187" s="147"/>
      <c r="BO187" s="148"/>
      <c r="BP187" s="148"/>
      <c r="BQ187" s="148">
        <v>3</v>
      </c>
      <c r="BR187" s="148"/>
      <c r="BS187" s="149"/>
      <c r="BT187" s="149"/>
      <c r="BU187" s="149">
        <v>3</v>
      </c>
      <c r="BV187" s="149"/>
      <c r="CK187" s="28"/>
      <c r="CP187" s="28"/>
    </row>
    <row r="188" spans="1:94">
      <c r="A188" s="17">
        <v>155</v>
      </c>
      <c r="B188" s="181">
        <v>23</v>
      </c>
      <c r="C188" s="623"/>
      <c r="D188" s="18"/>
      <c r="E188" s="19">
        <v>1</v>
      </c>
      <c r="F188" s="500"/>
      <c r="G188" s="20">
        <v>1</v>
      </c>
      <c r="H188" s="20"/>
      <c r="I188" s="20"/>
      <c r="J188" s="20"/>
      <c r="K188" s="20"/>
      <c r="L188" s="20"/>
      <c r="M188" s="20"/>
      <c r="N188" s="20"/>
      <c r="O188" s="20"/>
      <c r="P188" s="20"/>
      <c r="Q188" s="19"/>
      <c r="R188" s="500"/>
      <c r="S188" s="145"/>
      <c r="T188" s="145"/>
      <c r="U188" s="145">
        <v>3</v>
      </c>
      <c r="V188" s="145"/>
      <c r="W188" s="10"/>
      <c r="X188" s="10"/>
      <c r="Y188" s="10">
        <v>3</v>
      </c>
      <c r="Z188" s="10"/>
      <c r="AA188" s="146"/>
      <c r="AB188" s="146"/>
      <c r="AC188" s="146">
        <v>3</v>
      </c>
      <c r="AD188" s="146"/>
      <c r="AE188" s="147"/>
      <c r="AF188" s="147"/>
      <c r="AG188" s="147">
        <v>3</v>
      </c>
      <c r="AH188" s="147"/>
      <c r="AI188" s="148"/>
      <c r="AJ188" s="148"/>
      <c r="AK188" s="148">
        <v>3</v>
      </c>
      <c r="AL188" s="148"/>
      <c r="AM188" s="149"/>
      <c r="AN188" s="149"/>
      <c r="AO188" s="149">
        <v>3</v>
      </c>
      <c r="AP188" s="149"/>
      <c r="AQ188" s="10"/>
      <c r="AR188" s="10"/>
      <c r="AS188" s="10">
        <v>3</v>
      </c>
      <c r="AT188" s="10"/>
      <c r="AU188" s="150"/>
      <c r="AV188" s="150"/>
      <c r="AW188" s="150">
        <v>3</v>
      </c>
      <c r="AX188" s="150"/>
      <c r="AY188" s="145"/>
      <c r="AZ188" s="145"/>
      <c r="BA188" s="145">
        <v>3</v>
      </c>
      <c r="BB188" s="145"/>
      <c r="BC188" s="10"/>
      <c r="BD188" s="10"/>
      <c r="BE188" s="10">
        <v>3</v>
      </c>
      <c r="BF188" s="10"/>
      <c r="BG188" s="146"/>
      <c r="BH188" s="146"/>
      <c r="BI188" s="146">
        <v>3</v>
      </c>
      <c r="BJ188" s="146"/>
      <c r="BK188" s="147"/>
      <c r="BL188" s="147"/>
      <c r="BM188" s="147">
        <v>3</v>
      </c>
      <c r="BN188" s="147"/>
      <c r="BO188" s="148"/>
      <c r="BP188" s="148"/>
      <c r="BQ188" s="148">
        <v>3</v>
      </c>
      <c r="BR188" s="148"/>
      <c r="BS188" s="149"/>
      <c r="BT188" s="149"/>
      <c r="BU188" s="149">
        <v>3</v>
      </c>
      <c r="BV188" s="149"/>
      <c r="CK188" s="28"/>
      <c r="CP188" s="28"/>
    </row>
    <row r="189" spans="1:94">
      <c r="A189" s="17">
        <v>156</v>
      </c>
      <c r="B189" s="181">
        <v>24</v>
      </c>
      <c r="C189" s="623"/>
      <c r="D189" s="18">
        <v>1</v>
      </c>
      <c r="E189" s="19"/>
      <c r="F189" s="500"/>
      <c r="G189" s="20"/>
      <c r="H189" s="20"/>
      <c r="I189" s="20"/>
      <c r="J189" s="20"/>
      <c r="K189" s="20">
        <v>1</v>
      </c>
      <c r="L189" s="20"/>
      <c r="M189" s="20"/>
      <c r="N189" s="20"/>
      <c r="O189" s="20"/>
      <c r="P189" s="20"/>
      <c r="Q189" s="19"/>
      <c r="R189" s="500"/>
      <c r="S189" s="145"/>
      <c r="T189" s="145"/>
      <c r="U189" s="145">
        <v>3</v>
      </c>
      <c r="V189" s="145"/>
      <c r="W189" s="10"/>
      <c r="X189" s="10"/>
      <c r="Y189" s="10">
        <v>3</v>
      </c>
      <c r="Z189" s="10"/>
      <c r="AA189" s="146"/>
      <c r="AB189" s="146"/>
      <c r="AC189" s="146">
        <v>3</v>
      </c>
      <c r="AD189" s="146"/>
      <c r="AE189" s="147"/>
      <c r="AF189" s="147"/>
      <c r="AG189" s="147"/>
      <c r="AH189" s="147">
        <v>4</v>
      </c>
      <c r="AI189" s="148"/>
      <c r="AJ189" s="148"/>
      <c r="AK189" s="148"/>
      <c r="AL189" s="148">
        <v>4</v>
      </c>
      <c r="AM189" s="149"/>
      <c r="AN189" s="149"/>
      <c r="AO189" s="149"/>
      <c r="AP189" s="149">
        <v>4</v>
      </c>
      <c r="AQ189" s="10"/>
      <c r="AR189" s="10"/>
      <c r="AS189" s="10"/>
      <c r="AT189" s="10">
        <v>4</v>
      </c>
      <c r="AU189" s="150"/>
      <c r="AV189" s="150"/>
      <c r="AW189" s="150"/>
      <c r="AX189" s="150">
        <v>4</v>
      </c>
      <c r="AY189" s="145"/>
      <c r="AZ189" s="145"/>
      <c r="BA189" s="145"/>
      <c r="BB189" s="145">
        <v>4</v>
      </c>
      <c r="BC189" s="10"/>
      <c r="BD189" s="10"/>
      <c r="BE189" s="10"/>
      <c r="BF189" s="10">
        <v>4</v>
      </c>
      <c r="BG189" s="146"/>
      <c r="BH189" s="146"/>
      <c r="BI189" s="146">
        <v>3</v>
      </c>
      <c r="BJ189" s="146"/>
      <c r="BK189" s="147"/>
      <c r="BL189" s="147"/>
      <c r="BM189" s="147"/>
      <c r="BN189" s="147">
        <v>4</v>
      </c>
      <c r="BO189" s="148"/>
      <c r="BP189" s="148"/>
      <c r="BQ189" s="148"/>
      <c r="BR189" s="148">
        <v>4</v>
      </c>
      <c r="BS189" s="149"/>
      <c r="BT189" s="149"/>
      <c r="BU189" s="149"/>
      <c r="BV189" s="149">
        <v>4</v>
      </c>
      <c r="CK189" s="28"/>
      <c r="CP189" s="28"/>
    </row>
    <row r="190" spans="1:94">
      <c r="A190" s="17">
        <v>157</v>
      </c>
      <c r="B190" s="181">
        <v>25</v>
      </c>
      <c r="C190" s="623"/>
      <c r="D190" s="18"/>
      <c r="E190" s="19">
        <v>1</v>
      </c>
      <c r="F190" s="500"/>
      <c r="G190" s="20"/>
      <c r="H190" s="20">
        <v>1</v>
      </c>
      <c r="I190" s="20"/>
      <c r="J190" s="20"/>
      <c r="K190" s="20"/>
      <c r="L190" s="20"/>
      <c r="M190" s="20"/>
      <c r="N190" s="20"/>
      <c r="O190" s="20"/>
      <c r="P190" s="20"/>
      <c r="Q190" s="19"/>
      <c r="R190" s="500"/>
      <c r="S190" s="145"/>
      <c r="T190" s="145"/>
      <c r="U190" s="145"/>
      <c r="V190" s="145">
        <v>4</v>
      </c>
      <c r="W190" s="10"/>
      <c r="X190" s="10"/>
      <c r="Y190" s="10"/>
      <c r="Z190" s="10">
        <v>4</v>
      </c>
      <c r="AA190" s="146"/>
      <c r="AB190" s="146"/>
      <c r="AC190" s="146"/>
      <c r="AD190" s="146">
        <v>4</v>
      </c>
      <c r="AE190" s="147"/>
      <c r="AF190" s="147"/>
      <c r="AG190" s="147"/>
      <c r="AH190" s="147">
        <v>4</v>
      </c>
      <c r="AI190" s="148"/>
      <c r="AJ190" s="148"/>
      <c r="AK190" s="148"/>
      <c r="AL190" s="148">
        <v>4</v>
      </c>
      <c r="AM190" s="149"/>
      <c r="AN190" s="149"/>
      <c r="AO190" s="149"/>
      <c r="AP190" s="149">
        <v>4</v>
      </c>
      <c r="AQ190" s="10"/>
      <c r="AR190" s="10"/>
      <c r="AS190" s="10"/>
      <c r="AT190" s="10">
        <v>4</v>
      </c>
      <c r="AU190" s="150"/>
      <c r="AV190" s="150"/>
      <c r="AW190" s="150"/>
      <c r="AX190" s="150">
        <v>4</v>
      </c>
      <c r="AY190" s="145"/>
      <c r="AZ190" s="145"/>
      <c r="BA190" s="145"/>
      <c r="BB190" s="145">
        <v>4</v>
      </c>
      <c r="BC190" s="10"/>
      <c r="BD190" s="10"/>
      <c r="BE190" s="10"/>
      <c r="BF190" s="10">
        <v>4</v>
      </c>
      <c r="BG190" s="146"/>
      <c r="BH190" s="146"/>
      <c r="BI190" s="146">
        <v>3</v>
      </c>
      <c r="BJ190" s="146"/>
      <c r="BK190" s="147"/>
      <c r="BL190" s="147"/>
      <c r="BM190" s="147"/>
      <c r="BN190" s="147">
        <v>4</v>
      </c>
      <c r="BO190" s="148"/>
      <c r="BP190" s="148"/>
      <c r="BQ190" s="148"/>
      <c r="BR190" s="148">
        <v>4</v>
      </c>
      <c r="BS190" s="149"/>
      <c r="BT190" s="149"/>
      <c r="BU190" s="149"/>
      <c r="BV190" s="149">
        <v>4</v>
      </c>
      <c r="CK190" s="28"/>
      <c r="CP190" s="28"/>
    </row>
    <row r="191" spans="1:94">
      <c r="A191" s="17">
        <v>158</v>
      </c>
      <c r="B191" s="181">
        <v>26</v>
      </c>
      <c r="C191" s="623"/>
      <c r="D191" s="18"/>
      <c r="E191" s="19">
        <v>1</v>
      </c>
      <c r="F191" s="50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19"/>
      <c r="R191" s="500">
        <v>1</v>
      </c>
      <c r="S191" s="145"/>
      <c r="T191" s="145"/>
      <c r="U191" s="145"/>
      <c r="V191" s="145">
        <v>4</v>
      </c>
      <c r="W191" s="10"/>
      <c r="X191" s="10"/>
      <c r="Y191" s="10">
        <v>3</v>
      </c>
      <c r="Z191" s="10"/>
      <c r="AA191" s="146"/>
      <c r="AB191" s="146">
        <v>2</v>
      </c>
      <c r="AC191" s="146"/>
      <c r="AD191" s="146"/>
      <c r="AE191" s="147"/>
      <c r="AF191" s="147"/>
      <c r="AG191" s="147"/>
      <c r="AH191" s="147">
        <v>4</v>
      </c>
      <c r="AI191" s="148"/>
      <c r="AJ191" s="148"/>
      <c r="AK191" s="148"/>
      <c r="AL191" s="148">
        <v>4</v>
      </c>
      <c r="AM191" s="149"/>
      <c r="AN191" s="149"/>
      <c r="AO191" s="149"/>
      <c r="AP191" s="149">
        <v>4</v>
      </c>
      <c r="AQ191" s="10"/>
      <c r="AR191" s="10"/>
      <c r="AS191" s="10">
        <v>3</v>
      </c>
      <c r="AT191" s="10"/>
      <c r="AU191" s="150"/>
      <c r="AV191" s="150"/>
      <c r="AW191" s="150">
        <v>3</v>
      </c>
      <c r="AX191" s="150"/>
      <c r="AY191" s="145"/>
      <c r="AZ191" s="145">
        <v>2</v>
      </c>
      <c r="BA191" s="145"/>
      <c r="BB191" s="145"/>
      <c r="BC191" s="10"/>
      <c r="BD191" s="10"/>
      <c r="BE191" s="10"/>
      <c r="BF191" s="10">
        <v>4</v>
      </c>
      <c r="BG191" s="146"/>
      <c r="BH191" s="146"/>
      <c r="BI191" s="146">
        <v>3</v>
      </c>
      <c r="BJ191" s="146"/>
      <c r="BK191" s="147"/>
      <c r="BL191" s="147">
        <v>2</v>
      </c>
      <c r="BM191" s="147"/>
      <c r="BN191" s="147"/>
      <c r="BO191" s="148"/>
      <c r="BP191" s="148"/>
      <c r="BQ191" s="148">
        <v>3</v>
      </c>
      <c r="BR191" s="148"/>
      <c r="BS191" s="149"/>
      <c r="BT191" s="149"/>
      <c r="BU191" s="149"/>
      <c r="BV191" s="149">
        <v>4</v>
      </c>
      <c r="CK191" s="28"/>
      <c r="CP191" s="28"/>
    </row>
    <row r="192" spans="1:94">
      <c r="A192" s="17">
        <v>159</v>
      </c>
      <c r="B192" s="181">
        <v>27</v>
      </c>
      <c r="C192" s="623"/>
      <c r="D192" s="18">
        <v>1</v>
      </c>
      <c r="E192" s="19"/>
      <c r="F192" s="500"/>
      <c r="G192" s="20"/>
      <c r="H192" s="20">
        <v>1</v>
      </c>
      <c r="I192" s="20"/>
      <c r="J192" s="20"/>
      <c r="K192" s="20"/>
      <c r="L192" s="20"/>
      <c r="M192" s="20"/>
      <c r="N192" s="20"/>
      <c r="O192" s="20"/>
      <c r="P192" s="20"/>
      <c r="Q192" s="19"/>
      <c r="R192" s="500"/>
      <c r="S192" s="145"/>
      <c r="T192" s="145"/>
      <c r="U192" s="145">
        <v>3</v>
      </c>
      <c r="V192" s="145"/>
      <c r="W192" s="10"/>
      <c r="X192" s="10"/>
      <c r="Y192" s="10">
        <v>3</v>
      </c>
      <c r="Z192" s="10"/>
      <c r="AA192" s="146"/>
      <c r="AB192" s="146"/>
      <c r="AC192" s="146">
        <v>3</v>
      </c>
      <c r="AD192" s="146"/>
      <c r="AE192" s="147"/>
      <c r="AF192" s="147"/>
      <c r="AG192" s="147">
        <v>3</v>
      </c>
      <c r="AH192" s="147"/>
      <c r="AI192" s="148"/>
      <c r="AJ192" s="148"/>
      <c r="AK192" s="148">
        <v>3</v>
      </c>
      <c r="AL192" s="148"/>
      <c r="AM192" s="149"/>
      <c r="AN192" s="149"/>
      <c r="AO192" s="149">
        <v>3</v>
      </c>
      <c r="AP192" s="149"/>
      <c r="AQ192" s="10"/>
      <c r="AR192" s="10"/>
      <c r="AS192" s="10">
        <v>3</v>
      </c>
      <c r="AT192" s="10"/>
      <c r="AU192" s="150"/>
      <c r="AV192" s="150"/>
      <c r="AW192" s="150">
        <v>3</v>
      </c>
      <c r="AX192" s="150"/>
      <c r="AY192" s="145"/>
      <c r="AZ192" s="145"/>
      <c r="BA192" s="145">
        <v>3</v>
      </c>
      <c r="BB192" s="145"/>
      <c r="BC192" s="10"/>
      <c r="BD192" s="10"/>
      <c r="BE192" s="10">
        <v>3</v>
      </c>
      <c r="BF192" s="10"/>
      <c r="BG192" s="146"/>
      <c r="BH192" s="146"/>
      <c r="BI192" s="146">
        <v>3</v>
      </c>
      <c r="BJ192" s="146"/>
      <c r="BK192" s="147"/>
      <c r="BL192" s="147"/>
      <c r="BM192" s="147">
        <v>3</v>
      </c>
      <c r="BN192" s="147"/>
      <c r="BO192" s="148"/>
      <c r="BP192" s="148"/>
      <c r="BQ192" s="148">
        <v>3</v>
      </c>
      <c r="BR192" s="148"/>
      <c r="BS192" s="149"/>
      <c r="BT192" s="149"/>
      <c r="BU192" s="149">
        <v>3</v>
      </c>
      <c r="BV192" s="149"/>
      <c r="CK192" s="28"/>
      <c r="CP192" s="28"/>
    </row>
    <row r="193" spans="1:94">
      <c r="A193" s="17">
        <v>160</v>
      </c>
      <c r="B193" s="181">
        <v>28</v>
      </c>
      <c r="C193" s="623"/>
      <c r="D193" s="18">
        <v>1</v>
      </c>
      <c r="E193" s="19"/>
      <c r="F193" s="500"/>
      <c r="G193" s="20">
        <v>1</v>
      </c>
      <c r="H193" s="20"/>
      <c r="I193" s="20"/>
      <c r="J193" s="20"/>
      <c r="K193" s="20"/>
      <c r="L193" s="20"/>
      <c r="M193" s="20"/>
      <c r="N193" s="20"/>
      <c r="O193" s="20"/>
      <c r="P193" s="20"/>
      <c r="Q193" s="19"/>
      <c r="R193" s="500"/>
      <c r="S193" s="145">
        <v>1</v>
      </c>
      <c r="T193" s="145"/>
      <c r="U193" s="145"/>
      <c r="V193" s="145"/>
      <c r="W193" s="10"/>
      <c r="X193" s="10"/>
      <c r="Y193" s="10">
        <v>3</v>
      </c>
      <c r="Z193" s="10"/>
      <c r="AA193" s="146"/>
      <c r="AB193" s="146"/>
      <c r="AC193" s="146">
        <v>3</v>
      </c>
      <c r="AD193" s="146"/>
      <c r="AE193" s="147"/>
      <c r="AF193" s="147"/>
      <c r="AG193" s="147">
        <v>3</v>
      </c>
      <c r="AH193" s="147"/>
      <c r="AI193" s="148"/>
      <c r="AJ193" s="148"/>
      <c r="AK193" s="148"/>
      <c r="AL193" s="148">
        <v>4</v>
      </c>
      <c r="AM193" s="149"/>
      <c r="AN193" s="149"/>
      <c r="AO193" s="149"/>
      <c r="AP193" s="149">
        <v>4</v>
      </c>
      <c r="AQ193" s="10"/>
      <c r="AR193" s="10"/>
      <c r="AS193" s="10">
        <v>3</v>
      </c>
      <c r="AT193" s="10"/>
      <c r="AU193" s="150"/>
      <c r="AV193" s="150"/>
      <c r="AW193" s="150">
        <v>3</v>
      </c>
      <c r="AX193" s="150"/>
      <c r="AY193" s="145"/>
      <c r="AZ193" s="145"/>
      <c r="BA193" s="145">
        <v>3</v>
      </c>
      <c r="BB193" s="145"/>
      <c r="BC193" s="10"/>
      <c r="BD193" s="10"/>
      <c r="BE193" s="10">
        <v>3</v>
      </c>
      <c r="BF193" s="10"/>
      <c r="BG193" s="146"/>
      <c r="BH193" s="146"/>
      <c r="BI193" s="146"/>
      <c r="BJ193" s="146">
        <v>4</v>
      </c>
      <c r="BK193" s="147"/>
      <c r="BL193" s="147"/>
      <c r="BM193" s="147"/>
      <c r="BN193" s="147">
        <v>4</v>
      </c>
      <c r="BO193" s="148"/>
      <c r="BP193" s="148"/>
      <c r="BQ193" s="148"/>
      <c r="BR193" s="148">
        <v>4</v>
      </c>
      <c r="BS193" s="149"/>
      <c r="BT193" s="149"/>
      <c r="BU193" s="149">
        <v>3</v>
      </c>
      <c r="BV193" s="149"/>
      <c r="CK193" s="28"/>
      <c r="CP193" s="28"/>
    </row>
    <row r="194" spans="1:94">
      <c r="A194" s="17">
        <v>161</v>
      </c>
      <c r="B194" s="181">
        <v>29</v>
      </c>
      <c r="C194" s="623"/>
      <c r="D194" s="18">
        <v>1</v>
      </c>
      <c r="E194" s="19"/>
      <c r="F194" s="500"/>
      <c r="G194" s="20"/>
      <c r="H194" s="20"/>
      <c r="I194" s="20">
        <v>1</v>
      </c>
      <c r="J194" s="20"/>
      <c r="K194" s="20"/>
      <c r="L194" s="20"/>
      <c r="M194" s="20"/>
      <c r="N194" s="20"/>
      <c r="O194" s="20"/>
      <c r="P194" s="20"/>
      <c r="Q194" s="19"/>
      <c r="R194" s="500"/>
      <c r="S194" s="145"/>
      <c r="T194" s="145"/>
      <c r="U194" s="145">
        <v>3</v>
      </c>
      <c r="V194" s="145"/>
      <c r="W194" s="10"/>
      <c r="X194" s="10"/>
      <c r="Y194" s="10">
        <v>3</v>
      </c>
      <c r="Z194" s="10"/>
      <c r="AA194" s="146"/>
      <c r="AB194" s="146"/>
      <c r="AC194" s="146">
        <v>3</v>
      </c>
      <c r="AD194" s="146"/>
      <c r="AE194" s="147"/>
      <c r="AF194" s="147"/>
      <c r="AG194" s="147"/>
      <c r="AH194" s="147">
        <v>4</v>
      </c>
      <c r="AI194" s="148"/>
      <c r="AJ194" s="148"/>
      <c r="AK194" s="148">
        <v>3</v>
      </c>
      <c r="AL194" s="148"/>
      <c r="AM194" s="149"/>
      <c r="AN194" s="149"/>
      <c r="AO194" s="149"/>
      <c r="AP194" s="149">
        <v>4</v>
      </c>
      <c r="AQ194" s="10"/>
      <c r="AR194" s="10"/>
      <c r="AS194" s="10">
        <v>3</v>
      </c>
      <c r="AT194" s="10"/>
      <c r="AU194" s="150"/>
      <c r="AV194" s="150"/>
      <c r="AW194" s="150">
        <v>3</v>
      </c>
      <c r="AX194" s="150"/>
      <c r="AY194" s="145"/>
      <c r="AZ194" s="145"/>
      <c r="BA194" s="145"/>
      <c r="BB194" s="145">
        <v>4</v>
      </c>
      <c r="BC194" s="10"/>
      <c r="BD194" s="10"/>
      <c r="BE194" s="10"/>
      <c r="BF194" s="10">
        <v>4</v>
      </c>
      <c r="BG194" s="146"/>
      <c r="BH194" s="146"/>
      <c r="BI194" s="146"/>
      <c r="BJ194" s="146">
        <v>4</v>
      </c>
      <c r="BK194" s="147"/>
      <c r="BL194" s="147"/>
      <c r="BM194" s="147">
        <v>3</v>
      </c>
      <c r="BN194" s="147"/>
      <c r="BO194" s="148"/>
      <c r="BP194" s="148"/>
      <c r="BQ194" s="148"/>
      <c r="BR194" s="148">
        <v>4</v>
      </c>
      <c r="BS194" s="149"/>
      <c r="BT194" s="149"/>
      <c r="BU194" s="149"/>
      <c r="BV194" s="149">
        <v>4</v>
      </c>
      <c r="CK194" s="28"/>
      <c r="CP194" s="28"/>
    </row>
    <row r="195" spans="1:94">
      <c r="A195" s="17">
        <v>162</v>
      </c>
      <c r="B195" s="181">
        <v>30</v>
      </c>
      <c r="C195" s="623"/>
      <c r="D195" s="18"/>
      <c r="E195" s="19">
        <v>1</v>
      </c>
      <c r="F195" s="500"/>
      <c r="G195" s="20"/>
      <c r="H195" s="20"/>
      <c r="I195" s="20"/>
      <c r="J195" s="20"/>
      <c r="K195" s="20">
        <v>1</v>
      </c>
      <c r="L195" s="20"/>
      <c r="M195" s="20"/>
      <c r="N195" s="20"/>
      <c r="O195" s="20"/>
      <c r="P195" s="20"/>
      <c r="Q195" s="19"/>
      <c r="R195" s="500"/>
      <c r="S195" s="145"/>
      <c r="T195" s="145"/>
      <c r="U195" s="145">
        <v>3</v>
      </c>
      <c r="V195" s="145"/>
      <c r="W195" s="10"/>
      <c r="X195" s="10"/>
      <c r="Y195" s="10">
        <v>3</v>
      </c>
      <c r="Z195" s="10"/>
      <c r="AA195" s="146"/>
      <c r="AB195" s="146"/>
      <c r="AC195" s="146"/>
      <c r="AD195" s="146">
        <v>4</v>
      </c>
      <c r="AE195" s="147"/>
      <c r="AF195" s="147"/>
      <c r="AG195" s="147"/>
      <c r="AH195" s="147">
        <v>4</v>
      </c>
      <c r="AI195" s="148"/>
      <c r="AJ195" s="148"/>
      <c r="AK195" s="148">
        <v>3</v>
      </c>
      <c r="AL195" s="148"/>
      <c r="AM195" s="149"/>
      <c r="AN195" s="149"/>
      <c r="AO195" s="149"/>
      <c r="AP195" s="149">
        <v>4</v>
      </c>
      <c r="AQ195" s="10"/>
      <c r="AR195" s="10"/>
      <c r="AS195" s="10">
        <v>3</v>
      </c>
      <c r="AT195" s="10"/>
      <c r="AU195" s="150"/>
      <c r="AV195" s="150"/>
      <c r="AW195" s="150"/>
      <c r="AX195" s="150">
        <v>4</v>
      </c>
      <c r="AY195" s="145"/>
      <c r="AZ195" s="145"/>
      <c r="BA195" s="145"/>
      <c r="BB195" s="145">
        <v>4</v>
      </c>
      <c r="BC195" s="10"/>
      <c r="BD195" s="10"/>
      <c r="BE195" s="10"/>
      <c r="BF195" s="10">
        <v>4</v>
      </c>
      <c r="BG195" s="146"/>
      <c r="BH195" s="146"/>
      <c r="BI195" s="146">
        <v>3</v>
      </c>
      <c r="BJ195" s="146"/>
      <c r="BK195" s="147"/>
      <c r="BL195" s="147"/>
      <c r="BM195" s="147"/>
      <c r="BN195" s="147">
        <v>4</v>
      </c>
      <c r="BO195" s="148"/>
      <c r="BP195" s="148"/>
      <c r="BQ195" s="148"/>
      <c r="BR195" s="148">
        <v>4</v>
      </c>
      <c r="BS195" s="149"/>
      <c r="BT195" s="149"/>
      <c r="BU195" s="149"/>
      <c r="BV195" s="149">
        <v>4</v>
      </c>
      <c r="CK195" s="28"/>
      <c r="CP195" s="28"/>
    </row>
    <row r="196" spans="1:94">
      <c r="A196" s="17">
        <v>163</v>
      </c>
      <c r="B196" s="181">
        <v>31</v>
      </c>
      <c r="C196" s="623"/>
      <c r="D196" s="18">
        <v>1</v>
      </c>
      <c r="E196" s="19"/>
      <c r="F196" s="500"/>
      <c r="G196" s="20">
        <v>1</v>
      </c>
      <c r="H196" s="20"/>
      <c r="I196" s="20"/>
      <c r="J196" s="20"/>
      <c r="K196" s="20"/>
      <c r="L196" s="20"/>
      <c r="M196" s="20"/>
      <c r="N196" s="20"/>
      <c r="O196" s="20"/>
      <c r="P196" s="20"/>
      <c r="Q196" s="19"/>
      <c r="R196" s="500"/>
      <c r="S196" s="145"/>
      <c r="T196" s="145"/>
      <c r="U196" s="145">
        <v>3</v>
      </c>
      <c r="V196" s="145"/>
      <c r="W196" s="10"/>
      <c r="X196" s="10"/>
      <c r="Y196" s="10">
        <v>3</v>
      </c>
      <c r="Z196" s="10"/>
      <c r="AA196" s="146"/>
      <c r="AB196" s="146"/>
      <c r="AC196" s="146">
        <v>3</v>
      </c>
      <c r="AD196" s="146"/>
      <c r="AE196" s="147"/>
      <c r="AF196" s="147"/>
      <c r="AG196" s="147">
        <v>3</v>
      </c>
      <c r="AH196" s="147"/>
      <c r="AI196" s="148"/>
      <c r="AJ196" s="148"/>
      <c r="AK196" s="148">
        <v>3</v>
      </c>
      <c r="AL196" s="148"/>
      <c r="AM196" s="149"/>
      <c r="AN196" s="149"/>
      <c r="AO196" s="149">
        <v>3</v>
      </c>
      <c r="AP196" s="149"/>
      <c r="AQ196" s="10"/>
      <c r="AR196" s="10"/>
      <c r="AS196" s="10">
        <v>3</v>
      </c>
      <c r="AT196" s="10"/>
      <c r="AU196" s="150"/>
      <c r="AV196" s="150"/>
      <c r="AW196" s="150">
        <v>3</v>
      </c>
      <c r="AX196" s="150"/>
      <c r="AY196" s="145"/>
      <c r="AZ196" s="145"/>
      <c r="BA196" s="145"/>
      <c r="BB196" s="145">
        <v>4</v>
      </c>
      <c r="BC196" s="10"/>
      <c r="BD196" s="10"/>
      <c r="BE196" s="10">
        <v>3</v>
      </c>
      <c r="BF196" s="10"/>
      <c r="BG196" s="146"/>
      <c r="BH196" s="146"/>
      <c r="BI196" s="146">
        <v>3</v>
      </c>
      <c r="BJ196" s="146"/>
      <c r="BK196" s="147"/>
      <c r="BL196" s="147"/>
      <c r="BM196" s="147">
        <v>3</v>
      </c>
      <c r="BN196" s="147"/>
      <c r="BO196" s="148"/>
      <c r="BP196" s="148"/>
      <c r="BQ196" s="148">
        <v>3</v>
      </c>
      <c r="BR196" s="148"/>
      <c r="BS196" s="149"/>
      <c r="BT196" s="149"/>
      <c r="BU196" s="149">
        <v>3</v>
      </c>
      <c r="BV196" s="149"/>
      <c r="CK196" s="28"/>
      <c r="CP196" s="28"/>
    </row>
    <row r="197" spans="1:94">
      <c r="A197" s="17">
        <v>164</v>
      </c>
      <c r="B197" s="181">
        <v>32</v>
      </c>
      <c r="C197" s="623"/>
      <c r="D197" s="18">
        <v>1</v>
      </c>
      <c r="E197" s="19"/>
      <c r="F197" s="500"/>
      <c r="G197" s="20"/>
      <c r="H197" s="20"/>
      <c r="I197" s="20">
        <v>1</v>
      </c>
      <c r="J197" s="20"/>
      <c r="K197" s="20"/>
      <c r="L197" s="20"/>
      <c r="M197" s="20"/>
      <c r="N197" s="20"/>
      <c r="O197" s="20"/>
      <c r="P197" s="20"/>
      <c r="Q197" s="19"/>
      <c r="R197" s="500"/>
      <c r="S197" s="145"/>
      <c r="T197" s="145"/>
      <c r="U197" s="145">
        <v>3</v>
      </c>
      <c r="V197" s="145"/>
      <c r="W197" s="10"/>
      <c r="X197" s="10"/>
      <c r="Y197" s="10">
        <v>3</v>
      </c>
      <c r="Z197" s="10"/>
      <c r="AA197" s="146"/>
      <c r="AB197" s="146"/>
      <c r="AC197" s="146"/>
      <c r="AD197" s="146">
        <v>4</v>
      </c>
      <c r="AE197" s="147"/>
      <c r="AF197" s="147"/>
      <c r="AG197" s="147">
        <v>3</v>
      </c>
      <c r="AH197" s="147"/>
      <c r="AI197" s="148"/>
      <c r="AJ197" s="148"/>
      <c r="AK197" s="148">
        <v>3</v>
      </c>
      <c r="AL197" s="148"/>
      <c r="AM197" s="149"/>
      <c r="AN197" s="149"/>
      <c r="AO197" s="149"/>
      <c r="AP197" s="149">
        <v>4</v>
      </c>
      <c r="AQ197" s="10"/>
      <c r="AR197" s="10"/>
      <c r="AS197" s="10"/>
      <c r="AT197" s="10">
        <v>4</v>
      </c>
      <c r="AU197" s="150"/>
      <c r="AV197" s="150"/>
      <c r="AW197" s="150">
        <v>3</v>
      </c>
      <c r="AX197" s="150"/>
      <c r="AY197" s="145"/>
      <c r="AZ197" s="145"/>
      <c r="BA197" s="145"/>
      <c r="BB197" s="145">
        <v>4</v>
      </c>
      <c r="BC197" s="10"/>
      <c r="BD197" s="10"/>
      <c r="BE197" s="10">
        <v>3</v>
      </c>
      <c r="BF197" s="10"/>
      <c r="BG197" s="146"/>
      <c r="BH197" s="146"/>
      <c r="BI197" s="146">
        <v>3</v>
      </c>
      <c r="BJ197" s="146"/>
      <c r="BK197" s="147"/>
      <c r="BL197" s="147"/>
      <c r="BM197" s="147">
        <v>3</v>
      </c>
      <c r="BN197" s="147"/>
      <c r="BO197" s="148"/>
      <c r="BP197" s="148"/>
      <c r="BQ197" s="148">
        <v>3</v>
      </c>
      <c r="BR197" s="148"/>
      <c r="BS197" s="149"/>
      <c r="BT197" s="149"/>
      <c r="BU197" s="149">
        <v>3</v>
      </c>
      <c r="BV197" s="149"/>
      <c r="CK197" s="28"/>
      <c r="CP197" s="28"/>
    </row>
    <row r="198" spans="1:94">
      <c r="A198" s="17">
        <v>165</v>
      </c>
      <c r="B198" s="181">
        <v>33</v>
      </c>
      <c r="C198" s="623"/>
      <c r="D198" s="18"/>
      <c r="E198" s="19">
        <v>1</v>
      </c>
      <c r="F198" s="500"/>
      <c r="G198" s="20"/>
      <c r="H198" s="20">
        <v>1</v>
      </c>
      <c r="I198" s="20"/>
      <c r="J198" s="20"/>
      <c r="K198" s="20"/>
      <c r="L198" s="20"/>
      <c r="M198" s="20"/>
      <c r="N198" s="20"/>
      <c r="O198" s="20"/>
      <c r="P198" s="20"/>
      <c r="Q198" s="19"/>
      <c r="R198" s="500"/>
      <c r="S198" s="145"/>
      <c r="T198" s="145"/>
      <c r="U198" s="145"/>
      <c r="V198" s="145">
        <v>4</v>
      </c>
      <c r="W198" s="10"/>
      <c r="X198" s="10"/>
      <c r="Y198" s="10"/>
      <c r="Z198" s="10">
        <v>4</v>
      </c>
      <c r="AA198" s="146"/>
      <c r="AB198" s="146"/>
      <c r="AC198" s="146"/>
      <c r="AD198" s="146">
        <v>4</v>
      </c>
      <c r="AE198" s="147"/>
      <c r="AF198" s="147"/>
      <c r="AG198" s="147"/>
      <c r="AH198" s="147">
        <v>4</v>
      </c>
      <c r="AI198" s="148"/>
      <c r="AJ198" s="148"/>
      <c r="AK198" s="148"/>
      <c r="AL198" s="148">
        <v>4</v>
      </c>
      <c r="AM198" s="149"/>
      <c r="AN198" s="149"/>
      <c r="AO198" s="149"/>
      <c r="AP198" s="149">
        <v>4</v>
      </c>
      <c r="AQ198" s="10"/>
      <c r="AR198" s="10"/>
      <c r="AS198" s="10"/>
      <c r="AT198" s="10">
        <v>4</v>
      </c>
      <c r="AU198" s="150"/>
      <c r="AV198" s="150"/>
      <c r="AW198" s="150"/>
      <c r="AX198" s="150">
        <v>4</v>
      </c>
      <c r="AY198" s="145"/>
      <c r="AZ198" s="145"/>
      <c r="BA198" s="145"/>
      <c r="BB198" s="145">
        <v>4</v>
      </c>
      <c r="BC198" s="10"/>
      <c r="BD198" s="10"/>
      <c r="BE198" s="10"/>
      <c r="BF198" s="10">
        <v>4</v>
      </c>
      <c r="BG198" s="146"/>
      <c r="BH198" s="146"/>
      <c r="BI198" s="146"/>
      <c r="BJ198" s="146">
        <v>4</v>
      </c>
      <c r="BK198" s="147"/>
      <c r="BL198" s="147"/>
      <c r="BM198" s="147"/>
      <c r="BN198" s="147">
        <v>4</v>
      </c>
      <c r="BO198" s="148"/>
      <c r="BP198" s="148"/>
      <c r="BQ198" s="148"/>
      <c r="BR198" s="148">
        <v>4</v>
      </c>
      <c r="BS198" s="149"/>
      <c r="BT198" s="149"/>
      <c r="BU198" s="149"/>
      <c r="BV198" s="149">
        <v>4</v>
      </c>
      <c r="CK198" s="28"/>
      <c r="CP198" s="28"/>
    </row>
    <row r="199" spans="1:94">
      <c r="A199" s="17">
        <v>166</v>
      </c>
      <c r="B199" s="181">
        <v>34</v>
      </c>
      <c r="C199" s="623"/>
      <c r="D199" s="18">
        <v>1</v>
      </c>
      <c r="E199" s="19"/>
      <c r="F199" s="500"/>
      <c r="G199" s="20"/>
      <c r="H199" s="20"/>
      <c r="I199" s="20">
        <v>1</v>
      </c>
      <c r="J199" s="20"/>
      <c r="K199" s="20"/>
      <c r="L199" s="20"/>
      <c r="M199" s="20"/>
      <c r="N199" s="20"/>
      <c r="O199" s="20"/>
      <c r="P199" s="20"/>
      <c r="Q199" s="19"/>
      <c r="R199" s="500"/>
      <c r="S199" s="145"/>
      <c r="T199" s="145"/>
      <c r="U199" s="145">
        <v>3</v>
      </c>
      <c r="V199" s="145"/>
      <c r="W199" s="10"/>
      <c r="X199" s="10"/>
      <c r="Y199" s="10"/>
      <c r="Z199" s="10">
        <v>4</v>
      </c>
      <c r="AA199" s="146"/>
      <c r="AB199" s="146"/>
      <c r="AC199" s="146"/>
      <c r="AD199" s="146">
        <v>4</v>
      </c>
      <c r="AE199" s="147"/>
      <c r="AF199" s="147"/>
      <c r="AG199" s="147">
        <v>3</v>
      </c>
      <c r="AH199" s="147"/>
      <c r="AI199" s="148"/>
      <c r="AJ199" s="148"/>
      <c r="AK199" s="148">
        <v>3</v>
      </c>
      <c r="AL199" s="148"/>
      <c r="AM199" s="149"/>
      <c r="AN199" s="149"/>
      <c r="AO199" s="149">
        <v>3</v>
      </c>
      <c r="AP199" s="149"/>
      <c r="AQ199" s="10"/>
      <c r="AR199" s="10"/>
      <c r="AS199" s="10">
        <v>3</v>
      </c>
      <c r="AT199" s="10"/>
      <c r="AU199" s="150"/>
      <c r="AV199" s="150"/>
      <c r="AW199" s="150">
        <v>3</v>
      </c>
      <c r="AX199" s="150"/>
      <c r="AY199" s="145"/>
      <c r="AZ199" s="145"/>
      <c r="BA199" s="145">
        <v>3</v>
      </c>
      <c r="BB199" s="145"/>
      <c r="BC199" s="10"/>
      <c r="BD199" s="10"/>
      <c r="BE199" s="10"/>
      <c r="BF199" s="10">
        <v>4</v>
      </c>
      <c r="BG199" s="146"/>
      <c r="BH199" s="146"/>
      <c r="BI199" s="146">
        <v>3</v>
      </c>
      <c r="BJ199" s="146"/>
      <c r="BK199" s="147"/>
      <c r="BL199" s="147"/>
      <c r="BM199" s="147">
        <v>3</v>
      </c>
      <c r="BN199" s="147"/>
      <c r="BO199" s="148"/>
      <c r="BP199" s="148"/>
      <c r="BQ199" s="148">
        <v>3</v>
      </c>
      <c r="BR199" s="148"/>
      <c r="BS199" s="149"/>
      <c r="BT199" s="149"/>
      <c r="BU199" s="149">
        <v>3</v>
      </c>
      <c r="BV199" s="149"/>
      <c r="CK199" s="28"/>
      <c r="CP199" s="28"/>
    </row>
    <row r="200" spans="1:94">
      <c r="A200" s="17">
        <v>167</v>
      </c>
      <c r="B200" s="181">
        <v>35</v>
      </c>
      <c r="C200" s="623"/>
      <c r="D200" s="18">
        <v>1</v>
      </c>
      <c r="E200" s="19"/>
      <c r="F200" s="500"/>
      <c r="G200" s="20"/>
      <c r="H200" s="20"/>
      <c r="I200" s="20"/>
      <c r="J200" s="20"/>
      <c r="K200" s="20">
        <v>1</v>
      </c>
      <c r="L200" s="20"/>
      <c r="M200" s="20"/>
      <c r="N200" s="20"/>
      <c r="O200" s="20"/>
      <c r="P200" s="20"/>
      <c r="Q200" s="19"/>
      <c r="R200" s="500"/>
      <c r="S200" s="145"/>
      <c r="T200" s="145"/>
      <c r="U200" s="145">
        <v>3</v>
      </c>
      <c r="V200" s="145"/>
      <c r="W200" s="10"/>
      <c r="X200" s="10"/>
      <c r="Y200" s="10">
        <v>3</v>
      </c>
      <c r="Z200" s="10"/>
      <c r="AA200" s="146"/>
      <c r="AB200" s="146"/>
      <c r="AC200" s="146">
        <v>3</v>
      </c>
      <c r="AD200" s="146"/>
      <c r="AE200" s="147"/>
      <c r="AF200" s="147"/>
      <c r="AG200" s="147">
        <v>3</v>
      </c>
      <c r="AH200" s="147"/>
      <c r="AI200" s="148"/>
      <c r="AJ200" s="148"/>
      <c r="AK200" s="148">
        <v>3</v>
      </c>
      <c r="AL200" s="148"/>
      <c r="AM200" s="149"/>
      <c r="AN200" s="149"/>
      <c r="AO200" s="149">
        <v>3</v>
      </c>
      <c r="AP200" s="149"/>
      <c r="AQ200" s="10"/>
      <c r="AR200" s="10"/>
      <c r="AS200" s="10">
        <v>3</v>
      </c>
      <c r="AT200" s="10"/>
      <c r="AU200" s="150"/>
      <c r="AV200" s="150"/>
      <c r="AW200" s="150">
        <v>3</v>
      </c>
      <c r="AX200" s="150"/>
      <c r="AY200" s="145"/>
      <c r="AZ200" s="145"/>
      <c r="BA200" s="145">
        <v>3</v>
      </c>
      <c r="BB200" s="145"/>
      <c r="BC200" s="10"/>
      <c r="BD200" s="10"/>
      <c r="BE200" s="10">
        <v>3</v>
      </c>
      <c r="BF200" s="10"/>
      <c r="BG200" s="146"/>
      <c r="BH200" s="146"/>
      <c r="BI200" s="146">
        <v>3</v>
      </c>
      <c r="BJ200" s="146"/>
      <c r="BK200" s="147"/>
      <c r="BL200" s="147"/>
      <c r="BM200" s="147">
        <v>3</v>
      </c>
      <c r="BN200" s="147"/>
      <c r="BO200" s="148"/>
      <c r="BP200" s="148"/>
      <c r="BQ200" s="148">
        <v>3</v>
      </c>
      <c r="BR200" s="148"/>
      <c r="BS200" s="149"/>
      <c r="BT200" s="149"/>
      <c r="BU200" s="149">
        <v>3</v>
      </c>
      <c r="BV200" s="149"/>
      <c r="CK200" s="28"/>
      <c r="CP200" s="28"/>
    </row>
    <row r="201" spans="1:94">
      <c r="A201" s="17">
        <v>168</v>
      </c>
      <c r="B201" s="181">
        <v>36</v>
      </c>
      <c r="C201" s="623"/>
      <c r="D201" s="18"/>
      <c r="E201" s="19">
        <v>1</v>
      </c>
      <c r="F201" s="500"/>
      <c r="G201" s="20"/>
      <c r="H201" s="20"/>
      <c r="I201" s="20">
        <v>1</v>
      </c>
      <c r="J201" s="20"/>
      <c r="K201" s="20"/>
      <c r="L201" s="20"/>
      <c r="M201" s="20"/>
      <c r="N201" s="20"/>
      <c r="O201" s="20"/>
      <c r="P201" s="20"/>
      <c r="Q201" s="19"/>
      <c r="R201" s="500"/>
      <c r="S201" s="145"/>
      <c r="T201" s="145"/>
      <c r="U201" s="145">
        <v>3</v>
      </c>
      <c r="V201" s="145"/>
      <c r="W201" s="10"/>
      <c r="X201" s="10"/>
      <c r="Y201" s="10">
        <v>3</v>
      </c>
      <c r="Z201" s="10"/>
      <c r="AA201" s="146"/>
      <c r="AB201" s="146"/>
      <c r="AC201" s="146"/>
      <c r="AD201" s="146">
        <v>4</v>
      </c>
      <c r="AE201" s="147"/>
      <c r="AF201" s="147"/>
      <c r="AG201" s="147"/>
      <c r="AH201" s="147">
        <v>4</v>
      </c>
      <c r="AI201" s="148"/>
      <c r="AJ201" s="148"/>
      <c r="AK201" s="148">
        <v>3</v>
      </c>
      <c r="AL201" s="148"/>
      <c r="AM201" s="149"/>
      <c r="AN201" s="149"/>
      <c r="AO201" s="149">
        <v>3</v>
      </c>
      <c r="AP201" s="149"/>
      <c r="AQ201" s="10"/>
      <c r="AR201" s="10"/>
      <c r="AS201" s="10"/>
      <c r="AT201" s="10">
        <v>4</v>
      </c>
      <c r="AU201" s="150"/>
      <c r="AV201" s="150"/>
      <c r="AW201" s="150">
        <v>3</v>
      </c>
      <c r="AX201" s="150"/>
      <c r="AY201" s="145"/>
      <c r="AZ201" s="145"/>
      <c r="BA201" s="145"/>
      <c r="BB201" s="145">
        <v>4</v>
      </c>
      <c r="BC201" s="10"/>
      <c r="BD201" s="10"/>
      <c r="BE201" s="10">
        <v>3</v>
      </c>
      <c r="BF201" s="10"/>
      <c r="BG201" s="146"/>
      <c r="BH201" s="146"/>
      <c r="BI201" s="146">
        <v>3</v>
      </c>
      <c r="BJ201" s="146"/>
      <c r="BK201" s="147"/>
      <c r="BL201" s="147"/>
      <c r="BM201" s="147">
        <v>3</v>
      </c>
      <c r="BN201" s="147"/>
      <c r="BO201" s="148"/>
      <c r="BP201" s="148"/>
      <c r="BQ201" s="148">
        <v>3</v>
      </c>
      <c r="BR201" s="148"/>
      <c r="BS201" s="149"/>
      <c r="BT201" s="149"/>
      <c r="BU201" s="149"/>
      <c r="BV201" s="149">
        <v>4</v>
      </c>
      <c r="CK201" s="28"/>
      <c r="CP201" s="28"/>
    </row>
    <row r="202" spans="1:94">
      <c r="A202" s="17">
        <v>169</v>
      </c>
      <c r="B202" s="181">
        <v>37</v>
      </c>
      <c r="C202" s="623"/>
      <c r="D202" s="18">
        <v>1</v>
      </c>
      <c r="E202" s="19"/>
      <c r="F202" s="500"/>
      <c r="G202" s="20"/>
      <c r="H202" s="20"/>
      <c r="I202" s="20">
        <v>1</v>
      </c>
      <c r="J202" s="20"/>
      <c r="K202" s="20"/>
      <c r="L202" s="20"/>
      <c r="M202" s="20"/>
      <c r="N202" s="20"/>
      <c r="O202" s="20"/>
      <c r="P202" s="20"/>
      <c r="Q202" s="19"/>
      <c r="R202" s="500"/>
      <c r="S202" s="145"/>
      <c r="T202" s="145"/>
      <c r="U202" s="145">
        <v>3</v>
      </c>
      <c r="V202" s="145"/>
      <c r="W202" s="10"/>
      <c r="X202" s="10"/>
      <c r="Y202" s="10">
        <v>3</v>
      </c>
      <c r="Z202" s="10"/>
      <c r="AA202" s="146"/>
      <c r="AB202" s="146"/>
      <c r="AC202" s="146">
        <v>3</v>
      </c>
      <c r="AD202" s="146"/>
      <c r="AE202" s="147"/>
      <c r="AF202" s="147"/>
      <c r="AG202" s="147">
        <v>3</v>
      </c>
      <c r="AH202" s="147"/>
      <c r="AI202" s="148"/>
      <c r="AJ202" s="148"/>
      <c r="AK202" s="148">
        <v>3</v>
      </c>
      <c r="AL202" s="148"/>
      <c r="AM202" s="149"/>
      <c r="AN202" s="149"/>
      <c r="AO202" s="149"/>
      <c r="AP202" s="149">
        <v>4</v>
      </c>
      <c r="AQ202" s="10"/>
      <c r="AR202" s="10"/>
      <c r="AS202" s="10">
        <v>3</v>
      </c>
      <c r="AT202" s="10"/>
      <c r="AU202" s="150"/>
      <c r="AV202" s="150"/>
      <c r="AW202" s="150"/>
      <c r="AX202" s="150">
        <v>4</v>
      </c>
      <c r="AY202" s="145"/>
      <c r="AZ202" s="145"/>
      <c r="BA202" s="145">
        <v>3</v>
      </c>
      <c r="BB202" s="145"/>
      <c r="BC202" s="10"/>
      <c r="BD202" s="10"/>
      <c r="BE202" s="10"/>
      <c r="BF202" s="10">
        <v>4</v>
      </c>
      <c r="BG202" s="146"/>
      <c r="BH202" s="146"/>
      <c r="BI202" s="146">
        <v>3</v>
      </c>
      <c r="BJ202" s="146"/>
      <c r="BK202" s="147"/>
      <c r="BL202" s="147"/>
      <c r="BM202" s="147">
        <v>3</v>
      </c>
      <c r="BN202" s="147"/>
      <c r="BO202" s="148"/>
      <c r="BP202" s="148"/>
      <c r="BQ202" s="148">
        <v>3</v>
      </c>
      <c r="BR202" s="148"/>
      <c r="BS202" s="149"/>
      <c r="BT202" s="149"/>
      <c r="BU202" s="149">
        <v>3</v>
      </c>
      <c r="BV202" s="149"/>
      <c r="CK202" s="28"/>
      <c r="CP202" s="28"/>
    </row>
    <row r="203" spans="1:94">
      <c r="A203" s="17">
        <v>170</v>
      </c>
      <c r="B203" s="181">
        <v>38</v>
      </c>
      <c r="C203" s="623"/>
      <c r="D203" s="18">
        <v>1</v>
      </c>
      <c r="E203" s="19"/>
      <c r="F203" s="500"/>
      <c r="G203" s="20"/>
      <c r="H203" s="20"/>
      <c r="I203" s="20">
        <v>1</v>
      </c>
      <c r="J203" s="20"/>
      <c r="K203" s="20"/>
      <c r="L203" s="20"/>
      <c r="M203" s="20"/>
      <c r="N203" s="20"/>
      <c r="O203" s="20"/>
      <c r="P203" s="20"/>
      <c r="Q203" s="19"/>
      <c r="R203" s="500"/>
      <c r="S203" s="145"/>
      <c r="T203" s="145"/>
      <c r="U203" s="145"/>
      <c r="V203" s="145">
        <v>4</v>
      </c>
      <c r="W203" s="10"/>
      <c r="X203" s="10"/>
      <c r="Y203" s="10">
        <v>3</v>
      </c>
      <c r="Z203" s="10"/>
      <c r="AA203" s="146"/>
      <c r="AB203" s="146"/>
      <c r="AC203" s="146"/>
      <c r="AD203" s="146">
        <v>4</v>
      </c>
      <c r="AE203" s="147"/>
      <c r="AF203" s="147"/>
      <c r="AG203" s="147"/>
      <c r="AH203" s="147">
        <v>4</v>
      </c>
      <c r="AI203" s="148"/>
      <c r="AJ203" s="148"/>
      <c r="AK203" s="148"/>
      <c r="AL203" s="148">
        <v>4</v>
      </c>
      <c r="AM203" s="149"/>
      <c r="AN203" s="149"/>
      <c r="AO203" s="149"/>
      <c r="AP203" s="149">
        <v>4</v>
      </c>
      <c r="AQ203" s="10"/>
      <c r="AR203" s="10"/>
      <c r="AS203" s="10">
        <v>3</v>
      </c>
      <c r="AT203" s="10"/>
      <c r="AU203" s="150"/>
      <c r="AV203" s="150"/>
      <c r="AW203" s="150">
        <v>3</v>
      </c>
      <c r="AX203" s="150"/>
      <c r="AY203" s="145"/>
      <c r="AZ203" s="145"/>
      <c r="BA203" s="145"/>
      <c r="BB203" s="145">
        <v>4</v>
      </c>
      <c r="BC203" s="10"/>
      <c r="BD203" s="10"/>
      <c r="BE203" s="10">
        <v>3</v>
      </c>
      <c r="BF203" s="10"/>
      <c r="BG203" s="146"/>
      <c r="BH203" s="146"/>
      <c r="BI203" s="146"/>
      <c r="BJ203" s="146">
        <v>4</v>
      </c>
      <c r="BK203" s="147"/>
      <c r="BL203" s="147"/>
      <c r="BM203" s="147"/>
      <c r="BN203" s="147">
        <v>4</v>
      </c>
      <c r="BO203" s="148"/>
      <c r="BP203" s="148"/>
      <c r="BQ203" s="148"/>
      <c r="BR203" s="148">
        <v>4</v>
      </c>
      <c r="BS203" s="149"/>
      <c r="BT203" s="149"/>
      <c r="BU203" s="149"/>
      <c r="BV203" s="149">
        <v>4</v>
      </c>
      <c r="CK203" s="28"/>
      <c r="CP203" s="28"/>
    </row>
    <row r="204" spans="1:94">
      <c r="A204" s="17">
        <v>171</v>
      </c>
      <c r="B204" s="181">
        <v>39</v>
      </c>
      <c r="C204" s="623"/>
      <c r="D204" s="18"/>
      <c r="E204" s="19">
        <v>1</v>
      </c>
      <c r="F204" s="500"/>
      <c r="G204" s="20"/>
      <c r="H204" s="20"/>
      <c r="I204" s="20"/>
      <c r="J204" s="20">
        <v>1</v>
      </c>
      <c r="K204" s="20"/>
      <c r="L204" s="20"/>
      <c r="M204" s="20"/>
      <c r="N204" s="20"/>
      <c r="O204" s="20"/>
      <c r="P204" s="20"/>
      <c r="Q204" s="19"/>
      <c r="R204" s="500"/>
      <c r="S204" s="145"/>
      <c r="T204" s="145"/>
      <c r="U204" s="145">
        <v>3</v>
      </c>
      <c r="V204" s="145"/>
      <c r="W204" s="10"/>
      <c r="X204" s="10"/>
      <c r="Y204" s="10">
        <v>3</v>
      </c>
      <c r="Z204" s="10"/>
      <c r="AA204" s="146"/>
      <c r="AB204" s="146"/>
      <c r="AC204" s="146">
        <v>3</v>
      </c>
      <c r="AD204" s="146"/>
      <c r="AE204" s="147"/>
      <c r="AF204" s="147"/>
      <c r="AG204" s="147">
        <v>3</v>
      </c>
      <c r="AH204" s="147"/>
      <c r="AI204" s="148"/>
      <c r="AJ204" s="148"/>
      <c r="AK204" s="148">
        <v>3</v>
      </c>
      <c r="AL204" s="148"/>
      <c r="AM204" s="149"/>
      <c r="AN204" s="149"/>
      <c r="AO204" s="149">
        <v>3</v>
      </c>
      <c r="AP204" s="149"/>
      <c r="AQ204" s="10"/>
      <c r="AR204" s="10"/>
      <c r="AS204" s="10">
        <v>3</v>
      </c>
      <c r="AT204" s="10"/>
      <c r="AU204" s="150"/>
      <c r="AV204" s="150"/>
      <c r="AW204" s="150">
        <v>3</v>
      </c>
      <c r="AX204" s="150"/>
      <c r="AY204" s="145"/>
      <c r="AZ204" s="145"/>
      <c r="BA204" s="145">
        <v>3</v>
      </c>
      <c r="BB204" s="145"/>
      <c r="BC204" s="10"/>
      <c r="BD204" s="10"/>
      <c r="BE204" s="10">
        <v>3</v>
      </c>
      <c r="BF204" s="10"/>
      <c r="BG204" s="146"/>
      <c r="BH204" s="146"/>
      <c r="BI204" s="146"/>
      <c r="BJ204" s="146">
        <v>4</v>
      </c>
      <c r="BK204" s="147"/>
      <c r="BL204" s="147"/>
      <c r="BM204" s="147"/>
      <c r="BN204" s="147">
        <v>4</v>
      </c>
      <c r="BO204" s="148"/>
      <c r="BP204" s="148"/>
      <c r="BQ204" s="148">
        <v>3</v>
      </c>
      <c r="BR204" s="148"/>
      <c r="BS204" s="149"/>
      <c r="BT204" s="149"/>
      <c r="BU204" s="149">
        <v>3</v>
      </c>
      <c r="BV204" s="149"/>
      <c r="CK204" s="28"/>
      <c r="CP204" s="28"/>
    </row>
    <row r="205" spans="1:94">
      <c r="A205" s="17">
        <v>172</v>
      </c>
      <c r="B205" s="181">
        <v>40</v>
      </c>
      <c r="C205" s="623"/>
      <c r="D205" s="18">
        <v>1</v>
      </c>
      <c r="E205" s="19"/>
      <c r="F205" s="500"/>
      <c r="G205" s="20"/>
      <c r="H205" s="20"/>
      <c r="I205" s="20">
        <v>1</v>
      </c>
      <c r="J205" s="20"/>
      <c r="K205" s="20"/>
      <c r="L205" s="20"/>
      <c r="M205" s="20"/>
      <c r="N205" s="20"/>
      <c r="O205" s="20"/>
      <c r="P205" s="20"/>
      <c r="Q205" s="19"/>
      <c r="R205" s="500"/>
      <c r="S205" s="145"/>
      <c r="T205" s="145"/>
      <c r="U205" s="145">
        <v>3</v>
      </c>
      <c r="V205" s="145"/>
      <c r="W205" s="10"/>
      <c r="X205" s="10"/>
      <c r="Y205" s="10">
        <v>3</v>
      </c>
      <c r="Z205" s="10"/>
      <c r="AA205" s="146"/>
      <c r="AB205" s="146"/>
      <c r="AC205" s="146">
        <v>3</v>
      </c>
      <c r="AD205" s="146"/>
      <c r="AE205" s="147"/>
      <c r="AF205" s="147"/>
      <c r="AG205" s="147">
        <v>3</v>
      </c>
      <c r="AH205" s="147"/>
      <c r="AI205" s="148"/>
      <c r="AJ205" s="148"/>
      <c r="AK205" s="148">
        <v>3</v>
      </c>
      <c r="AL205" s="148"/>
      <c r="AM205" s="149"/>
      <c r="AN205" s="149"/>
      <c r="AO205" s="149">
        <v>3</v>
      </c>
      <c r="AP205" s="149"/>
      <c r="AQ205" s="10"/>
      <c r="AR205" s="10"/>
      <c r="AS205" s="10">
        <v>3</v>
      </c>
      <c r="AT205" s="10"/>
      <c r="AU205" s="150"/>
      <c r="AV205" s="150"/>
      <c r="AW205" s="150">
        <v>3</v>
      </c>
      <c r="AX205" s="150"/>
      <c r="AY205" s="145"/>
      <c r="AZ205" s="145"/>
      <c r="BA205" s="145">
        <v>3</v>
      </c>
      <c r="BB205" s="145"/>
      <c r="BC205" s="10"/>
      <c r="BD205" s="10"/>
      <c r="BE205" s="10">
        <v>3</v>
      </c>
      <c r="BF205" s="10"/>
      <c r="BG205" s="146"/>
      <c r="BH205" s="146"/>
      <c r="BI205" s="146"/>
      <c r="BJ205" s="146">
        <v>4</v>
      </c>
      <c r="BK205" s="147"/>
      <c r="BL205" s="147"/>
      <c r="BM205" s="147"/>
      <c r="BN205" s="147">
        <v>4</v>
      </c>
      <c r="BO205" s="148"/>
      <c r="BP205" s="148"/>
      <c r="BQ205" s="148">
        <v>3</v>
      </c>
      <c r="BR205" s="148"/>
      <c r="BS205" s="149"/>
      <c r="BT205" s="149"/>
      <c r="BU205" s="149">
        <v>3</v>
      </c>
      <c r="BV205" s="149"/>
      <c r="CK205" s="28"/>
      <c r="CP205" s="28"/>
    </row>
    <row r="206" spans="1:94">
      <c r="A206" s="17">
        <v>173</v>
      </c>
      <c r="B206" s="181">
        <v>41</v>
      </c>
      <c r="C206" s="623"/>
      <c r="D206" s="18">
        <v>1</v>
      </c>
      <c r="E206" s="19"/>
      <c r="F206" s="500"/>
      <c r="G206" s="20"/>
      <c r="H206" s="20"/>
      <c r="I206" s="20"/>
      <c r="J206" s="20">
        <v>1</v>
      </c>
      <c r="K206" s="20"/>
      <c r="L206" s="20"/>
      <c r="M206" s="20"/>
      <c r="N206" s="20"/>
      <c r="O206" s="20"/>
      <c r="P206" s="20"/>
      <c r="Q206" s="19"/>
      <c r="R206" s="500"/>
      <c r="S206" s="145"/>
      <c r="T206" s="145"/>
      <c r="U206" s="145">
        <v>3</v>
      </c>
      <c r="V206" s="145"/>
      <c r="W206" s="10"/>
      <c r="X206" s="10"/>
      <c r="Y206" s="10">
        <v>3</v>
      </c>
      <c r="Z206" s="10"/>
      <c r="AA206" s="146"/>
      <c r="AB206" s="146"/>
      <c r="AC206" s="146">
        <v>3</v>
      </c>
      <c r="AD206" s="146"/>
      <c r="AE206" s="147"/>
      <c r="AF206" s="147"/>
      <c r="AG206" s="147">
        <v>3</v>
      </c>
      <c r="AH206" s="147"/>
      <c r="AI206" s="148"/>
      <c r="AJ206" s="148"/>
      <c r="AK206" s="148">
        <v>3</v>
      </c>
      <c r="AL206" s="148"/>
      <c r="AM206" s="149"/>
      <c r="AN206" s="149"/>
      <c r="AO206" s="149">
        <v>3</v>
      </c>
      <c r="AP206" s="149"/>
      <c r="AQ206" s="10"/>
      <c r="AR206" s="10"/>
      <c r="AS206" s="10">
        <v>3</v>
      </c>
      <c r="AT206" s="10"/>
      <c r="AU206" s="150"/>
      <c r="AV206" s="150"/>
      <c r="AW206" s="150">
        <v>3</v>
      </c>
      <c r="AX206" s="150"/>
      <c r="AY206" s="145"/>
      <c r="AZ206" s="145"/>
      <c r="BA206" s="145">
        <v>3</v>
      </c>
      <c r="BB206" s="145"/>
      <c r="BC206" s="10"/>
      <c r="BD206" s="10"/>
      <c r="BE206" s="10">
        <v>3</v>
      </c>
      <c r="BF206" s="10"/>
      <c r="BG206" s="146"/>
      <c r="BH206" s="146"/>
      <c r="BI206" s="146">
        <v>3</v>
      </c>
      <c r="BJ206" s="146"/>
      <c r="BK206" s="147"/>
      <c r="BL206" s="147"/>
      <c r="BM206" s="147">
        <v>3</v>
      </c>
      <c r="BN206" s="147"/>
      <c r="BO206" s="148"/>
      <c r="BP206" s="148"/>
      <c r="BQ206" s="148">
        <v>3</v>
      </c>
      <c r="BR206" s="148"/>
      <c r="BS206" s="149"/>
      <c r="BT206" s="149"/>
      <c r="BU206" s="149">
        <v>3</v>
      </c>
      <c r="BV206" s="149"/>
      <c r="CK206" s="28"/>
      <c r="CP206" s="28"/>
    </row>
    <row r="207" spans="1:94">
      <c r="A207" s="17">
        <v>174</v>
      </c>
      <c r="B207" s="181">
        <v>42</v>
      </c>
      <c r="C207" s="623"/>
      <c r="D207" s="18"/>
      <c r="E207" s="19">
        <v>1</v>
      </c>
      <c r="F207" s="500"/>
      <c r="G207" s="20"/>
      <c r="H207" s="20">
        <v>1</v>
      </c>
      <c r="I207" s="20"/>
      <c r="J207" s="20"/>
      <c r="K207" s="20"/>
      <c r="L207" s="20"/>
      <c r="M207" s="20"/>
      <c r="N207" s="20"/>
      <c r="O207" s="20"/>
      <c r="P207" s="20"/>
      <c r="Q207" s="19"/>
      <c r="R207" s="500"/>
      <c r="S207" s="145"/>
      <c r="T207" s="145"/>
      <c r="U207" s="145"/>
      <c r="V207" s="145">
        <v>4</v>
      </c>
      <c r="W207" s="10"/>
      <c r="X207" s="10"/>
      <c r="Y207" s="10">
        <v>3</v>
      </c>
      <c r="Z207" s="10"/>
      <c r="AA207" s="146"/>
      <c r="AB207" s="146"/>
      <c r="AC207" s="146"/>
      <c r="AD207" s="146">
        <v>4</v>
      </c>
      <c r="AE207" s="147"/>
      <c r="AF207" s="147"/>
      <c r="AG207" s="147"/>
      <c r="AH207" s="147">
        <v>4</v>
      </c>
      <c r="AI207" s="148"/>
      <c r="AJ207" s="148"/>
      <c r="AK207" s="148"/>
      <c r="AL207" s="148">
        <v>4</v>
      </c>
      <c r="AM207" s="149"/>
      <c r="AN207" s="149"/>
      <c r="AO207" s="149"/>
      <c r="AP207" s="149">
        <v>4</v>
      </c>
      <c r="AQ207" s="10"/>
      <c r="AR207" s="10"/>
      <c r="AS207" s="10"/>
      <c r="AT207" s="10">
        <v>4</v>
      </c>
      <c r="AU207" s="150"/>
      <c r="AV207" s="150"/>
      <c r="AW207" s="150"/>
      <c r="AX207" s="150">
        <v>4</v>
      </c>
      <c r="AY207" s="145"/>
      <c r="AZ207" s="145"/>
      <c r="BA207" s="145">
        <v>3</v>
      </c>
      <c r="BB207" s="145"/>
      <c r="BC207" s="10"/>
      <c r="BD207" s="10"/>
      <c r="BE207" s="10"/>
      <c r="BF207" s="10">
        <v>4</v>
      </c>
      <c r="BG207" s="146"/>
      <c r="BH207" s="146"/>
      <c r="BI207" s="146"/>
      <c r="BJ207" s="146">
        <v>4</v>
      </c>
      <c r="BK207" s="147"/>
      <c r="BL207" s="147"/>
      <c r="BM207" s="147"/>
      <c r="BN207" s="147">
        <v>4</v>
      </c>
      <c r="BO207" s="148"/>
      <c r="BP207" s="148"/>
      <c r="BQ207" s="148">
        <v>3</v>
      </c>
      <c r="BR207" s="148"/>
      <c r="BS207" s="149"/>
      <c r="BT207" s="149"/>
      <c r="BU207" s="149"/>
      <c r="BV207" s="149">
        <v>4</v>
      </c>
      <c r="CK207" s="28"/>
      <c r="CP207" s="28"/>
    </row>
    <row r="208" spans="1:94">
      <c r="A208" s="17">
        <v>175</v>
      </c>
      <c r="B208" s="181">
        <v>43</v>
      </c>
      <c r="C208" s="623"/>
      <c r="D208" s="18"/>
      <c r="E208" s="19">
        <v>1</v>
      </c>
      <c r="F208" s="500"/>
      <c r="G208" s="20"/>
      <c r="H208" s="20"/>
      <c r="I208" s="20">
        <v>1</v>
      </c>
      <c r="J208" s="20"/>
      <c r="K208" s="20"/>
      <c r="L208" s="20"/>
      <c r="M208" s="20"/>
      <c r="N208" s="20"/>
      <c r="O208" s="20"/>
      <c r="P208" s="20"/>
      <c r="Q208" s="19"/>
      <c r="R208" s="500"/>
      <c r="S208" s="145"/>
      <c r="T208" s="145"/>
      <c r="U208" s="145">
        <v>3</v>
      </c>
      <c r="V208" s="145"/>
      <c r="W208" s="10"/>
      <c r="X208" s="10"/>
      <c r="Y208" s="10">
        <v>3</v>
      </c>
      <c r="Z208" s="10"/>
      <c r="AA208" s="146"/>
      <c r="AB208" s="146"/>
      <c r="AC208" s="146">
        <v>3</v>
      </c>
      <c r="AD208" s="146"/>
      <c r="AE208" s="147"/>
      <c r="AF208" s="147"/>
      <c r="AG208" s="147">
        <v>3</v>
      </c>
      <c r="AH208" s="147"/>
      <c r="AI208" s="148"/>
      <c r="AJ208" s="148"/>
      <c r="AK208" s="148">
        <v>3</v>
      </c>
      <c r="AL208" s="148"/>
      <c r="AM208" s="149"/>
      <c r="AN208" s="149"/>
      <c r="AO208" s="149">
        <v>3</v>
      </c>
      <c r="AP208" s="149"/>
      <c r="AQ208" s="10"/>
      <c r="AR208" s="10"/>
      <c r="AS208" s="10">
        <v>3</v>
      </c>
      <c r="AT208" s="10"/>
      <c r="AU208" s="150"/>
      <c r="AV208" s="150"/>
      <c r="AW208" s="150">
        <v>3</v>
      </c>
      <c r="AX208" s="150"/>
      <c r="AY208" s="145"/>
      <c r="AZ208" s="145"/>
      <c r="BA208" s="145">
        <v>3</v>
      </c>
      <c r="BB208" s="145"/>
      <c r="BC208" s="10"/>
      <c r="BD208" s="10"/>
      <c r="BE208" s="10">
        <v>3</v>
      </c>
      <c r="BF208" s="10"/>
      <c r="BG208" s="146"/>
      <c r="BH208" s="146"/>
      <c r="BI208" s="146"/>
      <c r="BJ208" s="146">
        <v>4</v>
      </c>
      <c r="BK208" s="147"/>
      <c r="BL208" s="147"/>
      <c r="BM208" s="147"/>
      <c r="BN208" s="147">
        <v>4</v>
      </c>
      <c r="BO208" s="148"/>
      <c r="BP208" s="148"/>
      <c r="BQ208" s="148">
        <v>3</v>
      </c>
      <c r="BR208" s="148"/>
      <c r="BS208" s="149"/>
      <c r="BT208" s="149"/>
      <c r="BU208" s="149">
        <v>3</v>
      </c>
      <c r="BV208" s="149"/>
      <c r="CK208" s="28"/>
      <c r="CP208" s="28"/>
    </row>
    <row r="209" spans="1:94">
      <c r="A209" s="17">
        <v>176</v>
      </c>
      <c r="B209" s="181">
        <v>44</v>
      </c>
      <c r="C209" s="623"/>
      <c r="D209" s="18"/>
      <c r="E209" s="19">
        <v>1</v>
      </c>
      <c r="F209" s="500"/>
      <c r="G209" s="20"/>
      <c r="H209" s="20"/>
      <c r="I209" s="20">
        <v>1</v>
      </c>
      <c r="J209" s="20"/>
      <c r="K209" s="20"/>
      <c r="L209" s="20"/>
      <c r="M209" s="20"/>
      <c r="N209" s="20"/>
      <c r="O209" s="20"/>
      <c r="P209" s="20"/>
      <c r="Q209" s="19"/>
      <c r="R209" s="500"/>
      <c r="S209" s="145"/>
      <c r="T209" s="145"/>
      <c r="U209" s="145">
        <v>3</v>
      </c>
      <c r="V209" s="145"/>
      <c r="W209" s="10"/>
      <c r="X209" s="10"/>
      <c r="Y209" s="10">
        <v>3</v>
      </c>
      <c r="Z209" s="10"/>
      <c r="AA209" s="146"/>
      <c r="AB209" s="146"/>
      <c r="AC209" s="146">
        <v>3</v>
      </c>
      <c r="AD209" s="146"/>
      <c r="AE209" s="147"/>
      <c r="AF209" s="147"/>
      <c r="AG209" s="147">
        <v>3</v>
      </c>
      <c r="AH209" s="147"/>
      <c r="AI209" s="148"/>
      <c r="AJ209" s="148"/>
      <c r="AK209" s="148">
        <v>3</v>
      </c>
      <c r="AL209" s="148"/>
      <c r="AM209" s="149"/>
      <c r="AN209" s="149"/>
      <c r="AO209" s="149">
        <v>3</v>
      </c>
      <c r="AP209" s="149"/>
      <c r="AQ209" s="10"/>
      <c r="AR209" s="10"/>
      <c r="AS209" s="10">
        <v>3</v>
      </c>
      <c r="AT209" s="10"/>
      <c r="AU209" s="150"/>
      <c r="AV209" s="150"/>
      <c r="AW209" s="150">
        <v>3</v>
      </c>
      <c r="AX209" s="150"/>
      <c r="AY209" s="145"/>
      <c r="AZ209" s="145"/>
      <c r="BA209" s="145">
        <v>3</v>
      </c>
      <c r="BB209" s="145"/>
      <c r="BC209" s="10"/>
      <c r="BD209" s="10"/>
      <c r="BE209" s="10">
        <v>3</v>
      </c>
      <c r="BF209" s="10"/>
      <c r="BG209" s="146"/>
      <c r="BH209" s="146"/>
      <c r="BI209" s="146">
        <v>3</v>
      </c>
      <c r="BJ209" s="146"/>
      <c r="BK209" s="147"/>
      <c r="BL209" s="147"/>
      <c r="BM209" s="147">
        <v>3</v>
      </c>
      <c r="BN209" s="147"/>
      <c r="BO209" s="148"/>
      <c r="BP209" s="148"/>
      <c r="BQ209" s="148">
        <v>3</v>
      </c>
      <c r="BR209" s="148"/>
      <c r="BS209" s="149"/>
      <c r="BT209" s="149"/>
      <c r="BU209" s="149">
        <v>3</v>
      </c>
      <c r="BV209" s="149"/>
      <c r="CK209" s="28"/>
      <c r="CP209" s="28"/>
    </row>
    <row r="210" spans="1:94">
      <c r="A210" s="17">
        <v>177</v>
      </c>
      <c r="B210" s="181">
        <v>45</v>
      </c>
      <c r="C210" s="623"/>
      <c r="D210" s="18"/>
      <c r="E210" s="19">
        <v>1</v>
      </c>
      <c r="F210" s="500"/>
      <c r="G210" s="20">
        <v>1</v>
      </c>
      <c r="H210" s="20"/>
      <c r="I210" s="20"/>
      <c r="J210" s="20"/>
      <c r="K210" s="20"/>
      <c r="L210" s="20"/>
      <c r="M210" s="20"/>
      <c r="N210" s="20"/>
      <c r="O210" s="20"/>
      <c r="P210" s="20"/>
      <c r="Q210" s="19"/>
      <c r="R210" s="500"/>
      <c r="S210" s="145"/>
      <c r="T210" s="145"/>
      <c r="U210" s="145"/>
      <c r="V210" s="145">
        <v>4</v>
      </c>
      <c r="W210" s="10"/>
      <c r="X210" s="10"/>
      <c r="Y210" s="10">
        <v>3</v>
      </c>
      <c r="Z210" s="10"/>
      <c r="AA210" s="146"/>
      <c r="AB210" s="146"/>
      <c r="AC210" s="146"/>
      <c r="AD210" s="146">
        <v>4</v>
      </c>
      <c r="AE210" s="147"/>
      <c r="AF210" s="147"/>
      <c r="AG210" s="147"/>
      <c r="AH210" s="147">
        <v>4</v>
      </c>
      <c r="AI210" s="148"/>
      <c r="AJ210" s="148"/>
      <c r="AK210" s="148">
        <v>3</v>
      </c>
      <c r="AL210" s="148"/>
      <c r="AM210" s="149"/>
      <c r="AN210" s="149"/>
      <c r="AO210" s="149"/>
      <c r="AP210" s="149">
        <v>4</v>
      </c>
      <c r="AQ210" s="10"/>
      <c r="AR210" s="10"/>
      <c r="AS210" s="10">
        <v>3</v>
      </c>
      <c r="AT210" s="10"/>
      <c r="AU210" s="150"/>
      <c r="AV210" s="150"/>
      <c r="AW210" s="150">
        <v>3</v>
      </c>
      <c r="AX210" s="150"/>
      <c r="AY210" s="145"/>
      <c r="AZ210" s="145"/>
      <c r="BA210" s="145"/>
      <c r="BB210" s="145">
        <v>4</v>
      </c>
      <c r="BC210" s="10"/>
      <c r="BD210" s="10"/>
      <c r="BE210" s="10">
        <v>3</v>
      </c>
      <c r="BF210" s="10"/>
      <c r="BG210" s="146"/>
      <c r="BH210" s="146"/>
      <c r="BI210" s="146"/>
      <c r="BJ210" s="146">
        <v>4</v>
      </c>
      <c r="BK210" s="147"/>
      <c r="BL210" s="147"/>
      <c r="BM210" s="147"/>
      <c r="BN210" s="147">
        <v>4</v>
      </c>
      <c r="BO210" s="148"/>
      <c r="BP210" s="148"/>
      <c r="BQ210" s="148"/>
      <c r="BR210" s="148">
        <v>4</v>
      </c>
      <c r="BS210" s="149"/>
      <c r="BT210" s="149"/>
      <c r="BU210" s="149"/>
      <c r="BV210" s="149">
        <v>4</v>
      </c>
      <c r="CK210" s="28"/>
      <c r="CP210" s="28"/>
    </row>
    <row r="211" spans="1:94">
      <c r="A211" s="17">
        <v>178</v>
      </c>
      <c r="B211" s="181">
        <v>46</v>
      </c>
      <c r="C211" s="623"/>
      <c r="D211" s="18">
        <v>1</v>
      </c>
      <c r="E211" s="19"/>
      <c r="F211" s="50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19"/>
      <c r="R211" s="500">
        <v>1</v>
      </c>
      <c r="S211" s="145"/>
      <c r="T211" s="145"/>
      <c r="U211" s="145">
        <v>3</v>
      </c>
      <c r="V211" s="145"/>
      <c r="W211" s="10"/>
      <c r="X211" s="10"/>
      <c r="Y211" s="10">
        <v>3</v>
      </c>
      <c r="Z211" s="10"/>
      <c r="AA211" s="146"/>
      <c r="AB211" s="146"/>
      <c r="AC211" s="146">
        <v>3</v>
      </c>
      <c r="AD211" s="146"/>
      <c r="AE211" s="147"/>
      <c r="AF211" s="147"/>
      <c r="AG211" s="147"/>
      <c r="AH211" s="147">
        <v>4</v>
      </c>
      <c r="AI211" s="148"/>
      <c r="AJ211" s="148"/>
      <c r="AK211" s="148">
        <v>3</v>
      </c>
      <c r="AL211" s="148"/>
      <c r="AM211" s="149"/>
      <c r="AN211" s="149"/>
      <c r="AO211" s="149">
        <v>3</v>
      </c>
      <c r="AP211" s="149"/>
      <c r="AQ211" s="10"/>
      <c r="AR211" s="10"/>
      <c r="AS211" s="10">
        <v>3</v>
      </c>
      <c r="AT211" s="10"/>
      <c r="AU211" s="150"/>
      <c r="AV211" s="150"/>
      <c r="AW211" s="150"/>
      <c r="AX211" s="150">
        <v>4</v>
      </c>
      <c r="AY211" s="145"/>
      <c r="AZ211" s="145"/>
      <c r="BA211" s="145"/>
      <c r="BB211" s="145">
        <v>4</v>
      </c>
      <c r="BC211" s="10"/>
      <c r="BD211" s="10"/>
      <c r="BE211" s="10">
        <v>3</v>
      </c>
      <c r="BF211" s="10"/>
      <c r="BG211" s="146"/>
      <c r="BH211" s="146"/>
      <c r="BI211" s="146">
        <v>3</v>
      </c>
      <c r="BJ211" s="146"/>
      <c r="BK211" s="147"/>
      <c r="BL211" s="147"/>
      <c r="BM211" s="147">
        <v>3</v>
      </c>
      <c r="BN211" s="147"/>
      <c r="BO211" s="148"/>
      <c r="BP211" s="148"/>
      <c r="BQ211" s="148">
        <v>3</v>
      </c>
      <c r="BR211" s="148"/>
      <c r="BS211" s="149"/>
      <c r="BT211" s="149"/>
      <c r="BU211" s="149">
        <v>3</v>
      </c>
      <c r="BV211" s="149"/>
      <c r="CK211" s="28"/>
      <c r="CP211" s="28"/>
    </row>
    <row r="212" spans="1:94">
      <c r="A212" s="17">
        <v>179</v>
      </c>
      <c r="B212" s="181">
        <v>47</v>
      </c>
      <c r="C212" s="623"/>
      <c r="D212" s="18">
        <v>1</v>
      </c>
      <c r="E212" s="19"/>
      <c r="F212" s="50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19"/>
      <c r="R212" s="500">
        <v>1</v>
      </c>
      <c r="S212" s="145"/>
      <c r="T212" s="145"/>
      <c r="U212" s="145">
        <v>3</v>
      </c>
      <c r="V212" s="145"/>
      <c r="W212" s="10"/>
      <c r="X212" s="10"/>
      <c r="Y212" s="10">
        <v>3</v>
      </c>
      <c r="Z212" s="10"/>
      <c r="AA212" s="146"/>
      <c r="AB212" s="146"/>
      <c r="AC212" s="146">
        <v>3</v>
      </c>
      <c r="AD212" s="146"/>
      <c r="AE212" s="147"/>
      <c r="AF212" s="147"/>
      <c r="AG212" s="147">
        <v>3</v>
      </c>
      <c r="AH212" s="147"/>
      <c r="AI212" s="148"/>
      <c r="AJ212" s="148"/>
      <c r="AK212" s="148">
        <v>3</v>
      </c>
      <c r="AL212" s="148"/>
      <c r="AM212" s="149"/>
      <c r="AN212" s="149"/>
      <c r="AO212" s="149">
        <v>3</v>
      </c>
      <c r="AP212" s="149"/>
      <c r="AQ212" s="10"/>
      <c r="AR212" s="10"/>
      <c r="AS212" s="10">
        <v>3</v>
      </c>
      <c r="AT212" s="10"/>
      <c r="AU212" s="150"/>
      <c r="AV212" s="150"/>
      <c r="AW212" s="150"/>
      <c r="AX212" s="150">
        <v>4</v>
      </c>
      <c r="AY212" s="145"/>
      <c r="AZ212" s="145"/>
      <c r="BA212" s="145">
        <v>3</v>
      </c>
      <c r="BB212" s="145"/>
      <c r="BC212" s="10"/>
      <c r="BD212" s="10"/>
      <c r="BE212" s="10">
        <v>3</v>
      </c>
      <c r="BF212" s="10"/>
      <c r="BG212" s="146"/>
      <c r="BH212" s="146"/>
      <c r="BI212" s="146">
        <v>3</v>
      </c>
      <c r="BJ212" s="146"/>
      <c r="BK212" s="147"/>
      <c r="BL212" s="147"/>
      <c r="BM212" s="147">
        <v>3</v>
      </c>
      <c r="BN212" s="147"/>
      <c r="BO212" s="148"/>
      <c r="BP212" s="148"/>
      <c r="BQ212" s="148">
        <v>3</v>
      </c>
      <c r="BR212" s="148"/>
      <c r="BS212" s="149"/>
      <c r="BT212" s="149"/>
      <c r="BU212" s="149">
        <v>3</v>
      </c>
      <c r="BV212" s="149"/>
      <c r="CK212" s="28"/>
      <c r="CP212" s="28"/>
    </row>
    <row r="213" spans="1:94">
      <c r="A213" s="17">
        <v>180</v>
      </c>
      <c r="B213" s="181">
        <v>48</v>
      </c>
      <c r="C213" s="623"/>
      <c r="D213" s="18">
        <v>1</v>
      </c>
      <c r="E213" s="19"/>
      <c r="F213" s="500"/>
      <c r="G213" s="20"/>
      <c r="H213" s="20">
        <v>1</v>
      </c>
      <c r="I213" s="20"/>
      <c r="J213" s="20"/>
      <c r="K213" s="20"/>
      <c r="L213" s="20"/>
      <c r="M213" s="20"/>
      <c r="N213" s="20"/>
      <c r="O213" s="20"/>
      <c r="P213" s="20"/>
      <c r="Q213" s="19"/>
      <c r="R213" s="500"/>
      <c r="S213" s="145"/>
      <c r="T213" s="145"/>
      <c r="U213" s="145">
        <v>3</v>
      </c>
      <c r="V213" s="145"/>
      <c r="W213" s="10"/>
      <c r="X213" s="10"/>
      <c r="Y213" s="10">
        <v>3</v>
      </c>
      <c r="Z213" s="10"/>
      <c r="AA213" s="146"/>
      <c r="AB213" s="146"/>
      <c r="AC213" s="146">
        <v>3</v>
      </c>
      <c r="AD213" s="146"/>
      <c r="AE213" s="147"/>
      <c r="AF213" s="147"/>
      <c r="AG213" s="147"/>
      <c r="AH213" s="147">
        <v>4</v>
      </c>
      <c r="AI213" s="148"/>
      <c r="AJ213" s="148"/>
      <c r="AK213" s="148">
        <v>3</v>
      </c>
      <c r="AL213" s="148"/>
      <c r="AM213" s="149"/>
      <c r="AN213" s="149"/>
      <c r="AO213" s="149"/>
      <c r="AP213" s="149">
        <v>4</v>
      </c>
      <c r="AQ213" s="10"/>
      <c r="AR213" s="10"/>
      <c r="AS213" s="10"/>
      <c r="AT213" s="10">
        <v>4</v>
      </c>
      <c r="AU213" s="150"/>
      <c r="AV213" s="150"/>
      <c r="AW213" s="150">
        <v>3</v>
      </c>
      <c r="AX213" s="150"/>
      <c r="AY213" s="145"/>
      <c r="AZ213" s="145"/>
      <c r="BA213" s="145"/>
      <c r="BB213" s="145">
        <v>4</v>
      </c>
      <c r="BC213" s="10"/>
      <c r="BD213" s="10"/>
      <c r="BE213" s="10">
        <v>3</v>
      </c>
      <c r="BF213" s="10"/>
      <c r="BG213" s="146"/>
      <c r="BH213" s="146">
        <v>2</v>
      </c>
      <c r="BI213" s="146"/>
      <c r="BJ213" s="146"/>
      <c r="BK213" s="147"/>
      <c r="BL213" s="147"/>
      <c r="BM213" s="147">
        <v>3</v>
      </c>
      <c r="BN213" s="147"/>
      <c r="BO213" s="148"/>
      <c r="BP213" s="148"/>
      <c r="BQ213" s="148">
        <v>3</v>
      </c>
      <c r="BR213" s="148"/>
      <c r="BS213" s="149"/>
      <c r="BT213" s="149"/>
      <c r="BU213" s="149">
        <v>3</v>
      </c>
      <c r="BV213" s="149"/>
      <c r="CK213" s="28"/>
      <c r="CP213" s="28"/>
    </row>
    <row r="214" spans="1:94">
      <c r="A214" s="17">
        <v>181</v>
      </c>
      <c r="B214" s="181">
        <v>49</v>
      </c>
      <c r="C214" s="774"/>
      <c r="D214" s="18"/>
      <c r="E214" s="19">
        <v>1</v>
      </c>
      <c r="F214" s="50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19"/>
      <c r="R214" s="500">
        <v>1</v>
      </c>
      <c r="S214" s="145"/>
      <c r="T214" s="145"/>
      <c r="U214" s="145">
        <v>3</v>
      </c>
      <c r="V214" s="145"/>
      <c r="W214" s="10"/>
      <c r="X214" s="10"/>
      <c r="Y214" s="10"/>
      <c r="Z214" s="10">
        <v>4</v>
      </c>
      <c r="AA214" s="146"/>
      <c r="AB214" s="146"/>
      <c r="AC214" s="146">
        <v>3</v>
      </c>
      <c r="AD214" s="146"/>
      <c r="AE214" s="147"/>
      <c r="AF214" s="147"/>
      <c r="AG214" s="147">
        <v>3</v>
      </c>
      <c r="AH214" s="147"/>
      <c r="AI214" s="148"/>
      <c r="AJ214" s="148"/>
      <c r="AK214" s="148">
        <v>3</v>
      </c>
      <c r="AL214" s="148"/>
      <c r="AM214" s="149"/>
      <c r="AN214" s="149"/>
      <c r="AO214" s="149"/>
      <c r="AP214" s="149">
        <v>4</v>
      </c>
      <c r="AQ214" s="10"/>
      <c r="AR214" s="10"/>
      <c r="AS214" s="10">
        <v>3</v>
      </c>
      <c r="AT214" s="10"/>
      <c r="AU214" s="150"/>
      <c r="AV214" s="150"/>
      <c r="AW214" s="150"/>
      <c r="AX214" s="150">
        <v>4</v>
      </c>
      <c r="AY214" s="145"/>
      <c r="AZ214" s="145"/>
      <c r="BA214" s="145">
        <v>3</v>
      </c>
      <c r="BB214" s="145"/>
      <c r="BC214" s="10"/>
      <c r="BD214" s="10"/>
      <c r="BE214" s="10"/>
      <c r="BF214" s="10">
        <v>4</v>
      </c>
      <c r="BG214" s="146"/>
      <c r="BH214" s="146"/>
      <c r="BI214" s="146"/>
      <c r="BJ214" s="146">
        <v>4</v>
      </c>
      <c r="BK214" s="147"/>
      <c r="BL214" s="147"/>
      <c r="BM214" s="147"/>
      <c r="BN214" s="147">
        <v>4</v>
      </c>
      <c r="BO214" s="148"/>
      <c r="BP214" s="148"/>
      <c r="BQ214" s="148">
        <v>3</v>
      </c>
      <c r="BR214" s="148"/>
      <c r="BS214" s="149"/>
      <c r="BT214" s="149"/>
      <c r="BU214" s="149">
        <v>3</v>
      </c>
      <c r="BV214" s="149"/>
      <c r="CK214" s="28"/>
      <c r="CP214" s="28"/>
    </row>
    <row r="215" spans="1:94" s="28" customFormat="1">
      <c r="A215" s="184"/>
      <c r="B215" s="367"/>
      <c r="C215" s="519"/>
      <c r="D215" s="533">
        <f>SUM(D166:D214)</f>
        <v>33</v>
      </c>
      <c r="E215" s="533">
        <f t="shared" ref="E215:BP215" si="324">SUM(E166:E214)</f>
        <v>15</v>
      </c>
      <c r="F215" s="533">
        <f t="shared" si="324"/>
        <v>1</v>
      </c>
      <c r="G215" s="533">
        <f t="shared" si="324"/>
        <v>9</v>
      </c>
      <c r="H215" s="533">
        <f t="shared" si="324"/>
        <v>10</v>
      </c>
      <c r="I215" s="533">
        <f t="shared" si="324"/>
        <v>13</v>
      </c>
      <c r="J215" s="533">
        <f t="shared" si="324"/>
        <v>3</v>
      </c>
      <c r="K215" s="533">
        <f t="shared" si="324"/>
        <v>7</v>
      </c>
      <c r="L215" s="533">
        <f t="shared" si="324"/>
        <v>0</v>
      </c>
      <c r="M215" s="533">
        <f t="shared" si="324"/>
        <v>0</v>
      </c>
      <c r="N215" s="533">
        <f t="shared" si="324"/>
        <v>0</v>
      </c>
      <c r="O215" s="533">
        <f t="shared" si="324"/>
        <v>0</v>
      </c>
      <c r="P215" s="533">
        <f t="shared" si="324"/>
        <v>0</v>
      </c>
      <c r="Q215" s="533">
        <f t="shared" si="324"/>
        <v>0</v>
      </c>
      <c r="R215" s="533">
        <f t="shared" si="324"/>
        <v>7</v>
      </c>
      <c r="S215" s="533">
        <f t="shared" si="324"/>
        <v>1</v>
      </c>
      <c r="T215" s="533">
        <f t="shared" si="324"/>
        <v>0</v>
      </c>
      <c r="U215" s="533">
        <f t="shared" si="324"/>
        <v>114</v>
      </c>
      <c r="V215" s="533">
        <f t="shared" si="324"/>
        <v>40</v>
      </c>
      <c r="W215" s="533">
        <f t="shared" si="324"/>
        <v>0</v>
      </c>
      <c r="X215" s="533">
        <f t="shared" si="324"/>
        <v>0</v>
      </c>
      <c r="Y215" s="533">
        <f t="shared" si="324"/>
        <v>123</v>
      </c>
      <c r="Z215" s="533">
        <f t="shared" si="324"/>
        <v>32</v>
      </c>
      <c r="AA215" s="533">
        <f t="shared" si="324"/>
        <v>0</v>
      </c>
      <c r="AB215" s="533">
        <f t="shared" si="324"/>
        <v>2</v>
      </c>
      <c r="AC215" s="533">
        <f t="shared" si="324"/>
        <v>84</v>
      </c>
      <c r="AD215" s="533">
        <f t="shared" si="324"/>
        <v>80</v>
      </c>
      <c r="AE215" s="533">
        <f t="shared" si="324"/>
        <v>0</v>
      </c>
      <c r="AF215" s="533">
        <f t="shared" si="324"/>
        <v>0</v>
      </c>
      <c r="AG215" s="533">
        <f t="shared" si="324"/>
        <v>81</v>
      </c>
      <c r="AH215" s="533">
        <f t="shared" si="324"/>
        <v>88</v>
      </c>
      <c r="AI215" s="533">
        <f t="shared" si="324"/>
        <v>0</v>
      </c>
      <c r="AJ215" s="533">
        <f t="shared" si="324"/>
        <v>0</v>
      </c>
      <c r="AK215" s="533">
        <f t="shared" si="324"/>
        <v>93</v>
      </c>
      <c r="AL215" s="533">
        <f t="shared" si="324"/>
        <v>72</v>
      </c>
      <c r="AM215" s="533">
        <f t="shared" si="324"/>
        <v>0</v>
      </c>
      <c r="AN215" s="533">
        <f t="shared" si="324"/>
        <v>0</v>
      </c>
      <c r="AO215" s="533">
        <f t="shared" si="324"/>
        <v>84</v>
      </c>
      <c r="AP215" s="533">
        <f t="shared" si="324"/>
        <v>84</v>
      </c>
      <c r="AQ215" s="533">
        <f t="shared" si="324"/>
        <v>0</v>
      </c>
      <c r="AR215" s="533">
        <f t="shared" si="324"/>
        <v>4</v>
      </c>
      <c r="AS215" s="533">
        <f t="shared" si="324"/>
        <v>108</v>
      </c>
      <c r="AT215" s="533">
        <f t="shared" si="324"/>
        <v>44</v>
      </c>
      <c r="AU215" s="533">
        <f t="shared" si="324"/>
        <v>0</v>
      </c>
      <c r="AV215" s="533">
        <f t="shared" si="324"/>
        <v>0</v>
      </c>
      <c r="AW215" s="533">
        <f t="shared" si="324"/>
        <v>108</v>
      </c>
      <c r="AX215" s="533">
        <f t="shared" si="324"/>
        <v>52</v>
      </c>
      <c r="AY215" s="533">
        <f t="shared" si="324"/>
        <v>0</v>
      </c>
      <c r="AZ215" s="533">
        <f t="shared" si="324"/>
        <v>2</v>
      </c>
      <c r="BA215" s="533">
        <f t="shared" si="324"/>
        <v>84</v>
      </c>
      <c r="BB215" s="533">
        <f t="shared" si="324"/>
        <v>80</v>
      </c>
      <c r="BC215" s="533">
        <f t="shared" si="324"/>
        <v>0</v>
      </c>
      <c r="BD215" s="533">
        <f t="shared" si="324"/>
        <v>0</v>
      </c>
      <c r="BE215" s="533">
        <f t="shared" si="324"/>
        <v>102</v>
      </c>
      <c r="BF215" s="533">
        <f t="shared" si="324"/>
        <v>60</v>
      </c>
      <c r="BG215" s="533">
        <f t="shared" si="324"/>
        <v>0</v>
      </c>
      <c r="BH215" s="533">
        <f t="shared" si="324"/>
        <v>6</v>
      </c>
      <c r="BI215" s="533">
        <f t="shared" si="324"/>
        <v>93</v>
      </c>
      <c r="BJ215" s="533">
        <f t="shared" si="324"/>
        <v>60</v>
      </c>
      <c r="BK215" s="533">
        <f t="shared" si="324"/>
        <v>0</v>
      </c>
      <c r="BL215" s="533">
        <f t="shared" si="324"/>
        <v>2</v>
      </c>
      <c r="BM215" s="533">
        <f t="shared" si="324"/>
        <v>78</v>
      </c>
      <c r="BN215" s="533">
        <f t="shared" si="324"/>
        <v>88</v>
      </c>
      <c r="BO215" s="533">
        <f t="shared" si="324"/>
        <v>0</v>
      </c>
      <c r="BP215" s="533">
        <f t="shared" si="324"/>
        <v>0</v>
      </c>
      <c r="BQ215" s="533">
        <f t="shared" ref="BQ215:BV215" si="325">SUM(BQ166:BQ214)</f>
        <v>99</v>
      </c>
      <c r="BR215" s="533">
        <f t="shared" si="325"/>
        <v>64</v>
      </c>
      <c r="BS215" s="533">
        <f t="shared" si="325"/>
        <v>0</v>
      </c>
      <c r="BT215" s="533">
        <f t="shared" si="325"/>
        <v>0</v>
      </c>
      <c r="BU215" s="533">
        <f t="shared" si="325"/>
        <v>87</v>
      </c>
      <c r="BV215" s="533">
        <f t="shared" si="325"/>
        <v>80</v>
      </c>
    </row>
    <row r="216" spans="1:94" s="28" customFormat="1">
      <c r="A216" s="184"/>
      <c r="B216" s="367"/>
      <c r="C216" s="519"/>
      <c r="D216" s="533">
        <f>SUM(D215:F215)</f>
        <v>49</v>
      </c>
      <c r="E216" s="530"/>
      <c r="F216" s="530"/>
      <c r="G216" s="184">
        <f>SUM(G215:R215)</f>
        <v>49</v>
      </c>
      <c r="H216" s="184"/>
      <c r="I216" s="184"/>
      <c r="J216" s="184"/>
      <c r="K216" s="184"/>
      <c r="L216" s="184"/>
      <c r="M216" s="184"/>
      <c r="N216" s="184"/>
      <c r="O216" s="184"/>
      <c r="P216" s="184"/>
      <c r="Q216" s="530"/>
      <c r="R216" s="530"/>
      <c r="S216" s="182">
        <f>S215/1</f>
        <v>1</v>
      </c>
      <c r="T216" s="182">
        <f>T215/2</f>
        <v>0</v>
      </c>
      <c r="U216" s="182">
        <f>U215/3</f>
        <v>38</v>
      </c>
      <c r="V216" s="182">
        <f>V215/4</f>
        <v>10</v>
      </c>
      <c r="W216" s="182">
        <f t="shared" ref="W216" si="326">W215/1</f>
        <v>0</v>
      </c>
      <c r="X216" s="182">
        <f t="shared" ref="X216" si="327">X215/2</f>
        <v>0</v>
      </c>
      <c r="Y216" s="182">
        <f t="shared" ref="Y216" si="328">Y215/3</f>
        <v>41</v>
      </c>
      <c r="Z216" s="182">
        <f t="shared" ref="Z216" si="329">Z215/4</f>
        <v>8</v>
      </c>
      <c r="AA216" s="182">
        <f t="shared" ref="AA216" si="330">AA215/1</f>
        <v>0</v>
      </c>
      <c r="AB216" s="182">
        <f t="shared" ref="AB216" si="331">AB215/2</f>
        <v>1</v>
      </c>
      <c r="AC216" s="182">
        <f t="shared" ref="AC216" si="332">AC215/3</f>
        <v>28</v>
      </c>
      <c r="AD216" s="182">
        <f t="shared" ref="AD216" si="333">AD215/4</f>
        <v>20</v>
      </c>
      <c r="AE216" s="182">
        <f t="shared" ref="AE216" si="334">AE215/1</f>
        <v>0</v>
      </c>
      <c r="AF216" s="182">
        <f t="shared" ref="AF216" si="335">AF215/2</f>
        <v>0</v>
      </c>
      <c r="AG216" s="182">
        <f t="shared" ref="AG216" si="336">AG215/3</f>
        <v>27</v>
      </c>
      <c r="AH216" s="182">
        <f t="shared" ref="AH216" si="337">AH215/4</f>
        <v>22</v>
      </c>
      <c r="AI216" s="182">
        <f t="shared" ref="AI216" si="338">AI215/1</f>
        <v>0</v>
      </c>
      <c r="AJ216" s="182">
        <f t="shared" ref="AJ216" si="339">AJ215/2</f>
        <v>0</v>
      </c>
      <c r="AK216" s="182">
        <f t="shared" ref="AK216" si="340">AK215/3</f>
        <v>31</v>
      </c>
      <c r="AL216" s="182">
        <f t="shared" ref="AL216" si="341">AL215/4</f>
        <v>18</v>
      </c>
      <c r="AM216" s="182">
        <f t="shared" ref="AM216" si="342">AM215/1</f>
        <v>0</v>
      </c>
      <c r="AN216" s="182">
        <f t="shared" ref="AN216" si="343">AN215/2</f>
        <v>0</v>
      </c>
      <c r="AO216" s="182">
        <f t="shared" ref="AO216" si="344">AO215/3</f>
        <v>28</v>
      </c>
      <c r="AP216" s="182">
        <f t="shared" ref="AP216" si="345">AP215/4</f>
        <v>21</v>
      </c>
      <c r="AQ216" s="182">
        <f t="shared" ref="AQ216" si="346">AQ215/1</f>
        <v>0</v>
      </c>
      <c r="AR216" s="182">
        <f t="shared" ref="AR216" si="347">AR215/2</f>
        <v>2</v>
      </c>
      <c r="AS216" s="182">
        <f t="shared" ref="AS216" si="348">AS215/3</f>
        <v>36</v>
      </c>
      <c r="AT216" s="182">
        <f t="shared" ref="AT216" si="349">AT215/4</f>
        <v>11</v>
      </c>
      <c r="AU216" s="182">
        <f t="shared" ref="AU216" si="350">AU215/1</f>
        <v>0</v>
      </c>
      <c r="AV216" s="182">
        <f t="shared" ref="AV216" si="351">AV215/2</f>
        <v>0</v>
      </c>
      <c r="AW216" s="182">
        <f t="shared" ref="AW216" si="352">AW215/3</f>
        <v>36</v>
      </c>
      <c r="AX216" s="182">
        <f t="shared" ref="AX216" si="353">AX215/4</f>
        <v>13</v>
      </c>
      <c r="AY216" s="182">
        <f t="shared" ref="AY216" si="354">AY215/1</f>
        <v>0</v>
      </c>
      <c r="AZ216" s="182">
        <f t="shared" ref="AZ216" si="355">AZ215/2</f>
        <v>1</v>
      </c>
      <c r="BA216" s="182">
        <f t="shared" ref="BA216" si="356">BA215/3</f>
        <v>28</v>
      </c>
      <c r="BB216" s="182">
        <f t="shared" ref="BB216" si="357">BB215/4</f>
        <v>20</v>
      </c>
      <c r="BC216" s="182">
        <f t="shared" ref="BC216" si="358">BC215/1</f>
        <v>0</v>
      </c>
      <c r="BD216" s="182">
        <f t="shared" ref="BD216" si="359">BD215/2</f>
        <v>0</v>
      </c>
      <c r="BE216" s="182">
        <f t="shared" ref="BE216" si="360">BE215/3</f>
        <v>34</v>
      </c>
      <c r="BF216" s="182">
        <f t="shared" ref="BF216" si="361">BF215/4</f>
        <v>15</v>
      </c>
      <c r="BG216" s="182">
        <f t="shared" ref="BG216" si="362">BG215/1</f>
        <v>0</v>
      </c>
      <c r="BH216" s="182">
        <f t="shared" ref="BH216" si="363">BH215/2</f>
        <v>3</v>
      </c>
      <c r="BI216" s="182">
        <f t="shared" ref="BI216" si="364">BI215/3</f>
        <v>31</v>
      </c>
      <c r="BJ216" s="182">
        <f t="shared" ref="BJ216" si="365">BJ215/4</f>
        <v>15</v>
      </c>
      <c r="BK216" s="182">
        <f t="shared" ref="BK216" si="366">BK215/1</f>
        <v>0</v>
      </c>
      <c r="BL216" s="182">
        <f t="shared" ref="BL216" si="367">BL215/2</f>
        <v>1</v>
      </c>
      <c r="BM216" s="182">
        <f t="shared" ref="BM216" si="368">BM215/3</f>
        <v>26</v>
      </c>
      <c r="BN216" s="182">
        <f t="shared" ref="BN216" si="369">BN215/4</f>
        <v>22</v>
      </c>
      <c r="BO216" s="182">
        <f t="shared" ref="BO216" si="370">BO215/1</f>
        <v>0</v>
      </c>
      <c r="BP216" s="182">
        <f t="shared" ref="BP216" si="371">BP215/2</f>
        <v>0</v>
      </c>
      <c r="BQ216" s="182">
        <f t="shared" ref="BQ216" si="372">BQ215/3</f>
        <v>33</v>
      </c>
      <c r="BR216" s="182">
        <f t="shared" ref="BR216" si="373">BR215/4</f>
        <v>16</v>
      </c>
      <c r="BS216" s="182">
        <f t="shared" ref="BS216" si="374">BS215/1</f>
        <v>0</v>
      </c>
      <c r="BT216" s="182">
        <f t="shared" ref="BT216" si="375">BT215/2</f>
        <v>0</v>
      </c>
      <c r="BU216" s="182">
        <f t="shared" ref="BU216" si="376">BU215/3</f>
        <v>29</v>
      </c>
      <c r="BV216" s="182">
        <f t="shared" ref="BV216" si="377">BV215/4</f>
        <v>20</v>
      </c>
    </row>
    <row r="217" spans="1:94" s="263" customFormat="1">
      <c r="A217" s="114"/>
      <c r="B217" s="458"/>
      <c r="C217" s="453"/>
      <c r="D217" s="455"/>
      <c r="E217" s="450"/>
      <c r="F217" s="450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450"/>
      <c r="R217" s="450"/>
      <c r="S217" s="118">
        <f>SUM(S215:V215)</f>
        <v>155</v>
      </c>
      <c r="T217" s="118"/>
      <c r="U217" s="118"/>
      <c r="V217" s="118"/>
      <c r="W217" s="118">
        <f>SUM(W215:Z215)</f>
        <v>155</v>
      </c>
      <c r="X217" s="118"/>
      <c r="Y217" s="118"/>
      <c r="Z217" s="118"/>
      <c r="AA217" s="118">
        <f>SUM(AA215:AD215)</f>
        <v>166</v>
      </c>
      <c r="AB217" s="118"/>
      <c r="AC217" s="118"/>
      <c r="AD217" s="118"/>
      <c r="AE217" s="118">
        <f>SUM(AE215:AH215)</f>
        <v>169</v>
      </c>
      <c r="AF217" s="118"/>
      <c r="AG217" s="118"/>
      <c r="AH217" s="118"/>
      <c r="AI217" s="118">
        <f>SUM(AI215:AL215)</f>
        <v>165</v>
      </c>
      <c r="AJ217" s="118"/>
      <c r="AK217" s="118"/>
      <c r="AL217" s="118"/>
      <c r="AM217" s="118">
        <f>SUM(AM215:AP215)</f>
        <v>168</v>
      </c>
      <c r="AN217" s="118"/>
      <c r="AO217" s="118"/>
      <c r="AP217" s="118"/>
      <c r="AQ217" s="118">
        <f>SUM(AQ215:AT215)</f>
        <v>156</v>
      </c>
      <c r="AR217" s="118"/>
      <c r="AS217" s="118"/>
      <c r="AT217" s="118"/>
      <c r="AU217" s="118">
        <f>SUM(AU215:AX215)</f>
        <v>160</v>
      </c>
      <c r="AV217" s="118"/>
      <c r="AW217" s="118"/>
      <c r="AX217" s="118"/>
      <c r="AY217" s="118">
        <f>SUM(AY215:BB215)</f>
        <v>166</v>
      </c>
      <c r="AZ217" s="118"/>
      <c r="BA217" s="118"/>
      <c r="BB217" s="118"/>
      <c r="BC217" s="118">
        <f>SUM(BC215:BF215)</f>
        <v>162</v>
      </c>
      <c r="BD217" s="118"/>
      <c r="BE217" s="118"/>
      <c r="BF217" s="118"/>
      <c r="BG217" s="118">
        <f>SUM(BG215:BJ215)</f>
        <v>159</v>
      </c>
      <c r="BH217" s="118"/>
      <c r="BI217" s="118"/>
      <c r="BJ217" s="118"/>
      <c r="BK217" s="118">
        <f>SUM(BK215:BN215)</f>
        <v>168</v>
      </c>
      <c r="BL217" s="118"/>
      <c r="BM217" s="118"/>
      <c r="BN217" s="118"/>
      <c r="BO217" s="118">
        <f>SUM(BO215:BR215)</f>
        <v>163</v>
      </c>
      <c r="BP217" s="118"/>
      <c r="BQ217" s="118"/>
      <c r="BR217" s="118"/>
      <c r="BS217" s="118">
        <f>SUM(BS215:BV215)</f>
        <v>167</v>
      </c>
      <c r="BT217" s="118"/>
      <c r="BU217" s="118"/>
      <c r="BV217" s="118"/>
    </row>
    <row r="218" spans="1:94" s="263" customFormat="1">
      <c r="A218" s="114"/>
      <c r="B218" s="458"/>
      <c r="C218" s="453"/>
      <c r="D218" s="455"/>
      <c r="E218" s="450"/>
      <c r="F218" s="450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450"/>
      <c r="R218" s="450"/>
      <c r="S218" s="118">
        <v>49</v>
      </c>
      <c r="T218" s="118">
        <v>49</v>
      </c>
      <c r="U218" s="118">
        <v>49</v>
      </c>
      <c r="V218" s="118">
        <v>49</v>
      </c>
      <c r="W218" s="118">
        <v>49</v>
      </c>
      <c r="X218" s="118">
        <v>49</v>
      </c>
      <c r="Y218" s="118">
        <v>49</v>
      </c>
      <c r="Z218" s="118">
        <v>49</v>
      </c>
      <c r="AA218" s="118">
        <v>49</v>
      </c>
      <c r="AB218" s="118">
        <v>49</v>
      </c>
      <c r="AC218" s="118">
        <v>49</v>
      </c>
      <c r="AD218" s="118">
        <v>49</v>
      </c>
      <c r="AE218" s="118">
        <v>49</v>
      </c>
      <c r="AF218" s="118">
        <v>49</v>
      </c>
      <c r="AG218" s="118">
        <v>49</v>
      </c>
      <c r="AH218" s="118">
        <v>49</v>
      </c>
      <c r="AI218" s="118">
        <v>49</v>
      </c>
      <c r="AJ218" s="118">
        <v>49</v>
      </c>
      <c r="AK218" s="118">
        <v>49</v>
      </c>
      <c r="AL218" s="118">
        <v>49</v>
      </c>
      <c r="AM218" s="118">
        <v>49</v>
      </c>
      <c r="AN218" s="118">
        <v>49</v>
      </c>
      <c r="AO218" s="118">
        <v>49</v>
      </c>
      <c r="AP218" s="118">
        <v>49</v>
      </c>
      <c r="AQ218" s="118">
        <v>49</v>
      </c>
      <c r="AR218" s="118">
        <v>49</v>
      </c>
      <c r="AS218" s="118">
        <v>49</v>
      </c>
      <c r="AT218" s="118">
        <v>49</v>
      </c>
      <c r="AU218" s="118">
        <v>49</v>
      </c>
      <c r="AV218" s="118">
        <v>49</v>
      </c>
      <c r="AW218" s="118">
        <v>49</v>
      </c>
      <c r="AX218" s="118">
        <v>49</v>
      </c>
      <c r="AY218" s="118">
        <v>49</v>
      </c>
      <c r="AZ218" s="118">
        <v>49</v>
      </c>
      <c r="BA218" s="118">
        <v>49</v>
      </c>
      <c r="BB218" s="118">
        <v>49</v>
      </c>
      <c r="BC218" s="118">
        <v>49</v>
      </c>
      <c r="BD218" s="118">
        <v>49</v>
      </c>
      <c r="BE218" s="118">
        <v>49</v>
      </c>
      <c r="BF218" s="118">
        <v>49</v>
      </c>
      <c r="BG218" s="118">
        <v>49</v>
      </c>
      <c r="BH218" s="118">
        <v>49</v>
      </c>
      <c r="BI218" s="118">
        <v>49</v>
      </c>
      <c r="BJ218" s="118">
        <v>49</v>
      </c>
      <c r="BK218" s="118">
        <v>49</v>
      </c>
      <c r="BL218" s="118">
        <v>49</v>
      </c>
      <c r="BM218" s="118">
        <v>49</v>
      </c>
      <c r="BN218" s="118">
        <v>49</v>
      </c>
      <c r="BO218" s="118">
        <v>49</v>
      </c>
      <c r="BP218" s="118">
        <v>49</v>
      </c>
      <c r="BQ218" s="118">
        <v>49</v>
      </c>
      <c r="BR218" s="118">
        <v>49</v>
      </c>
      <c r="BS218" s="118">
        <v>49</v>
      </c>
      <c r="BT218" s="118">
        <v>49</v>
      </c>
      <c r="BU218" s="118">
        <v>49</v>
      </c>
      <c r="BV218" s="118">
        <v>49</v>
      </c>
    </row>
    <row r="219" spans="1:94" s="543" customFormat="1">
      <c r="A219" s="464"/>
      <c r="B219" s="547"/>
      <c r="C219" s="548"/>
      <c r="D219" s="541"/>
      <c r="E219" s="542"/>
      <c r="F219" s="542"/>
      <c r="G219" s="464"/>
      <c r="H219" s="464"/>
      <c r="I219" s="464"/>
      <c r="J219" s="464"/>
      <c r="K219" s="464"/>
      <c r="L219" s="464"/>
      <c r="M219" s="464"/>
      <c r="N219" s="464"/>
      <c r="O219" s="464"/>
      <c r="P219" s="464"/>
      <c r="Q219" s="542"/>
      <c r="R219" s="542"/>
      <c r="S219" s="467">
        <f>S216/S218*100%</f>
        <v>2.0408163265306121E-2</v>
      </c>
      <c r="T219" s="467">
        <f t="shared" ref="T219:BV219" si="378">T216/T218*100%</f>
        <v>0</v>
      </c>
      <c r="U219" s="467">
        <f t="shared" si="378"/>
        <v>0.77551020408163263</v>
      </c>
      <c r="V219" s="467">
        <f t="shared" si="378"/>
        <v>0.20408163265306123</v>
      </c>
      <c r="W219" s="467">
        <f t="shared" si="378"/>
        <v>0</v>
      </c>
      <c r="X219" s="467">
        <f t="shared" si="378"/>
        <v>0</v>
      </c>
      <c r="Y219" s="467">
        <f t="shared" si="378"/>
        <v>0.83673469387755106</v>
      </c>
      <c r="Z219" s="467">
        <f t="shared" si="378"/>
        <v>0.16326530612244897</v>
      </c>
      <c r="AA219" s="467">
        <f t="shared" si="378"/>
        <v>0</v>
      </c>
      <c r="AB219" s="467">
        <f t="shared" si="378"/>
        <v>2.0408163265306121E-2</v>
      </c>
      <c r="AC219" s="467">
        <f t="shared" si="378"/>
        <v>0.5714285714285714</v>
      </c>
      <c r="AD219" s="467">
        <f t="shared" si="378"/>
        <v>0.40816326530612246</v>
      </c>
      <c r="AE219" s="467">
        <f t="shared" si="378"/>
        <v>0</v>
      </c>
      <c r="AF219" s="467">
        <f t="shared" si="378"/>
        <v>0</v>
      </c>
      <c r="AG219" s="467">
        <f t="shared" si="378"/>
        <v>0.55102040816326525</v>
      </c>
      <c r="AH219" s="467">
        <f t="shared" si="378"/>
        <v>0.44897959183673469</v>
      </c>
      <c r="AI219" s="467">
        <f t="shared" si="378"/>
        <v>0</v>
      </c>
      <c r="AJ219" s="467">
        <f t="shared" si="378"/>
        <v>0</v>
      </c>
      <c r="AK219" s="467">
        <f t="shared" si="378"/>
        <v>0.63265306122448983</v>
      </c>
      <c r="AL219" s="467">
        <f t="shared" si="378"/>
        <v>0.36734693877551022</v>
      </c>
      <c r="AM219" s="467">
        <f t="shared" si="378"/>
        <v>0</v>
      </c>
      <c r="AN219" s="467">
        <f t="shared" si="378"/>
        <v>0</v>
      </c>
      <c r="AO219" s="467">
        <f t="shared" si="378"/>
        <v>0.5714285714285714</v>
      </c>
      <c r="AP219" s="467">
        <f t="shared" si="378"/>
        <v>0.42857142857142855</v>
      </c>
      <c r="AQ219" s="467">
        <f t="shared" si="378"/>
        <v>0</v>
      </c>
      <c r="AR219" s="467">
        <f t="shared" si="378"/>
        <v>4.0816326530612242E-2</v>
      </c>
      <c r="AS219" s="467">
        <f t="shared" si="378"/>
        <v>0.73469387755102045</v>
      </c>
      <c r="AT219" s="467">
        <f t="shared" si="378"/>
        <v>0.22448979591836735</v>
      </c>
      <c r="AU219" s="467">
        <f t="shared" si="378"/>
        <v>0</v>
      </c>
      <c r="AV219" s="467">
        <f t="shared" si="378"/>
        <v>0</v>
      </c>
      <c r="AW219" s="467">
        <f t="shared" si="378"/>
        <v>0.73469387755102045</v>
      </c>
      <c r="AX219" s="467">
        <f t="shared" si="378"/>
        <v>0.26530612244897961</v>
      </c>
      <c r="AY219" s="467">
        <f t="shared" si="378"/>
        <v>0</v>
      </c>
      <c r="AZ219" s="467">
        <f t="shared" si="378"/>
        <v>2.0408163265306121E-2</v>
      </c>
      <c r="BA219" s="467">
        <f t="shared" si="378"/>
        <v>0.5714285714285714</v>
      </c>
      <c r="BB219" s="467">
        <f t="shared" si="378"/>
        <v>0.40816326530612246</v>
      </c>
      <c r="BC219" s="467">
        <f t="shared" si="378"/>
        <v>0</v>
      </c>
      <c r="BD219" s="467">
        <f t="shared" si="378"/>
        <v>0</v>
      </c>
      <c r="BE219" s="467">
        <f t="shared" si="378"/>
        <v>0.69387755102040816</v>
      </c>
      <c r="BF219" s="467">
        <f t="shared" si="378"/>
        <v>0.30612244897959184</v>
      </c>
      <c r="BG219" s="467">
        <f t="shared" si="378"/>
        <v>0</v>
      </c>
      <c r="BH219" s="467">
        <f t="shared" si="378"/>
        <v>6.1224489795918366E-2</v>
      </c>
      <c r="BI219" s="467">
        <f t="shared" si="378"/>
        <v>0.63265306122448983</v>
      </c>
      <c r="BJ219" s="467">
        <f t="shared" si="378"/>
        <v>0.30612244897959184</v>
      </c>
      <c r="BK219" s="467">
        <f t="shared" si="378"/>
        <v>0</v>
      </c>
      <c r="BL219" s="467">
        <f t="shared" si="378"/>
        <v>2.0408163265306121E-2</v>
      </c>
      <c r="BM219" s="467">
        <f t="shared" si="378"/>
        <v>0.53061224489795922</v>
      </c>
      <c r="BN219" s="467">
        <f t="shared" si="378"/>
        <v>0.44897959183673469</v>
      </c>
      <c r="BO219" s="467">
        <f t="shared" si="378"/>
        <v>0</v>
      </c>
      <c r="BP219" s="467">
        <f t="shared" si="378"/>
        <v>0</v>
      </c>
      <c r="BQ219" s="467">
        <f t="shared" si="378"/>
        <v>0.67346938775510201</v>
      </c>
      <c r="BR219" s="467">
        <f t="shared" si="378"/>
        <v>0.32653061224489793</v>
      </c>
      <c r="BS219" s="467">
        <f t="shared" si="378"/>
        <v>0</v>
      </c>
      <c r="BT219" s="467">
        <f t="shared" si="378"/>
        <v>0</v>
      </c>
      <c r="BU219" s="467">
        <f t="shared" si="378"/>
        <v>0.59183673469387754</v>
      </c>
      <c r="BV219" s="467">
        <f t="shared" si="378"/>
        <v>0.40816326530612246</v>
      </c>
    </row>
    <row r="220" spans="1:94" s="263" customFormat="1">
      <c r="A220" s="114"/>
      <c r="B220" s="458"/>
      <c r="C220" s="453"/>
      <c r="D220" s="455"/>
      <c r="E220" s="450"/>
      <c r="F220" s="450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450"/>
      <c r="R220" s="450"/>
      <c r="S220" s="468">
        <f>SUM(S219:V219)</f>
        <v>1</v>
      </c>
      <c r="T220" s="118"/>
      <c r="U220" s="118"/>
      <c r="V220" s="118"/>
      <c r="W220" s="468">
        <f>SUM(W219:Z219)</f>
        <v>1</v>
      </c>
      <c r="X220" s="118"/>
      <c r="Y220" s="118"/>
      <c r="Z220" s="118"/>
      <c r="AA220" s="468">
        <f>SUM(AA219:AD219)</f>
        <v>1</v>
      </c>
      <c r="AB220" s="118"/>
      <c r="AC220" s="118"/>
      <c r="AD220" s="118"/>
      <c r="AE220" s="468">
        <f>SUM(AE219:AH219)</f>
        <v>1</v>
      </c>
      <c r="AF220" s="118"/>
      <c r="AG220" s="118"/>
      <c r="AH220" s="118"/>
      <c r="AI220" s="468">
        <f>SUM(AI219:AL219)</f>
        <v>1</v>
      </c>
      <c r="AJ220" s="118"/>
      <c r="AK220" s="118"/>
      <c r="AL220" s="118"/>
      <c r="AM220" s="468">
        <f>SUM(AM219:AP219)</f>
        <v>1</v>
      </c>
      <c r="AN220" s="118"/>
      <c r="AO220" s="118"/>
      <c r="AP220" s="118"/>
      <c r="AQ220" s="468">
        <f>SUM(AQ219:AT219)</f>
        <v>1</v>
      </c>
      <c r="AR220" s="118"/>
      <c r="AS220" s="118"/>
      <c r="AT220" s="118"/>
      <c r="AU220" s="468">
        <f>SUM(AU219:AX219)</f>
        <v>1</v>
      </c>
      <c r="AV220" s="118"/>
      <c r="AW220" s="118"/>
      <c r="AX220" s="118"/>
      <c r="AY220" s="468">
        <f>SUM(AY219:BB219)</f>
        <v>1</v>
      </c>
      <c r="AZ220" s="118"/>
      <c r="BA220" s="118"/>
      <c r="BB220" s="118"/>
      <c r="BC220" s="468">
        <f>SUM(BC219:BF219)</f>
        <v>1</v>
      </c>
      <c r="BD220" s="118"/>
      <c r="BE220" s="118"/>
      <c r="BF220" s="118"/>
      <c r="BG220" s="468">
        <f>SUM(BG219:BJ219)</f>
        <v>1</v>
      </c>
      <c r="BH220" s="118"/>
      <c r="BI220" s="118"/>
      <c r="BJ220" s="118"/>
      <c r="BK220" s="468">
        <f>SUM(BK219:BN219)</f>
        <v>1</v>
      </c>
      <c r="BL220" s="118"/>
      <c r="BM220" s="118"/>
      <c r="BN220" s="118"/>
      <c r="BO220" s="468">
        <f>SUM(BO219:BR219)</f>
        <v>1</v>
      </c>
      <c r="BP220" s="118"/>
      <c r="BQ220" s="118"/>
      <c r="BR220" s="118"/>
      <c r="BS220" s="468">
        <f>SUM(BS219:BV219)</f>
        <v>1</v>
      </c>
      <c r="BT220" s="118"/>
      <c r="BU220" s="118"/>
      <c r="BV220" s="118"/>
    </row>
    <row r="221" spans="1:94">
      <c r="A221" s="17">
        <v>182</v>
      </c>
      <c r="B221" s="341">
        <v>1</v>
      </c>
      <c r="C221" s="775" t="s">
        <v>589</v>
      </c>
      <c r="D221" s="18">
        <v>1</v>
      </c>
      <c r="E221" s="19"/>
      <c r="F221" s="500"/>
      <c r="G221" s="20"/>
      <c r="H221" s="20">
        <v>1</v>
      </c>
      <c r="I221" s="20"/>
      <c r="J221" s="20"/>
      <c r="K221" s="20"/>
      <c r="L221" s="20"/>
      <c r="M221" s="20"/>
      <c r="N221" s="20"/>
      <c r="O221" s="20"/>
      <c r="P221" s="20"/>
      <c r="Q221" s="19"/>
      <c r="R221" s="500"/>
      <c r="S221" s="145"/>
      <c r="T221" s="145"/>
      <c r="U221" s="145"/>
      <c r="V221" s="145">
        <v>4</v>
      </c>
      <c r="W221" s="10"/>
      <c r="X221" s="10"/>
      <c r="Y221" s="10">
        <v>3</v>
      </c>
      <c r="Z221" s="10"/>
      <c r="AA221" s="146"/>
      <c r="AB221" s="146"/>
      <c r="AC221" s="146">
        <v>3</v>
      </c>
      <c r="AD221" s="146"/>
      <c r="AE221" s="147"/>
      <c r="AF221" s="147"/>
      <c r="AG221" s="147"/>
      <c r="AH221" s="147">
        <v>4</v>
      </c>
      <c r="AI221" s="148"/>
      <c r="AJ221" s="148"/>
      <c r="AK221" s="148">
        <v>3</v>
      </c>
      <c r="AL221" s="148"/>
      <c r="AM221" s="149"/>
      <c r="AN221" s="149"/>
      <c r="AO221" s="149">
        <v>3</v>
      </c>
      <c r="AP221" s="149"/>
      <c r="AQ221" s="10"/>
      <c r="AR221" s="10"/>
      <c r="AS221" s="10">
        <v>3</v>
      </c>
      <c r="AT221" s="10"/>
      <c r="AU221" s="150"/>
      <c r="AV221" s="150"/>
      <c r="AW221" s="150">
        <v>3</v>
      </c>
      <c r="AX221" s="150"/>
      <c r="AY221" s="145"/>
      <c r="AZ221" s="145"/>
      <c r="BA221" s="145"/>
      <c r="BB221" s="145">
        <v>4</v>
      </c>
      <c r="BC221" s="10"/>
      <c r="BD221" s="10"/>
      <c r="BE221" s="10">
        <v>3</v>
      </c>
      <c r="BF221" s="10"/>
      <c r="BG221" s="146"/>
      <c r="BH221" s="146"/>
      <c r="BI221" s="146"/>
      <c r="BJ221" s="146">
        <v>4</v>
      </c>
      <c r="BK221" s="147"/>
      <c r="BL221" s="147"/>
      <c r="BM221" s="147"/>
      <c r="BN221" s="147">
        <v>4</v>
      </c>
      <c r="BO221" s="148"/>
      <c r="BP221" s="148"/>
      <c r="BQ221" s="148">
        <v>3</v>
      </c>
      <c r="BR221" s="148"/>
      <c r="BS221" s="149"/>
      <c r="BT221" s="149"/>
      <c r="BU221" s="149"/>
      <c r="BV221" s="149">
        <v>4</v>
      </c>
      <c r="CK221" s="28"/>
      <c r="CP221" s="28"/>
    </row>
    <row r="222" spans="1:94">
      <c r="A222" s="17">
        <v>183</v>
      </c>
      <c r="B222" s="341">
        <v>2</v>
      </c>
      <c r="C222" s="775"/>
      <c r="D222" s="18"/>
      <c r="E222" s="19">
        <v>1</v>
      </c>
      <c r="F222" s="500"/>
      <c r="G222" s="20"/>
      <c r="H222" s="20"/>
      <c r="I222" s="20">
        <v>1</v>
      </c>
      <c r="J222" s="20"/>
      <c r="K222" s="20"/>
      <c r="L222" s="20"/>
      <c r="M222" s="20"/>
      <c r="N222" s="20"/>
      <c r="O222" s="20"/>
      <c r="P222" s="20"/>
      <c r="Q222" s="19"/>
      <c r="R222" s="500"/>
      <c r="S222" s="145"/>
      <c r="T222" s="145"/>
      <c r="U222" s="145">
        <v>3</v>
      </c>
      <c r="V222" s="145"/>
      <c r="W222" s="10"/>
      <c r="X222" s="10"/>
      <c r="Y222" s="10">
        <v>3</v>
      </c>
      <c r="Z222" s="10"/>
      <c r="AA222" s="146"/>
      <c r="AB222" s="146"/>
      <c r="AC222" s="146">
        <v>3</v>
      </c>
      <c r="AD222" s="146"/>
      <c r="AE222" s="147"/>
      <c r="AF222" s="147"/>
      <c r="AG222" s="147">
        <v>3</v>
      </c>
      <c r="AH222" s="147"/>
      <c r="AI222" s="148"/>
      <c r="AJ222" s="148"/>
      <c r="AK222" s="148">
        <v>3</v>
      </c>
      <c r="AL222" s="148"/>
      <c r="AM222" s="149"/>
      <c r="AN222" s="149"/>
      <c r="AO222" s="149">
        <v>3</v>
      </c>
      <c r="AP222" s="149"/>
      <c r="AQ222" s="10"/>
      <c r="AR222" s="10"/>
      <c r="AS222" s="10">
        <v>3</v>
      </c>
      <c r="AT222" s="10"/>
      <c r="AU222" s="150"/>
      <c r="AV222" s="150"/>
      <c r="AW222" s="150">
        <v>3</v>
      </c>
      <c r="AX222" s="150"/>
      <c r="AY222" s="145"/>
      <c r="AZ222" s="145"/>
      <c r="BA222" s="145">
        <v>3</v>
      </c>
      <c r="BB222" s="145"/>
      <c r="BC222" s="10"/>
      <c r="BD222" s="10"/>
      <c r="BE222" s="10">
        <v>3</v>
      </c>
      <c r="BF222" s="10"/>
      <c r="BG222" s="146"/>
      <c r="BH222" s="146"/>
      <c r="BI222" s="146">
        <v>3</v>
      </c>
      <c r="BJ222" s="146"/>
      <c r="BK222" s="147"/>
      <c r="BL222" s="147"/>
      <c r="BM222" s="147">
        <v>3</v>
      </c>
      <c r="BN222" s="147"/>
      <c r="BO222" s="148"/>
      <c r="BP222" s="148"/>
      <c r="BQ222" s="148">
        <v>3</v>
      </c>
      <c r="BR222" s="148"/>
      <c r="BS222" s="149"/>
      <c r="BT222" s="149"/>
      <c r="BU222" s="149"/>
      <c r="BV222" s="149">
        <v>4</v>
      </c>
      <c r="CK222" s="28"/>
      <c r="CP222" s="28"/>
    </row>
    <row r="223" spans="1:94">
      <c r="A223" s="17">
        <v>184</v>
      </c>
      <c r="B223" s="341">
        <v>3</v>
      </c>
      <c r="C223" s="775"/>
      <c r="D223" s="18">
        <v>1</v>
      </c>
      <c r="E223" s="19"/>
      <c r="F223" s="500"/>
      <c r="G223" s="20"/>
      <c r="H223" s="20"/>
      <c r="I223" s="20">
        <v>1</v>
      </c>
      <c r="J223" s="20"/>
      <c r="K223" s="20"/>
      <c r="L223" s="20"/>
      <c r="M223" s="20"/>
      <c r="N223" s="20"/>
      <c r="O223" s="20"/>
      <c r="P223" s="20"/>
      <c r="Q223" s="19"/>
      <c r="R223" s="500"/>
      <c r="S223" s="145"/>
      <c r="T223" s="145"/>
      <c r="U223" s="145">
        <v>3</v>
      </c>
      <c r="V223" s="145"/>
      <c r="W223" s="10"/>
      <c r="X223" s="10"/>
      <c r="Y223" s="10">
        <v>3</v>
      </c>
      <c r="Z223" s="10"/>
      <c r="AA223" s="146"/>
      <c r="AB223" s="146"/>
      <c r="AC223" s="146">
        <v>3</v>
      </c>
      <c r="AD223" s="146"/>
      <c r="AE223" s="147"/>
      <c r="AF223" s="147"/>
      <c r="AG223" s="147"/>
      <c r="AH223" s="147">
        <v>4</v>
      </c>
      <c r="AI223" s="148"/>
      <c r="AJ223" s="148"/>
      <c r="AK223" s="148">
        <v>3</v>
      </c>
      <c r="AL223" s="148"/>
      <c r="AM223" s="149"/>
      <c r="AN223" s="149"/>
      <c r="AO223" s="149">
        <v>3</v>
      </c>
      <c r="AP223" s="149"/>
      <c r="AQ223" s="10"/>
      <c r="AR223" s="10"/>
      <c r="AS223" s="10">
        <v>3</v>
      </c>
      <c r="AT223" s="10"/>
      <c r="AU223" s="150"/>
      <c r="AV223" s="150"/>
      <c r="AW223" s="150">
        <v>3</v>
      </c>
      <c r="AX223" s="150"/>
      <c r="AY223" s="145"/>
      <c r="AZ223" s="145"/>
      <c r="BA223" s="145">
        <v>3</v>
      </c>
      <c r="BB223" s="145"/>
      <c r="BC223" s="10"/>
      <c r="BD223" s="10"/>
      <c r="BE223" s="10">
        <v>3</v>
      </c>
      <c r="BF223" s="10"/>
      <c r="BG223" s="146"/>
      <c r="BH223" s="146"/>
      <c r="BI223" s="146">
        <v>3</v>
      </c>
      <c r="BJ223" s="146"/>
      <c r="BK223" s="147"/>
      <c r="BL223" s="147"/>
      <c r="BM223" s="147"/>
      <c r="BN223" s="147">
        <v>4</v>
      </c>
      <c r="BO223" s="148"/>
      <c r="BP223" s="148"/>
      <c r="BQ223" s="148"/>
      <c r="BR223" s="148">
        <v>4</v>
      </c>
      <c r="BS223" s="149"/>
      <c r="BT223" s="149"/>
      <c r="BU223" s="149"/>
      <c r="BV223" s="149">
        <v>4</v>
      </c>
      <c r="CK223" s="28"/>
      <c r="CP223" s="28"/>
    </row>
    <row r="224" spans="1:94">
      <c r="A224" s="17">
        <v>185</v>
      </c>
      <c r="B224" s="341">
        <v>4</v>
      </c>
      <c r="C224" s="775"/>
      <c r="D224" s="18">
        <v>1</v>
      </c>
      <c r="E224" s="19"/>
      <c r="F224" s="500"/>
      <c r="G224" s="20"/>
      <c r="H224" s="20"/>
      <c r="I224" s="20">
        <v>1</v>
      </c>
      <c r="J224" s="20"/>
      <c r="K224" s="20"/>
      <c r="L224" s="20"/>
      <c r="M224" s="20"/>
      <c r="N224" s="20"/>
      <c r="O224" s="20"/>
      <c r="P224" s="20"/>
      <c r="Q224" s="19"/>
      <c r="R224" s="500"/>
      <c r="S224" s="145"/>
      <c r="T224" s="145"/>
      <c r="U224" s="145">
        <v>3</v>
      </c>
      <c r="V224" s="145"/>
      <c r="W224" s="10"/>
      <c r="X224" s="10"/>
      <c r="Y224" s="10">
        <v>3</v>
      </c>
      <c r="Z224" s="10"/>
      <c r="AA224" s="146"/>
      <c r="AB224" s="146"/>
      <c r="AC224" s="146">
        <v>3</v>
      </c>
      <c r="AD224" s="146"/>
      <c r="AE224" s="147"/>
      <c r="AF224" s="147"/>
      <c r="AG224" s="147"/>
      <c r="AH224" s="147">
        <v>4</v>
      </c>
      <c r="AI224" s="148"/>
      <c r="AJ224" s="148"/>
      <c r="AK224" s="148">
        <v>3</v>
      </c>
      <c r="AL224" s="148"/>
      <c r="AM224" s="149"/>
      <c r="AN224" s="149"/>
      <c r="AO224" s="149">
        <v>3</v>
      </c>
      <c r="AP224" s="149"/>
      <c r="AQ224" s="10"/>
      <c r="AR224" s="10"/>
      <c r="AS224" s="10">
        <v>3</v>
      </c>
      <c r="AT224" s="10"/>
      <c r="AU224" s="150"/>
      <c r="AV224" s="150"/>
      <c r="AW224" s="150">
        <v>3</v>
      </c>
      <c r="AX224" s="150"/>
      <c r="AY224" s="145"/>
      <c r="AZ224" s="145"/>
      <c r="BA224" s="145">
        <v>3</v>
      </c>
      <c r="BB224" s="145"/>
      <c r="BC224" s="10"/>
      <c r="BD224" s="10"/>
      <c r="BE224" s="10">
        <v>3</v>
      </c>
      <c r="BF224" s="10"/>
      <c r="BG224" s="146"/>
      <c r="BH224" s="146"/>
      <c r="BI224" s="146">
        <v>3</v>
      </c>
      <c r="BJ224" s="146"/>
      <c r="BK224" s="147"/>
      <c r="BL224" s="147"/>
      <c r="BM224" s="147"/>
      <c r="BN224" s="147">
        <v>4</v>
      </c>
      <c r="BO224" s="148"/>
      <c r="BP224" s="148"/>
      <c r="BQ224" s="148">
        <v>3</v>
      </c>
      <c r="BR224" s="148"/>
      <c r="BS224" s="149"/>
      <c r="BT224" s="149"/>
      <c r="BU224" s="149">
        <v>3</v>
      </c>
      <c r="BV224" s="149"/>
      <c r="CK224" s="28"/>
      <c r="CP224" s="28"/>
    </row>
    <row r="225" spans="1:94">
      <c r="A225" s="17">
        <v>186</v>
      </c>
      <c r="B225" s="341">
        <v>5</v>
      </c>
      <c r="C225" s="775"/>
      <c r="D225" s="18">
        <v>1</v>
      </c>
      <c r="E225" s="19"/>
      <c r="F225" s="500"/>
      <c r="G225" s="20"/>
      <c r="H225" s="20"/>
      <c r="I225" s="20">
        <v>1</v>
      </c>
      <c r="J225" s="20"/>
      <c r="K225" s="20"/>
      <c r="L225" s="20"/>
      <c r="M225" s="20"/>
      <c r="N225" s="20"/>
      <c r="O225" s="20"/>
      <c r="P225" s="20"/>
      <c r="Q225" s="19"/>
      <c r="R225" s="500"/>
      <c r="S225" s="145"/>
      <c r="T225" s="145"/>
      <c r="U225" s="145">
        <v>3</v>
      </c>
      <c r="V225" s="145"/>
      <c r="W225" s="10"/>
      <c r="X225" s="10"/>
      <c r="Y225" s="10">
        <v>3</v>
      </c>
      <c r="Z225" s="10"/>
      <c r="AA225" s="146"/>
      <c r="AB225" s="146"/>
      <c r="AC225" s="146">
        <v>3</v>
      </c>
      <c r="AD225" s="146"/>
      <c r="AE225" s="147"/>
      <c r="AF225" s="147"/>
      <c r="AG225" s="147">
        <v>3</v>
      </c>
      <c r="AH225" s="147"/>
      <c r="AI225" s="148"/>
      <c r="AJ225" s="148"/>
      <c r="AK225" s="148">
        <v>3</v>
      </c>
      <c r="AL225" s="148"/>
      <c r="AM225" s="149"/>
      <c r="AN225" s="149"/>
      <c r="AO225" s="149">
        <v>3</v>
      </c>
      <c r="AP225" s="149"/>
      <c r="AQ225" s="10"/>
      <c r="AR225" s="10"/>
      <c r="AS225" s="10">
        <v>3</v>
      </c>
      <c r="AT225" s="10"/>
      <c r="AU225" s="150"/>
      <c r="AV225" s="150"/>
      <c r="AW225" s="150">
        <v>3</v>
      </c>
      <c r="AX225" s="150"/>
      <c r="AY225" s="145"/>
      <c r="AZ225" s="145"/>
      <c r="BA225" s="145"/>
      <c r="BB225" s="145">
        <v>4</v>
      </c>
      <c r="BC225" s="10"/>
      <c r="BD225" s="10">
        <v>2</v>
      </c>
      <c r="BE225" s="10"/>
      <c r="BF225" s="10"/>
      <c r="BG225" s="146"/>
      <c r="BH225" s="146">
        <v>2</v>
      </c>
      <c r="BI225" s="146"/>
      <c r="BJ225" s="146"/>
      <c r="BK225" s="147"/>
      <c r="BL225" s="147"/>
      <c r="BM225" s="147">
        <v>3</v>
      </c>
      <c r="BN225" s="147"/>
      <c r="BO225" s="148"/>
      <c r="BP225" s="148"/>
      <c r="BQ225" s="148">
        <v>3</v>
      </c>
      <c r="BR225" s="148"/>
      <c r="BS225" s="149"/>
      <c r="BT225" s="149"/>
      <c r="BU225" s="149">
        <v>3</v>
      </c>
      <c r="BV225" s="149"/>
      <c r="CK225" s="28"/>
      <c r="CP225" s="28"/>
    </row>
    <row r="226" spans="1:94" s="28" customFormat="1">
      <c r="A226" s="184"/>
      <c r="B226" s="367"/>
      <c r="C226" s="516"/>
      <c r="D226" s="533">
        <f>SUM(D221:D225)</f>
        <v>4</v>
      </c>
      <c r="E226" s="533">
        <f t="shared" ref="E226:BP226" si="379">SUM(E221:E225)</f>
        <v>1</v>
      </c>
      <c r="F226" s="533">
        <f t="shared" si="379"/>
        <v>0</v>
      </c>
      <c r="G226" s="533">
        <f t="shared" si="379"/>
        <v>0</v>
      </c>
      <c r="H226" s="533">
        <f t="shared" si="379"/>
        <v>1</v>
      </c>
      <c r="I226" s="533">
        <f t="shared" si="379"/>
        <v>4</v>
      </c>
      <c r="J226" s="533">
        <f t="shared" si="379"/>
        <v>0</v>
      </c>
      <c r="K226" s="533">
        <f t="shared" si="379"/>
        <v>0</v>
      </c>
      <c r="L226" s="533">
        <f t="shared" si="379"/>
        <v>0</v>
      </c>
      <c r="M226" s="533">
        <f t="shared" si="379"/>
        <v>0</v>
      </c>
      <c r="N226" s="533">
        <f t="shared" si="379"/>
        <v>0</v>
      </c>
      <c r="O226" s="533">
        <f t="shared" si="379"/>
        <v>0</v>
      </c>
      <c r="P226" s="533">
        <f t="shared" si="379"/>
        <v>0</v>
      </c>
      <c r="Q226" s="533">
        <f t="shared" si="379"/>
        <v>0</v>
      </c>
      <c r="R226" s="533">
        <f t="shared" si="379"/>
        <v>0</v>
      </c>
      <c r="S226" s="533">
        <f t="shared" si="379"/>
        <v>0</v>
      </c>
      <c r="T226" s="533">
        <f t="shared" si="379"/>
        <v>0</v>
      </c>
      <c r="U226" s="533">
        <f t="shared" si="379"/>
        <v>12</v>
      </c>
      <c r="V226" s="533">
        <f t="shared" si="379"/>
        <v>4</v>
      </c>
      <c r="W226" s="533">
        <f t="shared" si="379"/>
        <v>0</v>
      </c>
      <c r="X226" s="533">
        <f t="shared" si="379"/>
        <v>0</v>
      </c>
      <c r="Y226" s="533">
        <f t="shared" si="379"/>
        <v>15</v>
      </c>
      <c r="Z226" s="533">
        <f t="shared" si="379"/>
        <v>0</v>
      </c>
      <c r="AA226" s="533">
        <f t="shared" si="379"/>
        <v>0</v>
      </c>
      <c r="AB226" s="533">
        <f t="shared" si="379"/>
        <v>0</v>
      </c>
      <c r="AC226" s="533">
        <f t="shared" si="379"/>
        <v>15</v>
      </c>
      <c r="AD226" s="533">
        <f t="shared" si="379"/>
        <v>0</v>
      </c>
      <c r="AE226" s="533">
        <f t="shared" si="379"/>
        <v>0</v>
      </c>
      <c r="AF226" s="533">
        <f t="shared" si="379"/>
        <v>0</v>
      </c>
      <c r="AG226" s="533">
        <f t="shared" si="379"/>
        <v>6</v>
      </c>
      <c r="AH226" s="533">
        <f t="shared" si="379"/>
        <v>12</v>
      </c>
      <c r="AI226" s="533">
        <f t="shared" si="379"/>
        <v>0</v>
      </c>
      <c r="AJ226" s="533">
        <f t="shared" si="379"/>
        <v>0</v>
      </c>
      <c r="AK226" s="533">
        <f t="shared" si="379"/>
        <v>15</v>
      </c>
      <c r="AL226" s="533">
        <f t="shared" si="379"/>
        <v>0</v>
      </c>
      <c r="AM226" s="533">
        <f t="shared" si="379"/>
        <v>0</v>
      </c>
      <c r="AN226" s="533">
        <f t="shared" si="379"/>
        <v>0</v>
      </c>
      <c r="AO226" s="533">
        <f t="shared" si="379"/>
        <v>15</v>
      </c>
      <c r="AP226" s="533">
        <f t="shared" si="379"/>
        <v>0</v>
      </c>
      <c r="AQ226" s="533">
        <f t="shared" si="379"/>
        <v>0</v>
      </c>
      <c r="AR226" s="533">
        <f t="shared" si="379"/>
        <v>0</v>
      </c>
      <c r="AS226" s="533">
        <f t="shared" si="379"/>
        <v>15</v>
      </c>
      <c r="AT226" s="533">
        <f t="shared" si="379"/>
        <v>0</v>
      </c>
      <c r="AU226" s="533">
        <f t="shared" si="379"/>
        <v>0</v>
      </c>
      <c r="AV226" s="533">
        <f t="shared" si="379"/>
        <v>0</v>
      </c>
      <c r="AW226" s="533">
        <f t="shared" si="379"/>
        <v>15</v>
      </c>
      <c r="AX226" s="533">
        <f t="shared" si="379"/>
        <v>0</v>
      </c>
      <c r="AY226" s="533">
        <f t="shared" si="379"/>
        <v>0</v>
      </c>
      <c r="AZ226" s="533">
        <f t="shared" si="379"/>
        <v>0</v>
      </c>
      <c r="BA226" s="533">
        <f t="shared" si="379"/>
        <v>9</v>
      </c>
      <c r="BB226" s="533">
        <f t="shared" si="379"/>
        <v>8</v>
      </c>
      <c r="BC226" s="533">
        <f t="shared" si="379"/>
        <v>0</v>
      </c>
      <c r="BD226" s="533">
        <f t="shared" si="379"/>
        <v>2</v>
      </c>
      <c r="BE226" s="533">
        <f t="shared" si="379"/>
        <v>12</v>
      </c>
      <c r="BF226" s="533">
        <f t="shared" si="379"/>
        <v>0</v>
      </c>
      <c r="BG226" s="533">
        <f t="shared" si="379"/>
        <v>0</v>
      </c>
      <c r="BH226" s="533">
        <f t="shared" si="379"/>
        <v>2</v>
      </c>
      <c r="BI226" s="533">
        <f t="shared" si="379"/>
        <v>9</v>
      </c>
      <c r="BJ226" s="533">
        <f t="shared" si="379"/>
        <v>4</v>
      </c>
      <c r="BK226" s="533">
        <f t="shared" si="379"/>
        <v>0</v>
      </c>
      <c r="BL226" s="533">
        <f t="shared" si="379"/>
        <v>0</v>
      </c>
      <c r="BM226" s="533">
        <f t="shared" si="379"/>
        <v>6</v>
      </c>
      <c r="BN226" s="533">
        <f t="shared" si="379"/>
        <v>12</v>
      </c>
      <c r="BO226" s="533">
        <f t="shared" si="379"/>
        <v>0</v>
      </c>
      <c r="BP226" s="533">
        <f t="shared" si="379"/>
        <v>0</v>
      </c>
      <c r="BQ226" s="533">
        <f t="shared" ref="BQ226:BV226" si="380">SUM(BQ221:BQ225)</f>
        <v>12</v>
      </c>
      <c r="BR226" s="533">
        <f t="shared" si="380"/>
        <v>4</v>
      </c>
      <c r="BS226" s="533">
        <f t="shared" si="380"/>
        <v>0</v>
      </c>
      <c r="BT226" s="533">
        <f t="shared" si="380"/>
        <v>0</v>
      </c>
      <c r="BU226" s="533">
        <f t="shared" si="380"/>
        <v>6</v>
      </c>
      <c r="BV226" s="533">
        <f t="shared" si="380"/>
        <v>12</v>
      </c>
    </row>
    <row r="227" spans="1:94" s="28" customFormat="1">
      <c r="A227" s="184"/>
      <c r="B227" s="367"/>
      <c r="C227" s="516"/>
      <c r="D227" s="533">
        <f>SUM(D226:F226)</f>
        <v>5</v>
      </c>
      <c r="E227" s="530"/>
      <c r="F227" s="530"/>
      <c r="G227" s="184">
        <f>SUM(G226:R226)</f>
        <v>5</v>
      </c>
      <c r="H227" s="184"/>
      <c r="I227" s="184"/>
      <c r="J227" s="184"/>
      <c r="K227" s="184"/>
      <c r="L227" s="184"/>
      <c r="M227" s="184"/>
      <c r="N227" s="184"/>
      <c r="O227" s="184"/>
      <c r="P227" s="184"/>
      <c r="Q227" s="530"/>
      <c r="R227" s="530"/>
      <c r="S227" s="182">
        <f>S226/1</f>
        <v>0</v>
      </c>
      <c r="T227" s="182">
        <f>T226/2</f>
        <v>0</v>
      </c>
      <c r="U227" s="182">
        <f>U226/3</f>
        <v>4</v>
      </c>
      <c r="V227" s="182">
        <f>V226/4</f>
        <v>1</v>
      </c>
      <c r="W227" s="182">
        <f t="shared" ref="W227" si="381">W226/1</f>
        <v>0</v>
      </c>
      <c r="X227" s="182">
        <f t="shared" ref="X227" si="382">X226/2</f>
        <v>0</v>
      </c>
      <c r="Y227" s="182">
        <f t="shared" ref="Y227" si="383">Y226/3</f>
        <v>5</v>
      </c>
      <c r="Z227" s="182">
        <f t="shared" ref="Z227" si="384">Z226/4</f>
        <v>0</v>
      </c>
      <c r="AA227" s="182">
        <f t="shared" ref="AA227" si="385">AA226/1</f>
        <v>0</v>
      </c>
      <c r="AB227" s="182">
        <f t="shared" ref="AB227" si="386">AB226/2</f>
        <v>0</v>
      </c>
      <c r="AC227" s="182">
        <f t="shared" ref="AC227" si="387">AC226/3</f>
        <v>5</v>
      </c>
      <c r="AD227" s="182">
        <f t="shared" ref="AD227" si="388">AD226/4</f>
        <v>0</v>
      </c>
      <c r="AE227" s="182">
        <f t="shared" ref="AE227" si="389">AE226/1</f>
        <v>0</v>
      </c>
      <c r="AF227" s="182">
        <f t="shared" ref="AF227" si="390">AF226/2</f>
        <v>0</v>
      </c>
      <c r="AG227" s="182">
        <f t="shared" ref="AG227" si="391">AG226/3</f>
        <v>2</v>
      </c>
      <c r="AH227" s="182">
        <f t="shared" ref="AH227" si="392">AH226/4</f>
        <v>3</v>
      </c>
      <c r="AI227" s="182">
        <f t="shared" ref="AI227" si="393">AI226/1</f>
        <v>0</v>
      </c>
      <c r="AJ227" s="182">
        <f t="shared" ref="AJ227" si="394">AJ226/2</f>
        <v>0</v>
      </c>
      <c r="AK227" s="182">
        <f t="shared" ref="AK227" si="395">AK226/3</f>
        <v>5</v>
      </c>
      <c r="AL227" s="182">
        <f t="shared" ref="AL227" si="396">AL226/4</f>
        <v>0</v>
      </c>
      <c r="AM227" s="182">
        <f t="shared" ref="AM227" si="397">AM226/1</f>
        <v>0</v>
      </c>
      <c r="AN227" s="182">
        <f t="shared" ref="AN227" si="398">AN226/2</f>
        <v>0</v>
      </c>
      <c r="AO227" s="182">
        <f t="shared" ref="AO227" si="399">AO226/3</f>
        <v>5</v>
      </c>
      <c r="AP227" s="182">
        <f t="shared" ref="AP227" si="400">AP226/4</f>
        <v>0</v>
      </c>
      <c r="AQ227" s="182">
        <f t="shared" ref="AQ227" si="401">AQ226/1</f>
        <v>0</v>
      </c>
      <c r="AR227" s="182">
        <f t="shared" ref="AR227" si="402">AR226/2</f>
        <v>0</v>
      </c>
      <c r="AS227" s="182">
        <f t="shared" ref="AS227" si="403">AS226/3</f>
        <v>5</v>
      </c>
      <c r="AT227" s="182">
        <f t="shared" ref="AT227" si="404">AT226/4</f>
        <v>0</v>
      </c>
      <c r="AU227" s="182">
        <f t="shared" ref="AU227" si="405">AU226/1</f>
        <v>0</v>
      </c>
      <c r="AV227" s="182">
        <f t="shared" ref="AV227" si="406">AV226/2</f>
        <v>0</v>
      </c>
      <c r="AW227" s="182">
        <f t="shared" ref="AW227" si="407">AW226/3</f>
        <v>5</v>
      </c>
      <c r="AX227" s="182">
        <f t="shared" ref="AX227" si="408">AX226/4</f>
        <v>0</v>
      </c>
      <c r="AY227" s="182">
        <f t="shared" ref="AY227" si="409">AY226/1</f>
        <v>0</v>
      </c>
      <c r="AZ227" s="182">
        <f t="shared" ref="AZ227" si="410">AZ226/2</f>
        <v>0</v>
      </c>
      <c r="BA227" s="182">
        <f t="shared" ref="BA227" si="411">BA226/3</f>
        <v>3</v>
      </c>
      <c r="BB227" s="182">
        <f t="shared" ref="BB227" si="412">BB226/4</f>
        <v>2</v>
      </c>
      <c r="BC227" s="182">
        <f t="shared" ref="BC227" si="413">BC226/1</f>
        <v>0</v>
      </c>
      <c r="BD227" s="182">
        <f t="shared" ref="BD227" si="414">BD226/2</f>
        <v>1</v>
      </c>
      <c r="BE227" s="182">
        <f t="shared" ref="BE227" si="415">BE226/3</f>
        <v>4</v>
      </c>
      <c r="BF227" s="182">
        <f t="shared" ref="BF227" si="416">BF226/4</f>
        <v>0</v>
      </c>
      <c r="BG227" s="182">
        <f t="shared" ref="BG227" si="417">BG226/1</f>
        <v>0</v>
      </c>
      <c r="BH227" s="182">
        <f t="shared" ref="BH227" si="418">BH226/2</f>
        <v>1</v>
      </c>
      <c r="BI227" s="182">
        <f t="shared" ref="BI227" si="419">BI226/3</f>
        <v>3</v>
      </c>
      <c r="BJ227" s="182">
        <f t="shared" ref="BJ227" si="420">BJ226/4</f>
        <v>1</v>
      </c>
      <c r="BK227" s="182">
        <f t="shared" ref="BK227" si="421">BK226/1</f>
        <v>0</v>
      </c>
      <c r="BL227" s="182">
        <f t="shared" ref="BL227" si="422">BL226/2</f>
        <v>0</v>
      </c>
      <c r="BM227" s="182">
        <f t="shared" ref="BM227" si="423">BM226/3</f>
        <v>2</v>
      </c>
      <c r="BN227" s="182">
        <f t="shared" ref="BN227" si="424">BN226/4</f>
        <v>3</v>
      </c>
      <c r="BO227" s="182">
        <f t="shared" ref="BO227" si="425">BO226/1</f>
        <v>0</v>
      </c>
      <c r="BP227" s="182">
        <f t="shared" ref="BP227" si="426">BP226/2</f>
        <v>0</v>
      </c>
      <c r="BQ227" s="182">
        <f t="shared" ref="BQ227" si="427">BQ226/3</f>
        <v>4</v>
      </c>
      <c r="BR227" s="182">
        <f t="shared" ref="BR227" si="428">BR226/4</f>
        <v>1</v>
      </c>
      <c r="BS227" s="182">
        <f t="shared" ref="BS227" si="429">BS226/1</f>
        <v>0</v>
      </c>
      <c r="BT227" s="182">
        <f t="shared" ref="BT227" si="430">BT226/2</f>
        <v>0</v>
      </c>
      <c r="BU227" s="182">
        <f t="shared" ref="BU227" si="431">BU226/3</f>
        <v>2</v>
      </c>
      <c r="BV227" s="182">
        <f t="shared" ref="BV227" si="432">BV226/4</f>
        <v>3</v>
      </c>
    </row>
    <row r="228" spans="1:94" s="263" customFormat="1">
      <c r="A228" s="114"/>
      <c r="B228" s="458"/>
      <c r="C228" s="454"/>
      <c r="D228" s="455"/>
      <c r="E228" s="450"/>
      <c r="F228" s="450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450"/>
      <c r="R228" s="450"/>
      <c r="S228" s="118">
        <f>SUM(S226:V226)</f>
        <v>16</v>
      </c>
      <c r="T228" s="118"/>
      <c r="U228" s="118"/>
      <c r="V228" s="118"/>
      <c r="W228" s="118">
        <f>SUM(W226:Z226)</f>
        <v>15</v>
      </c>
      <c r="X228" s="118"/>
      <c r="Y228" s="118"/>
      <c r="Z228" s="118"/>
      <c r="AA228" s="118">
        <f>SUM(AA226:AD226)</f>
        <v>15</v>
      </c>
      <c r="AB228" s="118"/>
      <c r="AC228" s="118"/>
      <c r="AD228" s="118"/>
      <c r="AE228" s="118">
        <f>SUM(AE226:AH226)</f>
        <v>18</v>
      </c>
      <c r="AF228" s="118"/>
      <c r="AG228" s="118"/>
      <c r="AH228" s="118"/>
      <c r="AI228" s="118">
        <f>SUM(AI226:AL226)</f>
        <v>15</v>
      </c>
      <c r="AJ228" s="118"/>
      <c r="AK228" s="118"/>
      <c r="AL228" s="118"/>
      <c r="AM228" s="118">
        <f>SUM(AM226:AP226)</f>
        <v>15</v>
      </c>
      <c r="AN228" s="118"/>
      <c r="AO228" s="118"/>
      <c r="AP228" s="118"/>
      <c r="AQ228" s="118">
        <f>SUM(AQ226:AT226)</f>
        <v>15</v>
      </c>
      <c r="AR228" s="118"/>
      <c r="AS228" s="118"/>
      <c r="AT228" s="118"/>
      <c r="AU228" s="118">
        <f>SUM(AU226:AX226)</f>
        <v>15</v>
      </c>
      <c r="AV228" s="118"/>
      <c r="AW228" s="118"/>
      <c r="AX228" s="118"/>
      <c r="AY228" s="118">
        <f>SUM(AY226:BB226)</f>
        <v>17</v>
      </c>
      <c r="AZ228" s="118"/>
      <c r="BA228" s="118"/>
      <c r="BB228" s="118"/>
      <c r="BC228" s="118">
        <f>SUM(BC226:BF226)</f>
        <v>14</v>
      </c>
      <c r="BD228" s="118"/>
      <c r="BE228" s="118"/>
      <c r="BF228" s="118"/>
      <c r="BG228" s="118">
        <f>SUM(BG226:BJ226)</f>
        <v>15</v>
      </c>
      <c r="BH228" s="118"/>
      <c r="BI228" s="118"/>
      <c r="BJ228" s="118"/>
      <c r="BK228" s="118">
        <f>SUM(BK226:BN226)</f>
        <v>18</v>
      </c>
      <c r="BL228" s="118"/>
      <c r="BM228" s="118"/>
      <c r="BN228" s="118"/>
      <c r="BO228" s="118">
        <f>SUM(BO226:BR226)</f>
        <v>16</v>
      </c>
      <c r="BP228" s="118"/>
      <c r="BQ228" s="118"/>
      <c r="BR228" s="118"/>
      <c r="BS228" s="118">
        <f>SUM(BS226:BV226)</f>
        <v>18</v>
      </c>
      <c r="BT228" s="118"/>
      <c r="BU228" s="118"/>
      <c r="BV228" s="118"/>
    </row>
    <row r="229" spans="1:94" s="263" customFormat="1">
      <c r="A229" s="114"/>
      <c r="B229" s="458"/>
      <c r="C229" s="454"/>
      <c r="D229" s="455"/>
      <c r="E229" s="450"/>
      <c r="F229" s="450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450"/>
      <c r="R229" s="450"/>
      <c r="S229" s="118">
        <v>5</v>
      </c>
      <c r="T229" s="118">
        <v>5</v>
      </c>
      <c r="U229" s="118">
        <v>5</v>
      </c>
      <c r="V229" s="118">
        <v>5</v>
      </c>
      <c r="W229" s="118">
        <v>5</v>
      </c>
      <c r="X229" s="118">
        <v>5</v>
      </c>
      <c r="Y229" s="118">
        <v>5</v>
      </c>
      <c r="Z229" s="118">
        <v>5</v>
      </c>
      <c r="AA229" s="118">
        <v>5</v>
      </c>
      <c r="AB229" s="118">
        <v>5</v>
      </c>
      <c r="AC229" s="118">
        <v>5</v>
      </c>
      <c r="AD229" s="118">
        <v>5</v>
      </c>
      <c r="AE229" s="118">
        <v>5</v>
      </c>
      <c r="AF229" s="118">
        <v>5</v>
      </c>
      <c r="AG229" s="118">
        <v>5</v>
      </c>
      <c r="AH229" s="118">
        <v>5</v>
      </c>
      <c r="AI229" s="118">
        <v>5</v>
      </c>
      <c r="AJ229" s="118">
        <v>5</v>
      </c>
      <c r="AK229" s="118">
        <v>5</v>
      </c>
      <c r="AL229" s="118">
        <v>5</v>
      </c>
      <c r="AM229" s="118">
        <v>5</v>
      </c>
      <c r="AN229" s="118">
        <v>5</v>
      </c>
      <c r="AO229" s="118">
        <v>5</v>
      </c>
      <c r="AP229" s="118">
        <v>5</v>
      </c>
      <c r="AQ229" s="118">
        <v>5</v>
      </c>
      <c r="AR229" s="118">
        <v>5</v>
      </c>
      <c r="AS229" s="118">
        <v>5</v>
      </c>
      <c r="AT229" s="118">
        <v>5</v>
      </c>
      <c r="AU229" s="118">
        <v>5</v>
      </c>
      <c r="AV229" s="118">
        <v>5</v>
      </c>
      <c r="AW229" s="118">
        <v>5</v>
      </c>
      <c r="AX229" s="118">
        <v>5</v>
      </c>
      <c r="AY229" s="118">
        <v>5</v>
      </c>
      <c r="AZ229" s="118">
        <v>5</v>
      </c>
      <c r="BA229" s="118">
        <v>5</v>
      </c>
      <c r="BB229" s="118">
        <v>5</v>
      </c>
      <c r="BC229" s="118">
        <v>5</v>
      </c>
      <c r="BD229" s="118">
        <v>5</v>
      </c>
      <c r="BE229" s="118">
        <v>5</v>
      </c>
      <c r="BF229" s="118">
        <v>5</v>
      </c>
      <c r="BG229" s="118">
        <v>5</v>
      </c>
      <c r="BH229" s="118">
        <v>5</v>
      </c>
      <c r="BI229" s="118">
        <v>5</v>
      </c>
      <c r="BJ229" s="118">
        <v>5</v>
      </c>
      <c r="BK229" s="118">
        <v>5</v>
      </c>
      <c r="BL229" s="118">
        <v>5</v>
      </c>
      <c r="BM229" s="118">
        <v>5</v>
      </c>
      <c r="BN229" s="118">
        <v>5</v>
      </c>
      <c r="BO229" s="118">
        <v>5</v>
      </c>
      <c r="BP229" s="118">
        <v>5</v>
      </c>
      <c r="BQ229" s="118">
        <v>5</v>
      </c>
      <c r="BR229" s="118">
        <v>5</v>
      </c>
      <c r="BS229" s="118">
        <v>5</v>
      </c>
      <c r="BT229" s="118">
        <v>5</v>
      </c>
      <c r="BU229" s="118">
        <v>5</v>
      </c>
      <c r="BV229" s="118">
        <v>5</v>
      </c>
    </row>
    <row r="230" spans="1:94" s="543" customFormat="1">
      <c r="A230" s="464"/>
      <c r="B230" s="547"/>
      <c r="C230" s="549"/>
      <c r="D230" s="541"/>
      <c r="E230" s="542"/>
      <c r="F230" s="542"/>
      <c r="G230" s="464"/>
      <c r="H230" s="464"/>
      <c r="I230" s="464"/>
      <c r="J230" s="464"/>
      <c r="K230" s="464"/>
      <c r="L230" s="464"/>
      <c r="M230" s="464"/>
      <c r="N230" s="464"/>
      <c r="O230" s="464"/>
      <c r="P230" s="464"/>
      <c r="Q230" s="542"/>
      <c r="R230" s="542"/>
      <c r="S230" s="467">
        <f>S227/S229*100%</f>
        <v>0</v>
      </c>
      <c r="T230" s="467">
        <f t="shared" ref="T230:BV230" si="433">T227/T229*100%</f>
        <v>0</v>
      </c>
      <c r="U230" s="467">
        <f t="shared" si="433"/>
        <v>0.8</v>
      </c>
      <c r="V230" s="467">
        <f t="shared" si="433"/>
        <v>0.2</v>
      </c>
      <c r="W230" s="467">
        <f t="shared" si="433"/>
        <v>0</v>
      </c>
      <c r="X230" s="467">
        <f t="shared" si="433"/>
        <v>0</v>
      </c>
      <c r="Y230" s="467">
        <f t="shared" si="433"/>
        <v>1</v>
      </c>
      <c r="Z230" s="467">
        <f t="shared" si="433"/>
        <v>0</v>
      </c>
      <c r="AA230" s="467">
        <f t="shared" si="433"/>
        <v>0</v>
      </c>
      <c r="AB230" s="467">
        <f t="shared" si="433"/>
        <v>0</v>
      </c>
      <c r="AC230" s="467">
        <f t="shared" si="433"/>
        <v>1</v>
      </c>
      <c r="AD230" s="467">
        <f t="shared" si="433"/>
        <v>0</v>
      </c>
      <c r="AE230" s="467">
        <f t="shared" si="433"/>
        <v>0</v>
      </c>
      <c r="AF230" s="467">
        <f t="shared" si="433"/>
        <v>0</v>
      </c>
      <c r="AG230" s="467">
        <f t="shared" si="433"/>
        <v>0.4</v>
      </c>
      <c r="AH230" s="467">
        <f t="shared" si="433"/>
        <v>0.6</v>
      </c>
      <c r="AI230" s="467">
        <f t="shared" si="433"/>
        <v>0</v>
      </c>
      <c r="AJ230" s="467">
        <f t="shared" si="433"/>
        <v>0</v>
      </c>
      <c r="AK230" s="467">
        <f t="shared" si="433"/>
        <v>1</v>
      </c>
      <c r="AL230" s="467">
        <f t="shared" si="433"/>
        <v>0</v>
      </c>
      <c r="AM230" s="467">
        <f t="shared" si="433"/>
        <v>0</v>
      </c>
      <c r="AN230" s="467">
        <f t="shared" si="433"/>
        <v>0</v>
      </c>
      <c r="AO230" s="467">
        <f t="shared" si="433"/>
        <v>1</v>
      </c>
      <c r="AP230" s="467">
        <f t="shared" si="433"/>
        <v>0</v>
      </c>
      <c r="AQ230" s="467">
        <f t="shared" si="433"/>
        <v>0</v>
      </c>
      <c r="AR230" s="467">
        <f t="shared" si="433"/>
        <v>0</v>
      </c>
      <c r="AS230" s="467">
        <f t="shared" si="433"/>
        <v>1</v>
      </c>
      <c r="AT230" s="467">
        <f t="shared" si="433"/>
        <v>0</v>
      </c>
      <c r="AU230" s="467">
        <f t="shared" si="433"/>
        <v>0</v>
      </c>
      <c r="AV230" s="467">
        <f t="shared" si="433"/>
        <v>0</v>
      </c>
      <c r="AW230" s="467">
        <f t="shared" si="433"/>
        <v>1</v>
      </c>
      <c r="AX230" s="467">
        <f t="shared" si="433"/>
        <v>0</v>
      </c>
      <c r="AY230" s="467">
        <f t="shared" si="433"/>
        <v>0</v>
      </c>
      <c r="AZ230" s="467">
        <f t="shared" si="433"/>
        <v>0</v>
      </c>
      <c r="BA230" s="467">
        <f t="shared" si="433"/>
        <v>0.6</v>
      </c>
      <c r="BB230" s="467">
        <f t="shared" si="433"/>
        <v>0.4</v>
      </c>
      <c r="BC230" s="467">
        <f t="shared" si="433"/>
        <v>0</v>
      </c>
      <c r="BD230" s="467">
        <f t="shared" si="433"/>
        <v>0.2</v>
      </c>
      <c r="BE230" s="467">
        <f t="shared" si="433"/>
        <v>0.8</v>
      </c>
      <c r="BF230" s="467">
        <f t="shared" si="433"/>
        <v>0</v>
      </c>
      <c r="BG230" s="467">
        <f t="shared" si="433"/>
        <v>0</v>
      </c>
      <c r="BH230" s="467">
        <f t="shared" si="433"/>
        <v>0.2</v>
      </c>
      <c r="BI230" s="467">
        <f t="shared" si="433"/>
        <v>0.6</v>
      </c>
      <c r="BJ230" s="467">
        <f t="shared" si="433"/>
        <v>0.2</v>
      </c>
      <c r="BK230" s="467">
        <f t="shared" si="433"/>
        <v>0</v>
      </c>
      <c r="BL230" s="467">
        <f t="shared" si="433"/>
        <v>0</v>
      </c>
      <c r="BM230" s="467">
        <f t="shared" si="433"/>
        <v>0.4</v>
      </c>
      <c r="BN230" s="467">
        <f t="shared" si="433"/>
        <v>0.6</v>
      </c>
      <c r="BO230" s="467">
        <f t="shared" si="433"/>
        <v>0</v>
      </c>
      <c r="BP230" s="467">
        <f t="shared" si="433"/>
        <v>0</v>
      </c>
      <c r="BQ230" s="467">
        <f t="shared" si="433"/>
        <v>0.8</v>
      </c>
      <c r="BR230" s="467">
        <f t="shared" si="433"/>
        <v>0.2</v>
      </c>
      <c r="BS230" s="467">
        <f t="shared" si="433"/>
        <v>0</v>
      </c>
      <c r="BT230" s="467">
        <f t="shared" si="433"/>
        <v>0</v>
      </c>
      <c r="BU230" s="467">
        <f t="shared" si="433"/>
        <v>0.4</v>
      </c>
      <c r="BV230" s="467">
        <f t="shared" si="433"/>
        <v>0.6</v>
      </c>
    </row>
    <row r="231" spans="1:94" s="263" customFormat="1">
      <c r="A231" s="114"/>
      <c r="B231" s="458"/>
      <c r="C231" s="454"/>
      <c r="D231" s="455"/>
      <c r="E231" s="450"/>
      <c r="F231" s="450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450"/>
      <c r="R231" s="450"/>
      <c r="S231" s="468">
        <f>SUM(S230:V230)</f>
        <v>1</v>
      </c>
      <c r="T231" s="118"/>
      <c r="U231" s="118"/>
      <c r="V231" s="118"/>
      <c r="W231" s="468">
        <f>SUM(W230:Z230)</f>
        <v>1</v>
      </c>
      <c r="X231" s="118"/>
      <c r="Y231" s="118"/>
      <c r="Z231" s="118"/>
      <c r="AA231" s="468">
        <f>SUM(AA230:AD230)</f>
        <v>1</v>
      </c>
      <c r="AB231" s="118"/>
      <c r="AC231" s="118"/>
      <c r="AD231" s="118"/>
      <c r="AE231" s="468">
        <f>SUM(AE230:AH230)</f>
        <v>1</v>
      </c>
      <c r="AF231" s="118"/>
      <c r="AG231" s="118"/>
      <c r="AH231" s="118"/>
      <c r="AI231" s="468">
        <f>SUM(AI230:AL230)</f>
        <v>1</v>
      </c>
      <c r="AJ231" s="118"/>
      <c r="AK231" s="118"/>
      <c r="AL231" s="118"/>
      <c r="AM231" s="468">
        <f>SUM(AM230:AP230)</f>
        <v>1</v>
      </c>
      <c r="AN231" s="118"/>
      <c r="AO231" s="118"/>
      <c r="AP231" s="118"/>
      <c r="AQ231" s="468">
        <f>SUM(AQ230:AT230)</f>
        <v>1</v>
      </c>
      <c r="AR231" s="118"/>
      <c r="AS231" s="118"/>
      <c r="AT231" s="118"/>
      <c r="AU231" s="468">
        <f>SUM(AU230:AX230)</f>
        <v>1</v>
      </c>
      <c r="AV231" s="118"/>
      <c r="AW231" s="118"/>
      <c r="AX231" s="118"/>
      <c r="AY231" s="468">
        <f>SUM(AY230:BB230)</f>
        <v>1</v>
      </c>
      <c r="AZ231" s="118"/>
      <c r="BA231" s="118"/>
      <c r="BB231" s="118"/>
      <c r="BC231" s="468">
        <f>SUM(BC230:BF230)</f>
        <v>1</v>
      </c>
      <c r="BD231" s="118"/>
      <c r="BE231" s="118"/>
      <c r="BF231" s="118"/>
      <c r="BG231" s="468">
        <f>SUM(BG230:BJ230)</f>
        <v>1</v>
      </c>
      <c r="BH231" s="118"/>
      <c r="BI231" s="118"/>
      <c r="BJ231" s="118"/>
      <c r="BK231" s="468">
        <f>SUM(BK230:BN230)</f>
        <v>1</v>
      </c>
      <c r="BL231" s="118"/>
      <c r="BM231" s="118"/>
      <c r="BN231" s="118"/>
      <c r="BO231" s="468">
        <f>SUM(BO230:BR230)</f>
        <v>1</v>
      </c>
      <c r="BP231" s="118"/>
      <c r="BQ231" s="118"/>
      <c r="BR231" s="118"/>
      <c r="BS231" s="468">
        <f>SUM(BS230:BV230)</f>
        <v>1</v>
      </c>
      <c r="BT231" s="118"/>
      <c r="BU231" s="118"/>
      <c r="BV231" s="118"/>
    </row>
    <row r="232" spans="1:94">
      <c r="A232" s="17">
        <v>187</v>
      </c>
      <c r="B232" s="336">
        <v>1</v>
      </c>
      <c r="C232" s="816" t="s">
        <v>363</v>
      </c>
      <c r="D232" s="18">
        <v>1</v>
      </c>
      <c r="E232" s="19"/>
      <c r="F232" s="500"/>
      <c r="G232" s="20"/>
      <c r="H232" s="20"/>
      <c r="I232" s="20">
        <v>1</v>
      </c>
      <c r="J232" s="20"/>
      <c r="K232" s="20"/>
      <c r="L232" s="20"/>
      <c r="M232" s="20"/>
      <c r="N232" s="20"/>
      <c r="O232" s="20"/>
      <c r="P232" s="20"/>
      <c r="Q232" s="19"/>
      <c r="R232" s="500"/>
      <c r="S232" s="145"/>
      <c r="T232" s="145"/>
      <c r="U232" s="145"/>
      <c r="V232" s="145">
        <v>4</v>
      </c>
      <c r="W232" s="10"/>
      <c r="X232" s="10"/>
      <c r="Y232" s="10">
        <v>3</v>
      </c>
      <c r="Z232" s="10"/>
      <c r="AA232" s="146"/>
      <c r="AB232" s="146"/>
      <c r="AC232" s="146"/>
      <c r="AD232" s="146">
        <v>4</v>
      </c>
      <c r="AE232" s="147"/>
      <c r="AF232" s="147"/>
      <c r="AG232" s="147">
        <v>3</v>
      </c>
      <c r="AH232" s="147"/>
      <c r="AI232" s="148"/>
      <c r="AJ232" s="148"/>
      <c r="AK232" s="148">
        <v>3</v>
      </c>
      <c r="AL232" s="148"/>
      <c r="AM232" s="149"/>
      <c r="AN232" s="149"/>
      <c r="AO232" s="149"/>
      <c r="AP232" s="149">
        <v>4</v>
      </c>
      <c r="AQ232" s="10"/>
      <c r="AR232" s="10"/>
      <c r="AS232" s="10"/>
      <c r="AT232" s="10">
        <v>4</v>
      </c>
      <c r="AU232" s="150"/>
      <c r="AV232" s="150"/>
      <c r="AW232" s="150">
        <v>3</v>
      </c>
      <c r="AX232" s="150"/>
      <c r="AY232" s="145"/>
      <c r="AZ232" s="145"/>
      <c r="BA232" s="145">
        <v>3</v>
      </c>
      <c r="BB232" s="145"/>
      <c r="BC232" s="10"/>
      <c r="BD232" s="10"/>
      <c r="BE232" s="10"/>
      <c r="BF232" s="10">
        <v>4</v>
      </c>
      <c r="BG232" s="146"/>
      <c r="BH232" s="146"/>
      <c r="BI232" s="146"/>
      <c r="BJ232" s="146">
        <v>4</v>
      </c>
      <c r="BK232" s="147"/>
      <c r="BL232" s="147"/>
      <c r="BM232" s="147"/>
      <c r="BN232" s="147">
        <v>4</v>
      </c>
      <c r="BO232" s="148"/>
      <c r="BP232" s="148"/>
      <c r="BQ232" s="148"/>
      <c r="BR232" s="148">
        <v>4</v>
      </c>
      <c r="BS232" s="149"/>
      <c r="BT232" s="149"/>
      <c r="BU232" s="149"/>
      <c r="BV232" s="149">
        <v>4</v>
      </c>
      <c r="CK232" s="28"/>
      <c r="CP232" s="28"/>
    </row>
    <row r="233" spans="1:94">
      <c r="A233" s="17">
        <v>188</v>
      </c>
      <c r="B233" s="336">
        <v>2</v>
      </c>
      <c r="C233" s="773"/>
      <c r="D233" s="18">
        <v>1</v>
      </c>
      <c r="E233" s="19"/>
      <c r="F233" s="500"/>
      <c r="G233" s="20"/>
      <c r="H233" s="20"/>
      <c r="I233" s="20">
        <v>1</v>
      </c>
      <c r="J233" s="20"/>
      <c r="K233" s="20"/>
      <c r="L233" s="20"/>
      <c r="M233" s="20"/>
      <c r="N233" s="20"/>
      <c r="O233" s="20"/>
      <c r="P233" s="20"/>
      <c r="Q233" s="19"/>
      <c r="R233" s="500"/>
      <c r="S233" s="145"/>
      <c r="T233" s="145"/>
      <c r="U233" s="145"/>
      <c r="V233" s="145">
        <v>4</v>
      </c>
      <c r="W233" s="10"/>
      <c r="X233" s="10"/>
      <c r="Y233" s="10">
        <v>3</v>
      </c>
      <c r="Z233" s="10"/>
      <c r="AA233" s="146"/>
      <c r="AB233" s="146"/>
      <c r="AC233" s="146"/>
      <c r="AD233" s="146">
        <v>4</v>
      </c>
      <c r="AE233" s="147"/>
      <c r="AF233" s="147"/>
      <c r="AG233" s="147">
        <v>3</v>
      </c>
      <c r="AH233" s="147"/>
      <c r="AI233" s="148"/>
      <c r="AJ233" s="148"/>
      <c r="AK233" s="148"/>
      <c r="AL233" s="148">
        <v>4</v>
      </c>
      <c r="AM233" s="149"/>
      <c r="AN233" s="149"/>
      <c r="AO233" s="149">
        <v>3</v>
      </c>
      <c r="AP233" s="149"/>
      <c r="AQ233" s="10"/>
      <c r="AR233" s="10"/>
      <c r="AS233" s="10">
        <v>3</v>
      </c>
      <c r="AT233" s="10"/>
      <c r="AU233" s="150"/>
      <c r="AV233" s="150"/>
      <c r="AW233" s="150">
        <v>3</v>
      </c>
      <c r="AX233" s="150"/>
      <c r="AY233" s="145"/>
      <c r="AZ233" s="145"/>
      <c r="BA233" s="145">
        <v>3</v>
      </c>
      <c r="BB233" s="145"/>
      <c r="BC233" s="10"/>
      <c r="BD233" s="10"/>
      <c r="BE233" s="10">
        <v>3</v>
      </c>
      <c r="BF233" s="10"/>
      <c r="BG233" s="146"/>
      <c r="BH233" s="146"/>
      <c r="BI233" s="146">
        <v>3</v>
      </c>
      <c r="BJ233" s="146"/>
      <c r="BK233" s="147"/>
      <c r="BL233" s="147"/>
      <c r="BM233" s="147">
        <v>3</v>
      </c>
      <c r="BN233" s="147"/>
      <c r="BO233" s="148"/>
      <c r="BP233" s="148"/>
      <c r="BQ233" s="148">
        <v>3</v>
      </c>
      <c r="BR233" s="148"/>
      <c r="BS233" s="149"/>
      <c r="BT233" s="149"/>
      <c r="BU233" s="149"/>
      <c r="BV233" s="149">
        <v>4</v>
      </c>
      <c r="CK233" s="28"/>
      <c r="CP233" s="28"/>
    </row>
    <row r="234" spans="1:94">
      <c r="A234" s="17">
        <v>189</v>
      </c>
      <c r="B234" s="336">
        <v>3</v>
      </c>
      <c r="C234" s="773"/>
      <c r="D234" s="18"/>
      <c r="E234" s="19"/>
      <c r="F234" s="500">
        <v>1</v>
      </c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19"/>
      <c r="R234" s="500">
        <v>1</v>
      </c>
      <c r="S234" s="145">
        <v>1</v>
      </c>
      <c r="T234" s="145"/>
      <c r="U234" s="145"/>
      <c r="V234" s="145"/>
      <c r="W234" s="10"/>
      <c r="X234" s="10">
        <v>2</v>
      </c>
      <c r="Y234" s="10"/>
      <c r="Z234" s="10"/>
      <c r="AA234" s="146"/>
      <c r="AB234" s="146"/>
      <c r="AC234" s="146"/>
      <c r="AD234" s="146">
        <v>4</v>
      </c>
      <c r="AE234" s="147"/>
      <c r="AF234" s="147"/>
      <c r="AG234" s="147">
        <v>3</v>
      </c>
      <c r="AH234" s="147"/>
      <c r="AI234" s="148"/>
      <c r="AJ234" s="148"/>
      <c r="AK234" s="148">
        <v>3</v>
      </c>
      <c r="AL234" s="148"/>
      <c r="AM234" s="149"/>
      <c r="AN234" s="149">
        <v>2</v>
      </c>
      <c r="AO234" s="149"/>
      <c r="AP234" s="149"/>
      <c r="AQ234" s="10"/>
      <c r="AR234" s="10"/>
      <c r="AS234" s="10">
        <v>3</v>
      </c>
      <c r="AT234" s="10"/>
      <c r="AU234" s="150"/>
      <c r="AV234" s="150"/>
      <c r="AW234" s="150">
        <v>3</v>
      </c>
      <c r="AX234" s="150"/>
      <c r="AY234" s="145"/>
      <c r="AZ234" s="145"/>
      <c r="BA234" s="145">
        <v>3</v>
      </c>
      <c r="BB234" s="145"/>
      <c r="BC234" s="10"/>
      <c r="BD234" s="10"/>
      <c r="BE234" s="10"/>
      <c r="BF234" s="10">
        <v>4</v>
      </c>
      <c r="BG234" s="146"/>
      <c r="BH234" s="146"/>
      <c r="BI234" s="146">
        <v>3</v>
      </c>
      <c r="BJ234" s="146"/>
      <c r="BK234" s="147"/>
      <c r="BL234" s="147"/>
      <c r="BM234" s="147"/>
      <c r="BN234" s="147">
        <v>4</v>
      </c>
      <c r="BO234" s="148"/>
      <c r="BP234" s="148"/>
      <c r="BQ234" s="148"/>
      <c r="BR234" s="148">
        <v>4</v>
      </c>
      <c r="BS234" s="149"/>
      <c r="BT234" s="149"/>
      <c r="BU234" s="149">
        <v>3</v>
      </c>
      <c r="BV234" s="149"/>
      <c r="CK234" s="28"/>
      <c r="CP234" s="28"/>
    </row>
    <row r="235" spans="1:94">
      <c r="A235" s="17">
        <v>190</v>
      </c>
      <c r="B235" s="336">
        <v>4</v>
      </c>
      <c r="C235" s="773"/>
      <c r="D235" s="18">
        <v>1</v>
      </c>
      <c r="E235" s="19"/>
      <c r="F235" s="500"/>
      <c r="G235" s="20"/>
      <c r="H235" s="20">
        <v>1</v>
      </c>
      <c r="I235" s="20"/>
      <c r="J235" s="20"/>
      <c r="K235" s="20"/>
      <c r="L235" s="20"/>
      <c r="M235" s="20"/>
      <c r="N235" s="20"/>
      <c r="O235" s="20"/>
      <c r="P235" s="20"/>
      <c r="Q235" s="19"/>
      <c r="R235" s="500"/>
      <c r="S235" s="145"/>
      <c r="T235" s="145"/>
      <c r="U235" s="145"/>
      <c r="V235" s="145">
        <v>4</v>
      </c>
      <c r="W235" s="10"/>
      <c r="X235" s="10"/>
      <c r="Y235" s="10"/>
      <c r="Z235" s="10">
        <v>4</v>
      </c>
      <c r="AA235" s="146"/>
      <c r="AB235" s="146"/>
      <c r="AC235" s="146"/>
      <c r="AD235" s="146">
        <v>4</v>
      </c>
      <c r="AE235" s="147"/>
      <c r="AF235" s="147"/>
      <c r="AG235" s="147"/>
      <c r="AH235" s="147">
        <v>4</v>
      </c>
      <c r="AI235" s="148"/>
      <c r="AJ235" s="148"/>
      <c r="AK235" s="148"/>
      <c r="AL235" s="148">
        <v>4</v>
      </c>
      <c r="AM235" s="149"/>
      <c r="AN235" s="149"/>
      <c r="AO235" s="149"/>
      <c r="AP235" s="149">
        <v>4</v>
      </c>
      <c r="AQ235" s="10"/>
      <c r="AR235" s="10"/>
      <c r="AS235" s="10"/>
      <c r="AT235" s="10">
        <v>4</v>
      </c>
      <c r="AU235" s="150"/>
      <c r="AV235" s="150"/>
      <c r="AW235" s="150"/>
      <c r="AX235" s="150">
        <v>4</v>
      </c>
      <c r="AY235" s="145"/>
      <c r="AZ235" s="145"/>
      <c r="BA235" s="145"/>
      <c r="BB235" s="145">
        <v>4</v>
      </c>
      <c r="BC235" s="10"/>
      <c r="BD235" s="10"/>
      <c r="BE235" s="10"/>
      <c r="BF235" s="10">
        <v>4</v>
      </c>
      <c r="BG235" s="146"/>
      <c r="BH235" s="146"/>
      <c r="BI235" s="146"/>
      <c r="BJ235" s="146">
        <v>4</v>
      </c>
      <c r="BK235" s="147"/>
      <c r="BL235" s="147"/>
      <c r="BM235" s="147"/>
      <c r="BN235" s="147">
        <v>4</v>
      </c>
      <c r="BO235" s="148"/>
      <c r="BP235" s="148"/>
      <c r="BQ235" s="148"/>
      <c r="BR235" s="148">
        <v>4</v>
      </c>
      <c r="BS235" s="149"/>
      <c r="BT235" s="149"/>
      <c r="BU235" s="149"/>
      <c r="BV235" s="149">
        <v>4</v>
      </c>
      <c r="CK235" s="28"/>
      <c r="CP235" s="28"/>
    </row>
    <row r="236" spans="1:94">
      <c r="A236" s="17">
        <v>191</v>
      </c>
      <c r="B236" s="336">
        <v>5</v>
      </c>
      <c r="C236" s="773"/>
      <c r="D236" s="18">
        <v>1</v>
      </c>
      <c r="E236" s="19"/>
      <c r="F236" s="500"/>
      <c r="G236" s="20"/>
      <c r="H236" s="20"/>
      <c r="I236" s="20">
        <v>1</v>
      </c>
      <c r="J236" s="20"/>
      <c r="K236" s="20"/>
      <c r="L236" s="20"/>
      <c r="M236" s="20"/>
      <c r="N236" s="20"/>
      <c r="O236" s="20"/>
      <c r="P236" s="20"/>
      <c r="Q236" s="19"/>
      <c r="R236" s="500"/>
      <c r="S236" s="145"/>
      <c r="T236" s="145"/>
      <c r="U236" s="145">
        <v>3</v>
      </c>
      <c r="V236" s="145"/>
      <c r="W236" s="10"/>
      <c r="X236" s="10"/>
      <c r="Y236" s="10"/>
      <c r="Z236" s="10">
        <v>4</v>
      </c>
      <c r="AA236" s="146"/>
      <c r="AB236" s="146"/>
      <c r="AC236" s="146"/>
      <c r="AD236" s="146">
        <v>4</v>
      </c>
      <c r="AE236" s="147"/>
      <c r="AF236" s="147"/>
      <c r="AG236" s="147">
        <v>3</v>
      </c>
      <c r="AH236" s="147"/>
      <c r="AI236" s="148"/>
      <c r="AJ236" s="148"/>
      <c r="AK236" s="148"/>
      <c r="AL236" s="148">
        <v>4</v>
      </c>
      <c r="AM236" s="149"/>
      <c r="AN236" s="149"/>
      <c r="AO236" s="149"/>
      <c r="AP236" s="149">
        <v>4</v>
      </c>
      <c r="AQ236" s="10"/>
      <c r="AR236" s="10"/>
      <c r="AS236" s="10">
        <v>3</v>
      </c>
      <c r="AT236" s="10"/>
      <c r="AU236" s="150"/>
      <c r="AV236" s="150"/>
      <c r="AW236" s="150">
        <v>3</v>
      </c>
      <c r="AX236" s="150"/>
      <c r="AY236" s="145"/>
      <c r="AZ236" s="145"/>
      <c r="BA236" s="145">
        <v>3</v>
      </c>
      <c r="BB236" s="145"/>
      <c r="BC236" s="10"/>
      <c r="BD236" s="10"/>
      <c r="BE236" s="10"/>
      <c r="BF236" s="10">
        <v>4</v>
      </c>
      <c r="BG236" s="146"/>
      <c r="BH236" s="146"/>
      <c r="BI236" s="146">
        <v>3</v>
      </c>
      <c r="BJ236" s="146"/>
      <c r="BK236" s="147"/>
      <c r="BL236" s="147"/>
      <c r="BM236" s="147"/>
      <c r="BN236" s="147">
        <v>4</v>
      </c>
      <c r="BO236" s="148"/>
      <c r="BP236" s="148"/>
      <c r="BQ236" s="148"/>
      <c r="BR236" s="148">
        <v>4</v>
      </c>
      <c r="BS236" s="149"/>
      <c r="BT236" s="149"/>
      <c r="BU236" s="149"/>
      <c r="BV236" s="149">
        <v>4</v>
      </c>
      <c r="CK236" s="28"/>
      <c r="CP236" s="28"/>
    </row>
    <row r="237" spans="1:94">
      <c r="A237" s="17">
        <v>192</v>
      </c>
      <c r="B237" s="336">
        <v>6</v>
      </c>
      <c r="C237" s="773"/>
      <c r="D237" s="18">
        <v>1</v>
      </c>
      <c r="E237" s="19"/>
      <c r="F237" s="500"/>
      <c r="G237" s="20">
        <v>1</v>
      </c>
      <c r="H237" s="20"/>
      <c r="I237" s="20"/>
      <c r="J237" s="20"/>
      <c r="K237" s="20"/>
      <c r="L237" s="20"/>
      <c r="M237" s="20"/>
      <c r="N237" s="20"/>
      <c r="O237" s="20"/>
      <c r="P237" s="20"/>
      <c r="Q237" s="19"/>
      <c r="R237" s="500"/>
      <c r="S237" s="145"/>
      <c r="T237" s="145"/>
      <c r="U237" s="145"/>
      <c r="V237" s="145">
        <v>4</v>
      </c>
      <c r="W237" s="10"/>
      <c r="X237" s="10"/>
      <c r="Y237" s="10"/>
      <c r="Z237" s="10">
        <v>4</v>
      </c>
      <c r="AA237" s="146"/>
      <c r="AB237" s="146"/>
      <c r="AC237" s="146"/>
      <c r="AD237" s="146">
        <v>4</v>
      </c>
      <c r="AE237" s="147"/>
      <c r="AF237" s="147"/>
      <c r="AG237" s="147"/>
      <c r="AH237" s="147">
        <v>4</v>
      </c>
      <c r="AI237" s="148"/>
      <c r="AJ237" s="148"/>
      <c r="AK237" s="148"/>
      <c r="AL237" s="148">
        <v>4</v>
      </c>
      <c r="AM237" s="149"/>
      <c r="AN237" s="149"/>
      <c r="AO237" s="149"/>
      <c r="AP237" s="149">
        <v>4</v>
      </c>
      <c r="AQ237" s="10"/>
      <c r="AR237" s="10"/>
      <c r="AS237" s="10"/>
      <c r="AT237" s="10">
        <v>4</v>
      </c>
      <c r="AU237" s="150"/>
      <c r="AV237" s="150"/>
      <c r="AW237" s="150"/>
      <c r="AX237" s="150">
        <v>4</v>
      </c>
      <c r="AY237" s="145"/>
      <c r="AZ237" s="145"/>
      <c r="BA237" s="145"/>
      <c r="BB237" s="145">
        <v>4</v>
      </c>
      <c r="BC237" s="10"/>
      <c r="BD237" s="10"/>
      <c r="BE237" s="10"/>
      <c r="BF237" s="10">
        <v>4</v>
      </c>
      <c r="BG237" s="146"/>
      <c r="BH237" s="146"/>
      <c r="BI237" s="146"/>
      <c r="BJ237" s="146">
        <v>4</v>
      </c>
      <c r="BK237" s="147"/>
      <c r="BL237" s="147"/>
      <c r="BM237" s="147"/>
      <c r="BN237" s="147">
        <v>4</v>
      </c>
      <c r="BO237" s="148"/>
      <c r="BP237" s="148"/>
      <c r="BQ237" s="148"/>
      <c r="BR237" s="148">
        <v>4</v>
      </c>
      <c r="BS237" s="149"/>
      <c r="BT237" s="149"/>
      <c r="BU237" s="149"/>
      <c r="BV237" s="149">
        <v>4</v>
      </c>
      <c r="CK237" s="28"/>
      <c r="CP237" s="28"/>
    </row>
    <row r="238" spans="1:94">
      <c r="A238" s="17">
        <v>193</v>
      </c>
      <c r="B238" s="336">
        <v>7</v>
      </c>
      <c r="C238" s="773"/>
      <c r="D238" s="18">
        <v>1</v>
      </c>
      <c r="E238" s="19"/>
      <c r="F238" s="500"/>
      <c r="G238" s="20"/>
      <c r="H238" s="20"/>
      <c r="I238" s="20">
        <v>1</v>
      </c>
      <c r="J238" s="20"/>
      <c r="K238" s="20"/>
      <c r="L238" s="20"/>
      <c r="M238" s="20"/>
      <c r="N238" s="20"/>
      <c r="O238" s="20"/>
      <c r="P238" s="20"/>
      <c r="Q238" s="19"/>
      <c r="R238" s="500"/>
      <c r="S238" s="145"/>
      <c r="T238" s="145"/>
      <c r="U238" s="145">
        <v>3</v>
      </c>
      <c r="V238" s="145"/>
      <c r="W238" s="10"/>
      <c r="X238" s="10"/>
      <c r="Y238" s="10">
        <v>3</v>
      </c>
      <c r="Z238" s="10"/>
      <c r="AA238" s="146"/>
      <c r="AB238" s="146"/>
      <c r="AC238" s="146">
        <v>3</v>
      </c>
      <c r="AD238" s="146"/>
      <c r="AE238" s="147"/>
      <c r="AF238" s="147"/>
      <c r="AG238" s="147">
        <v>3</v>
      </c>
      <c r="AH238" s="147"/>
      <c r="AI238" s="148"/>
      <c r="AJ238" s="148"/>
      <c r="AK238" s="148"/>
      <c r="AL238" s="148">
        <v>4</v>
      </c>
      <c r="AM238" s="149"/>
      <c r="AN238" s="149"/>
      <c r="AO238" s="149">
        <v>3</v>
      </c>
      <c r="AP238" s="149"/>
      <c r="AQ238" s="10"/>
      <c r="AR238" s="10"/>
      <c r="AS238" s="10">
        <v>3</v>
      </c>
      <c r="AT238" s="10"/>
      <c r="AU238" s="150"/>
      <c r="AV238" s="150"/>
      <c r="AW238" s="150"/>
      <c r="AX238" s="150">
        <v>4</v>
      </c>
      <c r="AY238" s="145"/>
      <c r="AZ238" s="145"/>
      <c r="BA238" s="145">
        <v>3</v>
      </c>
      <c r="BB238" s="145"/>
      <c r="BC238" s="10"/>
      <c r="BD238" s="10"/>
      <c r="BE238" s="10">
        <v>3</v>
      </c>
      <c r="BF238" s="10"/>
      <c r="BG238" s="146"/>
      <c r="BH238" s="146"/>
      <c r="BI238" s="146"/>
      <c r="BJ238" s="146">
        <v>4</v>
      </c>
      <c r="BK238" s="147"/>
      <c r="BL238" s="147"/>
      <c r="BM238" s="147">
        <v>3</v>
      </c>
      <c r="BN238" s="147"/>
      <c r="BO238" s="148"/>
      <c r="BP238" s="148"/>
      <c r="BQ238" s="148">
        <v>3</v>
      </c>
      <c r="BR238" s="148"/>
      <c r="BS238" s="149"/>
      <c r="BT238" s="149"/>
      <c r="BU238" s="149">
        <v>3</v>
      </c>
      <c r="BV238" s="149"/>
      <c r="CK238" s="28"/>
      <c r="CP238" s="28"/>
    </row>
    <row r="239" spans="1:94">
      <c r="A239" s="17">
        <v>194</v>
      </c>
      <c r="B239" s="336">
        <v>8</v>
      </c>
      <c r="C239" s="773"/>
      <c r="D239" s="18"/>
      <c r="E239" s="19"/>
      <c r="F239" s="500">
        <v>1</v>
      </c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19"/>
      <c r="R239" s="500">
        <v>1</v>
      </c>
      <c r="S239" s="145"/>
      <c r="T239" s="145"/>
      <c r="U239" s="145">
        <v>3</v>
      </c>
      <c r="V239" s="145"/>
      <c r="W239" s="10"/>
      <c r="X239" s="10"/>
      <c r="Y239" s="10">
        <v>3</v>
      </c>
      <c r="Z239" s="10"/>
      <c r="AA239" s="146"/>
      <c r="AB239" s="146"/>
      <c r="AC239" s="146">
        <v>3</v>
      </c>
      <c r="AD239" s="146"/>
      <c r="AE239" s="147"/>
      <c r="AF239" s="147"/>
      <c r="AG239" s="147">
        <v>3</v>
      </c>
      <c r="AH239" s="147"/>
      <c r="AI239" s="148"/>
      <c r="AJ239" s="148"/>
      <c r="AK239" s="148"/>
      <c r="AL239" s="148">
        <v>4</v>
      </c>
      <c r="AM239" s="149"/>
      <c r="AN239" s="149"/>
      <c r="AO239" s="149">
        <v>3</v>
      </c>
      <c r="AP239" s="149"/>
      <c r="AQ239" s="10"/>
      <c r="AR239" s="10"/>
      <c r="AS239" s="10">
        <v>3</v>
      </c>
      <c r="AT239" s="10"/>
      <c r="AU239" s="150"/>
      <c r="AV239" s="150"/>
      <c r="AW239" s="150">
        <v>3</v>
      </c>
      <c r="AX239" s="150"/>
      <c r="AY239" s="145"/>
      <c r="AZ239" s="145"/>
      <c r="BA239" s="145">
        <v>3</v>
      </c>
      <c r="BB239" s="145"/>
      <c r="BC239" s="10"/>
      <c r="BD239" s="10"/>
      <c r="BE239" s="10">
        <v>3</v>
      </c>
      <c r="BF239" s="10"/>
      <c r="BG239" s="146"/>
      <c r="BH239" s="146"/>
      <c r="BI239" s="146"/>
      <c r="BJ239" s="146">
        <v>4</v>
      </c>
      <c r="BK239" s="147"/>
      <c r="BL239" s="147"/>
      <c r="BM239" s="147">
        <v>3</v>
      </c>
      <c r="BN239" s="147"/>
      <c r="BO239" s="148"/>
      <c r="BP239" s="148"/>
      <c r="BQ239" s="148">
        <v>3</v>
      </c>
      <c r="BR239" s="148"/>
      <c r="BS239" s="149"/>
      <c r="BT239" s="149"/>
      <c r="BU239" s="149">
        <v>3</v>
      </c>
      <c r="BV239" s="149"/>
      <c r="CK239" s="28"/>
      <c r="CP239" s="28"/>
    </row>
    <row r="240" spans="1:94">
      <c r="A240" s="17">
        <v>195</v>
      </c>
      <c r="B240" s="336">
        <v>9</v>
      </c>
      <c r="C240" s="773"/>
      <c r="D240" s="18"/>
      <c r="E240" s="19">
        <v>1</v>
      </c>
      <c r="F240" s="500"/>
      <c r="G240" s="20"/>
      <c r="H240" s="20"/>
      <c r="I240" s="20">
        <v>1</v>
      </c>
      <c r="J240" s="20"/>
      <c r="K240" s="20"/>
      <c r="L240" s="20"/>
      <c r="M240" s="20"/>
      <c r="N240" s="20"/>
      <c r="O240" s="20"/>
      <c r="P240" s="20"/>
      <c r="Q240" s="19"/>
      <c r="R240" s="500"/>
      <c r="S240" s="145"/>
      <c r="T240" s="145"/>
      <c r="U240" s="145">
        <v>3</v>
      </c>
      <c r="V240" s="145"/>
      <c r="W240" s="10"/>
      <c r="X240" s="10"/>
      <c r="Y240" s="10">
        <v>3</v>
      </c>
      <c r="Z240" s="10"/>
      <c r="AA240" s="146"/>
      <c r="AB240" s="146"/>
      <c r="AC240" s="146">
        <v>3</v>
      </c>
      <c r="AD240" s="146"/>
      <c r="AE240" s="147"/>
      <c r="AF240" s="147"/>
      <c r="AG240" s="147">
        <v>3</v>
      </c>
      <c r="AH240" s="147"/>
      <c r="AI240" s="148"/>
      <c r="AJ240" s="148"/>
      <c r="AK240" s="148">
        <v>3</v>
      </c>
      <c r="AL240" s="148"/>
      <c r="AM240" s="149"/>
      <c r="AN240" s="149"/>
      <c r="AO240" s="149">
        <v>3</v>
      </c>
      <c r="AP240" s="149"/>
      <c r="AQ240" s="10"/>
      <c r="AR240" s="10"/>
      <c r="AS240" s="10">
        <v>3</v>
      </c>
      <c r="AT240" s="10"/>
      <c r="AU240" s="150"/>
      <c r="AV240" s="150"/>
      <c r="AW240" s="150">
        <v>3</v>
      </c>
      <c r="AX240" s="150"/>
      <c r="AY240" s="145"/>
      <c r="AZ240" s="145"/>
      <c r="BA240" s="145">
        <v>3</v>
      </c>
      <c r="BB240" s="145"/>
      <c r="BC240" s="10"/>
      <c r="BD240" s="10"/>
      <c r="BE240" s="10">
        <v>3</v>
      </c>
      <c r="BF240" s="10"/>
      <c r="BG240" s="146"/>
      <c r="BH240" s="146"/>
      <c r="BI240" s="146">
        <v>3</v>
      </c>
      <c r="BJ240" s="146"/>
      <c r="BK240" s="147"/>
      <c r="BL240" s="147"/>
      <c r="BM240" s="147">
        <v>3</v>
      </c>
      <c r="BN240" s="147"/>
      <c r="BO240" s="148"/>
      <c r="BP240" s="148"/>
      <c r="BQ240" s="148">
        <v>3</v>
      </c>
      <c r="BR240" s="148"/>
      <c r="BS240" s="149"/>
      <c r="BT240" s="149"/>
      <c r="BU240" s="149">
        <v>3</v>
      </c>
      <c r="BV240" s="149"/>
      <c r="CK240" s="28"/>
      <c r="CP240" s="28"/>
    </row>
    <row r="241" spans="1:94">
      <c r="A241" s="17">
        <v>196</v>
      </c>
      <c r="B241" s="336">
        <v>10</v>
      </c>
      <c r="C241" s="773"/>
      <c r="D241" s="18"/>
      <c r="E241" s="19">
        <v>1</v>
      </c>
      <c r="F241" s="500"/>
      <c r="G241" s="20"/>
      <c r="H241" s="20">
        <v>1</v>
      </c>
      <c r="I241" s="20"/>
      <c r="J241" s="20"/>
      <c r="K241" s="20"/>
      <c r="L241" s="20"/>
      <c r="M241" s="20"/>
      <c r="N241" s="20"/>
      <c r="O241" s="20"/>
      <c r="P241" s="20"/>
      <c r="Q241" s="19"/>
      <c r="R241" s="500"/>
      <c r="S241" s="145"/>
      <c r="T241" s="145"/>
      <c r="U241" s="145"/>
      <c r="V241" s="145">
        <v>4</v>
      </c>
      <c r="W241" s="10"/>
      <c r="X241" s="10"/>
      <c r="Y241" s="10"/>
      <c r="Z241" s="10">
        <v>4</v>
      </c>
      <c r="AA241" s="146"/>
      <c r="AB241" s="146"/>
      <c r="AC241" s="146"/>
      <c r="AD241" s="146">
        <v>4</v>
      </c>
      <c r="AE241" s="147"/>
      <c r="AF241" s="147"/>
      <c r="AG241" s="147"/>
      <c r="AH241" s="147">
        <v>4</v>
      </c>
      <c r="AI241" s="148"/>
      <c r="AJ241" s="148"/>
      <c r="AK241" s="148"/>
      <c r="AL241" s="148">
        <v>4</v>
      </c>
      <c r="AM241" s="149"/>
      <c r="AN241" s="149"/>
      <c r="AO241" s="149"/>
      <c r="AP241" s="149">
        <v>4</v>
      </c>
      <c r="AQ241" s="10"/>
      <c r="AR241" s="10"/>
      <c r="AS241" s="10"/>
      <c r="AT241" s="10">
        <v>4</v>
      </c>
      <c r="AU241" s="150"/>
      <c r="AV241" s="150"/>
      <c r="AW241" s="150"/>
      <c r="AX241" s="150">
        <v>4</v>
      </c>
      <c r="AY241" s="145"/>
      <c r="AZ241" s="145"/>
      <c r="BA241" s="145"/>
      <c r="BB241" s="145">
        <v>4</v>
      </c>
      <c r="BC241" s="10"/>
      <c r="BD241" s="10"/>
      <c r="BE241" s="10">
        <v>3</v>
      </c>
      <c r="BF241" s="10"/>
      <c r="BG241" s="146"/>
      <c r="BH241" s="146"/>
      <c r="BI241" s="146">
        <v>3</v>
      </c>
      <c r="BJ241" s="146"/>
      <c r="BK241" s="147"/>
      <c r="BL241" s="147"/>
      <c r="BM241" s="147">
        <v>3</v>
      </c>
      <c r="BN241" s="147"/>
      <c r="BO241" s="148"/>
      <c r="BP241" s="148"/>
      <c r="BQ241" s="148"/>
      <c r="BR241" s="148">
        <v>4</v>
      </c>
      <c r="BS241" s="149"/>
      <c r="BT241" s="149"/>
      <c r="BU241" s="149"/>
      <c r="BV241" s="149">
        <v>4</v>
      </c>
      <c r="CK241" s="28"/>
      <c r="CP241" s="28"/>
    </row>
    <row r="242" spans="1:94">
      <c r="A242" s="17">
        <v>197</v>
      </c>
      <c r="B242" s="336">
        <v>11</v>
      </c>
      <c r="C242" s="773"/>
      <c r="D242" s="18"/>
      <c r="E242" s="19">
        <v>1</v>
      </c>
      <c r="F242" s="500"/>
      <c r="G242" s="20"/>
      <c r="H242" s="20">
        <v>1</v>
      </c>
      <c r="I242" s="20"/>
      <c r="J242" s="20"/>
      <c r="K242" s="20"/>
      <c r="L242" s="20"/>
      <c r="M242" s="20"/>
      <c r="N242" s="20"/>
      <c r="O242" s="20"/>
      <c r="P242" s="20"/>
      <c r="Q242" s="19"/>
      <c r="R242" s="500"/>
      <c r="S242" s="145"/>
      <c r="T242" s="145"/>
      <c r="U242" s="145">
        <v>3</v>
      </c>
      <c r="V242" s="145"/>
      <c r="W242" s="10"/>
      <c r="X242" s="10"/>
      <c r="Y242" s="10">
        <v>3</v>
      </c>
      <c r="Z242" s="10"/>
      <c r="AA242" s="146"/>
      <c r="AB242" s="146"/>
      <c r="AC242" s="146">
        <v>3</v>
      </c>
      <c r="AD242" s="146"/>
      <c r="AE242" s="147"/>
      <c r="AF242" s="147"/>
      <c r="AG242" s="147"/>
      <c r="AH242" s="147">
        <v>4</v>
      </c>
      <c r="AI242" s="148"/>
      <c r="AJ242" s="148"/>
      <c r="AK242" s="148"/>
      <c r="AL242" s="148">
        <v>4</v>
      </c>
      <c r="AM242" s="149"/>
      <c r="AN242" s="149"/>
      <c r="AO242" s="149"/>
      <c r="AP242" s="149">
        <v>4</v>
      </c>
      <c r="AQ242" s="10"/>
      <c r="AR242" s="10"/>
      <c r="AS242" s="10">
        <v>3</v>
      </c>
      <c r="AT242" s="10"/>
      <c r="AU242" s="150"/>
      <c r="AV242" s="150"/>
      <c r="AW242" s="150"/>
      <c r="AX242" s="150">
        <v>4</v>
      </c>
      <c r="AY242" s="145"/>
      <c r="AZ242" s="145"/>
      <c r="BA242" s="145"/>
      <c r="BB242" s="145">
        <v>4</v>
      </c>
      <c r="BC242" s="10"/>
      <c r="BD242" s="10"/>
      <c r="BE242" s="10">
        <v>3</v>
      </c>
      <c r="BF242" s="10"/>
      <c r="BG242" s="146"/>
      <c r="BH242" s="146"/>
      <c r="BI242" s="146"/>
      <c r="BJ242" s="146">
        <v>4</v>
      </c>
      <c r="BK242" s="147"/>
      <c r="BL242" s="147"/>
      <c r="BM242" s="147"/>
      <c r="BN242" s="147">
        <v>4</v>
      </c>
      <c r="BO242" s="148"/>
      <c r="BP242" s="148"/>
      <c r="BQ242" s="148"/>
      <c r="BR242" s="148">
        <v>4</v>
      </c>
      <c r="BS242" s="149"/>
      <c r="BT242" s="149"/>
      <c r="BU242" s="149"/>
      <c r="BV242" s="149">
        <v>4</v>
      </c>
      <c r="CK242" s="28"/>
      <c r="CP242" s="28"/>
    </row>
    <row r="243" spans="1:94">
      <c r="A243" s="17">
        <v>198</v>
      </c>
      <c r="B243" s="336">
        <v>12</v>
      </c>
      <c r="C243" s="773"/>
      <c r="D243" s="18">
        <v>1</v>
      </c>
      <c r="E243" s="19"/>
      <c r="F243" s="500"/>
      <c r="G243" s="20"/>
      <c r="H243" s="20"/>
      <c r="I243" s="20">
        <v>1</v>
      </c>
      <c r="J243" s="20"/>
      <c r="K243" s="20"/>
      <c r="L243" s="20"/>
      <c r="M243" s="20"/>
      <c r="N243" s="20"/>
      <c r="O243" s="20"/>
      <c r="P243" s="20"/>
      <c r="Q243" s="19"/>
      <c r="R243" s="500"/>
      <c r="S243" s="145"/>
      <c r="T243" s="145"/>
      <c r="U243" s="145"/>
      <c r="V243" s="145">
        <v>4</v>
      </c>
      <c r="W243" s="10"/>
      <c r="X243" s="10"/>
      <c r="Y243" s="10">
        <v>3</v>
      </c>
      <c r="Z243" s="10"/>
      <c r="AA243" s="146"/>
      <c r="AB243" s="146"/>
      <c r="AC243" s="146"/>
      <c r="AD243" s="146">
        <v>4</v>
      </c>
      <c r="AE243" s="147"/>
      <c r="AF243" s="147"/>
      <c r="AG243" s="147">
        <v>3</v>
      </c>
      <c r="AH243" s="147"/>
      <c r="AI243" s="148"/>
      <c r="AJ243" s="148"/>
      <c r="AK243" s="148"/>
      <c r="AL243" s="148">
        <v>4</v>
      </c>
      <c r="AM243" s="149"/>
      <c r="AN243" s="149"/>
      <c r="AO243" s="149">
        <v>3</v>
      </c>
      <c r="AP243" s="149"/>
      <c r="AQ243" s="10"/>
      <c r="AR243" s="10"/>
      <c r="AS243" s="10">
        <v>3</v>
      </c>
      <c r="AT243" s="10"/>
      <c r="AU243" s="150"/>
      <c r="AV243" s="150"/>
      <c r="AW243" s="150">
        <v>3</v>
      </c>
      <c r="AX243" s="150"/>
      <c r="AY243" s="145"/>
      <c r="AZ243" s="145"/>
      <c r="BA243" s="145">
        <v>3</v>
      </c>
      <c r="BB243" s="145"/>
      <c r="BC243" s="10"/>
      <c r="BD243" s="10"/>
      <c r="BE243" s="10">
        <v>3</v>
      </c>
      <c r="BF243" s="10"/>
      <c r="BG243" s="146"/>
      <c r="BH243" s="146"/>
      <c r="BI243" s="146">
        <v>3</v>
      </c>
      <c r="BJ243" s="146"/>
      <c r="BK243" s="147"/>
      <c r="BL243" s="147"/>
      <c r="BM243" s="147">
        <v>3</v>
      </c>
      <c r="BN243" s="147"/>
      <c r="BO243" s="148"/>
      <c r="BP243" s="148"/>
      <c r="BQ243" s="148">
        <v>3</v>
      </c>
      <c r="BR243" s="148"/>
      <c r="BS243" s="149"/>
      <c r="BT243" s="149"/>
      <c r="BU243" s="149"/>
      <c r="BV243" s="149">
        <v>4</v>
      </c>
      <c r="CK243" s="28"/>
      <c r="CP243" s="28"/>
    </row>
    <row r="244" spans="1:94">
      <c r="A244" s="17">
        <v>199</v>
      </c>
      <c r="B244" s="336">
        <v>13</v>
      </c>
      <c r="C244" s="773"/>
      <c r="D244" s="18"/>
      <c r="E244" s="19"/>
      <c r="F244" s="500">
        <v>1</v>
      </c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19"/>
      <c r="R244" s="500">
        <v>1</v>
      </c>
      <c r="S244" s="145">
        <v>1</v>
      </c>
      <c r="T244" s="145"/>
      <c r="U244" s="145"/>
      <c r="V244" s="145"/>
      <c r="W244" s="10"/>
      <c r="X244" s="10">
        <v>2</v>
      </c>
      <c r="Y244" s="10"/>
      <c r="Z244" s="10"/>
      <c r="AA244" s="146"/>
      <c r="AB244" s="146"/>
      <c r="AC244" s="146"/>
      <c r="AD244" s="146">
        <v>4</v>
      </c>
      <c r="AE244" s="147"/>
      <c r="AF244" s="147"/>
      <c r="AG244" s="147">
        <v>3</v>
      </c>
      <c r="AH244" s="147"/>
      <c r="AI244" s="148"/>
      <c r="AJ244" s="148"/>
      <c r="AK244" s="148">
        <v>3</v>
      </c>
      <c r="AL244" s="148"/>
      <c r="AM244" s="149"/>
      <c r="AN244" s="149">
        <v>2</v>
      </c>
      <c r="AO244" s="149"/>
      <c r="AP244" s="149"/>
      <c r="AQ244" s="10"/>
      <c r="AR244" s="10"/>
      <c r="AS244" s="10">
        <v>3</v>
      </c>
      <c r="AT244" s="10"/>
      <c r="AU244" s="150"/>
      <c r="AV244" s="150"/>
      <c r="AW244" s="150">
        <v>3</v>
      </c>
      <c r="AX244" s="150"/>
      <c r="AY244" s="145"/>
      <c r="AZ244" s="145"/>
      <c r="BA244" s="145">
        <v>3</v>
      </c>
      <c r="BB244" s="145"/>
      <c r="BC244" s="10"/>
      <c r="BD244" s="10"/>
      <c r="BE244" s="10"/>
      <c r="BF244" s="10">
        <v>4</v>
      </c>
      <c r="BG244" s="146"/>
      <c r="BH244" s="146"/>
      <c r="BI244" s="146">
        <v>3</v>
      </c>
      <c r="BJ244" s="146"/>
      <c r="BK244" s="147"/>
      <c r="BL244" s="147"/>
      <c r="BM244" s="147"/>
      <c r="BN244" s="147">
        <v>4</v>
      </c>
      <c r="BO244" s="148"/>
      <c r="BP244" s="148"/>
      <c r="BQ244" s="148"/>
      <c r="BR244" s="148">
        <v>4</v>
      </c>
      <c r="BS244" s="149"/>
      <c r="BT244" s="149"/>
      <c r="BU244" s="149">
        <v>3</v>
      </c>
      <c r="BV244" s="149"/>
      <c r="CK244" s="28"/>
      <c r="CP244" s="28"/>
    </row>
    <row r="245" spans="1:94">
      <c r="A245" s="17">
        <v>200</v>
      </c>
      <c r="B245" s="336">
        <v>14</v>
      </c>
      <c r="C245" s="773"/>
      <c r="D245" s="18">
        <v>1</v>
      </c>
      <c r="E245" s="19"/>
      <c r="F245" s="500"/>
      <c r="G245" s="20">
        <v>1</v>
      </c>
      <c r="H245" s="20"/>
      <c r="I245" s="20"/>
      <c r="J245" s="20"/>
      <c r="K245" s="20"/>
      <c r="L245" s="20"/>
      <c r="M245" s="20"/>
      <c r="N245" s="20"/>
      <c r="O245" s="20"/>
      <c r="P245" s="20"/>
      <c r="Q245" s="19"/>
      <c r="R245" s="500"/>
      <c r="S245" s="145"/>
      <c r="T245" s="145"/>
      <c r="U245" s="145"/>
      <c r="V245" s="145">
        <v>4</v>
      </c>
      <c r="W245" s="10"/>
      <c r="X245" s="10"/>
      <c r="Y245" s="10"/>
      <c r="Z245" s="10">
        <v>4</v>
      </c>
      <c r="AA245" s="146"/>
      <c r="AB245" s="146"/>
      <c r="AC245" s="146"/>
      <c r="AD245" s="146">
        <v>4</v>
      </c>
      <c r="AE245" s="147"/>
      <c r="AF245" s="147"/>
      <c r="AG245" s="147">
        <v>3</v>
      </c>
      <c r="AH245" s="147"/>
      <c r="AI245" s="148"/>
      <c r="AJ245" s="148"/>
      <c r="AK245" s="148"/>
      <c r="AL245" s="148">
        <v>4</v>
      </c>
      <c r="AM245" s="149"/>
      <c r="AN245" s="149"/>
      <c r="AO245" s="149"/>
      <c r="AP245" s="149">
        <v>4</v>
      </c>
      <c r="AQ245" s="10"/>
      <c r="AR245" s="10"/>
      <c r="AS245" s="10">
        <v>3</v>
      </c>
      <c r="AT245" s="10"/>
      <c r="AU245" s="150"/>
      <c r="AV245" s="150"/>
      <c r="AW245" s="150">
        <v>3</v>
      </c>
      <c r="AX245" s="150"/>
      <c r="AY245" s="145"/>
      <c r="AZ245" s="145"/>
      <c r="BA245" s="145"/>
      <c r="BB245" s="145">
        <v>4</v>
      </c>
      <c r="BC245" s="10"/>
      <c r="BD245" s="10"/>
      <c r="BE245" s="10"/>
      <c r="BF245" s="10">
        <v>4</v>
      </c>
      <c r="BG245" s="146"/>
      <c r="BH245" s="146"/>
      <c r="BI245" s="146"/>
      <c r="BJ245" s="146">
        <v>4</v>
      </c>
      <c r="BK245" s="147"/>
      <c r="BL245" s="147"/>
      <c r="BM245" s="147"/>
      <c r="BN245" s="147">
        <v>4</v>
      </c>
      <c r="BO245" s="148"/>
      <c r="BP245" s="148"/>
      <c r="BQ245" s="148">
        <v>3</v>
      </c>
      <c r="BR245" s="148"/>
      <c r="BS245" s="149"/>
      <c r="BT245" s="149"/>
      <c r="BU245" s="149">
        <v>3</v>
      </c>
      <c r="BV245" s="149"/>
      <c r="CK245" s="28"/>
      <c r="CP245" s="28"/>
    </row>
    <row r="246" spans="1:94">
      <c r="A246" s="17">
        <v>201</v>
      </c>
      <c r="B246" s="336">
        <v>15</v>
      </c>
      <c r="C246" s="773"/>
      <c r="D246" s="18">
        <v>1</v>
      </c>
      <c r="E246" s="19"/>
      <c r="F246" s="500"/>
      <c r="G246" s="20"/>
      <c r="H246" s="20"/>
      <c r="I246" s="20">
        <v>1</v>
      </c>
      <c r="J246" s="20"/>
      <c r="K246" s="20"/>
      <c r="L246" s="20"/>
      <c r="M246" s="20"/>
      <c r="N246" s="20"/>
      <c r="O246" s="20"/>
      <c r="P246" s="20"/>
      <c r="Q246" s="19"/>
      <c r="R246" s="500"/>
      <c r="S246" s="145"/>
      <c r="T246" s="145"/>
      <c r="U246" s="145"/>
      <c r="V246" s="145">
        <v>4</v>
      </c>
      <c r="W246" s="10"/>
      <c r="X246" s="10"/>
      <c r="Y246" s="10"/>
      <c r="Z246" s="10">
        <v>4</v>
      </c>
      <c r="AA246" s="146"/>
      <c r="AB246" s="146"/>
      <c r="AC246" s="146"/>
      <c r="AD246" s="146">
        <v>4</v>
      </c>
      <c r="AE246" s="147"/>
      <c r="AF246" s="147"/>
      <c r="AG246" s="147"/>
      <c r="AH246" s="147">
        <v>4</v>
      </c>
      <c r="AI246" s="148"/>
      <c r="AJ246" s="148"/>
      <c r="AK246" s="148"/>
      <c r="AL246" s="148">
        <v>4</v>
      </c>
      <c r="AM246" s="149"/>
      <c r="AN246" s="149"/>
      <c r="AO246" s="149"/>
      <c r="AP246" s="149">
        <v>4</v>
      </c>
      <c r="AQ246" s="10"/>
      <c r="AR246" s="10"/>
      <c r="AS246" s="10"/>
      <c r="AT246" s="10">
        <v>4</v>
      </c>
      <c r="AU246" s="150"/>
      <c r="AV246" s="150"/>
      <c r="AW246" s="150"/>
      <c r="AX246" s="150">
        <v>4</v>
      </c>
      <c r="AY246" s="145"/>
      <c r="AZ246" s="145"/>
      <c r="BA246" s="145"/>
      <c r="BB246" s="145">
        <v>4</v>
      </c>
      <c r="BC246" s="10"/>
      <c r="BD246" s="10"/>
      <c r="BE246" s="10"/>
      <c r="BF246" s="10">
        <v>4</v>
      </c>
      <c r="BG246" s="146"/>
      <c r="BH246" s="146"/>
      <c r="BI246" s="146"/>
      <c r="BJ246" s="146">
        <v>4</v>
      </c>
      <c r="BK246" s="147"/>
      <c r="BL246" s="147"/>
      <c r="BM246" s="147"/>
      <c r="BN246" s="147">
        <v>4</v>
      </c>
      <c r="BO246" s="148"/>
      <c r="BP246" s="148"/>
      <c r="BQ246" s="148"/>
      <c r="BR246" s="148">
        <v>4</v>
      </c>
      <c r="BS246" s="149"/>
      <c r="BT246" s="149"/>
      <c r="BU246" s="149"/>
      <c r="BV246" s="149">
        <v>4</v>
      </c>
      <c r="CK246" s="28"/>
      <c r="CP246" s="28"/>
    </row>
    <row r="247" spans="1:94">
      <c r="A247" s="17">
        <v>202</v>
      </c>
      <c r="B247" s="336">
        <v>16</v>
      </c>
      <c r="C247" s="773"/>
      <c r="D247" s="18">
        <v>1</v>
      </c>
      <c r="E247" s="19"/>
      <c r="F247" s="500"/>
      <c r="G247" s="20"/>
      <c r="H247" s="20"/>
      <c r="I247" s="20">
        <v>1</v>
      </c>
      <c r="J247" s="20"/>
      <c r="K247" s="20"/>
      <c r="L247" s="20"/>
      <c r="M247" s="20"/>
      <c r="N247" s="20"/>
      <c r="O247" s="20"/>
      <c r="P247" s="20"/>
      <c r="Q247" s="19"/>
      <c r="R247" s="500"/>
      <c r="S247" s="145"/>
      <c r="T247" s="145"/>
      <c r="U247" s="145">
        <v>3</v>
      </c>
      <c r="V247" s="145"/>
      <c r="W247" s="10"/>
      <c r="X247" s="10"/>
      <c r="Y247" s="10">
        <v>3</v>
      </c>
      <c r="Z247" s="10"/>
      <c r="AA247" s="146"/>
      <c r="AB247" s="146"/>
      <c r="AC247" s="146">
        <v>3</v>
      </c>
      <c r="AD247" s="146"/>
      <c r="AE247" s="147"/>
      <c r="AF247" s="147"/>
      <c r="AG247" s="147">
        <v>3</v>
      </c>
      <c r="AH247" s="147"/>
      <c r="AI247" s="148"/>
      <c r="AJ247" s="148"/>
      <c r="AK247" s="148">
        <v>3</v>
      </c>
      <c r="AL247" s="148"/>
      <c r="AM247" s="149"/>
      <c r="AN247" s="149"/>
      <c r="AO247" s="149"/>
      <c r="AP247" s="149">
        <v>4</v>
      </c>
      <c r="AQ247" s="10"/>
      <c r="AR247" s="10"/>
      <c r="AS247" s="10">
        <v>3</v>
      </c>
      <c r="AT247" s="10"/>
      <c r="AU247" s="150"/>
      <c r="AV247" s="150"/>
      <c r="AW247" s="150">
        <v>3</v>
      </c>
      <c r="AX247" s="150"/>
      <c r="AY247" s="145"/>
      <c r="AZ247" s="145"/>
      <c r="BA247" s="145">
        <v>3</v>
      </c>
      <c r="BB247" s="145"/>
      <c r="BC247" s="10"/>
      <c r="BD247" s="10"/>
      <c r="BE247" s="10">
        <v>3</v>
      </c>
      <c r="BF247" s="10"/>
      <c r="BG247" s="146"/>
      <c r="BH247" s="146"/>
      <c r="BI247" s="146"/>
      <c r="BJ247" s="146">
        <v>4</v>
      </c>
      <c r="BK247" s="147"/>
      <c r="BL247" s="147"/>
      <c r="BM247" s="147"/>
      <c r="BN247" s="147">
        <v>4</v>
      </c>
      <c r="BO247" s="148"/>
      <c r="BP247" s="148"/>
      <c r="BQ247" s="148">
        <v>3</v>
      </c>
      <c r="BR247" s="148"/>
      <c r="BS247" s="149"/>
      <c r="BT247" s="149"/>
      <c r="BU247" s="149">
        <v>3</v>
      </c>
      <c r="BV247" s="149"/>
      <c r="CK247" s="28"/>
      <c r="CP247" s="28"/>
    </row>
    <row r="248" spans="1:94">
      <c r="A248" s="17">
        <v>203</v>
      </c>
      <c r="B248" s="336">
        <v>17</v>
      </c>
      <c r="C248" s="773"/>
      <c r="D248" s="18"/>
      <c r="E248" s="19"/>
      <c r="F248" s="500">
        <v>1</v>
      </c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19"/>
      <c r="R248" s="500">
        <v>1</v>
      </c>
      <c r="S248" s="145"/>
      <c r="T248" s="145"/>
      <c r="U248" s="145">
        <v>3</v>
      </c>
      <c r="V248" s="145"/>
      <c r="W248" s="10"/>
      <c r="X248" s="10"/>
      <c r="Y248" s="10"/>
      <c r="Z248" s="10">
        <v>4</v>
      </c>
      <c r="AA248" s="146"/>
      <c r="AB248" s="146"/>
      <c r="AC248" s="146"/>
      <c r="AD248" s="146">
        <v>4</v>
      </c>
      <c r="AE248" s="147"/>
      <c r="AF248" s="147"/>
      <c r="AG248" s="147">
        <v>3</v>
      </c>
      <c r="AH248" s="147"/>
      <c r="AI248" s="148"/>
      <c r="AJ248" s="148"/>
      <c r="AK248" s="148"/>
      <c r="AL248" s="148">
        <v>4</v>
      </c>
      <c r="AM248" s="149"/>
      <c r="AN248" s="149"/>
      <c r="AO248" s="149"/>
      <c r="AP248" s="149">
        <v>4</v>
      </c>
      <c r="AQ248" s="10"/>
      <c r="AR248" s="10"/>
      <c r="AS248" s="10"/>
      <c r="AT248" s="10">
        <v>4</v>
      </c>
      <c r="AU248" s="150"/>
      <c r="AV248" s="150"/>
      <c r="AW248" s="150">
        <v>3</v>
      </c>
      <c r="AX248" s="150"/>
      <c r="AY248" s="145"/>
      <c r="AZ248" s="145"/>
      <c r="BA248" s="145"/>
      <c r="BB248" s="145">
        <v>4</v>
      </c>
      <c r="BC248" s="10"/>
      <c r="BD248" s="10"/>
      <c r="BE248" s="10">
        <v>3</v>
      </c>
      <c r="BF248" s="10"/>
      <c r="BG248" s="146"/>
      <c r="BH248" s="146">
        <v>2</v>
      </c>
      <c r="BI248" s="146"/>
      <c r="BJ248" s="146"/>
      <c r="BK248" s="147"/>
      <c r="BL248" s="147"/>
      <c r="BM248" s="147"/>
      <c r="BN248" s="147">
        <v>4</v>
      </c>
      <c r="BO248" s="148"/>
      <c r="BP248" s="148"/>
      <c r="BQ248" s="148"/>
      <c r="BR248" s="148">
        <v>4</v>
      </c>
      <c r="BS248" s="149"/>
      <c r="BT248" s="149"/>
      <c r="BU248" s="149"/>
      <c r="BV248" s="149">
        <v>4</v>
      </c>
      <c r="CK248" s="28"/>
      <c r="CP248" s="28"/>
    </row>
    <row r="249" spans="1:94">
      <c r="A249" s="17">
        <v>204</v>
      </c>
      <c r="B249" s="336">
        <v>18</v>
      </c>
      <c r="C249" s="773"/>
      <c r="D249" s="18">
        <v>1</v>
      </c>
      <c r="E249" s="19"/>
      <c r="F249" s="500"/>
      <c r="G249" s="20"/>
      <c r="H249" s="20"/>
      <c r="I249" s="20"/>
      <c r="J249" s="20">
        <v>1</v>
      </c>
      <c r="K249" s="20"/>
      <c r="L249" s="20"/>
      <c r="M249" s="20"/>
      <c r="N249" s="20"/>
      <c r="O249" s="20"/>
      <c r="P249" s="20"/>
      <c r="Q249" s="19"/>
      <c r="R249" s="500"/>
      <c r="S249" s="145"/>
      <c r="T249" s="145"/>
      <c r="U249" s="145"/>
      <c r="V249" s="145">
        <v>4</v>
      </c>
      <c r="W249" s="10"/>
      <c r="X249" s="10"/>
      <c r="Y249" s="10"/>
      <c r="Z249" s="10">
        <v>4</v>
      </c>
      <c r="AA249" s="146"/>
      <c r="AB249" s="146"/>
      <c r="AC249" s="146"/>
      <c r="AD249" s="146">
        <v>4</v>
      </c>
      <c r="AE249" s="147"/>
      <c r="AF249" s="147"/>
      <c r="AG249" s="147"/>
      <c r="AH249" s="147">
        <v>4</v>
      </c>
      <c r="AI249" s="148"/>
      <c r="AJ249" s="148"/>
      <c r="AK249" s="148"/>
      <c r="AL249" s="148">
        <v>4</v>
      </c>
      <c r="AM249" s="149"/>
      <c r="AN249" s="149"/>
      <c r="AO249" s="149"/>
      <c r="AP249" s="149">
        <v>4</v>
      </c>
      <c r="AQ249" s="10"/>
      <c r="AR249" s="10"/>
      <c r="AS249" s="10"/>
      <c r="AT249" s="10">
        <v>4</v>
      </c>
      <c r="AU249" s="150"/>
      <c r="AV249" s="150"/>
      <c r="AW249" s="150"/>
      <c r="AX249" s="150">
        <v>4</v>
      </c>
      <c r="AY249" s="145"/>
      <c r="AZ249" s="145"/>
      <c r="BA249" s="145"/>
      <c r="BB249" s="145">
        <v>4</v>
      </c>
      <c r="BC249" s="10"/>
      <c r="BD249" s="10"/>
      <c r="BE249" s="10"/>
      <c r="BF249" s="10">
        <v>4</v>
      </c>
      <c r="BG249" s="146"/>
      <c r="BH249" s="146"/>
      <c r="BI249" s="146"/>
      <c r="BJ249" s="146">
        <v>4</v>
      </c>
      <c r="BK249" s="147"/>
      <c r="BL249" s="147"/>
      <c r="BM249" s="147"/>
      <c r="BN249" s="147">
        <v>4</v>
      </c>
      <c r="BO249" s="148"/>
      <c r="BP249" s="148"/>
      <c r="BQ249" s="148"/>
      <c r="BR249" s="148">
        <v>4</v>
      </c>
      <c r="BS249" s="149"/>
      <c r="BT249" s="149"/>
      <c r="BU249" s="149"/>
      <c r="BV249" s="149">
        <v>4</v>
      </c>
      <c r="CK249" s="28"/>
      <c r="CP249" s="28"/>
    </row>
    <row r="250" spans="1:94">
      <c r="A250" s="17">
        <v>205</v>
      </c>
      <c r="B250" s="336">
        <v>19</v>
      </c>
      <c r="C250" s="795"/>
      <c r="D250" s="18"/>
      <c r="E250" s="19"/>
      <c r="F250" s="500">
        <v>1</v>
      </c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19"/>
      <c r="R250" s="500">
        <v>1</v>
      </c>
      <c r="S250" s="145"/>
      <c r="T250" s="145"/>
      <c r="U250" s="145"/>
      <c r="V250" s="145">
        <v>4</v>
      </c>
      <c r="W250" s="10"/>
      <c r="X250" s="10"/>
      <c r="Y250" s="10"/>
      <c r="Z250" s="10">
        <v>4</v>
      </c>
      <c r="AA250" s="146"/>
      <c r="AB250" s="146"/>
      <c r="AC250" s="146"/>
      <c r="AD250" s="146">
        <v>4</v>
      </c>
      <c r="AE250" s="147"/>
      <c r="AF250" s="147"/>
      <c r="AG250" s="147"/>
      <c r="AH250" s="147">
        <v>4</v>
      </c>
      <c r="AI250" s="148"/>
      <c r="AJ250" s="148"/>
      <c r="AK250" s="148"/>
      <c r="AL250" s="148">
        <v>4</v>
      </c>
      <c r="AM250" s="149"/>
      <c r="AN250" s="149"/>
      <c r="AO250" s="149"/>
      <c r="AP250" s="149">
        <v>4</v>
      </c>
      <c r="AQ250" s="10"/>
      <c r="AR250" s="10"/>
      <c r="AS250" s="10"/>
      <c r="AT250" s="10">
        <v>4</v>
      </c>
      <c r="AU250" s="150"/>
      <c r="AV250" s="150"/>
      <c r="AW250" s="150">
        <v>3</v>
      </c>
      <c r="AX250" s="150"/>
      <c r="AY250" s="145"/>
      <c r="AZ250" s="145"/>
      <c r="BA250" s="145">
        <v>3</v>
      </c>
      <c r="BB250" s="145"/>
      <c r="BC250" s="10"/>
      <c r="BD250" s="10"/>
      <c r="BE250" s="10"/>
      <c r="BF250" s="10">
        <v>4</v>
      </c>
      <c r="BG250" s="146"/>
      <c r="BH250" s="146"/>
      <c r="BI250" s="146"/>
      <c r="BJ250" s="146">
        <v>4</v>
      </c>
      <c r="BK250" s="147"/>
      <c r="BL250" s="147"/>
      <c r="BM250" s="147">
        <v>3</v>
      </c>
      <c r="BN250" s="147"/>
      <c r="BO250" s="148"/>
      <c r="BP250" s="148"/>
      <c r="BQ250" s="148"/>
      <c r="BR250" s="148">
        <v>4</v>
      </c>
      <c r="BS250" s="149"/>
      <c r="BT250" s="149"/>
      <c r="BU250" s="149"/>
      <c r="BV250" s="149">
        <v>4</v>
      </c>
      <c r="CK250" s="28"/>
      <c r="CP250" s="28"/>
    </row>
    <row r="251" spans="1:94" s="28" customFormat="1">
      <c r="A251" s="184"/>
      <c r="B251" s="367"/>
      <c r="C251" s="519"/>
      <c r="D251" s="533">
        <f>SUM(D232:D250)</f>
        <v>11</v>
      </c>
      <c r="E251" s="533">
        <f t="shared" ref="E251:BP251" si="434">SUM(E232:E250)</f>
        <v>3</v>
      </c>
      <c r="F251" s="533">
        <f t="shared" si="434"/>
        <v>5</v>
      </c>
      <c r="G251" s="533">
        <f t="shared" si="434"/>
        <v>2</v>
      </c>
      <c r="H251" s="533">
        <f t="shared" si="434"/>
        <v>3</v>
      </c>
      <c r="I251" s="533">
        <f t="shared" si="434"/>
        <v>8</v>
      </c>
      <c r="J251" s="533">
        <f t="shared" si="434"/>
        <v>1</v>
      </c>
      <c r="K251" s="533">
        <f t="shared" si="434"/>
        <v>0</v>
      </c>
      <c r="L251" s="533">
        <f t="shared" si="434"/>
        <v>0</v>
      </c>
      <c r="M251" s="533">
        <f t="shared" si="434"/>
        <v>0</v>
      </c>
      <c r="N251" s="533">
        <f t="shared" si="434"/>
        <v>0</v>
      </c>
      <c r="O251" s="533">
        <f t="shared" si="434"/>
        <v>0</v>
      </c>
      <c r="P251" s="533">
        <f t="shared" si="434"/>
        <v>0</v>
      </c>
      <c r="Q251" s="533">
        <f t="shared" si="434"/>
        <v>0</v>
      </c>
      <c r="R251" s="533">
        <f t="shared" si="434"/>
        <v>5</v>
      </c>
      <c r="S251" s="533">
        <f t="shared" si="434"/>
        <v>2</v>
      </c>
      <c r="T251" s="533">
        <f t="shared" si="434"/>
        <v>0</v>
      </c>
      <c r="U251" s="533">
        <f t="shared" si="434"/>
        <v>21</v>
      </c>
      <c r="V251" s="533">
        <f t="shared" si="434"/>
        <v>40</v>
      </c>
      <c r="W251" s="533">
        <f t="shared" si="434"/>
        <v>0</v>
      </c>
      <c r="X251" s="533">
        <f t="shared" si="434"/>
        <v>4</v>
      </c>
      <c r="Y251" s="533">
        <f t="shared" si="434"/>
        <v>24</v>
      </c>
      <c r="Z251" s="533">
        <f t="shared" si="434"/>
        <v>36</v>
      </c>
      <c r="AA251" s="533">
        <f t="shared" si="434"/>
        <v>0</v>
      </c>
      <c r="AB251" s="533">
        <f t="shared" si="434"/>
        <v>0</v>
      </c>
      <c r="AC251" s="533">
        <f t="shared" si="434"/>
        <v>15</v>
      </c>
      <c r="AD251" s="533">
        <f t="shared" si="434"/>
        <v>56</v>
      </c>
      <c r="AE251" s="533">
        <f t="shared" si="434"/>
        <v>0</v>
      </c>
      <c r="AF251" s="533">
        <f t="shared" si="434"/>
        <v>0</v>
      </c>
      <c r="AG251" s="533">
        <f t="shared" si="434"/>
        <v>36</v>
      </c>
      <c r="AH251" s="533">
        <f t="shared" si="434"/>
        <v>28</v>
      </c>
      <c r="AI251" s="533">
        <f t="shared" si="434"/>
        <v>0</v>
      </c>
      <c r="AJ251" s="533">
        <f t="shared" si="434"/>
        <v>0</v>
      </c>
      <c r="AK251" s="533">
        <f t="shared" si="434"/>
        <v>15</v>
      </c>
      <c r="AL251" s="533">
        <f t="shared" si="434"/>
        <v>56</v>
      </c>
      <c r="AM251" s="533">
        <f t="shared" si="434"/>
        <v>0</v>
      </c>
      <c r="AN251" s="533">
        <f t="shared" si="434"/>
        <v>4</v>
      </c>
      <c r="AO251" s="533">
        <f t="shared" si="434"/>
        <v>15</v>
      </c>
      <c r="AP251" s="533">
        <f t="shared" si="434"/>
        <v>48</v>
      </c>
      <c r="AQ251" s="533">
        <f t="shared" si="434"/>
        <v>0</v>
      </c>
      <c r="AR251" s="533">
        <f t="shared" si="434"/>
        <v>0</v>
      </c>
      <c r="AS251" s="533">
        <f t="shared" si="434"/>
        <v>33</v>
      </c>
      <c r="AT251" s="533">
        <f t="shared" si="434"/>
        <v>32</v>
      </c>
      <c r="AU251" s="533">
        <f t="shared" si="434"/>
        <v>0</v>
      </c>
      <c r="AV251" s="533">
        <f t="shared" si="434"/>
        <v>0</v>
      </c>
      <c r="AW251" s="533">
        <f t="shared" si="434"/>
        <v>36</v>
      </c>
      <c r="AX251" s="533">
        <f t="shared" si="434"/>
        <v>28</v>
      </c>
      <c r="AY251" s="533">
        <f t="shared" si="434"/>
        <v>0</v>
      </c>
      <c r="AZ251" s="533">
        <f t="shared" si="434"/>
        <v>0</v>
      </c>
      <c r="BA251" s="533">
        <f t="shared" si="434"/>
        <v>33</v>
      </c>
      <c r="BB251" s="533">
        <f t="shared" si="434"/>
        <v>32</v>
      </c>
      <c r="BC251" s="533">
        <f t="shared" si="434"/>
        <v>0</v>
      </c>
      <c r="BD251" s="533">
        <f t="shared" si="434"/>
        <v>0</v>
      </c>
      <c r="BE251" s="533">
        <f t="shared" si="434"/>
        <v>27</v>
      </c>
      <c r="BF251" s="533">
        <f t="shared" si="434"/>
        <v>40</v>
      </c>
      <c r="BG251" s="533">
        <f t="shared" si="434"/>
        <v>0</v>
      </c>
      <c r="BH251" s="533">
        <f t="shared" si="434"/>
        <v>2</v>
      </c>
      <c r="BI251" s="533">
        <f t="shared" si="434"/>
        <v>21</v>
      </c>
      <c r="BJ251" s="533">
        <f t="shared" si="434"/>
        <v>44</v>
      </c>
      <c r="BK251" s="533">
        <f t="shared" si="434"/>
        <v>0</v>
      </c>
      <c r="BL251" s="533">
        <f t="shared" si="434"/>
        <v>0</v>
      </c>
      <c r="BM251" s="533">
        <f t="shared" si="434"/>
        <v>21</v>
      </c>
      <c r="BN251" s="533">
        <f t="shared" si="434"/>
        <v>48</v>
      </c>
      <c r="BO251" s="533">
        <f t="shared" si="434"/>
        <v>0</v>
      </c>
      <c r="BP251" s="533">
        <f t="shared" si="434"/>
        <v>0</v>
      </c>
      <c r="BQ251" s="533">
        <f t="shared" ref="BQ251:BV251" si="435">SUM(BQ232:BQ250)</f>
        <v>21</v>
      </c>
      <c r="BR251" s="533">
        <f t="shared" si="435"/>
        <v>48</v>
      </c>
      <c r="BS251" s="533">
        <f t="shared" si="435"/>
        <v>0</v>
      </c>
      <c r="BT251" s="533">
        <f t="shared" si="435"/>
        <v>0</v>
      </c>
      <c r="BU251" s="533">
        <f t="shared" si="435"/>
        <v>21</v>
      </c>
      <c r="BV251" s="533">
        <f t="shared" si="435"/>
        <v>48</v>
      </c>
    </row>
    <row r="252" spans="1:94" s="28" customFormat="1">
      <c r="A252" s="184"/>
      <c r="B252" s="367"/>
      <c r="C252" s="519"/>
      <c r="D252" s="533">
        <f>SUM(D251:F251)</f>
        <v>19</v>
      </c>
      <c r="E252" s="530"/>
      <c r="F252" s="530"/>
      <c r="G252" s="184">
        <f>SUM(G251:R251)</f>
        <v>19</v>
      </c>
      <c r="H252" s="184"/>
      <c r="I252" s="184"/>
      <c r="J252" s="184"/>
      <c r="K252" s="184"/>
      <c r="L252" s="184"/>
      <c r="M252" s="184"/>
      <c r="N252" s="184"/>
      <c r="O252" s="184"/>
      <c r="P252" s="184"/>
      <c r="Q252" s="530"/>
      <c r="R252" s="530"/>
      <c r="S252" s="182">
        <f>S251/1</f>
        <v>2</v>
      </c>
      <c r="T252" s="182">
        <f>T251/2</f>
        <v>0</v>
      </c>
      <c r="U252" s="182">
        <f>U251/3</f>
        <v>7</v>
      </c>
      <c r="V252" s="182">
        <f>V251/4</f>
        <v>10</v>
      </c>
      <c r="W252" s="182">
        <f t="shared" ref="W252" si="436">W251/1</f>
        <v>0</v>
      </c>
      <c r="X252" s="182">
        <f t="shared" ref="X252" si="437">X251/2</f>
        <v>2</v>
      </c>
      <c r="Y252" s="182">
        <f t="shared" ref="Y252" si="438">Y251/3</f>
        <v>8</v>
      </c>
      <c r="Z252" s="182">
        <f t="shared" ref="Z252" si="439">Z251/4</f>
        <v>9</v>
      </c>
      <c r="AA252" s="182">
        <f t="shared" ref="AA252" si="440">AA251/1</f>
        <v>0</v>
      </c>
      <c r="AB252" s="182">
        <f t="shared" ref="AB252" si="441">AB251/2</f>
        <v>0</v>
      </c>
      <c r="AC252" s="182">
        <f t="shared" ref="AC252" si="442">AC251/3</f>
        <v>5</v>
      </c>
      <c r="AD252" s="182">
        <f t="shared" ref="AD252" si="443">AD251/4</f>
        <v>14</v>
      </c>
      <c r="AE252" s="182">
        <f t="shared" ref="AE252" si="444">AE251/1</f>
        <v>0</v>
      </c>
      <c r="AF252" s="182">
        <f t="shared" ref="AF252" si="445">AF251/2</f>
        <v>0</v>
      </c>
      <c r="AG252" s="182">
        <f t="shared" ref="AG252" si="446">AG251/3</f>
        <v>12</v>
      </c>
      <c r="AH252" s="182">
        <f t="shared" ref="AH252" si="447">AH251/4</f>
        <v>7</v>
      </c>
      <c r="AI252" s="182">
        <f t="shared" ref="AI252" si="448">AI251/1</f>
        <v>0</v>
      </c>
      <c r="AJ252" s="182">
        <f t="shared" ref="AJ252" si="449">AJ251/2</f>
        <v>0</v>
      </c>
      <c r="AK252" s="182">
        <f t="shared" ref="AK252" si="450">AK251/3</f>
        <v>5</v>
      </c>
      <c r="AL252" s="182">
        <f t="shared" ref="AL252" si="451">AL251/4</f>
        <v>14</v>
      </c>
      <c r="AM252" s="182">
        <f t="shared" ref="AM252" si="452">AM251/1</f>
        <v>0</v>
      </c>
      <c r="AN252" s="182">
        <f t="shared" ref="AN252" si="453">AN251/2</f>
        <v>2</v>
      </c>
      <c r="AO252" s="182">
        <f t="shared" ref="AO252" si="454">AO251/3</f>
        <v>5</v>
      </c>
      <c r="AP252" s="182">
        <f t="shared" ref="AP252" si="455">AP251/4</f>
        <v>12</v>
      </c>
      <c r="AQ252" s="182">
        <f t="shared" ref="AQ252" si="456">AQ251/1</f>
        <v>0</v>
      </c>
      <c r="AR252" s="182">
        <f t="shared" ref="AR252" si="457">AR251/2</f>
        <v>0</v>
      </c>
      <c r="AS252" s="182">
        <f t="shared" ref="AS252" si="458">AS251/3</f>
        <v>11</v>
      </c>
      <c r="AT252" s="182">
        <f t="shared" ref="AT252" si="459">AT251/4</f>
        <v>8</v>
      </c>
      <c r="AU252" s="182">
        <f t="shared" ref="AU252" si="460">AU251/1</f>
        <v>0</v>
      </c>
      <c r="AV252" s="182">
        <f t="shared" ref="AV252" si="461">AV251/2</f>
        <v>0</v>
      </c>
      <c r="AW252" s="182">
        <f t="shared" ref="AW252" si="462">AW251/3</f>
        <v>12</v>
      </c>
      <c r="AX252" s="182">
        <f t="shared" ref="AX252" si="463">AX251/4</f>
        <v>7</v>
      </c>
      <c r="AY252" s="182">
        <f t="shared" ref="AY252" si="464">AY251/1</f>
        <v>0</v>
      </c>
      <c r="AZ252" s="182">
        <f t="shared" ref="AZ252" si="465">AZ251/2</f>
        <v>0</v>
      </c>
      <c r="BA252" s="182">
        <f t="shared" ref="BA252" si="466">BA251/3</f>
        <v>11</v>
      </c>
      <c r="BB252" s="182">
        <f t="shared" ref="BB252" si="467">BB251/4</f>
        <v>8</v>
      </c>
      <c r="BC252" s="182">
        <f t="shared" ref="BC252" si="468">BC251/1</f>
        <v>0</v>
      </c>
      <c r="BD252" s="182">
        <f t="shared" ref="BD252" si="469">BD251/2</f>
        <v>0</v>
      </c>
      <c r="BE252" s="182">
        <f t="shared" ref="BE252" si="470">BE251/3</f>
        <v>9</v>
      </c>
      <c r="BF252" s="182">
        <f t="shared" ref="BF252" si="471">BF251/4</f>
        <v>10</v>
      </c>
      <c r="BG252" s="182">
        <f t="shared" ref="BG252" si="472">BG251/1</f>
        <v>0</v>
      </c>
      <c r="BH252" s="182">
        <f t="shared" ref="BH252" si="473">BH251/2</f>
        <v>1</v>
      </c>
      <c r="BI252" s="182">
        <f t="shared" ref="BI252" si="474">BI251/3</f>
        <v>7</v>
      </c>
      <c r="BJ252" s="182">
        <f t="shared" ref="BJ252" si="475">BJ251/4</f>
        <v>11</v>
      </c>
      <c r="BK252" s="182">
        <f t="shared" ref="BK252" si="476">BK251/1</f>
        <v>0</v>
      </c>
      <c r="BL252" s="182">
        <f t="shared" ref="BL252" si="477">BL251/2</f>
        <v>0</v>
      </c>
      <c r="BM252" s="182">
        <f t="shared" ref="BM252" si="478">BM251/3</f>
        <v>7</v>
      </c>
      <c r="BN252" s="182">
        <f t="shared" ref="BN252" si="479">BN251/4</f>
        <v>12</v>
      </c>
      <c r="BO252" s="182">
        <f t="shared" ref="BO252" si="480">BO251/1</f>
        <v>0</v>
      </c>
      <c r="BP252" s="182">
        <f t="shared" ref="BP252" si="481">BP251/2</f>
        <v>0</v>
      </c>
      <c r="BQ252" s="182">
        <f t="shared" ref="BQ252" si="482">BQ251/3</f>
        <v>7</v>
      </c>
      <c r="BR252" s="182">
        <f t="shared" ref="BR252" si="483">BR251/4</f>
        <v>12</v>
      </c>
      <c r="BS252" s="182">
        <f t="shared" ref="BS252" si="484">BS251/1</f>
        <v>0</v>
      </c>
      <c r="BT252" s="182">
        <f t="shared" ref="BT252" si="485">BT251/2</f>
        <v>0</v>
      </c>
      <c r="BU252" s="182">
        <f t="shared" ref="BU252" si="486">BU251/3</f>
        <v>7</v>
      </c>
      <c r="BV252" s="182">
        <f t="shared" ref="BV252" si="487">BV251/4</f>
        <v>12</v>
      </c>
    </row>
    <row r="253" spans="1:94" s="263" customFormat="1">
      <c r="A253" s="114"/>
      <c r="B253" s="458"/>
      <c r="C253" s="453"/>
      <c r="D253" s="455"/>
      <c r="E253" s="450"/>
      <c r="F253" s="450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450"/>
      <c r="R253" s="450"/>
      <c r="S253" s="118">
        <f>SUM(S251:V251)</f>
        <v>63</v>
      </c>
      <c r="T253" s="118"/>
      <c r="U253" s="118"/>
      <c r="V253" s="118"/>
      <c r="W253" s="118">
        <f>SUM(W251:Z251)</f>
        <v>64</v>
      </c>
      <c r="X253" s="118"/>
      <c r="Y253" s="118"/>
      <c r="Z253" s="118"/>
      <c r="AA253" s="118">
        <f>SUM(AA251:AD251)</f>
        <v>71</v>
      </c>
      <c r="AB253" s="118"/>
      <c r="AC253" s="118"/>
      <c r="AD253" s="118"/>
      <c r="AE253" s="118">
        <f>SUM(AE251:AH251)</f>
        <v>64</v>
      </c>
      <c r="AF253" s="118"/>
      <c r="AG253" s="118"/>
      <c r="AH253" s="118"/>
      <c r="AI253" s="118">
        <f>SUM(AI251:AL251)</f>
        <v>71</v>
      </c>
      <c r="AJ253" s="118"/>
      <c r="AK253" s="118"/>
      <c r="AL253" s="118"/>
      <c r="AM253" s="118">
        <f>SUM(AM251:AP251)</f>
        <v>67</v>
      </c>
      <c r="AN253" s="118"/>
      <c r="AO253" s="118"/>
      <c r="AP253" s="118"/>
      <c r="AQ253" s="118">
        <f>SUM(AQ251:AT251)</f>
        <v>65</v>
      </c>
      <c r="AR253" s="118"/>
      <c r="AS253" s="118"/>
      <c r="AT253" s="118"/>
      <c r="AU253" s="118">
        <f>SUM(AU251:AX251)</f>
        <v>64</v>
      </c>
      <c r="AV253" s="118"/>
      <c r="AW253" s="118"/>
      <c r="AX253" s="118"/>
      <c r="AY253" s="118">
        <f>SUM(AY251:BB251)</f>
        <v>65</v>
      </c>
      <c r="AZ253" s="118"/>
      <c r="BA253" s="118"/>
      <c r="BB253" s="118"/>
      <c r="BC253" s="118">
        <f>SUM(BC251:BF251)</f>
        <v>67</v>
      </c>
      <c r="BD253" s="118"/>
      <c r="BE253" s="118"/>
      <c r="BF253" s="118"/>
      <c r="BG253" s="118">
        <f>SUM(BG251:BJ251)</f>
        <v>67</v>
      </c>
      <c r="BH253" s="118"/>
      <c r="BI253" s="118"/>
      <c r="BJ253" s="118"/>
      <c r="BK253" s="118">
        <f>SUM(BK251:BN251)</f>
        <v>69</v>
      </c>
      <c r="BL253" s="118"/>
      <c r="BM253" s="118"/>
      <c r="BN253" s="118"/>
      <c r="BO253" s="118">
        <f>SUM(BO251:BR251)</f>
        <v>69</v>
      </c>
      <c r="BP253" s="118"/>
      <c r="BQ253" s="118"/>
      <c r="BR253" s="118"/>
      <c r="BS253" s="118">
        <f>SUM(BS251:BV251)</f>
        <v>69</v>
      </c>
      <c r="BT253" s="118"/>
      <c r="BU253" s="118"/>
      <c r="BV253" s="118"/>
    </row>
    <row r="254" spans="1:94" s="263" customFormat="1">
      <c r="A254" s="114"/>
      <c r="B254" s="458"/>
      <c r="C254" s="453"/>
      <c r="D254" s="455"/>
      <c r="E254" s="450"/>
      <c r="F254" s="450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450"/>
      <c r="R254" s="450"/>
      <c r="S254" s="118">
        <v>19</v>
      </c>
      <c r="T254" s="118">
        <v>19</v>
      </c>
      <c r="U254" s="118">
        <v>19</v>
      </c>
      <c r="V254" s="118">
        <v>19</v>
      </c>
      <c r="W254" s="118">
        <v>19</v>
      </c>
      <c r="X254" s="118">
        <v>19</v>
      </c>
      <c r="Y254" s="118">
        <v>19</v>
      </c>
      <c r="Z254" s="118">
        <v>19</v>
      </c>
      <c r="AA254" s="118">
        <v>19</v>
      </c>
      <c r="AB254" s="118">
        <v>19</v>
      </c>
      <c r="AC254" s="118">
        <v>19</v>
      </c>
      <c r="AD254" s="118">
        <v>19</v>
      </c>
      <c r="AE254" s="118">
        <v>19</v>
      </c>
      <c r="AF254" s="118">
        <v>19</v>
      </c>
      <c r="AG254" s="118">
        <v>19</v>
      </c>
      <c r="AH254" s="118">
        <v>19</v>
      </c>
      <c r="AI254" s="118">
        <v>19</v>
      </c>
      <c r="AJ254" s="118">
        <v>19</v>
      </c>
      <c r="AK254" s="118">
        <v>19</v>
      </c>
      <c r="AL254" s="118">
        <v>19</v>
      </c>
      <c r="AM254" s="118">
        <v>19</v>
      </c>
      <c r="AN254" s="118">
        <v>19</v>
      </c>
      <c r="AO254" s="118">
        <v>19</v>
      </c>
      <c r="AP254" s="118">
        <v>19</v>
      </c>
      <c r="AQ254" s="118">
        <v>19</v>
      </c>
      <c r="AR254" s="118">
        <v>19</v>
      </c>
      <c r="AS254" s="118">
        <v>19</v>
      </c>
      <c r="AT254" s="118">
        <v>19</v>
      </c>
      <c r="AU254" s="118">
        <v>19</v>
      </c>
      <c r="AV254" s="118">
        <v>19</v>
      </c>
      <c r="AW254" s="118">
        <v>19</v>
      </c>
      <c r="AX254" s="118">
        <v>19</v>
      </c>
      <c r="AY254" s="118">
        <v>19</v>
      </c>
      <c r="AZ254" s="118">
        <v>19</v>
      </c>
      <c r="BA254" s="118">
        <v>19</v>
      </c>
      <c r="BB254" s="118">
        <v>19</v>
      </c>
      <c r="BC254" s="118">
        <v>19</v>
      </c>
      <c r="BD254" s="118">
        <v>19</v>
      </c>
      <c r="BE254" s="118">
        <v>19</v>
      </c>
      <c r="BF254" s="118">
        <v>19</v>
      </c>
      <c r="BG254" s="118">
        <v>19</v>
      </c>
      <c r="BH254" s="118">
        <v>19</v>
      </c>
      <c r="BI254" s="118">
        <v>19</v>
      </c>
      <c r="BJ254" s="118">
        <v>19</v>
      </c>
      <c r="BK254" s="118">
        <v>19</v>
      </c>
      <c r="BL254" s="118">
        <v>19</v>
      </c>
      <c r="BM254" s="118">
        <v>19</v>
      </c>
      <c r="BN254" s="118">
        <v>19</v>
      </c>
      <c r="BO254" s="118">
        <v>19</v>
      </c>
      <c r="BP254" s="118">
        <v>19</v>
      </c>
      <c r="BQ254" s="118">
        <v>19</v>
      </c>
      <c r="BR254" s="118">
        <v>19</v>
      </c>
      <c r="BS254" s="118">
        <v>19</v>
      </c>
      <c r="BT254" s="118">
        <v>19</v>
      </c>
      <c r="BU254" s="118">
        <v>19</v>
      </c>
      <c r="BV254" s="118">
        <v>19</v>
      </c>
    </row>
    <row r="255" spans="1:94" s="543" customFormat="1">
      <c r="A255" s="464"/>
      <c r="B255" s="547"/>
      <c r="C255" s="548"/>
      <c r="D255" s="541"/>
      <c r="E255" s="542"/>
      <c r="F255" s="542"/>
      <c r="G255" s="464"/>
      <c r="H255" s="464"/>
      <c r="I255" s="464"/>
      <c r="J255" s="464"/>
      <c r="K255" s="464"/>
      <c r="L255" s="464"/>
      <c r="M255" s="464"/>
      <c r="N255" s="464"/>
      <c r="O255" s="464"/>
      <c r="P255" s="464"/>
      <c r="Q255" s="542"/>
      <c r="R255" s="542"/>
      <c r="S255" s="467">
        <f>S252/S254*100%</f>
        <v>0.10526315789473684</v>
      </c>
      <c r="T255" s="467">
        <f t="shared" ref="T255:BV255" si="488">T252/T254*100%</f>
        <v>0</v>
      </c>
      <c r="U255" s="467">
        <f t="shared" si="488"/>
        <v>0.36842105263157893</v>
      </c>
      <c r="V255" s="467">
        <f t="shared" si="488"/>
        <v>0.52631578947368418</v>
      </c>
      <c r="W255" s="467">
        <f t="shared" si="488"/>
        <v>0</v>
      </c>
      <c r="X255" s="467">
        <f t="shared" si="488"/>
        <v>0.10526315789473684</v>
      </c>
      <c r="Y255" s="467">
        <f t="shared" si="488"/>
        <v>0.42105263157894735</v>
      </c>
      <c r="Z255" s="467">
        <f t="shared" si="488"/>
        <v>0.47368421052631576</v>
      </c>
      <c r="AA255" s="467">
        <f t="shared" si="488"/>
        <v>0</v>
      </c>
      <c r="AB255" s="467">
        <f t="shared" si="488"/>
        <v>0</v>
      </c>
      <c r="AC255" s="467">
        <f t="shared" si="488"/>
        <v>0.26315789473684209</v>
      </c>
      <c r="AD255" s="467">
        <f t="shared" si="488"/>
        <v>0.73684210526315785</v>
      </c>
      <c r="AE255" s="467">
        <f t="shared" si="488"/>
        <v>0</v>
      </c>
      <c r="AF255" s="467">
        <f t="shared" si="488"/>
        <v>0</v>
      </c>
      <c r="AG255" s="467">
        <f t="shared" si="488"/>
        <v>0.63157894736842102</v>
      </c>
      <c r="AH255" s="467">
        <f t="shared" si="488"/>
        <v>0.36842105263157893</v>
      </c>
      <c r="AI255" s="467">
        <f t="shared" si="488"/>
        <v>0</v>
      </c>
      <c r="AJ255" s="467">
        <f t="shared" si="488"/>
        <v>0</v>
      </c>
      <c r="AK255" s="467">
        <f t="shared" si="488"/>
        <v>0.26315789473684209</v>
      </c>
      <c r="AL255" s="467">
        <f t="shared" si="488"/>
        <v>0.73684210526315785</v>
      </c>
      <c r="AM255" s="467">
        <f t="shared" si="488"/>
        <v>0</v>
      </c>
      <c r="AN255" s="467">
        <f t="shared" si="488"/>
        <v>0.10526315789473684</v>
      </c>
      <c r="AO255" s="467">
        <f t="shared" si="488"/>
        <v>0.26315789473684209</v>
      </c>
      <c r="AP255" s="467">
        <f t="shared" si="488"/>
        <v>0.63157894736842102</v>
      </c>
      <c r="AQ255" s="467">
        <f t="shared" si="488"/>
        <v>0</v>
      </c>
      <c r="AR255" s="467">
        <f t="shared" si="488"/>
        <v>0</v>
      </c>
      <c r="AS255" s="467">
        <f t="shared" si="488"/>
        <v>0.57894736842105265</v>
      </c>
      <c r="AT255" s="467">
        <f t="shared" si="488"/>
        <v>0.42105263157894735</v>
      </c>
      <c r="AU255" s="467">
        <f t="shared" si="488"/>
        <v>0</v>
      </c>
      <c r="AV255" s="467">
        <f t="shared" si="488"/>
        <v>0</v>
      </c>
      <c r="AW255" s="467">
        <f t="shared" si="488"/>
        <v>0.63157894736842102</v>
      </c>
      <c r="AX255" s="467">
        <f t="shared" si="488"/>
        <v>0.36842105263157893</v>
      </c>
      <c r="AY255" s="467">
        <f t="shared" si="488"/>
        <v>0</v>
      </c>
      <c r="AZ255" s="467">
        <f t="shared" si="488"/>
        <v>0</v>
      </c>
      <c r="BA255" s="467">
        <f t="shared" si="488"/>
        <v>0.57894736842105265</v>
      </c>
      <c r="BB255" s="467">
        <f t="shared" si="488"/>
        <v>0.42105263157894735</v>
      </c>
      <c r="BC255" s="467">
        <f t="shared" si="488"/>
        <v>0</v>
      </c>
      <c r="BD255" s="467">
        <f t="shared" si="488"/>
        <v>0</v>
      </c>
      <c r="BE255" s="467">
        <f t="shared" si="488"/>
        <v>0.47368421052631576</v>
      </c>
      <c r="BF255" s="467">
        <f t="shared" si="488"/>
        <v>0.52631578947368418</v>
      </c>
      <c r="BG255" s="467">
        <f t="shared" si="488"/>
        <v>0</v>
      </c>
      <c r="BH255" s="467">
        <f t="shared" si="488"/>
        <v>5.2631578947368418E-2</v>
      </c>
      <c r="BI255" s="467">
        <f t="shared" si="488"/>
        <v>0.36842105263157893</v>
      </c>
      <c r="BJ255" s="467">
        <f t="shared" si="488"/>
        <v>0.57894736842105265</v>
      </c>
      <c r="BK255" s="467">
        <f t="shared" si="488"/>
        <v>0</v>
      </c>
      <c r="BL255" s="467">
        <f t="shared" si="488"/>
        <v>0</v>
      </c>
      <c r="BM255" s="467">
        <f t="shared" si="488"/>
        <v>0.36842105263157893</v>
      </c>
      <c r="BN255" s="467">
        <f t="shared" si="488"/>
        <v>0.63157894736842102</v>
      </c>
      <c r="BO255" s="467">
        <f t="shared" si="488"/>
        <v>0</v>
      </c>
      <c r="BP255" s="467">
        <f t="shared" si="488"/>
        <v>0</v>
      </c>
      <c r="BQ255" s="467">
        <f t="shared" si="488"/>
        <v>0.36842105263157893</v>
      </c>
      <c r="BR255" s="467">
        <f t="shared" si="488"/>
        <v>0.63157894736842102</v>
      </c>
      <c r="BS255" s="467">
        <f t="shared" si="488"/>
        <v>0</v>
      </c>
      <c r="BT255" s="467">
        <f t="shared" si="488"/>
        <v>0</v>
      </c>
      <c r="BU255" s="467">
        <f t="shared" si="488"/>
        <v>0.36842105263157893</v>
      </c>
      <c r="BV255" s="467">
        <f t="shared" si="488"/>
        <v>0.63157894736842102</v>
      </c>
    </row>
    <row r="256" spans="1:94" s="263" customFormat="1">
      <c r="A256" s="114"/>
      <c r="B256" s="458"/>
      <c r="C256" s="453"/>
      <c r="D256" s="455"/>
      <c r="E256" s="450"/>
      <c r="F256" s="450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450"/>
      <c r="R256" s="450"/>
      <c r="S256" s="118"/>
      <c r="T256" s="118"/>
      <c r="U256" s="118"/>
      <c r="V256" s="118"/>
      <c r="W256" s="118"/>
      <c r="X256" s="118"/>
      <c r="Y256" s="118"/>
      <c r="Z256" s="118"/>
      <c r="AA256" s="118"/>
      <c r="AB256" s="118"/>
      <c r="AC256" s="118"/>
      <c r="AD256" s="118"/>
      <c r="AE256" s="118"/>
      <c r="AF256" s="118"/>
      <c r="AG256" s="118"/>
      <c r="AH256" s="118"/>
      <c r="AI256" s="118"/>
      <c r="AJ256" s="118"/>
      <c r="AK256" s="118"/>
      <c r="AL256" s="118"/>
      <c r="AM256" s="118"/>
      <c r="AN256" s="118"/>
      <c r="AO256" s="118"/>
      <c r="AP256" s="118"/>
      <c r="AQ256" s="118"/>
      <c r="AR256" s="118"/>
      <c r="AS256" s="118"/>
      <c r="AT256" s="118"/>
      <c r="AU256" s="118"/>
      <c r="AV256" s="118"/>
      <c r="AW256" s="118"/>
      <c r="AX256" s="118"/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8"/>
      <c r="BJ256" s="118"/>
      <c r="BK256" s="118"/>
      <c r="BL256" s="118"/>
      <c r="BM256" s="118"/>
      <c r="BN256" s="118"/>
      <c r="BO256" s="118"/>
      <c r="BP256" s="118"/>
      <c r="BQ256" s="118"/>
      <c r="BR256" s="118"/>
      <c r="BS256" s="118"/>
      <c r="BT256" s="118"/>
      <c r="BU256" s="118"/>
      <c r="BV256" s="118"/>
    </row>
    <row r="257" spans="1:94">
      <c r="A257" s="17">
        <v>206</v>
      </c>
      <c r="B257" s="520">
        <v>1</v>
      </c>
      <c r="C257" s="767" t="s">
        <v>194</v>
      </c>
      <c r="D257" s="18"/>
      <c r="E257" s="19">
        <v>1</v>
      </c>
      <c r="F257" s="500"/>
      <c r="G257" s="20"/>
      <c r="H257" s="20">
        <v>1</v>
      </c>
      <c r="I257" s="20"/>
      <c r="J257" s="20"/>
      <c r="K257" s="20"/>
      <c r="L257" s="20"/>
      <c r="M257" s="20"/>
      <c r="N257" s="20"/>
      <c r="O257" s="20"/>
      <c r="P257" s="20"/>
      <c r="Q257" s="19"/>
      <c r="R257" s="500"/>
      <c r="S257" s="145"/>
      <c r="T257" s="145"/>
      <c r="U257" s="145">
        <v>3</v>
      </c>
      <c r="V257" s="145"/>
      <c r="W257" s="10"/>
      <c r="X257" s="10"/>
      <c r="Y257" s="10">
        <v>3</v>
      </c>
      <c r="Z257" s="10"/>
      <c r="AA257" s="146"/>
      <c r="AB257" s="146"/>
      <c r="AC257" s="146">
        <v>3</v>
      </c>
      <c r="AD257" s="146"/>
      <c r="AE257" s="147"/>
      <c r="AF257" s="147"/>
      <c r="AG257" s="147">
        <v>3</v>
      </c>
      <c r="AH257" s="147"/>
      <c r="AI257" s="148"/>
      <c r="AJ257" s="148"/>
      <c r="AK257" s="148"/>
      <c r="AL257" s="148">
        <v>4</v>
      </c>
      <c r="AM257" s="149"/>
      <c r="AN257" s="149"/>
      <c r="AO257" s="149"/>
      <c r="AP257" s="149">
        <v>4</v>
      </c>
      <c r="AQ257" s="10"/>
      <c r="AR257" s="10"/>
      <c r="AS257" s="10">
        <v>3</v>
      </c>
      <c r="AT257" s="10"/>
      <c r="AU257" s="150"/>
      <c r="AV257" s="150"/>
      <c r="AW257" s="150"/>
      <c r="AX257" s="150">
        <v>4</v>
      </c>
      <c r="AY257" s="145"/>
      <c r="AZ257" s="145"/>
      <c r="BA257" s="145"/>
      <c r="BB257" s="145">
        <v>4</v>
      </c>
      <c r="BC257" s="10"/>
      <c r="BD257" s="10"/>
      <c r="BE257" s="10">
        <v>3</v>
      </c>
      <c r="BF257" s="10"/>
      <c r="BG257" s="146"/>
      <c r="BH257" s="146"/>
      <c r="BI257" s="146">
        <v>3</v>
      </c>
      <c r="BJ257" s="146"/>
      <c r="BK257" s="147"/>
      <c r="BL257" s="147"/>
      <c r="BM257" s="147">
        <v>3</v>
      </c>
      <c r="BN257" s="147"/>
      <c r="BO257" s="148"/>
      <c r="BP257" s="148"/>
      <c r="BQ257" s="148"/>
      <c r="BR257" s="148">
        <v>4</v>
      </c>
      <c r="BS257" s="149"/>
      <c r="BT257" s="149"/>
      <c r="BU257" s="149"/>
      <c r="BV257" s="149">
        <v>4</v>
      </c>
      <c r="CK257" s="28"/>
      <c r="CP257" s="28"/>
    </row>
    <row r="258" spans="1:94">
      <c r="A258" s="17">
        <v>207</v>
      </c>
      <c r="B258" s="520">
        <v>2</v>
      </c>
      <c r="C258" s="767"/>
      <c r="D258" s="18"/>
      <c r="E258" s="19">
        <v>1</v>
      </c>
      <c r="F258" s="500"/>
      <c r="G258" s="20">
        <v>1</v>
      </c>
      <c r="H258" s="20"/>
      <c r="I258" s="20"/>
      <c r="J258" s="20"/>
      <c r="K258" s="20"/>
      <c r="L258" s="20"/>
      <c r="M258" s="20"/>
      <c r="N258" s="20"/>
      <c r="O258" s="20"/>
      <c r="P258" s="20"/>
      <c r="Q258" s="19"/>
      <c r="R258" s="500"/>
      <c r="S258" s="145"/>
      <c r="T258" s="145">
        <v>2</v>
      </c>
      <c r="U258" s="145"/>
      <c r="V258" s="145"/>
      <c r="W258" s="10"/>
      <c r="X258" s="10"/>
      <c r="Y258" s="10">
        <v>3</v>
      </c>
      <c r="Z258" s="10"/>
      <c r="AA258" s="146"/>
      <c r="AB258" s="146">
        <v>2</v>
      </c>
      <c r="AC258" s="146"/>
      <c r="AD258" s="146"/>
      <c r="AE258" s="147"/>
      <c r="AF258" s="147"/>
      <c r="AG258" s="147">
        <v>3</v>
      </c>
      <c r="AH258" s="147"/>
      <c r="AI258" s="148"/>
      <c r="AJ258" s="148"/>
      <c r="AK258" s="148">
        <v>3</v>
      </c>
      <c r="AL258" s="148"/>
      <c r="AM258" s="149"/>
      <c r="AN258" s="149"/>
      <c r="AO258" s="149">
        <v>3</v>
      </c>
      <c r="AP258" s="149"/>
      <c r="AQ258" s="10"/>
      <c r="AR258" s="10">
        <v>2</v>
      </c>
      <c r="AS258" s="10"/>
      <c r="AT258" s="10"/>
      <c r="AU258" s="150"/>
      <c r="AV258" s="150"/>
      <c r="AW258" s="150">
        <v>3</v>
      </c>
      <c r="AX258" s="150"/>
      <c r="AY258" s="145"/>
      <c r="AZ258" s="145"/>
      <c r="BA258" s="145">
        <v>3</v>
      </c>
      <c r="BB258" s="145"/>
      <c r="BC258" s="10"/>
      <c r="BD258" s="10"/>
      <c r="BE258" s="10">
        <v>3</v>
      </c>
      <c r="BF258" s="10"/>
      <c r="BG258" s="146"/>
      <c r="BH258" s="146"/>
      <c r="BI258" s="146">
        <v>3</v>
      </c>
      <c r="BJ258" s="146"/>
      <c r="BK258" s="147"/>
      <c r="BL258" s="147"/>
      <c r="BM258" s="147">
        <v>3</v>
      </c>
      <c r="BN258" s="147"/>
      <c r="BO258" s="148"/>
      <c r="BP258" s="148"/>
      <c r="BQ258" s="148">
        <v>3</v>
      </c>
      <c r="BR258" s="148"/>
      <c r="BS258" s="149"/>
      <c r="BT258" s="149"/>
      <c r="BU258" s="149">
        <v>3</v>
      </c>
      <c r="BV258" s="149"/>
      <c r="CK258" s="28"/>
      <c r="CP258" s="28"/>
    </row>
    <row r="259" spans="1:94">
      <c r="A259" s="17">
        <v>208</v>
      </c>
      <c r="B259" s="520">
        <v>3</v>
      </c>
      <c r="C259" s="767"/>
      <c r="D259" s="18"/>
      <c r="E259" s="19"/>
      <c r="F259" s="500">
        <v>1</v>
      </c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19"/>
      <c r="R259" s="500">
        <v>1</v>
      </c>
      <c r="S259" s="145"/>
      <c r="T259" s="145"/>
      <c r="U259" s="145">
        <v>3</v>
      </c>
      <c r="V259" s="145"/>
      <c r="W259" s="10"/>
      <c r="X259" s="10"/>
      <c r="Y259" s="10">
        <v>3</v>
      </c>
      <c r="Z259" s="10"/>
      <c r="AA259" s="146"/>
      <c r="AB259" s="146"/>
      <c r="AC259" s="146">
        <v>3</v>
      </c>
      <c r="AD259" s="146"/>
      <c r="AE259" s="147"/>
      <c r="AF259" s="147"/>
      <c r="AG259" s="147">
        <v>3</v>
      </c>
      <c r="AH259" s="147"/>
      <c r="AI259" s="148"/>
      <c r="AJ259" s="148"/>
      <c r="AK259" s="148">
        <v>3</v>
      </c>
      <c r="AL259" s="148"/>
      <c r="AM259" s="149"/>
      <c r="AN259" s="149"/>
      <c r="AO259" s="149">
        <v>3</v>
      </c>
      <c r="AP259" s="149"/>
      <c r="AQ259" s="10"/>
      <c r="AR259" s="10"/>
      <c r="AS259" s="10">
        <v>3</v>
      </c>
      <c r="AT259" s="10"/>
      <c r="AU259" s="150"/>
      <c r="AV259" s="150"/>
      <c r="AW259" s="150">
        <v>3</v>
      </c>
      <c r="AX259" s="150"/>
      <c r="AY259" s="145"/>
      <c r="AZ259" s="145"/>
      <c r="BA259" s="145">
        <v>3</v>
      </c>
      <c r="BB259" s="145"/>
      <c r="BC259" s="10"/>
      <c r="BD259" s="10"/>
      <c r="BE259" s="10">
        <v>3</v>
      </c>
      <c r="BF259" s="10"/>
      <c r="BG259" s="146"/>
      <c r="BH259" s="146"/>
      <c r="BI259" s="146">
        <v>3</v>
      </c>
      <c r="BJ259" s="146"/>
      <c r="BK259" s="147"/>
      <c r="BL259" s="147"/>
      <c r="BM259" s="147"/>
      <c r="BN259" s="147">
        <v>4</v>
      </c>
      <c r="BO259" s="148"/>
      <c r="BP259" s="148"/>
      <c r="BQ259" s="148">
        <v>3</v>
      </c>
      <c r="BR259" s="148"/>
      <c r="BS259" s="149"/>
      <c r="BT259" s="149"/>
      <c r="BU259" s="149">
        <v>3</v>
      </c>
      <c r="BV259" s="149"/>
      <c r="CK259" s="28"/>
      <c r="CP259" s="28"/>
    </row>
    <row r="260" spans="1:94">
      <c r="A260" s="17">
        <v>209</v>
      </c>
      <c r="B260" s="520">
        <v>4</v>
      </c>
      <c r="C260" s="767"/>
      <c r="D260" s="18"/>
      <c r="E260" s="19">
        <v>1</v>
      </c>
      <c r="F260" s="500"/>
      <c r="G260" s="20">
        <v>1</v>
      </c>
      <c r="H260" s="20"/>
      <c r="I260" s="20"/>
      <c r="J260" s="20"/>
      <c r="K260" s="20"/>
      <c r="L260" s="20"/>
      <c r="M260" s="20"/>
      <c r="N260" s="20"/>
      <c r="O260" s="20"/>
      <c r="P260" s="20"/>
      <c r="Q260" s="19"/>
      <c r="R260" s="500"/>
      <c r="S260" s="145"/>
      <c r="T260" s="145"/>
      <c r="U260" s="145">
        <v>3</v>
      </c>
      <c r="V260" s="145"/>
      <c r="W260" s="10"/>
      <c r="X260" s="10"/>
      <c r="Y260" s="10">
        <v>3</v>
      </c>
      <c r="Z260" s="10"/>
      <c r="AA260" s="146"/>
      <c r="AB260" s="146"/>
      <c r="AC260" s="146">
        <v>3</v>
      </c>
      <c r="AD260" s="146"/>
      <c r="AE260" s="147"/>
      <c r="AF260" s="147"/>
      <c r="AG260" s="147">
        <v>3</v>
      </c>
      <c r="AH260" s="147"/>
      <c r="AI260" s="148"/>
      <c r="AJ260" s="148"/>
      <c r="AK260" s="148"/>
      <c r="AL260" s="148">
        <v>4</v>
      </c>
      <c r="AM260" s="149"/>
      <c r="AN260" s="149"/>
      <c r="AO260" s="149"/>
      <c r="AP260" s="149">
        <v>4</v>
      </c>
      <c r="AQ260" s="10"/>
      <c r="AR260" s="10"/>
      <c r="AS260" s="10">
        <v>3</v>
      </c>
      <c r="AT260" s="10"/>
      <c r="AU260" s="150"/>
      <c r="AV260" s="150"/>
      <c r="AW260" s="150">
        <v>3</v>
      </c>
      <c r="AX260" s="150"/>
      <c r="AY260" s="145"/>
      <c r="AZ260" s="145"/>
      <c r="BA260" s="145">
        <v>3</v>
      </c>
      <c r="BB260" s="145"/>
      <c r="BC260" s="10"/>
      <c r="BD260" s="10"/>
      <c r="BE260" s="10"/>
      <c r="BF260" s="10">
        <v>4</v>
      </c>
      <c r="BG260" s="146"/>
      <c r="BH260" s="146"/>
      <c r="BI260" s="146"/>
      <c r="BJ260" s="146">
        <v>4</v>
      </c>
      <c r="BK260" s="147"/>
      <c r="BL260" s="147"/>
      <c r="BM260" s="147"/>
      <c r="BN260" s="147">
        <v>4</v>
      </c>
      <c r="BO260" s="148"/>
      <c r="BP260" s="148"/>
      <c r="BQ260" s="148">
        <v>3</v>
      </c>
      <c r="BR260" s="148"/>
      <c r="BS260" s="149"/>
      <c r="BT260" s="149"/>
      <c r="BU260" s="149">
        <v>3</v>
      </c>
      <c r="BV260" s="149"/>
      <c r="CK260" s="28"/>
      <c r="CP260" s="28"/>
    </row>
    <row r="261" spans="1:94">
      <c r="A261" s="17">
        <v>210</v>
      </c>
      <c r="B261" s="520">
        <v>5</v>
      </c>
      <c r="C261" s="767"/>
      <c r="D261" s="18"/>
      <c r="E261" s="19">
        <v>1</v>
      </c>
      <c r="F261" s="500"/>
      <c r="G261" s="20">
        <v>1</v>
      </c>
      <c r="H261" s="20"/>
      <c r="I261" s="20"/>
      <c r="J261" s="20"/>
      <c r="K261" s="20"/>
      <c r="L261" s="20"/>
      <c r="M261" s="20"/>
      <c r="N261" s="20"/>
      <c r="O261" s="20"/>
      <c r="P261" s="20"/>
      <c r="Q261" s="19"/>
      <c r="R261" s="500"/>
      <c r="S261" s="145"/>
      <c r="T261" s="145"/>
      <c r="U261" s="145">
        <v>3</v>
      </c>
      <c r="V261" s="145"/>
      <c r="W261" s="10"/>
      <c r="X261" s="10"/>
      <c r="Y261" s="10">
        <v>3</v>
      </c>
      <c r="Z261" s="10"/>
      <c r="AA261" s="146"/>
      <c r="AB261" s="146"/>
      <c r="AC261" s="146"/>
      <c r="AD261" s="146">
        <v>4</v>
      </c>
      <c r="AE261" s="147"/>
      <c r="AF261" s="147"/>
      <c r="AG261" s="147">
        <v>3</v>
      </c>
      <c r="AH261" s="147"/>
      <c r="AI261" s="148"/>
      <c r="AJ261" s="148"/>
      <c r="AK261" s="148">
        <v>3</v>
      </c>
      <c r="AL261" s="148"/>
      <c r="AM261" s="149"/>
      <c r="AN261" s="149"/>
      <c r="AO261" s="149"/>
      <c r="AP261" s="149">
        <v>4</v>
      </c>
      <c r="AQ261" s="10"/>
      <c r="AR261" s="10"/>
      <c r="AS261" s="10">
        <v>3</v>
      </c>
      <c r="AT261" s="10"/>
      <c r="AU261" s="150"/>
      <c r="AV261" s="150"/>
      <c r="AW261" s="150">
        <v>3</v>
      </c>
      <c r="AX261" s="150"/>
      <c r="AY261" s="145"/>
      <c r="AZ261" s="145"/>
      <c r="BA261" s="145">
        <v>3</v>
      </c>
      <c r="BB261" s="145"/>
      <c r="BC261" s="10"/>
      <c r="BD261" s="10"/>
      <c r="BE261" s="10">
        <v>3</v>
      </c>
      <c r="BF261" s="10"/>
      <c r="BG261" s="146"/>
      <c r="BH261" s="146"/>
      <c r="BI261" s="146">
        <v>3</v>
      </c>
      <c r="BJ261" s="146"/>
      <c r="BK261" s="147"/>
      <c r="BL261" s="147"/>
      <c r="BM261" s="147">
        <v>3</v>
      </c>
      <c r="BN261" s="147"/>
      <c r="BO261" s="148"/>
      <c r="BP261" s="148"/>
      <c r="BQ261" s="148">
        <v>3</v>
      </c>
      <c r="BR261" s="148"/>
      <c r="BS261" s="149"/>
      <c r="BT261" s="149"/>
      <c r="BU261" s="149">
        <v>3</v>
      </c>
      <c r="BV261" s="149"/>
      <c r="CK261" s="28"/>
      <c r="CP261" s="28"/>
    </row>
    <row r="262" spans="1:94">
      <c r="A262" s="17">
        <v>211</v>
      </c>
      <c r="B262" s="520">
        <v>6</v>
      </c>
      <c r="C262" s="767"/>
      <c r="D262" s="18"/>
      <c r="E262" s="19">
        <v>1</v>
      </c>
      <c r="F262" s="500"/>
      <c r="G262" s="20"/>
      <c r="H262" s="20"/>
      <c r="I262" s="20">
        <v>1</v>
      </c>
      <c r="J262" s="20"/>
      <c r="K262" s="20"/>
      <c r="L262" s="20"/>
      <c r="M262" s="20"/>
      <c r="N262" s="20"/>
      <c r="O262" s="20"/>
      <c r="P262" s="20"/>
      <c r="Q262" s="19"/>
      <c r="R262" s="500"/>
      <c r="S262" s="145"/>
      <c r="T262" s="145"/>
      <c r="U262" s="145"/>
      <c r="V262" s="145">
        <v>4</v>
      </c>
      <c r="W262" s="10"/>
      <c r="X262" s="10"/>
      <c r="Y262" s="10">
        <v>3</v>
      </c>
      <c r="Z262" s="10"/>
      <c r="AA262" s="146"/>
      <c r="AB262" s="146"/>
      <c r="AC262" s="146"/>
      <c r="AD262" s="146">
        <v>4</v>
      </c>
      <c r="AE262" s="147"/>
      <c r="AF262" s="147"/>
      <c r="AG262" s="147"/>
      <c r="AH262" s="147">
        <v>4</v>
      </c>
      <c r="AI262" s="148"/>
      <c r="AJ262" s="148"/>
      <c r="AK262" s="148">
        <v>3</v>
      </c>
      <c r="AL262" s="148"/>
      <c r="AM262" s="149"/>
      <c r="AN262" s="149"/>
      <c r="AO262" s="149">
        <v>3</v>
      </c>
      <c r="AP262" s="149"/>
      <c r="AQ262" s="10"/>
      <c r="AR262" s="10">
        <v>2</v>
      </c>
      <c r="AS262" s="10"/>
      <c r="AT262" s="10"/>
      <c r="AU262" s="150"/>
      <c r="AV262" s="150"/>
      <c r="AW262" s="150"/>
      <c r="AX262" s="150">
        <v>4</v>
      </c>
      <c r="AY262" s="145"/>
      <c r="AZ262" s="145"/>
      <c r="BA262" s="145"/>
      <c r="BB262" s="145">
        <v>4</v>
      </c>
      <c r="BC262" s="10"/>
      <c r="BD262" s="10"/>
      <c r="BE262" s="10"/>
      <c r="BF262" s="10">
        <v>4</v>
      </c>
      <c r="BG262" s="146"/>
      <c r="BH262" s="146"/>
      <c r="BI262" s="146">
        <v>3</v>
      </c>
      <c r="BJ262" s="146"/>
      <c r="BK262" s="147"/>
      <c r="BL262" s="147"/>
      <c r="BM262" s="147">
        <v>3</v>
      </c>
      <c r="BN262" s="147"/>
      <c r="BO262" s="148"/>
      <c r="BP262" s="148"/>
      <c r="BQ262" s="148"/>
      <c r="BR262" s="148">
        <v>4</v>
      </c>
      <c r="BS262" s="149"/>
      <c r="BT262" s="149"/>
      <c r="BU262" s="149"/>
      <c r="BV262" s="149">
        <v>4</v>
      </c>
      <c r="CK262" s="28"/>
      <c r="CP262" s="28"/>
    </row>
    <row r="263" spans="1:94">
      <c r="A263" s="17">
        <v>212</v>
      </c>
      <c r="B263" s="520">
        <v>7</v>
      </c>
      <c r="C263" s="767"/>
      <c r="D263" s="18">
        <v>1</v>
      </c>
      <c r="E263" s="19"/>
      <c r="F263" s="500"/>
      <c r="G263" s="20"/>
      <c r="H263" s="20"/>
      <c r="I263" s="20">
        <v>1</v>
      </c>
      <c r="J263" s="20"/>
      <c r="K263" s="20"/>
      <c r="L263" s="20"/>
      <c r="M263" s="20"/>
      <c r="N263" s="20"/>
      <c r="O263" s="20"/>
      <c r="P263" s="20"/>
      <c r="Q263" s="19"/>
      <c r="R263" s="500"/>
      <c r="S263" s="145"/>
      <c r="T263" s="145"/>
      <c r="U263" s="145"/>
      <c r="V263" s="145">
        <v>4</v>
      </c>
      <c r="W263" s="10"/>
      <c r="X263" s="10"/>
      <c r="Y263" s="10">
        <v>3</v>
      </c>
      <c r="Z263" s="10"/>
      <c r="AA263" s="146"/>
      <c r="AB263" s="146"/>
      <c r="AC263" s="146"/>
      <c r="AD263" s="146">
        <v>4</v>
      </c>
      <c r="AE263" s="147"/>
      <c r="AF263" s="147"/>
      <c r="AG263" s="147">
        <v>3</v>
      </c>
      <c r="AH263" s="147"/>
      <c r="AI263" s="148"/>
      <c r="AJ263" s="148"/>
      <c r="AK263" s="148">
        <v>3</v>
      </c>
      <c r="AL263" s="148"/>
      <c r="AM263" s="149"/>
      <c r="AN263" s="149"/>
      <c r="AO263" s="149">
        <v>3</v>
      </c>
      <c r="AP263" s="149"/>
      <c r="AQ263" s="10"/>
      <c r="AR263" s="10"/>
      <c r="AS263" s="10">
        <v>3</v>
      </c>
      <c r="AT263" s="10"/>
      <c r="AU263" s="150"/>
      <c r="AV263" s="150"/>
      <c r="AW263" s="150">
        <v>3</v>
      </c>
      <c r="AX263" s="150"/>
      <c r="AY263" s="145"/>
      <c r="AZ263" s="145"/>
      <c r="BA263" s="145">
        <v>3</v>
      </c>
      <c r="BB263" s="145"/>
      <c r="BC263" s="10"/>
      <c r="BD263" s="10"/>
      <c r="BE263" s="10"/>
      <c r="BF263" s="10">
        <v>4</v>
      </c>
      <c r="BG263" s="146"/>
      <c r="BH263" s="146"/>
      <c r="BI263" s="146"/>
      <c r="BJ263" s="146">
        <v>4</v>
      </c>
      <c r="BK263" s="147"/>
      <c r="BL263" s="147"/>
      <c r="BM263" s="147">
        <v>3</v>
      </c>
      <c r="BN263" s="147"/>
      <c r="BO263" s="148"/>
      <c r="BP263" s="148">
        <v>2</v>
      </c>
      <c r="BQ263" s="148"/>
      <c r="BR263" s="148"/>
      <c r="BS263" s="149"/>
      <c r="BT263" s="149"/>
      <c r="BU263" s="149"/>
      <c r="BV263" s="149">
        <v>4</v>
      </c>
      <c r="CK263" s="28"/>
      <c r="CP263" s="28"/>
    </row>
    <row r="264" spans="1:94">
      <c r="A264" s="17">
        <v>213</v>
      </c>
      <c r="B264" s="520">
        <v>8</v>
      </c>
      <c r="C264" s="767"/>
      <c r="D264" s="18">
        <v>1</v>
      </c>
      <c r="E264" s="19"/>
      <c r="F264" s="500"/>
      <c r="G264" s="20"/>
      <c r="H264" s="20"/>
      <c r="I264" s="20">
        <v>1</v>
      </c>
      <c r="J264" s="20"/>
      <c r="K264" s="20"/>
      <c r="L264" s="20"/>
      <c r="M264" s="20"/>
      <c r="N264" s="20"/>
      <c r="O264" s="20"/>
      <c r="P264" s="20"/>
      <c r="Q264" s="19"/>
      <c r="R264" s="500"/>
      <c r="S264" s="145"/>
      <c r="T264" s="145"/>
      <c r="U264" s="145"/>
      <c r="V264" s="145">
        <v>4</v>
      </c>
      <c r="W264" s="10"/>
      <c r="X264" s="10"/>
      <c r="Y264" s="10">
        <v>3</v>
      </c>
      <c r="Z264" s="10"/>
      <c r="AA264" s="146"/>
      <c r="AB264" s="146"/>
      <c r="AC264" s="146"/>
      <c r="AD264" s="146">
        <v>4</v>
      </c>
      <c r="AE264" s="147"/>
      <c r="AF264" s="147"/>
      <c r="AG264" s="147"/>
      <c r="AH264" s="147">
        <v>4</v>
      </c>
      <c r="AI264" s="148"/>
      <c r="AJ264" s="148"/>
      <c r="AK264" s="148"/>
      <c r="AL264" s="148">
        <v>4</v>
      </c>
      <c r="AM264" s="149"/>
      <c r="AN264" s="149"/>
      <c r="AO264" s="149">
        <v>3</v>
      </c>
      <c r="AP264" s="149"/>
      <c r="AQ264" s="10"/>
      <c r="AR264" s="10"/>
      <c r="AS264" s="10">
        <v>3</v>
      </c>
      <c r="AT264" s="10"/>
      <c r="AU264" s="150"/>
      <c r="AV264" s="150"/>
      <c r="AW264" s="150">
        <v>3</v>
      </c>
      <c r="AX264" s="150"/>
      <c r="AY264" s="145"/>
      <c r="AZ264" s="145"/>
      <c r="BA264" s="145"/>
      <c r="BB264" s="145">
        <v>4</v>
      </c>
      <c r="BC264" s="10"/>
      <c r="BD264" s="10"/>
      <c r="BE264" s="10"/>
      <c r="BF264" s="10">
        <v>4</v>
      </c>
      <c r="BG264" s="146"/>
      <c r="BH264" s="146"/>
      <c r="BI264" s="146"/>
      <c r="BJ264" s="146">
        <v>4</v>
      </c>
      <c r="BK264" s="147"/>
      <c r="BL264" s="147"/>
      <c r="BM264" s="147"/>
      <c r="BN264" s="147">
        <v>4</v>
      </c>
      <c r="BO264" s="148"/>
      <c r="BP264" s="148"/>
      <c r="BQ264" s="148"/>
      <c r="BR264" s="148">
        <v>4</v>
      </c>
      <c r="BS264" s="149"/>
      <c r="BT264" s="149"/>
      <c r="BU264" s="149"/>
      <c r="BV264" s="149">
        <v>4</v>
      </c>
      <c r="CK264" s="28"/>
      <c r="CP264" s="28"/>
    </row>
    <row r="265" spans="1:94">
      <c r="A265" s="17">
        <v>214</v>
      </c>
      <c r="B265" s="520">
        <v>9</v>
      </c>
      <c r="C265" s="767"/>
      <c r="D265" s="18">
        <v>1</v>
      </c>
      <c r="E265" s="19"/>
      <c r="F265" s="500"/>
      <c r="G265" s="20"/>
      <c r="H265" s="20"/>
      <c r="I265" s="20"/>
      <c r="J265" s="20">
        <v>1</v>
      </c>
      <c r="K265" s="20"/>
      <c r="L265" s="20"/>
      <c r="M265" s="20"/>
      <c r="N265" s="20"/>
      <c r="O265" s="20"/>
      <c r="P265" s="20"/>
      <c r="Q265" s="19"/>
      <c r="R265" s="500"/>
      <c r="S265" s="145"/>
      <c r="T265" s="145"/>
      <c r="U265" s="145"/>
      <c r="V265" s="145">
        <v>4</v>
      </c>
      <c r="W265" s="10"/>
      <c r="X265" s="10"/>
      <c r="Y265" s="10"/>
      <c r="Z265" s="10">
        <v>4</v>
      </c>
      <c r="AA265" s="146"/>
      <c r="AB265" s="146"/>
      <c r="AC265" s="146"/>
      <c r="AD265" s="146">
        <v>4</v>
      </c>
      <c r="AE265" s="147"/>
      <c r="AF265" s="147"/>
      <c r="AG265" s="147">
        <v>3</v>
      </c>
      <c r="AH265" s="147"/>
      <c r="AI265" s="148"/>
      <c r="AJ265" s="148"/>
      <c r="AK265" s="148">
        <v>3</v>
      </c>
      <c r="AL265" s="148"/>
      <c r="AM265" s="149"/>
      <c r="AN265" s="149"/>
      <c r="AO265" s="149">
        <v>3</v>
      </c>
      <c r="AP265" s="149"/>
      <c r="AQ265" s="10"/>
      <c r="AR265" s="10">
        <v>2</v>
      </c>
      <c r="AS265" s="10"/>
      <c r="AT265" s="10"/>
      <c r="AU265" s="150"/>
      <c r="AV265" s="150"/>
      <c r="AW265" s="150">
        <v>3</v>
      </c>
      <c r="AX265" s="150"/>
      <c r="AY265" s="145"/>
      <c r="AZ265" s="145"/>
      <c r="BA265" s="145"/>
      <c r="BB265" s="145">
        <v>4</v>
      </c>
      <c r="BC265" s="10"/>
      <c r="BD265" s="10"/>
      <c r="BE265" s="10"/>
      <c r="BF265" s="10">
        <v>4</v>
      </c>
      <c r="BG265" s="146"/>
      <c r="BH265" s="146"/>
      <c r="BI265" s="146">
        <v>3</v>
      </c>
      <c r="BJ265" s="146"/>
      <c r="BK265" s="147"/>
      <c r="BL265" s="147">
        <v>2</v>
      </c>
      <c r="BM265" s="147"/>
      <c r="BN265" s="147"/>
      <c r="BO265" s="148"/>
      <c r="BP265" s="148"/>
      <c r="BQ265" s="148"/>
      <c r="BR265" s="148">
        <v>4</v>
      </c>
      <c r="BS265" s="149"/>
      <c r="BT265" s="149"/>
      <c r="BU265" s="149"/>
      <c r="BV265" s="149">
        <v>4</v>
      </c>
      <c r="CK265" s="28"/>
      <c r="CP265" s="28"/>
    </row>
    <row r="266" spans="1:94">
      <c r="A266" s="17">
        <v>215</v>
      </c>
      <c r="B266" s="520">
        <v>10</v>
      </c>
      <c r="C266" s="767"/>
      <c r="D266" s="18"/>
      <c r="E266" s="19"/>
      <c r="F266" s="500">
        <v>1</v>
      </c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19"/>
      <c r="R266" s="500">
        <v>1</v>
      </c>
      <c r="S266" s="145"/>
      <c r="T266" s="145"/>
      <c r="U266" s="145"/>
      <c r="V266" s="145">
        <v>4</v>
      </c>
      <c r="W266" s="10"/>
      <c r="X266" s="10"/>
      <c r="Y266" s="10">
        <v>3</v>
      </c>
      <c r="Z266" s="10"/>
      <c r="AA266" s="146"/>
      <c r="AB266" s="146"/>
      <c r="AC266" s="146"/>
      <c r="AD266" s="146">
        <v>4</v>
      </c>
      <c r="AE266" s="147"/>
      <c r="AF266" s="147"/>
      <c r="AG266" s="147">
        <v>3</v>
      </c>
      <c r="AH266" s="147"/>
      <c r="AI266" s="148"/>
      <c r="AJ266" s="148"/>
      <c r="AK266" s="148"/>
      <c r="AL266" s="148">
        <v>4</v>
      </c>
      <c r="AM266" s="149"/>
      <c r="AN266" s="149"/>
      <c r="AO266" s="149"/>
      <c r="AP266" s="149">
        <v>4</v>
      </c>
      <c r="AQ266" s="10"/>
      <c r="AR266" s="10"/>
      <c r="AS266" s="10">
        <v>3</v>
      </c>
      <c r="AT266" s="10"/>
      <c r="AU266" s="150"/>
      <c r="AV266" s="150"/>
      <c r="AW266" s="150"/>
      <c r="AX266" s="150">
        <v>4</v>
      </c>
      <c r="AY266" s="145"/>
      <c r="AZ266" s="145"/>
      <c r="BA266" s="145"/>
      <c r="BB266" s="145">
        <v>4</v>
      </c>
      <c r="BC266" s="10"/>
      <c r="BD266" s="10"/>
      <c r="BE266" s="10"/>
      <c r="BF266" s="10">
        <v>4</v>
      </c>
      <c r="BG266" s="146"/>
      <c r="BH266" s="146"/>
      <c r="BI266" s="146"/>
      <c r="BJ266" s="146">
        <v>4</v>
      </c>
      <c r="BK266" s="147"/>
      <c r="BL266" s="147"/>
      <c r="BM266" s="147">
        <v>3</v>
      </c>
      <c r="BN266" s="147"/>
      <c r="BO266" s="148"/>
      <c r="BP266" s="148"/>
      <c r="BQ266" s="148"/>
      <c r="BR266" s="148">
        <v>4</v>
      </c>
      <c r="BS266" s="149"/>
      <c r="BT266" s="149"/>
      <c r="BU266" s="149"/>
      <c r="BV266" s="149">
        <v>4</v>
      </c>
      <c r="CK266" s="28"/>
      <c r="CP266" s="28"/>
    </row>
    <row r="267" spans="1:94">
      <c r="A267" s="17">
        <v>216</v>
      </c>
      <c r="B267" s="520">
        <v>11</v>
      </c>
      <c r="C267" s="767"/>
      <c r="D267" s="18"/>
      <c r="E267" s="19">
        <v>1</v>
      </c>
      <c r="F267" s="500"/>
      <c r="G267" s="20"/>
      <c r="H267" s="20">
        <v>1</v>
      </c>
      <c r="I267" s="20"/>
      <c r="J267" s="20"/>
      <c r="K267" s="20"/>
      <c r="L267" s="20"/>
      <c r="M267" s="20"/>
      <c r="N267" s="20"/>
      <c r="O267" s="20"/>
      <c r="P267" s="20"/>
      <c r="Q267" s="19"/>
      <c r="R267" s="500"/>
      <c r="S267" s="145"/>
      <c r="T267" s="145"/>
      <c r="U267" s="145"/>
      <c r="V267" s="145">
        <v>4</v>
      </c>
      <c r="W267" s="10"/>
      <c r="X267" s="10"/>
      <c r="Y267" s="10"/>
      <c r="Z267" s="10">
        <v>4</v>
      </c>
      <c r="AA267" s="146"/>
      <c r="AB267" s="146"/>
      <c r="AC267" s="146"/>
      <c r="AD267" s="146">
        <v>4</v>
      </c>
      <c r="AE267" s="147"/>
      <c r="AF267" s="147"/>
      <c r="AG267" s="147"/>
      <c r="AH267" s="147">
        <v>4</v>
      </c>
      <c r="AI267" s="148"/>
      <c r="AJ267" s="148"/>
      <c r="AK267" s="148"/>
      <c r="AL267" s="148">
        <v>4</v>
      </c>
      <c r="AM267" s="149"/>
      <c r="AN267" s="149"/>
      <c r="AO267" s="149"/>
      <c r="AP267" s="149">
        <v>4</v>
      </c>
      <c r="AQ267" s="10"/>
      <c r="AR267" s="10"/>
      <c r="AS267" s="10">
        <v>3</v>
      </c>
      <c r="AT267" s="10"/>
      <c r="AU267" s="150"/>
      <c r="AV267" s="150"/>
      <c r="AW267" s="150"/>
      <c r="AX267" s="150">
        <v>4</v>
      </c>
      <c r="AY267" s="145"/>
      <c r="AZ267" s="145"/>
      <c r="BA267" s="145"/>
      <c r="BB267" s="145">
        <v>4</v>
      </c>
      <c r="BC267" s="10"/>
      <c r="BD267" s="10"/>
      <c r="BE267" s="10">
        <v>3</v>
      </c>
      <c r="BF267" s="10"/>
      <c r="BG267" s="146"/>
      <c r="BH267" s="146"/>
      <c r="BI267" s="146"/>
      <c r="BJ267" s="146">
        <v>4</v>
      </c>
      <c r="BK267" s="147"/>
      <c r="BL267" s="147"/>
      <c r="BM267" s="147">
        <v>3</v>
      </c>
      <c r="BN267" s="147"/>
      <c r="BO267" s="148"/>
      <c r="BP267" s="148"/>
      <c r="BQ267" s="148"/>
      <c r="BR267" s="148">
        <v>4</v>
      </c>
      <c r="BS267" s="149"/>
      <c r="BT267" s="149"/>
      <c r="BU267" s="149"/>
      <c r="BV267" s="149">
        <v>4</v>
      </c>
      <c r="CK267" s="28"/>
      <c r="CP267" s="28"/>
    </row>
    <row r="268" spans="1:94">
      <c r="A268" s="17">
        <v>217</v>
      </c>
      <c r="B268" s="520">
        <v>12</v>
      </c>
      <c r="C268" s="767"/>
      <c r="D268" s="18"/>
      <c r="E268" s="19">
        <v>1</v>
      </c>
      <c r="F268" s="500"/>
      <c r="G268" s="20"/>
      <c r="H268" s="20"/>
      <c r="I268" s="20"/>
      <c r="J268" s="20"/>
      <c r="K268" s="20"/>
      <c r="L268" s="20">
        <v>1</v>
      </c>
      <c r="M268" s="20"/>
      <c r="N268" s="20"/>
      <c r="O268" s="20"/>
      <c r="P268" s="20"/>
      <c r="Q268" s="19"/>
      <c r="R268" s="500"/>
      <c r="S268" s="145"/>
      <c r="T268" s="145"/>
      <c r="U268" s="145"/>
      <c r="V268" s="145">
        <v>4</v>
      </c>
      <c r="W268" s="10"/>
      <c r="X268" s="10"/>
      <c r="Y268" s="10"/>
      <c r="Z268" s="10">
        <v>4</v>
      </c>
      <c r="AA268" s="146"/>
      <c r="AB268" s="146"/>
      <c r="AC268" s="146"/>
      <c r="AD268" s="146">
        <v>4</v>
      </c>
      <c r="AE268" s="147"/>
      <c r="AF268" s="147"/>
      <c r="AG268" s="147"/>
      <c r="AH268" s="147">
        <v>4</v>
      </c>
      <c r="AI268" s="148"/>
      <c r="AJ268" s="148"/>
      <c r="AK268" s="148">
        <v>3</v>
      </c>
      <c r="AL268" s="148"/>
      <c r="AM268" s="149"/>
      <c r="AN268" s="149"/>
      <c r="AO268" s="149">
        <v>3</v>
      </c>
      <c r="AP268" s="149"/>
      <c r="AQ268" s="10"/>
      <c r="AR268" s="10"/>
      <c r="AS268" s="10">
        <v>3</v>
      </c>
      <c r="AT268" s="10"/>
      <c r="AU268" s="150"/>
      <c r="AV268" s="150"/>
      <c r="AW268" s="150">
        <v>3</v>
      </c>
      <c r="AX268" s="150"/>
      <c r="AY268" s="145"/>
      <c r="AZ268" s="145"/>
      <c r="BA268" s="145">
        <v>3</v>
      </c>
      <c r="BB268" s="145"/>
      <c r="BC268" s="10"/>
      <c r="BD268" s="10"/>
      <c r="BE268" s="10">
        <v>3</v>
      </c>
      <c r="BF268" s="10"/>
      <c r="BG268" s="146"/>
      <c r="BH268" s="146"/>
      <c r="BI268" s="146">
        <v>3</v>
      </c>
      <c r="BJ268" s="146"/>
      <c r="BK268" s="147"/>
      <c r="BL268" s="147"/>
      <c r="BM268" s="147">
        <v>3</v>
      </c>
      <c r="BN268" s="147"/>
      <c r="BO268" s="148"/>
      <c r="BP268" s="148"/>
      <c r="BQ268" s="148">
        <v>3</v>
      </c>
      <c r="BR268" s="148"/>
      <c r="BS268" s="149"/>
      <c r="BT268" s="149"/>
      <c r="BU268" s="149"/>
      <c r="BV268" s="149">
        <v>4</v>
      </c>
      <c r="CK268" s="28"/>
      <c r="CP268" s="28"/>
    </row>
    <row r="269" spans="1:94" s="28" customFormat="1">
      <c r="A269" s="184"/>
      <c r="B269" s="182"/>
      <c r="C269" s="516"/>
      <c r="D269" s="533">
        <f>SUM(D257:D268)</f>
        <v>3</v>
      </c>
      <c r="E269" s="533">
        <f t="shared" ref="E269:BP269" si="489">SUM(E257:E268)</f>
        <v>7</v>
      </c>
      <c r="F269" s="533">
        <f t="shared" si="489"/>
        <v>2</v>
      </c>
      <c r="G269" s="533">
        <f t="shared" si="489"/>
        <v>3</v>
      </c>
      <c r="H269" s="533">
        <f t="shared" si="489"/>
        <v>2</v>
      </c>
      <c r="I269" s="533">
        <f t="shared" si="489"/>
        <v>3</v>
      </c>
      <c r="J269" s="533">
        <f t="shared" si="489"/>
        <v>1</v>
      </c>
      <c r="K269" s="533">
        <f t="shared" si="489"/>
        <v>0</v>
      </c>
      <c r="L269" s="533">
        <f t="shared" si="489"/>
        <v>1</v>
      </c>
      <c r="M269" s="533">
        <f t="shared" si="489"/>
        <v>0</v>
      </c>
      <c r="N269" s="533">
        <f t="shared" si="489"/>
        <v>0</v>
      </c>
      <c r="O269" s="533">
        <f t="shared" si="489"/>
        <v>0</v>
      </c>
      <c r="P269" s="533">
        <f t="shared" si="489"/>
        <v>0</v>
      </c>
      <c r="Q269" s="533">
        <f t="shared" si="489"/>
        <v>0</v>
      </c>
      <c r="R269" s="533">
        <f t="shared" si="489"/>
        <v>2</v>
      </c>
      <c r="S269" s="533">
        <f t="shared" si="489"/>
        <v>0</v>
      </c>
      <c r="T269" s="533">
        <f t="shared" si="489"/>
        <v>2</v>
      </c>
      <c r="U269" s="533">
        <f t="shared" si="489"/>
        <v>12</v>
      </c>
      <c r="V269" s="533">
        <f t="shared" si="489"/>
        <v>28</v>
      </c>
      <c r="W269" s="533">
        <f t="shared" si="489"/>
        <v>0</v>
      </c>
      <c r="X269" s="533">
        <f t="shared" si="489"/>
        <v>0</v>
      </c>
      <c r="Y269" s="533">
        <f t="shared" si="489"/>
        <v>27</v>
      </c>
      <c r="Z269" s="533">
        <f t="shared" si="489"/>
        <v>12</v>
      </c>
      <c r="AA269" s="533">
        <f t="shared" si="489"/>
        <v>0</v>
      </c>
      <c r="AB269" s="533">
        <f t="shared" si="489"/>
        <v>2</v>
      </c>
      <c r="AC269" s="533">
        <f t="shared" si="489"/>
        <v>9</v>
      </c>
      <c r="AD269" s="533">
        <f t="shared" si="489"/>
        <v>32</v>
      </c>
      <c r="AE269" s="533">
        <f t="shared" si="489"/>
        <v>0</v>
      </c>
      <c r="AF269" s="533">
        <f t="shared" si="489"/>
        <v>0</v>
      </c>
      <c r="AG269" s="533">
        <f t="shared" si="489"/>
        <v>24</v>
      </c>
      <c r="AH269" s="533">
        <f t="shared" si="489"/>
        <v>16</v>
      </c>
      <c r="AI269" s="533">
        <f t="shared" si="489"/>
        <v>0</v>
      </c>
      <c r="AJ269" s="533">
        <f t="shared" si="489"/>
        <v>0</v>
      </c>
      <c r="AK269" s="533">
        <f t="shared" si="489"/>
        <v>21</v>
      </c>
      <c r="AL269" s="533">
        <f t="shared" si="489"/>
        <v>20</v>
      </c>
      <c r="AM269" s="533">
        <f t="shared" si="489"/>
        <v>0</v>
      </c>
      <c r="AN269" s="533">
        <f t="shared" si="489"/>
        <v>0</v>
      </c>
      <c r="AO269" s="533">
        <f t="shared" si="489"/>
        <v>21</v>
      </c>
      <c r="AP269" s="533">
        <f t="shared" si="489"/>
        <v>20</v>
      </c>
      <c r="AQ269" s="533">
        <f t="shared" si="489"/>
        <v>0</v>
      </c>
      <c r="AR269" s="533">
        <f t="shared" si="489"/>
        <v>6</v>
      </c>
      <c r="AS269" s="533">
        <f t="shared" si="489"/>
        <v>27</v>
      </c>
      <c r="AT269" s="533">
        <f t="shared" si="489"/>
        <v>0</v>
      </c>
      <c r="AU269" s="533">
        <f t="shared" si="489"/>
        <v>0</v>
      </c>
      <c r="AV269" s="533">
        <f t="shared" si="489"/>
        <v>0</v>
      </c>
      <c r="AW269" s="533">
        <f t="shared" si="489"/>
        <v>24</v>
      </c>
      <c r="AX269" s="533">
        <f t="shared" si="489"/>
        <v>16</v>
      </c>
      <c r="AY269" s="533">
        <f t="shared" si="489"/>
        <v>0</v>
      </c>
      <c r="AZ269" s="533">
        <f t="shared" si="489"/>
        <v>0</v>
      </c>
      <c r="BA269" s="533">
        <f t="shared" si="489"/>
        <v>18</v>
      </c>
      <c r="BB269" s="533">
        <f t="shared" si="489"/>
        <v>24</v>
      </c>
      <c r="BC269" s="533">
        <f t="shared" si="489"/>
        <v>0</v>
      </c>
      <c r="BD269" s="533">
        <f t="shared" si="489"/>
        <v>0</v>
      </c>
      <c r="BE269" s="533">
        <f t="shared" si="489"/>
        <v>18</v>
      </c>
      <c r="BF269" s="533">
        <f t="shared" si="489"/>
        <v>24</v>
      </c>
      <c r="BG269" s="533">
        <f t="shared" si="489"/>
        <v>0</v>
      </c>
      <c r="BH269" s="533">
        <f t="shared" si="489"/>
        <v>0</v>
      </c>
      <c r="BI269" s="533">
        <f t="shared" si="489"/>
        <v>21</v>
      </c>
      <c r="BJ269" s="533">
        <f t="shared" si="489"/>
        <v>20</v>
      </c>
      <c r="BK269" s="533">
        <f t="shared" si="489"/>
        <v>0</v>
      </c>
      <c r="BL269" s="533">
        <f t="shared" si="489"/>
        <v>2</v>
      </c>
      <c r="BM269" s="533">
        <f t="shared" si="489"/>
        <v>24</v>
      </c>
      <c r="BN269" s="533">
        <f t="shared" si="489"/>
        <v>12</v>
      </c>
      <c r="BO269" s="533">
        <f t="shared" si="489"/>
        <v>0</v>
      </c>
      <c r="BP269" s="533">
        <f t="shared" si="489"/>
        <v>2</v>
      </c>
      <c r="BQ269" s="533">
        <f t="shared" ref="BQ269:BV269" si="490">SUM(BQ257:BQ268)</f>
        <v>15</v>
      </c>
      <c r="BR269" s="533">
        <f t="shared" si="490"/>
        <v>24</v>
      </c>
      <c r="BS269" s="533">
        <f t="shared" si="490"/>
        <v>0</v>
      </c>
      <c r="BT269" s="533">
        <f t="shared" si="490"/>
        <v>0</v>
      </c>
      <c r="BU269" s="533">
        <f t="shared" si="490"/>
        <v>12</v>
      </c>
      <c r="BV269" s="533">
        <f t="shared" si="490"/>
        <v>32</v>
      </c>
    </row>
    <row r="270" spans="1:94" s="28" customFormat="1">
      <c r="A270" s="184"/>
      <c r="B270" s="182"/>
      <c r="C270" s="516"/>
      <c r="D270" s="533">
        <f>SUM(D269:F269)</f>
        <v>12</v>
      </c>
      <c r="E270" s="530"/>
      <c r="F270" s="530"/>
      <c r="G270" s="184">
        <f>SUM(G269:R269)</f>
        <v>12</v>
      </c>
      <c r="H270" s="184"/>
      <c r="I270" s="184"/>
      <c r="J270" s="184"/>
      <c r="K270" s="184"/>
      <c r="L270" s="184"/>
      <c r="M270" s="184"/>
      <c r="N270" s="184"/>
      <c r="O270" s="184"/>
      <c r="P270" s="184"/>
      <c r="Q270" s="530"/>
      <c r="R270" s="530"/>
      <c r="S270" s="182">
        <f>S269/1</f>
        <v>0</v>
      </c>
      <c r="T270" s="182">
        <f>T269/2</f>
        <v>1</v>
      </c>
      <c r="U270" s="182">
        <f>U269/3</f>
        <v>4</v>
      </c>
      <c r="V270" s="182">
        <f>V269/4</f>
        <v>7</v>
      </c>
      <c r="W270" s="182">
        <f t="shared" ref="W270" si="491">W269/1</f>
        <v>0</v>
      </c>
      <c r="X270" s="182">
        <f t="shared" ref="X270" si="492">X269/2</f>
        <v>0</v>
      </c>
      <c r="Y270" s="182">
        <f t="shared" ref="Y270" si="493">Y269/3</f>
        <v>9</v>
      </c>
      <c r="Z270" s="182">
        <f t="shared" ref="Z270" si="494">Z269/4</f>
        <v>3</v>
      </c>
      <c r="AA270" s="182">
        <f t="shared" ref="AA270" si="495">AA269/1</f>
        <v>0</v>
      </c>
      <c r="AB270" s="182">
        <f t="shared" ref="AB270" si="496">AB269/2</f>
        <v>1</v>
      </c>
      <c r="AC270" s="182">
        <f t="shared" ref="AC270" si="497">AC269/3</f>
        <v>3</v>
      </c>
      <c r="AD270" s="182">
        <f t="shared" ref="AD270" si="498">AD269/4</f>
        <v>8</v>
      </c>
      <c r="AE270" s="182">
        <f t="shared" ref="AE270" si="499">AE269/1</f>
        <v>0</v>
      </c>
      <c r="AF270" s="182">
        <f t="shared" ref="AF270" si="500">AF269/2</f>
        <v>0</v>
      </c>
      <c r="AG270" s="182">
        <f t="shared" ref="AG270" si="501">AG269/3</f>
        <v>8</v>
      </c>
      <c r="AH270" s="182">
        <f t="shared" ref="AH270" si="502">AH269/4</f>
        <v>4</v>
      </c>
      <c r="AI270" s="182">
        <f t="shared" ref="AI270" si="503">AI269/1</f>
        <v>0</v>
      </c>
      <c r="AJ270" s="182">
        <f t="shared" ref="AJ270" si="504">AJ269/2</f>
        <v>0</v>
      </c>
      <c r="AK270" s="182">
        <f t="shared" ref="AK270" si="505">AK269/3</f>
        <v>7</v>
      </c>
      <c r="AL270" s="182">
        <f t="shared" ref="AL270" si="506">AL269/4</f>
        <v>5</v>
      </c>
      <c r="AM270" s="182">
        <f t="shared" ref="AM270" si="507">AM269/1</f>
        <v>0</v>
      </c>
      <c r="AN270" s="182">
        <f t="shared" ref="AN270" si="508">AN269/2</f>
        <v>0</v>
      </c>
      <c r="AO270" s="182">
        <f t="shared" ref="AO270" si="509">AO269/3</f>
        <v>7</v>
      </c>
      <c r="AP270" s="182">
        <f t="shared" ref="AP270" si="510">AP269/4</f>
        <v>5</v>
      </c>
      <c r="AQ270" s="182">
        <f t="shared" ref="AQ270" si="511">AQ269/1</f>
        <v>0</v>
      </c>
      <c r="AR270" s="182">
        <f t="shared" ref="AR270" si="512">AR269/2</f>
        <v>3</v>
      </c>
      <c r="AS270" s="182">
        <f t="shared" ref="AS270" si="513">AS269/3</f>
        <v>9</v>
      </c>
      <c r="AT270" s="182">
        <f t="shared" ref="AT270" si="514">AT269/4</f>
        <v>0</v>
      </c>
      <c r="AU270" s="182">
        <f t="shared" ref="AU270" si="515">AU269/1</f>
        <v>0</v>
      </c>
      <c r="AV270" s="182">
        <f t="shared" ref="AV270" si="516">AV269/2</f>
        <v>0</v>
      </c>
      <c r="AW270" s="182">
        <f t="shared" ref="AW270" si="517">AW269/3</f>
        <v>8</v>
      </c>
      <c r="AX270" s="182">
        <f t="shared" ref="AX270" si="518">AX269/4</f>
        <v>4</v>
      </c>
      <c r="AY270" s="182">
        <f t="shared" ref="AY270" si="519">AY269/1</f>
        <v>0</v>
      </c>
      <c r="AZ270" s="182">
        <f t="shared" ref="AZ270" si="520">AZ269/2</f>
        <v>0</v>
      </c>
      <c r="BA270" s="182">
        <f t="shared" ref="BA270" si="521">BA269/3</f>
        <v>6</v>
      </c>
      <c r="BB270" s="182">
        <f t="shared" ref="BB270" si="522">BB269/4</f>
        <v>6</v>
      </c>
      <c r="BC270" s="182">
        <f t="shared" ref="BC270" si="523">BC269/1</f>
        <v>0</v>
      </c>
      <c r="BD270" s="182">
        <f t="shared" ref="BD270" si="524">BD269/2</f>
        <v>0</v>
      </c>
      <c r="BE270" s="182">
        <f t="shared" ref="BE270" si="525">BE269/3</f>
        <v>6</v>
      </c>
      <c r="BF270" s="182">
        <f t="shared" ref="BF270" si="526">BF269/4</f>
        <v>6</v>
      </c>
      <c r="BG270" s="182">
        <f t="shared" ref="BG270" si="527">BG269/1</f>
        <v>0</v>
      </c>
      <c r="BH270" s="182">
        <f t="shared" ref="BH270" si="528">BH269/2</f>
        <v>0</v>
      </c>
      <c r="BI270" s="182">
        <f t="shared" ref="BI270" si="529">BI269/3</f>
        <v>7</v>
      </c>
      <c r="BJ270" s="182">
        <f t="shared" ref="BJ270" si="530">BJ269/4</f>
        <v>5</v>
      </c>
      <c r="BK270" s="182">
        <f t="shared" ref="BK270" si="531">BK269/1</f>
        <v>0</v>
      </c>
      <c r="BL270" s="182">
        <f t="shared" ref="BL270" si="532">BL269/2</f>
        <v>1</v>
      </c>
      <c r="BM270" s="182">
        <f t="shared" ref="BM270" si="533">BM269/3</f>
        <v>8</v>
      </c>
      <c r="BN270" s="182">
        <f t="shared" ref="BN270" si="534">BN269/4</f>
        <v>3</v>
      </c>
      <c r="BO270" s="182">
        <f t="shared" ref="BO270" si="535">BO269/1</f>
        <v>0</v>
      </c>
      <c r="BP270" s="182">
        <f t="shared" ref="BP270" si="536">BP269/2</f>
        <v>1</v>
      </c>
      <c r="BQ270" s="182">
        <f t="shared" ref="BQ270" si="537">BQ269/3</f>
        <v>5</v>
      </c>
      <c r="BR270" s="182">
        <f t="shared" ref="BR270" si="538">BR269/4</f>
        <v>6</v>
      </c>
      <c r="BS270" s="182">
        <f t="shared" ref="BS270" si="539">BS269/1</f>
        <v>0</v>
      </c>
      <c r="BT270" s="182">
        <f t="shared" ref="BT270" si="540">BT269/2</f>
        <v>0</v>
      </c>
      <c r="BU270" s="182">
        <f t="shared" ref="BU270" si="541">BU269/3</f>
        <v>4</v>
      </c>
      <c r="BV270" s="182">
        <f t="shared" ref="BV270" si="542">BV269/4</f>
        <v>8</v>
      </c>
    </row>
    <row r="271" spans="1:94" s="263" customFormat="1">
      <c r="A271" s="114"/>
      <c r="B271" s="118"/>
      <c r="C271" s="454"/>
      <c r="D271" s="455"/>
      <c r="E271" s="450"/>
      <c r="F271" s="450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450"/>
      <c r="R271" s="450"/>
      <c r="S271" s="118">
        <f>SUM(S269:V269)</f>
        <v>42</v>
      </c>
      <c r="T271" s="118"/>
      <c r="U271" s="118"/>
      <c r="V271" s="118"/>
      <c r="W271" s="118">
        <f>SUM(W269:Z269)</f>
        <v>39</v>
      </c>
      <c r="X271" s="118"/>
      <c r="Y271" s="118"/>
      <c r="Z271" s="118"/>
      <c r="AA271" s="118">
        <f>SUM(AA269:AD269)</f>
        <v>43</v>
      </c>
      <c r="AB271" s="118"/>
      <c r="AC271" s="118"/>
      <c r="AD271" s="118"/>
      <c r="AE271" s="118">
        <f>SUM(AE269:AH269)</f>
        <v>40</v>
      </c>
      <c r="AF271" s="118"/>
      <c r="AG271" s="118"/>
      <c r="AH271" s="118"/>
      <c r="AI271" s="118">
        <f>SUM(AI269:AL269)</f>
        <v>41</v>
      </c>
      <c r="AJ271" s="118"/>
      <c r="AK271" s="118"/>
      <c r="AL271" s="118"/>
      <c r="AM271" s="118">
        <f>SUM(AM269:AP269)</f>
        <v>41</v>
      </c>
      <c r="AN271" s="118"/>
      <c r="AO271" s="118"/>
      <c r="AP271" s="118"/>
      <c r="AQ271" s="118">
        <f>SUM(AQ269:AT269)</f>
        <v>33</v>
      </c>
      <c r="AR271" s="118"/>
      <c r="AS271" s="118"/>
      <c r="AT271" s="118"/>
      <c r="AU271" s="118">
        <f>SUM(AU269:AX269)</f>
        <v>40</v>
      </c>
      <c r="AV271" s="118"/>
      <c r="AW271" s="118"/>
      <c r="AX271" s="118"/>
      <c r="AY271" s="118">
        <f>SUM(AY269:BB269)</f>
        <v>42</v>
      </c>
      <c r="AZ271" s="118"/>
      <c r="BA271" s="118"/>
      <c r="BB271" s="118"/>
      <c r="BC271" s="118">
        <f>SUM(BC269:BF269)</f>
        <v>42</v>
      </c>
      <c r="BD271" s="118"/>
      <c r="BE271" s="118"/>
      <c r="BF271" s="118"/>
      <c r="BG271" s="118">
        <f>SUM(BG269:BJ269)</f>
        <v>41</v>
      </c>
      <c r="BH271" s="118"/>
      <c r="BI271" s="118"/>
      <c r="BJ271" s="118"/>
      <c r="BK271" s="118">
        <f>SUM(BK269:BN269)</f>
        <v>38</v>
      </c>
      <c r="BL271" s="118"/>
      <c r="BM271" s="118"/>
      <c r="BN271" s="118"/>
      <c r="BO271" s="118">
        <f>SUM(BO269:BR269)</f>
        <v>41</v>
      </c>
      <c r="BP271" s="118"/>
      <c r="BQ271" s="118"/>
      <c r="BR271" s="118"/>
      <c r="BS271" s="118">
        <f>SUM(BS269:BV269)</f>
        <v>44</v>
      </c>
      <c r="BT271" s="118"/>
      <c r="BU271" s="118"/>
      <c r="BV271" s="118"/>
    </row>
    <row r="272" spans="1:94" s="263" customFormat="1">
      <c r="A272" s="114"/>
      <c r="B272" s="118"/>
      <c r="C272" s="454"/>
      <c r="D272" s="455"/>
      <c r="E272" s="450"/>
      <c r="F272" s="450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450"/>
      <c r="R272" s="450"/>
      <c r="S272" s="118">
        <v>12</v>
      </c>
      <c r="T272" s="118">
        <v>12</v>
      </c>
      <c r="U272" s="118">
        <v>12</v>
      </c>
      <c r="V272" s="118">
        <v>12</v>
      </c>
      <c r="W272" s="118">
        <v>12</v>
      </c>
      <c r="X272" s="118">
        <v>12</v>
      </c>
      <c r="Y272" s="118">
        <v>12</v>
      </c>
      <c r="Z272" s="118">
        <v>12</v>
      </c>
      <c r="AA272" s="118">
        <v>12</v>
      </c>
      <c r="AB272" s="118">
        <v>12</v>
      </c>
      <c r="AC272" s="118">
        <v>12</v>
      </c>
      <c r="AD272" s="118">
        <v>12</v>
      </c>
      <c r="AE272" s="118">
        <v>12</v>
      </c>
      <c r="AF272" s="118">
        <v>12</v>
      </c>
      <c r="AG272" s="118">
        <v>12</v>
      </c>
      <c r="AH272" s="118">
        <v>12</v>
      </c>
      <c r="AI272" s="118">
        <v>12</v>
      </c>
      <c r="AJ272" s="118">
        <v>12</v>
      </c>
      <c r="AK272" s="118">
        <v>12</v>
      </c>
      <c r="AL272" s="118">
        <v>12</v>
      </c>
      <c r="AM272" s="118">
        <v>12</v>
      </c>
      <c r="AN272" s="118">
        <v>12</v>
      </c>
      <c r="AO272" s="118">
        <v>12</v>
      </c>
      <c r="AP272" s="118">
        <v>12</v>
      </c>
      <c r="AQ272" s="118">
        <v>12</v>
      </c>
      <c r="AR272" s="118">
        <v>12</v>
      </c>
      <c r="AS272" s="118">
        <v>12</v>
      </c>
      <c r="AT272" s="118">
        <v>12</v>
      </c>
      <c r="AU272" s="118">
        <v>12</v>
      </c>
      <c r="AV272" s="118">
        <v>12</v>
      </c>
      <c r="AW272" s="118">
        <v>12</v>
      </c>
      <c r="AX272" s="118">
        <v>12</v>
      </c>
      <c r="AY272" s="118">
        <v>12</v>
      </c>
      <c r="AZ272" s="118">
        <v>12</v>
      </c>
      <c r="BA272" s="118">
        <v>12</v>
      </c>
      <c r="BB272" s="118">
        <v>12</v>
      </c>
      <c r="BC272" s="118">
        <v>12</v>
      </c>
      <c r="BD272" s="118">
        <v>12</v>
      </c>
      <c r="BE272" s="118">
        <v>12</v>
      </c>
      <c r="BF272" s="118">
        <v>12</v>
      </c>
      <c r="BG272" s="118">
        <v>12</v>
      </c>
      <c r="BH272" s="118">
        <v>12</v>
      </c>
      <c r="BI272" s="118">
        <v>12</v>
      </c>
      <c r="BJ272" s="118">
        <v>12</v>
      </c>
      <c r="BK272" s="118">
        <v>12</v>
      </c>
      <c r="BL272" s="118">
        <v>12</v>
      </c>
      <c r="BM272" s="118">
        <v>12</v>
      </c>
      <c r="BN272" s="118">
        <v>12</v>
      </c>
      <c r="BO272" s="118">
        <v>12</v>
      </c>
      <c r="BP272" s="118">
        <v>12</v>
      </c>
      <c r="BQ272" s="118">
        <v>12</v>
      </c>
      <c r="BR272" s="118">
        <v>12</v>
      </c>
      <c r="BS272" s="118">
        <v>12</v>
      </c>
      <c r="BT272" s="118">
        <v>12</v>
      </c>
      <c r="BU272" s="118">
        <v>12</v>
      </c>
      <c r="BV272" s="118">
        <v>12</v>
      </c>
    </row>
    <row r="273" spans="1:94" s="543" customFormat="1">
      <c r="A273" s="464"/>
      <c r="B273" s="467"/>
      <c r="C273" s="549"/>
      <c r="D273" s="541"/>
      <c r="E273" s="542"/>
      <c r="F273" s="542"/>
      <c r="G273" s="464"/>
      <c r="H273" s="464"/>
      <c r="I273" s="464"/>
      <c r="J273" s="464"/>
      <c r="K273" s="464"/>
      <c r="L273" s="464"/>
      <c r="M273" s="464"/>
      <c r="N273" s="464"/>
      <c r="O273" s="464"/>
      <c r="P273" s="464"/>
      <c r="Q273" s="542"/>
      <c r="R273" s="542"/>
      <c r="S273" s="467">
        <f>S270/S272*100%</f>
        <v>0</v>
      </c>
      <c r="T273" s="467">
        <f t="shared" ref="T273:BV273" si="543">T270/T272*100%</f>
        <v>8.3333333333333329E-2</v>
      </c>
      <c r="U273" s="467">
        <f t="shared" si="543"/>
        <v>0.33333333333333331</v>
      </c>
      <c r="V273" s="467">
        <f t="shared" si="543"/>
        <v>0.58333333333333337</v>
      </c>
      <c r="W273" s="467">
        <f t="shared" si="543"/>
        <v>0</v>
      </c>
      <c r="X273" s="467">
        <f t="shared" si="543"/>
        <v>0</v>
      </c>
      <c r="Y273" s="467">
        <f t="shared" si="543"/>
        <v>0.75</v>
      </c>
      <c r="Z273" s="467">
        <f t="shared" si="543"/>
        <v>0.25</v>
      </c>
      <c r="AA273" s="467">
        <f t="shared" si="543"/>
        <v>0</v>
      </c>
      <c r="AB273" s="467">
        <f t="shared" si="543"/>
        <v>8.3333333333333329E-2</v>
      </c>
      <c r="AC273" s="467">
        <f t="shared" si="543"/>
        <v>0.25</v>
      </c>
      <c r="AD273" s="467">
        <f t="shared" si="543"/>
        <v>0.66666666666666663</v>
      </c>
      <c r="AE273" s="467">
        <f t="shared" si="543"/>
        <v>0</v>
      </c>
      <c r="AF273" s="467">
        <f t="shared" si="543"/>
        <v>0</v>
      </c>
      <c r="AG273" s="467">
        <f t="shared" si="543"/>
        <v>0.66666666666666663</v>
      </c>
      <c r="AH273" s="467">
        <f t="shared" si="543"/>
        <v>0.33333333333333331</v>
      </c>
      <c r="AI273" s="467">
        <f t="shared" si="543"/>
        <v>0</v>
      </c>
      <c r="AJ273" s="467">
        <f t="shared" si="543"/>
        <v>0</v>
      </c>
      <c r="AK273" s="467">
        <f t="shared" si="543"/>
        <v>0.58333333333333337</v>
      </c>
      <c r="AL273" s="467">
        <f t="shared" si="543"/>
        <v>0.41666666666666669</v>
      </c>
      <c r="AM273" s="467">
        <f t="shared" si="543"/>
        <v>0</v>
      </c>
      <c r="AN273" s="467">
        <f t="shared" si="543"/>
        <v>0</v>
      </c>
      <c r="AO273" s="467">
        <f t="shared" si="543"/>
        <v>0.58333333333333337</v>
      </c>
      <c r="AP273" s="467">
        <f t="shared" si="543"/>
        <v>0.41666666666666669</v>
      </c>
      <c r="AQ273" s="467">
        <f t="shared" si="543"/>
        <v>0</v>
      </c>
      <c r="AR273" s="467">
        <f t="shared" si="543"/>
        <v>0.25</v>
      </c>
      <c r="AS273" s="467">
        <f t="shared" si="543"/>
        <v>0.75</v>
      </c>
      <c r="AT273" s="467">
        <f t="shared" si="543"/>
        <v>0</v>
      </c>
      <c r="AU273" s="467">
        <f t="shared" si="543"/>
        <v>0</v>
      </c>
      <c r="AV273" s="467">
        <f t="shared" si="543"/>
        <v>0</v>
      </c>
      <c r="AW273" s="467">
        <f t="shared" si="543"/>
        <v>0.66666666666666663</v>
      </c>
      <c r="AX273" s="467">
        <f t="shared" si="543"/>
        <v>0.33333333333333331</v>
      </c>
      <c r="AY273" s="467">
        <f t="shared" si="543"/>
        <v>0</v>
      </c>
      <c r="AZ273" s="467">
        <f t="shared" si="543"/>
        <v>0</v>
      </c>
      <c r="BA273" s="467">
        <f t="shared" si="543"/>
        <v>0.5</v>
      </c>
      <c r="BB273" s="467">
        <f t="shared" si="543"/>
        <v>0.5</v>
      </c>
      <c r="BC273" s="467">
        <f t="shared" si="543"/>
        <v>0</v>
      </c>
      <c r="BD273" s="467">
        <f t="shared" si="543"/>
        <v>0</v>
      </c>
      <c r="BE273" s="467">
        <f t="shared" si="543"/>
        <v>0.5</v>
      </c>
      <c r="BF273" s="467">
        <f t="shared" si="543"/>
        <v>0.5</v>
      </c>
      <c r="BG273" s="467">
        <f t="shared" si="543"/>
        <v>0</v>
      </c>
      <c r="BH273" s="467">
        <f t="shared" si="543"/>
        <v>0</v>
      </c>
      <c r="BI273" s="467">
        <f t="shared" si="543"/>
        <v>0.58333333333333337</v>
      </c>
      <c r="BJ273" s="467">
        <f t="shared" si="543"/>
        <v>0.41666666666666669</v>
      </c>
      <c r="BK273" s="467">
        <f t="shared" si="543"/>
        <v>0</v>
      </c>
      <c r="BL273" s="467">
        <f t="shared" si="543"/>
        <v>8.3333333333333329E-2</v>
      </c>
      <c r="BM273" s="467">
        <f t="shared" si="543"/>
        <v>0.66666666666666663</v>
      </c>
      <c r="BN273" s="467">
        <f t="shared" si="543"/>
        <v>0.25</v>
      </c>
      <c r="BO273" s="467">
        <f t="shared" si="543"/>
        <v>0</v>
      </c>
      <c r="BP273" s="467">
        <f t="shared" si="543"/>
        <v>8.3333333333333329E-2</v>
      </c>
      <c r="BQ273" s="467">
        <f t="shared" si="543"/>
        <v>0.41666666666666669</v>
      </c>
      <c r="BR273" s="467">
        <f t="shared" si="543"/>
        <v>0.5</v>
      </c>
      <c r="BS273" s="467">
        <f t="shared" si="543"/>
        <v>0</v>
      </c>
      <c r="BT273" s="467">
        <f t="shared" si="543"/>
        <v>0</v>
      </c>
      <c r="BU273" s="467">
        <f t="shared" si="543"/>
        <v>0.33333333333333331</v>
      </c>
      <c r="BV273" s="467">
        <f t="shared" si="543"/>
        <v>0.66666666666666663</v>
      </c>
    </row>
    <row r="274" spans="1:94" s="263" customFormat="1">
      <c r="A274" s="114"/>
      <c r="B274" s="118"/>
      <c r="C274" s="454"/>
      <c r="D274" s="455"/>
      <c r="E274" s="450"/>
      <c r="F274" s="450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450"/>
      <c r="R274" s="450"/>
      <c r="S274" s="118"/>
      <c r="T274" s="118"/>
      <c r="U274" s="118"/>
      <c r="V274" s="118"/>
      <c r="W274" s="118"/>
      <c r="X274" s="118"/>
      <c r="Y274" s="118"/>
      <c r="Z274" s="118"/>
      <c r="AA274" s="118"/>
      <c r="AB274" s="118"/>
      <c r="AC274" s="118"/>
      <c r="AD274" s="118"/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118"/>
      <c r="AY274" s="118"/>
      <c r="AZ274" s="118"/>
      <c r="BA274" s="118"/>
      <c r="BB274" s="118"/>
      <c r="BC274" s="118"/>
      <c r="BD274" s="118"/>
      <c r="BE274" s="118"/>
      <c r="BF274" s="118"/>
      <c r="BG274" s="118"/>
      <c r="BH274" s="118"/>
      <c r="BI274" s="118"/>
      <c r="BJ274" s="118"/>
      <c r="BK274" s="118"/>
      <c r="BL274" s="118"/>
      <c r="BM274" s="118"/>
      <c r="BN274" s="118"/>
      <c r="BO274" s="118"/>
      <c r="BP274" s="118"/>
      <c r="BQ274" s="118"/>
      <c r="BR274" s="118"/>
      <c r="BS274" s="118"/>
      <c r="BT274" s="118"/>
      <c r="BU274" s="118"/>
      <c r="BV274" s="118"/>
    </row>
    <row r="275" spans="1:94">
      <c r="A275" s="17">
        <v>218</v>
      </c>
      <c r="B275" s="182">
        <v>1</v>
      </c>
      <c r="C275" s="630" t="s">
        <v>596</v>
      </c>
      <c r="D275" s="18">
        <v>1</v>
      </c>
      <c r="E275" s="19"/>
      <c r="F275" s="500"/>
      <c r="G275" s="20"/>
      <c r="H275" s="20">
        <v>1</v>
      </c>
      <c r="I275" s="20"/>
      <c r="J275" s="20"/>
      <c r="K275" s="20"/>
      <c r="L275" s="20"/>
      <c r="M275" s="20"/>
      <c r="N275" s="20"/>
      <c r="O275" s="20"/>
      <c r="P275" s="20"/>
      <c r="Q275" s="19"/>
      <c r="R275" s="500"/>
      <c r="S275" s="145"/>
      <c r="T275" s="145"/>
      <c r="U275" s="145"/>
      <c r="V275" s="145">
        <v>4</v>
      </c>
      <c r="W275" s="10"/>
      <c r="X275" s="10"/>
      <c r="Y275" s="10">
        <v>3</v>
      </c>
      <c r="Z275" s="10"/>
      <c r="AA275" s="146"/>
      <c r="AB275" s="146"/>
      <c r="AC275" s="146">
        <v>3</v>
      </c>
      <c r="AD275" s="146"/>
      <c r="AE275" s="147"/>
      <c r="AF275" s="147"/>
      <c r="AG275" s="147"/>
      <c r="AH275" s="147">
        <v>4</v>
      </c>
      <c r="AI275" s="148"/>
      <c r="AJ275" s="148"/>
      <c r="AK275" s="148"/>
      <c r="AL275" s="148">
        <v>4</v>
      </c>
      <c r="AM275" s="149"/>
      <c r="AN275" s="149"/>
      <c r="AO275" s="149">
        <v>3</v>
      </c>
      <c r="AP275" s="149"/>
      <c r="AQ275" s="10"/>
      <c r="AR275" s="10"/>
      <c r="AS275" s="10">
        <v>3</v>
      </c>
      <c r="AT275" s="10"/>
      <c r="AU275" s="150"/>
      <c r="AV275" s="150"/>
      <c r="AW275" s="150">
        <v>3</v>
      </c>
      <c r="AX275" s="150"/>
      <c r="AY275" s="145"/>
      <c r="AZ275" s="145"/>
      <c r="BA275" s="145">
        <v>3</v>
      </c>
      <c r="BB275" s="145"/>
      <c r="BC275" s="10"/>
      <c r="BD275" s="10"/>
      <c r="BE275" s="10">
        <v>3</v>
      </c>
      <c r="BF275" s="10"/>
      <c r="BG275" s="146"/>
      <c r="BH275" s="146"/>
      <c r="BI275" s="146"/>
      <c r="BJ275" s="146">
        <v>4</v>
      </c>
      <c r="BK275" s="147"/>
      <c r="BL275" s="147"/>
      <c r="BM275" s="147"/>
      <c r="BN275" s="147">
        <v>4</v>
      </c>
      <c r="BO275" s="148"/>
      <c r="BP275" s="148"/>
      <c r="BQ275" s="148"/>
      <c r="BR275" s="148">
        <v>4</v>
      </c>
      <c r="BS275" s="149"/>
      <c r="BT275" s="149"/>
      <c r="BU275" s="149">
        <v>3</v>
      </c>
      <c r="BV275" s="149"/>
      <c r="CK275" s="28"/>
      <c r="CP275" s="28"/>
    </row>
    <row r="276" spans="1:94">
      <c r="A276" s="17">
        <v>219</v>
      </c>
      <c r="B276" s="182">
        <v>2</v>
      </c>
      <c r="C276" s="631"/>
      <c r="D276" s="18">
        <v>1</v>
      </c>
      <c r="E276" s="19"/>
      <c r="F276" s="50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19"/>
      <c r="R276" s="500">
        <v>1</v>
      </c>
      <c r="S276" s="145"/>
      <c r="T276" s="145"/>
      <c r="U276" s="145">
        <v>3</v>
      </c>
      <c r="V276" s="145"/>
      <c r="W276" s="10"/>
      <c r="X276" s="10"/>
      <c r="Y276" s="10">
        <v>3</v>
      </c>
      <c r="Z276" s="10"/>
      <c r="AA276" s="146"/>
      <c r="AB276" s="146"/>
      <c r="AC276" s="146">
        <v>3</v>
      </c>
      <c r="AD276" s="146"/>
      <c r="AE276" s="147"/>
      <c r="AF276" s="147"/>
      <c r="AG276" s="147">
        <v>3</v>
      </c>
      <c r="AH276" s="147"/>
      <c r="AI276" s="148"/>
      <c r="AJ276" s="148"/>
      <c r="AK276" s="148">
        <v>3</v>
      </c>
      <c r="AL276" s="148"/>
      <c r="AM276" s="149"/>
      <c r="AN276" s="149"/>
      <c r="AO276" s="149">
        <v>3</v>
      </c>
      <c r="AP276" s="149"/>
      <c r="AQ276" s="10"/>
      <c r="AR276" s="10"/>
      <c r="AS276" s="10">
        <v>3</v>
      </c>
      <c r="AT276" s="10"/>
      <c r="AU276" s="150"/>
      <c r="AV276" s="150"/>
      <c r="AW276" s="150">
        <v>3</v>
      </c>
      <c r="AX276" s="150"/>
      <c r="AY276" s="145"/>
      <c r="AZ276" s="145"/>
      <c r="BA276" s="145">
        <v>3</v>
      </c>
      <c r="BB276" s="145"/>
      <c r="BC276" s="10"/>
      <c r="BD276" s="10"/>
      <c r="BE276" s="10">
        <v>3</v>
      </c>
      <c r="BF276" s="10"/>
      <c r="BG276" s="146"/>
      <c r="BH276" s="146"/>
      <c r="BI276" s="146">
        <v>3</v>
      </c>
      <c r="BJ276" s="146"/>
      <c r="BK276" s="147"/>
      <c r="BL276" s="147"/>
      <c r="BM276" s="147">
        <v>3</v>
      </c>
      <c r="BN276" s="147"/>
      <c r="BO276" s="148"/>
      <c r="BP276" s="148"/>
      <c r="BQ276" s="148">
        <v>3</v>
      </c>
      <c r="BR276" s="148"/>
      <c r="BS276" s="149"/>
      <c r="BT276" s="149"/>
      <c r="BU276" s="149">
        <v>3</v>
      </c>
      <c r="BV276" s="149"/>
      <c r="CK276" s="28"/>
      <c r="CP276" s="28"/>
    </row>
    <row r="277" spans="1:94">
      <c r="A277" s="17">
        <v>220</v>
      </c>
      <c r="B277" s="182">
        <v>3</v>
      </c>
      <c r="C277" s="631"/>
      <c r="D277" s="18">
        <v>1</v>
      </c>
      <c r="E277" s="19"/>
      <c r="F277" s="500"/>
      <c r="G277" s="20"/>
      <c r="H277" s="20">
        <v>1</v>
      </c>
      <c r="I277" s="20"/>
      <c r="J277" s="20"/>
      <c r="K277" s="20"/>
      <c r="L277" s="20"/>
      <c r="M277" s="20"/>
      <c r="N277" s="20"/>
      <c r="O277" s="20"/>
      <c r="P277" s="20"/>
      <c r="Q277" s="19"/>
      <c r="R277" s="500"/>
      <c r="S277" s="145"/>
      <c r="T277" s="145"/>
      <c r="U277" s="145">
        <v>3</v>
      </c>
      <c r="V277" s="145"/>
      <c r="W277" s="10"/>
      <c r="X277" s="10"/>
      <c r="Y277" s="10">
        <v>3</v>
      </c>
      <c r="Z277" s="10"/>
      <c r="AA277" s="146"/>
      <c r="AB277" s="146"/>
      <c r="AC277" s="146">
        <v>3</v>
      </c>
      <c r="AD277" s="146"/>
      <c r="AE277" s="147"/>
      <c r="AF277" s="147"/>
      <c r="AG277" s="147"/>
      <c r="AH277" s="147">
        <v>4</v>
      </c>
      <c r="AI277" s="148"/>
      <c r="AJ277" s="148"/>
      <c r="AK277" s="148"/>
      <c r="AL277" s="148">
        <v>4</v>
      </c>
      <c r="AM277" s="149"/>
      <c r="AN277" s="149"/>
      <c r="AO277" s="149">
        <v>3</v>
      </c>
      <c r="AP277" s="149"/>
      <c r="AQ277" s="10"/>
      <c r="AR277" s="10"/>
      <c r="AS277" s="10">
        <v>3</v>
      </c>
      <c r="AT277" s="10"/>
      <c r="AU277" s="150"/>
      <c r="AV277" s="150"/>
      <c r="AW277" s="150">
        <v>3</v>
      </c>
      <c r="AX277" s="150"/>
      <c r="AY277" s="145"/>
      <c r="AZ277" s="145"/>
      <c r="BA277" s="145"/>
      <c r="BB277" s="145">
        <v>4</v>
      </c>
      <c r="BC277" s="10"/>
      <c r="BD277" s="10"/>
      <c r="BE277" s="10"/>
      <c r="BF277" s="10">
        <v>4</v>
      </c>
      <c r="BG277" s="146"/>
      <c r="BH277" s="146"/>
      <c r="BI277" s="146">
        <v>3</v>
      </c>
      <c r="BJ277" s="146"/>
      <c r="BK277" s="147"/>
      <c r="BL277" s="147"/>
      <c r="BM277" s="147">
        <v>3</v>
      </c>
      <c r="BN277" s="147"/>
      <c r="BO277" s="148"/>
      <c r="BP277" s="148"/>
      <c r="BQ277" s="148">
        <v>3</v>
      </c>
      <c r="BR277" s="148"/>
      <c r="BS277" s="149"/>
      <c r="BT277" s="149"/>
      <c r="BU277" s="149">
        <v>3</v>
      </c>
      <c r="BV277" s="149"/>
      <c r="CK277" s="28"/>
      <c r="CP277" s="28"/>
    </row>
    <row r="278" spans="1:94">
      <c r="A278" s="17">
        <v>221</v>
      </c>
      <c r="B278" s="182">
        <v>4</v>
      </c>
      <c r="C278" s="631"/>
      <c r="D278" s="18">
        <v>1</v>
      </c>
      <c r="E278" s="19"/>
      <c r="F278" s="500"/>
      <c r="G278" s="20"/>
      <c r="H278" s="20">
        <v>1</v>
      </c>
      <c r="I278" s="20"/>
      <c r="J278" s="20"/>
      <c r="K278" s="20"/>
      <c r="L278" s="20"/>
      <c r="M278" s="20"/>
      <c r="N278" s="20"/>
      <c r="O278" s="20"/>
      <c r="P278" s="20"/>
      <c r="Q278" s="19"/>
      <c r="R278" s="500"/>
      <c r="S278" s="145"/>
      <c r="T278" s="145"/>
      <c r="U278" s="145">
        <v>3</v>
      </c>
      <c r="V278" s="145"/>
      <c r="W278" s="10"/>
      <c r="X278" s="10"/>
      <c r="Y278" s="10">
        <v>3</v>
      </c>
      <c r="Z278" s="10"/>
      <c r="AA278" s="146"/>
      <c r="AB278" s="146"/>
      <c r="AC278" s="146"/>
      <c r="AD278" s="146">
        <v>4</v>
      </c>
      <c r="AE278" s="147"/>
      <c r="AF278" s="147"/>
      <c r="AG278" s="147">
        <v>3</v>
      </c>
      <c r="AH278" s="147"/>
      <c r="AI278" s="148"/>
      <c r="AJ278" s="148"/>
      <c r="AK278" s="148">
        <v>3</v>
      </c>
      <c r="AL278" s="148"/>
      <c r="AM278" s="149"/>
      <c r="AN278" s="149"/>
      <c r="AO278" s="149">
        <v>3</v>
      </c>
      <c r="AP278" s="149"/>
      <c r="AQ278" s="10"/>
      <c r="AR278" s="10"/>
      <c r="AS278" s="10">
        <v>3</v>
      </c>
      <c r="AT278" s="10"/>
      <c r="AU278" s="150"/>
      <c r="AV278" s="150"/>
      <c r="AW278" s="150">
        <v>3</v>
      </c>
      <c r="AX278" s="150"/>
      <c r="AY278" s="145"/>
      <c r="AZ278" s="145"/>
      <c r="BA278" s="145">
        <v>3</v>
      </c>
      <c r="BB278" s="145"/>
      <c r="BC278" s="10"/>
      <c r="BD278" s="10"/>
      <c r="BE278" s="10">
        <v>3</v>
      </c>
      <c r="BF278" s="10"/>
      <c r="BG278" s="146"/>
      <c r="BH278" s="146"/>
      <c r="BI278" s="146">
        <v>3</v>
      </c>
      <c r="BJ278" s="146"/>
      <c r="BK278" s="147"/>
      <c r="BL278" s="147"/>
      <c r="BM278" s="147"/>
      <c r="BN278" s="147">
        <v>4</v>
      </c>
      <c r="BO278" s="148"/>
      <c r="BP278" s="148"/>
      <c r="BQ278" s="148">
        <v>3</v>
      </c>
      <c r="BR278" s="148"/>
      <c r="BS278" s="149"/>
      <c r="BT278" s="149"/>
      <c r="BU278" s="149"/>
      <c r="BV278" s="149">
        <v>4</v>
      </c>
      <c r="CK278" s="28"/>
      <c r="CP278" s="28"/>
    </row>
    <row r="279" spans="1:94">
      <c r="A279" s="17">
        <v>222</v>
      </c>
      <c r="B279" s="182">
        <v>5</v>
      </c>
      <c r="C279" s="631"/>
      <c r="D279" s="18">
        <v>1</v>
      </c>
      <c r="E279" s="19"/>
      <c r="F279" s="500"/>
      <c r="G279" s="20"/>
      <c r="H279" s="20">
        <v>1</v>
      </c>
      <c r="I279" s="20"/>
      <c r="J279" s="20"/>
      <c r="K279" s="20"/>
      <c r="L279" s="20"/>
      <c r="M279" s="20"/>
      <c r="N279" s="20"/>
      <c r="O279" s="20"/>
      <c r="P279" s="20"/>
      <c r="Q279" s="19"/>
      <c r="R279" s="500"/>
      <c r="S279" s="145">
        <v>1</v>
      </c>
      <c r="T279" s="145"/>
      <c r="U279" s="145"/>
      <c r="V279" s="145"/>
      <c r="W279" s="10"/>
      <c r="X279" s="10"/>
      <c r="Y279" s="10">
        <v>3</v>
      </c>
      <c r="Z279" s="10"/>
      <c r="AA279" s="146"/>
      <c r="AB279" s="146"/>
      <c r="AC279" s="146"/>
      <c r="AD279" s="146">
        <v>4</v>
      </c>
      <c r="AE279" s="147"/>
      <c r="AF279" s="147"/>
      <c r="AG279" s="147">
        <v>3</v>
      </c>
      <c r="AH279" s="147"/>
      <c r="AI279" s="148"/>
      <c r="AJ279" s="148"/>
      <c r="AK279" s="148">
        <v>3</v>
      </c>
      <c r="AL279" s="148"/>
      <c r="AM279" s="149"/>
      <c r="AN279" s="149"/>
      <c r="AO279" s="149"/>
      <c r="AP279" s="149">
        <v>4</v>
      </c>
      <c r="AQ279" s="10"/>
      <c r="AR279" s="10"/>
      <c r="AS279" s="10">
        <v>3</v>
      </c>
      <c r="AT279" s="10"/>
      <c r="AU279" s="150"/>
      <c r="AV279" s="150"/>
      <c r="AW279" s="150">
        <v>3</v>
      </c>
      <c r="AX279" s="150"/>
      <c r="AY279" s="145"/>
      <c r="AZ279" s="145"/>
      <c r="BA279" s="145">
        <v>3</v>
      </c>
      <c r="BB279" s="145"/>
      <c r="BC279" s="10"/>
      <c r="BD279" s="10"/>
      <c r="BE279" s="10">
        <v>3</v>
      </c>
      <c r="BF279" s="10"/>
      <c r="BG279" s="146"/>
      <c r="BH279" s="146"/>
      <c r="BI279" s="146">
        <v>3</v>
      </c>
      <c r="BJ279" s="146"/>
      <c r="BK279" s="147"/>
      <c r="BL279" s="147"/>
      <c r="BM279" s="147">
        <v>3</v>
      </c>
      <c r="BN279" s="147"/>
      <c r="BO279" s="148"/>
      <c r="BP279" s="148"/>
      <c r="BQ279" s="148">
        <v>3</v>
      </c>
      <c r="BR279" s="148"/>
      <c r="BS279" s="149"/>
      <c r="BT279" s="149"/>
      <c r="BU279" s="149">
        <v>3</v>
      </c>
      <c r="BV279" s="149"/>
      <c r="CK279" s="28"/>
      <c r="CP279" s="28"/>
    </row>
    <row r="280" spans="1:94">
      <c r="A280" s="17">
        <v>223</v>
      </c>
      <c r="B280" s="182">
        <v>6</v>
      </c>
      <c r="C280" s="631"/>
      <c r="D280" s="18">
        <v>1</v>
      </c>
      <c r="E280" s="19"/>
      <c r="F280" s="500"/>
      <c r="G280" s="20"/>
      <c r="H280" s="20"/>
      <c r="I280" s="20"/>
      <c r="J280" s="20"/>
      <c r="K280" s="20">
        <v>1</v>
      </c>
      <c r="L280" s="20"/>
      <c r="M280" s="20"/>
      <c r="N280" s="20"/>
      <c r="O280" s="20"/>
      <c r="P280" s="20"/>
      <c r="Q280" s="19"/>
      <c r="R280" s="500"/>
      <c r="S280" s="145"/>
      <c r="T280" s="145"/>
      <c r="U280" s="145">
        <v>3</v>
      </c>
      <c r="V280" s="145"/>
      <c r="W280" s="10"/>
      <c r="X280" s="10"/>
      <c r="Y280" s="10">
        <v>3</v>
      </c>
      <c r="Z280" s="10"/>
      <c r="AA280" s="146"/>
      <c r="AB280" s="146"/>
      <c r="AC280" s="146">
        <v>3</v>
      </c>
      <c r="AD280" s="146"/>
      <c r="AE280" s="147"/>
      <c r="AF280" s="147"/>
      <c r="AG280" s="147"/>
      <c r="AH280" s="147">
        <v>4</v>
      </c>
      <c r="AI280" s="148"/>
      <c r="AJ280" s="148"/>
      <c r="AK280" s="148"/>
      <c r="AL280" s="148">
        <v>4</v>
      </c>
      <c r="AM280" s="149"/>
      <c r="AN280" s="149"/>
      <c r="AO280" s="149"/>
      <c r="AP280" s="149">
        <v>4</v>
      </c>
      <c r="AQ280" s="10"/>
      <c r="AR280" s="10"/>
      <c r="AS280" s="10">
        <v>3</v>
      </c>
      <c r="AT280" s="10"/>
      <c r="AU280" s="150"/>
      <c r="AV280" s="150"/>
      <c r="AW280" s="150">
        <v>3</v>
      </c>
      <c r="AX280" s="150"/>
      <c r="AY280" s="145"/>
      <c r="AZ280" s="145"/>
      <c r="BA280" s="145"/>
      <c r="BB280" s="145">
        <v>4</v>
      </c>
      <c r="BC280" s="10"/>
      <c r="BD280" s="10"/>
      <c r="BE280" s="10"/>
      <c r="BF280" s="10">
        <v>4</v>
      </c>
      <c r="BG280" s="146"/>
      <c r="BH280" s="146"/>
      <c r="BI280" s="146">
        <v>3</v>
      </c>
      <c r="BJ280" s="146"/>
      <c r="BK280" s="147"/>
      <c r="BL280" s="147"/>
      <c r="BM280" s="147">
        <v>3</v>
      </c>
      <c r="BN280" s="147"/>
      <c r="BO280" s="148"/>
      <c r="BP280" s="148"/>
      <c r="BQ280" s="148">
        <v>3</v>
      </c>
      <c r="BR280" s="148"/>
      <c r="BS280" s="149"/>
      <c r="BT280" s="149"/>
      <c r="BU280" s="149">
        <v>3</v>
      </c>
      <c r="BV280" s="149"/>
      <c r="CK280" s="28"/>
      <c r="CP280" s="28"/>
    </row>
    <row r="281" spans="1:94">
      <c r="A281" s="17">
        <v>224</v>
      </c>
      <c r="B281" s="182">
        <v>7</v>
      </c>
      <c r="C281" s="631"/>
      <c r="D281" s="18">
        <v>1</v>
      </c>
      <c r="E281" s="19"/>
      <c r="F281" s="500"/>
      <c r="G281" s="20"/>
      <c r="H281" s="20"/>
      <c r="I281" s="20">
        <v>1</v>
      </c>
      <c r="J281" s="20"/>
      <c r="K281" s="20"/>
      <c r="L281" s="20"/>
      <c r="M281" s="20"/>
      <c r="N281" s="20"/>
      <c r="O281" s="20"/>
      <c r="P281" s="20"/>
      <c r="Q281" s="19"/>
      <c r="R281" s="500"/>
      <c r="S281" s="145"/>
      <c r="T281" s="145">
        <v>2</v>
      </c>
      <c r="U281" s="145"/>
      <c r="V281" s="145"/>
      <c r="W281" s="10">
        <v>1</v>
      </c>
      <c r="X281" s="10"/>
      <c r="Y281" s="10"/>
      <c r="Z281" s="10"/>
      <c r="AA281" s="146"/>
      <c r="AB281" s="146"/>
      <c r="AC281" s="146">
        <v>3</v>
      </c>
      <c r="AD281" s="146"/>
      <c r="AE281" s="147"/>
      <c r="AF281" s="147"/>
      <c r="AG281" s="147">
        <v>3</v>
      </c>
      <c r="AH281" s="147"/>
      <c r="AI281" s="148"/>
      <c r="AJ281" s="148"/>
      <c r="AK281" s="148">
        <v>3</v>
      </c>
      <c r="AL281" s="148"/>
      <c r="AM281" s="149"/>
      <c r="AN281" s="149"/>
      <c r="AO281" s="149">
        <v>3</v>
      </c>
      <c r="AP281" s="149"/>
      <c r="AQ281" s="10"/>
      <c r="AR281" s="10"/>
      <c r="AS281" s="10">
        <v>3</v>
      </c>
      <c r="AT281" s="10"/>
      <c r="AU281" s="150"/>
      <c r="AV281" s="150"/>
      <c r="AW281" s="150">
        <v>3</v>
      </c>
      <c r="AX281" s="150"/>
      <c r="AY281" s="145"/>
      <c r="AZ281" s="145"/>
      <c r="BA281" s="145">
        <v>3</v>
      </c>
      <c r="BB281" s="145"/>
      <c r="BC281" s="10"/>
      <c r="BD281" s="10"/>
      <c r="BE281" s="10">
        <v>3</v>
      </c>
      <c r="BF281" s="10"/>
      <c r="BG281" s="146"/>
      <c r="BH281" s="146"/>
      <c r="BI281" s="146">
        <v>3</v>
      </c>
      <c r="BJ281" s="146"/>
      <c r="BK281" s="147"/>
      <c r="BL281" s="147"/>
      <c r="BM281" s="147"/>
      <c r="BN281" s="147">
        <v>4</v>
      </c>
      <c r="BO281" s="148"/>
      <c r="BP281" s="148">
        <v>2</v>
      </c>
      <c r="BQ281" s="148"/>
      <c r="BR281" s="148"/>
      <c r="BS281" s="149"/>
      <c r="BT281" s="149"/>
      <c r="BU281" s="149">
        <v>3</v>
      </c>
      <c r="BV281" s="149"/>
      <c r="CK281" s="28"/>
      <c r="CP281" s="28"/>
    </row>
    <row r="282" spans="1:94">
      <c r="A282" s="17">
        <v>225</v>
      </c>
      <c r="B282" s="182">
        <v>8</v>
      </c>
      <c r="C282" s="631"/>
      <c r="D282" s="18"/>
      <c r="E282" s="19">
        <v>1</v>
      </c>
      <c r="F282" s="500"/>
      <c r="G282" s="20">
        <v>1</v>
      </c>
      <c r="H282" s="20"/>
      <c r="I282" s="20"/>
      <c r="J282" s="20"/>
      <c r="K282" s="20"/>
      <c r="L282" s="20"/>
      <c r="M282" s="20"/>
      <c r="N282" s="20"/>
      <c r="O282" s="20"/>
      <c r="P282" s="20"/>
      <c r="Q282" s="19"/>
      <c r="R282" s="500"/>
      <c r="S282" s="145"/>
      <c r="T282" s="145"/>
      <c r="U282" s="145">
        <v>3</v>
      </c>
      <c r="V282" s="145"/>
      <c r="W282" s="10"/>
      <c r="X282" s="10"/>
      <c r="Y282" s="10"/>
      <c r="Z282" s="10">
        <v>4</v>
      </c>
      <c r="AA282" s="146"/>
      <c r="AB282" s="146"/>
      <c r="AC282" s="146"/>
      <c r="AD282" s="146">
        <v>4</v>
      </c>
      <c r="AE282" s="147"/>
      <c r="AF282" s="147"/>
      <c r="AG282" s="147"/>
      <c r="AH282" s="147">
        <v>4</v>
      </c>
      <c r="AI282" s="148"/>
      <c r="AJ282" s="148"/>
      <c r="AK282" s="148"/>
      <c r="AL282" s="148">
        <v>4</v>
      </c>
      <c r="AM282" s="149"/>
      <c r="AN282" s="149"/>
      <c r="AO282" s="149">
        <v>3</v>
      </c>
      <c r="AP282" s="149"/>
      <c r="AQ282" s="10"/>
      <c r="AR282" s="10"/>
      <c r="AS282" s="10"/>
      <c r="AT282" s="10">
        <v>4</v>
      </c>
      <c r="AU282" s="150"/>
      <c r="AV282" s="150"/>
      <c r="AW282" s="150">
        <v>3</v>
      </c>
      <c r="AX282" s="150"/>
      <c r="AY282" s="145"/>
      <c r="AZ282" s="145"/>
      <c r="BA282" s="145"/>
      <c r="BB282" s="145">
        <v>4</v>
      </c>
      <c r="BC282" s="10"/>
      <c r="BD282" s="10"/>
      <c r="BE282" s="10"/>
      <c r="BF282" s="10">
        <v>4</v>
      </c>
      <c r="BG282" s="146"/>
      <c r="BH282" s="146"/>
      <c r="BI282" s="146"/>
      <c r="BJ282" s="146">
        <v>4</v>
      </c>
      <c r="BK282" s="147"/>
      <c r="BL282" s="147"/>
      <c r="BM282" s="147"/>
      <c r="BN282" s="147">
        <v>4</v>
      </c>
      <c r="BO282" s="148"/>
      <c r="BP282" s="148"/>
      <c r="BQ282" s="148"/>
      <c r="BR282" s="148">
        <v>4</v>
      </c>
      <c r="BS282" s="149"/>
      <c r="BT282" s="149"/>
      <c r="BU282" s="149"/>
      <c r="BV282" s="149">
        <v>4</v>
      </c>
      <c r="CK282" s="28"/>
      <c r="CP282" s="28"/>
    </row>
    <row r="283" spans="1:94">
      <c r="A283" s="17">
        <v>226</v>
      </c>
      <c r="B283" s="182">
        <v>9</v>
      </c>
      <c r="C283" s="662"/>
      <c r="D283" s="18">
        <v>1</v>
      </c>
      <c r="E283" s="19"/>
      <c r="F283" s="500"/>
      <c r="G283" s="20">
        <v>1</v>
      </c>
      <c r="H283" s="20"/>
      <c r="I283" s="20"/>
      <c r="J283" s="20"/>
      <c r="K283" s="20"/>
      <c r="L283" s="20"/>
      <c r="M283" s="20"/>
      <c r="N283" s="20"/>
      <c r="O283" s="20"/>
      <c r="P283" s="20"/>
      <c r="Q283" s="19"/>
      <c r="R283" s="500"/>
      <c r="S283" s="145"/>
      <c r="T283" s="145"/>
      <c r="U283" s="145"/>
      <c r="V283" s="145">
        <v>4</v>
      </c>
      <c r="W283" s="10"/>
      <c r="X283" s="10"/>
      <c r="Y283" s="10"/>
      <c r="Z283" s="10">
        <v>4</v>
      </c>
      <c r="AA283" s="146"/>
      <c r="AB283" s="146"/>
      <c r="AC283" s="146"/>
      <c r="AD283" s="146">
        <v>4</v>
      </c>
      <c r="AE283" s="147"/>
      <c r="AF283" s="147"/>
      <c r="AG283" s="147">
        <v>3</v>
      </c>
      <c r="AH283" s="147"/>
      <c r="AI283" s="148"/>
      <c r="AJ283" s="148"/>
      <c r="AK283" s="148">
        <v>3</v>
      </c>
      <c r="AL283" s="148"/>
      <c r="AM283" s="149"/>
      <c r="AN283" s="149"/>
      <c r="AO283" s="149"/>
      <c r="AP283" s="149">
        <v>4</v>
      </c>
      <c r="AQ283" s="10"/>
      <c r="AR283" s="10"/>
      <c r="AS283" s="10"/>
      <c r="AT283" s="10">
        <v>4</v>
      </c>
      <c r="AU283" s="150"/>
      <c r="AV283" s="150"/>
      <c r="AW283" s="150"/>
      <c r="AX283" s="150">
        <v>4</v>
      </c>
      <c r="AY283" s="145"/>
      <c r="AZ283" s="145"/>
      <c r="BA283" s="145">
        <v>3</v>
      </c>
      <c r="BB283" s="145"/>
      <c r="BC283" s="10"/>
      <c r="BD283" s="10"/>
      <c r="BE283" s="10">
        <v>3</v>
      </c>
      <c r="BF283" s="10"/>
      <c r="BG283" s="146"/>
      <c r="BH283" s="146"/>
      <c r="BI283" s="146">
        <v>3</v>
      </c>
      <c r="BJ283" s="146"/>
      <c r="BK283" s="147"/>
      <c r="BL283" s="147"/>
      <c r="BM283" s="147">
        <v>3</v>
      </c>
      <c r="BN283" s="147"/>
      <c r="BO283" s="148"/>
      <c r="BP283" s="148"/>
      <c r="BQ283" s="148"/>
      <c r="BR283" s="148">
        <v>4</v>
      </c>
      <c r="BS283" s="149"/>
      <c r="BT283" s="149"/>
      <c r="BU283" s="149">
        <v>3</v>
      </c>
      <c r="BV283" s="149"/>
      <c r="CK283" s="28"/>
      <c r="CP283" s="28"/>
    </row>
    <row r="284" spans="1:94" s="28" customFormat="1">
      <c r="A284" s="184"/>
      <c r="B284" s="182"/>
      <c r="C284" s="517"/>
      <c r="D284" s="533">
        <f>SUM(D275:D283)</f>
        <v>8</v>
      </c>
      <c r="E284" s="533">
        <f t="shared" ref="E284:BP284" si="544">SUM(E275:E283)</f>
        <v>1</v>
      </c>
      <c r="F284" s="533">
        <f t="shared" si="544"/>
        <v>0</v>
      </c>
      <c r="G284" s="533">
        <f t="shared" si="544"/>
        <v>2</v>
      </c>
      <c r="H284" s="533">
        <f t="shared" si="544"/>
        <v>4</v>
      </c>
      <c r="I284" s="533">
        <f t="shared" si="544"/>
        <v>1</v>
      </c>
      <c r="J284" s="533">
        <f t="shared" si="544"/>
        <v>0</v>
      </c>
      <c r="K284" s="533">
        <f t="shared" si="544"/>
        <v>1</v>
      </c>
      <c r="L284" s="533">
        <f t="shared" si="544"/>
        <v>0</v>
      </c>
      <c r="M284" s="533">
        <f t="shared" si="544"/>
        <v>0</v>
      </c>
      <c r="N284" s="533">
        <f t="shared" si="544"/>
        <v>0</v>
      </c>
      <c r="O284" s="533">
        <f t="shared" si="544"/>
        <v>0</v>
      </c>
      <c r="P284" s="533">
        <f t="shared" si="544"/>
        <v>0</v>
      </c>
      <c r="Q284" s="533">
        <f t="shared" si="544"/>
        <v>0</v>
      </c>
      <c r="R284" s="533">
        <f t="shared" si="544"/>
        <v>1</v>
      </c>
      <c r="S284" s="533">
        <f t="shared" si="544"/>
        <v>1</v>
      </c>
      <c r="T284" s="533">
        <f t="shared" si="544"/>
        <v>2</v>
      </c>
      <c r="U284" s="533">
        <f t="shared" si="544"/>
        <v>15</v>
      </c>
      <c r="V284" s="533">
        <f t="shared" si="544"/>
        <v>8</v>
      </c>
      <c r="W284" s="533">
        <f t="shared" si="544"/>
        <v>1</v>
      </c>
      <c r="X284" s="533">
        <f t="shared" si="544"/>
        <v>0</v>
      </c>
      <c r="Y284" s="533">
        <f t="shared" si="544"/>
        <v>18</v>
      </c>
      <c r="Z284" s="533">
        <f t="shared" si="544"/>
        <v>8</v>
      </c>
      <c r="AA284" s="533">
        <f t="shared" si="544"/>
        <v>0</v>
      </c>
      <c r="AB284" s="533">
        <f t="shared" si="544"/>
        <v>0</v>
      </c>
      <c r="AC284" s="533">
        <f t="shared" si="544"/>
        <v>15</v>
      </c>
      <c r="AD284" s="533">
        <f t="shared" si="544"/>
        <v>16</v>
      </c>
      <c r="AE284" s="533">
        <f t="shared" si="544"/>
        <v>0</v>
      </c>
      <c r="AF284" s="533">
        <f t="shared" si="544"/>
        <v>0</v>
      </c>
      <c r="AG284" s="533">
        <f t="shared" si="544"/>
        <v>15</v>
      </c>
      <c r="AH284" s="533">
        <f t="shared" si="544"/>
        <v>16</v>
      </c>
      <c r="AI284" s="533">
        <f t="shared" si="544"/>
        <v>0</v>
      </c>
      <c r="AJ284" s="533">
        <f t="shared" si="544"/>
        <v>0</v>
      </c>
      <c r="AK284" s="533">
        <f t="shared" si="544"/>
        <v>15</v>
      </c>
      <c r="AL284" s="533">
        <f t="shared" si="544"/>
        <v>16</v>
      </c>
      <c r="AM284" s="533">
        <f t="shared" si="544"/>
        <v>0</v>
      </c>
      <c r="AN284" s="533">
        <f t="shared" si="544"/>
        <v>0</v>
      </c>
      <c r="AO284" s="533">
        <f t="shared" si="544"/>
        <v>18</v>
      </c>
      <c r="AP284" s="533">
        <f t="shared" si="544"/>
        <v>12</v>
      </c>
      <c r="AQ284" s="533">
        <f t="shared" si="544"/>
        <v>0</v>
      </c>
      <c r="AR284" s="533">
        <f t="shared" si="544"/>
        <v>0</v>
      </c>
      <c r="AS284" s="533">
        <f t="shared" si="544"/>
        <v>21</v>
      </c>
      <c r="AT284" s="533">
        <f t="shared" si="544"/>
        <v>8</v>
      </c>
      <c r="AU284" s="533">
        <f t="shared" si="544"/>
        <v>0</v>
      </c>
      <c r="AV284" s="533">
        <f t="shared" si="544"/>
        <v>0</v>
      </c>
      <c r="AW284" s="533">
        <f t="shared" si="544"/>
        <v>24</v>
      </c>
      <c r="AX284" s="533">
        <f t="shared" si="544"/>
        <v>4</v>
      </c>
      <c r="AY284" s="533">
        <f t="shared" si="544"/>
        <v>0</v>
      </c>
      <c r="AZ284" s="533">
        <f t="shared" si="544"/>
        <v>0</v>
      </c>
      <c r="BA284" s="533">
        <f t="shared" si="544"/>
        <v>18</v>
      </c>
      <c r="BB284" s="533">
        <f t="shared" si="544"/>
        <v>12</v>
      </c>
      <c r="BC284" s="533">
        <f t="shared" si="544"/>
        <v>0</v>
      </c>
      <c r="BD284" s="533">
        <f t="shared" si="544"/>
        <v>0</v>
      </c>
      <c r="BE284" s="533">
        <f t="shared" si="544"/>
        <v>18</v>
      </c>
      <c r="BF284" s="533">
        <f t="shared" si="544"/>
        <v>12</v>
      </c>
      <c r="BG284" s="533">
        <f t="shared" si="544"/>
        <v>0</v>
      </c>
      <c r="BH284" s="533">
        <f t="shared" si="544"/>
        <v>0</v>
      </c>
      <c r="BI284" s="533">
        <f t="shared" si="544"/>
        <v>21</v>
      </c>
      <c r="BJ284" s="533">
        <f t="shared" si="544"/>
        <v>8</v>
      </c>
      <c r="BK284" s="533">
        <f t="shared" si="544"/>
        <v>0</v>
      </c>
      <c r="BL284" s="533">
        <f t="shared" si="544"/>
        <v>0</v>
      </c>
      <c r="BM284" s="533">
        <f t="shared" si="544"/>
        <v>15</v>
      </c>
      <c r="BN284" s="533">
        <f t="shared" si="544"/>
        <v>16</v>
      </c>
      <c r="BO284" s="533">
        <f t="shared" si="544"/>
        <v>0</v>
      </c>
      <c r="BP284" s="533">
        <f t="shared" si="544"/>
        <v>2</v>
      </c>
      <c r="BQ284" s="533">
        <f t="shared" ref="BQ284:BV284" si="545">SUM(BQ275:BQ283)</f>
        <v>15</v>
      </c>
      <c r="BR284" s="533">
        <f t="shared" si="545"/>
        <v>12</v>
      </c>
      <c r="BS284" s="533">
        <f t="shared" si="545"/>
        <v>0</v>
      </c>
      <c r="BT284" s="533">
        <f t="shared" si="545"/>
        <v>0</v>
      </c>
      <c r="BU284" s="533">
        <f t="shared" si="545"/>
        <v>21</v>
      </c>
      <c r="BV284" s="533">
        <f t="shared" si="545"/>
        <v>8</v>
      </c>
    </row>
    <row r="285" spans="1:94" s="28" customFormat="1">
      <c r="A285" s="184"/>
      <c r="B285" s="182"/>
      <c r="C285" s="517"/>
      <c r="D285" s="533">
        <f>SUM(D284:F284)</f>
        <v>9</v>
      </c>
      <c r="E285" s="530"/>
      <c r="F285" s="530"/>
      <c r="G285" s="184">
        <f>SUM(G284:R284)</f>
        <v>9</v>
      </c>
      <c r="H285" s="184"/>
      <c r="I285" s="184"/>
      <c r="J285" s="184"/>
      <c r="K285" s="184"/>
      <c r="L285" s="184"/>
      <c r="M285" s="184"/>
      <c r="N285" s="184"/>
      <c r="O285" s="184"/>
      <c r="P285" s="184"/>
      <c r="Q285" s="530"/>
      <c r="R285" s="530"/>
      <c r="S285" s="182">
        <f>S284/1</f>
        <v>1</v>
      </c>
      <c r="T285" s="182">
        <f>T284/2</f>
        <v>1</v>
      </c>
      <c r="U285" s="182">
        <f>U284/3</f>
        <v>5</v>
      </c>
      <c r="V285" s="182">
        <f>V284/4</f>
        <v>2</v>
      </c>
      <c r="W285" s="182">
        <f t="shared" ref="W285" si="546">W284/1</f>
        <v>1</v>
      </c>
      <c r="X285" s="182">
        <f t="shared" ref="X285" si="547">X284/2</f>
        <v>0</v>
      </c>
      <c r="Y285" s="182">
        <f t="shared" ref="Y285" si="548">Y284/3</f>
        <v>6</v>
      </c>
      <c r="Z285" s="182">
        <f t="shared" ref="Z285" si="549">Z284/4</f>
        <v>2</v>
      </c>
      <c r="AA285" s="182">
        <f t="shared" ref="AA285" si="550">AA284/1</f>
        <v>0</v>
      </c>
      <c r="AB285" s="182">
        <f t="shared" ref="AB285" si="551">AB284/2</f>
        <v>0</v>
      </c>
      <c r="AC285" s="182">
        <f t="shared" ref="AC285" si="552">AC284/3</f>
        <v>5</v>
      </c>
      <c r="AD285" s="182">
        <f t="shared" ref="AD285" si="553">AD284/4</f>
        <v>4</v>
      </c>
      <c r="AE285" s="182">
        <f t="shared" ref="AE285" si="554">AE284/1</f>
        <v>0</v>
      </c>
      <c r="AF285" s="182">
        <f t="shared" ref="AF285" si="555">AF284/2</f>
        <v>0</v>
      </c>
      <c r="AG285" s="182">
        <f t="shared" ref="AG285" si="556">AG284/3</f>
        <v>5</v>
      </c>
      <c r="AH285" s="182">
        <f t="shared" ref="AH285" si="557">AH284/4</f>
        <v>4</v>
      </c>
      <c r="AI285" s="182">
        <f t="shared" ref="AI285" si="558">AI284/1</f>
        <v>0</v>
      </c>
      <c r="AJ285" s="182">
        <f t="shared" ref="AJ285" si="559">AJ284/2</f>
        <v>0</v>
      </c>
      <c r="AK285" s="182">
        <f t="shared" ref="AK285" si="560">AK284/3</f>
        <v>5</v>
      </c>
      <c r="AL285" s="182">
        <f t="shared" ref="AL285" si="561">AL284/4</f>
        <v>4</v>
      </c>
      <c r="AM285" s="182">
        <f t="shared" ref="AM285" si="562">AM284/1</f>
        <v>0</v>
      </c>
      <c r="AN285" s="182">
        <f t="shared" ref="AN285" si="563">AN284/2</f>
        <v>0</v>
      </c>
      <c r="AO285" s="182">
        <f t="shared" ref="AO285" si="564">AO284/3</f>
        <v>6</v>
      </c>
      <c r="AP285" s="182">
        <f t="shared" ref="AP285" si="565">AP284/4</f>
        <v>3</v>
      </c>
      <c r="AQ285" s="182">
        <f t="shared" ref="AQ285" si="566">AQ284/1</f>
        <v>0</v>
      </c>
      <c r="AR285" s="182">
        <f t="shared" ref="AR285" si="567">AR284/2</f>
        <v>0</v>
      </c>
      <c r="AS285" s="182">
        <f t="shared" ref="AS285" si="568">AS284/3</f>
        <v>7</v>
      </c>
      <c r="AT285" s="182">
        <f t="shared" ref="AT285" si="569">AT284/4</f>
        <v>2</v>
      </c>
      <c r="AU285" s="182">
        <f t="shared" ref="AU285" si="570">AU284/1</f>
        <v>0</v>
      </c>
      <c r="AV285" s="182">
        <f t="shared" ref="AV285" si="571">AV284/2</f>
        <v>0</v>
      </c>
      <c r="AW285" s="182">
        <f t="shared" ref="AW285" si="572">AW284/3</f>
        <v>8</v>
      </c>
      <c r="AX285" s="182">
        <f t="shared" ref="AX285" si="573">AX284/4</f>
        <v>1</v>
      </c>
      <c r="AY285" s="182">
        <f t="shared" ref="AY285" si="574">AY284/1</f>
        <v>0</v>
      </c>
      <c r="AZ285" s="182">
        <f t="shared" ref="AZ285" si="575">AZ284/2</f>
        <v>0</v>
      </c>
      <c r="BA285" s="182">
        <f t="shared" ref="BA285" si="576">BA284/3</f>
        <v>6</v>
      </c>
      <c r="BB285" s="182">
        <f t="shared" ref="BB285" si="577">BB284/4</f>
        <v>3</v>
      </c>
      <c r="BC285" s="182">
        <f t="shared" ref="BC285" si="578">BC284/1</f>
        <v>0</v>
      </c>
      <c r="BD285" s="182">
        <f t="shared" ref="BD285" si="579">BD284/2</f>
        <v>0</v>
      </c>
      <c r="BE285" s="182">
        <f t="shared" ref="BE285" si="580">BE284/3</f>
        <v>6</v>
      </c>
      <c r="BF285" s="182">
        <f t="shared" ref="BF285" si="581">BF284/4</f>
        <v>3</v>
      </c>
      <c r="BG285" s="182">
        <f t="shared" ref="BG285" si="582">BG284/1</f>
        <v>0</v>
      </c>
      <c r="BH285" s="182">
        <f t="shared" ref="BH285" si="583">BH284/2</f>
        <v>0</v>
      </c>
      <c r="BI285" s="182">
        <f t="shared" ref="BI285" si="584">BI284/3</f>
        <v>7</v>
      </c>
      <c r="BJ285" s="182">
        <f t="shared" ref="BJ285" si="585">BJ284/4</f>
        <v>2</v>
      </c>
      <c r="BK285" s="182">
        <f t="shared" ref="BK285" si="586">BK284/1</f>
        <v>0</v>
      </c>
      <c r="BL285" s="182">
        <f t="shared" ref="BL285" si="587">BL284/2</f>
        <v>0</v>
      </c>
      <c r="BM285" s="182">
        <f t="shared" ref="BM285" si="588">BM284/3</f>
        <v>5</v>
      </c>
      <c r="BN285" s="182">
        <f t="shared" ref="BN285" si="589">BN284/4</f>
        <v>4</v>
      </c>
      <c r="BO285" s="182">
        <f t="shared" ref="BO285" si="590">BO284/1</f>
        <v>0</v>
      </c>
      <c r="BP285" s="182">
        <f t="shared" ref="BP285" si="591">BP284/2</f>
        <v>1</v>
      </c>
      <c r="BQ285" s="182">
        <f t="shared" ref="BQ285" si="592">BQ284/3</f>
        <v>5</v>
      </c>
      <c r="BR285" s="182">
        <f t="shared" ref="BR285" si="593">BR284/4</f>
        <v>3</v>
      </c>
      <c r="BS285" s="182">
        <f t="shared" ref="BS285" si="594">BS284/1</f>
        <v>0</v>
      </c>
      <c r="BT285" s="182">
        <f t="shared" ref="BT285" si="595">BT284/2</f>
        <v>0</v>
      </c>
      <c r="BU285" s="182">
        <f t="shared" ref="BU285" si="596">BU284/3</f>
        <v>7</v>
      </c>
      <c r="BV285" s="182">
        <f t="shared" ref="BV285" si="597">BV284/4</f>
        <v>2</v>
      </c>
    </row>
    <row r="286" spans="1:94" s="263" customFormat="1">
      <c r="A286" s="114"/>
      <c r="B286" s="118"/>
      <c r="C286" s="456"/>
      <c r="D286" s="455"/>
      <c r="E286" s="450"/>
      <c r="F286" s="450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450"/>
      <c r="R286" s="450"/>
      <c r="S286" s="118">
        <f>SUM(S284:V284)</f>
        <v>26</v>
      </c>
      <c r="T286" s="118"/>
      <c r="U286" s="118"/>
      <c r="V286" s="118"/>
      <c r="W286" s="118">
        <f>SUM(W284:Z284)</f>
        <v>27</v>
      </c>
      <c r="X286" s="118"/>
      <c r="Y286" s="118"/>
      <c r="Z286" s="118"/>
      <c r="AA286" s="118">
        <f>SUM(AA284:AD284)</f>
        <v>31</v>
      </c>
      <c r="AB286" s="118"/>
      <c r="AC286" s="118"/>
      <c r="AD286" s="118"/>
      <c r="AE286" s="118">
        <f>SUM(AE284:AH284)</f>
        <v>31</v>
      </c>
      <c r="AF286" s="118"/>
      <c r="AG286" s="118"/>
      <c r="AH286" s="118"/>
      <c r="AI286" s="118">
        <f>SUM(AI284:AL284)</f>
        <v>31</v>
      </c>
      <c r="AJ286" s="118"/>
      <c r="AK286" s="118"/>
      <c r="AL286" s="118"/>
      <c r="AM286" s="118">
        <f>SUM(AM284:AP284)</f>
        <v>30</v>
      </c>
      <c r="AN286" s="118"/>
      <c r="AO286" s="118"/>
      <c r="AP286" s="118"/>
      <c r="AQ286" s="118">
        <f>SUM(AQ284:AT284)</f>
        <v>29</v>
      </c>
      <c r="AR286" s="118"/>
      <c r="AS286" s="118"/>
      <c r="AT286" s="118"/>
      <c r="AU286" s="118">
        <f>SUM(AU284:AX284)</f>
        <v>28</v>
      </c>
      <c r="AV286" s="118"/>
      <c r="AW286" s="118"/>
      <c r="AX286" s="118"/>
      <c r="AY286" s="118">
        <f>SUM(AY284:BB284)</f>
        <v>30</v>
      </c>
      <c r="AZ286" s="118"/>
      <c r="BA286" s="118"/>
      <c r="BB286" s="118"/>
      <c r="BC286" s="118">
        <f>SUM(BC284:BF284)</f>
        <v>30</v>
      </c>
      <c r="BD286" s="118"/>
      <c r="BE286" s="118"/>
      <c r="BF286" s="118"/>
      <c r="BG286" s="118">
        <f>SUM(BG284:BJ284)</f>
        <v>29</v>
      </c>
      <c r="BH286" s="118"/>
      <c r="BI286" s="118"/>
      <c r="BJ286" s="118"/>
      <c r="BK286" s="118">
        <f>SUM(BK284:BN284)</f>
        <v>31</v>
      </c>
      <c r="BL286" s="118"/>
      <c r="BM286" s="118"/>
      <c r="BN286" s="118"/>
      <c r="BO286" s="118">
        <f>SUM(BO284:BR284)</f>
        <v>29</v>
      </c>
      <c r="BP286" s="118"/>
      <c r="BQ286" s="118"/>
      <c r="BR286" s="118"/>
      <c r="BS286" s="118">
        <f>SUM(BS284:BV284)</f>
        <v>29</v>
      </c>
      <c r="BT286" s="118"/>
      <c r="BU286" s="118"/>
      <c r="BV286" s="118"/>
    </row>
    <row r="287" spans="1:94" s="263" customFormat="1">
      <c r="A287" s="114"/>
      <c r="B287" s="118"/>
      <c r="C287" s="456"/>
      <c r="D287" s="455"/>
      <c r="E287" s="450"/>
      <c r="F287" s="450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450"/>
      <c r="R287" s="450"/>
      <c r="S287" s="118">
        <v>9</v>
      </c>
      <c r="T287" s="118">
        <v>9</v>
      </c>
      <c r="U287" s="118">
        <v>9</v>
      </c>
      <c r="V287" s="118">
        <v>9</v>
      </c>
      <c r="W287" s="118">
        <v>9</v>
      </c>
      <c r="X287" s="118">
        <v>9</v>
      </c>
      <c r="Y287" s="118">
        <v>9</v>
      </c>
      <c r="Z287" s="118">
        <v>9</v>
      </c>
      <c r="AA287" s="118">
        <v>9</v>
      </c>
      <c r="AB287" s="118">
        <v>9</v>
      </c>
      <c r="AC287" s="118">
        <v>9</v>
      </c>
      <c r="AD287" s="118">
        <v>9</v>
      </c>
      <c r="AE287" s="118">
        <v>9</v>
      </c>
      <c r="AF287" s="118">
        <v>9</v>
      </c>
      <c r="AG287" s="118">
        <v>9</v>
      </c>
      <c r="AH287" s="118">
        <v>9</v>
      </c>
      <c r="AI287" s="118">
        <v>9</v>
      </c>
      <c r="AJ287" s="118">
        <v>9</v>
      </c>
      <c r="AK287" s="118">
        <v>9</v>
      </c>
      <c r="AL287" s="118">
        <v>9</v>
      </c>
      <c r="AM287" s="118">
        <v>9</v>
      </c>
      <c r="AN287" s="118">
        <v>9</v>
      </c>
      <c r="AO287" s="118">
        <v>9</v>
      </c>
      <c r="AP287" s="118">
        <v>9</v>
      </c>
      <c r="AQ287" s="118">
        <v>9</v>
      </c>
      <c r="AR287" s="118">
        <v>9</v>
      </c>
      <c r="AS287" s="118">
        <v>9</v>
      </c>
      <c r="AT287" s="118">
        <v>9</v>
      </c>
      <c r="AU287" s="118">
        <v>9</v>
      </c>
      <c r="AV287" s="118">
        <v>9</v>
      </c>
      <c r="AW287" s="118">
        <v>9</v>
      </c>
      <c r="AX287" s="118">
        <v>9</v>
      </c>
      <c r="AY287" s="118">
        <v>9</v>
      </c>
      <c r="AZ287" s="118">
        <v>9</v>
      </c>
      <c r="BA287" s="118">
        <v>9</v>
      </c>
      <c r="BB287" s="118">
        <v>9</v>
      </c>
      <c r="BC287" s="118">
        <v>9</v>
      </c>
      <c r="BD287" s="118">
        <v>9</v>
      </c>
      <c r="BE287" s="118">
        <v>9</v>
      </c>
      <c r="BF287" s="118">
        <v>9</v>
      </c>
      <c r="BG287" s="118">
        <v>9</v>
      </c>
      <c r="BH287" s="118">
        <v>9</v>
      </c>
      <c r="BI287" s="118">
        <v>9</v>
      </c>
      <c r="BJ287" s="118">
        <v>9</v>
      </c>
      <c r="BK287" s="118">
        <v>9</v>
      </c>
      <c r="BL287" s="118">
        <v>9</v>
      </c>
      <c r="BM287" s="118">
        <v>9</v>
      </c>
      <c r="BN287" s="118">
        <v>9</v>
      </c>
      <c r="BO287" s="118">
        <v>9</v>
      </c>
      <c r="BP287" s="118">
        <v>9</v>
      </c>
      <c r="BQ287" s="118">
        <v>9</v>
      </c>
      <c r="BR287" s="118">
        <v>9</v>
      </c>
      <c r="BS287" s="118">
        <v>9</v>
      </c>
      <c r="BT287" s="118">
        <v>9</v>
      </c>
      <c r="BU287" s="118">
        <v>9</v>
      </c>
      <c r="BV287" s="118">
        <v>9</v>
      </c>
    </row>
    <row r="288" spans="1:94" s="543" customFormat="1">
      <c r="A288" s="464"/>
      <c r="B288" s="467"/>
      <c r="C288" s="540"/>
      <c r="D288" s="541"/>
      <c r="E288" s="542"/>
      <c r="F288" s="542"/>
      <c r="G288" s="464"/>
      <c r="H288" s="464"/>
      <c r="I288" s="464"/>
      <c r="J288" s="464"/>
      <c r="K288" s="464"/>
      <c r="L288" s="464"/>
      <c r="M288" s="464"/>
      <c r="N288" s="464"/>
      <c r="O288" s="464"/>
      <c r="P288" s="464"/>
      <c r="Q288" s="542"/>
      <c r="R288" s="542"/>
      <c r="S288" s="467">
        <f>S285/S287*100%</f>
        <v>0.1111111111111111</v>
      </c>
      <c r="T288" s="467">
        <f t="shared" ref="T288:BV288" si="598">T285/T287*100%</f>
        <v>0.1111111111111111</v>
      </c>
      <c r="U288" s="467">
        <f t="shared" si="598"/>
        <v>0.55555555555555558</v>
      </c>
      <c r="V288" s="467">
        <f t="shared" si="598"/>
        <v>0.22222222222222221</v>
      </c>
      <c r="W288" s="467">
        <f t="shared" si="598"/>
        <v>0.1111111111111111</v>
      </c>
      <c r="X288" s="467">
        <f t="shared" si="598"/>
        <v>0</v>
      </c>
      <c r="Y288" s="467">
        <f t="shared" si="598"/>
        <v>0.66666666666666663</v>
      </c>
      <c r="Z288" s="467">
        <f t="shared" si="598"/>
        <v>0.22222222222222221</v>
      </c>
      <c r="AA288" s="467">
        <f t="shared" si="598"/>
        <v>0</v>
      </c>
      <c r="AB288" s="467">
        <f t="shared" si="598"/>
        <v>0</v>
      </c>
      <c r="AC288" s="467">
        <f t="shared" si="598"/>
        <v>0.55555555555555558</v>
      </c>
      <c r="AD288" s="467">
        <f t="shared" si="598"/>
        <v>0.44444444444444442</v>
      </c>
      <c r="AE288" s="467">
        <f t="shared" si="598"/>
        <v>0</v>
      </c>
      <c r="AF288" s="467">
        <f t="shared" si="598"/>
        <v>0</v>
      </c>
      <c r="AG288" s="467">
        <f t="shared" si="598"/>
        <v>0.55555555555555558</v>
      </c>
      <c r="AH288" s="467">
        <f t="shared" si="598"/>
        <v>0.44444444444444442</v>
      </c>
      <c r="AI288" s="467">
        <f t="shared" si="598"/>
        <v>0</v>
      </c>
      <c r="AJ288" s="467">
        <f t="shared" si="598"/>
        <v>0</v>
      </c>
      <c r="AK288" s="467">
        <f t="shared" si="598"/>
        <v>0.55555555555555558</v>
      </c>
      <c r="AL288" s="467">
        <f t="shared" si="598"/>
        <v>0.44444444444444442</v>
      </c>
      <c r="AM288" s="467">
        <f t="shared" si="598"/>
        <v>0</v>
      </c>
      <c r="AN288" s="467">
        <f t="shared" si="598"/>
        <v>0</v>
      </c>
      <c r="AO288" s="467">
        <f t="shared" si="598"/>
        <v>0.66666666666666663</v>
      </c>
      <c r="AP288" s="467">
        <f t="shared" si="598"/>
        <v>0.33333333333333331</v>
      </c>
      <c r="AQ288" s="467">
        <f t="shared" si="598"/>
        <v>0</v>
      </c>
      <c r="AR288" s="467">
        <f t="shared" si="598"/>
        <v>0</v>
      </c>
      <c r="AS288" s="467">
        <f t="shared" si="598"/>
        <v>0.77777777777777779</v>
      </c>
      <c r="AT288" s="467">
        <f t="shared" si="598"/>
        <v>0.22222222222222221</v>
      </c>
      <c r="AU288" s="467">
        <f t="shared" si="598"/>
        <v>0</v>
      </c>
      <c r="AV288" s="467">
        <f t="shared" si="598"/>
        <v>0</v>
      </c>
      <c r="AW288" s="467">
        <f t="shared" si="598"/>
        <v>0.88888888888888884</v>
      </c>
      <c r="AX288" s="467">
        <f t="shared" si="598"/>
        <v>0.1111111111111111</v>
      </c>
      <c r="AY288" s="467">
        <f t="shared" si="598"/>
        <v>0</v>
      </c>
      <c r="AZ288" s="467">
        <f t="shared" si="598"/>
        <v>0</v>
      </c>
      <c r="BA288" s="467">
        <f t="shared" si="598"/>
        <v>0.66666666666666663</v>
      </c>
      <c r="BB288" s="467">
        <f t="shared" si="598"/>
        <v>0.33333333333333331</v>
      </c>
      <c r="BC288" s="467">
        <f t="shared" si="598"/>
        <v>0</v>
      </c>
      <c r="BD288" s="467">
        <f t="shared" si="598"/>
        <v>0</v>
      </c>
      <c r="BE288" s="467">
        <f t="shared" si="598"/>
        <v>0.66666666666666663</v>
      </c>
      <c r="BF288" s="467">
        <f t="shared" si="598"/>
        <v>0.33333333333333331</v>
      </c>
      <c r="BG288" s="467">
        <f t="shared" si="598"/>
        <v>0</v>
      </c>
      <c r="BH288" s="467">
        <f t="shared" si="598"/>
        <v>0</v>
      </c>
      <c r="BI288" s="467">
        <f t="shared" si="598"/>
        <v>0.77777777777777779</v>
      </c>
      <c r="BJ288" s="467">
        <f t="shared" si="598"/>
        <v>0.22222222222222221</v>
      </c>
      <c r="BK288" s="467">
        <f t="shared" si="598"/>
        <v>0</v>
      </c>
      <c r="BL288" s="467">
        <f t="shared" si="598"/>
        <v>0</v>
      </c>
      <c r="BM288" s="467">
        <f t="shared" si="598"/>
        <v>0.55555555555555558</v>
      </c>
      <c r="BN288" s="467">
        <f t="shared" si="598"/>
        <v>0.44444444444444442</v>
      </c>
      <c r="BO288" s="467">
        <f t="shared" si="598"/>
        <v>0</v>
      </c>
      <c r="BP288" s="467">
        <f t="shared" si="598"/>
        <v>0.1111111111111111</v>
      </c>
      <c r="BQ288" s="467">
        <f t="shared" si="598"/>
        <v>0.55555555555555558</v>
      </c>
      <c r="BR288" s="467">
        <f t="shared" si="598"/>
        <v>0.33333333333333331</v>
      </c>
      <c r="BS288" s="467">
        <f t="shared" si="598"/>
        <v>0</v>
      </c>
      <c r="BT288" s="467">
        <f t="shared" si="598"/>
        <v>0</v>
      </c>
      <c r="BU288" s="467">
        <f t="shared" si="598"/>
        <v>0.77777777777777779</v>
      </c>
      <c r="BV288" s="467">
        <f t="shared" si="598"/>
        <v>0.22222222222222221</v>
      </c>
    </row>
    <row r="289" spans="1:94" s="263" customFormat="1">
      <c r="A289" s="114"/>
      <c r="B289" s="118"/>
      <c r="C289" s="456"/>
      <c r="D289" s="455"/>
      <c r="E289" s="450"/>
      <c r="F289" s="450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450"/>
      <c r="R289" s="450"/>
      <c r="S289" s="118"/>
      <c r="T289" s="118"/>
      <c r="U289" s="118"/>
      <c r="V289" s="118"/>
      <c r="W289" s="118"/>
      <c r="X289" s="118"/>
      <c r="Y289" s="118"/>
      <c r="Z289" s="118"/>
      <c r="AA289" s="118"/>
      <c r="AB289" s="118"/>
      <c r="AC289" s="118"/>
      <c r="AD289" s="118"/>
      <c r="AE289" s="118"/>
      <c r="AF289" s="118"/>
      <c r="AG289" s="118"/>
      <c r="AH289" s="118"/>
      <c r="AI289" s="118"/>
      <c r="AJ289" s="118"/>
      <c r="AK289" s="118"/>
      <c r="AL289" s="118"/>
      <c r="AM289" s="118"/>
      <c r="AN289" s="118"/>
      <c r="AO289" s="118"/>
      <c r="AP289" s="118"/>
      <c r="AQ289" s="118"/>
      <c r="AR289" s="118"/>
      <c r="AS289" s="118"/>
      <c r="AT289" s="118"/>
      <c r="AU289" s="118"/>
      <c r="AV289" s="118"/>
      <c r="AW289" s="118"/>
      <c r="AX289" s="118"/>
      <c r="AY289" s="118"/>
      <c r="AZ289" s="118"/>
      <c r="BA289" s="118"/>
      <c r="BB289" s="118"/>
      <c r="BC289" s="118"/>
      <c r="BD289" s="118"/>
      <c r="BE289" s="118"/>
      <c r="BF289" s="118"/>
      <c r="BG289" s="118"/>
      <c r="BH289" s="118"/>
      <c r="BI289" s="118"/>
      <c r="BJ289" s="118"/>
      <c r="BK289" s="118"/>
      <c r="BL289" s="118"/>
      <c r="BM289" s="118"/>
      <c r="BN289" s="118"/>
      <c r="BO289" s="118"/>
      <c r="BP289" s="118"/>
      <c r="BQ289" s="118"/>
      <c r="BR289" s="118"/>
      <c r="BS289" s="118"/>
      <c r="BT289" s="118"/>
      <c r="BU289" s="118"/>
      <c r="BV289" s="118"/>
    </row>
    <row r="290" spans="1:94">
      <c r="A290" s="17">
        <v>227</v>
      </c>
      <c r="B290" s="512">
        <v>1</v>
      </c>
      <c r="C290" s="817" t="s">
        <v>478</v>
      </c>
      <c r="D290" s="20"/>
      <c r="E290" s="20"/>
      <c r="F290" s="501">
        <v>1</v>
      </c>
      <c r="G290" s="20"/>
      <c r="H290" s="20"/>
      <c r="I290" s="20">
        <v>1</v>
      </c>
      <c r="J290" s="20"/>
      <c r="K290" s="20"/>
      <c r="L290" s="20"/>
      <c r="M290" s="20"/>
      <c r="N290" s="20"/>
      <c r="O290" s="20"/>
      <c r="P290" s="20"/>
      <c r="Q290" s="20"/>
      <c r="R290" s="501"/>
      <c r="S290" s="21"/>
      <c r="T290" s="21"/>
      <c r="U290" s="21"/>
      <c r="V290" s="21">
        <v>4</v>
      </c>
      <c r="W290" s="22"/>
      <c r="X290" s="22"/>
      <c r="Y290" s="22"/>
      <c r="Z290" s="22">
        <v>4</v>
      </c>
      <c r="AA290" s="23"/>
      <c r="AB290" s="23"/>
      <c r="AC290" s="23">
        <v>3</v>
      </c>
      <c r="AD290" s="23"/>
      <c r="AE290" s="24"/>
      <c r="AF290" s="24"/>
      <c r="AG290" s="24">
        <v>3</v>
      </c>
      <c r="AH290" s="24"/>
      <c r="AI290" s="25"/>
      <c r="AJ290" s="25"/>
      <c r="AK290" s="25">
        <v>3</v>
      </c>
      <c r="AL290" s="25"/>
      <c r="AM290" s="26"/>
      <c r="AN290" s="26"/>
      <c r="AO290" s="26"/>
      <c r="AP290" s="26">
        <v>4</v>
      </c>
      <c r="AQ290" s="22"/>
      <c r="AR290" s="22"/>
      <c r="AS290" s="22"/>
      <c r="AT290" s="22">
        <v>4</v>
      </c>
      <c r="AU290" s="27"/>
      <c r="AV290" s="27"/>
      <c r="AW290" s="27">
        <v>3</v>
      </c>
      <c r="AX290" s="27"/>
      <c r="AY290" s="21"/>
      <c r="AZ290" s="21"/>
      <c r="BA290" s="21">
        <v>3</v>
      </c>
      <c r="BB290" s="21"/>
      <c r="BC290" s="22"/>
      <c r="BD290" s="22"/>
      <c r="BE290" s="22">
        <v>3</v>
      </c>
      <c r="BF290" s="22"/>
      <c r="BG290" s="23"/>
      <c r="BH290" s="23"/>
      <c r="BI290" s="23"/>
      <c r="BJ290" s="23">
        <v>4</v>
      </c>
      <c r="BK290" s="24"/>
      <c r="BL290" s="24"/>
      <c r="BM290" s="24"/>
      <c r="BN290" s="24">
        <v>4</v>
      </c>
      <c r="BO290" s="25"/>
      <c r="BP290" s="25"/>
      <c r="BQ290" s="25"/>
      <c r="BR290" s="25">
        <v>4</v>
      </c>
      <c r="BS290" s="26"/>
      <c r="BT290" s="26"/>
      <c r="BU290" s="26">
        <v>3</v>
      </c>
      <c r="BV290" s="26"/>
      <c r="CK290" s="28"/>
      <c r="CP290" s="28"/>
    </row>
    <row r="291" spans="1:94">
      <c r="A291" s="17">
        <v>228</v>
      </c>
      <c r="B291" s="512">
        <v>2</v>
      </c>
      <c r="C291" s="818"/>
      <c r="D291" s="20"/>
      <c r="E291" s="20">
        <v>1</v>
      </c>
      <c r="F291" s="501"/>
      <c r="G291" s="20"/>
      <c r="H291" s="20"/>
      <c r="I291" s="20">
        <v>1</v>
      </c>
      <c r="J291" s="20"/>
      <c r="K291" s="20"/>
      <c r="L291" s="20"/>
      <c r="M291" s="20"/>
      <c r="N291" s="20"/>
      <c r="O291" s="20"/>
      <c r="P291" s="20"/>
      <c r="Q291" s="20"/>
      <c r="R291" s="501"/>
      <c r="S291" s="21"/>
      <c r="T291" s="21"/>
      <c r="U291" s="21"/>
      <c r="V291" s="21">
        <v>4</v>
      </c>
      <c r="W291" s="22"/>
      <c r="X291" s="22"/>
      <c r="Y291" s="22">
        <v>3</v>
      </c>
      <c r="Z291" s="22"/>
      <c r="AA291" s="23"/>
      <c r="AB291" s="23"/>
      <c r="AC291" s="23">
        <v>3</v>
      </c>
      <c r="AD291" s="23"/>
      <c r="AE291" s="24"/>
      <c r="AF291" s="24"/>
      <c r="AG291" s="24"/>
      <c r="AH291" s="24">
        <v>4</v>
      </c>
      <c r="AI291" s="25"/>
      <c r="AJ291" s="25"/>
      <c r="AK291" s="25">
        <v>3</v>
      </c>
      <c r="AL291" s="25"/>
      <c r="AM291" s="26"/>
      <c r="AN291" s="26"/>
      <c r="AO291" s="26"/>
      <c r="AP291" s="26">
        <v>4</v>
      </c>
      <c r="AQ291" s="22"/>
      <c r="AR291" s="22"/>
      <c r="AS291" s="22">
        <v>3</v>
      </c>
      <c r="AT291" s="22"/>
      <c r="AU291" s="27"/>
      <c r="AV291" s="27"/>
      <c r="AW291" s="27"/>
      <c r="AX291" s="27">
        <v>4</v>
      </c>
      <c r="AY291" s="21"/>
      <c r="AZ291" s="21"/>
      <c r="BA291" s="21">
        <v>3</v>
      </c>
      <c r="BB291" s="21"/>
      <c r="BC291" s="22"/>
      <c r="BD291" s="22"/>
      <c r="BE291" s="22">
        <v>3</v>
      </c>
      <c r="BF291" s="22"/>
      <c r="BG291" s="23"/>
      <c r="BH291" s="23"/>
      <c r="BI291" s="23"/>
      <c r="BJ291" s="23">
        <v>4</v>
      </c>
      <c r="BK291" s="24"/>
      <c r="BL291" s="24"/>
      <c r="BM291" s="24"/>
      <c r="BN291" s="24">
        <v>4</v>
      </c>
      <c r="BO291" s="25"/>
      <c r="BP291" s="25"/>
      <c r="BQ291" s="25"/>
      <c r="BR291" s="25">
        <v>4</v>
      </c>
      <c r="BS291" s="26"/>
      <c r="BT291" s="26"/>
      <c r="BU291" s="26"/>
      <c r="BV291" s="26">
        <v>4</v>
      </c>
      <c r="CK291" s="28"/>
      <c r="CP291" s="28"/>
    </row>
    <row r="292" spans="1:94">
      <c r="A292" s="17">
        <v>229</v>
      </c>
      <c r="B292" s="512">
        <v>3</v>
      </c>
      <c r="C292" s="818"/>
      <c r="D292" s="20"/>
      <c r="E292" s="20">
        <v>1</v>
      </c>
      <c r="F292" s="501"/>
      <c r="G292" s="20"/>
      <c r="H292" s="20">
        <v>1</v>
      </c>
      <c r="I292" s="20"/>
      <c r="J292" s="20"/>
      <c r="K292" s="20"/>
      <c r="L292" s="20"/>
      <c r="M292" s="20"/>
      <c r="N292" s="20"/>
      <c r="O292" s="20"/>
      <c r="P292" s="20"/>
      <c r="Q292" s="20"/>
      <c r="R292" s="501"/>
      <c r="S292" s="21"/>
      <c r="T292" s="21"/>
      <c r="U292" s="21">
        <v>3</v>
      </c>
      <c r="V292" s="21"/>
      <c r="W292" s="22"/>
      <c r="X292" s="22"/>
      <c r="Y292" s="22">
        <v>3</v>
      </c>
      <c r="Z292" s="22"/>
      <c r="AA292" s="23"/>
      <c r="AB292" s="23"/>
      <c r="AC292" s="23">
        <v>3</v>
      </c>
      <c r="AD292" s="23"/>
      <c r="AE292" s="24"/>
      <c r="AF292" s="24"/>
      <c r="AG292" s="24">
        <v>3</v>
      </c>
      <c r="AH292" s="24"/>
      <c r="AI292" s="25"/>
      <c r="AJ292" s="25"/>
      <c r="AK292" s="25">
        <v>3</v>
      </c>
      <c r="AL292" s="25"/>
      <c r="AM292" s="26"/>
      <c r="AN292" s="26"/>
      <c r="AO292" s="26">
        <v>3</v>
      </c>
      <c r="AP292" s="26"/>
      <c r="AQ292" s="22"/>
      <c r="AR292" s="22"/>
      <c r="AS292" s="22">
        <v>3</v>
      </c>
      <c r="AT292" s="22"/>
      <c r="AU292" s="27"/>
      <c r="AV292" s="27"/>
      <c r="AW292" s="27">
        <v>3</v>
      </c>
      <c r="AX292" s="27"/>
      <c r="AY292" s="21"/>
      <c r="AZ292" s="21"/>
      <c r="BA292" s="21">
        <v>3</v>
      </c>
      <c r="BB292" s="21"/>
      <c r="BC292" s="22"/>
      <c r="BD292" s="22"/>
      <c r="BE292" s="22">
        <v>3</v>
      </c>
      <c r="BF292" s="22"/>
      <c r="BG292" s="23"/>
      <c r="BH292" s="23"/>
      <c r="BI292" s="23"/>
      <c r="BJ292" s="23">
        <v>4</v>
      </c>
      <c r="BK292" s="24"/>
      <c r="BL292" s="24"/>
      <c r="BM292" s="24"/>
      <c r="BN292" s="24">
        <v>4</v>
      </c>
      <c r="BO292" s="25"/>
      <c r="BP292" s="25"/>
      <c r="BQ292" s="25"/>
      <c r="BR292" s="25">
        <v>4</v>
      </c>
      <c r="BS292" s="26"/>
      <c r="BT292" s="26"/>
      <c r="BU292" s="26"/>
      <c r="BV292" s="26">
        <v>4</v>
      </c>
      <c r="CK292" s="28"/>
      <c r="CP292" s="28"/>
    </row>
    <row r="293" spans="1:94">
      <c r="A293" s="17">
        <v>230</v>
      </c>
      <c r="B293" s="512">
        <v>4</v>
      </c>
      <c r="C293" s="818"/>
      <c r="D293" s="20">
        <v>1</v>
      </c>
      <c r="E293" s="20"/>
      <c r="F293" s="501"/>
      <c r="G293" s="20"/>
      <c r="H293" s="20"/>
      <c r="I293" s="20">
        <v>1</v>
      </c>
      <c r="J293" s="20"/>
      <c r="K293" s="20"/>
      <c r="L293" s="20"/>
      <c r="M293" s="20"/>
      <c r="N293" s="20"/>
      <c r="O293" s="20"/>
      <c r="P293" s="20"/>
      <c r="Q293" s="20"/>
      <c r="R293" s="501"/>
      <c r="S293" s="21"/>
      <c r="T293" s="21"/>
      <c r="U293" s="21"/>
      <c r="V293" s="21">
        <v>4</v>
      </c>
      <c r="W293" s="22"/>
      <c r="X293" s="22"/>
      <c r="Y293" s="22"/>
      <c r="Z293" s="22">
        <v>4</v>
      </c>
      <c r="AA293" s="23"/>
      <c r="AB293" s="23"/>
      <c r="AC293" s="23"/>
      <c r="AD293" s="23">
        <v>4</v>
      </c>
      <c r="AE293" s="24"/>
      <c r="AF293" s="24"/>
      <c r="AG293" s="24">
        <v>3</v>
      </c>
      <c r="AH293" s="24"/>
      <c r="AI293" s="25"/>
      <c r="AJ293" s="25"/>
      <c r="AK293" s="25"/>
      <c r="AL293" s="25">
        <v>4</v>
      </c>
      <c r="AM293" s="26"/>
      <c r="AN293" s="26"/>
      <c r="AO293" s="26"/>
      <c r="AP293" s="26">
        <v>4</v>
      </c>
      <c r="AQ293" s="22"/>
      <c r="AR293" s="22"/>
      <c r="AS293" s="22"/>
      <c r="AT293" s="22">
        <v>4</v>
      </c>
      <c r="AU293" s="27"/>
      <c r="AV293" s="27"/>
      <c r="AW293" s="27">
        <v>3</v>
      </c>
      <c r="AX293" s="27"/>
      <c r="AY293" s="21"/>
      <c r="AZ293" s="21"/>
      <c r="BA293" s="21">
        <v>3</v>
      </c>
      <c r="BB293" s="21"/>
      <c r="BC293" s="22"/>
      <c r="BD293" s="22"/>
      <c r="BE293" s="22">
        <v>3</v>
      </c>
      <c r="BF293" s="22"/>
      <c r="BG293" s="23"/>
      <c r="BH293" s="23"/>
      <c r="BI293" s="23"/>
      <c r="BJ293" s="23">
        <v>4</v>
      </c>
      <c r="BK293" s="24"/>
      <c r="BL293" s="24"/>
      <c r="BM293" s="24"/>
      <c r="BN293" s="24">
        <v>4</v>
      </c>
      <c r="BO293" s="25"/>
      <c r="BP293" s="25"/>
      <c r="BQ293" s="25"/>
      <c r="BR293" s="25">
        <v>4</v>
      </c>
      <c r="BS293" s="26"/>
      <c r="BT293" s="26"/>
      <c r="BU293" s="26"/>
      <c r="BV293" s="26">
        <v>4</v>
      </c>
      <c r="CK293" s="28"/>
      <c r="CP293" s="28"/>
    </row>
    <row r="294" spans="1:94">
      <c r="A294" s="17">
        <v>231</v>
      </c>
      <c r="B294" s="512">
        <v>5</v>
      </c>
      <c r="C294" s="818"/>
      <c r="D294" s="20"/>
      <c r="E294" s="20">
        <v>1</v>
      </c>
      <c r="F294" s="501"/>
      <c r="G294" s="20"/>
      <c r="H294" s="20"/>
      <c r="I294" s="20"/>
      <c r="J294" s="20"/>
      <c r="K294" s="20">
        <v>1</v>
      </c>
      <c r="L294" s="20"/>
      <c r="M294" s="20"/>
      <c r="N294" s="20"/>
      <c r="O294" s="20"/>
      <c r="P294" s="20"/>
      <c r="Q294" s="20"/>
      <c r="R294" s="501"/>
      <c r="S294" s="21"/>
      <c r="T294" s="21"/>
      <c r="U294" s="21"/>
      <c r="V294" s="21">
        <v>4</v>
      </c>
      <c r="W294" s="22"/>
      <c r="X294" s="22"/>
      <c r="Y294" s="22"/>
      <c r="Z294" s="22">
        <v>4</v>
      </c>
      <c r="AA294" s="23"/>
      <c r="AB294" s="23"/>
      <c r="AC294" s="23"/>
      <c r="AD294" s="23">
        <v>4</v>
      </c>
      <c r="AE294" s="24"/>
      <c r="AF294" s="24"/>
      <c r="AG294" s="24">
        <v>3</v>
      </c>
      <c r="AH294" s="24"/>
      <c r="AI294" s="25"/>
      <c r="AJ294" s="25"/>
      <c r="AK294" s="25"/>
      <c r="AL294" s="25">
        <v>4</v>
      </c>
      <c r="AM294" s="26"/>
      <c r="AN294" s="26"/>
      <c r="AO294" s="26"/>
      <c r="AP294" s="26">
        <v>4</v>
      </c>
      <c r="AQ294" s="22"/>
      <c r="AR294" s="22"/>
      <c r="AS294" s="22">
        <v>3</v>
      </c>
      <c r="AT294" s="22"/>
      <c r="AU294" s="27"/>
      <c r="AV294" s="27"/>
      <c r="AW294" s="27"/>
      <c r="AX294" s="27">
        <v>4</v>
      </c>
      <c r="AY294" s="21"/>
      <c r="AZ294" s="21"/>
      <c r="BA294" s="21"/>
      <c r="BB294" s="21">
        <v>4</v>
      </c>
      <c r="BC294" s="22"/>
      <c r="BD294" s="22"/>
      <c r="BE294" s="22"/>
      <c r="BF294" s="22">
        <v>4</v>
      </c>
      <c r="BG294" s="23"/>
      <c r="BH294" s="23"/>
      <c r="BI294" s="23"/>
      <c r="BJ294" s="23">
        <v>4</v>
      </c>
      <c r="BK294" s="24"/>
      <c r="BL294" s="24"/>
      <c r="BM294" s="24"/>
      <c r="BN294" s="24">
        <v>4</v>
      </c>
      <c r="BO294" s="25"/>
      <c r="BP294" s="25"/>
      <c r="BQ294" s="25">
        <v>3</v>
      </c>
      <c r="BR294" s="25"/>
      <c r="BS294" s="26"/>
      <c r="BT294" s="26"/>
      <c r="BU294" s="26"/>
      <c r="BV294" s="26">
        <v>4</v>
      </c>
      <c r="CK294" s="28"/>
      <c r="CP294" s="28"/>
    </row>
    <row r="295" spans="1:94">
      <c r="A295" s="17">
        <v>232</v>
      </c>
      <c r="B295" s="512">
        <v>6</v>
      </c>
      <c r="C295" s="818"/>
      <c r="D295" s="20"/>
      <c r="E295" s="20">
        <v>1</v>
      </c>
      <c r="F295" s="501"/>
      <c r="G295" s="20"/>
      <c r="H295" s="20"/>
      <c r="I295" s="20">
        <v>1</v>
      </c>
      <c r="J295" s="20"/>
      <c r="K295" s="20"/>
      <c r="L295" s="20"/>
      <c r="M295" s="20"/>
      <c r="N295" s="20"/>
      <c r="O295" s="20"/>
      <c r="P295" s="20"/>
      <c r="Q295" s="20"/>
      <c r="R295" s="501"/>
      <c r="S295" s="21"/>
      <c r="T295" s="21"/>
      <c r="U295" s="21"/>
      <c r="V295" s="21">
        <v>4</v>
      </c>
      <c r="W295" s="22"/>
      <c r="X295" s="22"/>
      <c r="Y295" s="22">
        <v>3</v>
      </c>
      <c r="Z295" s="22"/>
      <c r="AA295" s="23"/>
      <c r="AB295" s="23"/>
      <c r="AC295" s="23"/>
      <c r="AD295" s="23">
        <v>4</v>
      </c>
      <c r="AE295" s="24"/>
      <c r="AF295" s="24"/>
      <c r="AG295" s="24">
        <v>3</v>
      </c>
      <c r="AH295" s="24"/>
      <c r="AI295" s="25"/>
      <c r="AJ295" s="25"/>
      <c r="AK295" s="25">
        <v>3</v>
      </c>
      <c r="AL295" s="25"/>
      <c r="AM295" s="26"/>
      <c r="AN295" s="26"/>
      <c r="AO295" s="26"/>
      <c r="AP295" s="26">
        <v>4</v>
      </c>
      <c r="AQ295" s="22"/>
      <c r="AR295" s="22"/>
      <c r="AS295" s="22"/>
      <c r="AT295" s="22">
        <v>4</v>
      </c>
      <c r="AU295" s="27"/>
      <c r="AV295" s="27"/>
      <c r="AW295" s="27">
        <v>3</v>
      </c>
      <c r="AX295" s="27"/>
      <c r="AY295" s="21"/>
      <c r="AZ295" s="21"/>
      <c r="BA295" s="21">
        <v>3</v>
      </c>
      <c r="BB295" s="21"/>
      <c r="BC295" s="22"/>
      <c r="BD295" s="22"/>
      <c r="BE295" s="22"/>
      <c r="BF295" s="22">
        <v>4</v>
      </c>
      <c r="BG295" s="23"/>
      <c r="BH295" s="23"/>
      <c r="BI295" s="23"/>
      <c r="BJ295" s="23">
        <v>4</v>
      </c>
      <c r="BK295" s="24"/>
      <c r="BL295" s="24"/>
      <c r="BM295" s="24"/>
      <c r="BN295" s="24">
        <v>4</v>
      </c>
      <c r="BO295" s="25"/>
      <c r="BP295" s="25"/>
      <c r="BQ295" s="25"/>
      <c r="BR295" s="25">
        <v>4</v>
      </c>
      <c r="BS295" s="26"/>
      <c r="BT295" s="26"/>
      <c r="BU295" s="26">
        <v>3</v>
      </c>
      <c r="BV295" s="26"/>
      <c r="CK295" s="28"/>
      <c r="CP295" s="28"/>
    </row>
    <row r="296" spans="1:94">
      <c r="A296" s="17">
        <v>233</v>
      </c>
      <c r="B296" s="512">
        <v>7</v>
      </c>
      <c r="C296" s="818"/>
      <c r="D296" s="20">
        <v>1</v>
      </c>
      <c r="E296" s="20"/>
      <c r="F296" s="501"/>
      <c r="G296" s="20"/>
      <c r="H296" s="20"/>
      <c r="I296" s="20">
        <v>1</v>
      </c>
      <c r="J296" s="20"/>
      <c r="K296" s="20"/>
      <c r="L296" s="20"/>
      <c r="M296" s="20"/>
      <c r="N296" s="20"/>
      <c r="O296" s="20"/>
      <c r="P296" s="20"/>
      <c r="Q296" s="20"/>
      <c r="R296" s="501"/>
      <c r="S296" s="21"/>
      <c r="T296" s="21"/>
      <c r="U296" s="21">
        <v>3</v>
      </c>
      <c r="V296" s="21"/>
      <c r="W296" s="22"/>
      <c r="X296" s="22"/>
      <c r="Y296" s="22">
        <v>3</v>
      </c>
      <c r="Z296" s="22"/>
      <c r="AA296" s="23"/>
      <c r="AB296" s="23"/>
      <c r="AC296" s="23">
        <v>3</v>
      </c>
      <c r="AD296" s="23"/>
      <c r="AE296" s="24"/>
      <c r="AF296" s="24"/>
      <c r="AG296" s="24">
        <v>3</v>
      </c>
      <c r="AH296" s="24"/>
      <c r="AI296" s="25"/>
      <c r="AJ296" s="25"/>
      <c r="AK296" s="25">
        <v>3</v>
      </c>
      <c r="AL296" s="25"/>
      <c r="AM296" s="26"/>
      <c r="AN296" s="26"/>
      <c r="AO296" s="26">
        <v>3</v>
      </c>
      <c r="AP296" s="26"/>
      <c r="AQ296" s="22"/>
      <c r="AR296" s="22"/>
      <c r="AS296" s="22">
        <v>3</v>
      </c>
      <c r="AT296" s="22"/>
      <c r="AU296" s="27"/>
      <c r="AV296" s="27"/>
      <c r="AW296" s="27">
        <v>3</v>
      </c>
      <c r="AX296" s="27"/>
      <c r="AY296" s="21"/>
      <c r="AZ296" s="21"/>
      <c r="BA296" s="21">
        <v>3</v>
      </c>
      <c r="BB296" s="21"/>
      <c r="BC296" s="22"/>
      <c r="BD296" s="22"/>
      <c r="BE296" s="22">
        <v>3</v>
      </c>
      <c r="BF296" s="22"/>
      <c r="BG296" s="23"/>
      <c r="BH296" s="23"/>
      <c r="BI296" s="23"/>
      <c r="BJ296" s="23">
        <v>4</v>
      </c>
      <c r="BK296" s="24"/>
      <c r="BL296" s="24"/>
      <c r="BM296" s="24"/>
      <c r="BN296" s="24">
        <v>4</v>
      </c>
      <c r="BO296" s="25"/>
      <c r="BP296" s="25"/>
      <c r="BQ296" s="25">
        <v>3</v>
      </c>
      <c r="BR296" s="25"/>
      <c r="BS296" s="26"/>
      <c r="BT296" s="26"/>
      <c r="BU296" s="26">
        <v>3</v>
      </c>
      <c r="BV296" s="26"/>
      <c r="CK296" s="28"/>
      <c r="CP296" s="28"/>
    </row>
    <row r="297" spans="1:94">
      <c r="A297" s="17">
        <v>234</v>
      </c>
      <c r="B297" s="512">
        <v>8</v>
      </c>
      <c r="C297" s="818"/>
      <c r="D297" s="20"/>
      <c r="E297" s="20">
        <v>1</v>
      </c>
      <c r="F297" s="501"/>
      <c r="G297" s="20"/>
      <c r="H297" s="20"/>
      <c r="I297" s="20"/>
      <c r="J297" s="20">
        <v>1</v>
      </c>
      <c r="K297" s="20"/>
      <c r="L297" s="20"/>
      <c r="M297" s="20"/>
      <c r="N297" s="20"/>
      <c r="O297" s="20"/>
      <c r="P297" s="20"/>
      <c r="Q297" s="20"/>
      <c r="R297" s="501"/>
      <c r="S297" s="21"/>
      <c r="T297" s="21"/>
      <c r="U297" s="21">
        <v>3</v>
      </c>
      <c r="V297" s="21"/>
      <c r="W297" s="22"/>
      <c r="X297" s="22"/>
      <c r="Y297" s="22">
        <v>3</v>
      </c>
      <c r="Z297" s="22"/>
      <c r="AA297" s="23"/>
      <c r="AB297" s="23"/>
      <c r="AC297" s="23">
        <v>3</v>
      </c>
      <c r="AD297" s="23"/>
      <c r="AE297" s="24"/>
      <c r="AF297" s="24"/>
      <c r="AG297" s="24">
        <v>3</v>
      </c>
      <c r="AH297" s="24"/>
      <c r="AI297" s="25"/>
      <c r="AJ297" s="25"/>
      <c r="AK297" s="25">
        <v>3</v>
      </c>
      <c r="AL297" s="25"/>
      <c r="AM297" s="26"/>
      <c r="AN297" s="26"/>
      <c r="AO297" s="26"/>
      <c r="AP297" s="26">
        <v>4</v>
      </c>
      <c r="AQ297" s="22"/>
      <c r="AR297" s="22"/>
      <c r="AS297" s="22">
        <v>3</v>
      </c>
      <c r="AT297" s="22"/>
      <c r="AU297" s="27"/>
      <c r="AV297" s="27"/>
      <c r="AW297" s="27">
        <v>3</v>
      </c>
      <c r="AX297" s="27"/>
      <c r="AY297" s="21"/>
      <c r="AZ297" s="21"/>
      <c r="BA297" s="21">
        <v>3</v>
      </c>
      <c r="BB297" s="21"/>
      <c r="BC297" s="22"/>
      <c r="BD297" s="22"/>
      <c r="BE297" s="22"/>
      <c r="BF297" s="22">
        <v>4</v>
      </c>
      <c r="BG297" s="23"/>
      <c r="BH297" s="23"/>
      <c r="BI297" s="23"/>
      <c r="BJ297" s="23">
        <v>4</v>
      </c>
      <c r="BK297" s="24"/>
      <c r="BL297" s="24"/>
      <c r="BM297" s="24"/>
      <c r="BN297" s="24">
        <v>4</v>
      </c>
      <c r="BO297" s="25"/>
      <c r="BP297" s="25"/>
      <c r="BQ297" s="25">
        <v>3</v>
      </c>
      <c r="BR297" s="25"/>
      <c r="BS297" s="26"/>
      <c r="BT297" s="26"/>
      <c r="BU297" s="26"/>
      <c r="BV297" s="26">
        <v>4</v>
      </c>
      <c r="CK297" s="28"/>
      <c r="CP297" s="28"/>
    </row>
    <row r="298" spans="1:94">
      <c r="A298" s="17">
        <v>235</v>
      </c>
      <c r="B298" s="512">
        <v>9</v>
      </c>
      <c r="C298" s="818"/>
      <c r="D298" s="20">
        <v>1</v>
      </c>
      <c r="E298" s="20"/>
      <c r="F298" s="501"/>
      <c r="G298" s="20"/>
      <c r="H298" s="20"/>
      <c r="I298" s="20">
        <v>1</v>
      </c>
      <c r="J298" s="20"/>
      <c r="K298" s="20"/>
      <c r="L298" s="20"/>
      <c r="M298" s="20"/>
      <c r="N298" s="20"/>
      <c r="O298" s="20"/>
      <c r="P298" s="20"/>
      <c r="Q298" s="20"/>
      <c r="R298" s="501"/>
      <c r="S298" s="21"/>
      <c r="T298" s="21"/>
      <c r="U298" s="21">
        <v>3</v>
      </c>
      <c r="V298" s="21"/>
      <c r="W298" s="22"/>
      <c r="X298" s="22"/>
      <c r="Y298" s="22">
        <v>3</v>
      </c>
      <c r="Z298" s="22"/>
      <c r="AA298" s="23"/>
      <c r="AB298" s="23"/>
      <c r="AC298" s="23">
        <v>3</v>
      </c>
      <c r="AD298" s="23"/>
      <c r="AE298" s="24"/>
      <c r="AF298" s="24"/>
      <c r="AG298" s="24">
        <v>3</v>
      </c>
      <c r="AH298" s="24"/>
      <c r="AI298" s="25"/>
      <c r="AJ298" s="25"/>
      <c r="AK298" s="25">
        <v>3</v>
      </c>
      <c r="AL298" s="25"/>
      <c r="AM298" s="26"/>
      <c r="AN298" s="26"/>
      <c r="AO298" s="26">
        <v>3</v>
      </c>
      <c r="AP298" s="26"/>
      <c r="AQ298" s="22"/>
      <c r="AR298" s="22"/>
      <c r="AS298" s="22">
        <v>3</v>
      </c>
      <c r="AT298" s="22"/>
      <c r="AU298" s="27"/>
      <c r="AV298" s="27"/>
      <c r="AW298" s="27">
        <v>3</v>
      </c>
      <c r="AX298" s="27"/>
      <c r="AY298" s="21"/>
      <c r="AZ298" s="21"/>
      <c r="BA298" s="21">
        <v>3</v>
      </c>
      <c r="BB298" s="21"/>
      <c r="BC298" s="22"/>
      <c r="BD298" s="22"/>
      <c r="BE298" s="22">
        <v>3</v>
      </c>
      <c r="BF298" s="22"/>
      <c r="BG298" s="23"/>
      <c r="BH298" s="23"/>
      <c r="BI298" s="23">
        <v>3</v>
      </c>
      <c r="BJ298" s="23"/>
      <c r="BK298" s="24"/>
      <c r="BL298" s="24"/>
      <c r="BM298" s="24">
        <v>3</v>
      </c>
      <c r="BN298" s="24"/>
      <c r="BO298" s="25"/>
      <c r="BP298" s="25"/>
      <c r="BQ298" s="25"/>
      <c r="BR298" s="25">
        <v>4</v>
      </c>
      <c r="BS298" s="26"/>
      <c r="BT298" s="26"/>
      <c r="BU298" s="26"/>
      <c r="BV298" s="26">
        <v>4</v>
      </c>
      <c r="CK298" s="28"/>
      <c r="CP298" s="28"/>
    </row>
    <row r="299" spans="1:94">
      <c r="A299" s="17">
        <v>236</v>
      </c>
      <c r="B299" s="512">
        <v>10</v>
      </c>
      <c r="C299" s="818"/>
      <c r="D299" s="20">
        <v>1</v>
      </c>
      <c r="E299" s="20"/>
      <c r="F299" s="501"/>
      <c r="G299" s="20"/>
      <c r="H299" s="20"/>
      <c r="I299" s="20">
        <v>1</v>
      </c>
      <c r="J299" s="20"/>
      <c r="K299" s="20"/>
      <c r="L299" s="20"/>
      <c r="M299" s="20"/>
      <c r="N299" s="20"/>
      <c r="O299" s="20"/>
      <c r="P299" s="20"/>
      <c r="Q299" s="20"/>
      <c r="R299" s="501"/>
      <c r="S299" s="21"/>
      <c r="T299" s="21"/>
      <c r="U299" s="21"/>
      <c r="V299" s="21">
        <v>4</v>
      </c>
      <c r="W299" s="22"/>
      <c r="X299" s="22"/>
      <c r="Y299" s="22">
        <v>3</v>
      </c>
      <c r="Z299" s="22"/>
      <c r="AA299" s="23"/>
      <c r="AB299" s="23"/>
      <c r="AC299" s="23"/>
      <c r="AD299" s="23">
        <v>4</v>
      </c>
      <c r="AE299" s="24"/>
      <c r="AF299" s="24"/>
      <c r="AG299" s="24">
        <v>3</v>
      </c>
      <c r="AH299" s="24"/>
      <c r="AI299" s="25"/>
      <c r="AJ299" s="25"/>
      <c r="AK299" s="25">
        <v>3</v>
      </c>
      <c r="AL299" s="25"/>
      <c r="AM299" s="26"/>
      <c r="AN299" s="26"/>
      <c r="AO299" s="26">
        <v>3</v>
      </c>
      <c r="AP299" s="26"/>
      <c r="AQ299" s="22"/>
      <c r="AR299" s="22"/>
      <c r="AS299" s="22">
        <v>3</v>
      </c>
      <c r="AT299" s="22"/>
      <c r="AU299" s="27"/>
      <c r="AV299" s="27"/>
      <c r="AW299" s="27">
        <v>3</v>
      </c>
      <c r="AX299" s="27"/>
      <c r="AY299" s="21"/>
      <c r="AZ299" s="21"/>
      <c r="BA299" s="21">
        <v>3</v>
      </c>
      <c r="BB299" s="21"/>
      <c r="BC299" s="22"/>
      <c r="BD299" s="22"/>
      <c r="BE299" s="22">
        <v>3</v>
      </c>
      <c r="BF299" s="22"/>
      <c r="BG299" s="23"/>
      <c r="BH299" s="23"/>
      <c r="BI299" s="23"/>
      <c r="BJ299" s="23">
        <v>4</v>
      </c>
      <c r="BK299" s="24"/>
      <c r="BL299" s="24"/>
      <c r="BM299" s="24"/>
      <c r="BN299" s="24">
        <v>4</v>
      </c>
      <c r="BO299" s="25"/>
      <c r="BP299" s="25"/>
      <c r="BQ299" s="25">
        <v>3</v>
      </c>
      <c r="BR299" s="25"/>
      <c r="BS299" s="26"/>
      <c r="BT299" s="26"/>
      <c r="BU299" s="26">
        <v>3</v>
      </c>
      <c r="BV299" s="26"/>
      <c r="CK299" s="28"/>
      <c r="CP299" s="28"/>
    </row>
    <row r="300" spans="1:94">
      <c r="A300" s="17">
        <v>237</v>
      </c>
      <c r="B300" s="512">
        <v>11</v>
      </c>
      <c r="C300" s="818"/>
      <c r="D300" s="20"/>
      <c r="E300" s="20">
        <v>1</v>
      </c>
      <c r="F300" s="501"/>
      <c r="G300" s="20"/>
      <c r="H300" s="20"/>
      <c r="I300" s="20">
        <v>1</v>
      </c>
      <c r="J300" s="20"/>
      <c r="K300" s="20"/>
      <c r="L300" s="20"/>
      <c r="M300" s="20"/>
      <c r="N300" s="20"/>
      <c r="O300" s="20"/>
      <c r="P300" s="20"/>
      <c r="Q300" s="20"/>
      <c r="R300" s="501"/>
      <c r="S300" s="21"/>
      <c r="T300" s="21"/>
      <c r="U300" s="21">
        <v>3</v>
      </c>
      <c r="V300" s="21"/>
      <c r="W300" s="22"/>
      <c r="X300" s="22"/>
      <c r="Y300" s="22">
        <v>3</v>
      </c>
      <c r="Z300" s="22"/>
      <c r="AA300" s="23"/>
      <c r="AB300" s="23"/>
      <c r="AC300" s="23">
        <v>3</v>
      </c>
      <c r="AD300" s="23"/>
      <c r="AE300" s="24"/>
      <c r="AF300" s="24"/>
      <c r="AG300" s="24">
        <v>3</v>
      </c>
      <c r="AH300" s="24"/>
      <c r="AI300" s="25"/>
      <c r="AJ300" s="25"/>
      <c r="AK300" s="25">
        <v>3</v>
      </c>
      <c r="AL300" s="25"/>
      <c r="AM300" s="26"/>
      <c r="AN300" s="26"/>
      <c r="AO300" s="26">
        <v>3</v>
      </c>
      <c r="AP300" s="26"/>
      <c r="AQ300" s="22"/>
      <c r="AR300" s="22"/>
      <c r="AS300" s="22">
        <v>3</v>
      </c>
      <c r="AT300" s="22"/>
      <c r="AU300" s="27"/>
      <c r="AV300" s="27"/>
      <c r="AW300" s="27">
        <v>3</v>
      </c>
      <c r="AX300" s="27"/>
      <c r="AY300" s="21"/>
      <c r="AZ300" s="21"/>
      <c r="BA300" s="21">
        <v>3</v>
      </c>
      <c r="BB300" s="21"/>
      <c r="BC300" s="22"/>
      <c r="BD300" s="22"/>
      <c r="BE300" s="22">
        <v>3</v>
      </c>
      <c r="BF300" s="22"/>
      <c r="BG300" s="23"/>
      <c r="BH300" s="23"/>
      <c r="BI300" s="23"/>
      <c r="BJ300" s="23">
        <v>4</v>
      </c>
      <c r="BK300" s="24"/>
      <c r="BL300" s="24"/>
      <c r="BM300" s="24"/>
      <c r="BN300" s="24">
        <v>4</v>
      </c>
      <c r="BO300" s="25"/>
      <c r="BP300" s="25"/>
      <c r="BQ300" s="25">
        <v>3</v>
      </c>
      <c r="BR300" s="25"/>
      <c r="BS300" s="26"/>
      <c r="BT300" s="26"/>
      <c r="BU300" s="26">
        <v>3</v>
      </c>
      <c r="BV300" s="26"/>
      <c r="CK300" s="28"/>
      <c r="CP300" s="28"/>
    </row>
    <row r="301" spans="1:94">
      <c r="A301" s="17">
        <v>238</v>
      </c>
      <c r="B301" s="512">
        <v>12</v>
      </c>
      <c r="C301" s="818"/>
      <c r="D301" s="20">
        <v>1</v>
      </c>
      <c r="E301" s="20"/>
      <c r="F301" s="501"/>
      <c r="G301" s="20"/>
      <c r="H301" s="20">
        <v>1</v>
      </c>
      <c r="I301" s="20"/>
      <c r="J301" s="20"/>
      <c r="K301" s="20"/>
      <c r="L301" s="20"/>
      <c r="M301" s="20"/>
      <c r="N301" s="20"/>
      <c r="O301" s="20"/>
      <c r="P301" s="20"/>
      <c r="Q301" s="20"/>
      <c r="R301" s="501"/>
      <c r="S301" s="21"/>
      <c r="T301" s="21"/>
      <c r="U301" s="21">
        <v>3</v>
      </c>
      <c r="V301" s="21"/>
      <c r="W301" s="22"/>
      <c r="X301" s="22"/>
      <c r="Y301" s="22">
        <v>3</v>
      </c>
      <c r="Z301" s="22"/>
      <c r="AA301" s="23"/>
      <c r="AB301" s="23"/>
      <c r="AC301" s="23">
        <v>3</v>
      </c>
      <c r="AD301" s="23"/>
      <c r="AE301" s="24"/>
      <c r="AF301" s="24"/>
      <c r="AG301" s="24">
        <v>3</v>
      </c>
      <c r="AH301" s="24"/>
      <c r="AI301" s="25"/>
      <c r="AJ301" s="25"/>
      <c r="AK301" s="25">
        <v>3</v>
      </c>
      <c r="AL301" s="25"/>
      <c r="AM301" s="26"/>
      <c r="AN301" s="26"/>
      <c r="AO301" s="26"/>
      <c r="AP301" s="26">
        <v>4</v>
      </c>
      <c r="AQ301" s="22"/>
      <c r="AR301" s="22"/>
      <c r="AS301" s="22"/>
      <c r="AT301" s="22">
        <v>4</v>
      </c>
      <c r="AU301" s="27"/>
      <c r="AV301" s="27"/>
      <c r="AW301" s="27">
        <v>3</v>
      </c>
      <c r="AX301" s="27"/>
      <c r="AY301" s="21"/>
      <c r="AZ301" s="21"/>
      <c r="BA301" s="21">
        <v>3</v>
      </c>
      <c r="BB301" s="21"/>
      <c r="BC301" s="22"/>
      <c r="BD301" s="22"/>
      <c r="BE301" s="22">
        <v>3</v>
      </c>
      <c r="BF301" s="22"/>
      <c r="BG301" s="23"/>
      <c r="BH301" s="23"/>
      <c r="BI301" s="23">
        <v>3</v>
      </c>
      <c r="BJ301" s="23"/>
      <c r="BK301" s="24"/>
      <c r="BL301" s="24"/>
      <c r="BM301" s="24">
        <v>3</v>
      </c>
      <c r="BN301" s="24"/>
      <c r="BO301" s="25"/>
      <c r="BP301" s="25"/>
      <c r="BQ301" s="25">
        <v>3</v>
      </c>
      <c r="BR301" s="25"/>
      <c r="BS301" s="26"/>
      <c r="BT301" s="26"/>
      <c r="BU301" s="26">
        <v>3</v>
      </c>
      <c r="BV301" s="26"/>
      <c r="CK301" s="28"/>
      <c r="CP301" s="28"/>
    </row>
    <row r="302" spans="1:94">
      <c r="A302" s="17">
        <v>239</v>
      </c>
      <c r="B302" s="512">
        <v>13</v>
      </c>
      <c r="C302" s="818"/>
      <c r="D302" s="20">
        <v>1</v>
      </c>
      <c r="E302" s="20"/>
      <c r="F302" s="501"/>
      <c r="G302" s="20"/>
      <c r="H302" s="20"/>
      <c r="I302" s="20">
        <v>1</v>
      </c>
      <c r="J302" s="20"/>
      <c r="K302" s="20"/>
      <c r="L302" s="20"/>
      <c r="M302" s="20"/>
      <c r="N302" s="20"/>
      <c r="O302" s="20"/>
      <c r="P302" s="20"/>
      <c r="Q302" s="20"/>
      <c r="R302" s="501"/>
      <c r="S302" s="21"/>
      <c r="T302" s="21"/>
      <c r="U302" s="21">
        <v>3</v>
      </c>
      <c r="V302" s="21"/>
      <c r="W302" s="22"/>
      <c r="X302" s="22"/>
      <c r="Y302" s="22">
        <v>3</v>
      </c>
      <c r="Z302" s="22"/>
      <c r="AA302" s="23"/>
      <c r="AB302" s="23"/>
      <c r="AC302" s="23">
        <v>3</v>
      </c>
      <c r="AD302" s="23"/>
      <c r="AE302" s="24"/>
      <c r="AF302" s="24"/>
      <c r="AG302" s="24">
        <v>3</v>
      </c>
      <c r="AH302" s="24"/>
      <c r="AI302" s="25"/>
      <c r="AJ302" s="25"/>
      <c r="AK302" s="25"/>
      <c r="AL302" s="25">
        <v>4</v>
      </c>
      <c r="AM302" s="26"/>
      <c r="AN302" s="26"/>
      <c r="AO302" s="26"/>
      <c r="AP302" s="26">
        <v>4</v>
      </c>
      <c r="AQ302" s="22"/>
      <c r="AR302" s="22"/>
      <c r="AS302" s="22">
        <v>3</v>
      </c>
      <c r="AT302" s="22"/>
      <c r="AU302" s="27"/>
      <c r="AV302" s="27"/>
      <c r="AW302" s="27">
        <v>3</v>
      </c>
      <c r="AX302" s="27"/>
      <c r="AY302" s="21"/>
      <c r="AZ302" s="21"/>
      <c r="BA302" s="21">
        <v>3</v>
      </c>
      <c r="BB302" s="21"/>
      <c r="BC302" s="22"/>
      <c r="BD302" s="22"/>
      <c r="BE302" s="22"/>
      <c r="BF302" s="22">
        <v>4</v>
      </c>
      <c r="BG302" s="23"/>
      <c r="BH302" s="23"/>
      <c r="BI302" s="23"/>
      <c r="BJ302" s="23">
        <v>4</v>
      </c>
      <c r="BK302" s="24"/>
      <c r="BL302" s="24"/>
      <c r="BM302" s="24"/>
      <c r="BN302" s="24">
        <v>4</v>
      </c>
      <c r="BO302" s="25"/>
      <c r="BP302" s="25"/>
      <c r="BQ302" s="25">
        <v>3</v>
      </c>
      <c r="BR302" s="25"/>
      <c r="BS302" s="26"/>
      <c r="BT302" s="26"/>
      <c r="BU302" s="26"/>
      <c r="BV302" s="26">
        <v>4</v>
      </c>
      <c r="CK302" s="28"/>
      <c r="CP302" s="28"/>
    </row>
    <row r="303" spans="1:94">
      <c r="A303" s="17">
        <v>240</v>
      </c>
      <c r="B303" s="512">
        <v>14</v>
      </c>
      <c r="C303" s="818"/>
      <c r="D303" s="20"/>
      <c r="E303" s="20">
        <v>1</v>
      </c>
      <c r="F303" s="501"/>
      <c r="G303" s="20"/>
      <c r="H303" s="20"/>
      <c r="I303" s="20"/>
      <c r="J303" s="20"/>
      <c r="K303" s="20">
        <v>1</v>
      </c>
      <c r="L303" s="20"/>
      <c r="M303" s="20"/>
      <c r="N303" s="20"/>
      <c r="O303" s="20"/>
      <c r="P303" s="20"/>
      <c r="Q303" s="20"/>
      <c r="R303" s="501"/>
      <c r="S303" s="21"/>
      <c r="T303" s="21"/>
      <c r="U303" s="21">
        <v>3</v>
      </c>
      <c r="V303" s="21"/>
      <c r="W303" s="22"/>
      <c r="X303" s="22"/>
      <c r="Y303" s="22">
        <v>3</v>
      </c>
      <c r="Z303" s="22"/>
      <c r="AA303" s="23"/>
      <c r="AB303" s="23"/>
      <c r="AC303" s="23">
        <v>3</v>
      </c>
      <c r="AD303" s="23"/>
      <c r="AE303" s="24"/>
      <c r="AF303" s="24"/>
      <c r="AG303" s="24">
        <v>3</v>
      </c>
      <c r="AH303" s="24"/>
      <c r="AI303" s="25"/>
      <c r="AJ303" s="25"/>
      <c r="AK303" s="25">
        <v>3</v>
      </c>
      <c r="AL303" s="25"/>
      <c r="AM303" s="26"/>
      <c r="AN303" s="26"/>
      <c r="AO303" s="26"/>
      <c r="AP303" s="26">
        <v>4</v>
      </c>
      <c r="AQ303" s="22"/>
      <c r="AR303" s="22"/>
      <c r="AS303" s="22"/>
      <c r="AT303" s="22">
        <v>4</v>
      </c>
      <c r="AU303" s="27"/>
      <c r="AV303" s="27"/>
      <c r="AW303" s="27">
        <v>3</v>
      </c>
      <c r="AX303" s="27"/>
      <c r="AY303" s="21"/>
      <c r="AZ303" s="21"/>
      <c r="BA303" s="21">
        <v>3</v>
      </c>
      <c r="BB303" s="21"/>
      <c r="BC303" s="22"/>
      <c r="BD303" s="22"/>
      <c r="BE303" s="22">
        <v>3</v>
      </c>
      <c r="BF303" s="22"/>
      <c r="BG303" s="23"/>
      <c r="BH303" s="23"/>
      <c r="BI303" s="23">
        <v>3</v>
      </c>
      <c r="BJ303" s="23"/>
      <c r="BK303" s="24"/>
      <c r="BL303" s="24"/>
      <c r="BM303" s="24"/>
      <c r="BN303" s="24">
        <v>4</v>
      </c>
      <c r="BO303" s="25"/>
      <c r="BP303" s="25"/>
      <c r="BQ303" s="25">
        <v>3</v>
      </c>
      <c r="BR303" s="25"/>
      <c r="BS303" s="26"/>
      <c r="BT303" s="26"/>
      <c r="BU303" s="26">
        <v>3</v>
      </c>
      <c r="BV303" s="26"/>
      <c r="CK303" s="28"/>
      <c r="CP303" s="28"/>
    </row>
    <row r="304" spans="1:94">
      <c r="A304" s="17">
        <v>241</v>
      </c>
      <c r="B304" s="512">
        <v>15</v>
      </c>
      <c r="C304" s="818"/>
      <c r="D304" s="20">
        <v>1</v>
      </c>
      <c r="E304" s="20"/>
      <c r="F304" s="501"/>
      <c r="G304" s="20"/>
      <c r="H304" s="20"/>
      <c r="I304" s="20">
        <v>1</v>
      </c>
      <c r="J304" s="20"/>
      <c r="K304" s="20"/>
      <c r="L304" s="20"/>
      <c r="M304" s="20"/>
      <c r="N304" s="20"/>
      <c r="O304" s="20"/>
      <c r="P304" s="20"/>
      <c r="Q304" s="20"/>
      <c r="R304" s="501"/>
      <c r="S304" s="21"/>
      <c r="T304" s="21"/>
      <c r="U304" s="21"/>
      <c r="V304" s="21">
        <v>4</v>
      </c>
      <c r="W304" s="22"/>
      <c r="X304" s="22"/>
      <c r="Y304" s="22"/>
      <c r="Z304" s="22">
        <v>4</v>
      </c>
      <c r="AA304" s="23"/>
      <c r="AB304" s="23"/>
      <c r="AC304" s="23"/>
      <c r="AD304" s="23">
        <v>4</v>
      </c>
      <c r="AE304" s="24"/>
      <c r="AF304" s="24"/>
      <c r="AG304" s="24">
        <v>3</v>
      </c>
      <c r="AH304" s="24"/>
      <c r="AI304" s="25"/>
      <c r="AJ304" s="25"/>
      <c r="AK304" s="25">
        <v>3</v>
      </c>
      <c r="AL304" s="25"/>
      <c r="AM304" s="26"/>
      <c r="AN304" s="26"/>
      <c r="AO304" s="26"/>
      <c r="AP304" s="26">
        <v>4</v>
      </c>
      <c r="AQ304" s="22"/>
      <c r="AR304" s="22"/>
      <c r="AS304" s="22"/>
      <c r="AT304" s="22">
        <v>4</v>
      </c>
      <c r="AU304" s="27"/>
      <c r="AV304" s="27"/>
      <c r="AW304" s="27">
        <v>3</v>
      </c>
      <c r="AX304" s="27"/>
      <c r="AY304" s="21"/>
      <c r="AZ304" s="21"/>
      <c r="BA304" s="21">
        <v>3</v>
      </c>
      <c r="BB304" s="21"/>
      <c r="BC304" s="22"/>
      <c r="BD304" s="22"/>
      <c r="BE304" s="22">
        <v>3</v>
      </c>
      <c r="BF304" s="22"/>
      <c r="BG304" s="23"/>
      <c r="BH304" s="23"/>
      <c r="BI304" s="23"/>
      <c r="BJ304" s="23">
        <v>4</v>
      </c>
      <c r="BK304" s="24"/>
      <c r="BL304" s="24"/>
      <c r="BM304" s="24"/>
      <c r="BN304" s="24">
        <v>4</v>
      </c>
      <c r="BO304" s="25"/>
      <c r="BP304" s="25"/>
      <c r="BQ304" s="25">
        <v>3</v>
      </c>
      <c r="BR304" s="25"/>
      <c r="BS304" s="26"/>
      <c r="BT304" s="26"/>
      <c r="BU304" s="26">
        <v>3</v>
      </c>
      <c r="BV304" s="26"/>
      <c r="CK304" s="28"/>
      <c r="CP304" s="28"/>
    </row>
    <row r="305" spans="1:94">
      <c r="A305" s="17">
        <v>242</v>
      </c>
      <c r="B305" s="512">
        <v>16</v>
      </c>
      <c r="C305" s="818"/>
      <c r="D305" s="20">
        <v>1</v>
      </c>
      <c r="E305" s="20"/>
      <c r="F305" s="501"/>
      <c r="G305" s="20"/>
      <c r="H305" s="20"/>
      <c r="I305" s="20">
        <v>1</v>
      </c>
      <c r="J305" s="20"/>
      <c r="K305" s="20"/>
      <c r="L305" s="20"/>
      <c r="M305" s="20"/>
      <c r="N305" s="20"/>
      <c r="O305" s="20"/>
      <c r="P305" s="20"/>
      <c r="Q305" s="20"/>
      <c r="R305" s="501"/>
      <c r="S305" s="21"/>
      <c r="T305" s="21"/>
      <c r="U305" s="21">
        <v>3</v>
      </c>
      <c r="V305" s="21"/>
      <c r="W305" s="22"/>
      <c r="X305" s="22"/>
      <c r="Y305" s="22">
        <v>3</v>
      </c>
      <c r="Z305" s="22"/>
      <c r="AA305" s="23"/>
      <c r="AB305" s="23"/>
      <c r="AC305" s="23">
        <v>3</v>
      </c>
      <c r="AD305" s="23"/>
      <c r="AE305" s="24"/>
      <c r="AF305" s="24"/>
      <c r="AG305" s="24">
        <v>3</v>
      </c>
      <c r="AH305" s="24"/>
      <c r="AI305" s="25"/>
      <c r="AJ305" s="25"/>
      <c r="AK305" s="25">
        <v>3</v>
      </c>
      <c r="AL305" s="25"/>
      <c r="AM305" s="26"/>
      <c r="AN305" s="26"/>
      <c r="AO305" s="26">
        <v>3</v>
      </c>
      <c r="AP305" s="26"/>
      <c r="AQ305" s="22"/>
      <c r="AR305" s="22"/>
      <c r="AS305" s="22">
        <v>3</v>
      </c>
      <c r="AT305" s="22"/>
      <c r="AU305" s="27"/>
      <c r="AV305" s="27"/>
      <c r="AW305" s="27">
        <v>3</v>
      </c>
      <c r="AX305" s="27"/>
      <c r="AY305" s="21"/>
      <c r="AZ305" s="21"/>
      <c r="BA305" s="21">
        <v>3</v>
      </c>
      <c r="BB305" s="21"/>
      <c r="BC305" s="22"/>
      <c r="BD305" s="22"/>
      <c r="BE305" s="22">
        <v>3</v>
      </c>
      <c r="BF305" s="22"/>
      <c r="BG305" s="23"/>
      <c r="BH305" s="23"/>
      <c r="BI305" s="23"/>
      <c r="BJ305" s="23">
        <v>4</v>
      </c>
      <c r="BK305" s="24"/>
      <c r="BL305" s="24"/>
      <c r="BM305" s="24"/>
      <c r="BN305" s="24">
        <v>4</v>
      </c>
      <c r="BO305" s="25"/>
      <c r="BP305" s="25"/>
      <c r="BQ305" s="25">
        <v>3</v>
      </c>
      <c r="BR305" s="25"/>
      <c r="BS305" s="26"/>
      <c r="BT305" s="26"/>
      <c r="BU305" s="26">
        <v>3</v>
      </c>
      <c r="BV305" s="26"/>
      <c r="CK305" s="28"/>
      <c r="CP305" s="28"/>
    </row>
    <row r="306" spans="1:94">
      <c r="A306" s="17">
        <v>243</v>
      </c>
      <c r="B306" s="512">
        <v>17</v>
      </c>
      <c r="C306" s="818"/>
      <c r="D306" s="20">
        <v>1</v>
      </c>
      <c r="E306" s="20"/>
      <c r="F306" s="501"/>
      <c r="G306" s="20"/>
      <c r="H306" s="20"/>
      <c r="I306" s="20">
        <v>1</v>
      </c>
      <c r="J306" s="20"/>
      <c r="K306" s="20"/>
      <c r="L306" s="20"/>
      <c r="M306" s="20"/>
      <c r="N306" s="20"/>
      <c r="O306" s="20"/>
      <c r="P306" s="20"/>
      <c r="Q306" s="20"/>
      <c r="R306" s="501"/>
      <c r="S306" s="21"/>
      <c r="T306" s="21"/>
      <c r="U306" s="21"/>
      <c r="V306" s="21">
        <v>4</v>
      </c>
      <c r="W306" s="22"/>
      <c r="X306" s="22"/>
      <c r="Y306" s="22"/>
      <c r="Z306" s="22">
        <v>4</v>
      </c>
      <c r="AA306" s="23"/>
      <c r="AB306" s="23"/>
      <c r="AC306" s="23">
        <v>3</v>
      </c>
      <c r="AD306" s="23"/>
      <c r="AE306" s="24"/>
      <c r="AF306" s="24"/>
      <c r="AG306" s="24">
        <v>3</v>
      </c>
      <c r="AH306" s="24"/>
      <c r="AI306" s="25"/>
      <c r="AJ306" s="25"/>
      <c r="AK306" s="25"/>
      <c r="AL306" s="25">
        <v>4</v>
      </c>
      <c r="AM306" s="26"/>
      <c r="AN306" s="26"/>
      <c r="AO306" s="26">
        <v>3</v>
      </c>
      <c r="AP306" s="26"/>
      <c r="AQ306" s="22"/>
      <c r="AR306" s="22"/>
      <c r="AS306" s="22"/>
      <c r="AT306" s="22">
        <v>4</v>
      </c>
      <c r="AU306" s="27"/>
      <c r="AV306" s="27"/>
      <c r="AW306" s="27">
        <v>3</v>
      </c>
      <c r="AX306" s="27"/>
      <c r="AY306" s="21"/>
      <c r="AZ306" s="21"/>
      <c r="BA306" s="21">
        <v>3</v>
      </c>
      <c r="BB306" s="21"/>
      <c r="BC306" s="22"/>
      <c r="BD306" s="22"/>
      <c r="BE306" s="22">
        <v>3</v>
      </c>
      <c r="BF306" s="22"/>
      <c r="BG306" s="23"/>
      <c r="BH306" s="23"/>
      <c r="BI306" s="23"/>
      <c r="BJ306" s="23">
        <v>4</v>
      </c>
      <c r="BK306" s="24"/>
      <c r="BL306" s="24"/>
      <c r="BM306" s="24"/>
      <c r="BN306" s="24">
        <v>4</v>
      </c>
      <c r="BO306" s="25"/>
      <c r="BP306" s="25"/>
      <c r="BQ306" s="25"/>
      <c r="BR306" s="25">
        <v>4</v>
      </c>
      <c r="BS306" s="26"/>
      <c r="BT306" s="26"/>
      <c r="BU306" s="26"/>
      <c r="BV306" s="26">
        <v>4</v>
      </c>
      <c r="CK306" s="28"/>
      <c r="CP306" s="28"/>
    </row>
    <row r="307" spans="1:94">
      <c r="A307" s="17">
        <v>244</v>
      </c>
      <c r="B307" s="512">
        <v>18</v>
      </c>
      <c r="C307" s="818"/>
      <c r="D307" s="20"/>
      <c r="E307" s="20">
        <v>1</v>
      </c>
      <c r="F307" s="501"/>
      <c r="G307" s="20"/>
      <c r="H307" s="20"/>
      <c r="I307" s="20">
        <v>1</v>
      </c>
      <c r="J307" s="20"/>
      <c r="K307" s="20"/>
      <c r="L307" s="20"/>
      <c r="M307" s="20"/>
      <c r="N307" s="20"/>
      <c r="O307" s="20"/>
      <c r="P307" s="20"/>
      <c r="Q307" s="20"/>
      <c r="R307" s="501"/>
      <c r="S307" s="21"/>
      <c r="T307" s="21"/>
      <c r="U307" s="21">
        <v>3</v>
      </c>
      <c r="V307" s="21"/>
      <c r="W307" s="22"/>
      <c r="X307" s="22"/>
      <c r="Y307" s="22">
        <v>3</v>
      </c>
      <c r="Z307" s="22"/>
      <c r="AA307" s="23"/>
      <c r="AB307" s="23"/>
      <c r="AC307" s="23">
        <v>3</v>
      </c>
      <c r="AD307" s="23"/>
      <c r="AE307" s="24"/>
      <c r="AF307" s="24"/>
      <c r="AG307" s="24"/>
      <c r="AH307" s="24">
        <v>4</v>
      </c>
      <c r="AI307" s="25"/>
      <c r="AJ307" s="25"/>
      <c r="AK307" s="25">
        <v>3</v>
      </c>
      <c r="AL307" s="25"/>
      <c r="AM307" s="26"/>
      <c r="AN307" s="26"/>
      <c r="AO307" s="26"/>
      <c r="AP307" s="26">
        <v>4</v>
      </c>
      <c r="AQ307" s="22"/>
      <c r="AR307" s="22"/>
      <c r="AS307" s="22"/>
      <c r="AT307" s="22">
        <v>4</v>
      </c>
      <c r="AU307" s="27"/>
      <c r="AV307" s="27"/>
      <c r="AW307" s="27">
        <v>3</v>
      </c>
      <c r="AX307" s="27"/>
      <c r="AY307" s="21"/>
      <c r="AZ307" s="21"/>
      <c r="BA307" s="21">
        <v>3</v>
      </c>
      <c r="BB307" s="21"/>
      <c r="BC307" s="22"/>
      <c r="BD307" s="22"/>
      <c r="BE307" s="22">
        <v>3</v>
      </c>
      <c r="BF307" s="22"/>
      <c r="BG307" s="23"/>
      <c r="BH307" s="23"/>
      <c r="BI307" s="23"/>
      <c r="BJ307" s="23">
        <v>4</v>
      </c>
      <c r="BK307" s="24"/>
      <c r="BL307" s="24"/>
      <c r="BM307" s="24"/>
      <c r="BN307" s="24">
        <v>4</v>
      </c>
      <c r="BO307" s="25"/>
      <c r="BP307" s="25"/>
      <c r="BQ307" s="25">
        <v>3</v>
      </c>
      <c r="BR307" s="25"/>
      <c r="BS307" s="26"/>
      <c r="BT307" s="26"/>
      <c r="BU307" s="26">
        <v>3</v>
      </c>
      <c r="BV307" s="26"/>
      <c r="CK307" s="28"/>
      <c r="CP307" s="28"/>
    </row>
    <row r="308" spans="1:94">
      <c r="A308" s="17">
        <v>245</v>
      </c>
      <c r="B308" s="512">
        <v>19</v>
      </c>
      <c r="C308" s="818"/>
      <c r="D308" s="20"/>
      <c r="E308" s="20">
        <v>1</v>
      </c>
      <c r="F308" s="501"/>
      <c r="G308" s="20"/>
      <c r="H308" s="20"/>
      <c r="I308" s="20">
        <v>1</v>
      </c>
      <c r="J308" s="20"/>
      <c r="K308" s="20"/>
      <c r="L308" s="20"/>
      <c r="M308" s="20"/>
      <c r="N308" s="20"/>
      <c r="O308" s="20"/>
      <c r="P308" s="20"/>
      <c r="Q308" s="20"/>
      <c r="R308" s="501"/>
      <c r="S308" s="21"/>
      <c r="T308" s="21"/>
      <c r="U308" s="21">
        <v>3</v>
      </c>
      <c r="V308" s="21"/>
      <c r="W308" s="22"/>
      <c r="X308" s="22"/>
      <c r="Y308" s="22">
        <v>3</v>
      </c>
      <c r="Z308" s="22"/>
      <c r="AA308" s="23"/>
      <c r="AB308" s="23"/>
      <c r="AC308" s="23">
        <v>3</v>
      </c>
      <c r="AD308" s="23"/>
      <c r="AE308" s="24"/>
      <c r="AF308" s="24"/>
      <c r="AG308" s="24">
        <v>3</v>
      </c>
      <c r="AH308" s="24"/>
      <c r="AI308" s="25"/>
      <c r="AJ308" s="25"/>
      <c r="AK308" s="25">
        <v>3</v>
      </c>
      <c r="AL308" s="25"/>
      <c r="AM308" s="26"/>
      <c r="AN308" s="26"/>
      <c r="AO308" s="26">
        <v>3</v>
      </c>
      <c r="AP308" s="26"/>
      <c r="AQ308" s="22"/>
      <c r="AR308" s="22"/>
      <c r="AS308" s="22">
        <v>3</v>
      </c>
      <c r="AT308" s="22"/>
      <c r="AU308" s="27"/>
      <c r="AV308" s="27"/>
      <c r="AW308" s="27">
        <v>3</v>
      </c>
      <c r="AX308" s="27"/>
      <c r="AY308" s="21"/>
      <c r="AZ308" s="21"/>
      <c r="BA308" s="21">
        <v>3</v>
      </c>
      <c r="BB308" s="21"/>
      <c r="BC308" s="22"/>
      <c r="BD308" s="22"/>
      <c r="BE308" s="22">
        <v>3</v>
      </c>
      <c r="BF308" s="22"/>
      <c r="BG308" s="23"/>
      <c r="BH308" s="23"/>
      <c r="BI308" s="23"/>
      <c r="BJ308" s="23">
        <v>4</v>
      </c>
      <c r="BK308" s="24"/>
      <c r="BL308" s="24"/>
      <c r="BM308" s="24"/>
      <c r="BN308" s="24">
        <v>4</v>
      </c>
      <c r="BO308" s="25"/>
      <c r="BP308" s="25"/>
      <c r="BQ308" s="25"/>
      <c r="BR308" s="25">
        <v>4</v>
      </c>
      <c r="BS308" s="26"/>
      <c r="BT308" s="26"/>
      <c r="BU308" s="26"/>
      <c r="BV308" s="26">
        <v>4</v>
      </c>
      <c r="CK308" s="28"/>
      <c r="CP308" s="28"/>
    </row>
    <row r="309" spans="1:94">
      <c r="A309" s="17">
        <v>246</v>
      </c>
      <c r="B309" s="512">
        <v>20</v>
      </c>
      <c r="C309" s="818"/>
      <c r="D309" s="20">
        <v>1</v>
      </c>
      <c r="E309" s="20"/>
      <c r="F309" s="501"/>
      <c r="G309" s="20"/>
      <c r="H309" s="20"/>
      <c r="I309" s="20"/>
      <c r="J309" s="20"/>
      <c r="K309" s="20">
        <v>1</v>
      </c>
      <c r="L309" s="20"/>
      <c r="M309" s="20"/>
      <c r="N309" s="20"/>
      <c r="O309" s="20"/>
      <c r="P309" s="20"/>
      <c r="Q309" s="20"/>
      <c r="R309" s="501"/>
      <c r="S309" s="21"/>
      <c r="T309" s="21"/>
      <c r="U309" s="21">
        <v>3</v>
      </c>
      <c r="V309" s="21"/>
      <c r="W309" s="22"/>
      <c r="X309" s="22"/>
      <c r="Y309" s="22">
        <v>3</v>
      </c>
      <c r="Z309" s="22"/>
      <c r="AA309" s="23"/>
      <c r="AB309" s="23"/>
      <c r="AC309" s="23">
        <v>3</v>
      </c>
      <c r="AD309" s="23"/>
      <c r="AE309" s="24"/>
      <c r="AF309" s="24"/>
      <c r="AG309" s="24">
        <v>3</v>
      </c>
      <c r="AH309" s="24"/>
      <c r="AI309" s="25"/>
      <c r="AJ309" s="25"/>
      <c r="AK309" s="25">
        <v>3</v>
      </c>
      <c r="AL309" s="25"/>
      <c r="AM309" s="26"/>
      <c r="AN309" s="26"/>
      <c r="AO309" s="26"/>
      <c r="AP309" s="26">
        <v>4</v>
      </c>
      <c r="AQ309" s="22"/>
      <c r="AR309" s="22"/>
      <c r="AS309" s="22">
        <v>3</v>
      </c>
      <c r="AT309" s="22"/>
      <c r="AU309" s="27"/>
      <c r="AV309" s="27"/>
      <c r="AW309" s="27">
        <v>3</v>
      </c>
      <c r="AX309" s="27"/>
      <c r="AY309" s="21"/>
      <c r="AZ309" s="21"/>
      <c r="BA309" s="21">
        <v>3</v>
      </c>
      <c r="BB309" s="21"/>
      <c r="BC309" s="22"/>
      <c r="BD309" s="22"/>
      <c r="BE309" s="22">
        <v>3</v>
      </c>
      <c r="BF309" s="22"/>
      <c r="BG309" s="23"/>
      <c r="BH309" s="23"/>
      <c r="BI309" s="23"/>
      <c r="BJ309" s="23">
        <v>4</v>
      </c>
      <c r="BK309" s="24"/>
      <c r="BL309" s="24"/>
      <c r="BM309" s="24"/>
      <c r="BN309" s="24">
        <v>4</v>
      </c>
      <c r="BO309" s="25"/>
      <c r="BP309" s="25"/>
      <c r="BQ309" s="25"/>
      <c r="BR309" s="25">
        <v>4</v>
      </c>
      <c r="BS309" s="26"/>
      <c r="BT309" s="26"/>
      <c r="BU309" s="26"/>
      <c r="BV309" s="26">
        <v>4</v>
      </c>
      <c r="CK309" s="28"/>
      <c r="CP309" s="28"/>
    </row>
    <row r="310" spans="1:94">
      <c r="A310" s="17">
        <v>247</v>
      </c>
      <c r="B310" s="512">
        <v>21</v>
      </c>
      <c r="C310" s="818"/>
      <c r="D310" s="20"/>
      <c r="E310" s="20">
        <v>1</v>
      </c>
      <c r="F310" s="501"/>
      <c r="G310" s="20"/>
      <c r="H310" s="20"/>
      <c r="I310" s="20">
        <v>1</v>
      </c>
      <c r="J310" s="20"/>
      <c r="K310" s="20"/>
      <c r="L310" s="20"/>
      <c r="M310" s="20"/>
      <c r="N310" s="20"/>
      <c r="O310" s="20"/>
      <c r="P310" s="20"/>
      <c r="Q310" s="20"/>
      <c r="R310" s="501"/>
      <c r="S310" s="21"/>
      <c r="T310" s="21"/>
      <c r="U310" s="21">
        <v>3</v>
      </c>
      <c r="V310" s="21"/>
      <c r="W310" s="22"/>
      <c r="X310" s="22"/>
      <c r="Y310" s="22">
        <v>3</v>
      </c>
      <c r="Z310" s="22"/>
      <c r="AA310" s="23"/>
      <c r="AB310" s="23"/>
      <c r="AC310" s="23">
        <v>3</v>
      </c>
      <c r="AD310" s="23"/>
      <c r="AE310" s="24"/>
      <c r="AF310" s="24"/>
      <c r="AG310" s="24">
        <v>3</v>
      </c>
      <c r="AH310" s="24"/>
      <c r="AI310" s="25"/>
      <c r="AJ310" s="25"/>
      <c r="AK310" s="25">
        <v>3</v>
      </c>
      <c r="AL310" s="25"/>
      <c r="AM310" s="26"/>
      <c r="AN310" s="26"/>
      <c r="AO310" s="26">
        <v>3</v>
      </c>
      <c r="AP310" s="26"/>
      <c r="AQ310" s="22"/>
      <c r="AR310" s="22"/>
      <c r="AS310" s="22">
        <v>3</v>
      </c>
      <c r="AT310" s="22"/>
      <c r="AU310" s="27"/>
      <c r="AV310" s="27"/>
      <c r="AW310" s="27">
        <v>3</v>
      </c>
      <c r="AX310" s="27"/>
      <c r="AY310" s="21"/>
      <c r="AZ310" s="21"/>
      <c r="BA310" s="21">
        <v>3</v>
      </c>
      <c r="BB310" s="21"/>
      <c r="BC310" s="22"/>
      <c r="BD310" s="22"/>
      <c r="BE310" s="22">
        <v>3</v>
      </c>
      <c r="BF310" s="22"/>
      <c r="BG310" s="23"/>
      <c r="BH310" s="23"/>
      <c r="BI310" s="23"/>
      <c r="BJ310" s="23">
        <v>4</v>
      </c>
      <c r="BK310" s="24"/>
      <c r="BL310" s="24"/>
      <c r="BM310" s="24">
        <v>3</v>
      </c>
      <c r="BN310" s="24"/>
      <c r="BO310" s="25"/>
      <c r="BP310" s="25"/>
      <c r="BQ310" s="25"/>
      <c r="BR310" s="25">
        <v>4</v>
      </c>
      <c r="BS310" s="26"/>
      <c r="BT310" s="26"/>
      <c r="BU310" s="26"/>
      <c r="BV310" s="26">
        <v>4</v>
      </c>
      <c r="CK310" s="28"/>
      <c r="CP310" s="28"/>
    </row>
    <row r="311" spans="1:94">
      <c r="A311" s="17">
        <v>248</v>
      </c>
      <c r="B311" s="512">
        <v>22</v>
      </c>
      <c r="C311" s="818"/>
      <c r="D311" s="20">
        <v>1</v>
      </c>
      <c r="E311" s="20"/>
      <c r="F311" s="501"/>
      <c r="G311" s="20"/>
      <c r="H311" s="20"/>
      <c r="I311" s="20"/>
      <c r="J311" s="20"/>
      <c r="K311" s="20">
        <v>1</v>
      </c>
      <c r="L311" s="20"/>
      <c r="M311" s="20"/>
      <c r="N311" s="20"/>
      <c r="O311" s="20"/>
      <c r="P311" s="20"/>
      <c r="Q311" s="20"/>
      <c r="R311" s="501"/>
      <c r="S311" s="21"/>
      <c r="T311" s="21"/>
      <c r="U311" s="21"/>
      <c r="V311" s="21">
        <v>4</v>
      </c>
      <c r="W311" s="22"/>
      <c r="X311" s="22"/>
      <c r="Y311" s="22">
        <v>3</v>
      </c>
      <c r="Z311" s="22"/>
      <c r="AA311" s="23"/>
      <c r="AB311" s="23"/>
      <c r="AC311" s="23">
        <v>3</v>
      </c>
      <c r="AD311" s="23"/>
      <c r="AE311" s="24"/>
      <c r="AF311" s="24"/>
      <c r="AG311" s="24">
        <v>3</v>
      </c>
      <c r="AH311" s="24"/>
      <c r="AI311" s="25"/>
      <c r="AJ311" s="25"/>
      <c r="AK311" s="25">
        <v>3</v>
      </c>
      <c r="AL311" s="25"/>
      <c r="AM311" s="26"/>
      <c r="AN311" s="26"/>
      <c r="AO311" s="26"/>
      <c r="AP311" s="26">
        <v>4</v>
      </c>
      <c r="AQ311" s="22"/>
      <c r="AR311" s="22"/>
      <c r="AS311" s="22">
        <v>3</v>
      </c>
      <c r="AT311" s="22"/>
      <c r="AU311" s="27"/>
      <c r="AV311" s="27"/>
      <c r="AW311" s="27">
        <v>3</v>
      </c>
      <c r="AX311" s="27"/>
      <c r="AY311" s="21"/>
      <c r="AZ311" s="21"/>
      <c r="BA311" s="21">
        <v>3</v>
      </c>
      <c r="BB311" s="21"/>
      <c r="BC311" s="22"/>
      <c r="BD311" s="22"/>
      <c r="BE311" s="22">
        <v>3</v>
      </c>
      <c r="BF311" s="22"/>
      <c r="BG311" s="23"/>
      <c r="BH311" s="23"/>
      <c r="BI311" s="23"/>
      <c r="BJ311" s="23">
        <v>4</v>
      </c>
      <c r="BK311" s="24"/>
      <c r="BL311" s="24"/>
      <c r="BM311" s="24"/>
      <c r="BN311" s="24">
        <v>4</v>
      </c>
      <c r="BO311" s="25"/>
      <c r="BP311" s="25"/>
      <c r="BQ311" s="25"/>
      <c r="BR311" s="25">
        <v>4</v>
      </c>
      <c r="BS311" s="26"/>
      <c r="BT311" s="26"/>
      <c r="BU311" s="26"/>
      <c r="BV311" s="26">
        <v>4</v>
      </c>
      <c r="CK311" s="28"/>
      <c r="CP311" s="28"/>
    </row>
    <row r="312" spans="1:94">
      <c r="A312" s="17">
        <v>249</v>
      </c>
      <c r="B312" s="512">
        <v>23</v>
      </c>
      <c r="C312" s="818"/>
      <c r="D312" s="20"/>
      <c r="E312" s="20">
        <v>1</v>
      </c>
      <c r="F312" s="501"/>
      <c r="G312" s="20"/>
      <c r="H312" s="20"/>
      <c r="I312" s="20"/>
      <c r="J312" s="20"/>
      <c r="K312" s="20">
        <v>1</v>
      </c>
      <c r="L312" s="20"/>
      <c r="M312" s="20"/>
      <c r="N312" s="20"/>
      <c r="O312" s="20"/>
      <c r="P312" s="20"/>
      <c r="Q312" s="20"/>
      <c r="R312" s="501"/>
      <c r="S312" s="21"/>
      <c r="T312" s="21"/>
      <c r="U312" s="21">
        <v>3</v>
      </c>
      <c r="V312" s="21"/>
      <c r="W312" s="22"/>
      <c r="X312" s="22"/>
      <c r="Y312" s="22">
        <v>3</v>
      </c>
      <c r="Z312" s="22"/>
      <c r="AA312" s="23"/>
      <c r="AB312" s="23"/>
      <c r="AC312" s="23">
        <v>3</v>
      </c>
      <c r="AD312" s="23"/>
      <c r="AE312" s="24"/>
      <c r="AF312" s="24"/>
      <c r="AG312" s="24">
        <v>3</v>
      </c>
      <c r="AH312" s="24"/>
      <c r="AI312" s="25"/>
      <c r="AJ312" s="25"/>
      <c r="AK312" s="25">
        <v>3</v>
      </c>
      <c r="AL312" s="25"/>
      <c r="AM312" s="26"/>
      <c r="AN312" s="26"/>
      <c r="AO312" s="26"/>
      <c r="AP312" s="26">
        <v>4</v>
      </c>
      <c r="AQ312" s="22"/>
      <c r="AR312" s="22"/>
      <c r="AS312" s="22">
        <v>3</v>
      </c>
      <c r="AT312" s="22"/>
      <c r="AU312" s="27"/>
      <c r="AV312" s="27"/>
      <c r="AW312" s="27">
        <v>3</v>
      </c>
      <c r="AX312" s="27"/>
      <c r="AY312" s="21"/>
      <c r="AZ312" s="21"/>
      <c r="BA312" s="21">
        <v>3</v>
      </c>
      <c r="BB312" s="21"/>
      <c r="BC312" s="22"/>
      <c r="BD312" s="22"/>
      <c r="BE312" s="22">
        <v>3</v>
      </c>
      <c r="BF312" s="22"/>
      <c r="BG312" s="23"/>
      <c r="BH312" s="23"/>
      <c r="BI312" s="23"/>
      <c r="BJ312" s="23">
        <v>4</v>
      </c>
      <c r="BK312" s="24"/>
      <c r="BL312" s="24"/>
      <c r="BM312" s="24"/>
      <c r="BN312" s="24">
        <v>4</v>
      </c>
      <c r="BO312" s="25"/>
      <c r="BP312" s="25"/>
      <c r="BQ312" s="25"/>
      <c r="BR312" s="25">
        <v>4</v>
      </c>
      <c r="BS312" s="26"/>
      <c r="BT312" s="26"/>
      <c r="BU312" s="26"/>
      <c r="BV312" s="26">
        <v>4</v>
      </c>
      <c r="CK312" s="28"/>
      <c r="CP312" s="28"/>
    </row>
    <row r="313" spans="1:94">
      <c r="A313" s="17">
        <v>250</v>
      </c>
      <c r="B313" s="512">
        <v>24</v>
      </c>
      <c r="C313" s="818"/>
      <c r="D313" s="20"/>
      <c r="E313" s="20"/>
      <c r="F313" s="501">
        <v>1</v>
      </c>
      <c r="G313" s="20"/>
      <c r="H313" s="20"/>
      <c r="I313" s="20"/>
      <c r="J313" s="20"/>
      <c r="K313" s="20">
        <v>1</v>
      </c>
      <c r="L313" s="20"/>
      <c r="M313" s="20"/>
      <c r="N313" s="20"/>
      <c r="O313" s="20"/>
      <c r="P313" s="20"/>
      <c r="Q313" s="20"/>
      <c r="R313" s="501"/>
      <c r="S313" s="21"/>
      <c r="T313" s="21"/>
      <c r="U313" s="21">
        <v>3</v>
      </c>
      <c r="V313" s="21"/>
      <c r="W313" s="22"/>
      <c r="X313" s="22"/>
      <c r="Y313" s="22">
        <v>3</v>
      </c>
      <c r="Z313" s="22"/>
      <c r="AA313" s="23"/>
      <c r="AB313" s="23"/>
      <c r="AC313" s="23">
        <v>3</v>
      </c>
      <c r="AD313" s="23"/>
      <c r="AE313" s="24"/>
      <c r="AF313" s="24"/>
      <c r="AG313" s="24">
        <v>3</v>
      </c>
      <c r="AH313" s="24"/>
      <c r="AI313" s="25"/>
      <c r="AJ313" s="25"/>
      <c r="AK313" s="25">
        <v>3</v>
      </c>
      <c r="AL313" s="25"/>
      <c r="AM313" s="26"/>
      <c r="AN313" s="26"/>
      <c r="AO313" s="26">
        <v>3</v>
      </c>
      <c r="AP313" s="26"/>
      <c r="AQ313" s="22"/>
      <c r="AR313" s="22"/>
      <c r="AS313" s="22">
        <v>3</v>
      </c>
      <c r="AT313" s="22"/>
      <c r="AU313" s="27"/>
      <c r="AV313" s="27"/>
      <c r="AW313" s="27">
        <v>3</v>
      </c>
      <c r="AX313" s="27"/>
      <c r="AY313" s="21"/>
      <c r="AZ313" s="21"/>
      <c r="BA313" s="21">
        <v>3</v>
      </c>
      <c r="BB313" s="21"/>
      <c r="BC313" s="22"/>
      <c r="BD313" s="22"/>
      <c r="BE313" s="22">
        <v>3</v>
      </c>
      <c r="BF313" s="22"/>
      <c r="BG313" s="23"/>
      <c r="BH313" s="23"/>
      <c r="BI313" s="23"/>
      <c r="BJ313" s="23">
        <v>4</v>
      </c>
      <c r="BK313" s="24"/>
      <c r="BL313" s="24"/>
      <c r="BM313" s="24"/>
      <c r="BN313" s="24">
        <v>4</v>
      </c>
      <c r="BO313" s="25"/>
      <c r="BP313" s="25"/>
      <c r="BQ313" s="25">
        <v>3</v>
      </c>
      <c r="BR313" s="25"/>
      <c r="BS313" s="26"/>
      <c r="BT313" s="26"/>
      <c r="BU313" s="26">
        <v>3</v>
      </c>
      <c r="BV313" s="26"/>
      <c r="CK313" s="28"/>
      <c r="CP313" s="28"/>
    </row>
    <row r="314" spans="1:94">
      <c r="A314" s="17">
        <v>251</v>
      </c>
      <c r="B314" s="512">
        <v>25</v>
      </c>
      <c r="C314" s="818"/>
      <c r="D314" s="20"/>
      <c r="E314" s="20">
        <v>1</v>
      </c>
      <c r="F314" s="501"/>
      <c r="G314" s="20"/>
      <c r="H314" s="20"/>
      <c r="I314" s="20">
        <v>1</v>
      </c>
      <c r="J314" s="20"/>
      <c r="K314" s="20"/>
      <c r="L314" s="20"/>
      <c r="M314" s="20"/>
      <c r="N314" s="20"/>
      <c r="O314" s="20"/>
      <c r="P314" s="20"/>
      <c r="Q314" s="20"/>
      <c r="R314" s="501"/>
      <c r="S314" s="21"/>
      <c r="T314" s="21"/>
      <c r="U314" s="21">
        <v>3</v>
      </c>
      <c r="V314" s="21"/>
      <c r="W314" s="22"/>
      <c r="X314" s="22"/>
      <c r="Y314" s="22">
        <v>3</v>
      </c>
      <c r="Z314" s="22"/>
      <c r="AA314" s="23"/>
      <c r="AB314" s="23"/>
      <c r="AC314" s="23">
        <v>3</v>
      </c>
      <c r="AD314" s="23"/>
      <c r="AE314" s="24"/>
      <c r="AF314" s="24"/>
      <c r="AG314" s="24">
        <v>3</v>
      </c>
      <c r="AH314" s="24"/>
      <c r="AI314" s="25"/>
      <c r="AJ314" s="25"/>
      <c r="AK314" s="25">
        <v>3</v>
      </c>
      <c r="AL314" s="25"/>
      <c r="AM314" s="26"/>
      <c r="AN314" s="26"/>
      <c r="AO314" s="26">
        <v>3</v>
      </c>
      <c r="AP314" s="26"/>
      <c r="AQ314" s="22"/>
      <c r="AR314" s="22"/>
      <c r="AS314" s="22"/>
      <c r="AT314" s="22">
        <v>4</v>
      </c>
      <c r="AU314" s="27"/>
      <c r="AV314" s="27"/>
      <c r="AW314" s="27">
        <v>3</v>
      </c>
      <c r="AX314" s="27"/>
      <c r="AY314" s="21"/>
      <c r="AZ314" s="21"/>
      <c r="BA314" s="21">
        <v>3</v>
      </c>
      <c r="BB314" s="21"/>
      <c r="BC314" s="22"/>
      <c r="BD314" s="22"/>
      <c r="BE314" s="22">
        <v>3</v>
      </c>
      <c r="BF314" s="22"/>
      <c r="BG314" s="23"/>
      <c r="BH314" s="23"/>
      <c r="BI314" s="23"/>
      <c r="BJ314" s="23">
        <v>4</v>
      </c>
      <c r="BK314" s="24"/>
      <c r="BL314" s="24"/>
      <c r="BM314" s="24"/>
      <c r="BN314" s="24">
        <v>4</v>
      </c>
      <c r="BO314" s="25"/>
      <c r="BP314" s="25"/>
      <c r="BQ314" s="25"/>
      <c r="BR314" s="25">
        <v>4</v>
      </c>
      <c r="BS314" s="26"/>
      <c r="BT314" s="26"/>
      <c r="BU314" s="26"/>
      <c r="BV314" s="26">
        <v>4</v>
      </c>
      <c r="CK314" s="28"/>
      <c r="CP314" s="28"/>
    </row>
    <row r="315" spans="1:94">
      <c r="A315" s="17">
        <v>252</v>
      </c>
      <c r="B315" s="512">
        <v>26</v>
      </c>
      <c r="C315" s="818"/>
      <c r="D315" s="20">
        <v>1</v>
      </c>
      <c r="E315" s="20"/>
      <c r="F315" s="501"/>
      <c r="G315" s="20"/>
      <c r="H315" s="20"/>
      <c r="I315" s="20"/>
      <c r="J315" s="20"/>
      <c r="K315" s="20">
        <v>1</v>
      </c>
      <c r="L315" s="20"/>
      <c r="M315" s="20"/>
      <c r="N315" s="20"/>
      <c r="O315" s="20"/>
      <c r="P315" s="20"/>
      <c r="Q315" s="20"/>
      <c r="R315" s="501"/>
      <c r="S315" s="21"/>
      <c r="T315" s="21"/>
      <c r="U315" s="21"/>
      <c r="V315" s="21">
        <v>4</v>
      </c>
      <c r="W315" s="22"/>
      <c r="X315" s="22"/>
      <c r="Y315" s="22"/>
      <c r="Z315" s="22">
        <v>4</v>
      </c>
      <c r="AA315" s="23"/>
      <c r="AB315" s="23"/>
      <c r="AC315" s="23">
        <v>3</v>
      </c>
      <c r="AD315" s="23"/>
      <c r="AE315" s="24"/>
      <c r="AF315" s="24"/>
      <c r="AG315" s="24">
        <v>3</v>
      </c>
      <c r="AH315" s="24"/>
      <c r="AI315" s="25"/>
      <c r="AJ315" s="25"/>
      <c r="AK315" s="25">
        <v>3</v>
      </c>
      <c r="AL315" s="25"/>
      <c r="AM315" s="26"/>
      <c r="AN315" s="26"/>
      <c r="AO315" s="26"/>
      <c r="AP315" s="26">
        <v>4</v>
      </c>
      <c r="AQ315" s="22"/>
      <c r="AR315" s="22"/>
      <c r="AS315" s="22">
        <v>3</v>
      </c>
      <c r="AT315" s="22"/>
      <c r="AU315" s="27"/>
      <c r="AV315" s="27"/>
      <c r="AW315" s="27">
        <v>3</v>
      </c>
      <c r="AX315" s="27"/>
      <c r="AY315" s="21"/>
      <c r="AZ315" s="21"/>
      <c r="BA315" s="21">
        <v>3</v>
      </c>
      <c r="BB315" s="21"/>
      <c r="BC315" s="22"/>
      <c r="BD315" s="22"/>
      <c r="BE315" s="22">
        <v>3</v>
      </c>
      <c r="BF315" s="22"/>
      <c r="BG315" s="23"/>
      <c r="BH315" s="23"/>
      <c r="BI315" s="23"/>
      <c r="BJ315" s="23">
        <v>4</v>
      </c>
      <c r="BK315" s="24"/>
      <c r="BL315" s="24"/>
      <c r="BM315" s="24"/>
      <c r="BN315" s="24">
        <v>4</v>
      </c>
      <c r="BO315" s="25"/>
      <c r="BP315" s="25"/>
      <c r="BQ315" s="25">
        <v>3</v>
      </c>
      <c r="BR315" s="25"/>
      <c r="BS315" s="26"/>
      <c r="BT315" s="26"/>
      <c r="BU315" s="26"/>
      <c r="BV315" s="26">
        <v>4</v>
      </c>
      <c r="CK315" s="28"/>
      <c r="CP315" s="28"/>
    </row>
    <row r="316" spans="1:94">
      <c r="A316" s="17">
        <v>253</v>
      </c>
      <c r="B316" s="512">
        <v>27</v>
      </c>
      <c r="C316" s="818"/>
      <c r="D316" s="20">
        <v>1</v>
      </c>
      <c r="E316" s="20"/>
      <c r="F316" s="501"/>
      <c r="G316" s="20"/>
      <c r="H316" s="20"/>
      <c r="I316" s="20">
        <v>1</v>
      </c>
      <c r="J316" s="20"/>
      <c r="K316" s="20"/>
      <c r="L316" s="20"/>
      <c r="M316" s="20"/>
      <c r="N316" s="20"/>
      <c r="O316" s="20"/>
      <c r="P316" s="20"/>
      <c r="Q316" s="20"/>
      <c r="R316" s="501"/>
      <c r="S316" s="21"/>
      <c r="T316" s="21"/>
      <c r="U316" s="21">
        <v>3</v>
      </c>
      <c r="V316" s="21"/>
      <c r="W316" s="22"/>
      <c r="X316" s="22"/>
      <c r="Y316" s="22">
        <v>3</v>
      </c>
      <c r="Z316" s="22"/>
      <c r="AA316" s="23"/>
      <c r="AB316" s="23"/>
      <c r="AC316" s="23">
        <v>3</v>
      </c>
      <c r="AD316" s="23"/>
      <c r="AE316" s="24"/>
      <c r="AF316" s="24"/>
      <c r="AG316" s="24">
        <v>3</v>
      </c>
      <c r="AH316" s="24"/>
      <c r="AI316" s="25"/>
      <c r="AJ316" s="25"/>
      <c r="AK316" s="25">
        <v>3</v>
      </c>
      <c r="AL316" s="25"/>
      <c r="AM316" s="26"/>
      <c r="AN316" s="26"/>
      <c r="AO316" s="26">
        <v>3</v>
      </c>
      <c r="AP316" s="26"/>
      <c r="AQ316" s="22"/>
      <c r="AR316" s="22"/>
      <c r="AS316" s="22">
        <v>3</v>
      </c>
      <c r="AT316" s="22"/>
      <c r="AU316" s="27"/>
      <c r="AV316" s="27"/>
      <c r="AW316" s="27">
        <v>3</v>
      </c>
      <c r="AX316" s="27"/>
      <c r="AY316" s="21"/>
      <c r="AZ316" s="21"/>
      <c r="BA316" s="21">
        <v>3</v>
      </c>
      <c r="BB316" s="21"/>
      <c r="BC316" s="22"/>
      <c r="BD316" s="22"/>
      <c r="BE316" s="22">
        <v>3</v>
      </c>
      <c r="BF316" s="22"/>
      <c r="BG316" s="23"/>
      <c r="BH316" s="23"/>
      <c r="BI316" s="23">
        <v>3</v>
      </c>
      <c r="BJ316" s="23"/>
      <c r="BK316" s="24"/>
      <c r="BL316" s="24"/>
      <c r="BM316" s="24"/>
      <c r="BN316" s="24">
        <v>4</v>
      </c>
      <c r="BO316" s="25"/>
      <c r="BP316" s="25"/>
      <c r="BQ316" s="25"/>
      <c r="BR316" s="25">
        <v>4</v>
      </c>
      <c r="BS316" s="26"/>
      <c r="BT316" s="26"/>
      <c r="BU316" s="26"/>
      <c r="BV316" s="26">
        <v>4</v>
      </c>
      <c r="CK316" s="28"/>
      <c r="CP316" s="28"/>
    </row>
    <row r="317" spans="1:94">
      <c r="A317" s="17">
        <v>254</v>
      </c>
      <c r="B317" s="512">
        <v>28</v>
      </c>
      <c r="C317" s="818"/>
      <c r="D317" s="20"/>
      <c r="E317" s="20"/>
      <c r="F317" s="501">
        <v>1</v>
      </c>
      <c r="G317" s="20"/>
      <c r="H317" s="20"/>
      <c r="I317" s="20">
        <v>1</v>
      </c>
      <c r="J317" s="20"/>
      <c r="K317" s="20"/>
      <c r="L317" s="20"/>
      <c r="M317" s="20"/>
      <c r="N317" s="20"/>
      <c r="O317" s="20"/>
      <c r="P317" s="20"/>
      <c r="Q317" s="20"/>
      <c r="R317" s="501"/>
      <c r="S317" s="21"/>
      <c r="T317" s="21"/>
      <c r="U317" s="21">
        <v>3</v>
      </c>
      <c r="V317" s="21"/>
      <c r="W317" s="22"/>
      <c r="X317" s="22"/>
      <c r="Y317" s="22">
        <v>3</v>
      </c>
      <c r="Z317" s="22"/>
      <c r="AA317" s="23"/>
      <c r="AB317" s="23"/>
      <c r="AC317" s="23">
        <v>3</v>
      </c>
      <c r="AD317" s="23"/>
      <c r="AE317" s="24"/>
      <c r="AF317" s="24"/>
      <c r="AG317" s="24">
        <v>3</v>
      </c>
      <c r="AH317" s="24"/>
      <c r="AI317" s="25"/>
      <c r="AJ317" s="25"/>
      <c r="AK317" s="25"/>
      <c r="AL317" s="25">
        <v>4</v>
      </c>
      <c r="AM317" s="26"/>
      <c r="AN317" s="26"/>
      <c r="AO317" s="26">
        <v>3</v>
      </c>
      <c r="AP317" s="26"/>
      <c r="AQ317" s="22"/>
      <c r="AR317" s="22"/>
      <c r="AS317" s="22"/>
      <c r="AT317" s="22">
        <v>4</v>
      </c>
      <c r="AU317" s="27"/>
      <c r="AV317" s="27"/>
      <c r="AW317" s="27">
        <v>3</v>
      </c>
      <c r="AX317" s="27"/>
      <c r="AY317" s="21"/>
      <c r="AZ317" s="21"/>
      <c r="BA317" s="21">
        <v>3</v>
      </c>
      <c r="BB317" s="21"/>
      <c r="BC317" s="22"/>
      <c r="BD317" s="22"/>
      <c r="BE317" s="22">
        <v>3</v>
      </c>
      <c r="BF317" s="22"/>
      <c r="BG317" s="23"/>
      <c r="BH317" s="23"/>
      <c r="BI317" s="23"/>
      <c r="BJ317" s="23">
        <v>4</v>
      </c>
      <c r="BK317" s="24"/>
      <c r="BL317" s="24"/>
      <c r="BM317" s="24"/>
      <c r="BN317" s="24">
        <v>4</v>
      </c>
      <c r="BO317" s="25"/>
      <c r="BP317" s="25"/>
      <c r="BQ317" s="25">
        <v>3</v>
      </c>
      <c r="BR317" s="25"/>
      <c r="BS317" s="26"/>
      <c r="BT317" s="26"/>
      <c r="BU317" s="26">
        <v>3</v>
      </c>
      <c r="BV317" s="26"/>
      <c r="CK317" s="28"/>
      <c r="CP317" s="28"/>
    </row>
    <row r="318" spans="1:94">
      <c r="A318" s="17">
        <v>255</v>
      </c>
      <c r="B318" s="512">
        <v>29</v>
      </c>
      <c r="C318" s="818"/>
      <c r="D318" s="20">
        <v>1</v>
      </c>
      <c r="E318" s="20"/>
      <c r="F318" s="501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501">
        <v>1</v>
      </c>
      <c r="S318" s="21"/>
      <c r="T318" s="21"/>
      <c r="U318" s="21"/>
      <c r="V318" s="21">
        <v>4</v>
      </c>
      <c r="W318" s="22"/>
      <c r="X318" s="22"/>
      <c r="Y318" s="22">
        <v>3</v>
      </c>
      <c r="Z318" s="22"/>
      <c r="AA318" s="23"/>
      <c r="AB318" s="23"/>
      <c r="AC318" s="23"/>
      <c r="AD318" s="23">
        <v>4</v>
      </c>
      <c r="AE318" s="24"/>
      <c r="AF318" s="24"/>
      <c r="AG318" s="24">
        <v>3</v>
      </c>
      <c r="AH318" s="24"/>
      <c r="AI318" s="25"/>
      <c r="AJ318" s="25"/>
      <c r="AK318" s="25">
        <v>3</v>
      </c>
      <c r="AL318" s="25"/>
      <c r="AM318" s="26"/>
      <c r="AN318" s="26"/>
      <c r="AO318" s="26"/>
      <c r="AP318" s="26">
        <v>4</v>
      </c>
      <c r="AQ318" s="22"/>
      <c r="AR318" s="22"/>
      <c r="AS318" s="22"/>
      <c r="AT318" s="22">
        <v>4</v>
      </c>
      <c r="AU318" s="27"/>
      <c r="AV318" s="27"/>
      <c r="AW318" s="27">
        <v>3</v>
      </c>
      <c r="AX318" s="27"/>
      <c r="AY318" s="21"/>
      <c r="AZ318" s="21"/>
      <c r="BA318" s="21">
        <v>3</v>
      </c>
      <c r="BB318" s="21"/>
      <c r="BC318" s="22"/>
      <c r="BD318" s="22"/>
      <c r="BE318" s="22"/>
      <c r="BF318" s="22">
        <v>4</v>
      </c>
      <c r="BG318" s="23"/>
      <c r="BH318" s="23"/>
      <c r="BI318" s="23"/>
      <c r="BJ318" s="23">
        <v>4</v>
      </c>
      <c r="BK318" s="24"/>
      <c r="BL318" s="24"/>
      <c r="BM318" s="24"/>
      <c r="BN318" s="24">
        <v>4</v>
      </c>
      <c r="BO318" s="25"/>
      <c r="BP318" s="25"/>
      <c r="BQ318" s="25">
        <v>3</v>
      </c>
      <c r="BR318" s="25"/>
      <c r="BS318" s="26"/>
      <c r="BT318" s="26"/>
      <c r="BU318" s="26"/>
      <c r="BV318" s="26">
        <v>4</v>
      </c>
      <c r="CK318" s="28"/>
      <c r="CP318" s="28"/>
    </row>
    <row r="319" spans="1:94">
      <c r="A319" s="17">
        <v>256</v>
      </c>
      <c r="B319" s="512">
        <v>30</v>
      </c>
      <c r="C319" s="818"/>
      <c r="D319" s="20"/>
      <c r="E319" s="20">
        <v>1</v>
      </c>
      <c r="F319" s="501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501">
        <v>1</v>
      </c>
      <c r="S319" s="21"/>
      <c r="T319" s="21"/>
      <c r="U319" s="21">
        <v>3</v>
      </c>
      <c r="V319" s="21"/>
      <c r="W319" s="22"/>
      <c r="X319" s="22"/>
      <c r="Y319" s="22"/>
      <c r="Z319" s="22">
        <v>4</v>
      </c>
      <c r="AA319" s="23"/>
      <c r="AB319" s="23"/>
      <c r="AC319" s="23"/>
      <c r="AD319" s="23">
        <v>4</v>
      </c>
      <c r="AE319" s="24"/>
      <c r="AF319" s="24"/>
      <c r="AG319" s="24">
        <v>3</v>
      </c>
      <c r="AH319" s="24"/>
      <c r="AI319" s="25"/>
      <c r="AJ319" s="25"/>
      <c r="AK319" s="25">
        <v>3</v>
      </c>
      <c r="AL319" s="25"/>
      <c r="AM319" s="26"/>
      <c r="AN319" s="26"/>
      <c r="AO319" s="26"/>
      <c r="AP319" s="26">
        <v>4</v>
      </c>
      <c r="AQ319" s="22"/>
      <c r="AR319" s="22"/>
      <c r="AS319" s="22">
        <v>3</v>
      </c>
      <c r="AT319" s="22"/>
      <c r="AU319" s="27"/>
      <c r="AV319" s="27"/>
      <c r="AW319" s="27">
        <v>3</v>
      </c>
      <c r="AX319" s="27"/>
      <c r="AY319" s="21"/>
      <c r="AZ319" s="21"/>
      <c r="BA319" s="21">
        <v>3</v>
      </c>
      <c r="BB319" s="21"/>
      <c r="BC319" s="22"/>
      <c r="BD319" s="22"/>
      <c r="BE319" s="22"/>
      <c r="BF319" s="22">
        <v>4</v>
      </c>
      <c r="BG319" s="23"/>
      <c r="BH319" s="23"/>
      <c r="BI319" s="23"/>
      <c r="BJ319" s="23">
        <v>4</v>
      </c>
      <c r="BK319" s="24"/>
      <c r="BL319" s="24"/>
      <c r="BM319" s="24"/>
      <c r="BN319" s="24">
        <v>4</v>
      </c>
      <c r="BO319" s="25"/>
      <c r="BP319" s="25"/>
      <c r="BQ319" s="25">
        <v>3</v>
      </c>
      <c r="BR319" s="25"/>
      <c r="BS319" s="26"/>
      <c r="BT319" s="26"/>
      <c r="BU319" s="26">
        <v>3</v>
      </c>
      <c r="BV319" s="26"/>
      <c r="CK319" s="28"/>
      <c r="CP319" s="28"/>
    </row>
    <row r="320" spans="1:94">
      <c r="A320" s="17">
        <v>257</v>
      </c>
      <c r="B320" s="512">
        <v>31</v>
      </c>
      <c r="C320" s="818"/>
      <c r="D320" s="20"/>
      <c r="E320" s="20"/>
      <c r="F320" s="501">
        <v>1</v>
      </c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501">
        <v>1</v>
      </c>
      <c r="S320" s="21"/>
      <c r="T320" s="21"/>
      <c r="U320" s="21"/>
      <c r="V320" s="21">
        <v>4</v>
      </c>
      <c r="W320" s="22"/>
      <c r="X320" s="22"/>
      <c r="Y320" s="22">
        <v>3</v>
      </c>
      <c r="Z320" s="22"/>
      <c r="AA320" s="23"/>
      <c r="AB320" s="23"/>
      <c r="AC320" s="23"/>
      <c r="AD320" s="23">
        <v>4</v>
      </c>
      <c r="AE320" s="24"/>
      <c r="AF320" s="24"/>
      <c r="AG320" s="24">
        <v>3</v>
      </c>
      <c r="AH320" s="24"/>
      <c r="AI320" s="25"/>
      <c r="AJ320" s="25"/>
      <c r="AK320" s="25">
        <v>3</v>
      </c>
      <c r="AL320" s="25"/>
      <c r="AM320" s="26"/>
      <c r="AN320" s="26"/>
      <c r="AO320" s="26">
        <v>3</v>
      </c>
      <c r="AP320" s="26"/>
      <c r="AQ320" s="22"/>
      <c r="AR320" s="22"/>
      <c r="AS320" s="22">
        <v>3</v>
      </c>
      <c r="AT320" s="22"/>
      <c r="AU320" s="27"/>
      <c r="AV320" s="27"/>
      <c r="AW320" s="27">
        <v>3</v>
      </c>
      <c r="AX320" s="27"/>
      <c r="AY320" s="21"/>
      <c r="AZ320" s="21"/>
      <c r="BA320" s="21">
        <v>3</v>
      </c>
      <c r="BB320" s="21"/>
      <c r="BC320" s="22"/>
      <c r="BD320" s="22"/>
      <c r="BE320" s="22">
        <v>3</v>
      </c>
      <c r="BF320" s="22"/>
      <c r="BG320" s="23"/>
      <c r="BH320" s="23"/>
      <c r="BI320" s="23">
        <v>3</v>
      </c>
      <c r="BJ320" s="23"/>
      <c r="BK320" s="24"/>
      <c r="BL320" s="24"/>
      <c r="BM320" s="24"/>
      <c r="BN320" s="24">
        <v>4</v>
      </c>
      <c r="BO320" s="25"/>
      <c r="BP320" s="25"/>
      <c r="BQ320" s="25"/>
      <c r="BR320" s="25">
        <v>4</v>
      </c>
      <c r="BS320" s="26"/>
      <c r="BT320" s="26"/>
      <c r="BU320" s="26"/>
      <c r="BV320" s="26">
        <v>4</v>
      </c>
      <c r="CK320" s="28"/>
      <c r="CP320" s="28"/>
    </row>
    <row r="321" spans="1:94">
      <c r="A321" s="17">
        <v>258</v>
      </c>
      <c r="B321" s="512">
        <v>32</v>
      </c>
      <c r="C321" s="818"/>
      <c r="D321" s="20"/>
      <c r="E321" s="20"/>
      <c r="F321" s="501">
        <v>1</v>
      </c>
      <c r="G321" s="20"/>
      <c r="H321" s="20"/>
      <c r="I321" s="20">
        <v>1</v>
      </c>
      <c r="J321" s="20"/>
      <c r="K321" s="20"/>
      <c r="L321" s="20"/>
      <c r="M321" s="20"/>
      <c r="N321" s="20"/>
      <c r="O321" s="20"/>
      <c r="P321" s="20"/>
      <c r="Q321" s="20"/>
      <c r="R321" s="501"/>
      <c r="S321" s="21"/>
      <c r="T321" s="21"/>
      <c r="U321" s="21">
        <v>3</v>
      </c>
      <c r="V321" s="21"/>
      <c r="W321" s="22"/>
      <c r="X321" s="22"/>
      <c r="Y321" s="22">
        <v>3</v>
      </c>
      <c r="Z321" s="22"/>
      <c r="AA321" s="23"/>
      <c r="AB321" s="23"/>
      <c r="AC321" s="23">
        <v>3</v>
      </c>
      <c r="AD321" s="23"/>
      <c r="AE321" s="24"/>
      <c r="AF321" s="24"/>
      <c r="AG321" s="24">
        <v>3</v>
      </c>
      <c r="AH321" s="24"/>
      <c r="AI321" s="25"/>
      <c r="AJ321" s="25"/>
      <c r="AK321" s="25">
        <v>3</v>
      </c>
      <c r="AL321" s="25"/>
      <c r="AM321" s="26"/>
      <c r="AN321" s="26"/>
      <c r="AO321" s="26">
        <v>3</v>
      </c>
      <c r="AP321" s="26"/>
      <c r="AQ321" s="22"/>
      <c r="AR321" s="22"/>
      <c r="AS321" s="22">
        <v>3</v>
      </c>
      <c r="AT321" s="22"/>
      <c r="AU321" s="27"/>
      <c r="AV321" s="27"/>
      <c r="AW321" s="27">
        <v>3</v>
      </c>
      <c r="AX321" s="27"/>
      <c r="AY321" s="21"/>
      <c r="AZ321" s="21"/>
      <c r="BA321" s="21">
        <v>3</v>
      </c>
      <c r="BB321" s="21"/>
      <c r="BC321" s="22"/>
      <c r="BD321" s="22"/>
      <c r="BE321" s="22">
        <v>3</v>
      </c>
      <c r="BF321" s="22"/>
      <c r="BG321" s="23"/>
      <c r="BH321" s="23"/>
      <c r="BI321" s="23">
        <v>3</v>
      </c>
      <c r="BJ321" s="23"/>
      <c r="BK321" s="24"/>
      <c r="BL321" s="24"/>
      <c r="BM321" s="24"/>
      <c r="BN321" s="24">
        <v>4</v>
      </c>
      <c r="BO321" s="25"/>
      <c r="BP321" s="25"/>
      <c r="BQ321" s="25">
        <v>3</v>
      </c>
      <c r="BR321" s="25"/>
      <c r="BS321" s="26"/>
      <c r="BT321" s="26"/>
      <c r="BU321" s="26">
        <v>3</v>
      </c>
      <c r="BV321" s="26"/>
      <c r="CK321" s="28"/>
      <c r="CP321" s="28"/>
    </row>
    <row r="322" spans="1:94">
      <c r="A322" s="17">
        <v>259</v>
      </c>
      <c r="B322" s="512">
        <v>33</v>
      </c>
      <c r="C322" s="818"/>
      <c r="D322" s="20"/>
      <c r="E322" s="20">
        <v>1</v>
      </c>
      <c r="F322" s="501"/>
      <c r="G322" s="20"/>
      <c r="H322" s="20"/>
      <c r="I322" s="20">
        <v>1</v>
      </c>
      <c r="J322" s="20"/>
      <c r="K322" s="20"/>
      <c r="L322" s="20"/>
      <c r="M322" s="20"/>
      <c r="N322" s="20"/>
      <c r="O322" s="20"/>
      <c r="P322" s="20"/>
      <c r="Q322" s="20"/>
      <c r="R322" s="501"/>
      <c r="S322" s="21"/>
      <c r="T322" s="21"/>
      <c r="U322" s="21">
        <v>3</v>
      </c>
      <c r="V322" s="21"/>
      <c r="W322" s="22"/>
      <c r="X322" s="22"/>
      <c r="Y322" s="22">
        <v>3</v>
      </c>
      <c r="Z322" s="22"/>
      <c r="AA322" s="23"/>
      <c r="AB322" s="23"/>
      <c r="AC322" s="23">
        <v>3</v>
      </c>
      <c r="AD322" s="23"/>
      <c r="AE322" s="24"/>
      <c r="AF322" s="24"/>
      <c r="AG322" s="24">
        <v>3</v>
      </c>
      <c r="AH322" s="24"/>
      <c r="AI322" s="25"/>
      <c r="AJ322" s="25"/>
      <c r="AK322" s="25">
        <v>3</v>
      </c>
      <c r="AL322" s="25"/>
      <c r="AM322" s="26"/>
      <c r="AN322" s="26"/>
      <c r="AO322" s="26">
        <v>3</v>
      </c>
      <c r="AP322" s="26"/>
      <c r="AQ322" s="22"/>
      <c r="AR322" s="22"/>
      <c r="AS322" s="22">
        <v>3</v>
      </c>
      <c r="AT322" s="22"/>
      <c r="AU322" s="27"/>
      <c r="AV322" s="27"/>
      <c r="AW322" s="27">
        <v>3</v>
      </c>
      <c r="AX322" s="27"/>
      <c r="AY322" s="21"/>
      <c r="AZ322" s="21"/>
      <c r="BA322" s="21">
        <v>3</v>
      </c>
      <c r="BB322" s="21"/>
      <c r="BC322" s="22"/>
      <c r="BD322" s="22"/>
      <c r="BE322" s="22"/>
      <c r="BF322" s="22">
        <v>4</v>
      </c>
      <c r="BG322" s="23"/>
      <c r="BH322" s="23"/>
      <c r="BI322" s="23"/>
      <c r="BJ322" s="23">
        <v>4</v>
      </c>
      <c r="BK322" s="24"/>
      <c r="BL322" s="24"/>
      <c r="BM322" s="24"/>
      <c r="BN322" s="24">
        <v>4</v>
      </c>
      <c r="BO322" s="25"/>
      <c r="BP322" s="25"/>
      <c r="BQ322" s="25"/>
      <c r="BR322" s="25">
        <v>4</v>
      </c>
      <c r="BS322" s="26"/>
      <c r="BT322" s="26"/>
      <c r="BU322" s="26"/>
      <c r="BV322" s="26">
        <v>4</v>
      </c>
      <c r="CK322" s="28"/>
      <c r="CP322" s="28"/>
    </row>
    <row r="323" spans="1:94">
      <c r="A323" s="17">
        <v>260</v>
      </c>
      <c r="B323" s="512">
        <v>34</v>
      </c>
      <c r="C323" s="818"/>
      <c r="D323" s="20">
        <v>1</v>
      </c>
      <c r="E323" s="20"/>
      <c r="F323" s="501"/>
      <c r="G323" s="20"/>
      <c r="H323" s="20"/>
      <c r="I323" s="20">
        <v>1</v>
      </c>
      <c r="J323" s="20"/>
      <c r="K323" s="20"/>
      <c r="L323" s="20"/>
      <c r="M323" s="20"/>
      <c r="N323" s="20"/>
      <c r="O323" s="20"/>
      <c r="P323" s="20"/>
      <c r="Q323" s="20"/>
      <c r="R323" s="501"/>
      <c r="S323" s="21"/>
      <c r="T323" s="21"/>
      <c r="U323" s="21"/>
      <c r="V323" s="21">
        <v>4</v>
      </c>
      <c r="W323" s="22"/>
      <c r="X323" s="22"/>
      <c r="Y323" s="22">
        <v>3</v>
      </c>
      <c r="Z323" s="22"/>
      <c r="AA323" s="23"/>
      <c r="AB323" s="23"/>
      <c r="AC323" s="23"/>
      <c r="AD323" s="23">
        <v>4</v>
      </c>
      <c r="AE323" s="24"/>
      <c r="AF323" s="24"/>
      <c r="AG323" s="24">
        <v>3</v>
      </c>
      <c r="AH323" s="24"/>
      <c r="AI323" s="25"/>
      <c r="AJ323" s="25"/>
      <c r="AK323" s="25">
        <v>3</v>
      </c>
      <c r="AL323" s="25"/>
      <c r="AM323" s="26"/>
      <c r="AN323" s="26"/>
      <c r="AO323" s="26"/>
      <c r="AP323" s="26">
        <v>4</v>
      </c>
      <c r="AQ323" s="22"/>
      <c r="AR323" s="22"/>
      <c r="AS323" s="22">
        <v>3</v>
      </c>
      <c r="AT323" s="22"/>
      <c r="AU323" s="27"/>
      <c r="AV323" s="27"/>
      <c r="AW323" s="27">
        <v>3</v>
      </c>
      <c r="AX323" s="27"/>
      <c r="AY323" s="21"/>
      <c r="AZ323" s="21"/>
      <c r="BA323" s="21">
        <v>3</v>
      </c>
      <c r="BB323" s="21"/>
      <c r="BC323" s="22"/>
      <c r="BD323" s="22"/>
      <c r="BE323" s="22"/>
      <c r="BF323" s="22">
        <v>4</v>
      </c>
      <c r="BG323" s="23"/>
      <c r="BH323" s="23"/>
      <c r="BI323" s="23"/>
      <c r="BJ323" s="23">
        <v>4</v>
      </c>
      <c r="BK323" s="24"/>
      <c r="BL323" s="24"/>
      <c r="BM323" s="24"/>
      <c r="BN323" s="24">
        <v>4</v>
      </c>
      <c r="BO323" s="25"/>
      <c r="BP323" s="25"/>
      <c r="BQ323" s="25">
        <v>3</v>
      </c>
      <c r="BR323" s="25"/>
      <c r="BS323" s="26"/>
      <c r="BT323" s="26"/>
      <c r="BU323" s="26"/>
      <c r="BV323" s="26">
        <v>4</v>
      </c>
      <c r="CK323" s="28"/>
      <c r="CP323" s="28"/>
    </row>
    <row r="324" spans="1:94">
      <c r="A324" s="17">
        <v>261</v>
      </c>
      <c r="B324" s="512">
        <v>35</v>
      </c>
      <c r="C324" s="818"/>
      <c r="D324" s="20">
        <v>1</v>
      </c>
      <c r="E324" s="20"/>
      <c r="F324" s="501"/>
      <c r="G324" s="20"/>
      <c r="H324" s="20"/>
      <c r="I324" s="20">
        <v>1</v>
      </c>
      <c r="J324" s="20"/>
      <c r="K324" s="20"/>
      <c r="L324" s="20"/>
      <c r="M324" s="20"/>
      <c r="N324" s="20"/>
      <c r="O324" s="20"/>
      <c r="P324" s="20"/>
      <c r="Q324" s="20"/>
      <c r="R324" s="501"/>
      <c r="S324" s="21"/>
      <c r="T324" s="21"/>
      <c r="U324" s="21">
        <v>3</v>
      </c>
      <c r="V324" s="21"/>
      <c r="W324" s="22"/>
      <c r="X324" s="22"/>
      <c r="Y324" s="22">
        <v>3</v>
      </c>
      <c r="Z324" s="22"/>
      <c r="AA324" s="23"/>
      <c r="AB324" s="23"/>
      <c r="AC324" s="23">
        <v>3</v>
      </c>
      <c r="AD324" s="23"/>
      <c r="AE324" s="24"/>
      <c r="AF324" s="24"/>
      <c r="AG324" s="24">
        <v>3</v>
      </c>
      <c r="AH324" s="24"/>
      <c r="AI324" s="25"/>
      <c r="AJ324" s="25"/>
      <c r="AK324" s="25">
        <v>3</v>
      </c>
      <c r="AL324" s="25"/>
      <c r="AM324" s="26"/>
      <c r="AN324" s="26"/>
      <c r="AO324" s="26">
        <v>3</v>
      </c>
      <c r="AP324" s="26"/>
      <c r="AQ324" s="22"/>
      <c r="AR324" s="22"/>
      <c r="AS324" s="22">
        <v>3</v>
      </c>
      <c r="AT324" s="22"/>
      <c r="AU324" s="27"/>
      <c r="AV324" s="27"/>
      <c r="AW324" s="27">
        <v>3</v>
      </c>
      <c r="AX324" s="27"/>
      <c r="AY324" s="21"/>
      <c r="AZ324" s="21"/>
      <c r="BA324" s="21">
        <v>3</v>
      </c>
      <c r="BB324" s="21"/>
      <c r="BC324" s="22"/>
      <c r="BD324" s="22"/>
      <c r="BE324" s="22">
        <v>3</v>
      </c>
      <c r="BF324" s="22"/>
      <c r="BG324" s="23"/>
      <c r="BH324" s="23"/>
      <c r="BI324" s="23"/>
      <c r="BJ324" s="23">
        <v>4</v>
      </c>
      <c r="BK324" s="24"/>
      <c r="BL324" s="24"/>
      <c r="BM324" s="24"/>
      <c r="BN324" s="24">
        <v>4</v>
      </c>
      <c r="BO324" s="25"/>
      <c r="BP324" s="25"/>
      <c r="BQ324" s="25">
        <v>3</v>
      </c>
      <c r="BR324" s="25"/>
      <c r="BS324" s="26"/>
      <c r="BT324" s="26"/>
      <c r="BU324" s="26"/>
      <c r="BV324" s="26">
        <v>4</v>
      </c>
      <c r="CK324" s="28"/>
      <c r="CP324" s="28"/>
    </row>
    <row r="325" spans="1:94">
      <c r="A325" s="17">
        <v>262</v>
      </c>
      <c r="B325" s="512">
        <v>36</v>
      </c>
      <c r="C325" s="818"/>
      <c r="D325" s="20">
        <v>1</v>
      </c>
      <c r="E325" s="20"/>
      <c r="F325" s="501"/>
      <c r="G325" s="20"/>
      <c r="H325" s="20"/>
      <c r="I325" s="20"/>
      <c r="J325" s="20">
        <v>1</v>
      </c>
      <c r="K325" s="20"/>
      <c r="L325" s="20"/>
      <c r="M325" s="20"/>
      <c r="N325" s="20"/>
      <c r="O325" s="20"/>
      <c r="P325" s="20"/>
      <c r="Q325" s="20"/>
      <c r="R325" s="501"/>
      <c r="S325" s="21"/>
      <c r="T325" s="21"/>
      <c r="U325" s="21">
        <v>3</v>
      </c>
      <c r="V325" s="21"/>
      <c r="W325" s="22"/>
      <c r="X325" s="22"/>
      <c r="Y325" s="22">
        <v>3</v>
      </c>
      <c r="Z325" s="22"/>
      <c r="AA325" s="23"/>
      <c r="AB325" s="23"/>
      <c r="AC325" s="23">
        <v>3</v>
      </c>
      <c r="AD325" s="23"/>
      <c r="AE325" s="24"/>
      <c r="AF325" s="24"/>
      <c r="AG325" s="24">
        <v>3</v>
      </c>
      <c r="AH325" s="24"/>
      <c r="AI325" s="25"/>
      <c r="AJ325" s="25"/>
      <c r="AK325" s="25"/>
      <c r="AL325" s="25">
        <v>4</v>
      </c>
      <c r="AM325" s="26"/>
      <c r="AN325" s="26"/>
      <c r="AO325" s="26">
        <v>3</v>
      </c>
      <c r="AP325" s="26"/>
      <c r="AQ325" s="22"/>
      <c r="AR325" s="22"/>
      <c r="AS325" s="22">
        <v>3</v>
      </c>
      <c r="AT325" s="22"/>
      <c r="AU325" s="27"/>
      <c r="AV325" s="27"/>
      <c r="AW325" s="27">
        <v>3</v>
      </c>
      <c r="AX325" s="27"/>
      <c r="AY325" s="21"/>
      <c r="AZ325" s="21"/>
      <c r="BA325" s="21">
        <v>3</v>
      </c>
      <c r="BB325" s="21"/>
      <c r="BC325" s="22"/>
      <c r="BD325" s="22"/>
      <c r="BE325" s="22">
        <v>3</v>
      </c>
      <c r="BF325" s="22"/>
      <c r="BG325" s="23"/>
      <c r="BH325" s="23"/>
      <c r="BI325" s="23"/>
      <c r="BJ325" s="23">
        <v>4</v>
      </c>
      <c r="BK325" s="24"/>
      <c r="BL325" s="24"/>
      <c r="BM325" s="24"/>
      <c r="BN325" s="24">
        <v>4</v>
      </c>
      <c r="BO325" s="25"/>
      <c r="BP325" s="25"/>
      <c r="BQ325" s="25">
        <v>3</v>
      </c>
      <c r="BR325" s="25"/>
      <c r="BS325" s="26"/>
      <c r="BT325" s="26"/>
      <c r="BU325" s="26">
        <v>3</v>
      </c>
      <c r="BV325" s="26"/>
      <c r="CK325" s="28"/>
      <c r="CP325" s="28"/>
    </row>
    <row r="326" spans="1:94">
      <c r="A326" s="17">
        <v>263</v>
      </c>
      <c r="B326" s="512">
        <v>37</v>
      </c>
      <c r="C326" s="818"/>
      <c r="D326" s="20"/>
      <c r="E326" s="20">
        <v>1</v>
      </c>
      <c r="F326" s="501"/>
      <c r="G326" s="20"/>
      <c r="H326" s="20"/>
      <c r="I326" s="20">
        <v>1</v>
      </c>
      <c r="J326" s="20"/>
      <c r="K326" s="20"/>
      <c r="L326" s="20"/>
      <c r="M326" s="20"/>
      <c r="N326" s="20"/>
      <c r="O326" s="20"/>
      <c r="P326" s="20"/>
      <c r="Q326" s="20"/>
      <c r="R326" s="501"/>
      <c r="S326" s="21"/>
      <c r="T326" s="21"/>
      <c r="U326" s="21">
        <v>3</v>
      </c>
      <c r="V326" s="21"/>
      <c r="W326" s="22"/>
      <c r="X326" s="22"/>
      <c r="Y326" s="22">
        <v>3</v>
      </c>
      <c r="Z326" s="22"/>
      <c r="AA326" s="23"/>
      <c r="AB326" s="23"/>
      <c r="AC326" s="23"/>
      <c r="AD326" s="23">
        <v>4</v>
      </c>
      <c r="AE326" s="24"/>
      <c r="AF326" s="24"/>
      <c r="AG326" s="24">
        <v>3</v>
      </c>
      <c r="AH326" s="24"/>
      <c r="AI326" s="25"/>
      <c r="AJ326" s="25"/>
      <c r="AK326" s="25">
        <v>3</v>
      </c>
      <c r="AL326" s="25"/>
      <c r="AM326" s="26"/>
      <c r="AN326" s="26"/>
      <c r="AO326" s="26"/>
      <c r="AP326" s="26">
        <v>4</v>
      </c>
      <c r="AQ326" s="22"/>
      <c r="AR326" s="22"/>
      <c r="AS326" s="22"/>
      <c r="AT326" s="22">
        <v>4</v>
      </c>
      <c r="AU326" s="27"/>
      <c r="AV326" s="27"/>
      <c r="AW326" s="27">
        <v>3</v>
      </c>
      <c r="AX326" s="27"/>
      <c r="AY326" s="21"/>
      <c r="AZ326" s="21"/>
      <c r="BA326" s="21">
        <v>3</v>
      </c>
      <c r="BB326" s="21"/>
      <c r="BC326" s="22"/>
      <c r="BD326" s="22"/>
      <c r="BE326" s="22">
        <v>3</v>
      </c>
      <c r="BF326" s="22"/>
      <c r="BG326" s="23"/>
      <c r="BH326" s="23"/>
      <c r="BI326" s="23"/>
      <c r="BJ326" s="23">
        <v>4</v>
      </c>
      <c r="BK326" s="24"/>
      <c r="BL326" s="24"/>
      <c r="BM326" s="24"/>
      <c r="BN326" s="24">
        <v>4</v>
      </c>
      <c r="BO326" s="25"/>
      <c r="BP326" s="25"/>
      <c r="BQ326" s="25">
        <v>3</v>
      </c>
      <c r="BR326" s="25"/>
      <c r="BS326" s="26"/>
      <c r="BT326" s="26"/>
      <c r="BU326" s="26">
        <v>3</v>
      </c>
      <c r="BV326" s="26"/>
      <c r="CK326" s="28"/>
      <c r="CP326" s="28"/>
    </row>
    <row r="327" spans="1:94">
      <c r="A327" s="17">
        <v>264</v>
      </c>
      <c r="B327" s="512">
        <v>38</v>
      </c>
      <c r="C327" s="818"/>
      <c r="D327" s="20">
        <v>1</v>
      </c>
      <c r="E327" s="20"/>
      <c r="F327" s="501"/>
      <c r="G327" s="20"/>
      <c r="H327" s="20"/>
      <c r="I327" s="20">
        <v>1</v>
      </c>
      <c r="J327" s="20"/>
      <c r="K327" s="20"/>
      <c r="L327" s="20"/>
      <c r="M327" s="20"/>
      <c r="N327" s="20"/>
      <c r="O327" s="20"/>
      <c r="P327" s="20"/>
      <c r="Q327" s="20"/>
      <c r="R327" s="501"/>
      <c r="S327" s="21"/>
      <c r="T327" s="21"/>
      <c r="U327" s="21">
        <v>3</v>
      </c>
      <c r="V327" s="21"/>
      <c r="W327" s="22"/>
      <c r="X327" s="22"/>
      <c r="Y327" s="22">
        <v>3</v>
      </c>
      <c r="Z327" s="22"/>
      <c r="AA327" s="23"/>
      <c r="AB327" s="23"/>
      <c r="AC327" s="23">
        <v>3</v>
      </c>
      <c r="AD327" s="23"/>
      <c r="AE327" s="24"/>
      <c r="AF327" s="24"/>
      <c r="AG327" s="24">
        <v>3</v>
      </c>
      <c r="AH327" s="24"/>
      <c r="AI327" s="25"/>
      <c r="AJ327" s="25"/>
      <c r="AK327" s="25">
        <v>3</v>
      </c>
      <c r="AL327" s="25"/>
      <c r="AM327" s="26"/>
      <c r="AN327" s="26"/>
      <c r="AO327" s="26">
        <v>3</v>
      </c>
      <c r="AP327" s="26"/>
      <c r="AQ327" s="22"/>
      <c r="AR327" s="22"/>
      <c r="AS327" s="22">
        <v>3</v>
      </c>
      <c r="AT327" s="22"/>
      <c r="AU327" s="27"/>
      <c r="AV327" s="27"/>
      <c r="AW327" s="27">
        <v>3</v>
      </c>
      <c r="AX327" s="27"/>
      <c r="AY327" s="21"/>
      <c r="AZ327" s="21"/>
      <c r="BA327" s="21">
        <v>3</v>
      </c>
      <c r="BB327" s="21"/>
      <c r="BC327" s="22"/>
      <c r="BD327" s="22"/>
      <c r="BE327" s="22"/>
      <c r="BF327" s="22">
        <v>4</v>
      </c>
      <c r="BG327" s="23"/>
      <c r="BH327" s="23"/>
      <c r="BI327" s="23">
        <v>3</v>
      </c>
      <c r="BJ327" s="23"/>
      <c r="BK327" s="24"/>
      <c r="BL327" s="24"/>
      <c r="BM327" s="24">
        <v>3</v>
      </c>
      <c r="BN327" s="24"/>
      <c r="BO327" s="25"/>
      <c r="BP327" s="25"/>
      <c r="BQ327" s="25">
        <v>3</v>
      </c>
      <c r="BR327" s="25"/>
      <c r="BS327" s="26"/>
      <c r="BT327" s="26"/>
      <c r="BU327" s="26"/>
      <c r="BV327" s="26">
        <v>4</v>
      </c>
      <c r="CK327" s="28"/>
      <c r="CP327" s="28"/>
    </row>
    <row r="328" spans="1:94">
      <c r="A328" s="17">
        <v>265</v>
      </c>
      <c r="B328" s="512">
        <v>39</v>
      </c>
      <c r="C328" s="818"/>
      <c r="D328" s="20"/>
      <c r="E328" s="20">
        <v>1</v>
      </c>
      <c r="F328" s="501"/>
      <c r="G328" s="20"/>
      <c r="H328" s="20"/>
      <c r="I328" s="20">
        <v>1</v>
      </c>
      <c r="J328" s="20"/>
      <c r="K328" s="20"/>
      <c r="L328" s="20"/>
      <c r="M328" s="20"/>
      <c r="N328" s="20"/>
      <c r="O328" s="20"/>
      <c r="P328" s="20"/>
      <c r="Q328" s="20"/>
      <c r="R328" s="501"/>
      <c r="S328" s="21"/>
      <c r="T328" s="21"/>
      <c r="U328" s="21"/>
      <c r="V328" s="21">
        <v>4</v>
      </c>
      <c r="W328" s="22"/>
      <c r="X328" s="22"/>
      <c r="Y328" s="22">
        <v>3</v>
      </c>
      <c r="Z328" s="22"/>
      <c r="AA328" s="23"/>
      <c r="AB328" s="23"/>
      <c r="AC328" s="23">
        <v>3</v>
      </c>
      <c r="AD328" s="23"/>
      <c r="AE328" s="24"/>
      <c r="AF328" s="24"/>
      <c r="AG328" s="24">
        <v>3</v>
      </c>
      <c r="AH328" s="24"/>
      <c r="AI328" s="25"/>
      <c r="AJ328" s="25"/>
      <c r="AK328" s="25">
        <v>3</v>
      </c>
      <c r="AL328" s="25"/>
      <c r="AM328" s="26"/>
      <c r="AN328" s="26"/>
      <c r="AO328" s="26"/>
      <c r="AP328" s="26">
        <v>4</v>
      </c>
      <c r="AQ328" s="22"/>
      <c r="AR328" s="22"/>
      <c r="AS328" s="22">
        <v>3</v>
      </c>
      <c r="AT328" s="22"/>
      <c r="AU328" s="27"/>
      <c r="AV328" s="27"/>
      <c r="AW328" s="27">
        <v>3</v>
      </c>
      <c r="AX328" s="27"/>
      <c r="AY328" s="21"/>
      <c r="AZ328" s="21"/>
      <c r="BA328" s="21">
        <v>3</v>
      </c>
      <c r="BB328" s="21"/>
      <c r="BC328" s="22"/>
      <c r="BD328" s="22"/>
      <c r="BE328" s="22">
        <v>3</v>
      </c>
      <c r="BF328" s="22"/>
      <c r="BG328" s="23"/>
      <c r="BH328" s="23"/>
      <c r="BI328" s="23"/>
      <c r="BJ328" s="23">
        <v>4</v>
      </c>
      <c r="BK328" s="24"/>
      <c r="BL328" s="24"/>
      <c r="BM328" s="24"/>
      <c r="BN328" s="24">
        <v>4</v>
      </c>
      <c r="BO328" s="25"/>
      <c r="BP328" s="25"/>
      <c r="BQ328" s="25"/>
      <c r="BR328" s="25">
        <v>4</v>
      </c>
      <c r="BS328" s="26"/>
      <c r="BT328" s="26"/>
      <c r="BU328" s="26"/>
      <c r="BV328" s="26">
        <v>4</v>
      </c>
      <c r="CK328" s="28"/>
      <c r="CP328" s="28"/>
    </row>
    <row r="329" spans="1:94">
      <c r="A329" s="17">
        <v>266</v>
      </c>
      <c r="B329" s="512">
        <v>40</v>
      </c>
      <c r="C329" s="818"/>
      <c r="D329" s="20"/>
      <c r="E329" s="20">
        <v>1</v>
      </c>
      <c r="F329" s="501"/>
      <c r="G329" s="20"/>
      <c r="H329" s="20"/>
      <c r="I329" s="20"/>
      <c r="J329" s="20"/>
      <c r="K329" s="20">
        <v>1</v>
      </c>
      <c r="L329" s="20"/>
      <c r="M329" s="20"/>
      <c r="N329" s="20"/>
      <c r="O329" s="20"/>
      <c r="P329" s="20"/>
      <c r="Q329" s="20"/>
      <c r="R329" s="501"/>
      <c r="S329" s="21"/>
      <c r="T329" s="21"/>
      <c r="U329" s="21"/>
      <c r="V329" s="21">
        <v>4</v>
      </c>
      <c r="W329" s="22"/>
      <c r="X329" s="22"/>
      <c r="Y329" s="22">
        <v>3</v>
      </c>
      <c r="Z329" s="22"/>
      <c r="AA329" s="23"/>
      <c r="AB329" s="23"/>
      <c r="AC329" s="23"/>
      <c r="AD329" s="23">
        <v>4</v>
      </c>
      <c r="AE329" s="24"/>
      <c r="AF329" s="24"/>
      <c r="AG329" s="24">
        <v>3</v>
      </c>
      <c r="AH329" s="24"/>
      <c r="AI329" s="25"/>
      <c r="AJ329" s="25"/>
      <c r="AK329" s="25">
        <v>3</v>
      </c>
      <c r="AL329" s="25"/>
      <c r="AM329" s="26"/>
      <c r="AN329" s="26"/>
      <c r="AO329" s="26">
        <v>3</v>
      </c>
      <c r="AP329" s="26"/>
      <c r="AQ329" s="22"/>
      <c r="AR329" s="22"/>
      <c r="AS329" s="22">
        <v>3</v>
      </c>
      <c r="AT329" s="22"/>
      <c r="AU329" s="27"/>
      <c r="AV329" s="27"/>
      <c r="AW329" s="27">
        <v>3</v>
      </c>
      <c r="AX329" s="27"/>
      <c r="AY329" s="21"/>
      <c r="AZ329" s="21"/>
      <c r="BA329" s="21"/>
      <c r="BB329" s="21">
        <v>4</v>
      </c>
      <c r="BC329" s="22"/>
      <c r="BD329" s="22"/>
      <c r="BE329" s="22">
        <v>3</v>
      </c>
      <c r="BF329" s="22"/>
      <c r="BG329" s="23"/>
      <c r="BH329" s="23"/>
      <c r="BI329" s="23"/>
      <c r="BJ329" s="23">
        <v>4</v>
      </c>
      <c r="BK329" s="24"/>
      <c r="BL329" s="24"/>
      <c r="BM329" s="24"/>
      <c r="BN329" s="24">
        <v>4</v>
      </c>
      <c r="BO329" s="25"/>
      <c r="BP329" s="25"/>
      <c r="BQ329" s="25"/>
      <c r="BR329" s="25">
        <v>4</v>
      </c>
      <c r="BS329" s="26"/>
      <c r="BT329" s="26"/>
      <c r="BU329" s="26"/>
      <c r="BV329" s="26">
        <v>4</v>
      </c>
      <c r="CK329" s="28"/>
      <c r="CP329" s="28"/>
    </row>
    <row r="330" spans="1:94">
      <c r="A330" s="17">
        <v>267</v>
      </c>
      <c r="B330" s="512">
        <v>41</v>
      </c>
      <c r="C330" s="818"/>
      <c r="D330" s="20">
        <v>1</v>
      </c>
      <c r="E330" s="20"/>
      <c r="F330" s="501"/>
      <c r="G330" s="20"/>
      <c r="H330" s="20"/>
      <c r="I330" s="20"/>
      <c r="J330" s="20"/>
      <c r="K330" s="20">
        <v>1</v>
      </c>
      <c r="L330" s="20"/>
      <c r="M330" s="20"/>
      <c r="N330" s="20"/>
      <c r="O330" s="20"/>
      <c r="P330" s="20"/>
      <c r="Q330" s="20"/>
      <c r="R330" s="501"/>
      <c r="S330" s="21"/>
      <c r="T330" s="21"/>
      <c r="U330" s="21"/>
      <c r="V330" s="21">
        <v>4</v>
      </c>
      <c r="W330" s="22"/>
      <c r="X330" s="22"/>
      <c r="Y330" s="22"/>
      <c r="Z330" s="22">
        <v>4</v>
      </c>
      <c r="AA330" s="23"/>
      <c r="AB330" s="23"/>
      <c r="AC330" s="23"/>
      <c r="AD330" s="23">
        <v>4</v>
      </c>
      <c r="AE330" s="24"/>
      <c r="AF330" s="24"/>
      <c r="AG330" s="24">
        <v>3</v>
      </c>
      <c r="AH330" s="24"/>
      <c r="AI330" s="25"/>
      <c r="AJ330" s="25"/>
      <c r="AK330" s="25">
        <v>3</v>
      </c>
      <c r="AL330" s="25"/>
      <c r="AM330" s="26"/>
      <c r="AN330" s="26"/>
      <c r="AO330" s="26">
        <v>3</v>
      </c>
      <c r="AP330" s="26"/>
      <c r="AQ330" s="22"/>
      <c r="AR330" s="22"/>
      <c r="AS330" s="22"/>
      <c r="AT330" s="22">
        <v>4</v>
      </c>
      <c r="AU330" s="27"/>
      <c r="AV330" s="27"/>
      <c r="AW330" s="27">
        <v>3</v>
      </c>
      <c r="AX330" s="27"/>
      <c r="AY330" s="21"/>
      <c r="AZ330" s="21"/>
      <c r="BA330" s="21"/>
      <c r="BB330" s="21">
        <v>4</v>
      </c>
      <c r="BC330" s="22"/>
      <c r="BD330" s="22"/>
      <c r="BE330" s="22">
        <v>3</v>
      </c>
      <c r="BF330" s="22"/>
      <c r="BG330" s="23"/>
      <c r="BH330" s="23"/>
      <c r="BI330" s="23"/>
      <c r="BJ330" s="23">
        <v>4</v>
      </c>
      <c r="BK330" s="24"/>
      <c r="BL330" s="24"/>
      <c r="BM330" s="24"/>
      <c r="BN330" s="24">
        <v>4</v>
      </c>
      <c r="BO330" s="25"/>
      <c r="BP330" s="25"/>
      <c r="BQ330" s="25"/>
      <c r="BR330" s="25">
        <v>4</v>
      </c>
      <c r="BS330" s="26"/>
      <c r="BT330" s="26"/>
      <c r="BU330" s="26"/>
      <c r="BV330" s="26">
        <v>4</v>
      </c>
      <c r="CK330" s="28"/>
      <c r="CP330" s="28"/>
    </row>
    <row r="331" spans="1:94">
      <c r="A331" s="17">
        <v>268</v>
      </c>
      <c r="B331" s="512">
        <v>42</v>
      </c>
      <c r="C331" s="818"/>
      <c r="D331" s="20">
        <v>1</v>
      </c>
      <c r="E331" s="20"/>
      <c r="F331" s="501"/>
      <c r="G331" s="20"/>
      <c r="H331" s="20"/>
      <c r="I331" s="20"/>
      <c r="J331" s="20"/>
      <c r="K331" s="20">
        <v>1</v>
      </c>
      <c r="L331" s="20"/>
      <c r="M331" s="20"/>
      <c r="N331" s="20"/>
      <c r="O331" s="20"/>
      <c r="P331" s="20"/>
      <c r="Q331" s="20"/>
      <c r="R331" s="501"/>
      <c r="S331" s="21"/>
      <c r="T331" s="21"/>
      <c r="U331" s="21"/>
      <c r="V331" s="21">
        <v>4</v>
      </c>
      <c r="W331" s="22"/>
      <c r="X331" s="22"/>
      <c r="Y331" s="22"/>
      <c r="Z331" s="22">
        <v>4</v>
      </c>
      <c r="AA331" s="23"/>
      <c r="AB331" s="23"/>
      <c r="AC331" s="23"/>
      <c r="AD331" s="23">
        <v>4</v>
      </c>
      <c r="AE331" s="24"/>
      <c r="AF331" s="24"/>
      <c r="AG331" s="24">
        <v>3</v>
      </c>
      <c r="AH331" s="24"/>
      <c r="AI331" s="25"/>
      <c r="AJ331" s="25"/>
      <c r="AK331" s="25">
        <v>3</v>
      </c>
      <c r="AL331" s="25"/>
      <c r="AM331" s="26"/>
      <c r="AN331" s="26"/>
      <c r="AO331" s="26"/>
      <c r="AP331" s="26">
        <v>4</v>
      </c>
      <c r="AQ331" s="22"/>
      <c r="AR331" s="22"/>
      <c r="AS331" s="22">
        <v>3</v>
      </c>
      <c r="AT331" s="22"/>
      <c r="AU331" s="27"/>
      <c r="AV331" s="27"/>
      <c r="AW331" s="27">
        <v>3</v>
      </c>
      <c r="AX331" s="27"/>
      <c r="AY331" s="21"/>
      <c r="AZ331" s="21"/>
      <c r="BA331" s="21">
        <v>3</v>
      </c>
      <c r="BB331" s="21"/>
      <c r="BC331" s="22"/>
      <c r="BD331" s="22"/>
      <c r="BE331" s="22"/>
      <c r="BF331" s="22">
        <v>4</v>
      </c>
      <c r="BG331" s="23"/>
      <c r="BH331" s="23"/>
      <c r="BI331" s="23"/>
      <c r="BJ331" s="23">
        <v>4</v>
      </c>
      <c r="BK331" s="24"/>
      <c r="BL331" s="24"/>
      <c r="BM331" s="24"/>
      <c r="BN331" s="24">
        <v>4</v>
      </c>
      <c r="BO331" s="25"/>
      <c r="BP331" s="25"/>
      <c r="BQ331" s="25"/>
      <c r="BR331" s="25">
        <v>4</v>
      </c>
      <c r="BS331" s="26"/>
      <c r="BT331" s="26"/>
      <c r="BU331" s="26"/>
      <c r="BV331" s="26">
        <v>4</v>
      </c>
      <c r="CK331" s="28"/>
      <c r="CP331" s="28"/>
    </row>
    <row r="332" spans="1:94">
      <c r="A332" s="17">
        <v>269</v>
      </c>
      <c r="B332" s="512">
        <v>43</v>
      </c>
      <c r="C332" s="818"/>
      <c r="D332" s="20">
        <v>1</v>
      </c>
      <c r="E332" s="20"/>
      <c r="F332" s="501"/>
      <c r="G332" s="20"/>
      <c r="H332" s="20"/>
      <c r="I332" s="20">
        <v>1</v>
      </c>
      <c r="J332" s="20"/>
      <c r="K332" s="20"/>
      <c r="L332" s="20"/>
      <c r="M332" s="20"/>
      <c r="N332" s="20"/>
      <c r="O332" s="20"/>
      <c r="P332" s="20"/>
      <c r="Q332" s="20"/>
      <c r="R332" s="501"/>
      <c r="S332" s="21"/>
      <c r="T332" s="21"/>
      <c r="U332" s="21"/>
      <c r="V332" s="21">
        <v>4</v>
      </c>
      <c r="W332" s="22"/>
      <c r="X332" s="22"/>
      <c r="Y332" s="22">
        <v>3</v>
      </c>
      <c r="Z332" s="22"/>
      <c r="AA332" s="23"/>
      <c r="AB332" s="23"/>
      <c r="AC332" s="23">
        <v>3</v>
      </c>
      <c r="AD332" s="23"/>
      <c r="AE332" s="24"/>
      <c r="AF332" s="24"/>
      <c r="AG332" s="24"/>
      <c r="AH332" s="24">
        <v>4</v>
      </c>
      <c r="AI332" s="25"/>
      <c r="AJ332" s="25"/>
      <c r="AK332" s="25">
        <v>3</v>
      </c>
      <c r="AL332" s="25"/>
      <c r="AM332" s="26"/>
      <c r="AN332" s="26"/>
      <c r="AO332" s="26">
        <v>3</v>
      </c>
      <c r="AP332" s="26"/>
      <c r="AQ332" s="22"/>
      <c r="AR332" s="22"/>
      <c r="AS332" s="22"/>
      <c r="AT332" s="22">
        <v>4</v>
      </c>
      <c r="AU332" s="27"/>
      <c r="AV332" s="27"/>
      <c r="AW332" s="27">
        <v>3</v>
      </c>
      <c r="AX332" s="27"/>
      <c r="AY332" s="21"/>
      <c r="AZ332" s="21"/>
      <c r="BA332" s="21">
        <v>3</v>
      </c>
      <c r="BB332" s="21"/>
      <c r="BC332" s="22"/>
      <c r="BD332" s="22"/>
      <c r="BE332" s="22"/>
      <c r="BF332" s="22">
        <v>4</v>
      </c>
      <c r="BG332" s="23"/>
      <c r="BH332" s="23"/>
      <c r="BI332" s="23">
        <v>3</v>
      </c>
      <c r="BJ332" s="23"/>
      <c r="BK332" s="24"/>
      <c r="BL332" s="24"/>
      <c r="BM332" s="24"/>
      <c r="BN332" s="24">
        <v>4</v>
      </c>
      <c r="BO332" s="25"/>
      <c r="BP332" s="25"/>
      <c r="BQ332" s="25">
        <v>3</v>
      </c>
      <c r="BR332" s="25"/>
      <c r="BS332" s="26"/>
      <c r="BT332" s="26"/>
      <c r="BU332" s="26">
        <v>3</v>
      </c>
      <c r="BV332" s="26"/>
      <c r="CK332" s="28"/>
      <c r="CP332" s="28"/>
    </row>
    <row r="333" spans="1:94">
      <c r="A333" s="17">
        <v>270</v>
      </c>
      <c r="B333" s="512">
        <v>44</v>
      </c>
      <c r="C333" s="818"/>
      <c r="D333" s="20">
        <v>1</v>
      </c>
      <c r="E333" s="20"/>
      <c r="F333" s="501"/>
      <c r="G333" s="20"/>
      <c r="H333" s="20"/>
      <c r="I333" s="20">
        <v>1</v>
      </c>
      <c r="J333" s="20"/>
      <c r="K333" s="20"/>
      <c r="L333" s="20"/>
      <c r="M333" s="20"/>
      <c r="N333" s="20"/>
      <c r="O333" s="20"/>
      <c r="P333" s="20"/>
      <c r="Q333" s="20"/>
      <c r="R333" s="501"/>
      <c r="S333" s="21"/>
      <c r="T333" s="21"/>
      <c r="U333" s="21"/>
      <c r="V333" s="21">
        <v>4</v>
      </c>
      <c r="W333" s="22"/>
      <c r="X333" s="22"/>
      <c r="Y333" s="22"/>
      <c r="Z333" s="22">
        <v>4</v>
      </c>
      <c r="AA333" s="23"/>
      <c r="AB333" s="23"/>
      <c r="AC333" s="23">
        <v>3</v>
      </c>
      <c r="AD333" s="23"/>
      <c r="AE333" s="24"/>
      <c r="AF333" s="24"/>
      <c r="AG333" s="24"/>
      <c r="AH333" s="24">
        <v>4</v>
      </c>
      <c r="AI333" s="25"/>
      <c r="AJ333" s="25"/>
      <c r="AK333" s="25">
        <v>3</v>
      </c>
      <c r="AL333" s="25"/>
      <c r="AM333" s="26"/>
      <c r="AN333" s="26"/>
      <c r="AO333" s="26">
        <v>3</v>
      </c>
      <c r="AP333" s="26"/>
      <c r="AQ333" s="22"/>
      <c r="AR333" s="22"/>
      <c r="AS333" s="22"/>
      <c r="AT333" s="22">
        <v>4</v>
      </c>
      <c r="AU333" s="27"/>
      <c r="AV333" s="27"/>
      <c r="AW333" s="27">
        <v>3</v>
      </c>
      <c r="AX333" s="27"/>
      <c r="AY333" s="21"/>
      <c r="AZ333" s="21"/>
      <c r="BA333" s="21">
        <v>3</v>
      </c>
      <c r="BB333" s="21"/>
      <c r="BC333" s="22"/>
      <c r="BD333" s="22"/>
      <c r="BE333" s="22"/>
      <c r="BF333" s="22">
        <v>4</v>
      </c>
      <c r="BG333" s="23"/>
      <c r="BH333" s="23"/>
      <c r="BI333" s="23"/>
      <c r="BJ333" s="23">
        <v>4</v>
      </c>
      <c r="BK333" s="24"/>
      <c r="BL333" s="24"/>
      <c r="BM333" s="24"/>
      <c r="BN333" s="24">
        <v>4</v>
      </c>
      <c r="BO333" s="25"/>
      <c r="BP333" s="25"/>
      <c r="BQ333" s="25"/>
      <c r="BR333" s="25">
        <v>4</v>
      </c>
      <c r="BS333" s="26"/>
      <c r="BT333" s="26"/>
      <c r="BU333" s="26"/>
      <c r="BV333" s="26">
        <v>4</v>
      </c>
      <c r="CK333" s="28"/>
      <c r="CP333" s="28"/>
    </row>
    <row r="334" spans="1:94">
      <c r="A334" s="17">
        <v>271</v>
      </c>
      <c r="B334" s="512">
        <v>45</v>
      </c>
      <c r="C334" s="818"/>
      <c r="D334" s="20">
        <v>1</v>
      </c>
      <c r="E334" s="20"/>
      <c r="F334" s="501"/>
      <c r="G334" s="20"/>
      <c r="H334" s="20"/>
      <c r="I334" s="20"/>
      <c r="J334" s="20"/>
      <c r="K334" s="20">
        <v>1</v>
      </c>
      <c r="L334" s="20"/>
      <c r="M334" s="20"/>
      <c r="N334" s="20"/>
      <c r="O334" s="20"/>
      <c r="P334" s="20"/>
      <c r="Q334" s="20"/>
      <c r="R334" s="501"/>
      <c r="S334" s="21"/>
      <c r="T334" s="21"/>
      <c r="U334" s="21"/>
      <c r="V334" s="21">
        <v>4</v>
      </c>
      <c r="W334" s="22"/>
      <c r="X334" s="22"/>
      <c r="Y334" s="22"/>
      <c r="Z334" s="22">
        <v>4</v>
      </c>
      <c r="AA334" s="23"/>
      <c r="AB334" s="23"/>
      <c r="AC334" s="23">
        <v>3</v>
      </c>
      <c r="AD334" s="23"/>
      <c r="AE334" s="24"/>
      <c r="AF334" s="24"/>
      <c r="AG334" s="24">
        <v>3</v>
      </c>
      <c r="AH334" s="24"/>
      <c r="AI334" s="25"/>
      <c r="AJ334" s="25"/>
      <c r="AK334" s="25">
        <v>3</v>
      </c>
      <c r="AL334" s="25"/>
      <c r="AM334" s="26"/>
      <c r="AN334" s="26"/>
      <c r="AO334" s="26"/>
      <c r="AP334" s="26">
        <v>4</v>
      </c>
      <c r="AQ334" s="22"/>
      <c r="AR334" s="22"/>
      <c r="AS334" s="22"/>
      <c r="AT334" s="22">
        <v>4</v>
      </c>
      <c r="AU334" s="27"/>
      <c r="AV334" s="27"/>
      <c r="AW334" s="27">
        <v>3</v>
      </c>
      <c r="AX334" s="27"/>
      <c r="AY334" s="21"/>
      <c r="AZ334" s="21"/>
      <c r="BA334" s="21"/>
      <c r="BB334" s="21">
        <v>4</v>
      </c>
      <c r="BC334" s="22"/>
      <c r="BD334" s="22"/>
      <c r="BE334" s="22"/>
      <c r="BF334" s="22">
        <v>4</v>
      </c>
      <c r="BG334" s="23"/>
      <c r="BH334" s="23"/>
      <c r="BI334" s="23"/>
      <c r="BJ334" s="23">
        <v>4</v>
      </c>
      <c r="BK334" s="24"/>
      <c r="BL334" s="24"/>
      <c r="BM334" s="24"/>
      <c r="BN334" s="24">
        <v>4</v>
      </c>
      <c r="BO334" s="25"/>
      <c r="BP334" s="25"/>
      <c r="BQ334" s="25"/>
      <c r="BR334" s="25">
        <v>4</v>
      </c>
      <c r="BS334" s="26"/>
      <c r="BT334" s="26"/>
      <c r="BU334" s="26">
        <v>3</v>
      </c>
      <c r="BV334" s="26"/>
      <c r="CK334" s="28"/>
      <c r="CP334" s="28"/>
    </row>
    <row r="335" spans="1:94">
      <c r="A335" s="17">
        <v>272</v>
      </c>
      <c r="B335" s="512">
        <v>46</v>
      </c>
      <c r="C335" s="818"/>
      <c r="D335" s="20">
        <v>1</v>
      </c>
      <c r="E335" s="20"/>
      <c r="F335" s="501"/>
      <c r="G335" s="20"/>
      <c r="H335" s="20"/>
      <c r="I335" s="20">
        <v>1</v>
      </c>
      <c r="J335" s="20"/>
      <c r="K335" s="20"/>
      <c r="L335" s="20"/>
      <c r="M335" s="20"/>
      <c r="N335" s="20"/>
      <c r="O335" s="20"/>
      <c r="P335" s="20"/>
      <c r="Q335" s="20"/>
      <c r="R335" s="501"/>
      <c r="S335" s="21"/>
      <c r="T335" s="21"/>
      <c r="U335" s="21"/>
      <c r="V335" s="21">
        <v>4</v>
      </c>
      <c r="W335" s="22"/>
      <c r="X335" s="22"/>
      <c r="Y335" s="22"/>
      <c r="Z335" s="22">
        <v>4</v>
      </c>
      <c r="AA335" s="23"/>
      <c r="AB335" s="23"/>
      <c r="AC335" s="23"/>
      <c r="AD335" s="23">
        <v>4</v>
      </c>
      <c r="AE335" s="24"/>
      <c r="AF335" s="24"/>
      <c r="AG335" s="24">
        <v>3</v>
      </c>
      <c r="AH335" s="24"/>
      <c r="AI335" s="25"/>
      <c r="AJ335" s="25"/>
      <c r="AK335" s="25">
        <v>3</v>
      </c>
      <c r="AL335" s="25"/>
      <c r="AM335" s="26"/>
      <c r="AN335" s="26"/>
      <c r="AO335" s="26">
        <v>3</v>
      </c>
      <c r="AP335" s="26"/>
      <c r="AQ335" s="22"/>
      <c r="AR335" s="22"/>
      <c r="AS335" s="22"/>
      <c r="AT335" s="22">
        <v>4</v>
      </c>
      <c r="AU335" s="27"/>
      <c r="AV335" s="27"/>
      <c r="AW335" s="27">
        <v>3</v>
      </c>
      <c r="AX335" s="27"/>
      <c r="AY335" s="21"/>
      <c r="AZ335" s="21"/>
      <c r="BA335" s="21">
        <v>3</v>
      </c>
      <c r="BB335" s="21"/>
      <c r="BC335" s="22"/>
      <c r="BD335" s="22"/>
      <c r="BE335" s="22"/>
      <c r="BF335" s="22">
        <v>4</v>
      </c>
      <c r="BG335" s="23"/>
      <c r="BH335" s="23"/>
      <c r="BI335" s="23"/>
      <c r="BJ335" s="23">
        <v>4</v>
      </c>
      <c r="BK335" s="24"/>
      <c r="BL335" s="24"/>
      <c r="BM335" s="24"/>
      <c r="BN335" s="24">
        <v>4</v>
      </c>
      <c r="BO335" s="25"/>
      <c r="BP335" s="25"/>
      <c r="BQ335" s="25">
        <v>3</v>
      </c>
      <c r="BR335" s="25"/>
      <c r="BS335" s="26"/>
      <c r="BT335" s="26"/>
      <c r="BU335" s="26">
        <v>3</v>
      </c>
      <c r="BV335" s="26"/>
      <c r="CK335" s="28"/>
      <c r="CP335" s="28"/>
    </row>
    <row r="336" spans="1:94">
      <c r="A336" s="17">
        <v>273</v>
      </c>
      <c r="B336" s="512">
        <v>47</v>
      </c>
      <c r="C336" s="818"/>
      <c r="D336" s="20">
        <v>1</v>
      </c>
      <c r="E336" s="20"/>
      <c r="F336" s="501"/>
      <c r="G336" s="20"/>
      <c r="H336" s="20"/>
      <c r="I336" s="20"/>
      <c r="J336" s="20">
        <v>1</v>
      </c>
      <c r="K336" s="20"/>
      <c r="L336" s="20"/>
      <c r="M336" s="20"/>
      <c r="N336" s="20"/>
      <c r="O336" s="20"/>
      <c r="P336" s="20"/>
      <c r="Q336" s="20"/>
      <c r="R336" s="501"/>
      <c r="S336" s="21"/>
      <c r="T336" s="21"/>
      <c r="U336" s="21">
        <v>3</v>
      </c>
      <c r="V336" s="21"/>
      <c r="W336" s="22"/>
      <c r="X336" s="22"/>
      <c r="Y336" s="22">
        <v>3</v>
      </c>
      <c r="Z336" s="22"/>
      <c r="AA336" s="23"/>
      <c r="AB336" s="23"/>
      <c r="AC336" s="23">
        <v>3</v>
      </c>
      <c r="AD336" s="23"/>
      <c r="AE336" s="24"/>
      <c r="AF336" s="24"/>
      <c r="AG336" s="24">
        <v>3</v>
      </c>
      <c r="AH336" s="24"/>
      <c r="AI336" s="25"/>
      <c r="AJ336" s="25"/>
      <c r="AK336" s="25">
        <v>3</v>
      </c>
      <c r="AL336" s="25"/>
      <c r="AM336" s="26"/>
      <c r="AN336" s="26"/>
      <c r="AO336" s="26">
        <v>3</v>
      </c>
      <c r="AP336" s="26"/>
      <c r="AQ336" s="22"/>
      <c r="AR336" s="22"/>
      <c r="AS336" s="22">
        <v>3</v>
      </c>
      <c r="AT336" s="22"/>
      <c r="AU336" s="27"/>
      <c r="AV336" s="27"/>
      <c r="AW336" s="27">
        <v>3</v>
      </c>
      <c r="AX336" s="27"/>
      <c r="AY336" s="21"/>
      <c r="AZ336" s="21"/>
      <c r="BA336" s="21"/>
      <c r="BB336" s="21">
        <v>4</v>
      </c>
      <c r="BC336" s="22"/>
      <c r="BD336" s="22"/>
      <c r="BE336" s="22">
        <v>3</v>
      </c>
      <c r="BF336" s="22"/>
      <c r="BG336" s="23"/>
      <c r="BH336" s="23"/>
      <c r="BI336" s="23"/>
      <c r="BJ336" s="23">
        <v>4</v>
      </c>
      <c r="BK336" s="24"/>
      <c r="BL336" s="24"/>
      <c r="BM336" s="24"/>
      <c r="BN336" s="24">
        <v>4</v>
      </c>
      <c r="BO336" s="25"/>
      <c r="BP336" s="25"/>
      <c r="BQ336" s="25">
        <v>3</v>
      </c>
      <c r="BR336" s="25"/>
      <c r="BS336" s="26"/>
      <c r="BT336" s="26"/>
      <c r="BU336" s="26">
        <v>3</v>
      </c>
      <c r="BV336" s="26"/>
      <c r="CK336" s="28"/>
      <c r="CP336" s="28"/>
    </row>
    <row r="337" spans="1:94">
      <c r="A337" s="17">
        <v>274</v>
      </c>
      <c r="B337" s="512">
        <v>48</v>
      </c>
      <c r="C337" s="818"/>
      <c r="D337" s="20"/>
      <c r="E337" s="20">
        <v>1</v>
      </c>
      <c r="F337" s="501"/>
      <c r="G337" s="20"/>
      <c r="H337" s="20"/>
      <c r="I337" s="20">
        <v>1</v>
      </c>
      <c r="J337" s="20"/>
      <c r="K337" s="20"/>
      <c r="L337" s="20"/>
      <c r="M337" s="20"/>
      <c r="N337" s="20"/>
      <c r="O337" s="20"/>
      <c r="P337" s="20"/>
      <c r="Q337" s="20"/>
      <c r="R337" s="501"/>
      <c r="S337" s="21"/>
      <c r="T337" s="21"/>
      <c r="U337" s="21">
        <v>3</v>
      </c>
      <c r="V337" s="21"/>
      <c r="W337" s="22"/>
      <c r="X337" s="22"/>
      <c r="Y337" s="22">
        <v>3</v>
      </c>
      <c r="Z337" s="22"/>
      <c r="AA337" s="23"/>
      <c r="AB337" s="23"/>
      <c r="AC337" s="23">
        <v>3</v>
      </c>
      <c r="AD337" s="23"/>
      <c r="AE337" s="24"/>
      <c r="AF337" s="24"/>
      <c r="AG337" s="24">
        <v>3</v>
      </c>
      <c r="AH337" s="24"/>
      <c r="AI337" s="25"/>
      <c r="AJ337" s="25"/>
      <c r="AK337" s="25">
        <v>3</v>
      </c>
      <c r="AL337" s="25"/>
      <c r="AM337" s="26"/>
      <c r="AN337" s="26"/>
      <c r="AO337" s="26">
        <v>3</v>
      </c>
      <c r="AP337" s="26"/>
      <c r="AQ337" s="22"/>
      <c r="AR337" s="22"/>
      <c r="AS337" s="22">
        <v>3</v>
      </c>
      <c r="AT337" s="22"/>
      <c r="AU337" s="27"/>
      <c r="AV337" s="27"/>
      <c r="AW337" s="27">
        <v>3</v>
      </c>
      <c r="AX337" s="27"/>
      <c r="AY337" s="21"/>
      <c r="AZ337" s="21"/>
      <c r="BA337" s="21">
        <v>3</v>
      </c>
      <c r="BB337" s="21"/>
      <c r="BC337" s="22"/>
      <c r="BD337" s="22"/>
      <c r="BE337" s="22">
        <v>3</v>
      </c>
      <c r="BF337" s="22"/>
      <c r="BG337" s="23"/>
      <c r="BH337" s="23"/>
      <c r="BI337" s="23"/>
      <c r="BJ337" s="23">
        <v>4</v>
      </c>
      <c r="BK337" s="24"/>
      <c r="BL337" s="24"/>
      <c r="BM337" s="24">
        <v>3</v>
      </c>
      <c r="BN337" s="24"/>
      <c r="BO337" s="25"/>
      <c r="BP337" s="25"/>
      <c r="BQ337" s="25">
        <v>3</v>
      </c>
      <c r="BR337" s="25"/>
      <c r="BS337" s="26"/>
      <c r="BT337" s="26"/>
      <c r="BU337" s="26">
        <v>3</v>
      </c>
      <c r="BV337" s="26"/>
      <c r="CK337" s="28"/>
      <c r="CP337" s="28"/>
    </row>
    <row r="338" spans="1:94">
      <c r="A338" s="17">
        <v>275</v>
      </c>
      <c r="B338" s="512">
        <v>49</v>
      </c>
      <c r="C338" s="818"/>
      <c r="D338" s="20">
        <v>1</v>
      </c>
      <c r="E338" s="20"/>
      <c r="F338" s="501"/>
      <c r="G338" s="20"/>
      <c r="H338" s="20"/>
      <c r="I338" s="20">
        <v>1</v>
      </c>
      <c r="J338" s="20"/>
      <c r="K338" s="20"/>
      <c r="L338" s="20"/>
      <c r="M338" s="20"/>
      <c r="N338" s="20"/>
      <c r="O338" s="20"/>
      <c r="P338" s="20"/>
      <c r="Q338" s="20"/>
      <c r="R338" s="501"/>
      <c r="S338" s="21"/>
      <c r="T338" s="21"/>
      <c r="U338" s="21">
        <v>3</v>
      </c>
      <c r="V338" s="21"/>
      <c r="W338" s="22"/>
      <c r="X338" s="22"/>
      <c r="Y338" s="22">
        <v>3</v>
      </c>
      <c r="Z338" s="22"/>
      <c r="AA338" s="23"/>
      <c r="AB338" s="23"/>
      <c r="AC338" s="23">
        <v>3</v>
      </c>
      <c r="AD338" s="23"/>
      <c r="AE338" s="24"/>
      <c r="AF338" s="24"/>
      <c r="AG338" s="24">
        <v>3</v>
      </c>
      <c r="AH338" s="24"/>
      <c r="AI338" s="25"/>
      <c r="AJ338" s="25"/>
      <c r="AK338" s="25">
        <v>3</v>
      </c>
      <c r="AL338" s="25"/>
      <c r="AM338" s="26"/>
      <c r="AN338" s="26"/>
      <c r="AO338" s="26">
        <v>3</v>
      </c>
      <c r="AP338" s="26"/>
      <c r="AQ338" s="22"/>
      <c r="AR338" s="22"/>
      <c r="AS338" s="22">
        <v>3</v>
      </c>
      <c r="AT338" s="22"/>
      <c r="AU338" s="27"/>
      <c r="AV338" s="27"/>
      <c r="AW338" s="27">
        <v>3</v>
      </c>
      <c r="AX338" s="27"/>
      <c r="AY338" s="21"/>
      <c r="AZ338" s="21"/>
      <c r="BA338" s="21">
        <v>3</v>
      </c>
      <c r="BB338" s="21"/>
      <c r="BC338" s="22"/>
      <c r="BD338" s="22"/>
      <c r="BE338" s="22">
        <v>3</v>
      </c>
      <c r="BF338" s="22"/>
      <c r="BG338" s="23"/>
      <c r="BH338" s="23"/>
      <c r="BI338" s="23">
        <v>3</v>
      </c>
      <c r="BJ338" s="23"/>
      <c r="BK338" s="24"/>
      <c r="BL338" s="24"/>
      <c r="BM338" s="24">
        <v>3</v>
      </c>
      <c r="BN338" s="24"/>
      <c r="BO338" s="25"/>
      <c r="BP338" s="25"/>
      <c r="BQ338" s="25"/>
      <c r="BR338" s="25">
        <v>4</v>
      </c>
      <c r="BS338" s="26"/>
      <c r="BT338" s="26"/>
      <c r="BU338" s="26"/>
      <c r="BV338" s="26">
        <v>4</v>
      </c>
      <c r="CK338" s="28"/>
      <c r="CP338" s="28"/>
    </row>
    <row r="339" spans="1:94">
      <c r="A339" s="17">
        <v>276</v>
      </c>
      <c r="B339" s="512">
        <v>50</v>
      </c>
      <c r="C339" s="818"/>
      <c r="D339" s="20">
        <v>1</v>
      </c>
      <c r="E339" s="20"/>
      <c r="F339" s="501"/>
      <c r="G339" s="20"/>
      <c r="H339" s="20"/>
      <c r="I339" s="20">
        <v>1</v>
      </c>
      <c r="J339" s="20"/>
      <c r="K339" s="20"/>
      <c r="L339" s="20"/>
      <c r="M339" s="20"/>
      <c r="N339" s="20"/>
      <c r="O339" s="20"/>
      <c r="P339" s="20"/>
      <c r="Q339" s="20"/>
      <c r="R339" s="501"/>
      <c r="S339" s="21"/>
      <c r="T339" s="21"/>
      <c r="U339" s="21"/>
      <c r="V339" s="21">
        <v>4</v>
      </c>
      <c r="W339" s="22"/>
      <c r="X339" s="22"/>
      <c r="Y339" s="22">
        <v>3</v>
      </c>
      <c r="Z339" s="22"/>
      <c r="AA339" s="23"/>
      <c r="AB339" s="23"/>
      <c r="AC339" s="23">
        <v>3</v>
      </c>
      <c r="AD339" s="23"/>
      <c r="AE339" s="24"/>
      <c r="AF339" s="24"/>
      <c r="AG339" s="24">
        <v>3</v>
      </c>
      <c r="AH339" s="24"/>
      <c r="AI339" s="25"/>
      <c r="AJ339" s="25"/>
      <c r="AK339" s="25">
        <v>3</v>
      </c>
      <c r="AL339" s="25"/>
      <c r="AM339" s="26"/>
      <c r="AN339" s="26"/>
      <c r="AO339" s="26"/>
      <c r="AP339" s="26">
        <v>4</v>
      </c>
      <c r="AQ339" s="22"/>
      <c r="AR339" s="22"/>
      <c r="AS339" s="22">
        <v>3</v>
      </c>
      <c r="AT339" s="22"/>
      <c r="AU339" s="27"/>
      <c r="AV339" s="27"/>
      <c r="AW339" s="27">
        <v>3</v>
      </c>
      <c r="AX339" s="27"/>
      <c r="AY339" s="21"/>
      <c r="AZ339" s="21"/>
      <c r="BA339" s="21">
        <v>3</v>
      </c>
      <c r="BB339" s="21"/>
      <c r="BC339" s="22"/>
      <c r="BD339" s="22"/>
      <c r="BE339" s="22">
        <v>3</v>
      </c>
      <c r="BF339" s="22"/>
      <c r="BG339" s="23"/>
      <c r="BH339" s="23"/>
      <c r="BI339" s="23"/>
      <c r="BJ339" s="23">
        <v>4</v>
      </c>
      <c r="BK339" s="24"/>
      <c r="BL339" s="24"/>
      <c r="BM339" s="24"/>
      <c r="BN339" s="24">
        <v>4</v>
      </c>
      <c r="BO339" s="25"/>
      <c r="BP339" s="25"/>
      <c r="BQ339" s="25">
        <v>3</v>
      </c>
      <c r="BR339" s="25"/>
      <c r="BS339" s="26"/>
      <c r="BT339" s="26"/>
      <c r="BU339" s="26"/>
      <c r="BV339" s="26">
        <v>4</v>
      </c>
      <c r="CK339" s="28"/>
      <c r="CP339" s="28"/>
    </row>
    <row r="340" spans="1:94">
      <c r="A340" s="17">
        <v>277</v>
      </c>
      <c r="B340" s="512">
        <v>51</v>
      </c>
      <c r="C340" s="818"/>
      <c r="D340" s="20">
        <v>1</v>
      </c>
      <c r="E340" s="20"/>
      <c r="F340" s="501"/>
      <c r="G340" s="20"/>
      <c r="H340" s="20"/>
      <c r="I340" s="20"/>
      <c r="J340" s="20"/>
      <c r="K340" s="20">
        <v>1</v>
      </c>
      <c r="L340" s="20"/>
      <c r="M340" s="20"/>
      <c r="N340" s="20"/>
      <c r="O340" s="20"/>
      <c r="P340" s="20"/>
      <c r="Q340" s="20"/>
      <c r="R340" s="501"/>
      <c r="S340" s="21"/>
      <c r="T340" s="21"/>
      <c r="U340" s="21"/>
      <c r="V340" s="21">
        <v>4</v>
      </c>
      <c r="W340" s="22"/>
      <c r="X340" s="22"/>
      <c r="Y340" s="22">
        <v>3</v>
      </c>
      <c r="Z340" s="22"/>
      <c r="AA340" s="23"/>
      <c r="AB340" s="23"/>
      <c r="AC340" s="23"/>
      <c r="AD340" s="23">
        <v>4</v>
      </c>
      <c r="AE340" s="24"/>
      <c r="AF340" s="24"/>
      <c r="AG340" s="24">
        <v>3</v>
      </c>
      <c r="AH340" s="24"/>
      <c r="AI340" s="25"/>
      <c r="AJ340" s="25"/>
      <c r="AK340" s="25"/>
      <c r="AL340" s="25">
        <v>4</v>
      </c>
      <c r="AM340" s="26"/>
      <c r="AN340" s="26"/>
      <c r="AO340" s="26"/>
      <c r="AP340" s="26">
        <v>4</v>
      </c>
      <c r="AQ340" s="22"/>
      <c r="AR340" s="22"/>
      <c r="AS340" s="22">
        <v>3</v>
      </c>
      <c r="AT340" s="22"/>
      <c r="AU340" s="27"/>
      <c r="AV340" s="27"/>
      <c r="AW340" s="27">
        <v>3</v>
      </c>
      <c r="AX340" s="27"/>
      <c r="AY340" s="21"/>
      <c r="AZ340" s="21"/>
      <c r="BA340" s="21">
        <v>3</v>
      </c>
      <c r="BB340" s="21"/>
      <c r="BC340" s="22"/>
      <c r="BD340" s="22"/>
      <c r="BE340" s="22">
        <v>3</v>
      </c>
      <c r="BF340" s="22"/>
      <c r="BG340" s="23"/>
      <c r="BH340" s="23"/>
      <c r="BI340" s="23"/>
      <c r="BJ340" s="23">
        <v>4</v>
      </c>
      <c r="BK340" s="24"/>
      <c r="BL340" s="24"/>
      <c r="BM340" s="24"/>
      <c r="BN340" s="24">
        <v>4</v>
      </c>
      <c r="BO340" s="25"/>
      <c r="BP340" s="25"/>
      <c r="BQ340" s="25"/>
      <c r="BR340" s="25">
        <v>4</v>
      </c>
      <c r="BS340" s="26"/>
      <c r="BT340" s="26"/>
      <c r="BU340" s="26"/>
      <c r="BV340" s="26">
        <v>4</v>
      </c>
      <c r="CK340" s="28"/>
      <c r="CP340" s="28"/>
    </row>
    <row r="341" spans="1:94">
      <c r="A341" s="17">
        <v>278</v>
      </c>
      <c r="B341" s="512">
        <v>52</v>
      </c>
      <c r="C341" s="818"/>
      <c r="D341" s="20">
        <v>1</v>
      </c>
      <c r="E341" s="20"/>
      <c r="F341" s="501"/>
      <c r="G341" s="20"/>
      <c r="H341" s="20"/>
      <c r="I341" s="20"/>
      <c r="J341" s="20"/>
      <c r="K341" s="20">
        <v>1</v>
      </c>
      <c r="L341" s="20"/>
      <c r="M341" s="20"/>
      <c r="N341" s="20"/>
      <c r="O341" s="20"/>
      <c r="P341" s="20"/>
      <c r="Q341" s="20"/>
      <c r="R341" s="501"/>
      <c r="S341" s="21"/>
      <c r="T341" s="21"/>
      <c r="U341" s="21"/>
      <c r="V341" s="21">
        <v>4</v>
      </c>
      <c r="W341" s="22"/>
      <c r="X341" s="22"/>
      <c r="Y341" s="22">
        <v>3</v>
      </c>
      <c r="Z341" s="22"/>
      <c r="AA341" s="23"/>
      <c r="AB341" s="23"/>
      <c r="AC341" s="23"/>
      <c r="AD341" s="23">
        <v>4</v>
      </c>
      <c r="AE341" s="24"/>
      <c r="AF341" s="24"/>
      <c r="AG341" s="24">
        <v>3</v>
      </c>
      <c r="AH341" s="24"/>
      <c r="AI341" s="25"/>
      <c r="AJ341" s="25"/>
      <c r="AK341" s="25">
        <v>3</v>
      </c>
      <c r="AL341" s="25"/>
      <c r="AM341" s="26"/>
      <c r="AN341" s="26"/>
      <c r="AO341" s="26"/>
      <c r="AP341" s="26">
        <v>4</v>
      </c>
      <c r="AQ341" s="22"/>
      <c r="AR341" s="22"/>
      <c r="AS341" s="22">
        <v>3</v>
      </c>
      <c r="AT341" s="22"/>
      <c r="AU341" s="27"/>
      <c r="AV341" s="27"/>
      <c r="AW341" s="27">
        <v>3</v>
      </c>
      <c r="AX341" s="27"/>
      <c r="AY341" s="21"/>
      <c r="AZ341" s="21"/>
      <c r="BA341" s="21">
        <v>3</v>
      </c>
      <c r="BB341" s="21"/>
      <c r="BC341" s="22"/>
      <c r="BD341" s="22"/>
      <c r="BE341" s="22">
        <v>3</v>
      </c>
      <c r="BF341" s="22"/>
      <c r="BG341" s="23"/>
      <c r="BH341" s="23"/>
      <c r="BI341" s="23"/>
      <c r="BJ341" s="23">
        <v>4</v>
      </c>
      <c r="BK341" s="24"/>
      <c r="BL341" s="24"/>
      <c r="BM341" s="24"/>
      <c r="BN341" s="24">
        <v>4</v>
      </c>
      <c r="BO341" s="25"/>
      <c r="BP341" s="25"/>
      <c r="BQ341" s="25"/>
      <c r="BR341" s="25">
        <v>4</v>
      </c>
      <c r="BS341" s="26"/>
      <c r="BT341" s="26"/>
      <c r="BU341" s="26"/>
      <c r="BV341" s="26">
        <v>4</v>
      </c>
      <c r="CK341" s="28"/>
      <c r="CP341" s="28"/>
    </row>
    <row r="342" spans="1:94">
      <c r="A342" s="17">
        <v>279</v>
      </c>
      <c r="B342" s="512">
        <v>53</v>
      </c>
      <c r="C342" s="818"/>
      <c r="D342" s="20"/>
      <c r="E342" s="20">
        <v>1</v>
      </c>
      <c r="F342" s="501"/>
      <c r="G342" s="20"/>
      <c r="H342" s="20"/>
      <c r="I342" s="20">
        <v>1</v>
      </c>
      <c r="J342" s="20"/>
      <c r="K342" s="20"/>
      <c r="L342" s="20"/>
      <c r="M342" s="20"/>
      <c r="N342" s="20"/>
      <c r="O342" s="20"/>
      <c r="P342" s="20"/>
      <c r="Q342" s="20"/>
      <c r="R342" s="501"/>
      <c r="S342" s="21"/>
      <c r="T342" s="21"/>
      <c r="U342" s="21">
        <v>3</v>
      </c>
      <c r="V342" s="21"/>
      <c r="W342" s="22"/>
      <c r="X342" s="22"/>
      <c r="Y342" s="22">
        <v>3</v>
      </c>
      <c r="Z342" s="22"/>
      <c r="AA342" s="23"/>
      <c r="AB342" s="23"/>
      <c r="AC342" s="23">
        <v>3</v>
      </c>
      <c r="AD342" s="23"/>
      <c r="AE342" s="24"/>
      <c r="AF342" s="24"/>
      <c r="AG342" s="24">
        <v>3</v>
      </c>
      <c r="AH342" s="24"/>
      <c r="AI342" s="25"/>
      <c r="AJ342" s="25"/>
      <c r="AK342" s="25">
        <v>3</v>
      </c>
      <c r="AL342" s="25"/>
      <c r="AM342" s="26"/>
      <c r="AN342" s="26"/>
      <c r="AO342" s="26">
        <v>3</v>
      </c>
      <c r="AP342" s="26"/>
      <c r="AQ342" s="22"/>
      <c r="AR342" s="22"/>
      <c r="AS342" s="22">
        <v>3</v>
      </c>
      <c r="AT342" s="22"/>
      <c r="AU342" s="27"/>
      <c r="AV342" s="27"/>
      <c r="AW342" s="27">
        <v>3</v>
      </c>
      <c r="AX342" s="27"/>
      <c r="AY342" s="21"/>
      <c r="AZ342" s="21"/>
      <c r="BA342" s="21">
        <v>3</v>
      </c>
      <c r="BB342" s="21"/>
      <c r="BC342" s="22"/>
      <c r="BD342" s="22"/>
      <c r="BE342" s="22">
        <v>3</v>
      </c>
      <c r="BF342" s="22"/>
      <c r="BG342" s="23"/>
      <c r="BH342" s="23"/>
      <c r="BI342" s="23"/>
      <c r="BJ342" s="23">
        <v>4</v>
      </c>
      <c r="BK342" s="24"/>
      <c r="BL342" s="24"/>
      <c r="BM342" s="24"/>
      <c r="BN342" s="24">
        <v>4</v>
      </c>
      <c r="BO342" s="25"/>
      <c r="BP342" s="25"/>
      <c r="BQ342" s="25">
        <v>3</v>
      </c>
      <c r="BR342" s="25"/>
      <c r="BS342" s="26"/>
      <c r="BT342" s="26"/>
      <c r="BU342" s="26"/>
      <c r="BV342" s="26">
        <v>4</v>
      </c>
      <c r="CK342" s="28"/>
      <c r="CP342" s="28"/>
    </row>
    <row r="343" spans="1:94">
      <c r="A343" s="17">
        <v>280</v>
      </c>
      <c r="B343" s="512">
        <v>54</v>
      </c>
      <c r="C343" s="818"/>
      <c r="D343" s="20"/>
      <c r="E343" s="20">
        <v>1</v>
      </c>
      <c r="F343" s="501"/>
      <c r="G343" s="20"/>
      <c r="H343" s="20"/>
      <c r="I343" s="20"/>
      <c r="J343" s="20"/>
      <c r="K343" s="20">
        <v>1</v>
      </c>
      <c r="L343" s="20"/>
      <c r="M343" s="20"/>
      <c r="N343" s="20"/>
      <c r="O343" s="20"/>
      <c r="P343" s="20"/>
      <c r="Q343" s="20"/>
      <c r="R343" s="501"/>
      <c r="S343" s="21"/>
      <c r="T343" s="21"/>
      <c r="U343" s="21"/>
      <c r="V343" s="21">
        <v>4</v>
      </c>
      <c r="W343" s="22"/>
      <c r="X343" s="22"/>
      <c r="Y343" s="22">
        <v>3</v>
      </c>
      <c r="Z343" s="22"/>
      <c r="AA343" s="23"/>
      <c r="AB343" s="23"/>
      <c r="AC343" s="23">
        <v>3</v>
      </c>
      <c r="AD343" s="23"/>
      <c r="AE343" s="24"/>
      <c r="AF343" s="24"/>
      <c r="AG343" s="24">
        <v>3</v>
      </c>
      <c r="AH343" s="24"/>
      <c r="AI343" s="25"/>
      <c r="AJ343" s="25"/>
      <c r="AK343" s="25">
        <v>3</v>
      </c>
      <c r="AL343" s="25"/>
      <c r="AM343" s="26"/>
      <c r="AN343" s="26"/>
      <c r="AO343" s="26"/>
      <c r="AP343" s="26">
        <v>4</v>
      </c>
      <c r="AQ343" s="22"/>
      <c r="AR343" s="22"/>
      <c r="AS343" s="22">
        <v>3</v>
      </c>
      <c r="AT343" s="22"/>
      <c r="AU343" s="27"/>
      <c r="AV343" s="27"/>
      <c r="AW343" s="27">
        <v>3</v>
      </c>
      <c r="AX343" s="27"/>
      <c r="AY343" s="21"/>
      <c r="AZ343" s="21"/>
      <c r="BA343" s="21">
        <v>3</v>
      </c>
      <c r="BB343" s="21"/>
      <c r="BC343" s="22"/>
      <c r="BD343" s="22"/>
      <c r="BE343" s="22">
        <v>3</v>
      </c>
      <c r="BF343" s="22"/>
      <c r="BG343" s="23"/>
      <c r="BH343" s="23"/>
      <c r="BI343" s="23"/>
      <c r="BJ343" s="23">
        <v>4</v>
      </c>
      <c r="BK343" s="24"/>
      <c r="BL343" s="24"/>
      <c r="BM343" s="24"/>
      <c r="BN343" s="24">
        <v>4</v>
      </c>
      <c r="BO343" s="25"/>
      <c r="BP343" s="25"/>
      <c r="BQ343" s="25"/>
      <c r="BR343" s="25">
        <v>4</v>
      </c>
      <c r="BS343" s="26"/>
      <c r="BT343" s="26"/>
      <c r="BU343" s="26"/>
      <c r="BV343" s="26">
        <v>4</v>
      </c>
      <c r="CK343" s="28"/>
      <c r="CP343" s="28"/>
    </row>
    <row r="344" spans="1:94">
      <c r="A344" s="17">
        <v>281</v>
      </c>
      <c r="B344" s="512">
        <v>55</v>
      </c>
      <c r="C344" s="818"/>
      <c r="D344" s="20"/>
      <c r="E344" s="20">
        <v>1</v>
      </c>
      <c r="F344" s="501"/>
      <c r="G344" s="20"/>
      <c r="H344" s="20"/>
      <c r="I344" s="20">
        <v>1</v>
      </c>
      <c r="J344" s="20"/>
      <c r="K344" s="20"/>
      <c r="L344" s="20"/>
      <c r="M344" s="20"/>
      <c r="N344" s="20"/>
      <c r="O344" s="20"/>
      <c r="P344" s="20"/>
      <c r="Q344" s="20"/>
      <c r="R344" s="501"/>
      <c r="S344" s="21"/>
      <c r="T344" s="21"/>
      <c r="U344" s="21">
        <v>3</v>
      </c>
      <c r="V344" s="21"/>
      <c r="W344" s="22"/>
      <c r="X344" s="22"/>
      <c r="Y344" s="22">
        <v>3</v>
      </c>
      <c r="Z344" s="22"/>
      <c r="AA344" s="23"/>
      <c r="AB344" s="23"/>
      <c r="AC344" s="23">
        <v>3</v>
      </c>
      <c r="AD344" s="23"/>
      <c r="AE344" s="24"/>
      <c r="AF344" s="24"/>
      <c r="AG344" s="24">
        <v>3</v>
      </c>
      <c r="AH344" s="24"/>
      <c r="AI344" s="25"/>
      <c r="AJ344" s="25"/>
      <c r="AK344" s="25">
        <v>3</v>
      </c>
      <c r="AL344" s="25"/>
      <c r="AM344" s="26"/>
      <c r="AN344" s="26"/>
      <c r="AO344" s="26">
        <v>3</v>
      </c>
      <c r="AP344" s="26"/>
      <c r="AQ344" s="22"/>
      <c r="AR344" s="22"/>
      <c r="AS344" s="22">
        <v>3</v>
      </c>
      <c r="AT344" s="22"/>
      <c r="AU344" s="27"/>
      <c r="AV344" s="27"/>
      <c r="AW344" s="27">
        <v>3</v>
      </c>
      <c r="AX344" s="27"/>
      <c r="AY344" s="21"/>
      <c r="AZ344" s="21"/>
      <c r="BA344" s="21">
        <v>3</v>
      </c>
      <c r="BB344" s="21"/>
      <c r="BC344" s="22"/>
      <c r="BD344" s="22"/>
      <c r="BE344" s="22">
        <v>3</v>
      </c>
      <c r="BF344" s="22"/>
      <c r="BG344" s="23"/>
      <c r="BH344" s="23"/>
      <c r="BI344" s="23"/>
      <c r="BJ344" s="23">
        <v>4</v>
      </c>
      <c r="BK344" s="24"/>
      <c r="BL344" s="24"/>
      <c r="BM344" s="24"/>
      <c r="BN344" s="24">
        <v>4</v>
      </c>
      <c r="BO344" s="25"/>
      <c r="BP344" s="25"/>
      <c r="BQ344" s="25">
        <v>3</v>
      </c>
      <c r="BR344" s="25"/>
      <c r="BS344" s="26"/>
      <c r="BT344" s="26"/>
      <c r="BU344" s="26"/>
      <c r="BV344" s="26">
        <v>4</v>
      </c>
      <c r="CK344" s="28"/>
      <c r="CP344" s="28"/>
    </row>
    <row r="345" spans="1:94">
      <c r="A345" s="17">
        <v>282</v>
      </c>
      <c r="B345" s="512">
        <v>56</v>
      </c>
      <c r="C345" s="818"/>
      <c r="D345" s="20">
        <v>1</v>
      </c>
      <c r="E345" s="20"/>
      <c r="F345" s="501"/>
      <c r="G345" s="20"/>
      <c r="H345" s="20"/>
      <c r="I345" s="20"/>
      <c r="J345" s="20"/>
      <c r="K345" s="20">
        <v>1</v>
      </c>
      <c r="L345" s="20"/>
      <c r="M345" s="20"/>
      <c r="N345" s="20"/>
      <c r="O345" s="20"/>
      <c r="P345" s="20"/>
      <c r="Q345" s="20"/>
      <c r="R345" s="501"/>
      <c r="S345" s="21"/>
      <c r="T345" s="21"/>
      <c r="U345" s="21">
        <v>3</v>
      </c>
      <c r="V345" s="21"/>
      <c r="W345" s="22"/>
      <c r="X345" s="22"/>
      <c r="Y345" s="22">
        <v>3</v>
      </c>
      <c r="Z345" s="22"/>
      <c r="AA345" s="23"/>
      <c r="AB345" s="23"/>
      <c r="AC345" s="23"/>
      <c r="AD345" s="23">
        <v>4</v>
      </c>
      <c r="AE345" s="24"/>
      <c r="AF345" s="24"/>
      <c r="AG345" s="24">
        <v>3</v>
      </c>
      <c r="AH345" s="24"/>
      <c r="AI345" s="25"/>
      <c r="AJ345" s="25"/>
      <c r="AK345" s="25">
        <v>3</v>
      </c>
      <c r="AL345" s="25"/>
      <c r="AM345" s="26"/>
      <c r="AN345" s="26"/>
      <c r="AO345" s="26">
        <v>3</v>
      </c>
      <c r="AP345" s="26"/>
      <c r="AQ345" s="22"/>
      <c r="AR345" s="22"/>
      <c r="AS345" s="22">
        <v>3</v>
      </c>
      <c r="AT345" s="22"/>
      <c r="AU345" s="27"/>
      <c r="AV345" s="27"/>
      <c r="AW345" s="27">
        <v>3</v>
      </c>
      <c r="AX345" s="27"/>
      <c r="AY345" s="21"/>
      <c r="AZ345" s="21"/>
      <c r="BA345" s="21">
        <v>3</v>
      </c>
      <c r="BB345" s="21"/>
      <c r="BC345" s="22"/>
      <c r="BD345" s="22"/>
      <c r="BE345" s="22">
        <v>3</v>
      </c>
      <c r="BF345" s="22"/>
      <c r="BG345" s="23"/>
      <c r="BH345" s="23"/>
      <c r="BI345" s="23">
        <v>3</v>
      </c>
      <c r="BJ345" s="23"/>
      <c r="BK345" s="24"/>
      <c r="BL345" s="24"/>
      <c r="BM345" s="24"/>
      <c r="BN345" s="24">
        <v>4</v>
      </c>
      <c r="BO345" s="25"/>
      <c r="BP345" s="25"/>
      <c r="BQ345" s="25">
        <v>3</v>
      </c>
      <c r="BR345" s="25"/>
      <c r="BS345" s="26"/>
      <c r="BT345" s="26"/>
      <c r="BU345" s="26">
        <v>3</v>
      </c>
      <c r="BV345" s="26"/>
      <c r="CK345" s="28"/>
      <c r="CP345" s="28"/>
    </row>
    <row r="346" spans="1:94">
      <c r="A346" s="17">
        <v>283</v>
      </c>
      <c r="B346" s="512">
        <v>57</v>
      </c>
      <c r="C346" s="818"/>
      <c r="D346" s="20">
        <v>1</v>
      </c>
      <c r="E346" s="20"/>
      <c r="F346" s="501"/>
      <c r="G346" s="20"/>
      <c r="H346" s="20"/>
      <c r="I346" s="20">
        <v>1</v>
      </c>
      <c r="J346" s="20"/>
      <c r="K346" s="20"/>
      <c r="L346" s="20"/>
      <c r="M346" s="20"/>
      <c r="N346" s="20"/>
      <c r="O346" s="20"/>
      <c r="P346" s="20"/>
      <c r="Q346" s="20"/>
      <c r="R346" s="501"/>
      <c r="S346" s="21"/>
      <c r="T346" s="21"/>
      <c r="U346" s="21"/>
      <c r="V346" s="21">
        <v>4</v>
      </c>
      <c r="W346" s="22"/>
      <c r="X346" s="22"/>
      <c r="Y346" s="22">
        <v>3</v>
      </c>
      <c r="Z346" s="22"/>
      <c r="AA346" s="23"/>
      <c r="AB346" s="23"/>
      <c r="AC346" s="23"/>
      <c r="AD346" s="23">
        <v>4</v>
      </c>
      <c r="AE346" s="24"/>
      <c r="AF346" s="24"/>
      <c r="AG346" s="24">
        <v>3</v>
      </c>
      <c r="AH346" s="24"/>
      <c r="AI346" s="25"/>
      <c r="AJ346" s="25"/>
      <c r="AK346" s="25">
        <v>3</v>
      </c>
      <c r="AL346" s="25"/>
      <c r="AM346" s="26"/>
      <c r="AN346" s="26"/>
      <c r="AO346" s="26"/>
      <c r="AP346" s="26">
        <v>4</v>
      </c>
      <c r="AQ346" s="22"/>
      <c r="AR346" s="22"/>
      <c r="AS346" s="22">
        <v>3</v>
      </c>
      <c r="AT346" s="22"/>
      <c r="AU346" s="27"/>
      <c r="AV346" s="27"/>
      <c r="AW346" s="27">
        <v>3</v>
      </c>
      <c r="AX346" s="27"/>
      <c r="AY346" s="21"/>
      <c r="AZ346" s="21"/>
      <c r="BA346" s="21">
        <v>3</v>
      </c>
      <c r="BB346" s="21"/>
      <c r="BC346" s="22"/>
      <c r="BD346" s="22"/>
      <c r="BE346" s="22">
        <v>3</v>
      </c>
      <c r="BF346" s="22"/>
      <c r="BG346" s="23"/>
      <c r="BH346" s="23"/>
      <c r="BI346" s="23"/>
      <c r="BJ346" s="23">
        <v>4</v>
      </c>
      <c r="BK346" s="24"/>
      <c r="BL346" s="24"/>
      <c r="BM346" s="24"/>
      <c r="BN346" s="24">
        <v>4</v>
      </c>
      <c r="BO346" s="25"/>
      <c r="BP346" s="25"/>
      <c r="BQ346" s="25">
        <v>3</v>
      </c>
      <c r="BR346" s="25"/>
      <c r="BS346" s="26"/>
      <c r="BT346" s="26"/>
      <c r="BU346" s="26">
        <v>3</v>
      </c>
      <c r="BV346" s="26"/>
      <c r="CK346" s="28"/>
      <c r="CP346" s="28"/>
    </row>
    <row r="347" spans="1:94">
      <c r="A347" s="17">
        <v>284</v>
      </c>
      <c r="B347" s="512">
        <v>58</v>
      </c>
      <c r="C347" s="818"/>
      <c r="D347" s="20"/>
      <c r="E347" s="20">
        <v>1</v>
      </c>
      <c r="F347" s="501"/>
      <c r="G347" s="20"/>
      <c r="H347" s="20"/>
      <c r="I347" s="20">
        <v>1</v>
      </c>
      <c r="J347" s="20"/>
      <c r="K347" s="20"/>
      <c r="L347" s="20"/>
      <c r="M347" s="20"/>
      <c r="N347" s="20"/>
      <c r="O347" s="20"/>
      <c r="P347" s="20"/>
      <c r="Q347" s="20"/>
      <c r="R347" s="501"/>
      <c r="S347" s="21"/>
      <c r="T347" s="21"/>
      <c r="U347" s="21">
        <v>3</v>
      </c>
      <c r="V347" s="21"/>
      <c r="W347" s="22"/>
      <c r="X347" s="22"/>
      <c r="Y347" s="22">
        <v>3</v>
      </c>
      <c r="Z347" s="22"/>
      <c r="AA347" s="23"/>
      <c r="AB347" s="23"/>
      <c r="AC347" s="23">
        <v>3</v>
      </c>
      <c r="AD347" s="23"/>
      <c r="AE347" s="24"/>
      <c r="AF347" s="24"/>
      <c r="AG347" s="24">
        <v>3</v>
      </c>
      <c r="AH347" s="24"/>
      <c r="AI347" s="25"/>
      <c r="AJ347" s="25"/>
      <c r="AK347" s="25">
        <v>3</v>
      </c>
      <c r="AL347" s="25"/>
      <c r="AM347" s="26"/>
      <c r="AN347" s="26"/>
      <c r="AO347" s="26">
        <v>3</v>
      </c>
      <c r="AP347" s="26"/>
      <c r="AQ347" s="22"/>
      <c r="AR347" s="22"/>
      <c r="AS347" s="22">
        <v>3</v>
      </c>
      <c r="AT347" s="22"/>
      <c r="AU347" s="27"/>
      <c r="AV347" s="27"/>
      <c r="AW347" s="27">
        <v>3</v>
      </c>
      <c r="AX347" s="27"/>
      <c r="AY347" s="21"/>
      <c r="AZ347" s="21"/>
      <c r="BA347" s="21">
        <v>3</v>
      </c>
      <c r="BB347" s="21"/>
      <c r="BC347" s="22"/>
      <c r="BD347" s="22"/>
      <c r="BE347" s="22">
        <v>3</v>
      </c>
      <c r="BF347" s="22"/>
      <c r="BG347" s="23"/>
      <c r="BH347" s="23"/>
      <c r="BI347" s="23"/>
      <c r="BJ347" s="23">
        <v>4</v>
      </c>
      <c r="BK347" s="24"/>
      <c r="BL347" s="24"/>
      <c r="BM347" s="24"/>
      <c r="BN347" s="24">
        <v>4</v>
      </c>
      <c r="BO347" s="25"/>
      <c r="BP347" s="25"/>
      <c r="BQ347" s="25">
        <v>3</v>
      </c>
      <c r="BR347" s="25"/>
      <c r="BS347" s="26"/>
      <c r="BT347" s="26"/>
      <c r="BU347" s="26">
        <v>3</v>
      </c>
      <c r="BV347" s="26"/>
      <c r="CK347" s="28"/>
      <c r="CP347" s="28"/>
    </row>
    <row r="348" spans="1:94">
      <c r="A348" s="17">
        <v>285</v>
      </c>
      <c r="B348" s="512">
        <v>59</v>
      </c>
      <c r="C348" s="818"/>
      <c r="D348" s="20">
        <v>1</v>
      </c>
      <c r="E348" s="20"/>
      <c r="F348" s="501"/>
      <c r="G348" s="20"/>
      <c r="H348" s="20"/>
      <c r="I348" s="20"/>
      <c r="J348" s="20"/>
      <c r="K348" s="20">
        <v>1</v>
      </c>
      <c r="L348" s="20"/>
      <c r="M348" s="20"/>
      <c r="N348" s="20"/>
      <c r="O348" s="20"/>
      <c r="P348" s="20"/>
      <c r="Q348" s="20"/>
      <c r="R348" s="501"/>
      <c r="S348" s="21"/>
      <c r="T348" s="21"/>
      <c r="U348" s="21"/>
      <c r="V348" s="21">
        <v>4</v>
      </c>
      <c r="W348" s="22"/>
      <c r="X348" s="22"/>
      <c r="Y348" s="22"/>
      <c r="Z348" s="22">
        <v>4</v>
      </c>
      <c r="AA348" s="23"/>
      <c r="AB348" s="23"/>
      <c r="AC348" s="23"/>
      <c r="AD348" s="23">
        <v>4</v>
      </c>
      <c r="AE348" s="24"/>
      <c r="AF348" s="24"/>
      <c r="AG348" s="24">
        <v>3</v>
      </c>
      <c r="AH348" s="24"/>
      <c r="AI348" s="25"/>
      <c r="AJ348" s="25"/>
      <c r="AK348" s="25">
        <v>3</v>
      </c>
      <c r="AL348" s="25"/>
      <c r="AM348" s="26"/>
      <c r="AN348" s="26"/>
      <c r="AO348" s="26"/>
      <c r="AP348" s="26">
        <v>4</v>
      </c>
      <c r="AQ348" s="22"/>
      <c r="AR348" s="22"/>
      <c r="AS348" s="22">
        <v>3</v>
      </c>
      <c r="AT348" s="22"/>
      <c r="AU348" s="27"/>
      <c r="AV348" s="27"/>
      <c r="AW348" s="27">
        <v>3</v>
      </c>
      <c r="AX348" s="27"/>
      <c r="AY348" s="21"/>
      <c r="AZ348" s="21"/>
      <c r="BA348" s="21">
        <v>3</v>
      </c>
      <c r="BB348" s="21"/>
      <c r="BC348" s="22"/>
      <c r="BD348" s="22"/>
      <c r="BE348" s="22">
        <v>3</v>
      </c>
      <c r="BF348" s="22"/>
      <c r="BG348" s="23"/>
      <c r="BH348" s="23"/>
      <c r="BI348" s="23"/>
      <c r="BJ348" s="23">
        <v>4</v>
      </c>
      <c r="BK348" s="24"/>
      <c r="BL348" s="24"/>
      <c r="BM348" s="24"/>
      <c r="BN348" s="24">
        <v>4</v>
      </c>
      <c r="BO348" s="25"/>
      <c r="BP348" s="25"/>
      <c r="BQ348" s="25">
        <v>3</v>
      </c>
      <c r="BR348" s="25"/>
      <c r="BS348" s="26"/>
      <c r="BT348" s="26"/>
      <c r="BU348" s="26"/>
      <c r="BV348" s="26">
        <v>4</v>
      </c>
      <c r="CK348" s="28"/>
      <c r="CP348" s="28"/>
    </row>
    <row r="349" spans="1:94">
      <c r="A349" s="17">
        <v>286</v>
      </c>
      <c r="B349" s="512">
        <v>60</v>
      </c>
      <c r="C349" s="818"/>
      <c r="D349" s="20"/>
      <c r="E349" s="20">
        <v>1</v>
      </c>
      <c r="F349" s="501"/>
      <c r="G349" s="20"/>
      <c r="H349" s="20"/>
      <c r="I349" s="20"/>
      <c r="J349" s="20"/>
      <c r="K349" s="20">
        <v>1</v>
      </c>
      <c r="L349" s="20"/>
      <c r="M349" s="20"/>
      <c r="N349" s="20"/>
      <c r="O349" s="20"/>
      <c r="P349" s="20"/>
      <c r="Q349" s="20"/>
      <c r="R349" s="501"/>
      <c r="S349" s="21"/>
      <c r="T349" s="21"/>
      <c r="U349" s="21"/>
      <c r="V349" s="21">
        <v>4</v>
      </c>
      <c r="W349" s="22"/>
      <c r="X349" s="22"/>
      <c r="Y349" s="22">
        <v>3</v>
      </c>
      <c r="Z349" s="22"/>
      <c r="AA349" s="23"/>
      <c r="AB349" s="23"/>
      <c r="AC349" s="23"/>
      <c r="AD349" s="23">
        <v>4</v>
      </c>
      <c r="AE349" s="24"/>
      <c r="AF349" s="24"/>
      <c r="AG349" s="24">
        <v>3</v>
      </c>
      <c r="AH349" s="24"/>
      <c r="AI349" s="25"/>
      <c r="AJ349" s="25"/>
      <c r="AK349" s="25">
        <v>3</v>
      </c>
      <c r="AL349" s="25"/>
      <c r="AM349" s="26"/>
      <c r="AN349" s="26"/>
      <c r="AO349" s="26"/>
      <c r="AP349" s="26">
        <v>4</v>
      </c>
      <c r="AQ349" s="22"/>
      <c r="AR349" s="22"/>
      <c r="AS349" s="22"/>
      <c r="AT349" s="22">
        <v>4</v>
      </c>
      <c r="AU349" s="27"/>
      <c r="AV349" s="27"/>
      <c r="AW349" s="27">
        <v>3</v>
      </c>
      <c r="AX349" s="27"/>
      <c r="AY349" s="21"/>
      <c r="AZ349" s="21"/>
      <c r="BA349" s="21">
        <v>3</v>
      </c>
      <c r="BB349" s="21"/>
      <c r="BC349" s="22"/>
      <c r="BD349" s="22"/>
      <c r="BE349" s="22">
        <v>3</v>
      </c>
      <c r="BF349" s="22"/>
      <c r="BG349" s="23"/>
      <c r="BH349" s="23"/>
      <c r="BI349" s="23"/>
      <c r="BJ349" s="23">
        <v>4</v>
      </c>
      <c r="BK349" s="24"/>
      <c r="BL349" s="24"/>
      <c r="BM349" s="24"/>
      <c r="BN349" s="24">
        <v>4</v>
      </c>
      <c r="BO349" s="25"/>
      <c r="BP349" s="25"/>
      <c r="BQ349" s="25">
        <v>3</v>
      </c>
      <c r="BR349" s="25"/>
      <c r="BS349" s="26"/>
      <c r="BT349" s="26"/>
      <c r="BU349" s="26">
        <v>3</v>
      </c>
      <c r="BV349" s="26"/>
      <c r="CK349" s="28"/>
      <c r="CP349" s="28"/>
    </row>
    <row r="350" spans="1:94">
      <c r="A350" s="17">
        <v>287</v>
      </c>
      <c r="B350" s="512">
        <v>61</v>
      </c>
      <c r="C350" s="818"/>
      <c r="D350" s="20">
        <v>1</v>
      </c>
      <c r="E350" s="20"/>
      <c r="F350" s="501"/>
      <c r="G350" s="20"/>
      <c r="H350" s="20"/>
      <c r="I350" s="20"/>
      <c r="J350" s="20"/>
      <c r="K350" s="20">
        <v>1</v>
      </c>
      <c r="L350" s="20"/>
      <c r="M350" s="20"/>
      <c r="N350" s="20"/>
      <c r="O350" s="20"/>
      <c r="P350" s="20"/>
      <c r="Q350" s="20"/>
      <c r="R350" s="501"/>
      <c r="S350" s="21"/>
      <c r="T350" s="21"/>
      <c r="U350" s="21"/>
      <c r="V350" s="21">
        <v>4</v>
      </c>
      <c r="W350" s="22"/>
      <c r="X350" s="22"/>
      <c r="Y350" s="22">
        <v>3</v>
      </c>
      <c r="Z350" s="22"/>
      <c r="AA350" s="23"/>
      <c r="AB350" s="23"/>
      <c r="AC350" s="23"/>
      <c r="AD350" s="23">
        <v>4</v>
      </c>
      <c r="AE350" s="24"/>
      <c r="AF350" s="24"/>
      <c r="AG350" s="24">
        <v>3</v>
      </c>
      <c r="AH350" s="24"/>
      <c r="AI350" s="25"/>
      <c r="AJ350" s="25"/>
      <c r="AK350" s="25">
        <v>3</v>
      </c>
      <c r="AL350" s="25"/>
      <c r="AM350" s="26"/>
      <c r="AN350" s="26"/>
      <c r="AO350" s="26"/>
      <c r="AP350" s="26">
        <v>4</v>
      </c>
      <c r="AQ350" s="22"/>
      <c r="AR350" s="22"/>
      <c r="AS350" s="22">
        <v>3</v>
      </c>
      <c r="AT350" s="22"/>
      <c r="AU350" s="27"/>
      <c r="AV350" s="27"/>
      <c r="AW350" s="27">
        <v>3</v>
      </c>
      <c r="AX350" s="27"/>
      <c r="AY350" s="21"/>
      <c r="AZ350" s="21"/>
      <c r="BA350" s="21">
        <v>3</v>
      </c>
      <c r="BB350" s="21"/>
      <c r="BC350" s="22"/>
      <c r="BD350" s="22"/>
      <c r="BE350" s="22">
        <v>3</v>
      </c>
      <c r="BF350" s="22"/>
      <c r="BG350" s="23"/>
      <c r="BH350" s="23"/>
      <c r="BI350" s="23"/>
      <c r="BJ350" s="23">
        <v>4</v>
      </c>
      <c r="BK350" s="24"/>
      <c r="BL350" s="24"/>
      <c r="BM350" s="24"/>
      <c r="BN350" s="24">
        <v>4</v>
      </c>
      <c r="BO350" s="25"/>
      <c r="BP350" s="25"/>
      <c r="BQ350" s="25">
        <v>3</v>
      </c>
      <c r="BR350" s="25"/>
      <c r="BS350" s="26"/>
      <c r="BT350" s="26"/>
      <c r="BU350" s="26"/>
      <c r="BV350" s="26">
        <v>4</v>
      </c>
      <c r="CK350" s="28"/>
      <c r="CP350" s="28"/>
    </row>
    <row r="351" spans="1:94">
      <c r="A351" s="17">
        <v>288</v>
      </c>
      <c r="B351" s="512">
        <v>62</v>
      </c>
      <c r="C351" s="818"/>
      <c r="D351" s="20">
        <v>1</v>
      </c>
      <c r="E351" s="20"/>
      <c r="F351" s="501"/>
      <c r="G351" s="20"/>
      <c r="H351" s="20"/>
      <c r="I351" s="20">
        <v>1</v>
      </c>
      <c r="J351" s="20"/>
      <c r="K351" s="20"/>
      <c r="L351" s="20"/>
      <c r="M351" s="20"/>
      <c r="N351" s="20"/>
      <c r="O351" s="20"/>
      <c r="P351" s="20"/>
      <c r="Q351" s="20"/>
      <c r="R351" s="501"/>
      <c r="S351" s="21"/>
      <c r="T351" s="21"/>
      <c r="U351" s="21">
        <v>3</v>
      </c>
      <c r="V351" s="21"/>
      <c r="W351" s="22"/>
      <c r="X351" s="22"/>
      <c r="Y351" s="22">
        <v>3</v>
      </c>
      <c r="Z351" s="22"/>
      <c r="AA351" s="23"/>
      <c r="AB351" s="23"/>
      <c r="AC351" s="23">
        <v>3</v>
      </c>
      <c r="AD351" s="23"/>
      <c r="AE351" s="24"/>
      <c r="AF351" s="24"/>
      <c r="AG351" s="24">
        <v>3</v>
      </c>
      <c r="AH351" s="24"/>
      <c r="AI351" s="25"/>
      <c r="AJ351" s="25"/>
      <c r="AK351" s="25">
        <v>3</v>
      </c>
      <c r="AL351" s="25"/>
      <c r="AM351" s="26"/>
      <c r="AN351" s="26"/>
      <c r="AO351" s="26">
        <v>3</v>
      </c>
      <c r="AP351" s="26"/>
      <c r="AQ351" s="22"/>
      <c r="AR351" s="22"/>
      <c r="AS351" s="22">
        <v>3</v>
      </c>
      <c r="AT351" s="22"/>
      <c r="AU351" s="27"/>
      <c r="AV351" s="27"/>
      <c r="AW351" s="27">
        <v>3</v>
      </c>
      <c r="AX351" s="27"/>
      <c r="AY351" s="21"/>
      <c r="AZ351" s="21"/>
      <c r="BA351" s="21">
        <v>3</v>
      </c>
      <c r="BB351" s="21"/>
      <c r="BC351" s="22"/>
      <c r="BD351" s="22"/>
      <c r="BE351" s="22"/>
      <c r="BF351" s="22">
        <v>4</v>
      </c>
      <c r="BG351" s="23"/>
      <c r="BH351" s="23"/>
      <c r="BI351" s="23">
        <v>3</v>
      </c>
      <c r="BJ351" s="23"/>
      <c r="BK351" s="24"/>
      <c r="BL351" s="24"/>
      <c r="BM351" s="24"/>
      <c r="BN351" s="24">
        <v>4</v>
      </c>
      <c r="BO351" s="25"/>
      <c r="BP351" s="25"/>
      <c r="BQ351" s="25">
        <v>3</v>
      </c>
      <c r="BR351" s="25"/>
      <c r="BS351" s="26"/>
      <c r="BT351" s="26"/>
      <c r="BU351" s="26">
        <v>3</v>
      </c>
      <c r="BV351" s="26"/>
      <c r="CK351" s="28"/>
      <c r="CP351" s="28"/>
    </row>
    <row r="352" spans="1:94">
      <c r="A352" s="17">
        <v>289</v>
      </c>
      <c r="B352" s="512">
        <v>63</v>
      </c>
      <c r="C352" s="818"/>
      <c r="D352" s="20"/>
      <c r="E352" s="20">
        <v>1</v>
      </c>
      <c r="F352" s="501"/>
      <c r="G352" s="20"/>
      <c r="H352" s="20"/>
      <c r="I352" s="20"/>
      <c r="J352" s="20"/>
      <c r="K352" s="20">
        <v>1</v>
      </c>
      <c r="L352" s="20"/>
      <c r="M352" s="20"/>
      <c r="N352" s="20"/>
      <c r="O352" s="20"/>
      <c r="P352" s="20"/>
      <c r="Q352" s="20"/>
      <c r="R352" s="501"/>
      <c r="S352" s="21"/>
      <c r="T352" s="21"/>
      <c r="U352" s="21"/>
      <c r="V352" s="21">
        <v>4</v>
      </c>
      <c r="W352" s="22"/>
      <c r="X352" s="22"/>
      <c r="Y352" s="22">
        <v>3</v>
      </c>
      <c r="Z352" s="22"/>
      <c r="AA352" s="23"/>
      <c r="AB352" s="23"/>
      <c r="AC352" s="23">
        <v>3</v>
      </c>
      <c r="AD352" s="23"/>
      <c r="AE352" s="24"/>
      <c r="AF352" s="24"/>
      <c r="AG352" s="24">
        <v>3</v>
      </c>
      <c r="AH352" s="24"/>
      <c r="AI352" s="25"/>
      <c r="AJ352" s="25"/>
      <c r="AK352" s="25">
        <v>3</v>
      </c>
      <c r="AL352" s="25"/>
      <c r="AM352" s="26"/>
      <c r="AN352" s="26"/>
      <c r="AO352" s="26">
        <v>3</v>
      </c>
      <c r="AP352" s="26"/>
      <c r="AQ352" s="22"/>
      <c r="AR352" s="22"/>
      <c r="AS352" s="22"/>
      <c r="AT352" s="22">
        <v>4</v>
      </c>
      <c r="AU352" s="27"/>
      <c r="AV352" s="27"/>
      <c r="AW352" s="27">
        <v>3</v>
      </c>
      <c r="AX352" s="27"/>
      <c r="AY352" s="21"/>
      <c r="AZ352" s="21"/>
      <c r="BA352" s="21">
        <v>3</v>
      </c>
      <c r="BB352" s="21"/>
      <c r="BC352" s="22"/>
      <c r="BD352" s="22"/>
      <c r="BE352" s="22">
        <v>3</v>
      </c>
      <c r="BF352" s="22"/>
      <c r="BG352" s="23"/>
      <c r="BH352" s="23"/>
      <c r="BI352" s="23"/>
      <c r="BJ352" s="23">
        <v>4</v>
      </c>
      <c r="BK352" s="24"/>
      <c r="BL352" s="24"/>
      <c r="BM352" s="24"/>
      <c r="BN352" s="24">
        <v>4</v>
      </c>
      <c r="BO352" s="25"/>
      <c r="BP352" s="25"/>
      <c r="BQ352" s="25"/>
      <c r="BR352" s="25">
        <v>4</v>
      </c>
      <c r="BS352" s="26"/>
      <c r="BT352" s="26"/>
      <c r="BU352" s="26">
        <v>3</v>
      </c>
      <c r="BV352" s="26"/>
      <c r="CK352" s="28"/>
      <c r="CP352" s="28"/>
    </row>
    <row r="353" spans="1:94">
      <c r="A353" s="17">
        <v>290</v>
      </c>
      <c r="B353" s="512">
        <v>64</v>
      </c>
      <c r="C353" s="818"/>
      <c r="D353" s="20">
        <v>1</v>
      </c>
      <c r="E353" s="20"/>
      <c r="F353" s="501"/>
      <c r="G353" s="20"/>
      <c r="H353" s="20"/>
      <c r="I353" s="20"/>
      <c r="J353" s="20"/>
      <c r="K353" s="20">
        <v>1</v>
      </c>
      <c r="L353" s="20"/>
      <c r="M353" s="20"/>
      <c r="N353" s="20"/>
      <c r="O353" s="20"/>
      <c r="P353" s="20"/>
      <c r="Q353" s="20"/>
      <c r="R353" s="501"/>
      <c r="S353" s="21"/>
      <c r="T353" s="21"/>
      <c r="U353" s="21"/>
      <c r="V353" s="21">
        <v>4</v>
      </c>
      <c r="W353" s="22"/>
      <c r="X353" s="22"/>
      <c r="Y353" s="22"/>
      <c r="Z353" s="22">
        <v>4</v>
      </c>
      <c r="AA353" s="23"/>
      <c r="AB353" s="23"/>
      <c r="AC353" s="23"/>
      <c r="AD353" s="23">
        <v>4</v>
      </c>
      <c r="AE353" s="24"/>
      <c r="AF353" s="24"/>
      <c r="AG353" s="24">
        <v>3</v>
      </c>
      <c r="AH353" s="24"/>
      <c r="AI353" s="25"/>
      <c r="AJ353" s="25"/>
      <c r="AK353" s="25">
        <v>3</v>
      </c>
      <c r="AL353" s="25"/>
      <c r="AM353" s="26"/>
      <c r="AN353" s="26"/>
      <c r="AO353" s="26">
        <v>3</v>
      </c>
      <c r="AP353" s="26"/>
      <c r="AQ353" s="22"/>
      <c r="AR353" s="22"/>
      <c r="AS353" s="22">
        <v>3</v>
      </c>
      <c r="AT353" s="22"/>
      <c r="AU353" s="27"/>
      <c r="AV353" s="27"/>
      <c r="AW353" s="27">
        <v>3</v>
      </c>
      <c r="AX353" s="27"/>
      <c r="AY353" s="21"/>
      <c r="AZ353" s="21"/>
      <c r="BA353" s="21">
        <v>3</v>
      </c>
      <c r="BB353" s="21"/>
      <c r="BC353" s="22"/>
      <c r="BD353" s="22"/>
      <c r="BE353" s="22">
        <v>3</v>
      </c>
      <c r="BF353" s="22"/>
      <c r="BG353" s="23"/>
      <c r="BH353" s="23"/>
      <c r="BI353" s="23"/>
      <c r="BJ353" s="23">
        <v>4</v>
      </c>
      <c r="BK353" s="24"/>
      <c r="BL353" s="24"/>
      <c r="BM353" s="24"/>
      <c r="BN353" s="24">
        <v>4</v>
      </c>
      <c r="BO353" s="25"/>
      <c r="BP353" s="25"/>
      <c r="BQ353" s="25">
        <v>3</v>
      </c>
      <c r="BR353" s="25"/>
      <c r="BS353" s="26"/>
      <c r="BT353" s="26"/>
      <c r="BU353" s="26">
        <v>3</v>
      </c>
      <c r="BV353" s="26"/>
      <c r="CK353" s="28"/>
      <c r="CP353" s="28"/>
    </row>
    <row r="354" spans="1:94">
      <c r="A354" s="17">
        <v>291</v>
      </c>
      <c r="B354" s="512">
        <v>65</v>
      </c>
      <c r="C354" s="818"/>
      <c r="D354" s="20">
        <v>1</v>
      </c>
      <c r="E354" s="20"/>
      <c r="F354" s="501"/>
      <c r="G354" s="20"/>
      <c r="H354" s="20"/>
      <c r="I354" s="20">
        <v>1</v>
      </c>
      <c r="J354" s="20"/>
      <c r="K354" s="20"/>
      <c r="L354" s="20"/>
      <c r="M354" s="20"/>
      <c r="N354" s="20"/>
      <c r="O354" s="20"/>
      <c r="P354" s="20"/>
      <c r="Q354" s="20"/>
      <c r="R354" s="501"/>
      <c r="S354" s="21"/>
      <c r="T354" s="21"/>
      <c r="U354" s="21"/>
      <c r="V354" s="21">
        <v>4</v>
      </c>
      <c r="W354" s="22"/>
      <c r="X354" s="22"/>
      <c r="Y354" s="22"/>
      <c r="Z354" s="22">
        <v>4</v>
      </c>
      <c r="AA354" s="23"/>
      <c r="AB354" s="23"/>
      <c r="AC354" s="23">
        <v>3</v>
      </c>
      <c r="AD354" s="23"/>
      <c r="AE354" s="24"/>
      <c r="AF354" s="24"/>
      <c r="AG354" s="24">
        <v>3</v>
      </c>
      <c r="AH354" s="24"/>
      <c r="AI354" s="25"/>
      <c r="AJ354" s="25"/>
      <c r="AK354" s="25">
        <v>3</v>
      </c>
      <c r="AL354" s="25"/>
      <c r="AM354" s="26"/>
      <c r="AN354" s="26"/>
      <c r="AO354" s="26">
        <v>3</v>
      </c>
      <c r="AP354" s="26"/>
      <c r="AQ354" s="22"/>
      <c r="AR354" s="22"/>
      <c r="AS354" s="22">
        <v>3</v>
      </c>
      <c r="AT354" s="22"/>
      <c r="AU354" s="27"/>
      <c r="AV354" s="27"/>
      <c r="AW354" s="27">
        <v>3</v>
      </c>
      <c r="AX354" s="27"/>
      <c r="AY354" s="21"/>
      <c r="AZ354" s="21"/>
      <c r="BA354" s="21">
        <v>3</v>
      </c>
      <c r="BB354" s="21"/>
      <c r="BC354" s="22"/>
      <c r="BD354" s="22"/>
      <c r="BE354" s="22">
        <v>3</v>
      </c>
      <c r="BF354" s="22"/>
      <c r="BG354" s="23"/>
      <c r="BH354" s="23"/>
      <c r="BI354" s="23"/>
      <c r="BJ354" s="23">
        <v>4</v>
      </c>
      <c r="BK354" s="24"/>
      <c r="BL354" s="24"/>
      <c r="BM354" s="24"/>
      <c r="BN354" s="24">
        <v>4</v>
      </c>
      <c r="BO354" s="25"/>
      <c r="BP354" s="25"/>
      <c r="BQ354" s="25">
        <v>3</v>
      </c>
      <c r="BR354" s="25"/>
      <c r="BS354" s="26"/>
      <c r="BT354" s="26"/>
      <c r="BU354" s="26">
        <v>3</v>
      </c>
      <c r="BV354" s="26"/>
      <c r="CK354" s="28"/>
      <c r="CP354" s="28"/>
    </row>
    <row r="355" spans="1:94">
      <c r="A355" s="17">
        <v>292</v>
      </c>
      <c r="B355" s="512">
        <v>66</v>
      </c>
      <c r="C355" s="818"/>
      <c r="D355" s="20">
        <v>1</v>
      </c>
      <c r="E355" s="20"/>
      <c r="F355" s="501"/>
      <c r="G355" s="20"/>
      <c r="H355" s="20"/>
      <c r="I355" s="20"/>
      <c r="J355" s="20"/>
      <c r="K355" s="20">
        <v>1</v>
      </c>
      <c r="L355" s="20"/>
      <c r="M355" s="20"/>
      <c r="N355" s="20"/>
      <c r="O355" s="20"/>
      <c r="P355" s="20"/>
      <c r="Q355" s="20"/>
      <c r="R355" s="501"/>
      <c r="S355" s="21"/>
      <c r="T355" s="21"/>
      <c r="U355" s="21"/>
      <c r="V355" s="21">
        <v>4</v>
      </c>
      <c r="W355" s="22"/>
      <c r="X355" s="22"/>
      <c r="Y355" s="22"/>
      <c r="Z355" s="22">
        <v>4</v>
      </c>
      <c r="AA355" s="23"/>
      <c r="AB355" s="23"/>
      <c r="AC355" s="23"/>
      <c r="AD355" s="23">
        <v>4</v>
      </c>
      <c r="AE355" s="24"/>
      <c r="AF355" s="24"/>
      <c r="AG355" s="24">
        <v>3</v>
      </c>
      <c r="AH355" s="24"/>
      <c r="AI355" s="25"/>
      <c r="AJ355" s="25"/>
      <c r="AK355" s="25">
        <v>3</v>
      </c>
      <c r="AL355" s="25"/>
      <c r="AM355" s="26"/>
      <c r="AN355" s="26"/>
      <c r="AO355" s="26">
        <v>3</v>
      </c>
      <c r="AP355" s="26"/>
      <c r="AQ355" s="22"/>
      <c r="AR355" s="22"/>
      <c r="AS355" s="22">
        <v>3</v>
      </c>
      <c r="AT355" s="22"/>
      <c r="AU355" s="27"/>
      <c r="AV355" s="27"/>
      <c r="AW355" s="27">
        <v>3</v>
      </c>
      <c r="AX355" s="27"/>
      <c r="AY355" s="21"/>
      <c r="AZ355" s="21"/>
      <c r="BA355" s="21">
        <v>3</v>
      </c>
      <c r="BB355" s="21"/>
      <c r="BC355" s="22"/>
      <c r="BD355" s="22"/>
      <c r="BE355" s="22">
        <v>3</v>
      </c>
      <c r="BF355" s="22"/>
      <c r="BG355" s="23"/>
      <c r="BH355" s="23"/>
      <c r="BI355" s="23"/>
      <c r="BJ355" s="23">
        <v>4</v>
      </c>
      <c r="BK355" s="24"/>
      <c r="BL355" s="24"/>
      <c r="BM355" s="24"/>
      <c r="BN355" s="24">
        <v>4</v>
      </c>
      <c r="BO355" s="25"/>
      <c r="BP355" s="25"/>
      <c r="BQ355" s="25">
        <v>3</v>
      </c>
      <c r="BR355" s="25"/>
      <c r="BS355" s="26"/>
      <c r="BT355" s="26"/>
      <c r="BU355" s="26"/>
      <c r="BV355" s="26">
        <v>4</v>
      </c>
      <c r="CK355" s="28"/>
      <c r="CP355" s="28"/>
    </row>
    <row r="356" spans="1:94">
      <c r="A356" s="17">
        <v>293</v>
      </c>
      <c r="B356" s="512">
        <v>67</v>
      </c>
      <c r="C356" s="818"/>
      <c r="D356" s="20">
        <v>1</v>
      </c>
      <c r="E356" s="20"/>
      <c r="F356" s="501"/>
      <c r="G356" s="20"/>
      <c r="H356" s="20"/>
      <c r="I356" s="20">
        <v>1</v>
      </c>
      <c r="J356" s="20"/>
      <c r="K356" s="20"/>
      <c r="L356" s="20"/>
      <c r="M356" s="20"/>
      <c r="N356" s="20"/>
      <c r="O356" s="20"/>
      <c r="P356" s="20"/>
      <c r="Q356" s="20"/>
      <c r="R356" s="501"/>
      <c r="S356" s="21"/>
      <c r="T356" s="21"/>
      <c r="U356" s="21">
        <v>3</v>
      </c>
      <c r="V356" s="21"/>
      <c r="W356" s="22"/>
      <c r="X356" s="22"/>
      <c r="Y356" s="22">
        <v>3</v>
      </c>
      <c r="Z356" s="22"/>
      <c r="AA356" s="23"/>
      <c r="AB356" s="23"/>
      <c r="AC356" s="23">
        <v>3</v>
      </c>
      <c r="AD356" s="23"/>
      <c r="AE356" s="24"/>
      <c r="AF356" s="24"/>
      <c r="AG356" s="24">
        <v>3</v>
      </c>
      <c r="AH356" s="24"/>
      <c r="AI356" s="25"/>
      <c r="AJ356" s="25"/>
      <c r="AK356" s="25">
        <v>3</v>
      </c>
      <c r="AL356" s="25"/>
      <c r="AM356" s="26"/>
      <c r="AN356" s="26"/>
      <c r="AO356" s="26">
        <v>3</v>
      </c>
      <c r="AP356" s="26"/>
      <c r="AQ356" s="22"/>
      <c r="AR356" s="22"/>
      <c r="AS356" s="22"/>
      <c r="AT356" s="22">
        <v>4</v>
      </c>
      <c r="AU356" s="27"/>
      <c r="AV356" s="27"/>
      <c r="AW356" s="27">
        <v>3</v>
      </c>
      <c r="AX356" s="27"/>
      <c r="AY356" s="21"/>
      <c r="AZ356" s="21"/>
      <c r="BA356" s="21">
        <v>3</v>
      </c>
      <c r="BB356" s="21"/>
      <c r="BC356" s="22"/>
      <c r="BD356" s="22"/>
      <c r="BE356" s="22">
        <v>3</v>
      </c>
      <c r="BF356" s="22"/>
      <c r="BG356" s="23"/>
      <c r="BH356" s="23"/>
      <c r="BI356" s="23"/>
      <c r="BJ356" s="23">
        <v>4</v>
      </c>
      <c r="BK356" s="24"/>
      <c r="BL356" s="24"/>
      <c r="BM356" s="24"/>
      <c r="BN356" s="24">
        <v>4</v>
      </c>
      <c r="BO356" s="25"/>
      <c r="BP356" s="25"/>
      <c r="BQ356" s="25"/>
      <c r="BR356" s="25">
        <v>4</v>
      </c>
      <c r="BS356" s="26"/>
      <c r="BT356" s="26"/>
      <c r="BU356" s="26">
        <v>3</v>
      </c>
      <c r="BV356" s="26"/>
      <c r="CK356" s="28"/>
      <c r="CP356" s="28"/>
    </row>
    <row r="357" spans="1:94" s="28" customFormat="1">
      <c r="A357" s="184"/>
      <c r="B357" s="184"/>
      <c r="C357" s="517"/>
      <c r="D357" s="184">
        <f>SUM(D290:D356)</f>
        <v>38</v>
      </c>
      <c r="E357" s="184">
        <f t="shared" ref="E357:BP357" si="599">SUM(E290:E356)</f>
        <v>24</v>
      </c>
      <c r="F357" s="184">
        <f t="shared" si="599"/>
        <v>5</v>
      </c>
      <c r="G357" s="184">
        <f t="shared" si="599"/>
        <v>0</v>
      </c>
      <c r="H357" s="184">
        <f t="shared" si="599"/>
        <v>2</v>
      </c>
      <c r="I357" s="184">
        <f t="shared" si="599"/>
        <v>38</v>
      </c>
      <c r="J357" s="184">
        <f t="shared" si="599"/>
        <v>3</v>
      </c>
      <c r="K357" s="184">
        <f t="shared" si="599"/>
        <v>21</v>
      </c>
      <c r="L357" s="184">
        <f t="shared" si="599"/>
        <v>0</v>
      </c>
      <c r="M357" s="184">
        <f t="shared" si="599"/>
        <v>0</v>
      </c>
      <c r="N357" s="184">
        <f t="shared" si="599"/>
        <v>0</v>
      </c>
      <c r="O357" s="184">
        <f t="shared" si="599"/>
        <v>0</v>
      </c>
      <c r="P357" s="184">
        <f t="shared" si="599"/>
        <v>0</v>
      </c>
      <c r="Q357" s="184">
        <f t="shared" si="599"/>
        <v>0</v>
      </c>
      <c r="R357" s="184">
        <f t="shared" si="599"/>
        <v>3</v>
      </c>
      <c r="S357" s="184">
        <f t="shared" si="599"/>
        <v>0</v>
      </c>
      <c r="T357" s="184">
        <f t="shared" si="599"/>
        <v>0</v>
      </c>
      <c r="U357" s="184">
        <f t="shared" si="599"/>
        <v>102</v>
      </c>
      <c r="V357" s="184">
        <f t="shared" si="599"/>
        <v>132</v>
      </c>
      <c r="W357" s="184">
        <f t="shared" si="599"/>
        <v>0</v>
      </c>
      <c r="X357" s="184">
        <f t="shared" si="599"/>
        <v>0</v>
      </c>
      <c r="Y357" s="184">
        <f t="shared" si="599"/>
        <v>153</v>
      </c>
      <c r="Z357" s="184">
        <f t="shared" si="599"/>
        <v>64</v>
      </c>
      <c r="AA357" s="184">
        <f t="shared" si="599"/>
        <v>0</v>
      </c>
      <c r="AB357" s="184">
        <f t="shared" si="599"/>
        <v>0</v>
      </c>
      <c r="AC357" s="184">
        <f t="shared" si="599"/>
        <v>132</v>
      </c>
      <c r="AD357" s="184">
        <f t="shared" si="599"/>
        <v>92</v>
      </c>
      <c r="AE357" s="184">
        <f t="shared" si="599"/>
        <v>0</v>
      </c>
      <c r="AF357" s="184">
        <f t="shared" si="599"/>
        <v>0</v>
      </c>
      <c r="AG357" s="184">
        <f t="shared" si="599"/>
        <v>189</v>
      </c>
      <c r="AH357" s="184">
        <f t="shared" si="599"/>
        <v>16</v>
      </c>
      <c r="AI357" s="184">
        <f t="shared" si="599"/>
        <v>0</v>
      </c>
      <c r="AJ357" s="184">
        <f t="shared" si="599"/>
        <v>0</v>
      </c>
      <c r="AK357" s="184">
        <f t="shared" si="599"/>
        <v>180</v>
      </c>
      <c r="AL357" s="184">
        <f t="shared" si="599"/>
        <v>28</v>
      </c>
      <c r="AM357" s="184">
        <f t="shared" si="599"/>
        <v>0</v>
      </c>
      <c r="AN357" s="184">
        <f t="shared" si="599"/>
        <v>0</v>
      </c>
      <c r="AO357" s="184">
        <f t="shared" si="599"/>
        <v>111</v>
      </c>
      <c r="AP357" s="184">
        <f t="shared" si="599"/>
        <v>120</v>
      </c>
      <c r="AQ357" s="184">
        <f t="shared" si="599"/>
        <v>0</v>
      </c>
      <c r="AR357" s="184">
        <f t="shared" si="599"/>
        <v>0</v>
      </c>
      <c r="AS357" s="184">
        <f t="shared" si="599"/>
        <v>141</v>
      </c>
      <c r="AT357" s="184">
        <f t="shared" si="599"/>
        <v>80</v>
      </c>
      <c r="AU357" s="184">
        <f t="shared" si="599"/>
        <v>0</v>
      </c>
      <c r="AV357" s="184">
        <f t="shared" si="599"/>
        <v>0</v>
      </c>
      <c r="AW357" s="184">
        <f t="shared" si="599"/>
        <v>195</v>
      </c>
      <c r="AX357" s="184">
        <f t="shared" si="599"/>
        <v>8</v>
      </c>
      <c r="AY357" s="184">
        <f t="shared" si="599"/>
        <v>0</v>
      </c>
      <c r="AZ357" s="184">
        <f t="shared" si="599"/>
        <v>0</v>
      </c>
      <c r="BA357" s="184">
        <f t="shared" si="599"/>
        <v>186</v>
      </c>
      <c r="BB357" s="184">
        <f t="shared" si="599"/>
        <v>20</v>
      </c>
      <c r="BC357" s="184">
        <f t="shared" si="599"/>
        <v>0</v>
      </c>
      <c r="BD357" s="184">
        <f t="shared" si="599"/>
        <v>0</v>
      </c>
      <c r="BE357" s="184">
        <f t="shared" si="599"/>
        <v>156</v>
      </c>
      <c r="BF357" s="184">
        <f t="shared" si="599"/>
        <v>60</v>
      </c>
      <c r="BG357" s="184">
        <f t="shared" si="599"/>
        <v>0</v>
      </c>
      <c r="BH357" s="184">
        <f t="shared" si="599"/>
        <v>0</v>
      </c>
      <c r="BI357" s="184">
        <f t="shared" si="599"/>
        <v>33</v>
      </c>
      <c r="BJ357" s="184">
        <f t="shared" si="599"/>
        <v>224</v>
      </c>
      <c r="BK357" s="184">
        <f t="shared" si="599"/>
        <v>0</v>
      </c>
      <c r="BL357" s="184">
        <f t="shared" si="599"/>
        <v>0</v>
      </c>
      <c r="BM357" s="184">
        <f t="shared" si="599"/>
        <v>18</v>
      </c>
      <c r="BN357" s="184">
        <f t="shared" si="599"/>
        <v>244</v>
      </c>
      <c r="BO357" s="184">
        <f t="shared" si="599"/>
        <v>0</v>
      </c>
      <c r="BP357" s="184">
        <f t="shared" si="599"/>
        <v>0</v>
      </c>
      <c r="BQ357" s="184">
        <f t="shared" ref="BQ357:BV357" si="600">SUM(BQ290:BQ356)</f>
        <v>117</v>
      </c>
      <c r="BR357" s="184">
        <f t="shared" si="600"/>
        <v>112</v>
      </c>
      <c r="BS357" s="184">
        <f t="shared" si="600"/>
        <v>0</v>
      </c>
      <c r="BT357" s="184">
        <f t="shared" si="600"/>
        <v>0</v>
      </c>
      <c r="BU357" s="184">
        <f t="shared" si="600"/>
        <v>90</v>
      </c>
      <c r="BV357" s="184">
        <f t="shared" si="600"/>
        <v>148</v>
      </c>
    </row>
    <row r="358" spans="1:94" s="28" customFormat="1">
      <c r="A358" s="184"/>
      <c r="B358" s="184"/>
      <c r="C358" s="517"/>
      <c r="D358" s="184">
        <f>SUM(D357:F357)</f>
        <v>67</v>
      </c>
      <c r="E358" s="184"/>
      <c r="F358" s="184"/>
      <c r="G358" s="184">
        <f>SUM(G357:R357)</f>
        <v>67</v>
      </c>
      <c r="H358" s="184"/>
      <c r="I358" s="184"/>
      <c r="J358" s="184"/>
      <c r="K358" s="184"/>
      <c r="L358" s="184"/>
      <c r="M358" s="184"/>
      <c r="N358" s="184"/>
      <c r="O358" s="184"/>
      <c r="P358" s="184"/>
      <c r="Q358" s="184"/>
      <c r="R358" s="184"/>
      <c r="S358" s="184">
        <f>S357/1</f>
        <v>0</v>
      </c>
      <c r="T358" s="184">
        <f>T357/2</f>
        <v>0</v>
      </c>
      <c r="U358" s="184">
        <f>U357/3</f>
        <v>34</v>
      </c>
      <c r="V358" s="184">
        <f>V357/4</f>
        <v>33</v>
      </c>
      <c r="W358" s="184">
        <f t="shared" ref="W358" si="601">W357/1</f>
        <v>0</v>
      </c>
      <c r="X358" s="184">
        <f t="shared" ref="X358" si="602">X357/2</f>
        <v>0</v>
      </c>
      <c r="Y358" s="184">
        <f t="shared" ref="Y358" si="603">Y357/3</f>
        <v>51</v>
      </c>
      <c r="Z358" s="184">
        <f t="shared" ref="Z358" si="604">Z357/4</f>
        <v>16</v>
      </c>
      <c r="AA358" s="184">
        <f t="shared" ref="AA358" si="605">AA357/1</f>
        <v>0</v>
      </c>
      <c r="AB358" s="184">
        <f t="shared" ref="AB358" si="606">AB357/2</f>
        <v>0</v>
      </c>
      <c r="AC358" s="184">
        <f t="shared" ref="AC358" si="607">AC357/3</f>
        <v>44</v>
      </c>
      <c r="AD358" s="184">
        <f t="shared" ref="AD358" si="608">AD357/4</f>
        <v>23</v>
      </c>
      <c r="AE358" s="184">
        <f t="shared" ref="AE358" si="609">AE357/1</f>
        <v>0</v>
      </c>
      <c r="AF358" s="184">
        <f t="shared" ref="AF358" si="610">AF357/2</f>
        <v>0</v>
      </c>
      <c r="AG358" s="184">
        <f t="shared" ref="AG358" si="611">AG357/3</f>
        <v>63</v>
      </c>
      <c r="AH358" s="184">
        <f t="shared" ref="AH358" si="612">AH357/4</f>
        <v>4</v>
      </c>
      <c r="AI358" s="184">
        <f t="shared" ref="AI358" si="613">AI357/1</f>
        <v>0</v>
      </c>
      <c r="AJ358" s="184">
        <f t="shared" ref="AJ358" si="614">AJ357/2</f>
        <v>0</v>
      </c>
      <c r="AK358" s="184">
        <f t="shared" ref="AK358" si="615">AK357/3</f>
        <v>60</v>
      </c>
      <c r="AL358" s="184">
        <f t="shared" ref="AL358" si="616">AL357/4</f>
        <v>7</v>
      </c>
      <c r="AM358" s="184">
        <f t="shared" ref="AM358" si="617">AM357/1</f>
        <v>0</v>
      </c>
      <c r="AN358" s="184">
        <f t="shared" ref="AN358" si="618">AN357/2</f>
        <v>0</v>
      </c>
      <c r="AO358" s="184">
        <f t="shared" ref="AO358" si="619">AO357/3</f>
        <v>37</v>
      </c>
      <c r="AP358" s="184">
        <f t="shared" ref="AP358" si="620">AP357/4</f>
        <v>30</v>
      </c>
      <c r="AQ358" s="184">
        <f t="shared" ref="AQ358" si="621">AQ357/1</f>
        <v>0</v>
      </c>
      <c r="AR358" s="184">
        <f t="shared" ref="AR358" si="622">AR357/2</f>
        <v>0</v>
      </c>
      <c r="AS358" s="184">
        <f t="shared" ref="AS358" si="623">AS357/3</f>
        <v>47</v>
      </c>
      <c r="AT358" s="184">
        <f t="shared" ref="AT358" si="624">AT357/4</f>
        <v>20</v>
      </c>
      <c r="AU358" s="184">
        <f t="shared" ref="AU358" si="625">AU357/1</f>
        <v>0</v>
      </c>
      <c r="AV358" s="184">
        <f t="shared" ref="AV358" si="626">AV357/2</f>
        <v>0</v>
      </c>
      <c r="AW358" s="184">
        <f t="shared" ref="AW358" si="627">AW357/3</f>
        <v>65</v>
      </c>
      <c r="AX358" s="184">
        <f t="shared" ref="AX358" si="628">AX357/4</f>
        <v>2</v>
      </c>
      <c r="AY358" s="184">
        <f t="shared" ref="AY358" si="629">AY357/1</f>
        <v>0</v>
      </c>
      <c r="AZ358" s="184">
        <f t="shared" ref="AZ358" si="630">AZ357/2</f>
        <v>0</v>
      </c>
      <c r="BA358" s="184">
        <f t="shared" ref="BA358" si="631">BA357/3</f>
        <v>62</v>
      </c>
      <c r="BB358" s="184">
        <f t="shared" ref="BB358" si="632">BB357/4</f>
        <v>5</v>
      </c>
      <c r="BC358" s="184">
        <f t="shared" ref="BC358" si="633">BC357/1</f>
        <v>0</v>
      </c>
      <c r="BD358" s="184">
        <f t="shared" ref="BD358" si="634">BD357/2</f>
        <v>0</v>
      </c>
      <c r="BE358" s="184">
        <f t="shared" ref="BE358" si="635">BE357/3</f>
        <v>52</v>
      </c>
      <c r="BF358" s="184">
        <f t="shared" ref="BF358" si="636">BF357/4</f>
        <v>15</v>
      </c>
      <c r="BG358" s="184">
        <f t="shared" ref="BG358" si="637">BG357/1</f>
        <v>0</v>
      </c>
      <c r="BH358" s="184">
        <f t="shared" ref="BH358" si="638">BH357/2</f>
        <v>0</v>
      </c>
      <c r="BI358" s="184">
        <f t="shared" ref="BI358" si="639">BI357/3</f>
        <v>11</v>
      </c>
      <c r="BJ358" s="184">
        <f t="shared" ref="BJ358" si="640">BJ357/4</f>
        <v>56</v>
      </c>
      <c r="BK358" s="184">
        <f t="shared" ref="BK358" si="641">BK357/1</f>
        <v>0</v>
      </c>
      <c r="BL358" s="184">
        <f t="shared" ref="BL358" si="642">BL357/2</f>
        <v>0</v>
      </c>
      <c r="BM358" s="184">
        <f t="shared" ref="BM358" si="643">BM357/3</f>
        <v>6</v>
      </c>
      <c r="BN358" s="184">
        <f t="shared" ref="BN358" si="644">BN357/4</f>
        <v>61</v>
      </c>
      <c r="BO358" s="184">
        <f t="shared" ref="BO358" si="645">BO357/1</f>
        <v>0</v>
      </c>
      <c r="BP358" s="184">
        <f t="shared" ref="BP358" si="646">BP357/2</f>
        <v>0</v>
      </c>
      <c r="BQ358" s="184">
        <f t="shared" ref="BQ358" si="647">BQ357/3</f>
        <v>39</v>
      </c>
      <c r="BR358" s="184">
        <f t="shared" ref="BR358" si="648">BR357/4</f>
        <v>28</v>
      </c>
      <c r="BS358" s="184">
        <f t="shared" ref="BS358" si="649">BS357/1</f>
        <v>0</v>
      </c>
      <c r="BT358" s="184">
        <f t="shared" ref="BT358" si="650">BT357/2</f>
        <v>0</v>
      </c>
      <c r="BU358" s="184">
        <f t="shared" ref="BU358" si="651">BU357/3</f>
        <v>30</v>
      </c>
      <c r="BV358" s="184">
        <f t="shared" ref="BV358" si="652">BV357/4</f>
        <v>37</v>
      </c>
    </row>
    <row r="359" spans="1:94" s="263" customFormat="1">
      <c r="A359" s="114"/>
      <c r="B359" s="114"/>
      <c r="C359" s="456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>
        <f>SUM(S357:V357)</f>
        <v>234</v>
      </c>
      <c r="T359" s="114"/>
      <c r="U359" s="114"/>
      <c r="V359" s="114"/>
      <c r="W359" s="114">
        <f>SUM(W357:Z357)</f>
        <v>217</v>
      </c>
      <c r="X359" s="114"/>
      <c r="Y359" s="114"/>
      <c r="Z359" s="114"/>
      <c r="AA359" s="114">
        <f>SUM(AA357:AD357)</f>
        <v>224</v>
      </c>
      <c r="AB359" s="114"/>
      <c r="AC359" s="114"/>
      <c r="AD359" s="114"/>
      <c r="AE359" s="114">
        <f>SUM(AE357:AH357)</f>
        <v>205</v>
      </c>
      <c r="AF359" s="114"/>
      <c r="AG359" s="114"/>
      <c r="AH359" s="114"/>
      <c r="AI359" s="114">
        <f>SUM(AI357:AL357)</f>
        <v>208</v>
      </c>
      <c r="AJ359" s="114"/>
      <c r="AK359" s="114"/>
      <c r="AL359" s="114"/>
      <c r="AM359" s="114">
        <f>SUM(AM357:AP357)</f>
        <v>231</v>
      </c>
      <c r="AN359" s="114"/>
      <c r="AO359" s="114"/>
      <c r="AP359" s="114"/>
      <c r="AQ359" s="114">
        <f>SUM(AQ357:AT357)</f>
        <v>221</v>
      </c>
      <c r="AR359" s="114"/>
      <c r="AS359" s="114"/>
      <c r="AT359" s="114"/>
      <c r="AU359" s="114">
        <f>SUM(AU357:AX357)</f>
        <v>203</v>
      </c>
      <c r="AV359" s="114"/>
      <c r="AW359" s="114"/>
      <c r="AX359" s="114"/>
      <c r="AY359" s="114">
        <f>SUM(AY357:BB357)</f>
        <v>206</v>
      </c>
      <c r="AZ359" s="114"/>
      <c r="BA359" s="114"/>
      <c r="BB359" s="114"/>
      <c r="BC359" s="114">
        <f>SUM(BC357:BF357)</f>
        <v>216</v>
      </c>
      <c r="BD359" s="114"/>
      <c r="BE359" s="114"/>
      <c r="BF359" s="114"/>
      <c r="BG359" s="114">
        <f>SUM(BG357:BJ357)</f>
        <v>257</v>
      </c>
      <c r="BH359" s="114"/>
      <c r="BI359" s="114"/>
      <c r="BJ359" s="114"/>
      <c r="BK359" s="114">
        <f>SUM(BK357:BN357)</f>
        <v>262</v>
      </c>
      <c r="BL359" s="114"/>
      <c r="BM359" s="114"/>
      <c r="BN359" s="114"/>
      <c r="BO359" s="114">
        <f>SUM(BO357:BR357)</f>
        <v>229</v>
      </c>
      <c r="BP359" s="114"/>
      <c r="BQ359" s="114"/>
      <c r="BR359" s="114"/>
      <c r="BS359" s="114">
        <f>SUM(BS357:BV357)</f>
        <v>238</v>
      </c>
      <c r="BT359" s="114"/>
      <c r="BU359" s="114"/>
      <c r="BV359" s="114"/>
    </row>
    <row r="360" spans="1:94" s="263" customFormat="1">
      <c r="A360" s="114"/>
      <c r="B360" s="114"/>
      <c r="C360" s="456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>
        <v>67</v>
      </c>
      <c r="T360" s="114">
        <v>67</v>
      </c>
      <c r="U360" s="114">
        <v>67</v>
      </c>
      <c r="V360" s="114">
        <v>67</v>
      </c>
      <c r="W360" s="114">
        <v>67</v>
      </c>
      <c r="X360" s="114">
        <v>67</v>
      </c>
      <c r="Y360" s="114">
        <v>67</v>
      </c>
      <c r="Z360" s="114">
        <v>67</v>
      </c>
      <c r="AA360" s="114">
        <v>67</v>
      </c>
      <c r="AB360" s="114">
        <v>67</v>
      </c>
      <c r="AC360" s="114">
        <v>67</v>
      </c>
      <c r="AD360" s="114">
        <v>67</v>
      </c>
      <c r="AE360" s="114">
        <v>67</v>
      </c>
      <c r="AF360" s="114">
        <v>67</v>
      </c>
      <c r="AG360" s="114">
        <v>67</v>
      </c>
      <c r="AH360" s="114">
        <v>67</v>
      </c>
      <c r="AI360" s="114">
        <v>67</v>
      </c>
      <c r="AJ360" s="114">
        <v>67</v>
      </c>
      <c r="AK360" s="114">
        <v>67</v>
      </c>
      <c r="AL360" s="114">
        <v>67</v>
      </c>
      <c r="AM360" s="114">
        <v>67</v>
      </c>
      <c r="AN360" s="114">
        <v>67</v>
      </c>
      <c r="AO360" s="114">
        <v>67</v>
      </c>
      <c r="AP360" s="114">
        <v>67</v>
      </c>
      <c r="AQ360" s="114">
        <v>67</v>
      </c>
      <c r="AR360" s="114">
        <v>67</v>
      </c>
      <c r="AS360" s="114">
        <v>67</v>
      </c>
      <c r="AT360" s="114">
        <v>67</v>
      </c>
      <c r="AU360" s="114">
        <v>67</v>
      </c>
      <c r="AV360" s="114">
        <v>67</v>
      </c>
      <c r="AW360" s="114">
        <v>67</v>
      </c>
      <c r="AX360" s="114">
        <v>67</v>
      </c>
      <c r="AY360" s="114">
        <v>67</v>
      </c>
      <c r="AZ360" s="114">
        <v>67</v>
      </c>
      <c r="BA360" s="114">
        <v>67</v>
      </c>
      <c r="BB360" s="114">
        <v>67</v>
      </c>
      <c r="BC360" s="114">
        <v>67</v>
      </c>
      <c r="BD360" s="114">
        <v>67</v>
      </c>
      <c r="BE360" s="114">
        <v>67</v>
      </c>
      <c r="BF360" s="114">
        <v>67</v>
      </c>
      <c r="BG360" s="114">
        <v>67</v>
      </c>
      <c r="BH360" s="114">
        <v>67</v>
      </c>
      <c r="BI360" s="114">
        <v>67</v>
      </c>
      <c r="BJ360" s="114">
        <v>67</v>
      </c>
      <c r="BK360" s="114">
        <v>67</v>
      </c>
      <c r="BL360" s="114">
        <v>67</v>
      </c>
      <c r="BM360" s="114">
        <v>67</v>
      </c>
      <c r="BN360" s="114">
        <v>67</v>
      </c>
      <c r="BO360" s="114">
        <v>67</v>
      </c>
      <c r="BP360" s="114">
        <v>67</v>
      </c>
      <c r="BQ360" s="114">
        <v>67</v>
      </c>
      <c r="BR360" s="114">
        <v>67</v>
      </c>
      <c r="BS360" s="114">
        <v>67</v>
      </c>
      <c r="BT360" s="114">
        <v>67</v>
      </c>
      <c r="BU360" s="114">
        <v>67</v>
      </c>
      <c r="BV360" s="114">
        <v>67</v>
      </c>
    </row>
    <row r="361" spans="1:94" s="543" customFormat="1">
      <c r="A361" s="464"/>
      <c r="B361" s="464"/>
      <c r="C361" s="540"/>
      <c r="D361" s="464"/>
      <c r="E361" s="464"/>
      <c r="F361" s="464"/>
      <c r="G361" s="464"/>
      <c r="H361" s="464"/>
      <c r="I361" s="464"/>
      <c r="J361" s="464"/>
      <c r="K361" s="464"/>
      <c r="L361" s="464"/>
      <c r="M361" s="464"/>
      <c r="N361" s="464"/>
      <c r="O361" s="464"/>
      <c r="P361" s="464"/>
      <c r="Q361" s="464"/>
      <c r="R361" s="464"/>
      <c r="S361" s="464">
        <f>S358/S360*100%</f>
        <v>0</v>
      </c>
      <c r="T361" s="464">
        <f t="shared" ref="T361:BV361" si="653">T358/T360*100%</f>
        <v>0</v>
      </c>
      <c r="U361" s="464">
        <f t="shared" si="653"/>
        <v>0.5074626865671642</v>
      </c>
      <c r="V361" s="464">
        <f t="shared" si="653"/>
        <v>0.4925373134328358</v>
      </c>
      <c r="W361" s="464">
        <f t="shared" si="653"/>
        <v>0</v>
      </c>
      <c r="X361" s="464">
        <f t="shared" si="653"/>
        <v>0</v>
      </c>
      <c r="Y361" s="464">
        <f t="shared" si="653"/>
        <v>0.76119402985074625</v>
      </c>
      <c r="Z361" s="464">
        <f t="shared" si="653"/>
        <v>0.23880597014925373</v>
      </c>
      <c r="AA361" s="464">
        <f t="shared" si="653"/>
        <v>0</v>
      </c>
      <c r="AB361" s="464">
        <f t="shared" si="653"/>
        <v>0</v>
      </c>
      <c r="AC361" s="464">
        <f t="shared" si="653"/>
        <v>0.65671641791044777</v>
      </c>
      <c r="AD361" s="464">
        <f t="shared" si="653"/>
        <v>0.34328358208955223</v>
      </c>
      <c r="AE361" s="464">
        <f t="shared" si="653"/>
        <v>0</v>
      </c>
      <c r="AF361" s="464">
        <f t="shared" si="653"/>
        <v>0</v>
      </c>
      <c r="AG361" s="464">
        <f t="shared" si="653"/>
        <v>0.94029850746268662</v>
      </c>
      <c r="AH361" s="464">
        <f t="shared" si="653"/>
        <v>5.9701492537313432E-2</v>
      </c>
      <c r="AI361" s="464">
        <f t="shared" si="653"/>
        <v>0</v>
      </c>
      <c r="AJ361" s="464">
        <f t="shared" si="653"/>
        <v>0</v>
      </c>
      <c r="AK361" s="464">
        <f t="shared" si="653"/>
        <v>0.89552238805970152</v>
      </c>
      <c r="AL361" s="464">
        <f t="shared" si="653"/>
        <v>0.1044776119402985</v>
      </c>
      <c r="AM361" s="464">
        <f t="shared" si="653"/>
        <v>0</v>
      </c>
      <c r="AN361" s="464">
        <f t="shared" si="653"/>
        <v>0</v>
      </c>
      <c r="AO361" s="464">
        <f t="shared" si="653"/>
        <v>0.55223880597014929</v>
      </c>
      <c r="AP361" s="464">
        <f t="shared" si="653"/>
        <v>0.44776119402985076</v>
      </c>
      <c r="AQ361" s="464">
        <f t="shared" si="653"/>
        <v>0</v>
      </c>
      <c r="AR361" s="464">
        <f t="shared" si="653"/>
        <v>0</v>
      </c>
      <c r="AS361" s="464">
        <f t="shared" si="653"/>
        <v>0.70149253731343286</v>
      </c>
      <c r="AT361" s="464">
        <f t="shared" si="653"/>
        <v>0.29850746268656714</v>
      </c>
      <c r="AU361" s="464">
        <f t="shared" si="653"/>
        <v>0</v>
      </c>
      <c r="AV361" s="464">
        <f t="shared" si="653"/>
        <v>0</v>
      </c>
      <c r="AW361" s="464">
        <f t="shared" si="653"/>
        <v>0.97014925373134331</v>
      </c>
      <c r="AX361" s="464">
        <f t="shared" si="653"/>
        <v>2.9850746268656716E-2</v>
      </c>
      <c r="AY361" s="464">
        <f t="shared" si="653"/>
        <v>0</v>
      </c>
      <c r="AZ361" s="464">
        <f t="shared" si="653"/>
        <v>0</v>
      </c>
      <c r="BA361" s="464">
        <f t="shared" si="653"/>
        <v>0.92537313432835822</v>
      </c>
      <c r="BB361" s="464">
        <f t="shared" si="653"/>
        <v>7.4626865671641784E-2</v>
      </c>
      <c r="BC361" s="464">
        <f t="shared" si="653"/>
        <v>0</v>
      </c>
      <c r="BD361" s="464">
        <f t="shared" si="653"/>
        <v>0</v>
      </c>
      <c r="BE361" s="464">
        <f t="shared" si="653"/>
        <v>0.77611940298507465</v>
      </c>
      <c r="BF361" s="464">
        <f t="shared" si="653"/>
        <v>0.22388059701492538</v>
      </c>
      <c r="BG361" s="464">
        <f t="shared" si="653"/>
        <v>0</v>
      </c>
      <c r="BH361" s="464">
        <f t="shared" si="653"/>
        <v>0</v>
      </c>
      <c r="BI361" s="464">
        <f t="shared" si="653"/>
        <v>0.16417910447761194</v>
      </c>
      <c r="BJ361" s="464">
        <f t="shared" si="653"/>
        <v>0.83582089552238803</v>
      </c>
      <c r="BK361" s="464">
        <f t="shared" si="653"/>
        <v>0</v>
      </c>
      <c r="BL361" s="464">
        <f t="shared" si="653"/>
        <v>0</v>
      </c>
      <c r="BM361" s="464">
        <f t="shared" si="653"/>
        <v>8.9552238805970144E-2</v>
      </c>
      <c r="BN361" s="464">
        <f t="shared" si="653"/>
        <v>0.91044776119402981</v>
      </c>
      <c r="BO361" s="464">
        <f t="shared" si="653"/>
        <v>0</v>
      </c>
      <c r="BP361" s="464">
        <f t="shared" si="653"/>
        <v>0</v>
      </c>
      <c r="BQ361" s="464">
        <f t="shared" si="653"/>
        <v>0.58208955223880599</v>
      </c>
      <c r="BR361" s="464">
        <f t="shared" si="653"/>
        <v>0.41791044776119401</v>
      </c>
      <c r="BS361" s="464">
        <f t="shared" si="653"/>
        <v>0</v>
      </c>
      <c r="BT361" s="464">
        <f t="shared" si="653"/>
        <v>0</v>
      </c>
      <c r="BU361" s="464">
        <f t="shared" si="653"/>
        <v>0.44776119402985076</v>
      </c>
      <c r="BV361" s="464">
        <f t="shared" si="653"/>
        <v>0.55223880597014929</v>
      </c>
    </row>
    <row r="362" spans="1:94" s="263" customFormat="1">
      <c r="A362" s="114"/>
      <c r="B362" s="114"/>
      <c r="C362" s="456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4"/>
      <c r="BJ362" s="114"/>
      <c r="BK362" s="114"/>
      <c r="BL362" s="114"/>
      <c r="BM362" s="114"/>
      <c r="BN362" s="114"/>
      <c r="BO362" s="114"/>
      <c r="BP362" s="114"/>
      <c r="BQ362" s="114"/>
      <c r="BR362" s="114"/>
      <c r="BS362" s="114"/>
      <c r="BT362" s="114"/>
      <c r="BU362" s="114"/>
      <c r="BV362" s="114"/>
    </row>
    <row r="363" spans="1:94">
      <c r="A363" s="17">
        <v>294</v>
      </c>
      <c r="B363" s="39">
        <v>1</v>
      </c>
      <c r="C363" s="766" t="s">
        <v>22</v>
      </c>
      <c r="D363" s="20"/>
      <c r="E363" s="20">
        <v>1</v>
      </c>
      <c r="F363" s="501"/>
      <c r="G363" s="20">
        <v>1</v>
      </c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501"/>
      <c r="S363" s="21"/>
      <c r="T363" s="21">
        <v>2</v>
      </c>
      <c r="U363" s="21"/>
      <c r="V363" s="21"/>
      <c r="W363" s="22"/>
      <c r="X363" s="22"/>
      <c r="Y363" s="22">
        <v>3</v>
      </c>
      <c r="Z363" s="22"/>
      <c r="AA363" s="23"/>
      <c r="AB363" s="23"/>
      <c r="AC363" s="23"/>
      <c r="AD363" s="23">
        <v>4</v>
      </c>
      <c r="AE363" s="24"/>
      <c r="AF363" s="24"/>
      <c r="AG363" s="24">
        <v>3</v>
      </c>
      <c r="AH363" s="24"/>
      <c r="AI363" s="25"/>
      <c r="AJ363" s="25"/>
      <c r="AK363" s="25">
        <v>3</v>
      </c>
      <c r="AL363" s="25"/>
      <c r="AM363" s="26"/>
      <c r="AN363" s="26"/>
      <c r="AO363" s="26"/>
      <c r="AP363" s="26">
        <v>4</v>
      </c>
      <c r="AQ363" s="22"/>
      <c r="AR363" s="22"/>
      <c r="AS363" s="22">
        <v>3</v>
      </c>
      <c r="AT363" s="22"/>
      <c r="AU363" s="27"/>
      <c r="AV363" s="27"/>
      <c r="AW363" s="27">
        <v>3</v>
      </c>
      <c r="AX363" s="27"/>
      <c r="AY363" s="21"/>
      <c r="AZ363" s="21"/>
      <c r="BA363" s="21"/>
      <c r="BB363" s="21">
        <v>4</v>
      </c>
      <c r="BC363" s="22"/>
      <c r="BD363" s="22"/>
      <c r="BE363" s="22">
        <v>3</v>
      </c>
      <c r="BF363" s="22"/>
      <c r="BG363" s="23"/>
      <c r="BH363" s="23">
        <v>2</v>
      </c>
      <c r="BI363" s="23"/>
      <c r="BJ363" s="23"/>
      <c r="BK363" s="24"/>
      <c r="BL363" s="24">
        <v>2</v>
      </c>
      <c r="BM363" s="24"/>
      <c r="BN363" s="24"/>
      <c r="BO363" s="25"/>
      <c r="BP363" s="25"/>
      <c r="BQ363" s="25"/>
      <c r="BR363" s="25">
        <v>4</v>
      </c>
      <c r="BS363" s="26"/>
      <c r="BT363" s="26"/>
      <c r="BU363" s="26">
        <v>3</v>
      </c>
      <c r="BV363" s="26"/>
    </row>
    <row r="364" spans="1:94">
      <c r="A364" s="17">
        <v>295</v>
      </c>
      <c r="B364" s="39">
        <v>2</v>
      </c>
      <c r="C364" s="766"/>
      <c r="D364" s="20">
        <v>1</v>
      </c>
      <c r="E364" s="20"/>
      <c r="F364" s="501"/>
      <c r="G364" s="20"/>
      <c r="H364" s="20">
        <v>1</v>
      </c>
      <c r="I364" s="20"/>
      <c r="J364" s="20"/>
      <c r="K364" s="20"/>
      <c r="L364" s="20"/>
      <c r="M364" s="20"/>
      <c r="N364" s="20"/>
      <c r="O364" s="20"/>
      <c r="P364" s="20"/>
      <c r="Q364" s="20"/>
      <c r="R364" s="501"/>
      <c r="S364" s="21"/>
      <c r="T364" s="21"/>
      <c r="U364" s="21">
        <v>3</v>
      </c>
      <c r="V364" s="21"/>
      <c r="W364" s="22"/>
      <c r="X364" s="22"/>
      <c r="Y364" s="22">
        <v>3</v>
      </c>
      <c r="Z364" s="22"/>
      <c r="AA364" s="23"/>
      <c r="AB364" s="23"/>
      <c r="AC364" s="23">
        <v>3</v>
      </c>
      <c r="AD364" s="23"/>
      <c r="AE364" s="24"/>
      <c r="AF364" s="24"/>
      <c r="AG364" s="24">
        <v>3</v>
      </c>
      <c r="AH364" s="24"/>
      <c r="AI364" s="25"/>
      <c r="AJ364" s="25"/>
      <c r="AK364" s="25">
        <v>3</v>
      </c>
      <c r="AL364" s="25"/>
      <c r="AM364" s="26"/>
      <c r="AN364" s="26"/>
      <c r="AO364" s="26">
        <v>3</v>
      </c>
      <c r="AP364" s="26"/>
      <c r="AQ364" s="22">
        <v>1</v>
      </c>
      <c r="AR364" s="22"/>
      <c r="AS364" s="22"/>
      <c r="AT364" s="22"/>
      <c r="AU364" s="27"/>
      <c r="AV364" s="27"/>
      <c r="AW364" s="27">
        <v>3</v>
      </c>
      <c r="AX364" s="27"/>
      <c r="AY364" s="21"/>
      <c r="AZ364" s="21"/>
      <c r="BA364" s="21">
        <v>3</v>
      </c>
      <c r="BB364" s="21"/>
      <c r="BC364" s="22"/>
      <c r="BD364" s="22"/>
      <c r="BE364" s="22">
        <v>3</v>
      </c>
      <c r="BF364" s="22"/>
      <c r="BG364" s="23">
        <v>1</v>
      </c>
      <c r="BH364" s="23"/>
      <c r="BI364" s="23"/>
      <c r="BJ364" s="23"/>
      <c r="BK364" s="24"/>
      <c r="BL364" s="24"/>
      <c r="BM364" s="24">
        <v>3</v>
      </c>
      <c r="BN364" s="24"/>
      <c r="BO364" s="25"/>
      <c r="BP364" s="25"/>
      <c r="BQ364" s="25">
        <v>3</v>
      </c>
      <c r="BR364" s="25"/>
      <c r="BS364" s="26"/>
      <c r="BT364" s="26"/>
      <c r="BU364" s="26">
        <v>3</v>
      </c>
      <c r="BV364" s="26"/>
    </row>
    <row r="365" spans="1:94">
      <c r="A365" s="17">
        <v>296</v>
      </c>
      <c r="B365" s="39">
        <v>3</v>
      </c>
      <c r="C365" s="766"/>
      <c r="D365" s="20">
        <v>1</v>
      </c>
      <c r="E365" s="20"/>
      <c r="F365" s="501"/>
      <c r="G365" s="20">
        <v>1</v>
      </c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501"/>
      <c r="S365" s="21"/>
      <c r="T365" s="21"/>
      <c r="U365" s="21">
        <v>3</v>
      </c>
      <c r="V365" s="21"/>
      <c r="W365" s="22"/>
      <c r="X365" s="22"/>
      <c r="Y365" s="22">
        <v>3</v>
      </c>
      <c r="Z365" s="22"/>
      <c r="AA365" s="23"/>
      <c r="AB365" s="23"/>
      <c r="AC365" s="23">
        <v>3</v>
      </c>
      <c r="AD365" s="23"/>
      <c r="AE365" s="24"/>
      <c r="AF365" s="24"/>
      <c r="AG365" s="24">
        <v>3</v>
      </c>
      <c r="AH365" s="24"/>
      <c r="AI365" s="25"/>
      <c r="AJ365" s="25"/>
      <c r="AK365" s="25">
        <v>3</v>
      </c>
      <c r="AL365" s="25"/>
      <c r="AM365" s="26"/>
      <c r="AN365" s="26"/>
      <c r="AO365" s="26"/>
      <c r="AP365" s="26">
        <v>4</v>
      </c>
      <c r="AQ365" s="22"/>
      <c r="AR365" s="22">
        <v>2</v>
      </c>
      <c r="AS365" s="22"/>
      <c r="AT365" s="22"/>
      <c r="AU365" s="27"/>
      <c r="AV365" s="27"/>
      <c r="AW365" s="27">
        <v>3</v>
      </c>
      <c r="AX365" s="27"/>
      <c r="AY365" s="21"/>
      <c r="AZ365" s="21"/>
      <c r="BA365" s="21">
        <v>3</v>
      </c>
      <c r="BB365" s="21"/>
      <c r="BC365" s="22"/>
      <c r="BD365" s="22"/>
      <c r="BE365" s="22">
        <v>3</v>
      </c>
      <c r="BF365" s="22"/>
      <c r="BG365" s="23"/>
      <c r="BH365" s="23">
        <v>2</v>
      </c>
      <c r="BI365" s="23"/>
      <c r="BJ365" s="23"/>
      <c r="BK365" s="24"/>
      <c r="BL365" s="24">
        <v>2</v>
      </c>
      <c r="BM365" s="24"/>
      <c r="BN365" s="24"/>
      <c r="BO365" s="25"/>
      <c r="BP365" s="25"/>
      <c r="BQ365" s="25">
        <v>3</v>
      </c>
      <c r="BR365" s="25"/>
      <c r="BS365" s="26"/>
      <c r="BT365" s="26"/>
      <c r="BU365" s="26">
        <v>3</v>
      </c>
      <c r="BV365" s="26"/>
    </row>
    <row r="366" spans="1:94">
      <c r="A366" s="17">
        <v>297</v>
      </c>
      <c r="B366" s="39">
        <v>4</v>
      </c>
      <c r="C366" s="766"/>
      <c r="D366" s="20">
        <v>1</v>
      </c>
      <c r="E366" s="20"/>
      <c r="F366" s="501"/>
      <c r="G366" s="20"/>
      <c r="H366" s="20"/>
      <c r="I366" s="20">
        <v>1</v>
      </c>
      <c r="J366" s="20"/>
      <c r="K366" s="20"/>
      <c r="L366" s="20"/>
      <c r="M366" s="20"/>
      <c r="N366" s="20"/>
      <c r="O366" s="20"/>
      <c r="P366" s="20"/>
      <c r="Q366" s="20"/>
      <c r="R366" s="501"/>
      <c r="S366" s="21"/>
      <c r="T366" s="21"/>
      <c r="U366" s="21">
        <v>3</v>
      </c>
      <c r="V366" s="21"/>
      <c r="W366" s="22"/>
      <c r="X366" s="22"/>
      <c r="Y366" s="22">
        <v>3</v>
      </c>
      <c r="Z366" s="22"/>
      <c r="AA366" s="23"/>
      <c r="AB366" s="23"/>
      <c r="AC366" s="23">
        <v>3</v>
      </c>
      <c r="AD366" s="23"/>
      <c r="AE366" s="24"/>
      <c r="AF366" s="24"/>
      <c r="AG366" s="24">
        <v>3</v>
      </c>
      <c r="AH366" s="24"/>
      <c r="AI366" s="25"/>
      <c r="AJ366" s="25"/>
      <c r="AK366" s="25">
        <v>3</v>
      </c>
      <c r="AL366" s="25"/>
      <c r="AM366" s="26"/>
      <c r="AN366" s="26"/>
      <c r="AO366" s="26"/>
      <c r="AP366" s="26">
        <v>4</v>
      </c>
      <c r="AQ366" s="22"/>
      <c r="AR366" s="22">
        <v>2</v>
      </c>
      <c r="AS366" s="22"/>
      <c r="AT366" s="22"/>
      <c r="AU366" s="27"/>
      <c r="AV366" s="27"/>
      <c r="AW366" s="27">
        <v>3</v>
      </c>
      <c r="AX366" s="27"/>
      <c r="AY366" s="21"/>
      <c r="AZ366" s="21"/>
      <c r="BA366" s="21">
        <v>3</v>
      </c>
      <c r="BB366" s="21"/>
      <c r="BC366" s="22"/>
      <c r="BD366" s="22"/>
      <c r="BE366" s="22">
        <v>3</v>
      </c>
      <c r="BF366" s="22"/>
      <c r="BG366" s="23"/>
      <c r="BH366" s="23">
        <v>2</v>
      </c>
      <c r="BI366" s="23"/>
      <c r="BJ366" s="23"/>
      <c r="BK366" s="24"/>
      <c r="BL366" s="24">
        <v>2</v>
      </c>
      <c r="BM366" s="24"/>
      <c r="BN366" s="24"/>
      <c r="BO366" s="25"/>
      <c r="BP366" s="25"/>
      <c r="BQ366" s="25">
        <v>3</v>
      </c>
      <c r="BR366" s="25"/>
      <c r="BS366" s="26"/>
      <c r="BT366" s="26"/>
      <c r="BU366" s="26">
        <v>3</v>
      </c>
      <c r="BV366" s="26"/>
    </row>
    <row r="367" spans="1:94">
      <c r="A367" s="17">
        <v>298</v>
      </c>
      <c r="B367" s="39">
        <v>5</v>
      </c>
      <c r="C367" s="766"/>
      <c r="D367" s="20">
        <v>1</v>
      </c>
      <c r="E367" s="20"/>
      <c r="F367" s="501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501">
        <v>1</v>
      </c>
      <c r="S367" s="21"/>
      <c r="T367" s="21"/>
      <c r="U367" s="21">
        <v>3</v>
      </c>
      <c r="V367" s="21"/>
      <c r="W367" s="22"/>
      <c r="X367" s="22"/>
      <c r="Y367" s="22">
        <v>3</v>
      </c>
      <c r="Z367" s="22"/>
      <c r="AA367" s="23"/>
      <c r="AB367" s="23"/>
      <c r="AC367" s="23">
        <v>3</v>
      </c>
      <c r="AD367" s="23"/>
      <c r="AE367" s="24"/>
      <c r="AF367" s="24"/>
      <c r="AG367" s="24">
        <v>3</v>
      </c>
      <c r="AH367" s="24"/>
      <c r="AI367" s="25"/>
      <c r="AJ367" s="25"/>
      <c r="AK367" s="25"/>
      <c r="AL367" s="25">
        <v>4</v>
      </c>
      <c r="AM367" s="26"/>
      <c r="AN367" s="26"/>
      <c r="AO367" s="26"/>
      <c r="AP367" s="26">
        <v>4</v>
      </c>
      <c r="AQ367" s="22"/>
      <c r="AR367" s="22"/>
      <c r="AS367" s="22">
        <v>3</v>
      </c>
      <c r="AT367" s="22"/>
      <c r="AU367" s="27"/>
      <c r="AV367" s="27"/>
      <c r="AW367" s="27">
        <v>3</v>
      </c>
      <c r="AX367" s="27"/>
      <c r="AY367" s="21"/>
      <c r="AZ367" s="21"/>
      <c r="BA367" s="21">
        <v>3</v>
      </c>
      <c r="BB367" s="21"/>
      <c r="BC367" s="22"/>
      <c r="BD367" s="22"/>
      <c r="BE367" s="22">
        <v>3</v>
      </c>
      <c r="BF367" s="22"/>
      <c r="BG367" s="23"/>
      <c r="BH367" s="23"/>
      <c r="BI367" s="23"/>
      <c r="BJ367" s="23">
        <v>4</v>
      </c>
      <c r="BK367" s="24"/>
      <c r="BL367" s="24"/>
      <c r="BM367" s="24">
        <v>3</v>
      </c>
      <c r="BN367" s="24"/>
      <c r="BO367" s="25"/>
      <c r="BP367" s="25"/>
      <c r="BQ367" s="25">
        <v>3</v>
      </c>
      <c r="BR367" s="25"/>
      <c r="BS367" s="26"/>
      <c r="BT367" s="26"/>
      <c r="BU367" s="26">
        <v>3</v>
      </c>
      <c r="BV367" s="26"/>
    </row>
    <row r="368" spans="1:94">
      <c r="A368" s="17">
        <v>299</v>
      </c>
      <c r="B368" s="39">
        <v>6</v>
      </c>
      <c r="C368" s="766"/>
      <c r="D368" s="20"/>
      <c r="E368" s="20">
        <v>1</v>
      </c>
      <c r="F368" s="501"/>
      <c r="G368" s="20">
        <v>1</v>
      </c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501"/>
      <c r="S368" s="21"/>
      <c r="T368" s="21"/>
      <c r="U368" s="21">
        <v>3</v>
      </c>
      <c r="V368" s="21"/>
      <c r="W368" s="22"/>
      <c r="X368" s="22"/>
      <c r="Y368" s="22"/>
      <c r="Z368" s="22">
        <v>4</v>
      </c>
      <c r="AA368" s="23"/>
      <c r="AB368" s="23"/>
      <c r="AC368" s="23">
        <v>3</v>
      </c>
      <c r="AD368" s="23"/>
      <c r="AE368" s="24"/>
      <c r="AF368" s="24"/>
      <c r="AG368" s="24">
        <v>3</v>
      </c>
      <c r="AH368" s="24"/>
      <c r="AI368" s="25"/>
      <c r="AJ368" s="25"/>
      <c r="AK368" s="25">
        <v>3</v>
      </c>
      <c r="AL368" s="25"/>
      <c r="AM368" s="26"/>
      <c r="AN368" s="26"/>
      <c r="AO368" s="26">
        <v>3</v>
      </c>
      <c r="AP368" s="26"/>
      <c r="AQ368" s="22"/>
      <c r="AR368" s="22"/>
      <c r="AS368" s="22">
        <v>3</v>
      </c>
      <c r="AT368" s="22"/>
      <c r="AU368" s="27"/>
      <c r="AV368" s="27"/>
      <c r="AW368" s="27">
        <v>3</v>
      </c>
      <c r="AX368" s="27"/>
      <c r="AY368" s="21"/>
      <c r="AZ368" s="21"/>
      <c r="BA368" s="21">
        <v>3</v>
      </c>
      <c r="BB368" s="21"/>
      <c r="BC368" s="22"/>
      <c r="BD368" s="22"/>
      <c r="BE368" s="22">
        <v>3</v>
      </c>
      <c r="BF368" s="22"/>
      <c r="BG368" s="23"/>
      <c r="BH368" s="23"/>
      <c r="BI368" s="23">
        <v>3</v>
      </c>
      <c r="BJ368" s="23"/>
      <c r="BK368" s="24"/>
      <c r="BL368" s="24"/>
      <c r="BM368" s="24">
        <v>3</v>
      </c>
      <c r="BN368" s="24"/>
      <c r="BO368" s="25"/>
      <c r="BP368" s="25"/>
      <c r="BQ368" s="25"/>
      <c r="BR368" s="25">
        <v>4</v>
      </c>
      <c r="BS368" s="26"/>
      <c r="BT368" s="26"/>
      <c r="BU368" s="26">
        <v>3</v>
      </c>
      <c r="BV368" s="26"/>
    </row>
    <row r="369" spans="1:74">
      <c r="A369" s="17">
        <v>300</v>
      </c>
      <c r="B369" s="39">
        <v>7</v>
      </c>
      <c r="C369" s="766"/>
      <c r="D369" s="20"/>
      <c r="E369" s="20">
        <v>1</v>
      </c>
      <c r="F369" s="501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501">
        <v>1</v>
      </c>
      <c r="S369" s="21"/>
      <c r="T369" s="21"/>
      <c r="U369" s="21">
        <v>3</v>
      </c>
      <c r="V369" s="21"/>
      <c r="W369" s="22"/>
      <c r="X369" s="22"/>
      <c r="Y369" s="22">
        <v>3</v>
      </c>
      <c r="Z369" s="22"/>
      <c r="AA369" s="23"/>
      <c r="AB369" s="23"/>
      <c r="AC369" s="23">
        <v>3</v>
      </c>
      <c r="AD369" s="23"/>
      <c r="AE369" s="24"/>
      <c r="AF369" s="24"/>
      <c r="AG369" s="24">
        <v>3</v>
      </c>
      <c r="AH369" s="24"/>
      <c r="AI369" s="25"/>
      <c r="AJ369" s="25"/>
      <c r="AK369" s="25">
        <v>3</v>
      </c>
      <c r="AL369" s="25"/>
      <c r="AM369" s="26"/>
      <c r="AN369" s="26"/>
      <c r="AO369" s="26">
        <v>3</v>
      </c>
      <c r="AP369" s="26"/>
      <c r="AQ369" s="22"/>
      <c r="AR369" s="22"/>
      <c r="AS369" s="22">
        <v>3</v>
      </c>
      <c r="AT369" s="22"/>
      <c r="AU369" s="27"/>
      <c r="AV369" s="27"/>
      <c r="AW369" s="27">
        <v>3</v>
      </c>
      <c r="AX369" s="27"/>
      <c r="AY369" s="21"/>
      <c r="AZ369" s="21"/>
      <c r="BA369" s="21">
        <v>3</v>
      </c>
      <c r="BB369" s="21"/>
      <c r="BC369" s="22"/>
      <c r="BD369" s="22"/>
      <c r="BE369" s="22">
        <v>3</v>
      </c>
      <c r="BF369" s="22"/>
      <c r="BG369" s="23"/>
      <c r="BH369" s="23"/>
      <c r="BI369" s="23">
        <v>3</v>
      </c>
      <c r="BJ369" s="23"/>
      <c r="BK369" s="24"/>
      <c r="BL369" s="24">
        <v>2</v>
      </c>
      <c r="BM369" s="24"/>
      <c r="BN369" s="24"/>
      <c r="BO369" s="25"/>
      <c r="BP369" s="25"/>
      <c r="BQ369" s="25">
        <v>3</v>
      </c>
      <c r="BR369" s="25"/>
      <c r="BS369" s="26"/>
      <c r="BT369" s="26"/>
      <c r="BU369" s="26">
        <v>3</v>
      </c>
      <c r="BV369" s="26"/>
    </row>
    <row r="370" spans="1:74">
      <c r="A370" s="17">
        <v>301</v>
      </c>
      <c r="B370" s="39">
        <v>8</v>
      </c>
      <c r="C370" s="766"/>
      <c r="D370" s="20">
        <v>1</v>
      </c>
      <c r="E370" s="20"/>
      <c r="F370" s="501"/>
      <c r="G370" s="20"/>
      <c r="H370" s="20"/>
      <c r="I370" s="20">
        <v>1</v>
      </c>
      <c r="J370" s="20"/>
      <c r="K370" s="20"/>
      <c r="L370" s="20"/>
      <c r="M370" s="20"/>
      <c r="N370" s="20"/>
      <c r="O370" s="20"/>
      <c r="P370" s="20"/>
      <c r="Q370" s="20"/>
      <c r="R370" s="501"/>
      <c r="S370" s="21"/>
      <c r="T370" s="21"/>
      <c r="U370" s="21">
        <v>3</v>
      </c>
      <c r="V370" s="21"/>
      <c r="W370" s="22"/>
      <c r="X370" s="22"/>
      <c r="Y370" s="22">
        <v>3</v>
      </c>
      <c r="Z370" s="22"/>
      <c r="AA370" s="23"/>
      <c r="AB370" s="23">
        <v>2</v>
      </c>
      <c r="AC370" s="23"/>
      <c r="AD370" s="23"/>
      <c r="AE370" s="24"/>
      <c r="AF370" s="24"/>
      <c r="AG370" s="24">
        <v>3</v>
      </c>
      <c r="AH370" s="24"/>
      <c r="AI370" s="25"/>
      <c r="AJ370" s="25"/>
      <c r="AK370" s="25">
        <v>3</v>
      </c>
      <c r="AL370" s="25"/>
      <c r="AM370" s="26"/>
      <c r="AN370" s="26">
        <v>2</v>
      </c>
      <c r="AO370" s="26"/>
      <c r="AP370" s="26"/>
      <c r="AQ370" s="22"/>
      <c r="AR370" s="22"/>
      <c r="AS370" s="22">
        <v>3</v>
      </c>
      <c r="AT370" s="22"/>
      <c r="AU370" s="27"/>
      <c r="AV370" s="27"/>
      <c r="AW370" s="27">
        <v>3</v>
      </c>
      <c r="AX370" s="27"/>
      <c r="AY370" s="21"/>
      <c r="AZ370" s="21"/>
      <c r="BA370" s="21">
        <v>3</v>
      </c>
      <c r="BB370" s="21"/>
      <c r="BC370" s="22"/>
      <c r="BD370" s="22"/>
      <c r="BE370" s="22">
        <v>3</v>
      </c>
      <c r="BF370" s="22"/>
      <c r="BG370" s="23"/>
      <c r="BH370" s="23"/>
      <c r="BI370" s="23"/>
      <c r="BJ370" s="23">
        <v>4</v>
      </c>
      <c r="BK370" s="24"/>
      <c r="BL370" s="24"/>
      <c r="BM370" s="24">
        <v>3</v>
      </c>
      <c r="BN370" s="24"/>
      <c r="BO370" s="25"/>
      <c r="BP370" s="25">
        <v>2</v>
      </c>
      <c r="BQ370" s="25"/>
      <c r="BR370" s="25"/>
      <c r="BS370" s="26"/>
      <c r="BT370" s="26">
        <v>2</v>
      </c>
      <c r="BU370" s="26"/>
      <c r="BV370" s="26"/>
    </row>
    <row r="371" spans="1:74">
      <c r="A371" s="17">
        <v>302</v>
      </c>
      <c r="B371" s="39">
        <v>9</v>
      </c>
      <c r="C371" s="766"/>
      <c r="D371" s="20">
        <v>1</v>
      </c>
      <c r="E371" s="20"/>
      <c r="F371" s="501"/>
      <c r="G371" s="20"/>
      <c r="H371" s="20"/>
      <c r="I371" s="20">
        <v>1</v>
      </c>
      <c r="J371" s="20"/>
      <c r="K371" s="20"/>
      <c r="L371" s="20"/>
      <c r="M371" s="20"/>
      <c r="N371" s="20"/>
      <c r="O371" s="20"/>
      <c r="P371" s="20"/>
      <c r="Q371" s="20"/>
      <c r="R371" s="501"/>
      <c r="S371" s="21"/>
      <c r="T371" s="21">
        <v>2</v>
      </c>
      <c r="U371" s="21"/>
      <c r="V371" s="21"/>
      <c r="W371" s="22"/>
      <c r="X371" s="22"/>
      <c r="Y371" s="22">
        <v>3</v>
      </c>
      <c r="Z371" s="22"/>
      <c r="AA371" s="23"/>
      <c r="AB371" s="23"/>
      <c r="AC371" s="23">
        <v>3</v>
      </c>
      <c r="AD371" s="23"/>
      <c r="AE371" s="24"/>
      <c r="AF371" s="24"/>
      <c r="AG371" s="24">
        <v>3</v>
      </c>
      <c r="AH371" s="24"/>
      <c r="AI371" s="25"/>
      <c r="AJ371" s="25"/>
      <c r="AK371" s="25">
        <v>3</v>
      </c>
      <c r="AL371" s="25"/>
      <c r="AM371" s="26"/>
      <c r="AN371" s="26">
        <v>2</v>
      </c>
      <c r="AO371" s="26"/>
      <c r="AP371" s="26"/>
      <c r="AQ371" s="22"/>
      <c r="AR371" s="22">
        <v>2</v>
      </c>
      <c r="AS371" s="22"/>
      <c r="AT371" s="22"/>
      <c r="AU371" s="27"/>
      <c r="AV371" s="27">
        <v>2</v>
      </c>
      <c r="AW371" s="27"/>
      <c r="AX371" s="27"/>
      <c r="AY371" s="21"/>
      <c r="AZ371" s="21"/>
      <c r="BA371" s="21">
        <v>3</v>
      </c>
      <c r="BB371" s="21"/>
      <c r="BC371" s="22"/>
      <c r="BD371" s="22">
        <v>2</v>
      </c>
      <c r="BE371" s="22"/>
      <c r="BF371" s="22"/>
      <c r="BG371" s="23"/>
      <c r="BH371" s="23"/>
      <c r="BI371" s="23"/>
      <c r="BJ371" s="23">
        <v>4</v>
      </c>
      <c r="BK371" s="24"/>
      <c r="BL371" s="24">
        <v>2</v>
      </c>
      <c r="BM371" s="24"/>
      <c r="BN371" s="24"/>
      <c r="BO371" s="25">
        <v>1</v>
      </c>
      <c r="BP371" s="25"/>
      <c r="BQ371" s="25"/>
      <c r="BR371" s="25"/>
      <c r="BS371" s="26"/>
      <c r="BT371" s="26">
        <v>2</v>
      </c>
      <c r="BU371" s="26"/>
      <c r="BV371" s="26"/>
    </row>
    <row r="372" spans="1:74">
      <c r="A372" s="17">
        <v>303</v>
      </c>
      <c r="B372" s="39">
        <v>10</v>
      </c>
      <c r="C372" s="766"/>
      <c r="D372" s="20"/>
      <c r="E372" s="20">
        <v>1</v>
      </c>
      <c r="F372" s="501"/>
      <c r="G372" s="20">
        <v>1</v>
      </c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501"/>
      <c r="S372" s="21"/>
      <c r="T372" s="21"/>
      <c r="U372" s="21">
        <v>3</v>
      </c>
      <c r="V372" s="21"/>
      <c r="W372" s="22"/>
      <c r="X372" s="22"/>
      <c r="Y372" s="22">
        <v>3</v>
      </c>
      <c r="Z372" s="22"/>
      <c r="AA372" s="23"/>
      <c r="AB372" s="23"/>
      <c r="AC372" s="23">
        <v>3</v>
      </c>
      <c r="AD372" s="23"/>
      <c r="AE372" s="24"/>
      <c r="AF372" s="24"/>
      <c r="AG372" s="24">
        <v>3</v>
      </c>
      <c r="AH372" s="24"/>
      <c r="AI372" s="25"/>
      <c r="AJ372" s="25"/>
      <c r="AK372" s="25">
        <v>3</v>
      </c>
      <c r="AL372" s="25"/>
      <c r="AM372" s="26"/>
      <c r="AN372" s="26"/>
      <c r="AO372" s="26">
        <v>3</v>
      </c>
      <c r="AP372" s="26"/>
      <c r="AQ372" s="22"/>
      <c r="AR372" s="22"/>
      <c r="AS372" s="22">
        <v>3</v>
      </c>
      <c r="AT372" s="22"/>
      <c r="AU372" s="27"/>
      <c r="AV372" s="27"/>
      <c r="AW372" s="27">
        <v>3</v>
      </c>
      <c r="AX372" s="27"/>
      <c r="AY372" s="21"/>
      <c r="AZ372" s="21"/>
      <c r="BA372" s="21">
        <v>3</v>
      </c>
      <c r="BB372" s="21"/>
      <c r="BC372" s="22"/>
      <c r="BD372" s="22"/>
      <c r="BE372" s="22">
        <v>3</v>
      </c>
      <c r="BF372" s="22"/>
      <c r="BG372" s="23"/>
      <c r="BH372" s="23"/>
      <c r="BI372" s="23"/>
      <c r="BJ372" s="23">
        <v>4</v>
      </c>
      <c r="BK372" s="24"/>
      <c r="BL372" s="24"/>
      <c r="BM372" s="24">
        <v>3</v>
      </c>
      <c r="BN372" s="24"/>
      <c r="BO372" s="25"/>
      <c r="BP372" s="25"/>
      <c r="BQ372" s="25">
        <v>3</v>
      </c>
      <c r="BR372" s="25"/>
      <c r="BS372" s="26"/>
      <c r="BT372" s="26"/>
      <c r="BU372" s="26">
        <v>3</v>
      </c>
      <c r="BV372" s="26"/>
    </row>
    <row r="373" spans="1:74">
      <c r="A373" s="17">
        <v>304</v>
      </c>
      <c r="B373" s="39">
        <v>11</v>
      </c>
      <c r="C373" s="766"/>
      <c r="D373" s="20"/>
      <c r="E373" s="20"/>
      <c r="F373" s="501">
        <v>1</v>
      </c>
      <c r="G373" s="20"/>
      <c r="H373" s="20"/>
      <c r="I373" s="20">
        <v>1</v>
      </c>
      <c r="J373" s="20"/>
      <c r="K373" s="20"/>
      <c r="L373" s="20"/>
      <c r="M373" s="20"/>
      <c r="N373" s="20"/>
      <c r="O373" s="20"/>
      <c r="P373" s="20"/>
      <c r="Q373" s="20"/>
      <c r="R373" s="501"/>
      <c r="S373" s="21"/>
      <c r="T373" s="21"/>
      <c r="U373" s="21">
        <v>3</v>
      </c>
      <c r="V373" s="21"/>
      <c r="W373" s="22"/>
      <c r="X373" s="22"/>
      <c r="Y373" s="22">
        <v>3</v>
      </c>
      <c r="Z373" s="22"/>
      <c r="AA373" s="23"/>
      <c r="AB373" s="23"/>
      <c r="AC373" s="23">
        <v>3</v>
      </c>
      <c r="AD373" s="23"/>
      <c r="AE373" s="24"/>
      <c r="AF373" s="24"/>
      <c r="AG373" s="24">
        <v>3</v>
      </c>
      <c r="AH373" s="24"/>
      <c r="AI373" s="25"/>
      <c r="AJ373" s="25"/>
      <c r="AK373" s="25">
        <v>3</v>
      </c>
      <c r="AL373" s="25"/>
      <c r="AM373" s="26"/>
      <c r="AN373" s="26"/>
      <c r="AO373" s="26">
        <v>3</v>
      </c>
      <c r="AP373" s="26"/>
      <c r="AQ373" s="22"/>
      <c r="AR373" s="22">
        <v>2</v>
      </c>
      <c r="AS373" s="22"/>
      <c r="AT373" s="22"/>
      <c r="AU373" s="27"/>
      <c r="AV373" s="27"/>
      <c r="AW373" s="27">
        <v>3</v>
      </c>
      <c r="AX373" s="27"/>
      <c r="AY373" s="21"/>
      <c r="AZ373" s="21"/>
      <c r="BA373" s="21">
        <v>3</v>
      </c>
      <c r="BB373" s="21"/>
      <c r="BC373" s="22"/>
      <c r="BD373" s="22"/>
      <c r="BE373" s="22">
        <v>3</v>
      </c>
      <c r="BF373" s="22"/>
      <c r="BG373" s="23"/>
      <c r="BH373" s="23"/>
      <c r="BI373" s="23">
        <v>3</v>
      </c>
      <c r="BJ373" s="23"/>
      <c r="BK373" s="24"/>
      <c r="BL373" s="24"/>
      <c r="BM373" s="24"/>
      <c r="BN373" s="24">
        <v>4</v>
      </c>
      <c r="BO373" s="25"/>
      <c r="BP373" s="25"/>
      <c r="BQ373" s="25">
        <v>3</v>
      </c>
      <c r="BR373" s="25"/>
      <c r="BS373" s="26"/>
      <c r="BT373" s="26"/>
      <c r="BU373" s="26">
        <v>3</v>
      </c>
      <c r="BV373" s="26"/>
    </row>
    <row r="374" spans="1:74">
      <c r="A374" s="17">
        <v>305</v>
      </c>
      <c r="B374" s="39">
        <v>12</v>
      </c>
      <c r="C374" s="766"/>
      <c r="D374" s="20">
        <v>1</v>
      </c>
      <c r="E374" s="20"/>
      <c r="F374" s="501"/>
      <c r="G374" s="20">
        <v>1</v>
      </c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501"/>
      <c r="S374" s="21"/>
      <c r="T374" s="21"/>
      <c r="U374" s="21">
        <v>3</v>
      </c>
      <c r="V374" s="21"/>
      <c r="W374" s="22"/>
      <c r="X374" s="22"/>
      <c r="Y374" s="22">
        <v>3</v>
      </c>
      <c r="Z374" s="22"/>
      <c r="AA374" s="23"/>
      <c r="AB374" s="23"/>
      <c r="AC374" s="23">
        <v>3</v>
      </c>
      <c r="AD374" s="23"/>
      <c r="AE374" s="24"/>
      <c r="AF374" s="24"/>
      <c r="AG374" s="24"/>
      <c r="AH374" s="24">
        <v>4</v>
      </c>
      <c r="AI374" s="25"/>
      <c r="AJ374" s="25"/>
      <c r="AK374" s="25"/>
      <c r="AL374" s="25">
        <v>4</v>
      </c>
      <c r="AM374" s="26"/>
      <c r="AN374" s="26"/>
      <c r="AO374" s="26"/>
      <c r="AP374" s="26">
        <v>4</v>
      </c>
      <c r="AQ374" s="22"/>
      <c r="AR374" s="22"/>
      <c r="AS374" s="22">
        <v>3</v>
      </c>
      <c r="AT374" s="22"/>
      <c r="AU374" s="27"/>
      <c r="AV374" s="27"/>
      <c r="AW374" s="27">
        <v>3</v>
      </c>
      <c r="AX374" s="27"/>
      <c r="AY374" s="21"/>
      <c r="AZ374" s="21"/>
      <c r="BA374" s="21">
        <v>3</v>
      </c>
      <c r="BB374" s="21"/>
      <c r="BC374" s="22"/>
      <c r="BD374" s="22"/>
      <c r="BE374" s="22">
        <v>3</v>
      </c>
      <c r="BF374" s="22"/>
      <c r="BG374" s="23"/>
      <c r="BH374" s="23"/>
      <c r="BI374" s="23"/>
      <c r="BJ374" s="23">
        <v>4</v>
      </c>
      <c r="BK374" s="24"/>
      <c r="BL374" s="24"/>
      <c r="BM374" s="24"/>
      <c r="BN374" s="24">
        <v>4</v>
      </c>
      <c r="BO374" s="25"/>
      <c r="BP374" s="25"/>
      <c r="BQ374" s="25">
        <v>3</v>
      </c>
      <c r="BR374" s="25"/>
      <c r="BS374" s="26"/>
      <c r="BT374" s="26"/>
      <c r="BU374" s="26"/>
      <c r="BV374" s="26">
        <v>4</v>
      </c>
    </row>
    <row r="375" spans="1:74">
      <c r="A375" s="17">
        <v>306</v>
      </c>
      <c r="B375" s="39">
        <v>13</v>
      </c>
      <c r="C375" s="766"/>
      <c r="D375" s="20"/>
      <c r="E375" s="20">
        <v>1</v>
      </c>
      <c r="F375" s="501"/>
      <c r="G375" s="20"/>
      <c r="H375" s="20"/>
      <c r="I375" s="20">
        <v>1</v>
      </c>
      <c r="J375" s="20"/>
      <c r="K375" s="20"/>
      <c r="L375" s="20"/>
      <c r="M375" s="20"/>
      <c r="N375" s="20"/>
      <c r="O375" s="20"/>
      <c r="P375" s="20"/>
      <c r="Q375" s="20"/>
      <c r="R375" s="501"/>
      <c r="S375" s="21"/>
      <c r="T375" s="21">
        <v>2</v>
      </c>
      <c r="U375" s="21"/>
      <c r="V375" s="21"/>
      <c r="W375" s="22"/>
      <c r="X375" s="22"/>
      <c r="Y375" s="22">
        <v>3</v>
      </c>
      <c r="Z375" s="22"/>
      <c r="AA375" s="23"/>
      <c r="AB375" s="23">
        <v>2</v>
      </c>
      <c r="AC375" s="23"/>
      <c r="AD375" s="23"/>
      <c r="AE375" s="24"/>
      <c r="AF375" s="24"/>
      <c r="AG375" s="24">
        <v>3</v>
      </c>
      <c r="AH375" s="24"/>
      <c r="AI375" s="25"/>
      <c r="AJ375" s="25"/>
      <c r="AK375" s="25">
        <v>3</v>
      </c>
      <c r="AL375" s="25"/>
      <c r="AM375" s="26"/>
      <c r="AN375" s="26"/>
      <c r="AO375" s="26">
        <v>3</v>
      </c>
      <c r="AP375" s="26"/>
      <c r="AQ375" s="22"/>
      <c r="AR375" s="22"/>
      <c r="AS375" s="22">
        <v>3</v>
      </c>
      <c r="AT375" s="22"/>
      <c r="AU375" s="27"/>
      <c r="AV375" s="27"/>
      <c r="AW375" s="27"/>
      <c r="AX375" s="27">
        <v>4</v>
      </c>
      <c r="AY375" s="21"/>
      <c r="AZ375" s="21"/>
      <c r="BA375" s="21">
        <v>3</v>
      </c>
      <c r="BB375" s="21"/>
      <c r="BC375" s="22"/>
      <c r="BD375" s="22"/>
      <c r="BE375" s="22"/>
      <c r="BF375" s="22">
        <v>4</v>
      </c>
      <c r="BG375" s="23"/>
      <c r="BH375" s="23"/>
      <c r="BI375" s="23">
        <v>3</v>
      </c>
      <c r="BJ375" s="23"/>
      <c r="BK375" s="24"/>
      <c r="BL375" s="24"/>
      <c r="BM375" s="24">
        <v>3</v>
      </c>
      <c r="BN375" s="24"/>
      <c r="BO375" s="25"/>
      <c r="BP375" s="25"/>
      <c r="BQ375" s="25">
        <v>3</v>
      </c>
      <c r="BR375" s="25"/>
      <c r="BS375" s="26"/>
      <c r="BT375" s="26"/>
      <c r="BU375" s="26">
        <v>3</v>
      </c>
      <c r="BV375" s="26"/>
    </row>
    <row r="376" spans="1:74">
      <c r="A376" s="17">
        <v>307</v>
      </c>
      <c r="B376" s="39">
        <v>14</v>
      </c>
      <c r="C376" s="766"/>
      <c r="D376" s="20"/>
      <c r="E376" s="20">
        <v>1</v>
      </c>
      <c r="F376" s="501"/>
      <c r="G376" s="20">
        <v>1</v>
      </c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501"/>
      <c r="S376" s="21"/>
      <c r="T376" s="21"/>
      <c r="U376" s="21">
        <v>3</v>
      </c>
      <c r="V376" s="21"/>
      <c r="W376" s="22"/>
      <c r="X376" s="22"/>
      <c r="Y376" s="22">
        <v>3</v>
      </c>
      <c r="Z376" s="22"/>
      <c r="AA376" s="23"/>
      <c r="AB376" s="23"/>
      <c r="AC376" s="23">
        <v>3</v>
      </c>
      <c r="AD376" s="23"/>
      <c r="AE376" s="24"/>
      <c r="AF376" s="24"/>
      <c r="AG376" s="24">
        <v>3</v>
      </c>
      <c r="AH376" s="24"/>
      <c r="AI376" s="25"/>
      <c r="AJ376" s="25"/>
      <c r="AK376" s="25">
        <v>3</v>
      </c>
      <c r="AL376" s="25"/>
      <c r="AM376" s="26"/>
      <c r="AN376" s="26"/>
      <c r="AO376" s="26">
        <v>3</v>
      </c>
      <c r="AP376" s="26"/>
      <c r="AQ376" s="22"/>
      <c r="AR376" s="22"/>
      <c r="AS376" s="22">
        <v>3</v>
      </c>
      <c r="AT376" s="22"/>
      <c r="AU376" s="27"/>
      <c r="AV376" s="27"/>
      <c r="AW376" s="27">
        <v>3</v>
      </c>
      <c r="AX376" s="27"/>
      <c r="AY376" s="21"/>
      <c r="AZ376" s="21"/>
      <c r="BA376" s="21">
        <v>3</v>
      </c>
      <c r="BB376" s="21"/>
      <c r="BC376" s="22"/>
      <c r="BD376" s="22"/>
      <c r="BE376" s="22">
        <v>3</v>
      </c>
      <c r="BF376" s="22"/>
      <c r="BG376" s="23"/>
      <c r="BH376" s="23"/>
      <c r="BI376" s="23">
        <v>3</v>
      </c>
      <c r="BJ376" s="23"/>
      <c r="BK376" s="24"/>
      <c r="BL376" s="24"/>
      <c r="BM376" s="24"/>
      <c r="BN376" s="24">
        <v>4</v>
      </c>
      <c r="BO376" s="25"/>
      <c r="BP376" s="25">
        <v>2</v>
      </c>
      <c r="BQ376" s="25"/>
      <c r="BR376" s="25"/>
      <c r="BS376" s="26"/>
      <c r="BT376" s="26"/>
      <c r="BU376" s="26">
        <v>3</v>
      </c>
      <c r="BV376" s="26"/>
    </row>
    <row r="377" spans="1:74">
      <c r="A377" s="17">
        <v>308</v>
      </c>
      <c r="B377" s="39">
        <v>15</v>
      </c>
      <c r="C377" s="766"/>
      <c r="D377" s="20">
        <v>1</v>
      </c>
      <c r="E377" s="20"/>
      <c r="F377" s="501"/>
      <c r="G377" s="20"/>
      <c r="H377" s="20"/>
      <c r="I377" s="20">
        <v>1</v>
      </c>
      <c r="J377" s="20"/>
      <c r="K377" s="20"/>
      <c r="L377" s="20"/>
      <c r="M377" s="20"/>
      <c r="N377" s="20"/>
      <c r="O377" s="20"/>
      <c r="P377" s="20"/>
      <c r="Q377" s="20"/>
      <c r="R377" s="501"/>
      <c r="S377" s="21"/>
      <c r="T377" s="21"/>
      <c r="U377" s="21">
        <v>3</v>
      </c>
      <c r="V377" s="21"/>
      <c r="W377" s="22"/>
      <c r="X377" s="22"/>
      <c r="Y377" s="22">
        <v>3</v>
      </c>
      <c r="Z377" s="22"/>
      <c r="AA377" s="23"/>
      <c r="AB377" s="23"/>
      <c r="AC377" s="23">
        <v>3</v>
      </c>
      <c r="AD377" s="23"/>
      <c r="AE377" s="24"/>
      <c r="AF377" s="24"/>
      <c r="AG377" s="24">
        <v>3</v>
      </c>
      <c r="AH377" s="24"/>
      <c r="AI377" s="25"/>
      <c r="AJ377" s="25"/>
      <c r="AK377" s="25">
        <v>3</v>
      </c>
      <c r="AL377" s="25"/>
      <c r="AM377" s="26"/>
      <c r="AN377" s="26"/>
      <c r="AO377" s="26">
        <v>3</v>
      </c>
      <c r="AP377" s="26"/>
      <c r="AQ377" s="22"/>
      <c r="AR377" s="22"/>
      <c r="AS377" s="22">
        <v>3</v>
      </c>
      <c r="AT377" s="22"/>
      <c r="AU377" s="27"/>
      <c r="AV377" s="27"/>
      <c r="AW377" s="27">
        <v>3</v>
      </c>
      <c r="AX377" s="27"/>
      <c r="AY377" s="21"/>
      <c r="AZ377" s="21"/>
      <c r="BA377" s="21">
        <v>3</v>
      </c>
      <c r="BB377" s="21"/>
      <c r="BC377" s="22"/>
      <c r="BD377" s="22"/>
      <c r="BE377" s="22">
        <v>3</v>
      </c>
      <c r="BF377" s="22"/>
      <c r="BG377" s="23"/>
      <c r="BH377" s="23"/>
      <c r="BI377" s="23">
        <v>3</v>
      </c>
      <c r="BJ377" s="23"/>
      <c r="BK377" s="24"/>
      <c r="BL377" s="24"/>
      <c r="BM377" s="24">
        <v>3</v>
      </c>
      <c r="BN377" s="24"/>
      <c r="BO377" s="25"/>
      <c r="BP377" s="25"/>
      <c r="BQ377" s="25">
        <v>3</v>
      </c>
      <c r="BR377" s="25"/>
      <c r="BS377" s="26"/>
      <c r="BT377" s="26"/>
      <c r="BU377" s="26">
        <v>3</v>
      </c>
      <c r="BV377" s="26"/>
    </row>
    <row r="378" spans="1:74">
      <c r="A378" s="17">
        <v>309</v>
      </c>
      <c r="B378" s="39">
        <v>16</v>
      </c>
      <c r="C378" s="766"/>
      <c r="D378" s="20"/>
      <c r="E378" s="20">
        <v>1</v>
      </c>
      <c r="F378" s="501"/>
      <c r="G378" s="20"/>
      <c r="H378" s="20"/>
      <c r="I378" s="20">
        <v>1</v>
      </c>
      <c r="J378" s="20"/>
      <c r="K378" s="20"/>
      <c r="L378" s="20"/>
      <c r="M378" s="20"/>
      <c r="N378" s="20"/>
      <c r="O378" s="20"/>
      <c r="P378" s="20"/>
      <c r="Q378" s="20"/>
      <c r="R378" s="501"/>
      <c r="S378" s="21"/>
      <c r="T378" s="21"/>
      <c r="U378" s="21">
        <v>3</v>
      </c>
      <c r="V378" s="21"/>
      <c r="W378" s="22"/>
      <c r="X378" s="22"/>
      <c r="Y378" s="22">
        <v>3</v>
      </c>
      <c r="Z378" s="22"/>
      <c r="AA378" s="23"/>
      <c r="AB378" s="23"/>
      <c r="AC378" s="23"/>
      <c r="AD378" s="23">
        <v>4</v>
      </c>
      <c r="AE378" s="24"/>
      <c r="AF378" s="24"/>
      <c r="AG378" s="24">
        <v>3</v>
      </c>
      <c r="AH378" s="24"/>
      <c r="AI378" s="25"/>
      <c r="AJ378" s="25"/>
      <c r="AK378" s="25"/>
      <c r="AL378" s="25">
        <v>4</v>
      </c>
      <c r="AM378" s="26"/>
      <c r="AN378" s="26"/>
      <c r="AO378" s="26">
        <v>3</v>
      </c>
      <c r="AP378" s="26"/>
      <c r="AQ378" s="22"/>
      <c r="AR378" s="22"/>
      <c r="AS378" s="22"/>
      <c r="AT378" s="22">
        <v>4</v>
      </c>
      <c r="AU378" s="27"/>
      <c r="AV378" s="27"/>
      <c r="AW378" s="27">
        <v>3</v>
      </c>
      <c r="AX378" s="27"/>
      <c r="AY378" s="21"/>
      <c r="AZ378" s="21"/>
      <c r="BA378" s="21"/>
      <c r="BB378" s="21">
        <v>4</v>
      </c>
      <c r="BC378" s="22"/>
      <c r="BD378" s="22"/>
      <c r="BE378" s="22">
        <v>3</v>
      </c>
      <c r="BF378" s="22"/>
      <c r="BG378" s="23"/>
      <c r="BH378" s="23"/>
      <c r="BI378" s="23"/>
      <c r="BJ378" s="23">
        <v>4</v>
      </c>
      <c r="BK378" s="24"/>
      <c r="BL378" s="24"/>
      <c r="BM378" s="24"/>
      <c r="BN378" s="24">
        <v>4</v>
      </c>
      <c r="BO378" s="25"/>
      <c r="BP378" s="25"/>
      <c r="BQ378" s="25"/>
      <c r="BR378" s="25">
        <v>4</v>
      </c>
      <c r="BS378" s="26"/>
      <c r="BT378" s="26"/>
      <c r="BU378" s="26"/>
      <c r="BV378" s="26">
        <v>4</v>
      </c>
    </row>
    <row r="379" spans="1:74">
      <c r="A379" s="17">
        <v>310</v>
      </c>
      <c r="B379" s="39">
        <v>17</v>
      </c>
      <c r="C379" s="766"/>
      <c r="D379" s="20">
        <v>1</v>
      </c>
      <c r="E379" s="20"/>
      <c r="F379" s="501"/>
      <c r="G379" s="20">
        <v>1</v>
      </c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501"/>
      <c r="S379" s="21"/>
      <c r="T379" s="21"/>
      <c r="U379" s="21">
        <v>3</v>
      </c>
      <c r="V379" s="21"/>
      <c r="W379" s="22"/>
      <c r="X379" s="22"/>
      <c r="Y379" s="22">
        <v>3</v>
      </c>
      <c r="Z379" s="22"/>
      <c r="AA379" s="23"/>
      <c r="AB379" s="23"/>
      <c r="AC379" s="23">
        <v>3</v>
      </c>
      <c r="AD379" s="23"/>
      <c r="AE379" s="24"/>
      <c r="AF379" s="24"/>
      <c r="AG379" s="24">
        <v>3</v>
      </c>
      <c r="AH379" s="24"/>
      <c r="AI379" s="25"/>
      <c r="AJ379" s="25"/>
      <c r="AK379" s="25"/>
      <c r="AL379" s="25">
        <v>4</v>
      </c>
      <c r="AM379" s="26"/>
      <c r="AN379" s="26"/>
      <c r="AO379" s="26"/>
      <c r="AP379" s="26">
        <v>4</v>
      </c>
      <c r="AQ379" s="22"/>
      <c r="AR379" s="22"/>
      <c r="AS379" s="22"/>
      <c r="AT379" s="22">
        <v>4</v>
      </c>
      <c r="AU379" s="27"/>
      <c r="AV379" s="27"/>
      <c r="AW379" s="27">
        <v>3</v>
      </c>
      <c r="AX379" s="27"/>
      <c r="AY379" s="21"/>
      <c r="AZ379" s="21"/>
      <c r="BA379" s="21"/>
      <c r="BB379" s="21">
        <v>4</v>
      </c>
      <c r="BC379" s="22"/>
      <c r="BD379" s="22"/>
      <c r="BE379" s="22">
        <v>3</v>
      </c>
      <c r="BF379" s="22"/>
      <c r="BG379" s="23"/>
      <c r="BH379" s="23"/>
      <c r="BI379" s="23">
        <v>3</v>
      </c>
      <c r="BJ379" s="23"/>
      <c r="BK379" s="24"/>
      <c r="BL379" s="24"/>
      <c r="BM379" s="24"/>
      <c r="BN379" s="24">
        <v>4</v>
      </c>
      <c r="BO379" s="25"/>
      <c r="BP379" s="25"/>
      <c r="BQ379" s="25"/>
      <c r="BR379" s="25">
        <v>4</v>
      </c>
      <c r="BS379" s="26"/>
      <c r="BT379" s="26"/>
      <c r="BU379" s="26"/>
      <c r="BV379" s="26">
        <v>4</v>
      </c>
    </row>
    <row r="380" spans="1:74">
      <c r="A380" s="17">
        <v>311</v>
      </c>
      <c r="B380" s="39">
        <v>18</v>
      </c>
      <c r="C380" s="766"/>
      <c r="D380" s="20"/>
      <c r="E380" s="20"/>
      <c r="F380" s="501">
        <v>1</v>
      </c>
      <c r="G380" s="20"/>
      <c r="H380" s="20"/>
      <c r="I380" s="20">
        <v>1</v>
      </c>
      <c r="J380" s="20"/>
      <c r="K380" s="20"/>
      <c r="L380" s="20"/>
      <c r="M380" s="20"/>
      <c r="N380" s="20"/>
      <c r="O380" s="20"/>
      <c r="P380" s="20"/>
      <c r="Q380" s="20"/>
      <c r="R380" s="501"/>
      <c r="S380" s="21"/>
      <c r="T380" s="21"/>
      <c r="U380" s="21"/>
      <c r="V380" s="21">
        <v>4</v>
      </c>
      <c r="W380" s="22"/>
      <c r="X380" s="22"/>
      <c r="Y380" s="22">
        <v>3</v>
      </c>
      <c r="Z380" s="22"/>
      <c r="AA380" s="23"/>
      <c r="AB380" s="23"/>
      <c r="AC380" s="23">
        <v>3</v>
      </c>
      <c r="AD380" s="23"/>
      <c r="AE380" s="24"/>
      <c r="AF380" s="24"/>
      <c r="AG380" s="24">
        <v>3</v>
      </c>
      <c r="AH380" s="24"/>
      <c r="AI380" s="25"/>
      <c r="AJ380" s="25"/>
      <c r="AK380" s="25"/>
      <c r="AL380" s="25">
        <v>4</v>
      </c>
      <c r="AM380" s="26"/>
      <c r="AN380" s="26"/>
      <c r="AO380" s="26">
        <v>3</v>
      </c>
      <c r="AP380" s="26"/>
      <c r="AQ380" s="22"/>
      <c r="AR380" s="22"/>
      <c r="AS380" s="22">
        <v>3</v>
      </c>
      <c r="AT380" s="22"/>
      <c r="AU380" s="27"/>
      <c r="AV380" s="27"/>
      <c r="AW380" s="27">
        <v>3</v>
      </c>
      <c r="AX380" s="27"/>
      <c r="AY380" s="21"/>
      <c r="AZ380" s="21"/>
      <c r="BA380" s="21">
        <v>3</v>
      </c>
      <c r="BB380" s="21"/>
      <c r="BC380" s="22"/>
      <c r="BD380" s="22"/>
      <c r="BE380" s="22">
        <v>3</v>
      </c>
      <c r="BF380" s="22"/>
      <c r="BG380" s="23"/>
      <c r="BH380" s="23"/>
      <c r="BI380" s="23">
        <v>3</v>
      </c>
      <c r="BJ380" s="23"/>
      <c r="BK380" s="24"/>
      <c r="BL380" s="24"/>
      <c r="BM380" s="24">
        <v>3</v>
      </c>
      <c r="BN380" s="24"/>
      <c r="BO380" s="25"/>
      <c r="BP380" s="25"/>
      <c r="BQ380" s="25">
        <v>3</v>
      </c>
      <c r="BR380" s="25"/>
      <c r="BS380" s="26"/>
      <c r="BT380" s="26"/>
      <c r="BU380" s="26">
        <v>3</v>
      </c>
      <c r="BV380" s="26"/>
    </row>
    <row r="381" spans="1:74">
      <c r="A381" s="17">
        <v>312</v>
      </c>
      <c r="B381" s="39">
        <v>19</v>
      </c>
      <c r="C381" s="766"/>
      <c r="D381" s="20">
        <v>1</v>
      </c>
      <c r="E381" s="20"/>
      <c r="F381" s="501"/>
      <c r="G381" s="20"/>
      <c r="H381" s="20"/>
      <c r="I381" s="20">
        <v>1</v>
      </c>
      <c r="J381" s="20"/>
      <c r="K381" s="20"/>
      <c r="L381" s="20"/>
      <c r="M381" s="20"/>
      <c r="N381" s="20"/>
      <c r="O381" s="20"/>
      <c r="P381" s="20"/>
      <c r="Q381" s="20"/>
      <c r="R381" s="501"/>
      <c r="S381" s="21"/>
      <c r="T381" s="21"/>
      <c r="U381" s="21">
        <v>3</v>
      </c>
      <c r="V381" s="21"/>
      <c r="W381" s="22"/>
      <c r="X381" s="22"/>
      <c r="Y381" s="22">
        <v>3</v>
      </c>
      <c r="Z381" s="22"/>
      <c r="AA381" s="23"/>
      <c r="AB381" s="23"/>
      <c r="AC381" s="23">
        <v>3</v>
      </c>
      <c r="AD381" s="23"/>
      <c r="AE381" s="24"/>
      <c r="AF381" s="24"/>
      <c r="AG381" s="24">
        <v>3</v>
      </c>
      <c r="AH381" s="24"/>
      <c r="AI381" s="25"/>
      <c r="AJ381" s="25">
        <v>2</v>
      </c>
      <c r="AK381" s="25"/>
      <c r="AL381" s="25"/>
      <c r="AM381" s="26"/>
      <c r="AN381" s="26">
        <v>2</v>
      </c>
      <c r="AO381" s="26"/>
      <c r="AP381" s="26"/>
      <c r="AQ381" s="22"/>
      <c r="AR381" s="22"/>
      <c r="AS381" s="22">
        <v>3</v>
      </c>
      <c r="AT381" s="22"/>
      <c r="AU381" s="27"/>
      <c r="AV381" s="27"/>
      <c r="AW381" s="27">
        <v>3</v>
      </c>
      <c r="AX381" s="27"/>
      <c r="AY381" s="21"/>
      <c r="AZ381" s="21"/>
      <c r="BA381" s="21">
        <v>3</v>
      </c>
      <c r="BB381" s="21"/>
      <c r="BC381" s="22"/>
      <c r="BD381" s="22"/>
      <c r="BE381" s="22">
        <v>3</v>
      </c>
      <c r="BF381" s="22"/>
      <c r="BG381" s="23"/>
      <c r="BH381" s="23"/>
      <c r="BI381" s="23">
        <v>3</v>
      </c>
      <c r="BJ381" s="23"/>
      <c r="BK381" s="24">
        <v>1</v>
      </c>
      <c r="BL381" s="24"/>
      <c r="BM381" s="24"/>
      <c r="BN381" s="24"/>
      <c r="BO381" s="25"/>
      <c r="BP381" s="25">
        <v>2</v>
      </c>
      <c r="BQ381" s="25"/>
      <c r="BR381" s="25"/>
      <c r="BS381" s="26"/>
      <c r="BT381" s="26">
        <v>2</v>
      </c>
      <c r="BU381" s="26"/>
      <c r="BV381" s="26"/>
    </row>
    <row r="382" spans="1:74">
      <c r="A382" s="17">
        <v>313</v>
      </c>
      <c r="B382" s="39">
        <v>20</v>
      </c>
      <c r="C382" s="766"/>
      <c r="D382" s="20">
        <v>1</v>
      </c>
      <c r="E382" s="20"/>
      <c r="F382" s="501"/>
      <c r="G382" s="20"/>
      <c r="H382" s="20"/>
      <c r="I382" s="20">
        <v>1</v>
      </c>
      <c r="J382" s="20"/>
      <c r="K382" s="20"/>
      <c r="L382" s="20"/>
      <c r="M382" s="20"/>
      <c r="N382" s="20"/>
      <c r="O382" s="20"/>
      <c r="P382" s="20"/>
      <c r="Q382" s="20"/>
      <c r="R382" s="501"/>
      <c r="S382" s="21"/>
      <c r="T382" s="21"/>
      <c r="U382" s="21">
        <v>3</v>
      </c>
      <c r="V382" s="21"/>
      <c r="W382" s="22"/>
      <c r="X382" s="22"/>
      <c r="Y382" s="22">
        <v>3</v>
      </c>
      <c r="Z382" s="22"/>
      <c r="AA382" s="23"/>
      <c r="AB382" s="23"/>
      <c r="AC382" s="23">
        <v>3</v>
      </c>
      <c r="AD382" s="23"/>
      <c r="AE382" s="24"/>
      <c r="AF382" s="24"/>
      <c r="AG382" s="24">
        <v>3</v>
      </c>
      <c r="AH382" s="24"/>
      <c r="AI382" s="25"/>
      <c r="AJ382" s="25"/>
      <c r="AK382" s="25">
        <v>3</v>
      </c>
      <c r="AL382" s="25"/>
      <c r="AM382" s="26"/>
      <c r="AN382" s="26"/>
      <c r="AO382" s="26">
        <v>3</v>
      </c>
      <c r="AP382" s="26"/>
      <c r="AQ382" s="22"/>
      <c r="AR382" s="22"/>
      <c r="AS382" s="22">
        <v>3</v>
      </c>
      <c r="AT382" s="22"/>
      <c r="AU382" s="27"/>
      <c r="AV382" s="27"/>
      <c r="AW382" s="27">
        <v>3</v>
      </c>
      <c r="AX382" s="27"/>
      <c r="AY382" s="21"/>
      <c r="AZ382" s="21"/>
      <c r="BA382" s="21">
        <v>3</v>
      </c>
      <c r="BB382" s="21"/>
      <c r="BC382" s="22"/>
      <c r="BD382" s="22"/>
      <c r="BE382" s="22">
        <v>3</v>
      </c>
      <c r="BF382" s="22"/>
      <c r="BG382" s="23"/>
      <c r="BH382" s="23"/>
      <c r="BI382" s="23">
        <v>3</v>
      </c>
      <c r="BJ382" s="23"/>
      <c r="BK382" s="24"/>
      <c r="BL382" s="24"/>
      <c r="BM382" s="24">
        <v>3</v>
      </c>
      <c r="BN382" s="24"/>
      <c r="BO382" s="25"/>
      <c r="BP382" s="25"/>
      <c r="BQ382" s="25">
        <v>3</v>
      </c>
      <c r="BR382" s="25"/>
      <c r="BS382" s="26"/>
      <c r="BT382" s="26"/>
      <c r="BU382" s="26">
        <v>3</v>
      </c>
      <c r="BV382" s="26"/>
    </row>
    <row r="383" spans="1:74">
      <c r="A383" s="17">
        <v>314</v>
      </c>
      <c r="B383" s="39">
        <v>21</v>
      </c>
      <c r="C383" s="766"/>
      <c r="D383" s="20">
        <v>1</v>
      </c>
      <c r="E383" s="20"/>
      <c r="F383" s="501"/>
      <c r="G383" s="20"/>
      <c r="H383" s="20"/>
      <c r="I383" s="20">
        <v>1</v>
      </c>
      <c r="J383" s="20"/>
      <c r="K383" s="20"/>
      <c r="L383" s="20"/>
      <c r="M383" s="20"/>
      <c r="N383" s="20"/>
      <c r="O383" s="20"/>
      <c r="P383" s="20"/>
      <c r="Q383" s="20"/>
      <c r="R383" s="501"/>
      <c r="S383" s="21"/>
      <c r="T383" s="21"/>
      <c r="U383" s="21"/>
      <c r="V383" s="21">
        <v>4</v>
      </c>
      <c r="W383" s="22"/>
      <c r="X383" s="22"/>
      <c r="Y383" s="22">
        <v>3</v>
      </c>
      <c r="Z383" s="22"/>
      <c r="AA383" s="23"/>
      <c r="AB383" s="23"/>
      <c r="AC383" s="23"/>
      <c r="AD383" s="23">
        <v>4</v>
      </c>
      <c r="AE383" s="24"/>
      <c r="AF383" s="24"/>
      <c r="AG383" s="24">
        <v>3</v>
      </c>
      <c r="AH383" s="24"/>
      <c r="AI383" s="25"/>
      <c r="AJ383" s="25"/>
      <c r="AK383" s="25"/>
      <c r="AL383" s="25">
        <v>4</v>
      </c>
      <c r="AM383" s="26"/>
      <c r="AN383" s="26"/>
      <c r="AO383" s="26">
        <v>3</v>
      </c>
      <c r="AP383" s="26"/>
      <c r="AQ383" s="22"/>
      <c r="AR383" s="22"/>
      <c r="AS383" s="22"/>
      <c r="AT383" s="22">
        <v>4</v>
      </c>
      <c r="AU383" s="27"/>
      <c r="AV383" s="27"/>
      <c r="AW383" s="27"/>
      <c r="AX383" s="27">
        <v>4</v>
      </c>
      <c r="AY383" s="21"/>
      <c r="AZ383" s="21"/>
      <c r="BA383" s="21">
        <v>3</v>
      </c>
      <c r="BB383" s="21"/>
      <c r="BC383" s="22"/>
      <c r="BD383" s="22"/>
      <c r="BE383" s="22">
        <v>3</v>
      </c>
      <c r="BF383" s="22"/>
      <c r="BG383" s="23"/>
      <c r="BH383" s="23"/>
      <c r="BI383" s="23">
        <v>3</v>
      </c>
      <c r="BJ383" s="23"/>
      <c r="BK383" s="24"/>
      <c r="BL383" s="24"/>
      <c r="BM383" s="24">
        <v>3</v>
      </c>
      <c r="BN383" s="24"/>
      <c r="BO383" s="25"/>
      <c r="BP383" s="25"/>
      <c r="BQ383" s="25">
        <v>3</v>
      </c>
      <c r="BR383" s="25"/>
      <c r="BS383" s="26"/>
      <c r="BT383" s="26"/>
      <c r="BU383" s="26">
        <v>3</v>
      </c>
      <c r="BV383" s="26"/>
    </row>
    <row r="384" spans="1:74">
      <c r="A384" s="17">
        <v>315</v>
      </c>
      <c r="B384" s="39">
        <v>22</v>
      </c>
      <c r="C384" s="766"/>
      <c r="D384" s="20"/>
      <c r="E384" s="20">
        <v>1</v>
      </c>
      <c r="F384" s="501"/>
      <c r="G384" s="20"/>
      <c r="H384" s="20">
        <v>1</v>
      </c>
      <c r="I384" s="20"/>
      <c r="J384" s="20"/>
      <c r="K384" s="20"/>
      <c r="L384" s="20"/>
      <c r="M384" s="20"/>
      <c r="N384" s="20"/>
      <c r="O384" s="20"/>
      <c r="P384" s="20"/>
      <c r="Q384" s="20"/>
      <c r="R384" s="501"/>
      <c r="S384" s="21"/>
      <c r="T384" s="21"/>
      <c r="U384" s="21"/>
      <c r="V384" s="21">
        <v>4</v>
      </c>
      <c r="W384" s="22"/>
      <c r="X384" s="22"/>
      <c r="Y384" s="22">
        <v>3</v>
      </c>
      <c r="Z384" s="22"/>
      <c r="AA384" s="23"/>
      <c r="AB384" s="23"/>
      <c r="AC384" s="23">
        <v>3</v>
      </c>
      <c r="AD384" s="23"/>
      <c r="AE384" s="24"/>
      <c r="AF384" s="24"/>
      <c r="AG384" s="24">
        <v>3</v>
      </c>
      <c r="AH384" s="24"/>
      <c r="AI384" s="25"/>
      <c r="AJ384" s="25"/>
      <c r="AK384" s="25">
        <v>3</v>
      </c>
      <c r="AL384" s="25"/>
      <c r="AM384" s="26"/>
      <c r="AN384" s="26"/>
      <c r="AO384" s="26">
        <v>3</v>
      </c>
      <c r="AP384" s="26"/>
      <c r="AQ384" s="22"/>
      <c r="AR384" s="22"/>
      <c r="AS384" s="22">
        <v>3</v>
      </c>
      <c r="AT384" s="22"/>
      <c r="AU384" s="27"/>
      <c r="AV384" s="27"/>
      <c r="AW384" s="27">
        <v>3</v>
      </c>
      <c r="AX384" s="27"/>
      <c r="AY384" s="21"/>
      <c r="AZ384" s="21"/>
      <c r="BA384" s="21">
        <v>3</v>
      </c>
      <c r="BB384" s="21"/>
      <c r="BC384" s="22"/>
      <c r="BD384" s="22"/>
      <c r="BE384" s="22">
        <v>3</v>
      </c>
      <c r="BF384" s="22"/>
      <c r="BG384" s="23"/>
      <c r="BH384" s="23"/>
      <c r="BI384" s="23"/>
      <c r="BJ384" s="23">
        <v>4</v>
      </c>
      <c r="BK384" s="24"/>
      <c r="BL384" s="24"/>
      <c r="BM384" s="24">
        <v>3</v>
      </c>
      <c r="BN384" s="24"/>
      <c r="BO384" s="25"/>
      <c r="BP384" s="25"/>
      <c r="BQ384" s="25">
        <v>3</v>
      </c>
      <c r="BR384" s="25"/>
      <c r="BS384" s="26"/>
      <c r="BT384" s="26"/>
      <c r="BU384" s="26">
        <v>3</v>
      </c>
      <c r="BV384" s="26"/>
    </row>
    <row r="385" spans="1:74">
      <c r="A385" s="17">
        <v>316</v>
      </c>
      <c r="B385" s="39">
        <v>23</v>
      </c>
      <c r="C385" s="766"/>
      <c r="D385" s="20">
        <v>1</v>
      </c>
      <c r="E385" s="20"/>
      <c r="F385" s="501"/>
      <c r="G385" s="20"/>
      <c r="H385" s="20"/>
      <c r="I385" s="20">
        <v>1</v>
      </c>
      <c r="J385" s="20"/>
      <c r="K385" s="20"/>
      <c r="L385" s="20"/>
      <c r="M385" s="20"/>
      <c r="N385" s="20"/>
      <c r="O385" s="20"/>
      <c r="P385" s="20"/>
      <c r="Q385" s="20"/>
      <c r="R385" s="501"/>
      <c r="S385" s="21"/>
      <c r="T385" s="21"/>
      <c r="U385" s="21">
        <v>3</v>
      </c>
      <c r="V385" s="21"/>
      <c r="W385" s="22"/>
      <c r="X385" s="22"/>
      <c r="Y385" s="22">
        <v>3</v>
      </c>
      <c r="Z385" s="22"/>
      <c r="AA385" s="23"/>
      <c r="AB385" s="23"/>
      <c r="AC385" s="23">
        <v>3</v>
      </c>
      <c r="AD385" s="23"/>
      <c r="AE385" s="24"/>
      <c r="AF385" s="24"/>
      <c r="AG385" s="24">
        <v>3</v>
      </c>
      <c r="AH385" s="24"/>
      <c r="AI385" s="25"/>
      <c r="AJ385" s="25"/>
      <c r="AK385" s="25">
        <v>3</v>
      </c>
      <c r="AL385" s="25"/>
      <c r="AM385" s="26"/>
      <c r="AN385" s="26">
        <v>2</v>
      </c>
      <c r="AO385" s="26"/>
      <c r="AP385" s="26"/>
      <c r="AQ385" s="22"/>
      <c r="AR385" s="22"/>
      <c r="AS385" s="22">
        <v>3</v>
      </c>
      <c r="AT385" s="22"/>
      <c r="AU385" s="27"/>
      <c r="AV385" s="27"/>
      <c r="AW385" s="27">
        <v>3</v>
      </c>
      <c r="AX385" s="27"/>
      <c r="AY385" s="21"/>
      <c r="AZ385" s="21"/>
      <c r="BA385" s="21">
        <v>3</v>
      </c>
      <c r="BB385" s="21"/>
      <c r="BC385" s="22"/>
      <c r="BD385" s="22"/>
      <c r="BE385" s="22">
        <v>3</v>
      </c>
      <c r="BF385" s="22"/>
      <c r="BG385" s="23"/>
      <c r="BH385" s="23"/>
      <c r="BI385" s="23">
        <v>3</v>
      </c>
      <c r="BJ385" s="23"/>
      <c r="BK385" s="24"/>
      <c r="BL385" s="24"/>
      <c r="BM385" s="24">
        <v>3</v>
      </c>
      <c r="BN385" s="24"/>
      <c r="BO385" s="25"/>
      <c r="BP385" s="25"/>
      <c r="BQ385" s="25">
        <v>3</v>
      </c>
      <c r="BR385" s="25"/>
      <c r="BS385" s="26"/>
      <c r="BT385" s="26"/>
      <c r="BU385" s="26">
        <v>3</v>
      </c>
      <c r="BV385" s="26"/>
    </row>
    <row r="386" spans="1:74">
      <c r="A386" s="17">
        <v>317</v>
      </c>
      <c r="B386" s="39">
        <v>24</v>
      </c>
      <c r="C386" s="766"/>
      <c r="D386" s="20"/>
      <c r="E386" s="20">
        <v>1</v>
      </c>
      <c r="F386" s="501"/>
      <c r="G386" s="20"/>
      <c r="H386" s="20"/>
      <c r="I386" s="20">
        <v>1</v>
      </c>
      <c r="J386" s="20"/>
      <c r="K386" s="20"/>
      <c r="L386" s="20"/>
      <c r="M386" s="20"/>
      <c r="N386" s="20"/>
      <c r="O386" s="20"/>
      <c r="P386" s="20"/>
      <c r="Q386" s="20"/>
      <c r="R386" s="501"/>
      <c r="S386" s="21"/>
      <c r="T386" s="21"/>
      <c r="U386" s="21">
        <v>3</v>
      </c>
      <c r="V386" s="21"/>
      <c r="W386" s="22"/>
      <c r="X386" s="22"/>
      <c r="Y386" s="22">
        <v>3</v>
      </c>
      <c r="Z386" s="22"/>
      <c r="AA386" s="23"/>
      <c r="AB386" s="23"/>
      <c r="AC386" s="23">
        <v>3</v>
      </c>
      <c r="AD386" s="23"/>
      <c r="AE386" s="24"/>
      <c r="AF386" s="24">
        <v>2</v>
      </c>
      <c r="AG386" s="24"/>
      <c r="AH386" s="24"/>
      <c r="AI386" s="25"/>
      <c r="AJ386" s="25"/>
      <c r="AK386" s="25">
        <v>3</v>
      </c>
      <c r="AL386" s="25"/>
      <c r="AM386" s="26"/>
      <c r="AN386" s="26"/>
      <c r="AO386" s="26">
        <v>3</v>
      </c>
      <c r="AP386" s="26"/>
      <c r="AQ386" s="22"/>
      <c r="AR386" s="22"/>
      <c r="AS386" s="22">
        <v>3</v>
      </c>
      <c r="AT386" s="22"/>
      <c r="AU386" s="27"/>
      <c r="AV386" s="27"/>
      <c r="AW386" s="27">
        <v>3</v>
      </c>
      <c r="AX386" s="27"/>
      <c r="AY386" s="21"/>
      <c r="AZ386" s="21"/>
      <c r="BA386" s="21">
        <v>3</v>
      </c>
      <c r="BB386" s="21"/>
      <c r="BC386" s="22"/>
      <c r="BD386" s="22"/>
      <c r="BE386" s="22">
        <v>3</v>
      </c>
      <c r="BF386" s="22"/>
      <c r="BG386" s="23"/>
      <c r="BH386" s="23"/>
      <c r="BI386" s="23">
        <v>3</v>
      </c>
      <c r="BJ386" s="23"/>
      <c r="BK386" s="24"/>
      <c r="BL386" s="24"/>
      <c r="BM386" s="24">
        <v>3</v>
      </c>
      <c r="BN386" s="24"/>
      <c r="BO386" s="25"/>
      <c r="BP386" s="25"/>
      <c r="BQ386" s="25">
        <v>3</v>
      </c>
      <c r="BR386" s="25"/>
      <c r="BS386" s="26"/>
      <c r="BT386" s="26"/>
      <c r="BU386" s="26">
        <v>3</v>
      </c>
      <c r="BV386" s="26"/>
    </row>
    <row r="387" spans="1:74">
      <c r="A387" s="17">
        <v>318</v>
      </c>
      <c r="B387" s="39">
        <v>25</v>
      </c>
      <c r="C387" s="766"/>
      <c r="D387" s="20"/>
      <c r="E387" s="20"/>
      <c r="F387" s="501">
        <v>1</v>
      </c>
      <c r="G387" s="20"/>
      <c r="H387" s="20">
        <v>1</v>
      </c>
      <c r="I387" s="20"/>
      <c r="J387" s="20"/>
      <c r="K387" s="20"/>
      <c r="L387" s="20"/>
      <c r="M387" s="20"/>
      <c r="N387" s="20"/>
      <c r="O387" s="20"/>
      <c r="P387" s="20"/>
      <c r="Q387" s="20"/>
      <c r="R387" s="501"/>
      <c r="S387" s="21"/>
      <c r="T387" s="21"/>
      <c r="U387" s="21">
        <v>3</v>
      </c>
      <c r="V387" s="21"/>
      <c r="W387" s="22"/>
      <c r="X387" s="22"/>
      <c r="Y387" s="22">
        <v>3</v>
      </c>
      <c r="Z387" s="22"/>
      <c r="AA387" s="23"/>
      <c r="AB387" s="23"/>
      <c r="AC387" s="23">
        <v>3</v>
      </c>
      <c r="AD387" s="23"/>
      <c r="AE387" s="24"/>
      <c r="AF387" s="24"/>
      <c r="AG387" s="24">
        <v>3</v>
      </c>
      <c r="AH387" s="24"/>
      <c r="AI387" s="25"/>
      <c r="AJ387" s="25"/>
      <c r="AK387" s="25">
        <v>3</v>
      </c>
      <c r="AL387" s="25"/>
      <c r="AM387" s="26"/>
      <c r="AN387" s="26"/>
      <c r="AO387" s="26">
        <v>3</v>
      </c>
      <c r="AP387" s="26"/>
      <c r="AQ387" s="22"/>
      <c r="AR387" s="22"/>
      <c r="AS387" s="22">
        <v>3</v>
      </c>
      <c r="AT387" s="22"/>
      <c r="AU387" s="27"/>
      <c r="AV387" s="27"/>
      <c r="AW387" s="27">
        <v>3</v>
      </c>
      <c r="AX387" s="27"/>
      <c r="AY387" s="21"/>
      <c r="AZ387" s="21"/>
      <c r="BA387" s="21">
        <v>3</v>
      </c>
      <c r="BB387" s="21"/>
      <c r="BC387" s="22"/>
      <c r="BD387" s="22"/>
      <c r="BE387" s="22">
        <v>3</v>
      </c>
      <c r="BF387" s="22"/>
      <c r="BG387" s="23"/>
      <c r="BH387" s="23"/>
      <c r="BI387" s="23">
        <v>3</v>
      </c>
      <c r="BJ387" s="23"/>
      <c r="BK387" s="24"/>
      <c r="BL387" s="24"/>
      <c r="BM387" s="24">
        <v>3</v>
      </c>
      <c r="BN387" s="24"/>
      <c r="BO387" s="25"/>
      <c r="BP387" s="25"/>
      <c r="BQ387" s="25">
        <v>3</v>
      </c>
      <c r="BR387" s="25"/>
      <c r="BS387" s="26"/>
      <c r="BT387" s="26"/>
      <c r="BU387" s="26">
        <v>3</v>
      </c>
      <c r="BV387" s="26"/>
    </row>
    <row r="388" spans="1:74">
      <c r="A388" s="17">
        <v>319</v>
      </c>
      <c r="B388" s="39">
        <v>26</v>
      </c>
      <c r="C388" s="766"/>
      <c r="D388" s="20">
        <v>1</v>
      </c>
      <c r="E388" s="20"/>
      <c r="F388" s="501"/>
      <c r="G388" s="20"/>
      <c r="H388" s="20"/>
      <c r="I388" s="20">
        <v>1</v>
      </c>
      <c r="J388" s="20"/>
      <c r="K388" s="20"/>
      <c r="L388" s="20"/>
      <c r="M388" s="20"/>
      <c r="N388" s="20"/>
      <c r="O388" s="20"/>
      <c r="P388" s="20"/>
      <c r="Q388" s="20"/>
      <c r="R388" s="501"/>
      <c r="S388" s="21"/>
      <c r="T388" s="21"/>
      <c r="U388" s="21">
        <v>3</v>
      </c>
      <c r="V388" s="21"/>
      <c r="W388" s="22"/>
      <c r="X388" s="22"/>
      <c r="Y388" s="22">
        <v>3</v>
      </c>
      <c r="Z388" s="22"/>
      <c r="AA388" s="23"/>
      <c r="AB388" s="23"/>
      <c r="AC388" s="23">
        <v>3</v>
      </c>
      <c r="AD388" s="23"/>
      <c r="AE388" s="24"/>
      <c r="AF388" s="24"/>
      <c r="AG388" s="24">
        <v>3</v>
      </c>
      <c r="AH388" s="24"/>
      <c r="AI388" s="25"/>
      <c r="AJ388" s="25"/>
      <c r="AK388" s="25">
        <v>3</v>
      </c>
      <c r="AL388" s="25"/>
      <c r="AM388" s="26"/>
      <c r="AN388" s="26"/>
      <c r="AO388" s="26">
        <v>3</v>
      </c>
      <c r="AP388" s="26"/>
      <c r="AQ388" s="22"/>
      <c r="AR388" s="22"/>
      <c r="AS388" s="22">
        <v>3</v>
      </c>
      <c r="AT388" s="22"/>
      <c r="AU388" s="27"/>
      <c r="AV388" s="27"/>
      <c r="AW388" s="27">
        <v>3</v>
      </c>
      <c r="AX388" s="27"/>
      <c r="AY388" s="21"/>
      <c r="AZ388" s="21"/>
      <c r="BA388" s="21">
        <v>3</v>
      </c>
      <c r="BB388" s="21"/>
      <c r="BC388" s="22"/>
      <c r="BD388" s="22"/>
      <c r="BE388" s="22">
        <v>3</v>
      </c>
      <c r="BF388" s="22"/>
      <c r="BG388" s="23"/>
      <c r="BH388" s="23"/>
      <c r="BI388" s="23">
        <v>3</v>
      </c>
      <c r="BJ388" s="23"/>
      <c r="BK388" s="24"/>
      <c r="BL388" s="24"/>
      <c r="BM388" s="24">
        <v>3</v>
      </c>
      <c r="BN388" s="24"/>
      <c r="BO388" s="25"/>
      <c r="BP388" s="25"/>
      <c r="BQ388" s="25">
        <v>3</v>
      </c>
      <c r="BR388" s="25"/>
      <c r="BS388" s="26"/>
      <c r="BT388" s="26"/>
      <c r="BU388" s="26">
        <v>3</v>
      </c>
      <c r="BV388" s="26"/>
    </row>
    <row r="389" spans="1:74">
      <c r="A389" s="17">
        <v>320</v>
      </c>
      <c r="B389" s="39">
        <v>27</v>
      </c>
      <c r="C389" s="766"/>
      <c r="D389" s="20"/>
      <c r="E389" s="20">
        <v>1</v>
      </c>
      <c r="F389" s="501"/>
      <c r="G389" s="20"/>
      <c r="H389" s="20"/>
      <c r="I389" s="20">
        <v>1</v>
      </c>
      <c r="J389" s="20"/>
      <c r="K389" s="20"/>
      <c r="L389" s="20"/>
      <c r="M389" s="20"/>
      <c r="N389" s="20"/>
      <c r="O389" s="20"/>
      <c r="P389" s="20"/>
      <c r="Q389" s="20"/>
      <c r="R389" s="501"/>
      <c r="S389" s="21"/>
      <c r="T389" s="21"/>
      <c r="U389" s="21">
        <v>3</v>
      </c>
      <c r="V389" s="21"/>
      <c r="W389" s="22"/>
      <c r="X389" s="22"/>
      <c r="Y389" s="22">
        <v>3</v>
      </c>
      <c r="Z389" s="22"/>
      <c r="AA389" s="23"/>
      <c r="AB389" s="23"/>
      <c r="AC389" s="23"/>
      <c r="AD389" s="23">
        <v>4</v>
      </c>
      <c r="AE389" s="24"/>
      <c r="AF389" s="24"/>
      <c r="AG389" s="24"/>
      <c r="AH389" s="24">
        <v>4</v>
      </c>
      <c r="AI389" s="25"/>
      <c r="AJ389" s="25"/>
      <c r="AK389" s="25"/>
      <c r="AL389" s="25">
        <v>4</v>
      </c>
      <c r="AM389" s="26"/>
      <c r="AN389" s="26"/>
      <c r="AO389" s="26">
        <v>3</v>
      </c>
      <c r="AP389" s="26"/>
      <c r="AQ389" s="22"/>
      <c r="AR389" s="22"/>
      <c r="AS389" s="22">
        <v>3</v>
      </c>
      <c r="AT389" s="22"/>
      <c r="AU389" s="27"/>
      <c r="AV389" s="27"/>
      <c r="AW389" s="27">
        <v>3</v>
      </c>
      <c r="AX389" s="27"/>
      <c r="AY389" s="21"/>
      <c r="AZ389" s="21"/>
      <c r="BA389" s="21"/>
      <c r="BB389" s="21">
        <v>4</v>
      </c>
      <c r="BC389" s="22"/>
      <c r="BD389" s="22"/>
      <c r="BE389" s="22">
        <v>3</v>
      </c>
      <c r="BF389" s="22"/>
      <c r="BG389" s="23"/>
      <c r="BH389" s="23"/>
      <c r="BI389" s="23">
        <v>3</v>
      </c>
      <c r="BJ389" s="23"/>
      <c r="BK389" s="24"/>
      <c r="BL389" s="24"/>
      <c r="BM389" s="24">
        <v>3</v>
      </c>
      <c r="BN389" s="24"/>
      <c r="BO389" s="25"/>
      <c r="BP389" s="25"/>
      <c r="BQ389" s="25">
        <v>3</v>
      </c>
      <c r="BR389" s="25"/>
      <c r="BS389" s="26"/>
      <c r="BT389" s="26"/>
      <c r="BU389" s="26">
        <v>3</v>
      </c>
      <c r="BV389" s="26"/>
    </row>
    <row r="390" spans="1:74">
      <c r="A390" s="17">
        <v>321</v>
      </c>
      <c r="B390" s="39">
        <v>28</v>
      </c>
      <c r="C390" s="766"/>
      <c r="D390" s="20"/>
      <c r="E390" s="20">
        <v>1</v>
      </c>
      <c r="F390" s="501"/>
      <c r="G390" s="20"/>
      <c r="H390" s="20"/>
      <c r="I390" s="20">
        <v>1</v>
      </c>
      <c r="J390" s="20"/>
      <c r="K390" s="20"/>
      <c r="L390" s="20"/>
      <c r="M390" s="20"/>
      <c r="N390" s="20"/>
      <c r="O390" s="20"/>
      <c r="P390" s="20"/>
      <c r="Q390" s="20"/>
      <c r="R390" s="501"/>
      <c r="S390" s="21"/>
      <c r="T390" s="21"/>
      <c r="U390" s="21">
        <v>3</v>
      </c>
      <c r="V390" s="21"/>
      <c r="W390" s="22"/>
      <c r="X390" s="22"/>
      <c r="Y390" s="22">
        <v>3</v>
      </c>
      <c r="Z390" s="22"/>
      <c r="AA390" s="23"/>
      <c r="AB390" s="23"/>
      <c r="AC390" s="23">
        <v>3</v>
      </c>
      <c r="AD390" s="23"/>
      <c r="AE390" s="24"/>
      <c r="AF390" s="24"/>
      <c r="AG390" s="24">
        <v>3</v>
      </c>
      <c r="AH390" s="24"/>
      <c r="AI390" s="25"/>
      <c r="AJ390" s="25"/>
      <c r="AK390" s="25">
        <v>3</v>
      </c>
      <c r="AL390" s="25"/>
      <c r="AM390" s="26"/>
      <c r="AN390" s="26"/>
      <c r="AO390" s="26">
        <v>3</v>
      </c>
      <c r="AP390" s="26"/>
      <c r="AQ390" s="22"/>
      <c r="AR390" s="22"/>
      <c r="AS390" s="22">
        <v>3</v>
      </c>
      <c r="AT390" s="22"/>
      <c r="AU390" s="27"/>
      <c r="AV390" s="27"/>
      <c r="AW390" s="27">
        <v>3</v>
      </c>
      <c r="AX390" s="27"/>
      <c r="AY390" s="21"/>
      <c r="AZ390" s="21"/>
      <c r="BA390" s="21">
        <v>3</v>
      </c>
      <c r="BB390" s="21"/>
      <c r="BC390" s="22"/>
      <c r="BD390" s="22"/>
      <c r="BE390" s="22">
        <v>3</v>
      </c>
      <c r="BF390" s="22"/>
      <c r="BG390" s="23"/>
      <c r="BH390" s="23"/>
      <c r="BI390" s="23">
        <v>3</v>
      </c>
      <c r="BJ390" s="23"/>
      <c r="BK390" s="24"/>
      <c r="BL390" s="24"/>
      <c r="BM390" s="24">
        <v>3</v>
      </c>
      <c r="BN390" s="24"/>
      <c r="BO390" s="25"/>
      <c r="BP390" s="25"/>
      <c r="BQ390" s="25">
        <v>3</v>
      </c>
      <c r="BR390" s="25"/>
      <c r="BS390" s="26"/>
      <c r="BT390" s="26"/>
      <c r="BU390" s="26">
        <v>3</v>
      </c>
      <c r="BV390" s="26"/>
    </row>
    <row r="391" spans="1:74">
      <c r="A391" s="17">
        <v>322</v>
      </c>
      <c r="B391" s="39">
        <v>29</v>
      </c>
      <c r="C391" s="766"/>
      <c r="D391" s="20"/>
      <c r="E391" s="20">
        <v>1</v>
      </c>
      <c r="F391" s="501"/>
      <c r="G391" s="20"/>
      <c r="H391" s="20"/>
      <c r="I391" s="20">
        <v>1</v>
      </c>
      <c r="J391" s="20"/>
      <c r="K391" s="20"/>
      <c r="L391" s="20"/>
      <c r="M391" s="20"/>
      <c r="N391" s="20"/>
      <c r="O391" s="20"/>
      <c r="P391" s="20"/>
      <c r="Q391" s="20"/>
      <c r="R391" s="501"/>
      <c r="S391" s="21"/>
      <c r="T391" s="21"/>
      <c r="U391" s="21">
        <v>3</v>
      </c>
      <c r="V391" s="21"/>
      <c r="W391" s="22"/>
      <c r="X391" s="22"/>
      <c r="Y391" s="22">
        <v>3</v>
      </c>
      <c r="Z391" s="22"/>
      <c r="AA391" s="23"/>
      <c r="AB391" s="23"/>
      <c r="AC391" s="23">
        <v>3</v>
      </c>
      <c r="AD391" s="23"/>
      <c r="AE391" s="24"/>
      <c r="AF391" s="24"/>
      <c r="AG391" s="24">
        <v>3</v>
      </c>
      <c r="AH391" s="24"/>
      <c r="AI391" s="25"/>
      <c r="AJ391" s="25"/>
      <c r="AK391" s="25">
        <v>3</v>
      </c>
      <c r="AL391" s="25"/>
      <c r="AM391" s="26"/>
      <c r="AN391" s="26"/>
      <c r="AO391" s="26">
        <v>3</v>
      </c>
      <c r="AP391" s="26"/>
      <c r="AQ391" s="22"/>
      <c r="AR391" s="22"/>
      <c r="AS391" s="22">
        <v>3</v>
      </c>
      <c r="AT391" s="22"/>
      <c r="AU391" s="27"/>
      <c r="AV391" s="27"/>
      <c r="AW391" s="27">
        <v>3</v>
      </c>
      <c r="AX391" s="27"/>
      <c r="AY391" s="21"/>
      <c r="AZ391" s="21"/>
      <c r="BA391" s="21">
        <v>3</v>
      </c>
      <c r="BB391" s="21"/>
      <c r="BC391" s="22"/>
      <c r="BD391" s="22">
        <v>2</v>
      </c>
      <c r="BE391" s="22"/>
      <c r="BF391" s="22"/>
      <c r="BG391" s="23"/>
      <c r="BH391" s="23">
        <v>2</v>
      </c>
      <c r="BI391" s="23"/>
      <c r="BJ391" s="23"/>
      <c r="BK391" s="24"/>
      <c r="BL391" s="24"/>
      <c r="BM391" s="24">
        <v>3</v>
      </c>
      <c r="BN391" s="24"/>
      <c r="BO391" s="25"/>
      <c r="BP391" s="25"/>
      <c r="BQ391" s="25">
        <v>3</v>
      </c>
      <c r="BR391" s="25"/>
      <c r="BS391" s="26"/>
      <c r="BT391" s="26"/>
      <c r="BU391" s="26">
        <v>3</v>
      </c>
      <c r="BV391" s="26"/>
    </row>
    <row r="392" spans="1:74">
      <c r="A392" s="17">
        <v>323</v>
      </c>
      <c r="B392" s="39">
        <v>30</v>
      </c>
      <c r="C392" s="766"/>
      <c r="D392" s="20">
        <v>1</v>
      </c>
      <c r="E392" s="20"/>
      <c r="F392" s="501"/>
      <c r="G392" s="20"/>
      <c r="H392" s="20"/>
      <c r="I392" s="20">
        <v>1</v>
      </c>
      <c r="J392" s="20"/>
      <c r="K392" s="20"/>
      <c r="L392" s="20"/>
      <c r="M392" s="20"/>
      <c r="N392" s="20"/>
      <c r="O392" s="20"/>
      <c r="P392" s="20"/>
      <c r="Q392" s="20"/>
      <c r="R392" s="501"/>
      <c r="S392" s="21"/>
      <c r="T392" s="21"/>
      <c r="U392" s="21">
        <v>3</v>
      </c>
      <c r="V392" s="21"/>
      <c r="W392" s="22"/>
      <c r="X392" s="22"/>
      <c r="Y392" s="22"/>
      <c r="Z392" s="22">
        <v>4</v>
      </c>
      <c r="AA392" s="23"/>
      <c r="AB392" s="23"/>
      <c r="AC392" s="23">
        <v>3</v>
      </c>
      <c r="AD392" s="23"/>
      <c r="AE392" s="24"/>
      <c r="AF392" s="24"/>
      <c r="AG392" s="24"/>
      <c r="AH392" s="24">
        <v>4</v>
      </c>
      <c r="AI392" s="25"/>
      <c r="AJ392" s="25"/>
      <c r="AK392" s="25">
        <v>3</v>
      </c>
      <c r="AL392" s="25"/>
      <c r="AM392" s="26"/>
      <c r="AN392" s="26"/>
      <c r="AO392" s="26"/>
      <c r="AP392" s="26">
        <v>4</v>
      </c>
      <c r="AQ392" s="22"/>
      <c r="AR392" s="22"/>
      <c r="AS392" s="22">
        <v>3</v>
      </c>
      <c r="AT392" s="22"/>
      <c r="AU392" s="27"/>
      <c r="AV392" s="27"/>
      <c r="AW392" s="27"/>
      <c r="AX392" s="27">
        <v>4</v>
      </c>
      <c r="AY392" s="21"/>
      <c r="AZ392" s="21"/>
      <c r="BA392" s="21">
        <v>3</v>
      </c>
      <c r="BB392" s="21"/>
      <c r="BC392" s="22"/>
      <c r="BD392" s="22"/>
      <c r="BE392" s="22"/>
      <c r="BF392" s="22">
        <v>4</v>
      </c>
      <c r="BG392" s="23"/>
      <c r="BH392" s="23"/>
      <c r="BI392" s="23"/>
      <c r="BJ392" s="23">
        <v>4</v>
      </c>
      <c r="BK392" s="24"/>
      <c r="BL392" s="24"/>
      <c r="BM392" s="24"/>
      <c r="BN392" s="24">
        <v>4</v>
      </c>
      <c r="BO392" s="25"/>
      <c r="BP392" s="25"/>
      <c r="BQ392" s="25"/>
      <c r="BR392" s="25">
        <v>4</v>
      </c>
      <c r="BS392" s="26"/>
      <c r="BT392" s="26"/>
      <c r="BU392" s="26"/>
      <c r="BV392" s="26">
        <v>4</v>
      </c>
    </row>
    <row r="393" spans="1:74">
      <c r="A393" s="17">
        <v>324</v>
      </c>
      <c r="B393" s="39">
        <v>31</v>
      </c>
      <c r="C393" s="766"/>
      <c r="D393" s="20">
        <v>1</v>
      </c>
      <c r="E393" s="20"/>
      <c r="F393" s="501"/>
      <c r="G393" s="20"/>
      <c r="H393" s="20">
        <v>1</v>
      </c>
      <c r="I393" s="20"/>
      <c r="J393" s="20"/>
      <c r="K393" s="20"/>
      <c r="L393" s="20"/>
      <c r="M393" s="20"/>
      <c r="N393" s="20"/>
      <c r="O393" s="20"/>
      <c r="P393" s="20"/>
      <c r="Q393" s="20"/>
      <c r="R393" s="501"/>
      <c r="S393" s="21"/>
      <c r="T393" s="21"/>
      <c r="U393" s="21">
        <v>3</v>
      </c>
      <c r="V393" s="21"/>
      <c r="W393" s="22"/>
      <c r="X393" s="22"/>
      <c r="Y393" s="22">
        <v>3</v>
      </c>
      <c r="Z393" s="22"/>
      <c r="AA393" s="23"/>
      <c r="AB393" s="23"/>
      <c r="AC393" s="23">
        <v>3</v>
      </c>
      <c r="AD393" s="23"/>
      <c r="AE393" s="24"/>
      <c r="AF393" s="24">
        <v>2</v>
      </c>
      <c r="AG393" s="24"/>
      <c r="AH393" s="24"/>
      <c r="AI393" s="25"/>
      <c r="AJ393" s="25"/>
      <c r="AK393" s="25">
        <v>3</v>
      </c>
      <c r="AL393" s="25"/>
      <c r="AM393" s="26"/>
      <c r="AN393" s="26"/>
      <c r="AO393" s="26">
        <v>3</v>
      </c>
      <c r="AP393" s="26"/>
      <c r="AQ393" s="22"/>
      <c r="AR393" s="22">
        <v>2</v>
      </c>
      <c r="AS393" s="22"/>
      <c r="AT393" s="22"/>
      <c r="AU393" s="27"/>
      <c r="AV393" s="27"/>
      <c r="AW393" s="27">
        <v>3</v>
      </c>
      <c r="AX393" s="27"/>
      <c r="AY393" s="21"/>
      <c r="AZ393" s="21"/>
      <c r="BA393" s="21">
        <v>3</v>
      </c>
      <c r="BB393" s="21"/>
      <c r="BC393" s="22"/>
      <c r="BD393" s="22"/>
      <c r="BE393" s="22">
        <v>3</v>
      </c>
      <c r="BF393" s="22"/>
      <c r="BG393" s="23"/>
      <c r="BH393" s="23"/>
      <c r="BI393" s="23">
        <v>3</v>
      </c>
      <c r="BJ393" s="23"/>
      <c r="BK393" s="24"/>
      <c r="BL393" s="24"/>
      <c r="BM393" s="24">
        <v>3</v>
      </c>
      <c r="BN393" s="24"/>
      <c r="BO393" s="25"/>
      <c r="BP393" s="25"/>
      <c r="BQ393" s="25">
        <v>3</v>
      </c>
      <c r="BR393" s="25"/>
      <c r="BS393" s="26"/>
      <c r="BT393" s="26"/>
      <c r="BU393" s="26">
        <v>3</v>
      </c>
      <c r="BV393" s="26"/>
    </row>
    <row r="394" spans="1:74">
      <c r="A394" s="17">
        <v>325</v>
      </c>
      <c r="B394" s="39">
        <v>32</v>
      </c>
      <c r="C394" s="766"/>
      <c r="D394" s="20"/>
      <c r="E394" s="20"/>
      <c r="F394" s="501">
        <v>1</v>
      </c>
      <c r="G394" s="20"/>
      <c r="H394" s="20"/>
      <c r="I394" s="20">
        <v>1</v>
      </c>
      <c r="J394" s="20"/>
      <c r="K394" s="20"/>
      <c r="L394" s="20"/>
      <c r="M394" s="20"/>
      <c r="N394" s="20"/>
      <c r="O394" s="20"/>
      <c r="P394" s="20"/>
      <c r="Q394" s="20"/>
      <c r="R394" s="501"/>
      <c r="S394" s="21"/>
      <c r="T394" s="21"/>
      <c r="U394" s="21">
        <v>3</v>
      </c>
      <c r="V394" s="21"/>
      <c r="W394" s="22"/>
      <c r="X394" s="22"/>
      <c r="Y394" s="22">
        <v>3</v>
      </c>
      <c r="Z394" s="22"/>
      <c r="AA394" s="23"/>
      <c r="AB394" s="23"/>
      <c r="AC394" s="23">
        <v>3</v>
      </c>
      <c r="AD394" s="23"/>
      <c r="AE394" s="24"/>
      <c r="AF394" s="24"/>
      <c r="AG394" s="24">
        <v>3</v>
      </c>
      <c r="AH394" s="24"/>
      <c r="AI394" s="25"/>
      <c r="AJ394" s="25"/>
      <c r="AK394" s="25">
        <v>3</v>
      </c>
      <c r="AL394" s="25"/>
      <c r="AM394" s="26"/>
      <c r="AN394" s="26"/>
      <c r="AO394" s="26">
        <v>3</v>
      </c>
      <c r="AP394" s="26"/>
      <c r="AQ394" s="22"/>
      <c r="AR394" s="22"/>
      <c r="AS394" s="22">
        <v>3</v>
      </c>
      <c r="AT394" s="22"/>
      <c r="AU394" s="27"/>
      <c r="AV394" s="27"/>
      <c r="AW394" s="27">
        <v>3</v>
      </c>
      <c r="AX394" s="27"/>
      <c r="AY394" s="21"/>
      <c r="AZ394" s="21"/>
      <c r="BA394" s="21">
        <v>3</v>
      </c>
      <c r="BB394" s="21"/>
      <c r="BC394" s="22"/>
      <c r="BD394" s="22"/>
      <c r="BE394" s="22">
        <v>3</v>
      </c>
      <c r="BF394" s="22"/>
      <c r="BG394" s="23"/>
      <c r="BH394" s="23"/>
      <c r="BI394" s="23">
        <v>3</v>
      </c>
      <c r="BJ394" s="23"/>
      <c r="BK394" s="24"/>
      <c r="BL394" s="24"/>
      <c r="BM394" s="24">
        <v>3</v>
      </c>
      <c r="BN394" s="24"/>
      <c r="BO394" s="25"/>
      <c r="BP394" s="25"/>
      <c r="BQ394" s="25">
        <v>3</v>
      </c>
      <c r="BR394" s="25"/>
      <c r="BS394" s="26"/>
      <c r="BT394" s="26"/>
      <c r="BU394" s="26">
        <v>3</v>
      </c>
      <c r="BV394" s="26"/>
    </row>
    <row r="395" spans="1:74">
      <c r="A395" s="17">
        <v>326</v>
      </c>
      <c r="B395" s="39">
        <v>33</v>
      </c>
      <c r="C395" s="766"/>
      <c r="D395" s="20"/>
      <c r="E395" s="20">
        <v>1</v>
      </c>
      <c r="F395" s="501"/>
      <c r="G395" s="20"/>
      <c r="H395" s="20">
        <v>1</v>
      </c>
      <c r="I395" s="20"/>
      <c r="J395" s="20"/>
      <c r="K395" s="20"/>
      <c r="L395" s="20"/>
      <c r="M395" s="20"/>
      <c r="N395" s="20"/>
      <c r="O395" s="20"/>
      <c r="P395" s="20"/>
      <c r="Q395" s="20"/>
      <c r="R395" s="501"/>
      <c r="S395" s="21"/>
      <c r="T395" s="21"/>
      <c r="U395" s="21">
        <v>3</v>
      </c>
      <c r="V395" s="21"/>
      <c r="W395" s="22"/>
      <c r="X395" s="22"/>
      <c r="Y395" s="22">
        <v>3</v>
      </c>
      <c r="Z395" s="22"/>
      <c r="AA395" s="23"/>
      <c r="AB395" s="23"/>
      <c r="AC395" s="23">
        <v>3</v>
      </c>
      <c r="AD395" s="23"/>
      <c r="AE395" s="24"/>
      <c r="AF395" s="24"/>
      <c r="AG395" s="24">
        <v>3</v>
      </c>
      <c r="AH395" s="24"/>
      <c r="AI395" s="25"/>
      <c r="AJ395" s="25"/>
      <c r="AK395" s="25">
        <v>3</v>
      </c>
      <c r="AL395" s="25"/>
      <c r="AM395" s="26"/>
      <c r="AN395" s="26"/>
      <c r="AO395" s="26">
        <v>3</v>
      </c>
      <c r="AP395" s="26"/>
      <c r="AQ395" s="22"/>
      <c r="AR395" s="22"/>
      <c r="AS395" s="22">
        <v>3</v>
      </c>
      <c r="AT395" s="22"/>
      <c r="AU395" s="27"/>
      <c r="AV395" s="27"/>
      <c r="AW395" s="27">
        <v>3</v>
      </c>
      <c r="AX395" s="27"/>
      <c r="AY395" s="21"/>
      <c r="AZ395" s="21"/>
      <c r="BA395" s="21"/>
      <c r="BB395" s="21">
        <v>4</v>
      </c>
      <c r="BC395" s="22"/>
      <c r="BD395" s="22">
        <v>2</v>
      </c>
      <c r="BE395" s="22"/>
      <c r="BF395" s="22"/>
      <c r="BG395" s="23"/>
      <c r="BH395" s="23">
        <v>2</v>
      </c>
      <c r="BI395" s="23"/>
      <c r="BJ395" s="23"/>
      <c r="BK395" s="24"/>
      <c r="BL395" s="24">
        <v>2</v>
      </c>
      <c r="BM395" s="24"/>
      <c r="BN395" s="24"/>
      <c r="BO395" s="25"/>
      <c r="BP395" s="25"/>
      <c r="BQ395" s="25">
        <v>3</v>
      </c>
      <c r="BR395" s="25"/>
      <c r="BS395" s="26"/>
      <c r="BT395" s="26"/>
      <c r="BU395" s="26">
        <v>3</v>
      </c>
      <c r="BV395" s="26"/>
    </row>
    <row r="396" spans="1:74">
      <c r="A396" s="17">
        <v>327</v>
      </c>
      <c r="B396" s="39">
        <v>34</v>
      </c>
      <c r="C396" s="766"/>
      <c r="D396" s="20">
        <v>1</v>
      </c>
      <c r="E396" s="20"/>
      <c r="F396" s="501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501">
        <v>1</v>
      </c>
      <c r="S396" s="21"/>
      <c r="T396" s="21"/>
      <c r="U396" s="21">
        <v>3</v>
      </c>
      <c r="V396" s="21"/>
      <c r="W396" s="22"/>
      <c r="X396" s="22"/>
      <c r="Y396" s="22">
        <v>3</v>
      </c>
      <c r="Z396" s="22"/>
      <c r="AA396" s="23"/>
      <c r="AB396" s="23"/>
      <c r="AC396" s="23">
        <v>3</v>
      </c>
      <c r="AD396" s="23"/>
      <c r="AE396" s="24"/>
      <c r="AF396" s="24"/>
      <c r="AG396" s="24">
        <v>3</v>
      </c>
      <c r="AH396" s="24"/>
      <c r="AI396" s="25"/>
      <c r="AJ396" s="25"/>
      <c r="AK396" s="25">
        <v>3</v>
      </c>
      <c r="AL396" s="25"/>
      <c r="AM396" s="26"/>
      <c r="AN396" s="26"/>
      <c r="AO396" s="26">
        <v>3</v>
      </c>
      <c r="AP396" s="26"/>
      <c r="AQ396" s="22"/>
      <c r="AR396" s="22"/>
      <c r="AS396" s="22">
        <v>3</v>
      </c>
      <c r="AT396" s="22"/>
      <c r="AU396" s="27"/>
      <c r="AV396" s="27"/>
      <c r="AW396" s="27">
        <v>3</v>
      </c>
      <c r="AX396" s="27"/>
      <c r="AY396" s="21"/>
      <c r="AZ396" s="21"/>
      <c r="BA396" s="21">
        <v>3</v>
      </c>
      <c r="BB396" s="21"/>
      <c r="BC396" s="22"/>
      <c r="BD396" s="22"/>
      <c r="BE396" s="22">
        <v>3</v>
      </c>
      <c r="BF396" s="22"/>
      <c r="BG396" s="23"/>
      <c r="BH396" s="23"/>
      <c r="BI396" s="23">
        <v>3</v>
      </c>
      <c r="BJ396" s="23"/>
      <c r="BK396" s="24"/>
      <c r="BL396" s="24"/>
      <c r="BM396" s="24">
        <v>3</v>
      </c>
      <c r="BN396" s="24"/>
      <c r="BO396" s="25"/>
      <c r="BP396" s="25"/>
      <c r="BQ396" s="25">
        <v>3</v>
      </c>
      <c r="BR396" s="25"/>
      <c r="BS396" s="26"/>
      <c r="BT396" s="26"/>
      <c r="BU396" s="26">
        <v>3</v>
      </c>
      <c r="BV396" s="26"/>
    </row>
    <row r="397" spans="1:74">
      <c r="A397" s="17">
        <v>328</v>
      </c>
      <c r="B397" s="39">
        <v>35</v>
      </c>
      <c r="C397" s="766"/>
      <c r="D397" s="20">
        <v>1</v>
      </c>
      <c r="E397" s="20"/>
      <c r="F397" s="501"/>
      <c r="G397" s="20"/>
      <c r="H397" s="20">
        <v>1</v>
      </c>
      <c r="I397" s="20"/>
      <c r="J397" s="20"/>
      <c r="K397" s="20"/>
      <c r="L397" s="20"/>
      <c r="M397" s="20"/>
      <c r="N397" s="20"/>
      <c r="O397" s="20"/>
      <c r="P397" s="20"/>
      <c r="Q397" s="20"/>
      <c r="R397" s="501"/>
      <c r="S397" s="21"/>
      <c r="T397" s="21"/>
      <c r="U397" s="21">
        <v>3</v>
      </c>
      <c r="V397" s="21"/>
      <c r="W397" s="22"/>
      <c r="X397" s="22"/>
      <c r="Y397" s="22">
        <v>3</v>
      </c>
      <c r="Z397" s="22"/>
      <c r="AA397" s="23"/>
      <c r="AB397" s="23">
        <v>2</v>
      </c>
      <c r="AC397" s="23"/>
      <c r="AD397" s="23"/>
      <c r="AE397" s="24"/>
      <c r="AF397" s="24"/>
      <c r="AG397" s="24">
        <v>3</v>
      </c>
      <c r="AH397" s="24"/>
      <c r="AI397" s="25"/>
      <c r="AJ397" s="25"/>
      <c r="AK397" s="25">
        <v>3</v>
      </c>
      <c r="AL397" s="25"/>
      <c r="AM397" s="26"/>
      <c r="AN397" s="26"/>
      <c r="AO397" s="26">
        <v>3</v>
      </c>
      <c r="AP397" s="26"/>
      <c r="AQ397" s="22"/>
      <c r="AR397" s="22"/>
      <c r="AS397" s="22">
        <v>3</v>
      </c>
      <c r="AT397" s="22"/>
      <c r="AU397" s="27"/>
      <c r="AV397" s="27">
        <v>2</v>
      </c>
      <c r="AW397" s="27"/>
      <c r="AX397" s="27"/>
      <c r="AY397" s="21"/>
      <c r="AZ397" s="21">
        <v>2</v>
      </c>
      <c r="BA397" s="21"/>
      <c r="BB397" s="21"/>
      <c r="BC397" s="22"/>
      <c r="BD397" s="22"/>
      <c r="BE397" s="22">
        <v>3</v>
      </c>
      <c r="BF397" s="22"/>
      <c r="BG397" s="23"/>
      <c r="BH397" s="23"/>
      <c r="BI397" s="23">
        <v>3</v>
      </c>
      <c r="BJ397" s="23"/>
      <c r="BK397" s="24"/>
      <c r="BL397" s="24"/>
      <c r="BM397" s="24">
        <v>3</v>
      </c>
      <c r="BN397" s="24"/>
      <c r="BO397" s="25"/>
      <c r="BP397" s="25"/>
      <c r="BQ397" s="25">
        <v>3</v>
      </c>
      <c r="BR397" s="25"/>
      <c r="BS397" s="26"/>
      <c r="BT397" s="26"/>
      <c r="BU397" s="26">
        <v>3</v>
      </c>
      <c r="BV397" s="26"/>
    </row>
    <row r="398" spans="1:74">
      <c r="A398" s="17">
        <v>329</v>
      </c>
      <c r="B398" s="39">
        <v>36</v>
      </c>
      <c r="C398" s="766"/>
      <c r="D398" s="20">
        <v>1</v>
      </c>
      <c r="E398" s="20"/>
      <c r="F398" s="501"/>
      <c r="G398" s="20"/>
      <c r="H398" s="20">
        <v>1</v>
      </c>
      <c r="I398" s="20"/>
      <c r="J398" s="20"/>
      <c r="K398" s="20"/>
      <c r="L398" s="20"/>
      <c r="M398" s="20"/>
      <c r="N398" s="20"/>
      <c r="O398" s="20"/>
      <c r="P398" s="20"/>
      <c r="Q398" s="20"/>
      <c r="R398" s="501"/>
      <c r="S398" s="21"/>
      <c r="T398" s="21"/>
      <c r="U398" s="21">
        <v>3</v>
      </c>
      <c r="V398" s="21"/>
      <c r="W398" s="22"/>
      <c r="X398" s="22"/>
      <c r="Y398" s="22">
        <v>3</v>
      </c>
      <c r="Z398" s="22"/>
      <c r="AA398" s="23"/>
      <c r="AB398" s="23"/>
      <c r="AC398" s="23"/>
      <c r="AD398" s="23">
        <v>4</v>
      </c>
      <c r="AE398" s="24"/>
      <c r="AF398" s="24"/>
      <c r="AG398" s="24"/>
      <c r="AH398" s="24">
        <v>4</v>
      </c>
      <c r="AI398" s="25"/>
      <c r="AJ398" s="25"/>
      <c r="AK398" s="25">
        <v>3</v>
      </c>
      <c r="AL398" s="25"/>
      <c r="AM398" s="26"/>
      <c r="AN398" s="26"/>
      <c r="AO398" s="26"/>
      <c r="AP398" s="26">
        <v>4</v>
      </c>
      <c r="AQ398" s="22"/>
      <c r="AR398" s="22"/>
      <c r="AS398" s="22">
        <v>3</v>
      </c>
      <c r="AT398" s="22"/>
      <c r="AU398" s="27"/>
      <c r="AV398" s="27"/>
      <c r="AW398" s="27">
        <v>3</v>
      </c>
      <c r="AX398" s="27"/>
      <c r="AY398" s="21"/>
      <c r="AZ398" s="21"/>
      <c r="BA398" s="21">
        <v>3</v>
      </c>
      <c r="BB398" s="21"/>
      <c r="BC398" s="22"/>
      <c r="BD398" s="22"/>
      <c r="BE398" s="22">
        <v>3</v>
      </c>
      <c r="BF398" s="22"/>
      <c r="BG398" s="23"/>
      <c r="BH398" s="23">
        <v>2</v>
      </c>
      <c r="BI398" s="23"/>
      <c r="BJ398" s="23"/>
      <c r="BK398" s="24"/>
      <c r="BL398" s="24"/>
      <c r="BM398" s="24">
        <v>3</v>
      </c>
      <c r="BN398" s="24"/>
      <c r="BO398" s="25"/>
      <c r="BP398" s="25"/>
      <c r="BQ398" s="25">
        <v>3</v>
      </c>
      <c r="BR398" s="25"/>
      <c r="BS398" s="26"/>
      <c r="BT398" s="26"/>
      <c r="BU398" s="26">
        <v>3</v>
      </c>
      <c r="BV398" s="26"/>
    </row>
    <row r="399" spans="1:74">
      <c r="A399" s="17">
        <v>330</v>
      </c>
      <c r="B399" s="39">
        <v>37</v>
      </c>
      <c r="C399" s="766"/>
      <c r="D399" s="20"/>
      <c r="E399" s="20">
        <v>1</v>
      </c>
      <c r="F399" s="501"/>
      <c r="G399" s="20"/>
      <c r="H399" s="20">
        <v>1</v>
      </c>
      <c r="I399" s="20"/>
      <c r="J399" s="20"/>
      <c r="K399" s="20"/>
      <c r="L399" s="20"/>
      <c r="M399" s="20"/>
      <c r="N399" s="20"/>
      <c r="O399" s="20"/>
      <c r="P399" s="20"/>
      <c r="Q399" s="20"/>
      <c r="R399" s="501"/>
      <c r="S399" s="21"/>
      <c r="T399" s="21"/>
      <c r="U399" s="21">
        <v>3</v>
      </c>
      <c r="V399" s="21"/>
      <c r="W399" s="22"/>
      <c r="X399" s="22"/>
      <c r="Y399" s="22">
        <v>3</v>
      </c>
      <c r="Z399" s="22"/>
      <c r="AA399" s="23"/>
      <c r="AB399" s="23"/>
      <c r="AC399" s="23">
        <v>3</v>
      </c>
      <c r="AD399" s="23"/>
      <c r="AE399" s="24"/>
      <c r="AF399" s="24"/>
      <c r="AG399" s="24">
        <v>3</v>
      </c>
      <c r="AH399" s="24"/>
      <c r="AI399" s="25"/>
      <c r="AJ399" s="25"/>
      <c r="AK399" s="25">
        <v>3</v>
      </c>
      <c r="AL399" s="25"/>
      <c r="AM399" s="26"/>
      <c r="AN399" s="26"/>
      <c r="AO399" s="26">
        <v>3</v>
      </c>
      <c r="AP399" s="26"/>
      <c r="AQ399" s="22"/>
      <c r="AR399" s="22">
        <v>2</v>
      </c>
      <c r="AS399" s="22"/>
      <c r="AT399" s="22"/>
      <c r="AU399" s="27"/>
      <c r="AV399" s="27"/>
      <c r="AW399" s="27">
        <v>3</v>
      </c>
      <c r="AX399" s="27"/>
      <c r="AY399" s="21"/>
      <c r="AZ399" s="21"/>
      <c r="BA399" s="21">
        <v>3</v>
      </c>
      <c r="BB399" s="21"/>
      <c r="BC399" s="22"/>
      <c r="BD399" s="22"/>
      <c r="BE399" s="22">
        <v>3</v>
      </c>
      <c r="BF399" s="22"/>
      <c r="BG399" s="23"/>
      <c r="BH399" s="23">
        <v>2</v>
      </c>
      <c r="BI399" s="23"/>
      <c r="BJ399" s="23"/>
      <c r="BK399" s="24"/>
      <c r="BL399" s="24">
        <v>2</v>
      </c>
      <c r="BM399" s="24"/>
      <c r="BN399" s="24"/>
      <c r="BO399" s="25"/>
      <c r="BP399" s="25">
        <v>2</v>
      </c>
      <c r="BQ399" s="25"/>
      <c r="BR399" s="25"/>
      <c r="BS399" s="26"/>
      <c r="BT399" s="26"/>
      <c r="BU399" s="26">
        <v>3</v>
      </c>
      <c r="BV399" s="26"/>
    </row>
    <row r="400" spans="1:74">
      <c r="A400" s="17">
        <v>331</v>
      </c>
      <c r="B400" s="39">
        <v>38</v>
      </c>
      <c r="C400" s="766"/>
      <c r="D400" s="20">
        <v>1</v>
      </c>
      <c r="E400" s="20"/>
      <c r="F400" s="501"/>
      <c r="G400" s="20"/>
      <c r="H400" s="20"/>
      <c r="I400" s="20">
        <v>1</v>
      </c>
      <c r="J400" s="20"/>
      <c r="K400" s="20"/>
      <c r="L400" s="20"/>
      <c r="M400" s="20"/>
      <c r="N400" s="20"/>
      <c r="O400" s="20"/>
      <c r="P400" s="20"/>
      <c r="Q400" s="20"/>
      <c r="R400" s="501"/>
      <c r="S400" s="21"/>
      <c r="T400" s="21"/>
      <c r="U400" s="21">
        <v>3</v>
      </c>
      <c r="V400" s="21"/>
      <c r="W400" s="22"/>
      <c r="X400" s="22"/>
      <c r="Y400" s="22">
        <v>3</v>
      </c>
      <c r="Z400" s="22"/>
      <c r="AA400" s="23"/>
      <c r="AB400" s="23"/>
      <c r="AC400" s="23">
        <v>3</v>
      </c>
      <c r="AD400" s="23"/>
      <c r="AE400" s="24"/>
      <c r="AF400" s="24"/>
      <c r="AG400" s="24">
        <v>3</v>
      </c>
      <c r="AH400" s="24"/>
      <c r="AI400" s="25"/>
      <c r="AJ400" s="25"/>
      <c r="AK400" s="25">
        <v>3</v>
      </c>
      <c r="AL400" s="25"/>
      <c r="AM400" s="26"/>
      <c r="AN400" s="26"/>
      <c r="AO400" s="26">
        <v>3</v>
      </c>
      <c r="AP400" s="26"/>
      <c r="AQ400" s="22"/>
      <c r="AR400" s="22"/>
      <c r="AS400" s="22">
        <v>3</v>
      </c>
      <c r="AT400" s="22"/>
      <c r="AU400" s="27"/>
      <c r="AV400" s="27"/>
      <c r="AW400" s="27">
        <v>3</v>
      </c>
      <c r="AX400" s="27"/>
      <c r="AY400" s="21"/>
      <c r="AZ400" s="21"/>
      <c r="BA400" s="21">
        <v>3</v>
      </c>
      <c r="BB400" s="21"/>
      <c r="BC400" s="22"/>
      <c r="BD400" s="22"/>
      <c r="BE400" s="22">
        <v>3</v>
      </c>
      <c r="BF400" s="22"/>
      <c r="BG400" s="23"/>
      <c r="BH400" s="23"/>
      <c r="BI400" s="23">
        <v>3</v>
      </c>
      <c r="BJ400" s="23"/>
      <c r="BK400" s="24"/>
      <c r="BL400" s="24">
        <v>2</v>
      </c>
      <c r="BM400" s="24"/>
      <c r="BN400" s="24"/>
      <c r="BO400" s="25"/>
      <c r="BP400" s="25"/>
      <c r="BQ400" s="25">
        <v>3</v>
      </c>
      <c r="BR400" s="25"/>
      <c r="BS400" s="26"/>
      <c r="BT400" s="26"/>
      <c r="BU400" s="26">
        <v>3</v>
      </c>
      <c r="BV400" s="26"/>
    </row>
    <row r="401" spans="1:74">
      <c r="A401" s="17">
        <v>332</v>
      </c>
      <c r="B401" s="39">
        <v>39</v>
      </c>
      <c r="C401" s="766"/>
      <c r="D401" s="20">
        <v>1</v>
      </c>
      <c r="E401" s="20"/>
      <c r="F401" s="501"/>
      <c r="G401" s="20"/>
      <c r="H401" s="20"/>
      <c r="I401" s="20">
        <v>1</v>
      </c>
      <c r="J401" s="20"/>
      <c r="K401" s="20"/>
      <c r="L401" s="20"/>
      <c r="M401" s="20"/>
      <c r="N401" s="20"/>
      <c r="O401" s="20"/>
      <c r="P401" s="20"/>
      <c r="Q401" s="20"/>
      <c r="R401" s="501"/>
      <c r="S401" s="21"/>
      <c r="T401" s="21"/>
      <c r="U401" s="21">
        <v>3</v>
      </c>
      <c r="V401" s="21"/>
      <c r="W401" s="22"/>
      <c r="X401" s="22"/>
      <c r="Y401" s="22">
        <v>3</v>
      </c>
      <c r="Z401" s="22"/>
      <c r="AA401" s="23"/>
      <c r="AB401" s="23"/>
      <c r="AC401" s="23">
        <v>3</v>
      </c>
      <c r="AD401" s="23"/>
      <c r="AE401" s="24"/>
      <c r="AF401" s="24"/>
      <c r="AG401" s="24">
        <v>3</v>
      </c>
      <c r="AH401" s="24"/>
      <c r="AI401" s="25"/>
      <c r="AJ401" s="25"/>
      <c r="AK401" s="25">
        <v>3</v>
      </c>
      <c r="AL401" s="25"/>
      <c r="AM401" s="26"/>
      <c r="AN401" s="26"/>
      <c r="AO401" s="26"/>
      <c r="AP401" s="26">
        <v>4</v>
      </c>
      <c r="AQ401" s="22"/>
      <c r="AR401" s="22">
        <v>2</v>
      </c>
      <c r="AS401" s="22"/>
      <c r="AT401" s="22"/>
      <c r="AU401" s="27"/>
      <c r="AV401" s="27"/>
      <c r="AW401" s="27">
        <v>3</v>
      </c>
      <c r="AX401" s="27"/>
      <c r="AY401" s="21"/>
      <c r="AZ401" s="21"/>
      <c r="BA401" s="21">
        <v>3</v>
      </c>
      <c r="BB401" s="21"/>
      <c r="BC401" s="22"/>
      <c r="BD401" s="22"/>
      <c r="BE401" s="22">
        <v>3</v>
      </c>
      <c r="BF401" s="22"/>
      <c r="BG401" s="23"/>
      <c r="BH401" s="23"/>
      <c r="BI401" s="23"/>
      <c r="BJ401" s="23">
        <v>4</v>
      </c>
      <c r="BK401" s="24"/>
      <c r="BL401" s="24"/>
      <c r="BM401" s="24">
        <v>3</v>
      </c>
      <c r="BN401" s="24"/>
      <c r="BO401" s="25"/>
      <c r="BP401" s="25"/>
      <c r="BQ401" s="25">
        <v>3</v>
      </c>
      <c r="BR401" s="25"/>
      <c r="BS401" s="26"/>
      <c r="BT401" s="26"/>
      <c r="BU401" s="26">
        <v>3</v>
      </c>
      <c r="BV401" s="26"/>
    </row>
    <row r="402" spans="1:74">
      <c r="A402" s="17">
        <v>333</v>
      </c>
      <c r="B402" s="39">
        <v>40</v>
      </c>
      <c r="C402" s="766"/>
      <c r="D402" s="20">
        <v>1</v>
      </c>
      <c r="E402" s="20"/>
      <c r="F402" s="501"/>
      <c r="G402" s="20"/>
      <c r="H402" s="20">
        <v>1</v>
      </c>
      <c r="I402" s="20"/>
      <c r="J402" s="20"/>
      <c r="K402" s="20"/>
      <c r="L402" s="20"/>
      <c r="M402" s="20"/>
      <c r="N402" s="20"/>
      <c r="O402" s="20"/>
      <c r="P402" s="20"/>
      <c r="Q402" s="20"/>
      <c r="R402" s="501"/>
      <c r="S402" s="21"/>
      <c r="T402" s="21"/>
      <c r="U402" s="21">
        <v>3</v>
      </c>
      <c r="V402" s="21"/>
      <c r="W402" s="22"/>
      <c r="X402" s="22"/>
      <c r="Y402" s="22">
        <v>3</v>
      </c>
      <c r="Z402" s="22"/>
      <c r="AA402" s="23"/>
      <c r="AB402" s="23"/>
      <c r="AC402" s="23">
        <v>3</v>
      </c>
      <c r="AD402" s="23"/>
      <c r="AE402" s="24"/>
      <c r="AF402" s="24"/>
      <c r="AG402" s="24">
        <v>3</v>
      </c>
      <c r="AH402" s="24"/>
      <c r="AI402" s="25"/>
      <c r="AJ402" s="25"/>
      <c r="AK402" s="25">
        <v>3</v>
      </c>
      <c r="AL402" s="25"/>
      <c r="AM402" s="26"/>
      <c r="AN402" s="26"/>
      <c r="AO402" s="26"/>
      <c r="AP402" s="26">
        <v>4</v>
      </c>
      <c r="AQ402" s="22"/>
      <c r="AR402" s="22"/>
      <c r="AS402" s="22">
        <v>3</v>
      </c>
      <c r="AT402" s="22"/>
      <c r="AU402" s="27"/>
      <c r="AV402" s="27"/>
      <c r="AW402" s="27">
        <v>3</v>
      </c>
      <c r="AX402" s="27"/>
      <c r="AY402" s="21"/>
      <c r="AZ402" s="21"/>
      <c r="BA402" s="21">
        <v>3</v>
      </c>
      <c r="BB402" s="21"/>
      <c r="BC402" s="22"/>
      <c r="BD402" s="22"/>
      <c r="BE402" s="22">
        <v>3</v>
      </c>
      <c r="BF402" s="22"/>
      <c r="BG402" s="23"/>
      <c r="BH402" s="23"/>
      <c r="BI402" s="23"/>
      <c r="BJ402" s="23">
        <v>4</v>
      </c>
      <c r="BK402" s="24"/>
      <c r="BL402" s="24"/>
      <c r="BM402" s="24">
        <v>3</v>
      </c>
      <c r="BN402" s="24"/>
      <c r="BO402" s="25"/>
      <c r="BP402" s="25"/>
      <c r="BQ402" s="25">
        <v>3</v>
      </c>
      <c r="BR402" s="25"/>
      <c r="BS402" s="26"/>
      <c r="BT402" s="26"/>
      <c r="BU402" s="26">
        <v>3</v>
      </c>
      <c r="BV402" s="26"/>
    </row>
    <row r="403" spans="1:74">
      <c r="A403" s="17">
        <v>334</v>
      </c>
      <c r="B403" s="39">
        <v>41</v>
      </c>
      <c r="C403" s="766"/>
      <c r="D403" s="20"/>
      <c r="E403" s="20">
        <v>1</v>
      </c>
      <c r="F403" s="501"/>
      <c r="G403" s="20"/>
      <c r="H403" s="20"/>
      <c r="I403" s="20">
        <v>1</v>
      </c>
      <c r="J403" s="20"/>
      <c r="K403" s="20"/>
      <c r="L403" s="20"/>
      <c r="M403" s="20"/>
      <c r="N403" s="20"/>
      <c r="O403" s="20"/>
      <c r="P403" s="20"/>
      <c r="Q403" s="20"/>
      <c r="R403" s="501"/>
      <c r="S403" s="21"/>
      <c r="T403" s="21"/>
      <c r="U403" s="21">
        <v>3</v>
      </c>
      <c r="V403" s="21"/>
      <c r="W403" s="22"/>
      <c r="X403" s="22"/>
      <c r="Y403" s="22">
        <v>3</v>
      </c>
      <c r="Z403" s="22"/>
      <c r="AA403" s="23"/>
      <c r="AB403" s="23"/>
      <c r="AC403" s="23">
        <v>3</v>
      </c>
      <c r="AD403" s="23"/>
      <c r="AE403" s="24"/>
      <c r="AF403" s="24"/>
      <c r="AG403" s="24">
        <v>3</v>
      </c>
      <c r="AH403" s="24"/>
      <c r="AI403" s="25"/>
      <c r="AJ403" s="25"/>
      <c r="AK403" s="25">
        <v>3</v>
      </c>
      <c r="AL403" s="25"/>
      <c r="AM403" s="26"/>
      <c r="AN403" s="26"/>
      <c r="AO403" s="26">
        <v>3</v>
      </c>
      <c r="AP403" s="26"/>
      <c r="AQ403" s="22"/>
      <c r="AR403" s="22"/>
      <c r="AS403" s="22">
        <v>3</v>
      </c>
      <c r="AT403" s="22"/>
      <c r="AU403" s="27"/>
      <c r="AV403" s="27"/>
      <c r="AW403" s="27">
        <v>3</v>
      </c>
      <c r="AX403" s="27"/>
      <c r="AY403" s="21"/>
      <c r="AZ403" s="21"/>
      <c r="BA403" s="21"/>
      <c r="BB403" s="21">
        <v>4</v>
      </c>
      <c r="BC403" s="22"/>
      <c r="BD403" s="22"/>
      <c r="BE403" s="22">
        <v>3</v>
      </c>
      <c r="BF403" s="22"/>
      <c r="BG403" s="23"/>
      <c r="BH403" s="23"/>
      <c r="BI403" s="23">
        <v>3</v>
      </c>
      <c r="BJ403" s="23"/>
      <c r="BK403" s="24"/>
      <c r="BL403" s="24">
        <v>2</v>
      </c>
      <c r="BM403" s="24"/>
      <c r="BN403" s="24"/>
      <c r="BO403" s="25"/>
      <c r="BP403" s="25"/>
      <c r="BQ403" s="25"/>
      <c r="BR403" s="25">
        <v>4</v>
      </c>
      <c r="BS403" s="26"/>
      <c r="BT403" s="26"/>
      <c r="BU403" s="26">
        <v>3</v>
      </c>
      <c r="BV403" s="26"/>
    </row>
    <row r="404" spans="1:74">
      <c r="A404" s="17">
        <v>335</v>
      </c>
      <c r="B404" s="39">
        <v>42</v>
      </c>
      <c r="C404" s="766"/>
      <c r="D404" s="20"/>
      <c r="E404" s="20">
        <v>1</v>
      </c>
      <c r="F404" s="501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501">
        <v>1</v>
      </c>
      <c r="S404" s="21"/>
      <c r="T404" s="21"/>
      <c r="U404" s="21">
        <v>3</v>
      </c>
      <c r="V404" s="21"/>
      <c r="W404" s="22"/>
      <c r="X404" s="22"/>
      <c r="Y404" s="22">
        <v>3</v>
      </c>
      <c r="Z404" s="22"/>
      <c r="AA404" s="23"/>
      <c r="AB404" s="23"/>
      <c r="AC404" s="23"/>
      <c r="AD404" s="23">
        <v>4</v>
      </c>
      <c r="AE404" s="24"/>
      <c r="AF404" s="24"/>
      <c r="AG404" s="24"/>
      <c r="AH404" s="24">
        <v>4</v>
      </c>
      <c r="AI404" s="25"/>
      <c r="AJ404" s="25"/>
      <c r="AK404" s="25"/>
      <c r="AL404" s="25">
        <v>4</v>
      </c>
      <c r="AM404" s="26"/>
      <c r="AN404" s="26"/>
      <c r="AO404" s="26">
        <v>3</v>
      </c>
      <c r="AP404" s="26"/>
      <c r="AQ404" s="22"/>
      <c r="AR404" s="22"/>
      <c r="AS404" s="22">
        <v>3</v>
      </c>
      <c r="AT404" s="22"/>
      <c r="AU404" s="27"/>
      <c r="AV404" s="27"/>
      <c r="AW404" s="27"/>
      <c r="AX404" s="27">
        <v>4</v>
      </c>
      <c r="AY404" s="21"/>
      <c r="AZ404" s="21"/>
      <c r="BA404" s="21">
        <v>3</v>
      </c>
      <c r="BB404" s="21"/>
      <c r="BC404" s="22"/>
      <c r="BD404" s="22"/>
      <c r="BE404" s="22">
        <v>3</v>
      </c>
      <c r="BF404" s="22"/>
      <c r="BG404" s="23"/>
      <c r="BH404" s="23"/>
      <c r="BI404" s="23"/>
      <c r="BJ404" s="23">
        <v>4</v>
      </c>
      <c r="BK404" s="24"/>
      <c r="BL404" s="24"/>
      <c r="BM404" s="24"/>
      <c r="BN404" s="24">
        <v>4</v>
      </c>
      <c r="BO404" s="25"/>
      <c r="BP404" s="25"/>
      <c r="BQ404" s="25"/>
      <c r="BR404" s="25">
        <v>4</v>
      </c>
      <c r="BS404" s="26"/>
      <c r="BT404" s="26"/>
      <c r="BU404" s="26">
        <v>3</v>
      </c>
      <c r="BV404" s="26"/>
    </row>
    <row r="405" spans="1:74">
      <c r="A405" s="17">
        <v>336</v>
      </c>
      <c r="B405" s="39">
        <v>43</v>
      </c>
      <c r="C405" s="766"/>
      <c r="D405" s="20"/>
      <c r="E405" s="20">
        <v>1</v>
      </c>
      <c r="F405" s="501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501">
        <v>1</v>
      </c>
      <c r="S405" s="21"/>
      <c r="T405" s="21"/>
      <c r="U405" s="21"/>
      <c r="V405" s="21">
        <v>4</v>
      </c>
      <c r="W405" s="22"/>
      <c r="X405" s="22"/>
      <c r="Y405" s="22">
        <v>3</v>
      </c>
      <c r="Z405" s="22"/>
      <c r="AA405" s="23"/>
      <c r="AB405" s="23"/>
      <c r="AC405" s="23"/>
      <c r="AD405" s="23">
        <v>4</v>
      </c>
      <c r="AE405" s="24"/>
      <c r="AF405" s="24"/>
      <c r="AG405" s="24">
        <v>3</v>
      </c>
      <c r="AH405" s="24"/>
      <c r="AI405" s="25"/>
      <c r="AJ405" s="25"/>
      <c r="AK405" s="25"/>
      <c r="AL405" s="25">
        <v>4</v>
      </c>
      <c r="AM405" s="26"/>
      <c r="AN405" s="26"/>
      <c r="AO405" s="26"/>
      <c r="AP405" s="26">
        <v>4</v>
      </c>
      <c r="AQ405" s="22"/>
      <c r="AR405" s="22"/>
      <c r="AS405" s="22"/>
      <c r="AT405" s="22">
        <v>4</v>
      </c>
      <c r="AU405" s="27"/>
      <c r="AV405" s="27"/>
      <c r="AW405" s="27">
        <v>3</v>
      </c>
      <c r="AX405" s="27"/>
      <c r="AY405" s="21"/>
      <c r="AZ405" s="21"/>
      <c r="BA405" s="21"/>
      <c r="BB405" s="21">
        <v>4</v>
      </c>
      <c r="BC405" s="22"/>
      <c r="BD405" s="22"/>
      <c r="BE405" s="22"/>
      <c r="BF405" s="22">
        <v>4</v>
      </c>
      <c r="BG405" s="23"/>
      <c r="BH405" s="23"/>
      <c r="BI405" s="23">
        <v>3</v>
      </c>
      <c r="BJ405" s="23"/>
      <c r="BK405" s="24"/>
      <c r="BL405" s="24"/>
      <c r="BM405" s="24">
        <v>3</v>
      </c>
      <c r="BN405" s="24"/>
      <c r="BO405" s="25"/>
      <c r="BP405" s="25"/>
      <c r="BQ405" s="25">
        <v>3</v>
      </c>
      <c r="BR405" s="25"/>
      <c r="BS405" s="26"/>
      <c r="BT405" s="26"/>
      <c r="BU405" s="26">
        <v>3</v>
      </c>
      <c r="BV405" s="26"/>
    </row>
    <row r="406" spans="1:74">
      <c r="A406" s="17">
        <v>337</v>
      </c>
      <c r="B406" s="39">
        <v>44</v>
      </c>
      <c r="C406" s="766"/>
      <c r="D406" s="20"/>
      <c r="E406" s="20">
        <v>1</v>
      </c>
      <c r="F406" s="501"/>
      <c r="G406" s="20"/>
      <c r="H406" s="20">
        <v>1</v>
      </c>
      <c r="I406" s="20"/>
      <c r="J406" s="20"/>
      <c r="K406" s="20"/>
      <c r="L406" s="20"/>
      <c r="M406" s="20"/>
      <c r="N406" s="20"/>
      <c r="O406" s="20"/>
      <c r="P406" s="20"/>
      <c r="Q406" s="20"/>
      <c r="R406" s="501"/>
      <c r="S406" s="21"/>
      <c r="T406" s="21"/>
      <c r="U406" s="21"/>
      <c r="V406" s="21">
        <v>4</v>
      </c>
      <c r="W406" s="22"/>
      <c r="X406" s="22"/>
      <c r="Y406" s="22">
        <v>3</v>
      </c>
      <c r="Z406" s="22"/>
      <c r="AA406" s="23"/>
      <c r="AB406" s="23"/>
      <c r="AC406" s="23"/>
      <c r="AD406" s="23">
        <v>4</v>
      </c>
      <c r="AE406" s="24"/>
      <c r="AF406" s="24"/>
      <c r="AG406" s="24">
        <v>3</v>
      </c>
      <c r="AH406" s="24"/>
      <c r="AI406" s="25"/>
      <c r="AJ406" s="25"/>
      <c r="AK406" s="25"/>
      <c r="AL406" s="25">
        <v>4</v>
      </c>
      <c r="AM406" s="26"/>
      <c r="AN406" s="26"/>
      <c r="AO406" s="26"/>
      <c r="AP406" s="26">
        <v>4</v>
      </c>
      <c r="AQ406" s="22"/>
      <c r="AR406" s="22"/>
      <c r="AS406" s="22">
        <v>3</v>
      </c>
      <c r="AT406" s="22"/>
      <c r="AU406" s="27"/>
      <c r="AV406" s="27"/>
      <c r="AW406" s="27">
        <v>3</v>
      </c>
      <c r="AX406" s="27"/>
      <c r="AY406" s="21"/>
      <c r="AZ406" s="21"/>
      <c r="BA406" s="21"/>
      <c r="BB406" s="21">
        <v>4</v>
      </c>
      <c r="BC406" s="22"/>
      <c r="BD406" s="22"/>
      <c r="BE406" s="22"/>
      <c r="BF406" s="22">
        <v>4</v>
      </c>
      <c r="BG406" s="23"/>
      <c r="BH406" s="23"/>
      <c r="BI406" s="23">
        <v>3</v>
      </c>
      <c r="BJ406" s="23"/>
      <c r="BK406" s="24"/>
      <c r="BL406" s="24"/>
      <c r="BM406" s="24">
        <v>3</v>
      </c>
      <c r="BN406" s="24"/>
      <c r="BO406" s="25"/>
      <c r="BP406" s="25"/>
      <c r="BQ406" s="25">
        <v>3</v>
      </c>
      <c r="BR406" s="25"/>
      <c r="BS406" s="26"/>
      <c r="BT406" s="26"/>
      <c r="BU406" s="26">
        <v>3</v>
      </c>
      <c r="BV406" s="26"/>
    </row>
    <row r="407" spans="1:74">
      <c r="A407" s="17">
        <v>338</v>
      </c>
      <c r="B407" s="39">
        <v>45</v>
      </c>
      <c r="C407" s="766"/>
      <c r="D407" s="20">
        <v>1</v>
      </c>
      <c r="E407" s="20"/>
      <c r="F407" s="501"/>
      <c r="G407" s="20">
        <v>1</v>
      </c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501"/>
      <c r="S407" s="21"/>
      <c r="T407" s="21"/>
      <c r="U407" s="21">
        <v>3</v>
      </c>
      <c r="V407" s="21"/>
      <c r="W407" s="22"/>
      <c r="X407" s="22"/>
      <c r="Y407" s="22">
        <v>3</v>
      </c>
      <c r="Z407" s="22"/>
      <c r="AA407" s="23"/>
      <c r="AB407" s="23"/>
      <c r="AC407" s="23">
        <v>3</v>
      </c>
      <c r="AD407" s="23"/>
      <c r="AE407" s="24"/>
      <c r="AF407" s="24"/>
      <c r="AG407" s="24">
        <v>3</v>
      </c>
      <c r="AH407" s="24"/>
      <c r="AI407" s="25"/>
      <c r="AJ407" s="25"/>
      <c r="AK407" s="25">
        <v>3</v>
      </c>
      <c r="AL407" s="25"/>
      <c r="AM407" s="26"/>
      <c r="AN407" s="26"/>
      <c r="AO407" s="26">
        <v>3</v>
      </c>
      <c r="AP407" s="26"/>
      <c r="AQ407" s="22"/>
      <c r="AR407" s="22"/>
      <c r="AS407" s="22">
        <v>3</v>
      </c>
      <c r="AT407" s="22"/>
      <c r="AU407" s="27"/>
      <c r="AV407" s="27"/>
      <c r="AW407" s="27">
        <v>3</v>
      </c>
      <c r="AX407" s="27"/>
      <c r="AY407" s="21"/>
      <c r="AZ407" s="21"/>
      <c r="BA407" s="21">
        <v>3</v>
      </c>
      <c r="BB407" s="21"/>
      <c r="BC407" s="22"/>
      <c r="BD407" s="22"/>
      <c r="BE407" s="22">
        <v>3</v>
      </c>
      <c r="BF407" s="22"/>
      <c r="BG407" s="23"/>
      <c r="BH407" s="23"/>
      <c r="BI407" s="23">
        <v>3</v>
      </c>
      <c r="BJ407" s="23"/>
      <c r="BK407" s="24"/>
      <c r="BL407" s="24">
        <v>2</v>
      </c>
      <c r="BM407" s="24"/>
      <c r="BN407" s="24"/>
      <c r="BO407" s="25"/>
      <c r="BP407" s="25"/>
      <c r="BQ407" s="25">
        <v>3</v>
      </c>
      <c r="BR407" s="25"/>
      <c r="BS407" s="26"/>
      <c r="BT407" s="26"/>
      <c r="BU407" s="26">
        <v>3</v>
      </c>
      <c r="BV407" s="26"/>
    </row>
    <row r="408" spans="1:74">
      <c r="A408" s="17">
        <v>339</v>
      </c>
      <c r="B408" s="39">
        <v>46</v>
      </c>
      <c r="C408" s="766"/>
      <c r="D408" s="20"/>
      <c r="E408" s="20">
        <v>1</v>
      </c>
      <c r="F408" s="501"/>
      <c r="G408" s="20"/>
      <c r="H408" s="20">
        <v>1</v>
      </c>
      <c r="I408" s="20"/>
      <c r="J408" s="20"/>
      <c r="K408" s="20"/>
      <c r="L408" s="20"/>
      <c r="M408" s="20"/>
      <c r="N408" s="20"/>
      <c r="O408" s="20"/>
      <c r="P408" s="20"/>
      <c r="Q408" s="20"/>
      <c r="R408" s="501"/>
      <c r="S408" s="21"/>
      <c r="T408" s="21"/>
      <c r="U408" s="21">
        <v>3</v>
      </c>
      <c r="V408" s="21"/>
      <c r="W408" s="22"/>
      <c r="X408" s="22"/>
      <c r="Y408" s="22">
        <v>3</v>
      </c>
      <c r="Z408" s="22"/>
      <c r="AA408" s="23"/>
      <c r="AB408" s="23"/>
      <c r="AC408" s="23">
        <v>3</v>
      </c>
      <c r="AD408" s="23"/>
      <c r="AE408" s="24"/>
      <c r="AF408" s="24"/>
      <c r="AG408" s="24">
        <v>3</v>
      </c>
      <c r="AH408" s="24"/>
      <c r="AI408" s="25"/>
      <c r="AJ408" s="25"/>
      <c r="AK408" s="25">
        <v>3</v>
      </c>
      <c r="AL408" s="25"/>
      <c r="AM408" s="26"/>
      <c r="AN408" s="26"/>
      <c r="AO408" s="26">
        <v>3</v>
      </c>
      <c r="AP408" s="26"/>
      <c r="AQ408" s="22"/>
      <c r="AR408" s="22">
        <v>2</v>
      </c>
      <c r="AS408" s="22"/>
      <c r="AT408" s="22"/>
      <c r="AU408" s="27"/>
      <c r="AV408" s="27"/>
      <c r="AW408" s="27">
        <v>3</v>
      </c>
      <c r="AX408" s="27"/>
      <c r="AY408" s="21"/>
      <c r="AZ408" s="21"/>
      <c r="BA408" s="21">
        <v>3</v>
      </c>
      <c r="BB408" s="21"/>
      <c r="BC408" s="22"/>
      <c r="BD408" s="22"/>
      <c r="BE408" s="22">
        <v>3</v>
      </c>
      <c r="BF408" s="22"/>
      <c r="BG408" s="23"/>
      <c r="BH408" s="23"/>
      <c r="BI408" s="23">
        <v>3</v>
      </c>
      <c r="BJ408" s="23"/>
      <c r="BK408" s="24"/>
      <c r="BL408" s="24">
        <v>2</v>
      </c>
      <c r="BM408" s="24"/>
      <c r="BN408" s="24"/>
      <c r="BO408" s="25"/>
      <c r="BP408" s="25"/>
      <c r="BQ408" s="25">
        <v>3</v>
      </c>
      <c r="BR408" s="25"/>
      <c r="BS408" s="26"/>
      <c r="BT408" s="26"/>
      <c r="BU408" s="26">
        <v>3</v>
      </c>
      <c r="BV408" s="26"/>
    </row>
    <row r="409" spans="1:74">
      <c r="A409" s="17">
        <v>340</v>
      </c>
      <c r="B409" s="39">
        <v>47</v>
      </c>
      <c r="C409" s="766"/>
      <c r="D409" s="20"/>
      <c r="E409" s="20"/>
      <c r="F409" s="501">
        <v>1</v>
      </c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501">
        <v>1</v>
      </c>
      <c r="S409" s="21"/>
      <c r="T409" s="21"/>
      <c r="U409" s="21">
        <v>3</v>
      </c>
      <c r="V409" s="21"/>
      <c r="W409" s="22"/>
      <c r="X409" s="22"/>
      <c r="Y409" s="22">
        <v>3</v>
      </c>
      <c r="Z409" s="22"/>
      <c r="AA409" s="23"/>
      <c r="AB409" s="23"/>
      <c r="AC409" s="23">
        <v>3</v>
      </c>
      <c r="AD409" s="23"/>
      <c r="AE409" s="24"/>
      <c r="AF409" s="24"/>
      <c r="AG409" s="24">
        <v>3</v>
      </c>
      <c r="AH409" s="24"/>
      <c r="AI409" s="25"/>
      <c r="AJ409" s="25"/>
      <c r="AK409" s="25"/>
      <c r="AL409" s="25">
        <v>4</v>
      </c>
      <c r="AM409" s="26"/>
      <c r="AN409" s="26"/>
      <c r="AO409" s="26">
        <v>3</v>
      </c>
      <c r="AP409" s="26"/>
      <c r="AQ409" s="22"/>
      <c r="AR409" s="22"/>
      <c r="AS409" s="22">
        <v>3</v>
      </c>
      <c r="AT409" s="22"/>
      <c r="AU409" s="27"/>
      <c r="AV409" s="27"/>
      <c r="AW409" s="27">
        <v>3</v>
      </c>
      <c r="AX409" s="27"/>
      <c r="AY409" s="21"/>
      <c r="AZ409" s="21"/>
      <c r="BA409" s="21">
        <v>3</v>
      </c>
      <c r="BB409" s="21"/>
      <c r="BC409" s="22"/>
      <c r="BD409" s="22"/>
      <c r="BE409" s="22">
        <v>3</v>
      </c>
      <c r="BF409" s="22"/>
      <c r="BG409" s="23"/>
      <c r="BH409" s="23"/>
      <c r="BI409" s="23"/>
      <c r="BJ409" s="23">
        <v>4</v>
      </c>
      <c r="BK409" s="24"/>
      <c r="BL409" s="24"/>
      <c r="BM409" s="24">
        <v>3</v>
      </c>
      <c r="BN409" s="24"/>
      <c r="BO409" s="25"/>
      <c r="BP409" s="25"/>
      <c r="BQ409" s="25">
        <v>3</v>
      </c>
      <c r="BR409" s="25"/>
      <c r="BS409" s="26"/>
      <c r="BT409" s="26"/>
      <c r="BU409" s="26">
        <v>3</v>
      </c>
      <c r="BV409" s="26"/>
    </row>
    <row r="410" spans="1:74">
      <c r="A410" s="17">
        <v>341</v>
      </c>
      <c r="B410" s="39">
        <v>48</v>
      </c>
      <c r="C410" s="766"/>
      <c r="D410" s="20">
        <v>1</v>
      </c>
      <c r="E410" s="20"/>
      <c r="F410" s="501"/>
      <c r="G410" s="20"/>
      <c r="H410" s="20"/>
      <c r="I410" s="20">
        <v>1</v>
      </c>
      <c r="J410" s="20"/>
      <c r="K410" s="20"/>
      <c r="L410" s="20"/>
      <c r="M410" s="20"/>
      <c r="N410" s="20"/>
      <c r="O410" s="20"/>
      <c r="P410" s="20"/>
      <c r="Q410" s="20"/>
      <c r="R410" s="501"/>
      <c r="S410" s="21"/>
      <c r="T410" s="21"/>
      <c r="U410" s="21">
        <v>3</v>
      </c>
      <c r="V410" s="21"/>
      <c r="W410" s="22"/>
      <c r="X410" s="22"/>
      <c r="Y410" s="22">
        <v>3</v>
      </c>
      <c r="Z410" s="22"/>
      <c r="AA410" s="23"/>
      <c r="AB410" s="23"/>
      <c r="AC410" s="23">
        <v>3</v>
      </c>
      <c r="AD410" s="23"/>
      <c r="AE410" s="24"/>
      <c r="AF410" s="24"/>
      <c r="AG410" s="24"/>
      <c r="AH410" s="24">
        <v>4</v>
      </c>
      <c r="AI410" s="25"/>
      <c r="AJ410" s="25"/>
      <c r="AK410" s="25"/>
      <c r="AL410" s="25">
        <v>4</v>
      </c>
      <c r="AM410" s="26"/>
      <c r="AN410" s="26"/>
      <c r="AO410" s="26"/>
      <c r="AP410" s="26">
        <v>4</v>
      </c>
      <c r="AQ410" s="22"/>
      <c r="AR410" s="22"/>
      <c r="AS410" s="22">
        <v>3</v>
      </c>
      <c r="AT410" s="22"/>
      <c r="AU410" s="27"/>
      <c r="AV410" s="27"/>
      <c r="AW410" s="27">
        <v>3</v>
      </c>
      <c r="AX410" s="27"/>
      <c r="AY410" s="21"/>
      <c r="AZ410" s="21"/>
      <c r="BA410" s="21"/>
      <c r="BB410" s="21">
        <v>4</v>
      </c>
      <c r="BC410" s="22"/>
      <c r="BD410" s="22"/>
      <c r="BE410" s="22">
        <v>3</v>
      </c>
      <c r="BF410" s="22"/>
      <c r="BG410" s="23"/>
      <c r="BH410" s="23">
        <v>2</v>
      </c>
      <c r="BI410" s="23"/>
      <c r="BJ410" s="23"/>
      <c r="BK410" s="24"/>
      <c r="BL410" s="24"/>
      <c r="BM410" s="24"/>
      <c r="BN410" s="24">
        <v>4</v>
      </c>
      <c r="BO410" s="25"/>
      <c r="BP410" s="25"/>
      <c r="BQ410" s="25">
        <v>3</v>
      </c>
      <c r="BR410" s="25"/>
      <c r="BS410" s="26"/>
      <c r="BT410" s="26"/>
      <c r="BU410" s="26">
        <v>3</v>
      </c>
      <c r="BV410" s="26"/>
    </row>
    <row r="411" spans="1:74" s="28" customFormat="1">
      <c r="A411" s="530"/>
      <c r="B411" s="531"/>
      <c r="C411" s="532"/>
      <c r="D411" s="184">
        <f>SUM(D363:D410)</f>
        <v>24</v>
      </c>
      <c r="E411" s="184">
        <f t="shared" ref="E411:BP411" si="654">SUM(E363:E410)</f>
        <v>19</v>
      </c>
      <c r="F411" s="184">
        <f t="shared" si="654"/>
        <v>5</v>
      </c>
      <c r="G411" s="184">
        <f t="shared" si="654"/>
        <v>8</v>
      </c>
      <c r="H411" s="184">
        <f t="shared" si="654"/>
        <v>11</v>
      </c>
      <c r="I411" s="184">
        <f t="shared" si="654"/>
        <v>23</v>
      </c>
      <c r="J411" s="184">
        <f t="shared" si="654"/>
        <v>0</v>
      </c>
      <c r="K411" s="184">
        <f t="shared" si="654"/>
        <v>0</v>
      </c>
      <c r="L411" s="184">
        <f t="shared" si="654"/>
        <v>0</v>
      </c>
      <c r="M411" s="184">
        <f t="shared" si="654"/>
        <v>0</v>
      </c>
      <c r="N411" s="184">
        <f t="shared" si="654"/>
        <v>0</v>
      </c>
      <c r="O411" s="184">
        <f t="shared" si="654"/>
        <v>0</v>
      </c>
      <c r="P411" s="184">
        <f t="shared" si="654"/>
        <v>0</v>
      </c>
      <c r="Q411" s="184">
        <f t="shared" si="654"/>
        <v>0</v>
      </c>
      <c r="R411" s="184">
        <f t="shared" si="654"/>
        <v>6</v>
      </c>
      <c r="S411" s="184">
        <f t="shared" si="654"/>
        <v>0</v>
      </c>
      <c r="T411" s="184">
        <f t="shared" si="654"/>
        <v>6</v>
      </c>
      <c r="U411" s="184">
        <f t="shared" si="654"/>
        <v>120</v>
      </c>
      <c r="V411" s="184">
        <f t="shared" si="654"/>
        <v>20</v>
      </c>
      <c r="W411" s="184">
        <f t="shared" si="654"/>
        <v>0</v>
      </c>
      <c r="X411" s="184">
        <f t="shared" si="654"/>
        <v>0</v>
      </c>
      <c r="Y411" s="184">
        <f t="shared" si="654"/>
        <v>138</v>
      </c>
      <c r="Z411" s="184">
        <f t="shared" si="654"/>
        <v>8</v>
      </c>
      <c r="AA411" s="184">
        <f t="shared" si="654"/>
        <v>0</v>
      </c>
      <c r="AB411" s="184">
        <f t="shared" si="654"/>
        <v>6</v>
      </c>
      <c r="AC411" s="184">
        <f t="shared" si="654"/>
        <v>111</v>
      </c>
      <c r="AD411" s="184">
        <f t="shared" si="654"/>
        <v>32</v>
      </c>
      <c r="AE411" s="184">
        <f t="shared" si="654"/>
        <v>0</v>
      </c>
      <c r="AF411" s="184">
        <f t="shared" si="654"/>
        <v>4</v>
      </c>
      <c r="AG411" s="184">
        <f t="shared" si="654"/>
        <v>120</v>
      </c>
      <c r="AH411" s="184">
        <f t="shared" si="654"/>
        <v>24</v>
      </c>
      <c r="AI411" s="184">
        <f t="shared" si="654"/>
        <v>0</v>
      </c>
      <c r="AJ411" s="184">
        <f t="shared" si="654"/>
        <v>2</v>
      </c>
      <c r="AK411" s="184">
        <f t="shared" si="654"/>
        <v>105</v>
      </c>
      <c r="AL411" s="184">
        <f t="shared" si="654"/>
        <v>48</v>
      </c>
      <c r="AM411" s="184">
        <f t="shared" si="654"/>
        <v>0</v>
      </c>
      <c r="AN411" s="184">
        <f t="shared" si="654"/>
        <v>8</v>
      </c>
      <c r="AO411" s="184">
        <f t="shared" si="654"/>
        <v>93</v>
      </c>
      <c r="AP411" s="184">
        <f t="shared" si="654"/>
        <v>52</v>
      </c>
      <c r="AQ411" s="184">
        <f t="shared" si="654"/>
        <v>1</v>
      </c>
      <c r="AR411" s="184">
        <f t="shared" si="654"/>
        <v>16</v>
      </c>
      <c r="AS411" s="184">
        <f t="shared" si="654"/>
        <v>105</v>
      </c>
      <c r="AT411" s="184">
        <f t="shared" si="654"/>
        <v>16</v>
      </c>
      <c r="AU411" s="184">
        <f t="shared" si="654"/>
        <v>0</v>
      </c>
      <c r="AV411" s="184">
        <f t="shared" si="654"/>
        <v>4</v>
      </c>
      <c r="AW411" s="184">
        <f t="shared" si="654"/>
        <v>126</v>
      </c>
      <c r="AX411" s="184">
        <f t="shared" si="654"/>
        <v>16</v>
      </c>
      <c r="AY411" s="184">
        <f t="shared" si="654"/>
        <v>0</v>
      </c>
      <c r="AZ411" s="184">
        <f t="shared" si="654"/>
        <v>2</v>
      </c>
      <c r="BA411" s="184">
        <f t="shared" si="654"/>
        <v>114</v>
      </c>
      <c r="BB411" s="184">
        <f t="shared" si="654"/>
        <v>36</v>
      </c>
      <c r="BC411" s="184">
        <f t="shared" si="654"/>
        <v>0</v>
      </c>
      <c r="BD411" s="184">
        <f t="shared" si="654"/>
        <v>6</v>
      </c>
      <c r="BE411" s="184">
        <f t="shared" si="654"/>
        <v>123</v>
      </c>
      <c r="BF411" s="184">
        <f t="shared" si="654"/>
        <v>16</v>
      </c>
      <c r="BG411" s="184">
        <f t="shared" si="654"/>
        <v>1</v>
      </c>
      <c r="BH411" s="184">
        <f t="shared" si="654"/>
        <v>16</v>
      </c>
      <c r="BI411" s="184">
        <f t="shared" si="654"/>
        <v>81</v>
      </c>
      <c r="BJ411" s="184">
        <f t="shared" si="654"/>
        <v>48</v>
      </c>
      <c r="BK411" s="184">
        <f t="shared" si="654"/>
        <v>1</v>
      </c>
      <c r="BL411" s="184">
        <f t="shared" si="654"/>
        <v>22</v>
      </c>
      <c r="BM411" s="184">
        <f t="shared" si="654"/>
        <v>84</v>
      </c>
      <c r="BN411" s="184">
        <f t="shared" si="654"/>
        <v>32</v>
      </c>
      <c r="BO411" s="184">
        <f t="shared" si="654"/>
        <v>1</v>
      </c>
      <c r="BP411" s="184">
        <f t="shared" si="654"/>
        <v>8</v>
      </c>
      <c r="BQ411" s="184">
        <f t="shared" ref="BQ411:BV411" si="655">SUM(BQ363:BQ410)</f>
        <v>108</v>
      </c>
      <c r="BR411" s="184">
        <f t="shared" si="655"/>
        <v>28</v>
      </c>
      <c r="BS411" s="184">
        <f t="shared" si="655"/>
        <v>0</v>
      </c>
      <c r="BT411" s="184">
        <f t="shared" si="655"/>
        <v>6</v>
      </c>
      <c r="BU411" s="184">
        <f t="shared" si="655"/>
        <v>123</v>
      </c>
      <c r="BV411" s="184">
        <f t="shared" si="655"/>
        <v>16</v>
      </c>
    </row>
    <row r="412" spans="1:74" s="28" customFormat="1">
      <c r="A412" s="530"/>
      <c r="B412" s="531"/>
      <c r="C412" s="532"/>
      <c r="D412" s="184">
        <f>SUM(D411:F411)</f>
        <v>48</v>
      </c>
      <c r="E412" s="184"/>
      <c r="F412" s="184"/>
      <c r="G412" s="184">
        <f>SUM(G411:R411)</f>
        <v>48</v>
      </c>
      <c r="H412" s="184"/>
      <c r="I412" s="184"/>
      <c r="J412" s="184"/>
      <c r="K412" s="184"/>
      <c r="L412" s="184"/>
      <c r="M412" s="184"/>
      <c r="N412" s="184"/>
      <c r="O412" s="184"/>
      <c r="P412" s="184"/>
      <c r="Q412" s="184"/>
      <c r="R412" s="184"/>
      <c r="S412" s="184">
        <f>S411/1</f>
        <v>0</v>
      </c>
      <c r="T412" s="184">
        <f>T411/2</f>
        <v>3</v>
      </c>
      <c r="U412" s="184">
        <f>U411/3</f>
        <v>40</v>
      </c>
      <c r="V412" s="184">
        <f>V411/4</f>
        <v>5</v>
      </c>
      <c r="W412" s="184">
        <f t="shared" ref="W412" si="656">W411/1</f>
        <v>0</v>
      </c>
      <c r="X412" s="184">
        <f t="shared" ref="X412" si="657">X411/2</f>
        <v>0</v>
      </c>
      <c r="Y412" s="184">
        <f t="shared" ref="Y412" si="658">Y411/3</f>
        <v>46</v>
      </c>
      <c r="Z412" s="184">
        <f t="shared" ref="Z412" si="659">Z411/4</f>
        <v>2</v>
      </c>
      <c r="AA412" s="184">
        <f t="shared" ref="AA412" si="660">AA411/1</f>
        <v>0</v>
      </c>
      <c r="AB412" s="184">
        <f t="shared" ref="AB412" si="661">AB411/2</f>
        <v>3</v>
      </c>
      <c r="AC412" s="184">
        <f t="shared" ref="AC412" si="662">AC411/3</f>
        <v>37</v>
      </c>
      <c r="AD412" s="184">
        <f t="shared" ref="AD412" si="663">AD411/4</f>
        <v>8</v>
      </c>
      <c r="AE412" s="184">
        <f t="shared" ref="AE412" si="664">AE411/1</f>
        <v>0</v>
      </c>
      <c r="AF412" s="184">
        <f t="shared" ref="AF412" si="665">AF411/2</f>
        <v>2</v>
      </c>
      <c r="AG412" s="184">
        <f t="shared" ref="AG412" si="666">AG411/3</f>
        <v>40</v>
      </c>
      <c r="AH412" s="184">
        <f t="shared" ref="AH412" si="667">AH411/4</f>
        <v>6</v>
      </c>
      <c r="AI412" s="184">
        <f t="shared" ref="AI412" si="668">AI411/1</f>
        <v>0</v>
      </c>
      <c r="AJ412" s="184">
        <f t="shared" ref="AJ412" si="669">AJ411/2</f>
        <v>1</v>
      </c>
      <c r="AK412" s="184">
        <f t="shared" ref="AK412" si="670">AK411/3</f>
        <v>35</v>
      </c>
      <c r="AL412" s="184">
        <f t="shared" ref="AL412" si="671">AL411/4</f>
        <v>12</v>
      </c>
      <c r="AM412" s="184">
        <f t="shared" ref="AM412" si="672">AM411/1</f>
        <v>0</v>
      </c>
      <c r="AN412" s="184">
        <f t="shared" ref="AN412" si="673">AN411/2</f>
        <v>4</v>
      </c>
      <c r="AO412" s="184">
        <f t="shared" ref="AO412" si="674">AO411/3</f>
        <v>31</v>
      </c>
      <c r="AP412" s="184">
        <f t="shared" ref="AP412" si="675">AP411/4</f>
        <v>13</v>
      </c>
      <c r="AQ412" s="184">
        <f t="shared" ref="AQ412" si="676">AQ411/1</f>
        <v>1</v>
      </c>
      <c r="AR412" s="184">
        <f t="shared" ref="AR412" si="677">AR411/2</f>
        <v>8</v>
      </c>
      <c r="AS412" s="184">
        <f t="shared" ref="AS412" si="678">AS411/3</f>
        <v>35</v>
      </c>
      <c r="AT412" s="184">
        <f t="shared" ref="AT412" si="679">AT411/4</f>
        <v>4</v>
      </c>
      <c r="AU412" s="184">
        <f t="shared" ref="AU412" si="680">AU411/1</f>
        <v>0</v>
      </c>
      <c r="AV412" s="184">
        <f t="shared" ref="AV412" si="681">AV411/2</f>
        <v>2</v>
      </c>
      <c r="AW412" s="184">
        <f t="shared" ref="AW412" si="682">AW411/3</f>
        <v>42</v>
      </c>
      <c r="AX412" s="184">
        <f t="shared" ref="AX412" si="683">AX411/4</f>
        <v>4</v>
      </c>
      <c r="AY412" s="184">
        <f t="shared" ref="AY412" si="684">AY411/1</f>
        <v>0</v>
      </c>
      <c r="AZ412" s="184">
        <f t="shared" ref="AZ412" si="685">AZ411/2</f>
        <v>1</v>
      </c>
      <c r="BA412" s="184">
        <f t="shared" ref="BA412" si="686">BA411/3</f>
        <v>38</v>
      </c>
      <c r="BB412" s="184">
        <f t="shared" ref="BB412" si="687">BB411/4</f>
        <v>9</v>
      </c>
      <c r="BC412" s="184">
        <f t="shared" ref="BC412" si="688">BC411/1</f>
        <v>0</v>
      </c>
      <c r="BD412" s="184">
        <f t="shared" ref="BD412" si="689">BD411/2</f>
        <v>3</v>
      </c>
      <c r="BE412" s="184">
        <f t="shared" ref="BE412" si="690">BE411/3</f>
        <v>41</v>
      </c>
      <c r="BF412" s="184">
        <f t="shared" ref="BF412" si="691">BF411/4</f>
        <v>4</v>
      </c>
      <c r="BG412" s="184">
        <f t="shared" ref="BG412" si="692">BG411/1</f>
        <v>1</v>
      </c>
      <c r="BH412" s="184">
        <f t="shared" ref="BH412" si="693">BH411/2</f>
        <v>8</v>
      </c>
      <c r="BI412" s="184">
        <f t="shared" ref="BI412" si="694">BI411/3</f>
        <v>27</v>
      </c>
      <c r="BJ412" s="184">
        <f t="shared" ref="BJ412" si="695">BJ411/4</f>
        <v>12</v>
      </c>
      <c r="BK412" s="184">
        <f t="shared" ref="BK412" si="696">BK411/1</f>
        <v>1</v>
      </c>
      <c r="BL412" s="184">
        <f t="shared" ref="BL412" si="697">BL411/2</f>
        <v>11</v>
      </c>
      <c r="BM412" s="184">
        <f t="shared" ref="BM412" si="698">BM411/3</f>
        <v>28</v>
      </c>
      <c r="BN412" s="184">
        <f t="shared" ref="BN412" si="699">BN411/4</f>
        <v>8</v>
      </c>
      <c r="BO412" s="184">
        <f t="shared" ref="BO412" si="700">BO411/1</f>
        <v>1</v>
      </c>
      <c r="BP412" s="184">
        <f t="shared" ref="BP412" si="701">BP411/2</f>
        <v>4</v>
      </c>
      <c r="BQ412" s="184">
        <f t="shared" ref="BQ412" si="702">BQ411/3</f>
        <v>36</v>
      </c>
      <c r="BR412" s="184">
        <f t="shared" ref="BR412" si="703">BR411/4</f>
        <v>7</v>
      </c>
      <c r="BS412" s="184">
        <f t="shared" ref="BS412" si="704">BS411/1</f>
        <v>0</v>
      </c>
      <c r="BT412" s="184">
        <f t="shared" ref="BT412" si="705">BT411/2</f>
        <v>3</v>
      </c>
      <c r="BU412" s="184">
        <f t="shared" ref="BU412" si="706">BU411/3</f>
        <v>41</v>
      </c>
      <c r="BV412" s="184">
        <f t="shared" ref="BV412" si="707">BV411/4</f>
        <v>4</v>
      </c>
    </row>
    <row r="413" spans="1:74" s="263" customFormat="1">
      <c r="A413" s="450"/>
      <c r="B413" s="451"/>
      <c r="C413" s="452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>
        <f>SUM(S411:V411)</f>
        <v>146</v>
      </c>
      <c r="T413" s="114"/>
      <c r="U413" s="114"/>
      <c r="V413" s="114"/>
      <c r="W413" s="114">
        <f>SUM(W411:Z411)</f>
        <v>146</v>
      </c>
      <c r="X413" s="114"/>
      <c r="Y413" s="114"/>
      <c r="Z413" s="114"/>
      <c r="AA413" s="114">
        <f>SUM(AA411:AD411)</f>
        <v>149</v>
      </c>
      <c r="AB413" s="114"/>
      <c r="AC413" s="114"/>
      <c r="AD413" s="114"/>
      <c r="AE413" s="114">
        <f>SUM(AE411:AH411)</f>
        <v>148</v>
      </c>
      <c r="AF413" s="114"/>
      <c r="AG413" s="114"/>
      <c r="AH413" s="114"/>
      <c r="AI413" s="114">
        <f>SUM(AI411:AL411)</f>
        <v>155</v>
      </c>
      <c r="AJ413" s="114"/>
      <c r="AK413" s="114"/>
      <c r="AL413" s="114"/>
      <c r="AM413" s="114">
        <f>SUM(AM411:AP411)</f>
        <v>153</v>
      </c>
      <c r="AN413" s="114"/>
      <c r="AO413" s="114"/>
      <c r="AP413" s="114"/>
      <c r="AQ413" s="114">
        <f>SUM(AQ411:AT411)</f>
        <v>138</v>
      </c>
      <c r="AR413" s="114"/>
      <c r="AS413" s="114"/>
      <c r="AT413" s="114"/>
      <c r="AU413" s="114">
        <f>SUM(AU411:AX411)</f>
        <v>146</v>
      </c>
      <c r="AV413" s="114"/>
      <c r="AW413" s="114"/>
      <c r="AX413" s="114"/>
      <c r="AY413" s="114">
        <f>SUM(AY411:BB411)</f>
        <v>152</v>
      </c>
      <c r="AZ413" s="114"/>
      <c r="BA413" s="114"/>
      <c r="BB413" s="114"/>
      <c r="BC413" s="114">
        <f>SUM(BC411:BF411)</f>
        <v>145</v>
      </c>
      <c r="BD413" s="114"/>
      <c r="BE413" s="114"/>
      <c r="BF413" s="114"/>
      <c r="BG413" s="114">
        <f>SUM(BG411:BJ411)</f>
        <v>146</v>
      </c>
      <c r="BH413" s="114"/>
      <c r="BI413" s="114"/>
      <c r="BJ413" s="114"/>
      <c r="BK413" s="114">
        <f>SUM(BK411:BN411)</f>
        <v>139</v>
      </c>
      <c r="BL413" s="114"/>
      <c r="BM413" s="114"/>
      <c r="BN413" s="114"/>
      <c r="BO413" s="114">
        <f>SUM(BO411:BR411)</f>
        <v>145</v>
      </c>
      <c r="BP413" s="114"/>
      <c r="BQ413" s="114"/>
      <c r="BR413" s="114"/>
      <c r="BS413" s="114">
        <f>SUM(BS411:BV411)</f>
        <v>145</v>
      </c>
      <c r="BT413" s="114"/>
      <c r="BU413" s="114"/>
      <c r="BV413" s="114"/>
    </row>
    <row r="414" spans="1:74" s="263" customFormat="1">
      <c r="A414" s="450"/>
      <c r="B414" s="451"/>
      <c r="C414" s="452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>
        <v>48</v>
      </c>
      <c r="T414" s="114">
        <v>48</v>
      </c>
      <c r="U414" s="114">
        <v>48</v>
      </c>
      <c r="V414" s="114">
        <v>48</v>
      </c>
      <c r="W414" s="114">
        <v>48</v>
      </c>
      <c r="X414" s="114">
        <v>48</v>
      </c>
      <c r="Y414" s="114">
        <v>48</v>
      </c>
      <c r="Z414" s="114">
        <v>48</v>
      </c>
      <c r="AA414" s="114">
        <v>48</v>
      </c>
      <c r="AB414" s="114">
        <v>48</v>
      </c>
      <c r="AC414" s="114">
        <v>48</v>
      </c>
      <c r="AD414" s="114">
        <v>48</v>
      </c>
      <c r="AE414" s="114">
        <v>48</v>
      </c>
      <c r="AF414" s="114">
        <v>48</v>
      </c>
      <c r="AG414" s="114">
        <v>48</v>
      </c>
      <c r="AH414" s="114">
        <v>48</v>
      </c>
      <c r="AI414" s="114">
        <v>48</v>
      </c>
      <c r="AJ414" s="114">
        <v>48</v>
      </c>
      <c r="AK414" s="114">
        <v>48</v>
      </c>
      <c r="AL414" s="114">
        <v>48</v>
      </c>
      <c r="AM414" s="114">
        <v>48</v>
      </c>
      <c r="AN414" s="114">
        <v>48</v>
      </c>
      <c r="AO414" s="114">
        <v>48</v>
      </c>
      <c r="AP414" s="114">
        <v>48</v>
      </c>
      <c r="AQ414" s="114">
        <v>48</v>
      </c>
      <c r="AR414" s="114">
        <v>48</v>
      </c>
      <c r="AS414" s="114">
        <v>48</v>
      </c>
      <c r="AT414" s="114">
        <v>48</v>
      </c>
      <c r="AU414" s="114">
        <v>48</v>
      </c>
      <c r="AV414" s="114">
        <v>48</v>
      </c>
      <c r="AW414" s="114">
        <v>48</v>
      </c>
      <c r="AX414" s="114">
        <v>48</v>
      </c>
      <c r="AY414" s="114">
        <v>48</v>
      </c>
      <c r="AZ414" s="114">
        <v>48</v>
      </c>
      <c r="BA414" s="114">
        <v>48</v>
      </c>
      <c r="BB414" s="114">
        <v>48</v>
      </c>
      <c r="BC414" s="114">
        <v>48</v>
      </c>
      <c r="BD414" s="114">
        <v>48</v>
      </c>
      <c r="BE414" s="114">
        <v>48</v>
      </c>
      <c r="BF414" s="114">
        <v>48</v>
      </c>
      <c r="BG414" s="114">
        <v>48</v>
      </c>
      <c r="BH414" s="114">
        <v>48</v>
      </c>
      <c r="BI414" s="114">
        <v>48</v>
      </c>
      <c r="BJ414" s="114">
        <v>48</v>
      </c>
      <c r="BK414" s="114">
        <v>48</v>
      </c>
      <c r="BL414" s="114">
        <v>48</v>
      </c>
      <c r="BM414" s="114">
        <v>48</v>
      </c>
      <c r="BN414" s="114">
        <v>48</v>
      </c>
      <c r="BO414" s="114">
        <v>48</v>
      </c>
      <c r="BP414" s="114">
        <v>48</v>
      </c>
      <c r="BQ414" s="114">
        <v>48</v>
      </c>
      <c r="BR414" s="114">
        <v>48</v>
      </c>
      <c r="BS414" s="114">
        <v>48</v>
      </c>
      <c r="BT414" s="114">
        <v>48</v>
      </c>
      <c r="BU414" s="114">
        <v>48</v>
      </c>
      <c r="BV414" s="114">
        <v>48</v>
      </c>
    </row>
    <row r="415" spans="1:74" s="543" customFormat="1">
      <c r="A415" s="542"/>
      <c r="B415" s="542"/>
      <c r="C415" s="550"/>
      <c r="D415" s="464"/>
      <c r="E415" s="464"/>
      <c r="F415" s="464"/>
      <c r="G415" s="464"/>
      <c r="H415" s="464"/>
      <c r="I415" s="464"/>
      <c r="J415" s="464"/>
      <c r="K415" s="464"/>
      <c r="L415" s="464"/>
      <c r="M415" s="464"/>
      <c r="N415" s="464"/>
      <c r="O415" s="464"/>
      <c r="P415" s="464"/>
      <c r="Q415" s="464"/>
      <c r="R415" s="464"/>
      <c r="S415" s="464">
        <f>S412/S414*100%</f>
        <v>0</v>
      </c>
      <c r="T415" s="464">
        <f t="shared" ref="T415:BV415" si="708">T412/T414*100%</f>
        <v>6.25E-2</v>
      </c>
      <c r="U415" s="464">
        <f t="shared" si="708"/>
        <v>0.83333333333333337</v>
      </c>
      <c r="V415" s="464">
        <f t="shared" si="708"/>
        <v>0.10416666666666667</v>
      </c>
      <c r="W415" s="464">
        <f t="shared" si="708"/>
        <v>0</v>
      </c>
      <c r="X415" s="464">
        <f t="shared" si="708"/>
        <v>0</v>
      </c>
      <c r="Y415" s="464">
        <f t="shared" si="708"/>
        <v>0.95833333333333337</v>
      </c>
      <c r="Z415" s="464">
        <f t="shared" si="708"/>
        <v>4.1666666666666664E-2</v>
      </c>
      <c r="AA415" s="464">
        <f t="shared" si="708"/>
        <v>0</v>
      </c>
      <c r="AB415" s="464">
        <f t="shared" si="708"/>
        <v>6.25E-2</v>
      </c>
      <c r="AC415" s="464">
        <f t="shared" si="708"/>
        <v>0.77083333333333337</v>
      </c>
      <c r="AD415" s="464">
        <f t="shared" si="708"/>
        <v>0.16666666666666666</v>
      </c>
      <c r="AE415" s="464">
        <f t="shared" si="708"/>
        <v>0</v>
      </c>
      <c r="AF415" s="464">
        <f t="shared" si="708"/>
        <v>4.1666666666666664E-2</v>
      </c>
      <c r="AG415" s="464">
        <f t="shared" si="708"/>
        <v>0.83333333333333337</v>
      </c>
      <c r="AH415" s="464">
        <f t="shared" si="708"/>
        <v>0.125</v>
      </c>
      <c r="AI415" s="464">
        <f t="shared" si="708"/>
        <v>0</v>
      </c>
      <c r="AJ415" s="464">
        <f t="shared" si="708"/>
        <v>2.0833333333333332E-2</v>
      </c>
      <c r="AK415" s="464">
        <f t="shared" si="708"/>
        <v>0.72916666666666663</v>
      </c>
      <c r="AL415" s="464">
        <f t="shared" si="708"/>
        <v>0.25</v>
      </c>
      <c r="AM415" s="464">
        <f t="shared" si="708"/>
        <v>0</v>
      </c>
      <c r="AN415" s="464">
        <f t="shared" si="708"/>
        <v>8.3333333333333329E-2</v>
      </c>
      <c r="AO415" s="464">
        <f t="shared" si="708"/>
        <v>0.64583333333333337</v>
      </c>
      <c r="AP415" s="464">
        <f t="shared" si="708"/>
        <v>0.27083333333333331</v>
      </c>
      <c r="AQ415" s="464">
        <f t="shared" si="708"/>
        <v>2.0833333333333332E-2</v>
      </c>
      <c r="AR415" s="464">
        <f t="shared" si="708"/>
        <v>0.16666666666666666</v>
      </c>
      <c r="AS415" s="464">
        <f t="shared" si="708"/>
        <v>0.72916666666666663</v>
      </c>
      <c r="AT415" s="464">
        <f t="shared" si="708"/>
        <v>8.3333333333333329E-2</v>
      </c>
      <c r="AU415" s="464">
        <f t="shared" si="708"/>
        <v>0</v>
      </c>
      <c r="AV415" s="464">
        <f t="shared" si="708"/>
        <v>4.1666666666666664E-2</v>
      </c>
      <c r="AW415" s="464">
        <f t="shared" si="708"/>
        <v>0.875</v>
      </c>
      <c r="AX415" s="464">
        <f t="shared" si="708"/>
        <v>8.3333333333333329E-2</v>
      </c>
      <c r="AY415" s="464">
        <f t="shared" si="708"/>
        <v>0</v>
      </c>
      <c r="AZ415" s="464">
        <f t="shared" si="708"/>
        <v>2.0833333333333332E-2</v>
      </c>
      <c r="BA415" s="464">
        <f t="shared" si="708"/>
        <v>0.79166666666666663</v>
      </c>
      <c r="BB415" s="464">
        <f t="shared" si="708"/>
        <v>0.1875</v>
      </c>
      <c r="BC415" s="464">
        <f t="shared" si="708"/>
        <v>0</v>
      </c>
      <c r="BD415" s="464">
        <f t="shared" si="708"/>
        <v>6.25E-2</v>
      </c>
      <c r="BE415" s="464">
        <f t="shared" si="708"/>
        <v>0.85416666666666663</v>
      </c>
      <c r="BF415" s="464">
        <f t="shared" si="708"/>
        <v>8.3333333333333329E-2</v>
      </c>
      <c r="BG415" s="464">
        <f t="shared" si="708"/>
        <v>2.0833333333333332E-2</v>
      </c>
      <c r="BH415" s="464">
        <f t="shared" si="708"/>
        <v>0.16666666666666666</v>
      </c>
      <c r="BI415" s="464">
        <f t="shared" si="708"/>
        <v>0.5625</v>
      </c>
      <c r="BJ415" s="464">
        <f t="shared" si="708"/>
        <v>0.25</v>
      </c>
      <c r="BK415" s="464">
        <f t="shared" si="708"/>
        <v>2.0833333333333332E-2</v>
      </c>
      <c r="BL415" s="464">
        <f t="shared" si="708"/>
        <v>0.22916666666666666</v>
      </c>
      <c r="BM415" s="464">
        <f t="shared" si="708"/>
        <v>0.58333333333333337</v>
      </c>
      <c r="BN415" s="464">
        <f t="shared" si="708"/>
        <v>0.16666666666666666</v>
      </c>
      <c r="BO415" s="464">
        <f t="shared" si="708"/>
        <v>2.0833333333333332E-2</v>
      </c>
      <c r="BP415" s="464">
        <f t="shared" si="708"/>
        <v>8.3333333333333329E-2</v>
      </c>
      <c r="BQ415" s="464">
        <f t="shared" si="708"/>
        <v>0.75</v>
      </c>
      <c r="BR415" s="464">
        <f t="shared" si="708"/>
        <v>0.14583333333333334</v>
      </c>
      <c r="BS415" s="464">
        <f t="shared" si="708"/>
        <v>0</v>
      </c>
      <c r="BT415" s="464">
        <f t="shared" si="708"/>
        <v>6.25E-2</v>
      </c>
      <c r="BU415" s="464">
        <f t="shared" si="708"/>
        <v>0.85416666666666663</v>
      </c>
      <c r="BV415" s="464">
        <f t="shared" si="708"/>
        <v>8.3333333333333329E-2</v>
      </c>
    </row>
    <row r="416" spans="1:74" s="263" customFormat="1">
      <c r="A416" s="450"/>
      <c r="B416" s="451"/>
      <c r="C416" s="452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  <c r="BM416" s="114"/>
      <c r="BN416" s="114"/>
      <c r="BO416" s="114"/>
      <c r="BP416" s="114"/>
      <c r="BQ416" s="114"/>
      <c r="BR416" s="114"/>
      <c r="BS416" s="114"/>
      <c r="BT416" s="114"/>
      <c r="BU416" s="114"/>
      <c r="BV416" s="114"/>
    </row>
    <row r="417" spans="6:18">
      <c r="F417"/>
      <c r="R417"/>
    </row>
    <row r="418" spans="6:18">
      <c r="F418"/>
      <c r="R418"/>
    </row>
    <row r="419" spans="6:18">
      <c r="F419"/>
      <c r="R419"/>
    </row>
    <row r="420" spans="6:18">
      <c r="F420"/>
      <c r="R420"/>
    </row>
    <row r="421" spans="6:18">
      <c r="F421"/>
      <c r="R421"/>
    </row>
    <row r="422" spans="6:18">
      <c r="F422"/>
      <c r="R422"/>
    </row>
    <row r="423" spans="6:18">
      <c r="F423"/>
      <c r="R423"/>
    </row>
    <row r="424" spans="6:18">
      <c r="F424"/>
      <c r="R424"/>
    </row>
    <row r="425" spans="6:18">
      <c r="F425"/>
      <c r="R425"/>
    </row>
    <row r="426" spans="6:18">
      <c r="F426"/>
      <c r="R426"/>
    </row>
    <row r="427" spans="6:18">
      <c r="F427"/>
      <c r="R427"/>
    </row>
    <row r="428" spans="6:18">
      <c r="F428"/>
      <c r="R428"/>
    </row>
    <row r="429" spans="6:18">
      <c r="F429"/>
      <c r="R429"/>
    </row>
    <row r="430" spans="6:18">
      <c r="F430"/>
      <c r="R430"/>
    </row>
    <row r="431" spans="6:18">
      <c r="F431"/>
      <c r="R431"/>
    </row>
    <row r="432" spans="6:18">
      <c r="F432"/>
      <c r="R432"/>
    </row>
    <row r="433" spans="6:18">
      <c r="F433"/>
      <c r="R433"/>
    </row>
    <row r="434" spans="6:18">
      <c r="F434"/>
      <c r="R434"/>
    </row>
    <row r="435" spans="6:18">
      <c r="F435"/>
      <c r="R435"/>
    </row>
    <row r="436" spans="6:18">
      <c r="F436"/>
      <c r="R436"/>
    </row>
    <row r="437" spans="6:18">
      <c r="F437"/>
      <c r="R437"/>
    </row>
    <row r="438" spans="6:18">
      <c r="F438"/>
      <c r="R438"/>
    </row>
    <row r="439" spans="6:18">
      <c r="F439"/>
      <c r="R439"/>
    </row>
    <row r="440" spans="6:18">
      <c r="F440"/>
      <c r="R440"/>
    </row>
    <row r="441" spans="6:18">
      <c r="F441"/>
      <c r="R441"/>
    </row>
    <row r="442" spans="6:18">
      <c r="F442"/>
      <c r="R442"/>
    </row>
    <row r="443" spans="6:18">
      <c r="F443"/>
      <c r="R443"/>
    </row>
    <row r="444" spans="6:18">
      <c r="F444"/>
      <c r="R444"/>
    </row>
    <row r="445" spans="6:18">
      <c r="F445"/>
      <c r="R445"/>
    </row>
    <row r="446" spans="6:18">
      <c r="F446"/>
      <c r="R446"/>
    </row>
    <row r="447" spans="6:18">
      <c r="F447"/>
      <c r="R447"/>
    </row>
    <row r="448" spans="6:18">
      <c r="F448"/>
      <c r="R448"/>
    </row>
    <row r="449" spans="6:18">
      <c r="F449"/>
      <c r="R449"/>
    </row>
    <row r="450" spans="6:18">
      <c r="F450"/>
      <c r="R450"/>
    </row>
    <row r="451" spans="6:18">
      <c r="F451"/>
      <c r="R451"/>
    </row>
    <row r="452" spans="6:18">
      <c r="F452"/>
      <c r="R452"/>
    </row>
    <row r="453" spans="6:18">
      <c r="F453"/>
      <c r="R453"/>
    </row>
    <row r="454" spans="6:18">
      <c r="F454"/>
      <c r="R454"/>
    </row>
    <row r="455" spans="6:18">
      <c r="F455"/>
      <c r="R455"/>
    </row>
    <row r="456" spans="6:18">
      <c r="F456"/>
      <c r="R456"/>
    </row>
    <row r="457" spans="6:18">
      <c r="F457"/>
      <c r="R457"/>
    </row>
    <row r="458" spans="6:18">
      <c r="F458"/>
      <c r="R458"/>
    </row>
    <row r="459" spans="6:18">
      <c r="F459"/>
      <c r="R459"/>
    </row>
    <row r="460" spans="6:18">
      <c r="F460"/>
      <c r="R460"/>
    </row>
    <row r="461" spans="6:18">
      <c r="F461"/>
      <c r="R461"/>
    </row>
    <row r="462" spans="6:18">
      <c r="F462"/>
      <c r="R462"/>
    </row>
    <row r="463" spans="6:18">
      <c r="F463"/>
      <c r="R463"/>
    </row>
    <row r="464" spans="6:18">
      <c r="F464"/>
      <c r="R464"/>
    </row>
    <row r="465" spans="6:18">
      <c r="F465"/>
      <c r="R465"/>
    </row>
    <row r="466" spans="6:18">
      <c r="F466"/>
      <c r="R466"/>
    </row>
    <row r="467" spans="6:18">
      <c r="F467"/>
      <c r="R467"/>
    </row>
    <row r="468" spans="6:18">
      <c r="F468"/>
      <c r="R468"/>
    </row>
    <row r="469" spans="6:18">
      <c r="F469"/>
      <c r="R469"/>
    </row>
    <row r="470" spans="6:18">
      <c r="F470"/>
      <c r="R470"/>
    </row>
    <row r="471" spans="6:18">
      <c r="F471"/>
      <c r="R471"/>
    </row>
    <row r="472" spans="6:18">
      <c r="F472"/>
      <c r="R472"/>
    </row>
    <row r="473" spans="6:18">
      <c r="F473"/>
      <c r="R473"/>
    </row>
    <row r="474" spans="6:18">
      <c r="F474"/>
      <c r="R474"/>
    </row>
    <row r="475" spans="6:18">
      <c r="F475"/>
      <c r="R475"/>
    </row>
    <row r="476" spans="6:18">
      <c r="F476"/>
      <c r="R476"/>
    </row>
    <row r="477" spans="6:18">
      <c r="F477"/>
      <c r="R477"/>
    </row>
    <row r="478" spans="6:18">
      <c r="F478"/>
      <c r="R478"/>
    </row>
    <row r="479" spans="6:18">
      <c r="F479"/>
      <c r="R479"/>
    </row>
    <row r="480" spans="6:18">
      <c r="F480"/>
      <c r="R480"/>
    </row>
    <row r="481" spans="6:18">
      <c r="F481"/>
      <c r="R481"/>
    </row>
    <row r="482" spans="6:18">
      <c r="F482"/>
      <c r="R482"/>
    </row>
    <row r="483" spans="6:18">
      <c r="F483"/>
      <c r="R483"/>
    </row>
    <row r="484" spans="6:18">
      <c r="F484"/>
      <c r="R484"/>
    </row>
    <row r="485" spans="6:18">
      <c r="F485"/>
      <c r="R485"/>
    </row>
    <row r="486" spans="6:18">
      <c r="F486"/>
      <c r="R486"/>
    </row>
    <row r="487" spans="6:18">
      <c r="F487"/>
      <c r="R487"/>
    </row>
    <row r="488" spans="6:18">
      <c r="F488"/>
      <c r="R488"/>
    </row>
    <row r="489" spans="6:18">
      <c r="F489"/>
      <c r="R489"/>
    </row>
    <row r="490" spans="6:18">
      <c r="F490"/>
      <c r="R490"/>
    </row>
    <row r="491" spans="6:18">
      <c r="F491"/>
      <c r="R491"/>
    </row>
    <row r="492" spans="6:18">
      <c r="F492"/>
      <c r="R492"/>
    </row>
    <row r="493" spans="6:18">
      <c r="F493"/>
      <c r="R493"/>
    </row>
    <row r="494" spans="6:18">
      <c r="F494"/>
      <c r="R494"/>
    </row>
    <row r="495" spans="6:18">
      <c r="F495"/>
      <c r="R495"/>
    </row>
    <row r="496" spans="6:18">
      <c r="F496"/>
      <c r="R496"/>
    </row>
    <row r="497" spans="6:18">
      <c r="F497"/>
      <c r="R497"/>
    </row>
    <row r="498" spans="6:18">
      <c r="F498"/>
      <c r="R498"/>
    </row>
    <row r="499" spans="6:18">
      <c r="F499"/>
      <c r="R499"/>
    </row>
    <row r="500" spans="6:18">
      <c r="F500"/>
      <c r="R500"/>
    </row>
    <row r="501" spans="6:18">
      <c r="F501"/>
      <c r="R501"/>
    </row>
    <row r="502" spans="6:18">
      <c r="F502"/>
      <c r="R502"/>
    </row>
    <row r="503" spans="6:18">
      <c r="F503"/>
      <c r="R503"/>
    </row>
    <row r="504" spans="6:18">
      <c r="F504"/>
      <c r="R504"/>
    </row>
    <row r="505" spans="6:18">
      <c r="F505"/>
      <c r="R505"/>
    </row>
    <row r="506" spans="6:18">
      <c r="F506"/>
      <c r="R506"/>
    </row>
    <row r="507" spans="6:18">
      <c r="F507"/>
      <c r="R507"/>
    </row>
    <row r="508" spans="6:18">
      <c r="F508"/>
      <c r="R508"/>
    </row>
    <row r="509" spans="6:18">
      <c r="F509"/>
      <c r="R509"/>
    </row>
    <row r="510" spans="6:18">
      <c r="F510"/>
      <c r="R510"/>
    </row>
    <row r="511" spans="6:18">
      <c r="F511"/>
      <c r="R511"/>
    </row>
    <row r="512" spans="6:18">
      <c r="F512"/>
      <c r="R512"/>
    </row>
    <row r="513" spans="6:18">
      <c r="F513"/>
      <c r="R513"/>
    </row>
    <row r="514" spans="6:18">
      <c r="F514"/>
      <c r="R514"/>
    </row>
    <row r="515" spans="6:18">
      <c r="F515"/>
      <c r="R515"/>
    </row>
    <row r="516" spans="6:18">
      <c r="F516"/>
      <c r="R516"/>
    </row>
    <row r="517" spans="6:18">
      <c r="F517"/>
      <c r="R517"/>
    </row>
    <row r="518" spans="6:18">
      <c r="F518"/>
      <c r="R518"/>
    </row>
    <row r="519" spans="6:18">
      <c r="F519"/>
      <c r="R519"/>
    </row>
    <row r="520" spans="6:18">
      <c r="F520"/>
      <c r="R520"/>
    </row>
    <row r="521" spans="6:18">
      <c r="F521"/>
      <c r="R521"/>
    </row>
    <row r="522" spans="6:18">
      <c r="F522"/>
      <c r="R522"/>
    </row>
    <row r="523" spans="6:18">
      <c r="F523"/>
      <c r="R523"/>
    </row>
    <row r="524" spans="6:18">
      <c r="F524"/>
      <c r="R524"/>
    </row>
    <row r="525" spans="6:18">
      <c r="F525"/>
      <c r="R525"/>
    </row>
    <row r="526" spans="6:18">
      <c r="F526"/>
      <c r="R526"/>
    </row>
    <row r="527" spans="6:18">
      <c r="F527"/>
      <c r="R527"/>
    </row>
    <row r="528" spans="6:18">
      <c r="F528"/>
      <c r="R528"/>
    </row>
    <row r="529" spans="6:18">
      <c r="F529"/>
      <c r="R529"/>
    </row>
    <row r="530" spans="6:18">
      <c r="F530"/>
      <c r="R530"/>
    </row>
    <row r="531" spans="6:18">
      <c r="F531"/>
      <c r="R531"/>
    </row>
    <row r="532" spans="6:18">
      <c r="F532"/>
      <c r="R532"/>
    </row>
    <row r="533" spans="6:18">
      <c r="F533"/>
      <c r="R533"/>
    </row>
    <row r="534" spans="6:18">
      <c r="F534"/>
      <c r="R534"/>
    </row>
    <row r="535" spans="6:18">
      <c r="F535"/>
      <c r="R535"/>
    </row>
    <row r="536" spans="6:18">
      <c r="F536"/>
      <c r="R536"/>
    </row>
    <row r="537" spans="6:18">
      <c r="F537"/>
      <c r="R537"/>
    </row>
    <row r="538" spans="6:18">
      <c r="F538"/>
      <c r="R538"/>
    </row>
    <row r="539" spans="6:18">
      <c r="F539"/>
      <c r="R539"/>
    </row>
    <row r="540" spans="6:18">
      <c r="F540"/>
      <c r="R540"/>
    </row>
    <row r="541" spans="6:18">
      <c r="F541"/>
      <c r="R541"/>
    </row>
    <row r="542" spans="6:18">
      <c r="F542"/>
      <c r="R542"/>
    </row>
    <row r="543" spans="6:18">
      <c r="F543"/>
      <c r="R543"/>
    </row>
    <row r="544" spans="6:18">
      <c r="F544"/>
      <c r="R544"/>
    </row>
    <row r="545" spans="6:18">
      <c r="F545"/>
      <c r="R545"/>
    </row>
    <row r="546" spans="6:18">
      <c r="F546"/>
      <c r="R546"/>
    </row>
    <row r="547" spans="6:18">
      <c r="F547"/>
      <c r="R547"/>
    </row>
    <row r="548" spans="6:18">
      <c r="F548"/>
      <c r="R548"/>
    </row>
    <row r="549" spans="6:18">
      <c r="F549"/>
      <c r="R549"/>
    </row>
    <row r="550" spans="6:18">
      <c r="F550"/>
      <c r="R550"/>
    </row>
    <row r="551" spans="6:18">
      <c r="F551"/>
      <c r="R551"/>
    </row>
    <row r="552" spans="6:18">
      <c r="F552"/>
      <c r="R552"/>
    </row>
    <row r="553" spans="6:18">
      <c r="F553"/>
      <c r="R553"/>
    </row>
    <row r="554" spans="6:18">
      <c r="F554"/>
      <c r="R554"/>
    </row>
    <row r="555" spans="6:18">
      <c r="F555"/>
      <c r="R555"/>
    </row>
    <row r="556" spans="6:18">
      <c r="F556"/>
      <c r="R556"/>
    </row>
    <row r="557" spans="6:18">
      <c r="F557"/>
      <c r="R557"/>
    </row>
    <row r="558" spans="6:18">
      <c r="F558"/>
      <c r="R558"/>
    </row>
    <row r="559" spans="6:18">
      <c r="F559"/>
      <c r="R559"/>
    </row>
    <row r="560" spans="6:18">
      <c r="F560"/>
      <c r="R560"/>
    </row>
    <row r="561" spans="6:18">
      <c r="F561"/>
      <c r="R561"/>
    </row>
    <row r="562" spans="6:18">
      <c r="F562"/>
      <c r="R562"/>
    </row>
    <row r="563" spans="6:18">
      <c r="F563"/>
      <c r="R563"/>
    </row>
    <row r="564" spans="6:18">
      <c r="F564"/>
      <c r="R564"/>
    </row>
    <row r="565" spans="6:18">
      <c r="F565"/>
      <c r="R565"/>
    </row>
    <row r="566" spans="6:18">
      <c r="F566"/>
      <c r="R566"/>
    </row>
    <row r="567" spans="6:18">
      <c r="F567"/>
      <c r="R567"/>
    </row>
    <row r="568" spans="6:18">
      <c r="F568"/>
      <c r="R568"/>
    </row>
    <row r="569" spans="6:18">
      <c r="F569"/>
      <c r="R569"/>
    </row>
    <row r="570" spans="6:18">
      <c r="F570"/>
      <c r="R570"/>
    </row>
    <row r="571" spans="6:18">
      <c r="F571"/>
      <c r="R571"/>
    </row>
    <row r="572" spans="6:18">
      <c r="F572"/>
      <c r="R572"/>
    </row>
    <row r="573" spans="6:18">
      <c r="F573"/>
      <c r="R573"/>
    </row>
    <row r="574" spans="6:18">
      <c r="F574"/>
      <c r="R574"/>
    </row>
    <row r="575" spans="6:18">
      <c r="F575"/>
      <c r="R575"/>
    </row>
    <row r="576" spans="6:18">
      <c r="F576"/>
      <c r="R576"/>
    </row>
    <row r="577" spans="6:18">
      <c r="F577"/>
      <c r="R577"/>
    </row>
    <row r="578" spans="6:18">
      <c r="F578"/>
      <c r="R578"/>
    </row>
    <row r="579" spans="6:18">
      <c r="F579"/>
      <c r="R579"/>
    </row>
    <row r="580" spans="6:18">
      <c r="F580"/>
      <c r="R580"/>
    </row>
    <row r="581" spans="6:18">
      <c r="F581"/>
      <c r="R581"/>
    </row>
    <row r="582" spans="6:18">
      <c r="F582"/>
      <c r="R582"/>
    </row>
    <row r="583" spans="6:18">
      <c r="F583"/>
      <c r="R583"/>
    </row>
    <row r="584" spans="6:18">
      <c r="F584"/>
      <c r="R584"/>
    </row>
    <row r="585" spans="6:18">
      <c r="F585"/>
      <c r="R585"/>
    </row>
    <row r="586" spans="6:18">
      <c r="F586"/>
      <c r="R586"/>
    </row>
    <row r="587" spans="6:18">
      <c r="F587"/>
      <c r="R587"/>
    </row>
    <row r="588" spans="6:18">
      <c r="F588"/>
      <c r="R588"/>
    </row>
    <row r="589" spans="6:18">
      <c r="F589"/>
      <c r="R589"/>
    </row>
    <row r="590" spans="6:18">
      <c r="F590"/>
      <c r="R590"/>
    </row>
    <row r="591" spans="6:18">
      <c r="F591"/>
      <c r="R591"/>
    </row>
    <row r="592" spans="6:18">
      <c r="F592"/>
      <c r="R592"/>
    </row>
    <row r="593" spans="6:18">
      <c r="F593"/>
      <c r="R593"/>
    </row>
    <row r="594" spans="6:18">
      <c r="F594"/>
      <c r="R594"/>
    </row>
    <row r="595" spans="6:18">
      <c r="F595"/>
      <c r="R595"/>
    </row>
    <row r="596" spans="6:18">
      <c r="F596"/>
      <c r="R596"/>
    </row>
    <row r="597" spans="6:18">
      <c r="F597"/>
      <c r="R597"/>
    </row>
    <row r="598" spans="6:18">
      <c r="F598"/>
      <c r="R598"/>
    </row>
    <row r="599" spans="6:18">
      <c r="F599"/>
      <c r="R599"/>
    </row>
    <row r="600" spans="6:18">
      <c r="F600"/>
      <c r="R600"/>
    </row>
    <row r="601" spans="6:18">
      <c r="F601"/>
      <c r="R601"/>
    </row>
    <row r="602" spans="6:18">
      <c r="F602"/>
      <c r="R602"/>
    </row>
    <row r="603" spans="6:18">
      <c r="F603"/>
      <c r="R603"/>
    </row>
    <row r="604" spans="6:18">
      <c r="F604"/>
      <c r="R604"/>
    </row>
    <row r="605" spans="6:18">
      <c r="F605"/>
      <c r="R605"/>
    </row>
    <row r="606" spans="6:18">
      <c r="F606"/>
      <c r="R606"/>
    </row>
    <row r="607" spans="6:18">
      <c r="F607"/>
      <c r="R607"/>
    </row>
    <row r="608" spans="6:18">
      <c r="F608"/>
      <c r="R608"/>
    </row>
    <row r="609" spans="6:18">
      <c r="F609"/>
      <c r="R609"/>
    </row>
    <row r="610" spans="6:18">
      <c r="F610"/>
      <c r="R610"/>
    </row>
    <row r="611" spans="6:18">
      <c r="F611"/>
      <c r="R611"/>
    </row>
    <row r="612" spans="6:18">
      <c r="F612"/>
      <c r="R612"/>
    </row>
    <row r="613" spans="6:18">
      <c r="F613"/>
      <c r="R613"/>
    </row>
    <row r="614" spans="6:18">
      <c r="F614"/>
      <c r="R614"/>
    </row>
    <row r="615" spans="6:18">
      <c r="F615"/>
      <c r="R615"/>
    </row>
    <row r="616" spans="6:18">
      <c r="F616"/>
      <c r="R616"/>
    </row>
    <row r="617" spans="6:18">
      <c r="F617"/>
      <c r="R617"/>
    </row>
    <row r="618" spans="6:18">
      <c r="F618"/>
      <c r="R618"/>
    </row>
    <row r="619" spans="6:18">
      <c r="F619"/>
      <c r="R619"/>
    </row>
    <row r="620" spans="6:18">
      <c r="F620"/>
      <c r="R620"/>
    </row>
    <row r="621" spans="6:18">
      <c r="F621"/>
      <c r="R621"/>
    </row>
    <row r="622" spans="6:18">
      <c r="F622"/>
      <c r="R622"/>
    </row>
    <row r="623" spans="6:18">
      <c r="F623"/>
      <c r="R623"/>
    </row>
    <row r="624" spans="6:18">
      <c r="F624"/>
      <c r="R624"/>
    </row>
    <row r="625" spans="6:18">
      <c r="F625"/>
      <c r="R625"/>
    </row>
    <row r="626" spans="6:18">
      <c r="F626"/>
      <c r="R626"/>
    </row>
    <row r="627" spans="6:18">
      <c r="F627"/>
      <c r="R627"/>
    </row>
    <row r="628" spans="6:18">
      <c r="F628"/>
      <c r="R628"/>
    </row>
    <row r="629" spans="6:18">
      <c r="F629"/>
      <c r="R629"/>
    </row>
    <row r="630" spans="6:18">
      <c r="F630"/>
      <c r="R630"/>
    </row>
    <row r="631" spans="6:18">
      <c r="F631"/>
      <c r="R631"/>
    </row>
    <row r="632" spans="6:18">
      <c r="F632"/>
      <c r="R632"/>
    </row>
    <row r="633" spans="6:18">
      <c r="F633"/>
      <c r="R633"/>
    </row>
    <row r="634" spans="6:18">
      <c r="F634"/>
      <c r="R634"/>
    </row>
    <row r="635" spans="6:18">
      <c r="F635"/>
      <c r="R635"/>
    </row>
    <row r="636" spans="6:18">
      <c r="F636"/>
      <c r="R636"/>
    </row>
    <row r="637" spans="6:18">
      <c r="F637"/>
      <c r="R637"/>
    </row>
    <row r="638" spans="6:18">
      <c r="F638"/>
      <c r="R638"/>
    </row>
    <row r="639" spans="6:18">
      <c r="F639"/>
      <c r="R639"/>
    </row>
    <row r="640" spans="6:18">
      <c r="F640"/>
      <c r="R640"/>
    </row>
    <row r="641" spans="6:18">
      <c r="F641"/>
      <c r="R641"/>
    </row>
    <row r="642" spans="6:18">
      <c r="F642"/>
      <c r="R642"/>
    </row>
    <row r="643" spans="6:18">
      <c r="F643"/>
      <c r="R643"/>
    </row>
    <row r="644" spans="6:18">
      <c r="F644"/>
      <c r="R644"/>
    </row>
    <row r="645" spans="6:18">
      <c r="F645"/>
      <c r="R645"/>
    </row>
    <row r="646" spans="6:18">
      <c r="F646"/>
      <c r="R646"/>
    </row>
    <row r="647" spans="6:18">
      <c r="F647"/>
      <c r="R647"/>
    </row>
    <row r="648" spans="6:18">
      <c r="F648"/>
      <c r="R648"/>
    </row>
    <row r="649" spans="6:18">
      <c r="F649"/>
      <c r="R649"/>
    </row>
    <row r="650" spans="6:18">
      <c r="F650"/>
      <c r="R650"/>
    </row>
    <row r="651" spans="6:18">
      <c r="F651"/>
      <c r="R651"/>
    </row>
    <row r="652" spans="6:18">
      <c r="F652"/>
      <c r="R652"/>
    </row>
    <row r="653" spans="6:18">
      <c r="F653"/>
      <c r="R653"/>
    </row>
    <row r="654" spans="6:18">
      <c r="F654"/>
      <c r="R654"/>
    </row>
    <row r="655" spans="6:18">
      <c r="F655"/>
      <c r="R655"/>
    </row>
    <row r="656" spans="6:18">
      <c r="F656"/>
      <c r="R656"/>
    </row>
    <row r="657" spans="6:18">
      <c r="F657"/>
      <c r="R657"/>
    </row>
    <row r="658" spans="6:18">
      <c r="F658"/>
      <c r="R658"/>
    </row>
    <row r="659" spans="6:18">
      <c r="F659"/>
      <c r="R659"/>
    </row>
    <row r="660" spans="6:18">
      <c r="F660"/>
      <c r="R660"/>
    </row>
    <row r="661" spans="6:18">
      <c r="F661"/>
      <c r="R661"/>
    </row>
    <row r="662" spans="6:18">
      <c r="F662"/>
      <c r="R662"/>
    </row>
    <row r="663" spans="6:18">
      <c r="F663"/>
      <c r="R663"/>
    </row>
    <row r="664" spans="6:18">
      <c r="F664"/>
      <c r="R664"/>
    </row>
    <row r="665" spans="6:18">
      <c r="F665"/>
      <c r="R665"/>
    </row>
    <row r="666" spans="6:18">
      <c r="F666"/>
      <c r="R666"/>
    </row>
    <row r="667" spans="6:18">
      <c r="F667"/>
      <c r="R667"/>
    </row>
    <row r="668" spans="6:18">
      <c r="F668"/>
      <c r="R668"/>
    </row>
    <row r="669" spans="6:18">
      <c r="F669"/>
      <c r="R669"/>
    </row>
    <row r="670" spans="6:18">
      <c r="F670"/>
      <c r="R670"/>
    </row>
    <row r="671" spans="6:18">
      <c r="F671"/>
      <c r="R671"/>
    </row>
    <row r="672" spans="6:18">
      <c r="F672"/>
      <c r="R672"/>
    </row>
    <row r="673" spans="6:18">
      <c r="F673"/>
      <c r="R673"/>
    </row>
    <row r="674" spans="6:18">
      <c r="F674"/>
      <c r="R674"/>
    </row>
    <row r="675" spans="6:18">
      <c r="F675"/>
      <c r="R675"/>
    </row>
    <row r="676" spans="6:18">
      <c r="F676"/>
      <c r="R676"/>
    </row>
    <row r="677" spans="6:18">
      <c r="F677"/>
      <c r="R677"/>
    </row>
    <row r="678" spans="6:18">
      <c r="F678"/>
      <c r="R678"/>
    </row>
    <row r="679" spans="6:18">
      <c r="F679"/>
      <c r="R679"/>
    </row>
    <row r="680" spans="6:18">
      <c r="F680"/>
      <c r="R680"/>
    </row>
    <row r="681" spans="6:18">
      <c r="F681"/>
      <c r="R681"/>
    </row>
    <row r="682" spans="6:18">
      <c r="F682"/>
      <c r="R682"/>
    </row>
    <row r="683" spans="6:18">
      <c r="F683"/>
      <c r="R683"/>
    </row>
    <row r="684" spans="6:18">
      <c r="F684"/>
      <c r="R684"/>
    </row>
    <row r="685" spans="6:18">
      <c r="F685"/>
      <c r="R685"/>
    </row>
    <row r="686" spans="6:18">
      <c r="F686"/>
      <c r="R686"/>
    </row>
    <row r="687" spans="6:18">
      <c r="F687"/>
      <c r="R687"/>
    </row>
    <row r="688" spans="6:18">
      <c r="F688"/>
      <c r="R688"/>
    </row>
    <row r="689" spans="6:18">
      <c r="F689"/>
      <c r="R689"/>
    </row>
    <row r="690" spans="6:18">
      <c r="F690"/>
      <c r="R690"/>
    </row>
    <row r="691" spans="6:18">
      <c r="F691"/>
      <c r="R691"/>
    </row>
    <row r="692" spans="6:18">
      <c r="F692"/>
      <c r="R692"/>
    </row>
    <row r="693" spans="6:18">
      <c r="F693"/>
      <c r="R693"/>
    </row>
    <row r="694" spans="6:18">
      <c r="F694"/>
      <c r="R694"/>
    </row>
    <row r="695" spans="6:18">
      <c r="F695"/>
      <c r="R695"/>
    </row>
    <row r="696" spans="6:18">
      <c r="F696"/>
      <c r="R696"/>
    </row>
    <row r="697" spans="6:18">
      <c r="F697"/>
      <c r="R697"/>
    </row>
    <row r="698" spans="6:18">
      <c r="F698"/>
      <c r="R698"/>
    </row>
    <row r="699" spans="6:18">
      <c r="F699"/>
      <c r="R699"/>
    </row>
    <row r="700" spans="6:18">
      <c r="F700"/>
      <c r="R700"/>
    </row>
    <row r="701" spans="6:18">
      <c r="F701"/>
      <c r="R701"/>
    </row>
    <row r="702" spans="6:18">
      <c r="F702"/>
      <c r="R702"/>
    </row>
    <row r="703" spans="6:18">
      <c r="F703"/>
      <c r="R703"/>
    </row>
    <row r="704" spans="6:18">
      <c r="F704"/>
      <c r="R704"/>
    </row>
    <row r="705" spans="6:18">
      <c r="F705"/>
      <c r="R705"/>
    </row>
    <row r="706" spans="6:18">
      <c r="F706"/>
      <c r="R706"/>
    </row>
    <row r="707" spans="6:18">
      <c r="F707"/>
      <c r="R707"/>
    </row>
    <row r="708" spans="6:18">
      <c r="F708"/>
      <c r="R708"/>
    </row>
    <row r="709" spans="6:18">
      <c r="F709"/>
      <c r="R709"/>
    </row>
    <row r="710" spans="6:18">
      <c r="F710"/>
      <c r="R710"/>
    </row>
    <row r="711" spans="6:18">
      <c r="F711"/>
      <c r="R711"/>
    </row>
    <row r="712" spans="6:18">
      <c r="F712"/>
      <c r="R712"/>
    </row>
    <row r="713" spans="6:18">
      <c r="F713"/>
      <c r="R713"/>
    </row>
    <row r="714" spans="6:18">
      <c r="F714"/>
      <c r="R714"/>
    </row>
    <row r="715" spans="6:18">
      <c r="F715"/>
      <c r="R715"/>
    </row>
    <row r="716" spans="6:18">
      <c r="F716"/>
      <c r="R716"/>
    </row>
    <row r="717" spans="6:18">
      <c r="F717"/>
      <c r="R717"/>
    </row>
    <row r="718" spans="6:18">
      <c r="F718"/>
      <c r="R718"/>
    </row>
    <row r="719" spans="6:18">
      <c r="F719"/>
      <c r="R719"/>
    </row>
    <row r="720" spans="6:18">
      <c r="F720"/>
      <c r="R720"/>
    </row>
    <row r="721" spans="6:18">
      <c r="F721"/>
      <c r="R721"/>
    </row>
    <row r="722" spans="6:18">
      <c r="F722"/>
      <c r="R722"/>
    </row>
    <row r="723" spans="6:18">
      <c r="F723"/>
      <c r="R723"/>
    </row>
    <row r="724" spans="6:18">
      <c r="F724"/>
      <c r="R724"/>
    </row>
    <row r="725" spans="6:18">
      <c r="F725"/>
      <c r="R725"/>
    </row>
    <row r="726" spans="6:18">
      <c r="F726"/>
      <c r="R726"/>
    </row>
    <row r="727" spans="6:18">
      <c r="F727"/>
      <c r="R727"/>
    </row>
    <row r="728" spans="6:18">
      <c r="F728"/>
      <c r="R728"/>
    </row>
    <row r="729" spans="6:18">
      <c r="F729"/>
      <c r="R729"/>
    </row>
    <row r="730" spans="6:18">
      <c r="F730"/>
      <c r="R730"/>
    </row>
    <row r="731" spans="6:18">
      <c r="F731"/>
      <c r="R731"/>
    </row>
    <row r="732" spans="6:18">
      <c r="F732"/>
      <c r="R732"/>
    </row>
    <row r="733" spans="6:18">
      <c r="F733"/>
      <c r="R733"/>
    </row>
    <row r="734" spans="6:18">
      <c r="F734"/>
      <c r="R734"/>
    </row>
    <row r="735" spans="6:18">
      <c r="F735"/>
      <c r="R735"/>
    </row>
    <row r="736" spans="6:18">
      <c r="F736"/>
      <c r="R736"/>
    </row>
    <row r="737" spans="6:18">
      <c r="F737"/>
      <c r="R737"/>
    </row>
    <row r="738" spans="6:18">
      <c r="F738"/>
      <c r="R738"/>
    </row>
    <row r="739" spans="6:18">
      <c r="F739"/>
      <c r="R739"/>
    </row>
    <row r="740" spans="6:18">
      <c r="F740"/>
      <c r="R740"/>
    </row>
    <row r="741" spans="6:18">
      <c r="F741"/>
      <c r="R741"/>
    </row>
    <row r="742" spans="6:18">
      <c r="F742"/>
      <c r="R742"/>
    </row>
    <row r="743" spans="6:18">
      <c r="F743"/>
      <c r="R743"/>
    </row>
    <row r="744" spans="6:18">
      <c r="F744"/>
      <c r="R744"/>
    </row>
    <row r="745" spans="6:18">
      <c r="F745"/>
      <c r="R745"/>
    </row>
    <row r="746" spans="6:18">
      <c r="F746"/>
      <c r="R746"/>
    </row>
    <row r="747" spans="6:18">
      <c r="F747"/>
      <c r="R747"/>
    </row>
    <row r="748" spans="6:18">
      <c r="F748"/>
      <c r="R748"/>
    </row>
    <row r="749" spans="6:18">
      <c r="F749"/>
      <c r="R749"/>
    </row>
    <row r="750" spans="6:18">
      <c r="F750"/>
      <c r="R750"/>
    </row>
    <row r="751" spans="6:18">
      <c r="F751"/>
      <c r="R751"/>
    </row>
    <row r="752" spans="6:18">
      <c r="F752"/>
      <c r="R752"/>
    </row>
    <row r="753" spans="6:18">
      <c r="F753"/>
      <c r="R753"/>
    </row>
    <row r="754" spans="6:18">
      <c r="F754"/>
      <c r="R754"/>
    </row>
    <row r="755" spans="6:18">
      <c r="F755"/>
      <c r="R755"/>
    </row>
    <row r="756" spans="6:18">
      <c r="F756"/>
      <c r="R756"/>
    </row>
    <row r="757" spans="6:18">
      <c r="F757"/>
      <c r="R757"/>
    </row>
    <row r="758" spans="6:18">
      <c r="F758"/>
      <c r="R758"/>
    </row>
    <row r="759" spans="6:18">
      <c r="F759"/>
      <c r="R759"/>
    </row>
    <row r="760" spans="6:18">
      <c r="F760"/>
      <c r="R760"/>
    </row>
    <row r="761" spans="6:18">
      <c r="F761"/>
      <c r="R761"/>
    </row>
    <row r="762" spans="6:18">
      <c r="F762"/>
      <c r="R762"/>
    </row>
    <row r="763" spans="6:18">
      <c r="F763"/>
      <c r="R763"/>
    </row>
    <row r="764" spans="6:18">
      <c r="F764"/>
      <c r="R764"/>
    </row>
    <row r="765" spans="6:18">
      <c r="F765"/>
      <c r="R765"/>
    </row>
    <row r="766" spans="6:18">
      <c r="F766"/>
      <c r="R766"/>
    </row>
    <row r="767" spans="6:18">
      <c r="F767"/>
      <c r="R767"/>
    </row>
    <row r="768" spans="6:18">
      <c r="F768"/>
      <c r="R768"/>
    </row>
    <row r="769" spans="6:18">
      <c r="F769"/>
      <c r="R769"/>
    </row>
    <row r="770" spans="6:18">
      <c r="F770"/>
      <c r="R770"/>
    </row>
    <row r="771" spans="6:18">
      <c r="F771"/>
      <c r="R771"/>
    </row>
    <row r="772" spans="6:18">
      <c r="F772"/>
      <c r="R772"/>
    </row>
    <row r="773" spans="6:18">
      <c r="F773"/>
      <c r="R773"/>
    </row>
    <row r="774" spans="6:18">
      <c r="F774"/>
      <c r="R774"/>
    </row>
    <row r="775" spans="6:18">
      <c r="F775"/>
      <c r="R775"/>
    </row>
    <row r="776" spans="6:18">
      <c r="F776"/>
      <c r="R776"/>
    </row>
    <row r="777" spans="6:18">
      <c r="F777"/>
      <c r="R777"/>
    </row>
    <row r="778" spans="6:18">
      <c r="F778"/>
      <c r="R778"/>
    </row>
    <row r="779" spans="6:18">
      <c r="F779"/>
      <c r="R779"/>
    </row>
    <row r="780" spans="6:18">
      <c r="F780"/>
      <c r="R780"/>
    </row>
    <row r="781" spans="6:18">
      <c r="F781"/>
      <c r="R781"/>
    </row>
    <row r="782" spans="6:18">
      <c r="F782"/>
      <c r="R782"/>
    </row>
    <row r="783" spans="6:18">
      <c r="F783"/>
      <c r="R783"/>
    </row>
    <row r="784" spans="6:18">
      <c r="F784"/>
      <c r="R784"/>
    </row>
    <row r="785" spans="6:18">
      <c r="F785"/>
      <c r="R785"/>
    </row>
    <row r="786" spans="6:18">
      <c r="F786"/>
      <c r="R786"/>
    </row>
    <row r="787" spans="6:18">
      <c r="F787"/>
      <c r="R787"/>
    </row>
    <row r="788" spans="6:18">
      <c r="F788"/>
      <c r="R788"/>
    </row>
    <row r="789" spans="6:18">
      <c r="F789"/>
      <c r="R789"/>
    </row>
    <row r="790" spans="6:18">
      <c r="F790"/>
      <c r="R790"/>
    </row>
    <row r="791" spans="6:18">
      <c r="F791"/>
      <c r="R791"/>
    </row>
    <row r="792" spans="6:18">
      <c r="F792"/>
      <c r="R792"/>
    </row>
    <row r="793" spans="6:18">
      <c r="F793"/>
      <c r="R793"/>
    </row>
    <row r="794" spans="6:18">
      <c r="F794"/>
      <c r="R794"/>
    </row>
    <row r="795" spans="6:18">
      <c r="F795"/>
      <c r="R795"/>
    </row>
    <row r="796" spans="6:18">
      <c r="F796"/>
      <c r="R796"/>
    </row>
    <row r="797" spans="6:18">
      <c r="F797"/>
      <c r="R797"/>
    </row>
    <row r="798" spans="6:18">
      <c r="F798"/>
      <c r="R798"/>
    </row>
    <row r="799" spans="6:18">
      <c r="F799"/>
      <c r="R799"/>
    </row>
    <row r="800" spans="6:18">
      <c r="F800"/>
      <c r="R800"/>
    </row>
    <row r="801" spans="6:18">
      <c r="F801"/>
      <c r="R801"/>
    </row>
    <row r="802" spans="6:18">
      <c r="F802"/>
      <c r="R802"/>
    </row>
    <row r="803" spans="6:18">
      <c r="F803"/>
      <c r="R803"/>
    </row>
    <row r="804" spans="6:18">
      <c r="F804"/>
      <c r="R804"/>
    </row>
    <row r="805" spans="6:18">
      <c r="F805"/>
      <c r="R805"/>
    </row>
    <row r="806" spans="6:18">
      <c r="F806"/>
      <c r="R806"/>
    </row>
    <row r="807" spans="6:18">
      <c r="F807"/>
      <c r="R807"/>
    </row>
    <row r="808" spans="6:18">
      <c r="F808"/>
      <c r="R808"/>
    </row>
    <row r="809" spans="6:18">
      <c r="F809"/>
      <c r="R809"/>
    </row>
    <row r="810" spans="6:18">
      <c r="F810"/>
      <c r="R810"/>
    </row>
    <row r="811" spans="6:18">
      <c r="F811"/>
      <c r="R811"/>
    </row>
    <row r="812" spans="6:18">
      <c r="F812"/>
      <c r="R812"/>
    </row>
    <row r="813" spans="6:18">
      <c r="F813"/>
      <c r="R813"/>
    </row>
    <row r="814" spans="6:18">
      <c r="F814"/>
      <c r="R814"/>
    </row>
    <row r="815" spans="6:18">
      <c r="F815"/>
      <c r="R815"/>
    </row>
    <row r="816" spans="6:18">
      <c r="F816"/>
      <c r="R816"/>
    </row>
    <row r="817" spans="6:18">
      <c r="F817"/>
      <c r="R817"/>
    </row>
    <row r="818" spans="6:18">
      <c r="F818"/>
      <c r="R818"/>
    </row>
    <row r="819" spans="6:18">
      <c r="F819"/>
      <c r="R819"/>
    </row>
    <row r="820" spans="6:18">
      <c r="F820"/>
      <c r="R820"/>
    </row>
    <row r="821" spans="6:18">
      <c r="F821"/>
      <c r="R821"/>
    </row>
    <row r="822" spans="6:18">
      <c r="F822"/>
      <c r="R822"/>
    </row>
    <row r="823" spans="6:18">
      <c r="F823"/>
      <c r="R823"/>
    </row>
    <row r="824" spans="6:18">
      <c r="F824"/>
      <c r="R824"/>
    </row>
    <row r="825" spans="6:18">
      <c r="F825"/>
      <c r="R825"/>
    </row>
    <row r="826" spans="6:18">
      <c r="F826"/>
      <c r="R826"/>
    </row>
    <row r="827" spans="6:18">
      <c r="F827"/>
      <c r="R827"/>
    </row>
    <row r="828" spans="6:18">
      <c r="F828"/>
      <c r="R828"/>
    </row>
    <row r="829" spans="6:18">
      <c r="F829"/>
      <c r="R829"/>
    </row>
    <row r="830" spans="6:18">
      <c r="F830"/>
      <c r="R830"/>
    </row>
    <row r="831" spans="6:18">
      <c r="F831"/>
      <c r="R831"/>
    </row>
    <row r="832" spans="6:18">
      <c r="F832"/>
      <c r="R832"/>
    </row>
  </sheetData>
  <mergeCells count="29">
    <mergeCell ref="BS1:BV1"/>
    <mergeCell ref="C3:C9"/>
    <mergeCell ref="AE1:AH1"/>
    <mergeCell ref="AI1:AL1"/>
    <mergeCell ref="AM1:AP1"/>
    <mergeCell ref="AQ1:AT1"/>
    <mergeCell ref="AU1:AX1"/>
    <mergeCell ref="AY1:BB1"/>
    <mergeCell ref="A1:C2"/>
    <mergeCell ref="D1:F1"/>
    <mergeCell ref="G1:R1"/>
    <mergeCell ref="S1:V1"/>
    <mergeCell ref="W1:Z1"/>
    <mergeCell ref="AA1:AD1"/>
    <mergeCell ref="C221:C225"/>
    <mergeCell ref="BC1:BF1"/>
    <mergeCell ref="BG1:BJ1"/>
    <mergeCell ref="BK1:BN1"/>
    <mergeCell ref="BO1:BR1"/>
    <mergeCell ref="C16:C67"/>
    <mergeCell ref="C98:C108"/>
    <mergeCell ref="C115:C125"/>
    <mergeCell ref="C140:C159"/>
    <mergeCell ref="C166:C214"/>
    <mergeCell ref="C232:C250"/>
    <mergeCell ref="C257:C268"/>
    <mergeCell ref="C275:C283"/>
    <mergeCell ref="C290:C356"/>
    <mergeCell ref="C363:C410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T40"/>
  <sheetViews>
    <sheetView workbookViewId="0">
      <selection activeCell="F16" sqref="F16"/>
    </sheetView>
  </sheetViews>
  <sheetFormatPr defaultRowHeight="15"/>
  <cols>
    <col min="1" max="1" width="5.140625" style="144" customWidth="1"/>
    <col min="2" max="2" width="22.85546875" customWidth="1"/>
    <col min="3" max="3" width="16.5703125" customWidth="1"/>
    <col min="4" max="6" width="8.5703125" customWidth="1"/>
    <col min="7" max="7" width="16.42578125" customWidth="1"/>
    <col min="8" max="14" width="7.42578125" customWidth="1"/>
    <col min="15" max="15" width="12.42578125" customWidth="1"/>
  </cols>
  <sheetData>
    <row r="1" spans="1:20" ht="18.75">
      <c r="A1" s="596" t="s">
        <v>327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</row>
    <row r="2" spans="1:20" ht="18.75">
      <c r="A2" s="596" t="s">
        <v>565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</row>
    <row r="3" spans="1:20" ht="15.75" thickBot="1">
      <c r="C3" s="144"/>
    </row>
    <row r="4" spans="1:20" ht="15.75" thickBot="1">
      <c r="A4" s="760" t="s">
        <v>45</v>
      </c>
      <c r="B4" s="732" t="s">
        <v>328</v>
      </c>
      <c r="C4" s="732" t="s">
        <v>112</v>
      </c>
      <c r="D4" s="756" t="s">
        <v>111</v>
      </c>
      <c r="E4" s="756"/>
      <c r="F4" s="757"/>
      <c r="G4" s="758" t="s">
        <v>112</v>
      </c>
      <c r="H4" s="760" t="s">
        <v>113</v>
      </c>
      <c r="I4" s="760"/>
      <c r="J4" s="760"/>
      <c r="K4" s="760"/>
      <c r="L4" s="760"/>
      <c r="M4" s="760"/>
      <c r="N4" s="760"/>
      <c r="O4" s="734" t="s">
        <v>112</v>
      </c>
    </row>
    <row r="5" spans="1:20" ht="30">
      <c r="A5" s="760"/>
      <c r="B5" s="740"/>
      <c r="C5" s="740"/>
      <c r="D5" s="345" t="s">
        <v>29</v>
      </c>
      <c r="E5" s="524" t="s">
        <v>32</v>
      </c>
      <c r="F5" s="524" t="s">
        <v>17</v>
      </c>
      <c r="G5" s="759"/>
      <c r="H5" s="527" t="s">
        <v>35</v>
      </c>
      <c r="I5" s="527" t="s">
        <v>36</v>
      </c>
      <c r="J5" s="527" t="s">
        <v>37</v>
      </c>
      <c r="K5" s="527" t="s">
        <v>114</v>
      </c>
      <c r="L5" s="527" t="s">
        <v>10</v>
      </c>
      <c r="M5" s="527" t="s">
        <v>50</v>
      </c>
      <c r="N5" s="527" t="s">
        <v>17</v>
      </c>
      <c r="O5" s="734"/>
    </row>
    <row r="6" spans="1:20">
      <c r="A6" s="525">
        <v>1</v>
      </c>
      <c r="B6" s="20" t="s">
        <v>566</v>
      </c>
      <c r="C6" s="525">
        <v>7</v>
      </c>
      <c r="D6" s="525">
        <v>6</v>
      </c>
      <c r="E6" s="525">
        <v>1</v>
      </c>
      <c r="F6" s="523">
        <v>0</v>
      </c>
      <c r="G6" s="525">
        <f t="shared" ref="G6:G17" si="0">SUM(D6:F6)</f>
        <v>7</v>
      </c>
      <c r="H6" s="525">
        <v>2</v>
      </c>
      <c r="I6" s="525">
        <v>1</v>
      </c>
      <c r="J6" s="118">
        <v>4</v>
      </c>
      <c r="K6" s="525">
        <v>0</v>
      </c>
      <c r="L6" s="525">
        <v>0</v>
      </c>
      <c r="M6" s="525">
        <v>0</v>
      </c>
      <c r="N6" s="523">
        <v>0</v>
      </c>
      <c r="O6" s="523">
        <f t="shared" ref="O6:O17" si="1">SUM(H6:N6)</f>
        <v>7</v>
      </c>
    </row>
    <row r="7" spans="1:20">
      <c r="A7" s="525">
        <v>2</v>
      </c>
      <c r="B7" s="20" t="s">
        <v>319</v>
      </c>
      <c r="C7" s="525">
        <v>75</v>
      </c>
      <c r="D7" s="525">
        <v>14</v>
      </c>
      <c r="E7" s="525">
        <v>40</v>
      </c>
      <c r="F7" s="523">
        <v>21</v>
      </c>
      <c r="G7" s="525">
        <f t="shared" si="0"/>
        <v>75</v>
      </c>
      <c r="H7" s="525">
        <v>18</v>
      </c>
      <c r="I7" s="525">
        <v>12</v>
      </c>
      <c r="J7" s="118">
        <v>19</v>
      </c>
      <c r="K7" s="525">
        <v>4</v>
      </c>
      <c r="L7" s="525">
        <v>6</v>
      </c>
      <c r="M7" s="525">
        <v>0</v>
      </c>
      <c r="N7" s="523">
        <v>16</v>
      </c>
      <c r="O7" s="523">
        <f t="shared" si="1"/>
        <v>75</v>
      </c>
    </row>
    <row r="8" spans="1:20">
      <c r="A8" s="525">
        <v>3</v>
      </c>
      <c r="B8" s="20" t="s">
        <v>337</v>
      </c>
      <c r="C8" s="525">
        <v>11</v>
      </c>
      <c r="D8" s="525">
        <v>4</v>
      </c>
      <c r="E8" s="525">
        <v>5</v>
      </c>
      <c r="F8" s="523">
        <v>2</v>
      </c>
      <c r="G8" s="525">
        <f t="shared" si="0"/>
        <v>11</v>
      </c>
      <c r="H8" s="525">
        <v>0</v>
      </c>
      <c r="I8" s="525">
        <v>2</v>
      </c>
      <c r="J8" s="118">
        <v>4</v>
      </c>
      <c r="K8" s="525">
        <v>2</v>
      </c>
      <c r="L8" s="525">
        <v>1</v>
      </c>
      <c r="M8" s="525">
        <v>0</v>
      </c>
      <c r="N8" s="523">
        <v>2</v>
      </c>
      <c r="O8" s="523">
        <f t="shared" si="1"/>
        <v>11</v>
      </c>
    </row>
    <row r="9" spans="1:20">
      <c r="A9" s="525">
        <v>4</v>
      </c>
      <c r="B9" s="20" t="s">
        <v>464</v>
      </c>
      <c r="C9" s="525">
        <v>19</v>
      </c>
      <c r="D9" s="525">
        <v>17</v>
      </c>
      <c r="E9" s="525">
        <v>2</v>
      </c>
      <c r="F9" s="523">
        <v>0</v>
      </c>
      <c r="G9" s="525">
        <f t="shared" si="0"/>
        <v>19</v>
      </c>
      <c r="H9" s="525">
        <v>5</v>
      </c>
      <c r="I9" s="525">
        <v>5</v>
      </c>
      <c r="J9" s="118">
        <v>9</v>
      </c>
      <c r="K9" s="525">
        <v>0</v>
      </c>
      <c r="L9" s="525">
        <v>0</v>
      </c>
      <c r="M9" s="525">
        <v>0</v>
      </c>
      <c r="N9" s="523">
        <v>0</v>
      </c>
      <c r="O9" s="523">
        <f t="shared" si="1"/>
        <v>19</v>
      </c>
    </row>
    <row r="10" spans="1:20">
      <c r="A10" s="525">
        <v>5</v>
      </c>
      <c r="B10" s="20" t="s">
        <v>348</v>
      </c>
      <c r="C10" s="525">
        <v>20</v>
      </c>
      <c r="D10" s="525">
        <v>13</v>
      </c>
      <c r="E10" s="525">
        <v>6</v>
      </c>
      <c r="F10" s="523">
        <v>1</v>
      </c>
      <c r="G10" s="525">
        <f t="shared" si="0"/>
        <v>20</v>
      </c>
      <c r="H10" s="525">
        <v>2</v>
      </c>
      <c r="I10" s="525">
        <v>4</v>
      </c>
      <c r="J10" s="118">
        <v>10</v>
      </c>
      <c r="K10" s="525">
        <v>2</v>
      </c>
      <c r="L10" s="525">
        <v>1</v>
      </c>
      <c r="M10" s="525">
        <v>0</v>
      </c>
      <c r="N10" s="523">
        <v>1</v>
      </c>
      <c r="O10" s="523">
        <f t="shared" si="1"/>
        <v>20</v>
      </c>
    </row>
    <row r="11" spans="1:20">
      <c r="A11" s="525">
        <v>6</v>
      </c>
      <c r="B11" s="20" t="s">
        <v>192</v>
      </c>
      <c r="C11" s="525">
        <v>49</v>
      </c>
      <c r="D11" s="525">
        <v>33</v>
      </c>
      <c r="E11" s="525">
        <v>15</v>
      </c>
      <c r="F11" s="523">
        <v>1</v>
      </c>
      <c r="G11" s="525">
        <f t="shared" si="0"/>
        <v>49</v>
      </c>
      <c r="H11" s="525">
        <v>9</v>
      </c>
      <c r="I11" s="525">
        <v>10</v>
      </c>
      <c r="J11" s="118">
        <v>13</v>
      </c>
      <c r="K11" s="525">
        <v>3</v>
      </c>
      <c r="L11" s="525">
        <v>7</v>
      </c>
      <c r="M11" s="525">
        <v>0</v>
      </c>
      <c r="N11" s="523">
        <v>7</v>
      </c>
      <c r="O11" s="523">
        <f t="shared" si="1"/>
        <v>49</v>
      </c>
      <c r="T11">
        <f>341-298</f>
        <v>43</v>
      </c>
    </row>
    <row r="12" spans="1:20">
      <c r="A12" s="525">
        <v>7</v>
      </c>
      <c r="B12" s="20" t="s">
        <v>590</v>
      </c>
      <c r="C12" s="525">
        <v>5</v>
      </c>
      <c r="D12" s="525">
        <v>4</v>
      </c>
      <c r="E12" s="525">
        <v>1</v>
      </c>
      <c r="F12" s="523">
        <v>0</v>
      </c>
      <c r="G12" s="525">
        <f t="shared" si="0"/>
        <v>5</v>
      </c>
      <c r="H12" s="525">
        <v>0</v>
      </c>
      <c r="I12" s="525">
        <v>1</v>
      </c>
      <c r="J12" s="525">
        <v>4</v>
      </c>
      <c r="K12" s="525">
        <v>0</v>
      </c>
      <c r="L12" s="525">
        <v>0</v>
      </c>
      <c r="M12" s="525">
        <v>0</v>
      </c>
      <c r="N12" s="523">
        <v>0</v>
      </c>
      <c r="O12" s="523">
        <f t="shared" si="1"/>
        <v>5</v>
      </c>
    </row>
    <row r="13" spans="1:20">
      <c r="A13" s="525">
        <v>8</v>
      </c>
      <c r="B13" s="20" t="s">
        <v>364</v>
      </c>
      <c r="C13" s="525">
        <v>19</v>
      </c>
      <c r="D13" s="118">
        <v>11</v>
      </c>
      <c r="E13" s="118">
        <v>3</v>
      </c>
      <c r="F13" s="523">
        <v>5</v>
      </c>
      <c r="G13" s="525">
        <f t="shared" si="0"/>
        <v>19</v>
      </c>
      <c r="H13" s="525">
        <v>2</v>
      </c>
      <c r="I13" s="525">
        <v>3</v>
      </c>
      <c r="J13" s="525">
        <v>8</v>
      </c>
      <c r="K13" s="525">
        <v>1</v>
      </c>
      <c r="L13" s="525">
        <v>0</v>
      </c>
      <c r="M13" s="525">
        <v>0</v>
      </c>
      <c r="N13" s="523">
        <v>5</v>
      </c>
      <c r="O13" s="523">
        <f t="shared" si="1"/>
        <v>19</v>
      </c>
    </row>
    <row r="14" spans="1:20">
      <c r="A14" s="525">
        <v>9</v>
      </c>
      <c r="B14" s="20" t="s">
        <v>350</v>
      </c>
      <c r="C14" s="525">
        <v>9</v>
      </c>
      <c r="D14" s="118">
        <v>8</v>
      </c>
      <c r="E14" s="118">
        <v>1</v>
      </c>
      <c r="F14" s="523">
        <v>0</v>
      </c>
      <c r="G14" s="525">
        <f t="shared" si="0"/>
        <v>9</v>
      </c>
      <c r="H14" s="525">
        <v>2</v>
      </c>
      <c r="I14" s="525">
        <v>4</v>
      </c>
      <c r="J14" s="525">
        <v>1</v>
      </c>
      <c r="K14" s="525">
        <v>0</v>
      </c>
      <c r="L14" s="525">
        <v>1</v>
      </c>
      <c r="M14" s="525">
        <v>0</v>
      </c>
      <c r="N14" s="523">
        <v>1</v>
      </c>
      <c r="O14" s="523">
        <f t="shared" si="1"/>
        <v>9</v>
      </c>
    </row>
    <row r="15" spans="1:20">
      <c r="A15" s="525">
        <v>10</v>
      </c>
      <c r="B15" s="20" t="s">
        <v>622</v>
      </c>
      <c r="C15" s="525">
        <v>12</v>
      </c>
      <c r="D15" s="118">
        <v>3</v>
      </c>
      <c r="E15" s="118">
        <v>7</v>
      </c>
      <c r="F15" s="523">
        <v>2</v>
      </c>
      <c r="G15" s="525">
        <f t="shared" si="0"/>
        <v>12</v>
      </c>
      <c r="H15" s="525">
        <v>3</v>
      </c>
      <c r="I15" s="525">
        <v>2</v>
      </c>
      <c r="J15" s="525">
        <v>3</v>
      </c>
      <c r="K15" s="525">
        <v>1</v>
      </c>
      <c r="L15" s="525">
        <v>0</v>
      </c>
      <c r="M15" s="525">
        <v>1</v>
      </c>
      <c r="N15" s="523">
        <v>2</v>
      </c>
      <c r="O15" s="523">
        <f t="shared" si="1"/>
        <v>12</v>
      </c>
    </row>
    <row r="16" spans="1:20">
      <c r="A16" s="525">
        <v>11</v>
      </c>
      <c r="B16" s="20" t="s">
        <v>478</v>
      </c>
      <c r="C16" s="525">
        <v>67</v>
      </c>
      <c r="D16" s="525">
        <v>38</v>
      </c>
      <c r="E16" s="525">
        <v>24</v>
      </c>
      <c r="F16" s="523">
        <v>5</v>
      </c>
      <c r="G16" s="525">
        <f t="shared" si="0"/>
        <v>67</v>
      </c>
      <c r="H16" s="523">
        <v>0</v>
      </c>
      <c r="I16" s="523">
        <v>2</v>
      </c>
      <c r="J16" s="523">
        <v>38</v>
      </c>
      <c r="K16" s="523">
        <v>3</v>
      </c>
      <c r="L16" s="523">
        <v>21</v>
      </c>
      <c r="M16" s="523">
        <v>0</v>
      </c>
      <c r="N16" s="523">
        <v>3</v>
      </c>
      <c r="O16" s="523">
        <f t="shared" si="1"/>
        <v>67</v>
      </c>
    </row>
    <row r="17" spans="1:15">
      <c r="A17" s="525">
        <v>12</v>
      </c>
      <c r="B17" s="20" t="s">
        <v>22</v>
      </c>
      <c r="C17" s="525">
        <v>48</v>
      </c>
      <c r="D17" s="525">
        <v>24</v>
      </c>
      <c r="E17" s="525">
        <v>19</v>
      </c>
      <c r="F17" s="523">
        <v>5</v>
      </c>
      <c r="G17" s="525">
        <f t="shared" si="0"/>
        <v>48</v>
      </c>
      <c r="H17" s="523">
        <v>8</v>
      </c>
      <c r="I17" s="523">
        <v>11</v>
      </c>
      <c r="J17" s="523">
        <v>23</v>
      </c>
      <c r="K17" s="523">
        <v>0</v>
      </c>
      <c r="L17" s="523">
        <v>0</v>
      </c>
      <c r="M17" s="523">
        <v>0</v>
      </c>
      <c r="N17" s="523">
        <v>6</v>
      </c>
      <c r="O17" s="523">
        <f t="shared" si="1"/>
        <v>48</v>
      </c>
    </row>
    <row r="18" spans="1:15">
      <c r="A18" s="551"/>
      <c r="B18" s="18"/>
      <c r="C18" s="391"/>
      <c r="D18" s="391">
        <f>SUM(D6:D17)</f>
        <v>175</v>
      </c>
      <c r="E18" s="391">
        <f>SUM(E6:E17)</f>
        <v>124</v>
      </c>
      <c r="F18" s="392">
        <f>SUM(F6:F17)</f>
        <v>42</v>
      </c>
      <c r="G18" s="391"/>
      <c r="H18" s="392">
        <f t="shared" ref="H18:N18" si="2">SUM(H6:H17)</f>
        <v>51</v>
      </c>
      <c r="I18" s="392">
        <f t="shared" si="2"/>
        <v>57</v>
      </c>
      <c r="J18" s="392">
        <f t="shared" si="2"/>
        <v>136</v>
      </c>
      <c r="K18" s="392">
        <f t="shared" si="2"/>
        <v>16</v>
      </c>
      <c r="L18" s="392">
        <f t="shared" si="2"/>
        <v>37</v>
      </c>
      <c r="M18" s="392">
        <f t="shared" si="2"/>
        <v>1</v>
      </c>
      <c r="N18" s="392">
        <f t="shared" si="2"/>
        <v>43</v>
      </c>
      <c r="O18" s="523"/>
    </row>
    <row r="19" spans="1:15">
      <c r="A19" s="789" t="s">
        <v>339</v>
      </c>
      <c r="B19" s="790"/>
      <c r="C19" s="525">
        <f>SUM(C6:C18)</f>
        <v>341</v>
      </c>
      <c r="D19" s="786">
        <f>SUM(D18:F18)</f>
        <v>341</v>
      </c>
      <c r="E19" s="787"/>
      <c r="F19" s="788"/>
      <c r="G19" s="20">
        <f>SUM(G6:G18)</f>
        <v>341</v>
      </c>
      <c r="H19" s="786">
        <f>SUM(H18:N18)</f>
        <v>341</v>
      </c>
      <c r="I19" s="787"/>
      <c r="J19" s="787"/>
      <c r="K19" s="787"/>
      <c r="L19" s="787"/>
      <c r="M19" s="787"/>
      <c r="N19" s="788"/>
      <c r="O19" s="20">
        <f>SUM(O6:O18)</f>
        <v>341</v>
      </c>
    </row>
    <row r="20" spans="1:15">
      <c r="F20" s="274"/>
    </row>
    <row r="21" spans="1:15" ht="18.75">
      <c r="A21" s="727" t="s">
        <v>242</v>
      </c>
      <c r="B21" s="727"/>
      <c r="C21" s="727"/>
      <c r="D21" s="727"/>
      <c r="E21" s="727"/>
      <c r="F21" s="727"/>
      <c r="G21" s="727"/>
    </row>
    <row r="23" spans="1:15" ht="36" customHeight="1">
      <c r="A23" s="741" t="s">
        <v>45</v>
      </c>
      <c r="B23" s="803" t="s">
        <v>51</v>
      </c>
      <c r="C23" s="804"/>
      <c r="D23" s="805"/>
      <c r="E23" s="826" t="s">
        <v>118</v>
      </c>
      <c r="F23" s="827"/>
      <c r="G23" s="828"/>
    </row>
    <row r="24" spans="1:15">
      <c r="A24" s="741"/>
      <c r="B24" s="806"/>
      <c r="C24" s="807"/>
      <c r="D24" s="808"/>
      <c r="E24" s="529" t="s">
        <v>376</v>
      </c>
      <c r="F24" s="387" t="s">
        <v>377</v>
      </c>
      <c r="G24" s="387" t="s">
        <v>378</v>
      </c>
      <c r="I24" t="s">
        <v>623</v>
      </c>
    </row>
    <row r="25" spans="1:15">
      <c r="A25" s="522" t="s">
        <v>57</v>
      </c>
      <c r="B25" s="809" t="s">
        <v>58</v>
      </c>
      <c r="C25" s="810"/>
      <c r="D25" s="811"/>
      <c r="E25" s="389">
        <v>0.06</v>
      </c>
      <c r="F25" s="388">
        <v>0.65</v>
      </c>
      <c r="G25" s="388">
        <v>0.28999999999999998</v>
      </c>
      <c r="H25" s="394"/>
      <c r="I25" s="552">
        <v>7.0000000000000007E-2</v>
      </c>
      <c r="J25" s="825" t="s">
        <v>78</v>
      </c>
      <c r="K25" s="825"/>
      <c r="L25" s="825"/>
    </row>
    <row r="26" spans="1:15">
      <c r="A26" s="522" t="s">
        <v>59</v>
      </c>
      <c r="B26" s="809" t="s">
        <v>60</v>
      </c>
      <c r="C26" s="810"/>
      <c r="D26" s="811"/>
      <c r="E26" s="389">
        <v>0.02</v>
      </c>
      <c r="F26" s="388">
        <v>0.74</v>
      </c>
      <c r="G26" s="388">
        <v>0.23</v>
      </c>
      <c r="H26" s="394"/>
      <c r="I26" s="552">
        <v>0.06</v>
      </c>
      <c r="J26" s="825" t="s">
        <v>70</v>
      </c>
      <c r="K26" s="825"/>
      <c r="L26" s="825"/>
    </row>
    <row r="27" spans="1:15">
      <c r="A27" s="522" t="s">
        <v>61</v>
      </c>
      <c r="B27" s="809" t="s">
        <v>62</v>
      </c>
      <c r="C27" s="810"/>
      <c r="D27" s="811"/>
      <c r="E27" s="389">
        <v>0.02</v>
      </c>
      <c r="F27" s="388">
        <v>0.57999999999999996</v>
      </c>
      <c r="G27" s="388">
        <v>0.4</v>
      </c>
      <c r="H27" s="394"/>
      <c r="I27" s="552">
        <v>0.06</v>
      </c>
      <c r="J27" s="825" t="s">
        <v>80</v>
      </c>
      <c r="K27" s="825"/>
      <c r="L27" s="825"/>
    </row>
    <row r="28" spans="1:15">
      <c r="A28" s="522" t="s">
        <v>63</v>
      </c>
      <c r="B28" s="809" t="s">
        <v>64</v>
      </c>
      <c r="C28" s="810"/>
      <c r="D28" s="811"/>
      <c r="E28" s="389">
        <v>0.01</v>
      </c>
      <c r="F28" s="388">
        <v>0.67</v>
      </c>
      <c r="G28" s="388">
        <v>0.32</v>
      </c>
      <c r="H28" s="394"/>
      <c r="I28" s="552">
        <v>0.06</v>
      </c>
      <c r="J28" s="825" t="s">
        <v>58</v>
      </c>
      <c r="K28" s="825"/>
      <c r="L28" s="825"/>
    </row>
    <row r="29" spans="1:15">
      <c r="A29" s="522" t="s">
        <v>65</v>
      </c>
      <c r="B29" s="809" t="s">
        <v>66</v>
      </c>
      <c r="C29" s="810"/>
      <c r="D29" s="811"/>
      <c r="E29" s="389">
        <v>0.01</v>
      </c>
      <c r="F29" s="388">
        <v>0.63</v>
      </c>
      <c r="G29" s="388">
        <v>0.36</v>
      </c>
      <c r="H29" s="394"/>
      <c r="I29" s="552">
        <v>0.03</v>
      </c>
      <c r="J29" s="825" t="s">
        <v>82</v>
      </c>
      <c r="K29" s="825"/>
      <c r="L29" s="825"/>
    </row>
    <row r="30" spans="1:15">
      <c r="A30" s="522" t="s">
        <v>67</v>
      </c>
      <c r="B30" s="809" t="s">
        <v>68</v>
      </c>
      <c r="C30" s="810"/>
      <c r="D30" s="811"/>
      <c r="E30" s="389">
        <v>0.03</v>
      </c>
      <c r="F30" s="388">
        <v>0.56000000000000005</v>
      </c>
      <c r="G30" s="388">
        <v>0.42</v>
      </c>
      <c r="H30" s="394"/>
      <c r="I30" s="552">
        <v>0.03</v>
      </c>
      <c r="J30" s="825" t="s">
        <v>68</v>
      </c>
      <c r="K30" s="825"/>
      <c r="L30" s="825"/>
    </row>
    <row r="31" spans="1:15">
      <c r="A31" s="522" t="s">
        <v>69</v>
      </c>
      <c r="B31" s="809" t="s">
        <v>70</v>
      </c>
      <c r="C31" s="810"/>
      <c r="D31" s="811"/>
      <c r="E31" s="389">
        <v>0.06</v>
      </c>
      <c r="F31" s="388">
        <v>0.67</v>
      </c>
      <c r="G31" s="388">
        <v>0.27</v>
      </c>
      <c r="H31" s="394"/>
      <c r="I31" s="552">
        <v>0.02</v>
      </c>
      <c r="J31" s="825" t="s">
        <v>60</v>
      </c>
      <c r="K31" s="825"/>
      <c r="L31" s="825"/>
    </row>
    <row r="32" spans="1:15">
      <c r="A32" s="522" t="s">
        <v>71</v>
      </c>
      <c r="B32" s="809" t="s">
        <v>72</v>
      </c>
      <c r="C32" s="810"/>
      <c r="D32" s="811"/>
      <c r="E32" s="389">
        <v>0.01</v>
      </c>
      <c r="F32" s="388">
        <v>0.77</v>
      </c>
      <c r="G32" s="388">
        <v>0.22</v>
      </c>
      <c r="H32" s="394"/>
      <c r="I32" s="552">
        <v>0.02</v>
      </c>
      <c r="J32" s="825" t="s">
        <v>62</v>
      </c>
      <c r="K32" s="825"/>
      <c r="L32" s="825"/>
    </row>
    <row r="33" spans="1:12">
      <c r="A33" s="522" t="s">
        <v>73</v>
      </c>
      <c r="B33" s="809" t="s">
        <v>74</v>
      </c>
      <c r="C33" s="810"/>
      <c r="D33" s="811"/>
      <c r="E33" s="389">
        <v>0.02</v>
      </c>
      <c r="F33" s="388">
        <v>0.66</v>
      </c>
      <c r="G33" s="388">
        <v>0.32</v>
      </c>
      <c r="H33" s="394"/>
      <c r="I33" s="552">
        <v>0.02</v>
      </c>
      <c r="J33" s="825" t="s">
        <v>74</v>
      </c>
      <c r="K33" s="825"/>
      <c r="L33" s="825"/>
    </row>
    <row r="34" spans="1:12">
      <c r="A34" s="522" t="s">
        <v>75</v>
      </c>
      <c r="B34" s="809" t="s">
        <v>76</v>
      </c>
      <c r="C34" s="810"/>
      <c r="D34" s="811"/>
      <c r="E34" s="389">
        <v>0.02</v>
      </c>
      <c r="F34" s="388">
        <v>0.7</v>
      </c>
      <c r="G34" s="388">
        <v>0.27</v>
      </c>
      <c r="H34" s="394"/>
      <c r="I34" s="552">
        <v>0.02</v>
      </c>
      <c r="J34" s="825" t="s">
        <v>76</v>
      </c>
      <c r="K34" s="825"/>
      <c r="L34" s="825"/>
    </row>
    <row r="35" spans="1:12">
      <c r="A35" s="522" t="s">
        <v>77</v>
      </c>
      <c r="B35" s="809" t="s">
        <v>78</v>
      </c>
      <c r="C35" s="810"/>
      <c r="D35" s="811"/>
      <c r="E35" s="389">
        <v>7.0000000000000007E-2</v>
      </c>
      <c r="F35" s="388">
        <v>0.46</v>
      </c>
      <c r="G35" s="388">
        <v>0.47</v>
      </c>
      <c r="H35" s="394"/>
      <c r="I35" s="552">
        <v>0.02</v>
      </c>
      <c r="J35" s="829" t="s">
        <v>84</v>
      </c>
      <c r="K35" s="829"/>
      <c r="L35" s="829"/>
    </row>
    <row r="36" spans="1:12">
      <c r="A36" s="522" t="s">
        <v>79</v>
      </c>
      <c r="B36" s="809" t="s">
        <v>80</v>
      </c>
      <c r="C36" s="810"/>
      <c r="D36" s="811"/>
      <c r="E36" s="389">
        <v>0.06</v>
      </c>
      <c r="F36" s="388">
        <v>0.4</v>
      </c>
      <c r="G36" s="388">
        <v>0.53</v>
      </c>
      <c r="H36" s="394"/>
      <c r="I36" s="552">
        <v>0.01</v>
      </c>
      <c r="J36" s="825" t="s">
        <v>64</v>
      </c>
      <c r="K36" s="825"/>
      <c r="L36" s="825"/>
    </row>
    <row r="37" spans="1:12">
      <c r="A37" s="522" t="s">
        <v>81</v>
      </c>
      <c r="B37" s="809" t="s">
        <v>82</v>
      </c>
      <c r="C37" s="810"/>
      <c r="D37" s="811"/>
      <c r="E37" s="389">
        <v>0.03</v>
      </c>
      <c r="F37" s="388">
        <v>0.59</v>
      </c>
      <c r="G37" s="388">
        <v>0.38</v>
      </c>
      <c r="H37" s="394"/>
      <c r="I37" s="552">
        <v>0.01</v>
      </c>
      <c r="J37" s="825" t="s">
        <v>66</v>
      </c>
      <c r="K37" s="825"/>
      <c r="L37" s="825"/>
    </row>
    <row r="38" spans="1:12">
      <c r="A38" s="126" t="s">
        <v>83</v>
      </c>
      <c r="B38" s="800" t="s">
        <v>84</v>
      </c>
      <c r="C38" s="801"/>
      <c r="D38" s="802"/>
      <c r="E38" s="389">
        <v>0.02</v>
      </c>
      <c r="F38" s="388">
        <v>0.53</v>
      </c>
      <c r="G38" s="388">
        <v>0.45</v>
      </c>
      <c r="H38" s="394"/>
      <c r="I38" s="552">
        <v>0.01</v>
      </c>
      <c r="J38" s="825" t="s">
        <v>72</v>
      </c>
      <c r="K38" s="825"/>
      <c r="L38" s="825"/>
    </row>
    <row r="39" spans="1:12">
      <c r="A39" s="786" t="s">
        <v>30</v>
      </c>
      <c r="B39" s="787"/>
      <c r="C39" s="787"/>
      <c r="D39" s="788"/>
      <c r="E39" s="393">
        <f>SUM(E25:E38)</f>
        <v>0.44000000000000006</v>
      </c>
      <c r="F39" s="393">
        <f>SUM(F25:F38)</f>
        <v>8.61</v>
      </c>
      <c r="G39" s="393">
        <f>SUM(G25:G38)</f>
        <v>4.9300000000000006</v>
      </c>
      <c r="H39" s="394"/>
    </row>
    <row r="40" spans="1:12" ht="18.75">
      <c r="A40" s="711" t="s">
        <v>379</v>
      </c>
      <c r="B40" s="711"/>
      <c r="C40" s="390"/>
      <c r="D40" s="390"/>
      <c r="E40" s="390">
        <f>E39/14*100%</f>
        <v>3.1428571428571431E-2</v>
      </c>
      <c r="F40" s="390">
        <f>F39/14*100%</f>
        <v>0.61499999999999999</v>
      </c>
      <c r="G40" s="390">
        <f>G39/14*100%</f>
        <v>0.3521428571428572</v>
      </c>
      <c r="H40" s="29">
        <f>SUM(E40:G40)</f>
        <v>0.99857142857142867</v>
      </c>
    </row>
  </sheetData>
  <mergeCells count="46">
    <mergeCell ref="J28:L28"/>
    <mergeCell ref="J29:L29"/>
    <mergeCell ref="J37:L37"/>
    <mergeCell ref="J38:L38"/>
    <mergeCell ref="J31:L31"/>
    <mergeCell ref="J32:L32"/>
    <mergeCell ref="J33:L33"/>
    <mergeCell ref="J34:L34"/>
    <mergeCell ref="J35:L35"/>
    <mergeCell ref="J36:L36"/>
    <mergeCell ref="J30:L30"/>
    <mergeCell ref="B36:D36"/>
    <mergeCell ref="B37:D37"/>
    <mergeCell ref="B38:D38"/>
    <mergeCell ref="A39:D39"/>
    <mergeCell ref="A40:B40"/>
    <mergeCell ref="B34:D34"/>
    <mergeCell ref="B35:D35"/>
    <mergeCell ref="B28:D28"/>
    <mergeCell ref="B29:D29"/>
    <mergeCell ref="B30:D30"/>
    <mergeCell ref="B31:D31"/>
    <mergeCell ref="B32:D32"/>
    <mergeCell ref="B33:D33"/>
    <mergeCell ref="A1:O1"/>
    <mergeCell ref="A2:O2"/>
    <mergeCell ref="A4:A5"/>
    <mergeCell ref="B4:B5"/>
    <mergeCell ref="C4:C5"/>
    <mergeCell ref="D4:F4"/>
    <mergeCell ref="O4:O5"/>
    <mergeCell ref="B25:D25"/>
    <mergeCell ref="B26:D26"/>
    <mergeCell ref="B27:D27"/>
    <mergeCell ref="G4:G5"/>
    <mergeCell ref="H4:N4"/>
    <mergeCell ref="J25:L25"/>
    <mergeCell ref="J26:L26"/>
    <mergeCell ref="J27:L27"/>
    <mergeCell ref="E23:G23"/>
    <mergeCell ref="A19:B19"/>
    <mergeCell ref="D19:F19"/>
    <mergeCell ref="H19:N19"/>
    <mergeCell ref="A23:A24"/>
    <mergeCell ref="B23:D24"/>
    <mergeCell ref="A21:G21"/>
  </mergeCells>
  <pageMargins left="2.1" right="0.54" top="0.27559055118110237" bottom="0.43307086614173229" header="0.31496062992125984" footer="0.31496062992125984"/>
  <pageSetup paperSize="5" scale="80"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344"/>
  <sheetViews>
    <sheetView topLeftCell="A147" workbookViewId="0">
      <selection activeCell="L22" sqref="L22"/>
    </sheetView>
  </sheetViews>
  <sheetFormatPr defaultRowHeight="15"/>
  <cols>
    <col min="1" max="1" width="5.42578125" customWidth="1"/>
    <col min="2" max="2" width="35" customWidth="1"/>
    <col min="3" max="3" width="12.28515625" customWidth="1"/>
    <col min="4" max="4" width="12.140625" customWidth="1"/>
    <col min="5" max="5" width="13.140625" customWidth="1"/>
    <col min="6" max="6" width="6.85546875" customWidth="1"/>
    <col min="7" max="7" width="7.42578125" customWidth="1"/>
  </cols>
  <sheetData>
    <row r="1" spans="1:9" ht="15.75">
      <c r="A1" s="725" t="s">
        <v>41</v>
      </c>
      <c r="B1" s="725"/>
      <c r="C1" s="725"/>
      <c r="D1" s="725"/>
      <c r="E1" s="725"/>
      <c r="F1" s="725"/>
      <c r="G1" s="725"/>
      <c r="H1" s="725"/>
      <c r="I1" s="47"/>
    </row>
    <row r="2" spans="1:9" ht="15.75">
      <c r="A2" s="725" t="s">
        <v>624</v>
      </c>
      <c r="B2" s="725"/>
      <c r="C2" s="725"/>
      <c r="D2" s="725"/>
      <c r="E2" s="725"/>
      <c r="F2" s="725"/>
      <c r="G2" s="725"/>
      <c r="H2" s="725"/>
      <c r="I2" s="526"/>
    </row>
    <row r="3" spans="1:9" ht="15.75">
      <c r="A3" s="726" t="s">
        <v>42</v>
      </c>
      <c r="B3" s="726"/>
      <c r="C3" s="726"/>
      <c r="D3" s="726"/>
      <c r="E3" s="726"/>
      <c r="F3" s="726"/>
      <c r="G3" s="726"/>
      <c r="H3" s="726"/>
    </row>
    <row r="4" spans="1:9" ht="15.75">
      <c r="A4" s="726" t="s">
        <v>625</v>
      </c>
      <c r="B4" s="726"/>
      <c r="C4" s="726"/>
      <c r="D4" s="726"/>
      <c r="E4" s="726"/>
      <c r="F4" s="726"/>
      <c r="G4" s="726"/>
      <c r="H4" s="726"/>
    </row>
    <row r="5" spans="1:9" ht="15.75">
      <c r="A5" s="726" t="s">
        <v>43</v>
      </c>
      <c r="B5" s="726"/>
      <c r="C5" s="726"/>
      <c r="D5" s="726"/>
      <c r="E5" s="726"/>
      <c r="F5" s="726"/>
      <c r="G5" s="726"/>
      <c r="H5" s="726"/>
    </row>
    <row r="6" spans="1:9">
      <c r="A6" s="724" t="s">
        <v>44</v>
      </c>
      <c r="B6" s="724"/>
      <c r="C6" s="724"/>
      <c r="D6" s="724"/>
      <c r="E6" s="724"/>
      <c r="F6" s="724"/>
      <c r="G6" s="724"/>
      <c r="H6" s="724"/>
    </row>
    <row r="7" spans="1:9">
      <c r="A7" s="51"/>
      <c r="B7" s="52"/>
      <c r="C7" s="52"/>
      <c r="D7" s="52"/>
      <c r="E7" s="52"/>
      <c r="F7" s="52"/>
      <c r="G7" s="52"/>
    </row>
    <row r="8" spans="1:9" ht="15.75" thickBot="1">
      <c r="A8" s="53"/>
      <c r="E8" s="54"/>
    </row>
    <row r="9" spans="1:9" ht="15.75" thickTop="1">
      <c r="A9" s="32" t="s">
        <v>45</v>
      </c>
      <c r="B9" s="55" t="s">
        <v>46</v>
      </c>
      <c r="C9" s="32" t="s">
        <v>47</v>
      </c>
      <c r="D9" s="32" t="s">
        <v>48</v>
      </c>
      <c r="E9" s="56" t="s">
        <v>49</v>
      </c>
    </row>
    <row r="10" spans="1:9">
      <c r="A10" s="745">
        <v>1</v>
      </c>
      <c r="B10" s="653" t="s">
        <v>23</v>
      </c>
      <c r="C10" s="20" t="s">
        <v>29</v>
      </c>
      <c r="D10" s="523">
        <v>175</v>
      </c>
      <c r="E10" s="57">
        <f>D10/341*100%</f>
        <v>0.51319648093841641</v>
      </c>
      <c r="F10">
        <f>SUM(D10:D12)</f>
        <v>341</v>
      </c>
    </row>
    <row r="11" spans="1:9">
      <c r="A11" s="746"/>
      <c r="B11" s="654"/>
      <c r="C11" s="20" t="s">
        <v>32</v>
      </c>
      <c r="D11" s="523">
        <v>124</v>
      </c>
      <c r="E11" s="57">
        <f t="shared" ref="E11:E19" si="0">D11/341*100%</f>
        <v>0.36363636363636365</v>
      </c>
    </row>
    <row r="12" spans="1:9">
      <c r="A12" s="747"/>
      <c r="B12" s="655"/>
      <c r="C12" s="20" t="s">
        <v>33</v>
      </c>
      <c r="D12" s="523">
        <v>42</v>
      </c>
      <c r="E12" s="57">
        <f t="shared" si="0"/>
        <v>0.12316715542521994</v>
      </c>
    </row>
    <row r="13" spans="1:9">
      <c r="A13" s="745">
        <v>2</v>
      </c>
      <c r="B13" s="653" t="s">
        <v>34</v>
      </c>
      <c r="C13" s="20" t="s">
        <v>35</v>
      </c>
      <c r="D13" s="523">
        <v>51</v>
      </c>
      <c r="E13" s="57">
        <f t="shared" si="0"/>
        <v>0.14956011730205279</v>
      </c>
    </row>
    <row r="14" spans="1:9">
      <c r="A14" s="746"/>
      <c r="B14" s="654"/>
      <c r="C14" s="36" t="s">
        <v>36</v>
      </c>
      <c r="D14" s="523">
        <v>57</v>
      </c>
      <c r="E14" s="57">
        <f t="shared" si="0"/>
        <v>0.16715542521994134</v>
      </c>
    </row>
    <row r="15" spans="1:9">
      <c r="A15" s="746"/>
      <c r="B15" s="654"/>
      <c r="C15" s="20" t="s">
        <v>37</v>
      </c>
      <c r="D15" s="523">
        <v>136</v>
      </c>
      <c r="E15" s="57">
        <f t="shared" si="0"/>
        <v>0.39882697947214074</v>
      </c>
    </row>
    <row r="16" spans="1:9">
      <c r="A16" s="746"/>
      <c r="B16" s="654"/>
      <c r="C16" s="20" t="s">
        <v>38</v>
      </c>
      <c r="D16" s="523">
        <v>16</v>
      </c>
      <c r="E16" s="57">
        <f t="shared" si="0"/>
        <v>4.6920821114369501E-2</v>
      </c>
    </row>
    <row r="17" spans="1:9">
      <c r="A17" s="746"/>
      <c r="B17" s="654"/>
      <c r="C17" s="20" t="s">
        <v>10</v>
      </c>
      <c r="D17" s="523">
        <v>37</v>
      </c>
      <c r="E17" s="57">
        <f t="shared" si="0"/>
        <v>0.10850439882697947</v>
      </c>
    </row>
    <row r="18" spans="1:9">
      <c r="A18" s="746"/>
      <c r="B18" s="654"/>
      <c r="C18" s="20" t="s">
        <v>50</v>
      </c>
      <c r="D18" s="523">
        <v>1</v>
      </c>
      <c r="E18" s="57">
        <f t="shared" si="0"/>
        <v>2.9325513196480938E-3</v>
      </c>
    </row>
    <row r="19" spans="1:9">
      <c r="A19" s="747"/>
      <c r="B19" s="655"/>
      <c r="C19" s="20" t="s">
        <v>33</v>
      </c>
      <c r="D19" s="523">
        <v>43</v>
      </c>
      <c r="E19" s="57">
        <f t="shared" si="0"/>
        <v>0.12609970674486803</v>
      </c>
    </row>
    <row r="20" spans="1:9" ht="15.75" thickBot="1">
      <c r="A20" s="53"/>
      <c r="E20" s="29">
        <f>SUM(E13:E19)</f>
        <v>1</v>
      </c>
    </row>
    <row r="21" spans="1:9">
      <c r="A21" s="736" t="s">
        <v>45</v>
      </c>
      <c r="B21" s="736" t="s">
        <v>51</v>
      </c>
      <c r="C21" s="730" t="s">
        <v>52</v>
      </c>
      <c r="D21" s="730" t="s">
        <v>53</v>
      </c>
      <c r="E21" s="730" t="s">
        <v>54</v>
      </c>
      <c r="F21" s="730" t="s">
        <v>55</v>
      </c>
      <c r="G21" s="732" t="s">
        <v>56</v>
      </c>
    </row>
    <row r="22" spans="1:9" ht="15.75" thickBot="1">
      <c r="A22" s="748"/>
      <c r="B22" s="748"/>
      <c r="C22" s="731"/>
      <c r="D22" s="830"/>
      <c r="E22" s="731"/>
      <c r="F22" s="731"/>
      <c r="G22" s="733"/>
    </row>
    <row r="23" spans="1:9" ht="15.75" thickTop="1">
      <c r="A23" s="58" t="s">
        <v>57</v>
      </c>
      <c r="B23" s="59" t="s">
        <v>58</v>
      </c>
      <c r="C23" s="49">
        <v>341</v>
      </c>
      <c r="D23" s="118">
        <v>1091</v>
      </c>
      <c r="E23" s="61">
        <f>D23/C23</f>
        <v>3.1994134897360702</v>
      </c>
      <c r="F23" s="61">
        <f>E23*0.071</f>
        <v>0.22715835777126098</v>
      </c>
      <c r="G23" s="585">
        <f>F23*25</f>
        <v>5.6789589442815247</v>
      </c>
      <c r="I23" s="46">
        <v>5.6789589442815247</v>
      </c>
    </row>
    <row r="24" spans="1:9">
      <c r="A24" s="63" t="s">
        <v>59</v>
      </c>
      <c r="B24" s="64" t="s">
        <v>60</v>
      </c>
      <c r="C24" s="523">
        <v>341</v>
      </c>
      <c r="D24" s="525">
        <v>1092</v>
      </c>
      <c r="E24" s="66">
        <f>D24/C24</f>
        <v>3.2023460410557183</v>
      </c>
      <c r="F24" s="66">
        <f>E24*0.071</f>
        <v>0.22736656891495599</v>
      </c>
      <c r="G24" s="397">
        <f>F24*25</f>
        <v>5.6841642228738998</v>
      </c>
      <c r="I24" s="46">
        <v>5.6789589442815247</v>
      </c>
    </row>
    <row r="25" spans="1:9">
      <c r="A25" s="63" t="s">
        <v>61</v>
      </c>
      <c r="B25" s="64" t="s">
        <v>62</v>
      </c>
      <c r="C25" s="523">
        <v>341</v>
      </c>
      <c r="D25" s="525">
        <v>1151</v>
      </c>
      <c r="E25" s="66">
        <f t="shared" ref="E25:E36" si="1">D25/C25</f>
        <v>3.3753665689149561</v>
      </c>
      <c r="F25" s="66">
        <f t="shared" ref="F25:F36" si="2">E25*0.071</f>
        <v>0.23965102639296187</v>
      </c>
      <c r="G25" s="67">
        <f t="shared" ref="G25:G36" si="3">F25*25</f>
        <v>5.9912756598240469</v>
      </c>
      <c r="I25" s="46">
        <v>5.6841642228738998</v>
      </c>
    </row>
    <row r="26" spans="1:9">
      <c r="A26" s="63" t="s">
        <v>63</v>
      </c>
      <c r="B26" s="64" t="s">
        <v>64</v>
      </c>
      <c r="C26" s="523">
        <v>341</v>
      </c>
      <c r="D26" s="525">
        <v>1126</v>
      </c>
      <c r="E26" s="66">
        <f t="shared" si="1"/>
        <v>3.3020527859237538</v>
      </c>
      <c r="F26" s="66">
        <f t="shared" si="2"/>
        <v>0.2344457478005865</v>
      </c>
      <c r="G26" s="67">
        <f t="shared" si="3"/>
        <v>5.861143695014662</v>
      </c>
      <c r="I26" s="46">
        <v>5.6841642228738998</v>
      </c>
    </row>
    <row r="27" spans="1:9">
      <c r="A27" s="63" t="s">
        <v>65</v>
      </c>
      <c r="B27" s="64" t="s">
        <v>66</v>
      </c>
      <c r="C27" s="523">
        <v>341</v>
      </c>
      <c r="D27" s="525">
        <v>1141</v>
      </c>
      <c r="E27" s="66">
        <f t="shared" si="1"/>
        <v>3.3460410557184752</v>
      </c>
      <c r="F27" s="66">
        <f t="shared" si="2"/>
        <v>0.23756891495601171</v>
      </c>
      <c r="G27" s="67">
        <f t="shared" si="3"/>
        <v>5.9392228739002926</v>
      </c>
      <c r="I27" s="46">
        <v>5.7674486803519054</v>
      </c>
    </row>
    <row r="28" spans="1:9">
      <c r="A28" s="63" t="s">
        <v>67</v>
      </c>
      <c r="B28" s="64" t="s">
        <v>68</v>
      </c>
      <c r="C28" s="523">
        <v>341</v>
      </c>
      <c r="D28" s="525">
        <v>1156</v>
      </c>
      <c r="E28" s="66">
        <f t="shared" si="1"/>
        <v>3.3900293255131966</v>
      </c>
      <c r="F28" s="66">
        <f t="shared" si="2"/>
        <v>0.24069208211143694</v>
      </c>
      <c r="G28" s="67">
        <f t="shared" si="3"/>
        <v>6.017302052785924</v>
      </c>
      <c r="I28" s="46">
        <v>5.8507331378299119</v>
      </c>
    </row>
    <row r="29" spans="1:9">
      <c r="A29" s="63" t="s">
        <v>69</v>
      </c>
      <c r="B29" s="64" t="s">
        <v>70</v>
      </c>
      <c r="C29" s="523">
        <v>341</v>
      </c>
      <c r="D29" s="525">
        <v>1092</v>
      </c>
      <c r="E29" s="66">
        <f t="shared" si="1"/>
        <v>3.2023460410557183</v>
      </c>
      <c r="F29" s="66">
        <f t="shared" si="2"/>
        <v>0.22736656891495599</v>
      </c>
      <c r="G29" s="397">
        <f t="shared" si="3"/>
        <v>5.6841642228738998</v>
      </c>
      <c r="I29" s="46">
        <v>5.861143695014662</v>
      </c>
    </row>
    <row r="30" spans="1:9">
      <c r="A30" s="63" t="s">
        <v>71</v>
      </c>
      <c r="B30" s="64" t="s">
        <v>72</v>
      </c>
      <c r="C30" s="523">
        <v>341</v>
      </c>
      <c r="D30" s="525">
        <v>1091</v>
      </c>
      <c r="E30" s="66">
        <f t="shared" si="1"/>
        <v>3.1994134897360702</v>
      </c>
      <c r="F30" s="66">
        <f t="shared" si="2"/>
        <v>0.22715835777126098</v>
      </c>
      <c r="G30" s="397">
        <f t="shared" si="3"/>
        <v>5.6789589442815247</v>
      </c>
      <c r="I30" s="46">
        <v>5.9392228739002926</v>
      </c>
    </row>
    <row r="31" spans="1:9">
      <c r="A31" s="63" t="s">
        <v>73</v>
      </c>
      <c r="B31" s="64" t="s">
        <v>74</v>
      </c>
      <c r="C31" s="523">
        <v>341</v>
      </c>
      <c r="D31" s="525">
        <v>1124</v>
      </c>
      <c r="E31" s="66">
        <f t="shared" si="1"/>
        <v>3.2961876832844577</v>
      </c>
      <c r="F31" s="66">
        <f t="shared" si="2"/>
        <v>0.23402932551319647</v>
      </c>
      <c r="G31" s="67">
        <f t="shared" si="3"/>
        <v>5.8507331378299119</v>
      </c>
      <c r="I31" s="46">
        <v>5.9444281524926676</v>
      </c>
    </row>
    <row r="32" spans="1:9">
      <c r="A32" s="63" t="s">
        <v>75</v>
      </c>
      <c r="B32" s="64" t="s">
        <v>76</v>
      </c>
      <c r="C32" s="523">
        <v>341</v>
      </c>
      <c r="D32" s="525">
        <v>1108</v>
      </c>
      <c r="E32" s="66">
        <f t="shared" si="1"/>
        <v>3.2492668621700878</v>
      </c>
      <c r="F32" s="66">
        <f t="shared" si="2"/>
        <v>0.23069794721407622</v>
      </c>
      <c r="G32" s="67">
        <f t="shared" si="3"/>
        <v>5.7674486803519054</v>
      </c>
      <c r="I32" s="46">
        <v>5.9912756598240469</v>
      </c>
    </row>
    <row r="33" spans="1:9">
      <c r="A33" s="63" t="s">
        <v>77</v>
      </c>
      <c r="B33" s="64" t="s">
        <v>78</v>
      </c>
      <c r="C33" s="523">
        <v>341</v>
      </c>
      <c r="D33" s="525">
        <v>1158</v>
      </c>
      <c r="E33" s="66">
        <f t="shared" si="1"/>
        <v>3.3958944281524928</v>
      </c>
      <c r="F33" s="66">
        <f>E33*0.071</f>
        <v>0.24110850439882697</v>
      </c>
      <c r="G33" s="67">
        <f t="shared" si="3"/>
        <v>6.0277126099706742</v>
      </c>
      <c r="I33" s="46">
        <v>6.017302052785924</v>
      </c>
    </row>
    <row r="34" spans="1:9">
      <c r="A34" s="63" t="s">
        <v>79</v>
      </c>
      <c r="B34" s="64" t="s">
        <v>80</v>
      </c>
      <c r="C34" s="523">
        <v>341</v>
      </c>
      <c r="D34" s="525">
        <v>1183</v>
      </c>
      <c r="E34" s="66">
        <f t="shared" si="1"/>
        <v>3.469208211143695</v>
      </c>
      <c r="F34" s="66">
        <f t="shared" si="2"/>
        <v>0.24631378299120232</v>
      </c>
      <c r="G34" s="140">
        <f t="shared" si="3"/>
        <v>6.1578445747800581</v>
      </c>
      <c r="I34" s="46">
        <v>6.0277126099706742</v>
      </c>
    </row>
    <row r="35" spans="1:9">
      <c r="A35" s="68" t="s">
        <v>81</v>
      </c>
      <c r="B35" s="69" t="s">
        <v>82</v>
      </c>
      <c r="C35" s="523">
        <v>341</v>
      </c>
      <c r="D35" s="525">
        <v>1142</v>
      </c>
      <c r="E35" s="66">
        <f t="shared" si="1"/>
        <v>3.3489736070381233</v>
      </c>
      <c r="F35" s="70">
        <f t="shared" si="2"/>
        <v>0.23777712609970672</v>
      </c>
      <c r="G35" s="71">
        <f t="shared" si="3"/>
        <v>5.9444281524926676</v>
      </c>
      <c r="I35" s="46">
        <v>6.0797653958944275</v>
      </c>
    </row>
    <row r="36" spans="1:9">
      <c r="A36" s="63" t="s">
        <v>83</v>
      </c>
      <c r="B36" s="64" t="s">
        <v>84</v>
      </c>
      <c r="C36" s="523">
        <v>341</v>
      </c>
      <c r="D36" s="525">
        <v>1168</v>
      </c>
      <c r="E36" s="66">
        <f t="shared" si="1"/>
        <v>3.4252199413489737</v>
      </c>
      <c r="F36" s="66">
        <f t="shared" si="2"/>
        <v>0.24319061583577711</v>
      </c>
      <c r="G36" s="140">
        <f t="shared" si="3"/>
        <v>6.0797653958944275</v>
      </c>
      <c r="I36" s="46">
        <v>6.1578445747800581</v>
      </c>
    </row>
    <row r="37" spans="1:9">
      <c r="A37" s="711" t="s">
        <v>85</v>
      </c>
      <c r="B37" s="711"/>
      <c r="C37" s="711"/>
      <c r="D37" s="711"/>
      <c r="E37" s="711"/>
      <c r="F37" s="72">
        <f>SUM(F23:F36)</f>
        <v>3.2945249266862167</v>
      </c>
      <c r="G37" s="279">
        <f>SUM(G23:G36)</f>
        <v>82.363123167155422</v>
      </c>
    </row>
    <row r="38" spans="1:9">
      <c r="A38" s="74"/>
      <c r="B38" s="76"/>
      <c r="C38" s="76"/>
      <c r="D38" s="76"/>
    </row>
    <row r="39" spans="1:9" ht="45">
      <c r="A39" s="74"/>
      <c r="B39" s="77" t="s">
        <v>86</v>
      </c>
      <c r="C39" s="77" t="s">
        <v>87</v>
      </c>
      <c r="D39" s="77" t="s">
        <v>88</v>
      </c>
      <c r="E39" s="77" t="s">
        <v>89</v>
      </c>
    </row>
    <row r="40" spans="1:9">
      <c r="A40" s="74"/>
      <c r="B40" s="525" t="s">
        <v>90</v>
      </c>
      <c r="C40" s="523" t="s">
        <v>91</v>
      </c>
      <c r="D40" s="523" t="s">
        <v>21</v>
      </c>
      <c r="E40" s="523" t="s">
        <v>92</v>
      </c>
    </row>
    <row r="41" spans="1:9">
      <c r="A41" s="74"/>
      <c r="B41" s="525" t="s">
        <v>95</v>
      </c>
      <c r="C41" s="523" t="s">
        <v>96</v>
      </c>
      <c r="D41" s="523" t="s">
        <v>20</v>
      </c>
      <c r="E41" s="523" t="s">
        <v>97</v>
      </c>
    </row>
    <row r="42" spans="1:9">
      <c r="A42" s="74"/>
      <c r="B42" s="525" t="s">
        <v>98</v>
      </c>
      <c r="C42" s="523" t="s">
        <v>99</v>
      </c>
      <c r="D42" s="523" t="s">
        <v>19</v>
      </c>
      <c r="E42" s="523" t="s">
        <v>28</v>
      </c>
    </row>
    <row r="43" spans="1:9">
      <c r="A43" s="74"/>
      <c r="B43" s="525" t="s">
        <v>100</v>
      </c>
      <c r="C43" s="523" t="s">
        <v>101</v>
      </c>
      <c r="D43" s="523" t="s">
        <v>18</v>
      </c>
      <c r="E43" s="523" t="s">
        <v>31</v>
      </c>
    </row>
    <row r="44" spans="1:9">
      <c r="A44" s="74"/>
      <c r="B44" s="45"/>
      <c r="C44" s="30"/>
      <c r="D44" s="104"/>
    </row>
    <row r="45" spans="1:9">
      <c r="A45" s="105" t="s">
        <v>103</v>
      </c>
      <c r="B45" s="105"/>
      <c r="C45" s="105"/>
      <c r="D45" s="105"/>
      <c r="E45" s="105"/>
      <c r="F45" s="105"/>
      <c r="G45" s="105"/>
    </row>
    <row r="46" spans="1:9" ht="15.75">
      <c r="A46" s="105" t="s">
        <v>217</v>
      </c>
      <c r="B46" s="105"/>
      <c r="C46" s="105"/>
      <c r="D46" s="259">
        <f>G37</f>
        <v>82.363123167155422</v>
      </c>
      <c r="E46" s="106"/>
    </row>
    <row r="47" spans="1:9">
      <c r="A47" s="105" t="s">
        <v>626</v>
      </c>
      <c r="B47" s="105"/>
      <c r="C47" s="105"/>
      <c r="D47" s="105"/>
      <c r="E47" s="105"/>
    </row>
    <row r="48" spans="1:9" ht="21">
      <c r="A48" s="105" t="s">
        <v>373</v>
      </c>
      <c r="B48" s="105"/>
      <c r="C48" s="105"/>
      <c r="D48" s="105"/>
      <c r="E48" s="105"/>
    </row>
    <row r="49" spans="1:8">
      <c r="A49" s="53"/>
    </row>
    <row r="50" spans="1:8">
      <c r="A50" s="105" t="s">
        <v>120</v>
      </c>
      <c r="D50" t="s">
        <v>646</v>
      </c>
    </row>
    <row r="51" spans="1:8">
      <c r="A51" s="563" t="s">
        <v>121</v>
      </c>
      <c r="D51" t="s">
        <v>561</v>
      </c>
    </row>
    <row r="53" spans="1:8">
      <c r="A53" s="105"/>
    </row>
    <row r="54" spans="1:8">
      <c r="A54" s="105"/>
    </row>
    <row r="55" spans="1:8">
      <c r="A55" s="105" t="s">
        <v>122</v>
      </c>
      <c r="D55" s="254" t="s">
        <v>652</v>
      </c>
    </row>
    <row r="56" spans="1:8">
      <c r="A56" t="s">
        <v>650</v>
      </c>
      <c r="D56" t="s">
        <v>651</v>
      </c>
    </row>
    <row r="60" spans="1:8">
      <c r="A60" s="729" t="s">
        <v>627</v>
      </c>
      <c r="B60" s="729"/>
      <c r="C60" s="729"/>
      <c r="D60" s="729"/>
      <c r="E60" s="729"/>
      <c r="F60" s="729"/>
      <c r="G60" s="729"/>
      <c r="H60" s="280"/>
    </row>
    <row r="61" spans="1:8">
      <c r="A61" s="127"/>
      <c r="B61" s="127"/>
      <c r="C61" s="127"/>
      <c r="D61" s="127"/>
      <c r="E61" s="127"/>
      <c r="F61" s="127"/>
      <c r="G61" s="127"/>
      <c r="H61" s="127"/>
    </row>
    <row r="62" spans="1:8" ht="19.5" thickBot="1">
      <c r="A62" s="128" t="s">
        <v>628</v>
      </c>
      <c r="B62" s="129"/>
      <c r="C62" s="130"/>
      <c r="D62" s="130"/>
      <c r="E62" s="130"/>
      <c r="F62" s="130"/>
      <c r="G62" s="130"/>
      <c r="H62" s="130"/>
    </row>
    <row r="63" spans="1:8">
      <c r="A63" s="736" t="s">
        <v>45</v>
      </c>
      <c r="B63" s="736" t="s">
        <v>51</v>
      </c>
      <c r="C63" s="738" t="s">
        <v>52</v>
      </c>
      <c r="D63" s="732" t="s">
        <v>53</v>
      </c>
      <c r="E63" s="732" t="s">
        <v>384</v>
      </c>
      <c r="F63" s="732" t="s">
        <v>55</v>
      </c>
      <c r="G63" s="732" t="s">
        <v>56</v>
      </c>
    </row>
    <row r="64" spans="1:8" ht="15.75" thickBot="1">
      <c r="A64" s="737"/>
      <c r="B64" s="737"/>
      <c r="C64" s="739"/>
      <c r="D64" s="740"/>
      <c r="E64" s="740"/>
      <c r="F64" s="740"/>
      <c r="G64" s="740"/>
    </row>
    <row r="65" spans="1:9" ht="15.75" thickTop="1">
      <c r="A65" s="131" t="s">
        <v>57</v>
      </c>
      <c r="B65" s="132" t="s">
        <v>58</v>
      </c>
      <c r="C65" s="133">
        <v>7</v>
      </c>
      <c r="D65" s="133">
        <v>23</v>
      </c>
      <c r="E65" s="71">
        <f>D65/7</f>
        <v>3.2857142857142856</v>
      </c>
      <c r="F65" s="71">
        <f>E65*0.071</f>
        <v>0.23328571428571426</v>
      </c>
      <c r="G65" s="397">
        <f>F65*25</f>
        <v>5.8321428571428564</v>
      </c>
      <c r="I65" s="46">
        <v>5.8321428571428564</v>
      </c>
    </row>
    <row r="66" spans="1:9">
      <c r="A66" s="126" t="s">
        <v>59</v>
      </c>
      <c r="B66" s="134" t="s">
        <v>60</v>
      </c>
      <c r="C66" s="133">
        <v>7</v>
      </c>
      <c r="D66" s="135">
        <v>23</v>
      </c>
      <c r="E66" s="71">
        <f t="shared" ref="E66:E78" si="4">D66/7</f>
        <v>3.2857142857142856</v>
      </c>
      <c r="F66" s="67">
        <f>E66*0.071</f>
        <v>0.23328571428571426</v>
      </c>
      <c r="G66" s="397">
        <f t="shared" ref="G66:G78" si="5">F66*25</f>
        <v>5.8321428571428564</v>
      </c>
      <c r="I66" s="46">
        <v>5.8321428571428564</v>
      </c>
    </row>
    <row r="67" spans="1:9">
      <c r="A67" s="126" t="s">
        <v>61</v>
      </c>
      <c r="B67" s="134" t="s">
        <v>62</v>
      </c>
      <c r="C67" s="133">
        <v>7</v>
      </c>
      <c r="D67" s="135">
        <v>24</v>
      </c>
      <c r="E67" s="71">
        <f t="shared" si="4"/>
        <v>3.4285714285714284</v>
      </c>
      <c r="F67" s="67">
        <f t="shared" ref="F67:F78" si="6">E67*0.071</f>
        <v>0.24342857142857138</v>
      </c>
      <c r="G67" s="71">
        <f t="shared" si="5"/>
        <v>6.0857142857142845</v>
      </c>
      <c r="I67" s="46">
        <v>6.0857142857142845</v>
      </c>
    </row>
    <row r="68" spans="1:9">
      <c r="A68" s="126" t="s">
        <v>63</v>
      </c>
      <c r="B68" s="134" t="s">
        <v>64</v>
      </c>
      <c r="C68" s="133">
        <v>7</v>
      </c>
      <c r="D68" s="135">
        <v>24</v>
      </c>
      <c r="E68" s="71">
        <f t="shared" si="4"/>
        <v>3.4285714285714284</v>
      </c>
      <c r="F68" s="67">
        <f t="shared" si="6"/>
        <v>0.24342857142857138</v>
      </c>
      <c r="G68" s="71">
        <f t="shared" si="5"/>
        <v>6.0857142857142845</v>
      </c>
      <c r="I68" s="46">
        <v>6.0857142857142845</v>
      </c>
    </row>
    <row r="69" spans="1:9">
      <c r="A69" s="126" t="s">
        <v>65</v>
      </c>
      <c r="B69" s="134" t="s">
        <v>66</v>
      </c>
      <c r="C69" s="133">
        <v>7</v>
      </c>
      <c r="D69" s="135">
        <v>26</v>
      </c>
      <c r="E69" s="71">
        <f t="shared" si="4"/>
        <v>3.7142857142857144</v>
      </c>
      <c r="F69" s="67">
        <f t="shared" si="6"/>
        <v>0.26371428571428568</v>
      </c>
      <c r="G69" s="71">
        <f t="shared" si="5"/>
        <v>6.5928571428571416</v>
      </c>
      <c r="I69" s="46">
        <v>6.0857142857142845</v>
      </c>
    </row>
    <row r="70" spans="1:9">
      <c r="A70" s="126" t="s">
        <v>67</v>
      </c>
      <c r="B70" s="134" t="s">
        <v>68</v>
      </c>
      <c r="C70" s="133">
        <v>7</v>
      </c>
      <c r="D70" s="135">
        <v>25</v>
      </c>
      <c r="E70" s="71">
        <f t="shared" si="4"/>
        <v>3.5714285714285716</v>
      </c>
      <c r="F70" s="67">
        <f t="shared" si="6"/>
        <v>0.25357142857142856</v>
      </c>
      <c r="G70" s="71">
        <f t="shared" si="5"/>
        <v>6.3392857142857135</v>
      </c>
      <c r="I70" s="46">
        <v>6.0857142857142845</v>
      </c>
    </row>
    <row r="71" spans="1:9">
      <c r="A71" s="126" t="s">
        <v>69</v>
      </c>
      <c r="B71" s="134" t="s">
        <v>70</v>
      </c>
      <c r="C71" s="133">
        <v>7</v>
      </c>
      <c r="D71" s="135">
        <v>25</v>
      </c>
      <c r="E71" s="71">
        <f t="shared" si="4"/>
        <v>3.5714285714285716</v>
      </c>
      <c r="F71" s="67">
        <f t="shared" si="6"/>
        <v>0.25357142857142856</v>
      </c>
      <c r="G71" s="71">
        <f t="shared" si="5"/>
        <v>6.3392857142857135</v>
      </c>
      <c r="I71" s="46">
        <v>6.0857142857142845</v>
      </c>
    </row>
    <row r="72" spans="1:9">
      <c r="A72" s="126" t="s">
        <v>71</v>
      </c>
      <c r="B72" s="134" t="s">
        <v>72</v>
      </c>
      <c r="C72" s="133">
        <v>7</v>
      </c>
      <c r="D72" s="135">
        <v>25</v>
      </c>
      <c r="E72" s="71">
        <f t="shared" si="4"/>
        <v>3.5714285714285716</v>
      </c>
      <c r="F72" s="67">
        <f t="shared" si="6"/>
        <v>0.25357142857142856</v>
      </c>
      <c r="G72" s="71">
        <f t="shared" si="5"/>
        <v>6.3392857142857135</v>
      </c>
      <c r="I72" s="46">
        <v>6.0857142857142845</v>
      </c>
    </row>
    <row r="73" spans="1:9">
      <c r="A73" s="126" t="s">
        <v>73</v>
      </c>
      <c r="B73" s="134" t="s">
        <v>74</v>
      </c>
      <c r="C73" s="133">
        <v>7</v>
      </c>
      <c r="D73" s="135">
        <v>24</v>
      </c>
      <c r="E73" s="71">
        <f t="shared" si="4"/>
        <v>3.4285714285714284</v>
      </c>
      <c r="F73" s="67">
        <f t="shared" si="6"/>
        <v>0.24342857142857138</v>
      </c>
      <c r="G73" s="71">
        <f t="shared" si="5"/>
        <v>6.0857142857142845</v>
      </c>
      <c r="I73" s="46">
        <v>6.3392857142857135</v>
      </c>
    </row>
    <row r="74" spans="1:9">
      <c r="A74" s="126" t="s">
        <v>75</v>
      </c>
      <c r="B74" s="134" t="s">
        <v>76</v>
      </c>
      <c r="C74" s="133">
        <v>7</v>
      </c>
      <c r="D74" s="135">
        <v>25</v>
      </c>
      <c r="E74" s="71">
        <f t="shared" si="4"/>
        <v>3.5714285714285716</v>
      </c>
      <c r="F74" s="67">
        <f t="shared" si="6"/>
        <v>0.25357142857142856</v>
      </c>
      <c r="G74" s="71">
        <f t="shared" si="5"/>
        <v>6.3392857142857135</v>
      </c>
      <c r="I74" s="46">
        <v>6.3392857142857135</v>
      </c>
    </row>
    <row r="75" spans="1:9">
      <c r="A75" s="126" t="s">
        <v>77</v>
      </c>
      <c r="B75" s="134" t="s">
        <v>78</v>
      </c>
      <c r="C75" s="133">
        <v>7</v>
      </c>
      <c r="D75" s="135">
        <v>24</v>
      </c>
      <c r="E75" s="71">
        <f t="shared" si="4"/>
        <v>3.4285714285714284</v>
      </c>
      <c r="F75" s="67">
        <f t="shared" si="6"/>
        <v>0.24342857142857138</v>
      </c>
      <c r="G75" s="71">
        <f t="shared" si="5"/>
        <v>6.0857142857142845</v>
      </c>
      <c r="I75" s="46">
        <v>6.3392857142857135</v>
      </c>
    </row>
    <row r="76" spans="1:9">
      <c r="A76" s="522" t="s">
        <v>79</v>
      </c>
      <c r="B76" s="141" t="s">
        <v>80</v>
      </c>
      <c r="C76" s="133">
        <v>7</v>
      </c>
      <c r="D76" s="133">
        <v>24</v>
      </c>
      <c r="E76" s="71">
        <f t="shared" si="4"/>
        <v>3.4285714285714284</v>
      </c>
      <c r="F76" s="67">
        <f t="shared" si="6"/>
        <v>0.24342857142857138</v>
      </c>
      <c r="G76" s="71">
        <f t="shared" si="5"/>
        <v>6.0857142857142845</v>
      </c>
      <c r="I76" s="46">
        <v>6.3392857142857135</v>
      </c>
    </row>
    <row r="77" spans="1:9">
      <c r="A77" s="126" t="s">
        <v>81</v>
      </c>
      <c r="B77" s="134" t="s">
        <v>82</v>
      </c>
      <c r="C77" s="133">
        <v>7</v>
      </c>
      <c r="D77" s="135">
        <v>24</v>
      </c>
      <c r="E77" s="71">
        <f t="shared" si="4"/>
        <v>3.4285714285714284</v>
      </c>
      <c r="F77" s="67">
        <f t="shared" si="6"/>
        <v>0.24342857142857138</v>
      </c>
      <c r="G77" s="71">
        <f t="shared" si="5"/>
        <v>6.0857142857142845</v>
      </c>
      <c r="I77" s="46">
        <v>6.5928571428571416</v>
      </c>
    </row>
    <row r="78" spans="1:9">
      <c r="A78" s="126" t="s">
        <v>83</v>
      </c>
      <c r="B78" s="134" t="s">
        <v>84</v>
      </c>
      <c r="C78" s="133">
        <v>7</v>
      </c>
      <c r="D78" s="135">
        <v>28</v>
      </c>
      <c r="E78" s="71">
        <f t="shared" si="4"/>
        <v>4</v>
      </c>
      <c r="F78" s="67">
        <f t="shared" si="6"/>
        <v>0.28399999999999997</v>
      </c>
      <c r="G78" s="140">
        <f t="shared" si="5"/>
        <v>7.1</v>
      </c>
      <c r="I78" s="46">
        <v>7.1</v>
      </c>
    </row>
    <row r="79" spans="1:9">
      <c r="A79" s="735" t="s">
        <v>30</v>
      </c>
      <c r="B79" s="735"/>
      <c r="C79" s="135"/>
      <c r="D79" s="142">
        <f>SUM(D66:D78)</f>
        <v>321</v>
      </c>
      <c r="E79" s="143">
        <f>SUM(E65:E78)</f>
        <v>49.142857142857153</v>
      </c>
      <c r="F79" s="143">
        <f>SUM(F65:F78)</f>
        <v>3.4891428571428564</v>
      </c>
      <c r="G79" s="73">
        <f>SUM(G65:G78)</f>
        <v>87.228571428571428</v>
      </c>
    </row>
    <row r="81" spans="1:9" ht="19.5" thickBot="1">
      <c r="A81" s="128" t="s">
        <v>629</v>
      </c>
      <c r="B81" s="129"/>
      <c r="C81" s="130"/>
      <c r="D81" s="130"/>
      <c r="E81" s="130"/>
      <c r="F81" s="130"/>
      <c r="G81" s="130"/>
    </row>
    <row r="82" spans="1:9">
      <c r="A82" s="736" t="s">
        <v>45</v>
      </c>
      <c r="B82" s="736" t="s">
        <v>51</v>
      </c>
      <c r="C82" s="738" t="s">
        <v>52</v>
      </c>
      <c r="D82" s="732" t="s">
        <v>53</v>
      </c>
      <c r="E82" s="732" t="s">
        <v>630</v>
      </c>
      <c r="F82" s="732" t="s">
        <v>55</v>
      </c>
      <c r="G82" s="732" t="s">
        <v>56</v>
      </c>
    </row>
    <row r="83" spans="1:9" ht="15.75" thickBot="1">
      <c r="A83" s="737"/>
      <c r="B83" s="737"/>
      <c r="C83" s="739"/>
      <c r="D83" s="740"/>
      <c r="E83" s="740"/>
      <c r="F83" s="740"/>
      <c r="G83" s="740"/>
    </row>
    <row r="84" spans="1:9" ht="15.75" thickTop="1">
      <c r="A84" s="131" t="s">
        <v>57</v>
      </c>
      <c r="B84" s="132" t="s">
        <v>58</v>
      </c>
      <c r="C84" s="133">
        <v>75</v>
      </c>
      <c r="D84" s="133">
        <v>221</v>
      </c>
      <c r="E84" s="71">
        <f>D84/75</f>
        <v>2.9466666666666668</v>
      </c>
      <c r="F84" s="71">
        <f>E84*0.071</f>
        <v>0.20921333333333333</v>
      </c>
      <c r="G84" s="397">
        <f>F84*25</f>
        <v>5.2303333333333333</v>
      </c>
      <c r="I84" s="46">
        <v>5.2303333333333333</v>
      </c>
    </row>
    <row r="85" spans="1:9">
      <c r="A85" s="126" t="s">
        <v>59</v>
      </c>
      <c r="B85" s="134" t="s">
        <v>60</v>
      </c>
      <c r="C85" s="133">
        <v>75</v>
      </c>
      <c r="D85" s="135">
        <v>240</v>
      </c>
      <c r="E85" s="71">
        <f t="shared" ref="E85:E97" si="7">D85/75</f>
        <v>3.2</v>
      </c>
      <c r="F85" s="67">
        <f>E85*0.071</f>
        <v>0.22719999999999999</v>
      </c>
      <c r="G85" s="71">
        <f t="shared" ref="G85:G97" si="8">F85*25</f>
        <v>5.68</v>
      </c>
      <c r="I85" s="46">
        <v>5.68</v>
      </c>
    </row>
    <row r="86" spans="1:9">
      <c r="A86" s="126" t="s">
        <v>61</v>
      </c>
      <c r="B86" s="134" t="s">
        <v>62</v>
      </c>
      <c r="C86" s="133">
        <v>75</v>
      </c>
      <c r="D86" s="135">
        <v>256</v>
      </c>
      <c r="E86" s="71">
        <f t="shared" si="7"/>
        <v>3.4133333333333336</v>
      </c>
      <c r="F86" s="67">
        <f t="shared" ref="F86:F97" si="9">E86*0.071</f>
        <v>0.24234666666666665</v>
      </c>
      <c r="G86" s="71">
        <f t="shared" si="8"/>
        <v>6.0586666666666664</v>
      </c>
      <c r="I86" s="46">
        <v>5.7509999999999994</v>
      </c>
    </row>
    <row r="87" spans="1:9">
      <c r="A87" s="126" t="s">
        <v>63</v>
      </c>
      <c r="B87" s="134" t="s">
        <v>64</v>
      </c>
      <c r="C87" s="133">
        <v>75</v>
      </c>
      <c r="D87" s="135">
        <v>255</v>
      </c>
      <c r="E87" s="71">
        <f t="shared" si="7"/>
        <v>3.4</v>
      </c>
      <c r="F87" s="67">
        <f t="shared" si="9"/>
        <v>0.24139999999999998</v>
      </c>
      <c r="G87" s="71">
        <f t="shared" si="8"/>
        <v>6.0349999999999993</v>
      </c>
      <c r="I87" s="46">
        <v>5.8456666666666663</v>
      </c>
    </row>
    <row r="88" spans="1:9">
      <c r="A88" s="126" t="s">
        <v>65</v>
      </c>
      <c r="B88" s="134" t="s">
        <v>66</v>
      </c>
      <c r="C88" s="133">
        <v>75</v>
      </c>
      <c r="D88" s="135">
        <v>258</v>
      </c>
      <c r="E88" s="71">
        <f t="shared" si="7"/>
        <v>3.44</v>
      </c>
      <c r="F88" s="67">
        <f t="shared" si="9"/>
        <v>0.24423999999999998</v>
      </c>
      <c r="G88" s="71">
        <f t="shared" si="8"/>
        <v>6.1059999999999999</v>
      </c>
      <c r="I88" s="46">
        <v>5.8693333333333326</v>
      </c>
    </row>
    <row r="89" spans="1:9">
      <c r="A89" s="126" t="s">
        <v>67</v>
      </c>
      <c r="B89" s="134" t="s">
        <v>68</v>
      </c>
      <c r="C89" s="133">
        <v>75</v>
      </c>
      <c r="D89" s="135">
        <v>254</v>
      </c>
      <c r="E89" s="71">
        <f t="shared" si="7"/>
        <v>3.3866666666666667</v>
      </c>
      <c r="F89" s="67">
        <f t="shared" si="9"/>
        <v>0.24045333333333332</v>
      </c>
      <c r="G89" s="71">
        <f t="shared" si="8"/>
        <v>6.011333333333333</v>
      </c>
      <c r="I89" s="46">
        <v>5.8693333333333326</v>
      </c>
    </row>
    <row r="90" spans="1:9">
      <c r="A90" s="126" t="s">
        <v>69</v>
      </c>
      <c r="B90" s="134" t="s">
        <v>70</v>
      </c>
      <c r="C90" s="133">
        <v>75</v>
      </c>
      <c r="D90" s="135">
        <v>248</v>
      </c>
      <c r="E90" s="71">
        <f t="shared" si="7"/>
        <v>3.3066666666666666</v>
      </c>
      <c r="F90" s="67">
        <f t="shared" si="9"/>
        <v>0.23477333333333331</v>
      </c>
      <c r="G90" s="71">
        <f t="shared" si="8"/>
        <v>5.8693333333333326</v>
      </c>
      <c r="I90" s="46">
        <v>5.9403333333333332</v>
      </c>
    </row>
    <row r="91" spans="1:9">
      <c r="A91" s="126" t="s">
        <v>71</v>
      </c>
      <c r="B91" s="134" t="s">
        <v>72</v>
      </c>
      <c r="C91" s="133">
        <v>75</v>
      </c>
      <c r="D91" s="135">
        <v>243</v>
      </c>
      <c r="E91" s="71">
        <f t="shared" si="7"/>
        <v>3.24</v>
      </c>
      <c r="F91" s="67">
        <f t="shared" si="9"/>
        <v>0.23003999999999999</v>
      </c>
      <c r="G91" s="71">
        <f t="shared" si="8"/>
        <v>5.7509999999999994</v>
      </c>
      <c r="I91" s="46">
        <v>5.9403333333333332</v>
      </c>
    </row>
    <row r="92" spans="1:9">
      <c r="A92" s="126" t="s">
        <v>73</v>
      </c>
      <c r="B92" s="134" t="s">
        <v>74</v>
      </c>
      <c r="C92" s="133">
        <v>75</v>
      </c>
      <c r="D92" s="135">
        <v>251</v>
      </c>
      <c r="E92" s="71">
        <f t="shared" si="7"/>
        <v>3.3466666666666667</v>
      </c>
      <c r="F92" s="67">
        <f t="shared" si="9"/>
        <v>0.23761333333333332</v>
      </c>
      <c r="G92" s="71">
        <f t="shared" si="8"/>
        <v>5.9403333333333332</v>
      </c>
      <c r="I92" s="46">
        <v>6.011333333333333</v>
      </c>
    </row>
    <row r="93" spans="1:9">
      <c r="A93" s="126" t="s">
        <v>75</v>
      </c>
      <c r="B93" s="134" t="s">
        <v>76</v>
      </c>
      <c r="C93" s="133">
        <v>75</v>
      </c>
      <c r="D93" s="135">
        <v>247</v>
      </c>
      <c r="E93" s="71">
        <f t="shared" si="7"/>
        <v>3.2933333333333334</v>
      </c>
      <c r="F93" s="67">
        <f t="shared" si="9"/>
        <v>0.23382666666666665</v>
      </c>
      <c r="G93" s="71">
        <f t="shared" si="8"/>
        <v>5.8456666666666663</v>
      </c>
      <c r="I93" s="46">
        <v>6.0349999999999993</v>
      </c>
    </row>
    <row r="94" spans="1:9">
      <c r="A94" s="126" t="s">
        <v>77</v>
      </c>
      <c r="B94" s="134" t="s">
        <v>78</v>
      </c>
      <c r="C94" s="133">
        <v>75</v>
      </c>
      <c r="D94" s="135">
        <v>251</v>
      </c>
      <c r="E94" s="71">
        <f t="shared" si="7"/>
        <v>3.3466666666666667</v>
      </c>
      <c r="F94" s="67">
        <f t="shared" si="9"/>
        <v>0.23761333333333332</v>
      </c>
      <c r="G94" s="71">
        <f t="shared" si="8"/>
        <v>5.9403333333333332</v>
      </c>
      <c r="I94" s="46">
        <v>6.0586666666666664</v>
      </c>
    </row>
    <row r="95" spans="1:9">
      <c r="A95" s="522" t="s">
        <v>79</v>
      </c>
      <c r="B95" s="141" t="s">
        <v>80</v>
      </c>
      <c r="C95" s="133">
        <v>75</v>
      </c>
      <c r="D95" s="133">
        <v>263</v>
      </c>
      <c r="E95" s="71">
        <f t="shared" si="7"/>
        <v>3.5066666666666668</v>
      </c>
      <c r="F95" s="67">
        <f t="shared" si="9"/>
        <v>0.24897333333333332</v>
      </c>
      <c r="G95" s="140">
        <f t="shared" si="8"/>
        <v>6.2243333333333331</v>
      </c>
      <c r="I95" s="46">
        <v>6.1059999999999999</v>
      </c>
    </row>
    <row r="96" spans="1:9">
      <c r="A96" s="126" t="s">
        <v>81</v>
      </c>
      <c r="B96" s="134" t="s">
        <v>82</v>
      </c>
      <c r="C96" s="133">
        <v>75</v>
      </c>
      <c r="D96" s="135">
        <v>248</v>
      </c>
      <c r="E96" s="71">
        <f t="shared" si="7"/>
        <v>3.3066666666666666</v>
      </c>
      <c r="F96" s="67">
        <f t="shared" si="9"/>
        <v>0.23477333333333331</v>
      </c>
      <c r="G96" s="71">
        <f t="shared" si="8"/>
        <v>5.8693333333333326</v>
      </c>
      <c r="I96" s="46">
        <v>6.1533333333333324</v>
      </c>
    </row>
    <row r="97" spans="1:9">
      <c r="A97" s="126" t="s">
        <v>83</v>
      </c>
      <c r="B97" s="134" t="s">
        <v>84</v>
      </c>
      <c r="C97" s="133">
        <v>75</v>
      </c>
      <c r="D97" s="135">
        <v>260</v>
      </c>
      <c r="E97" s="71">
        <f t="shared" si="7"/>
        <v>3.4666666666666668</v>
      </c>
      <c r="F97" s="67">
        <f t="shared" si="9"/>
        <v>0.24613333333333332</v>
      </c>
      <c r="G97" s="71">
        <f t="shared" si="8"/>
        <v>6.1533333333333324</v>
      </c>
      <c r="I97" s="46">
        <v>6.2243333333333331</v>
      </c>
    </row>
    <row r="98" spans="1:9">
      <c r="A98" s="735" t="s">
        <v>30</v>
      </c>
      <c r="B98" s="735"/>
      <c r="C98" s="135"/>
      <c r="D98" s="142">
        <f>SUM(D85:D97)</f>
        <v>3274</v>
      </c>
      <c r="E98" s="143">
        <f>SUM(E84:E97)</f>
        <v>46.6</v>
      </c>
      <c r="F98" s="143">
        <f>SUM(F84:F97)</f>
        <v>3.3086000000000002</v>
      </c>
      <c r="G98" s="73">
        <f>SUM(G84:G97)</f>
        <v>82.714999999999989</v>
      </c>
    </row>
    <row r="100" spans="1:9" ht="19.5" thickBot="1">
      <c r="A100" s="128" t="s">
        <v>631</v>
      </c>
      <c r="B100" s="129"/>
      <c r="C100" s="130"/>
      <c r="D100" s="130"/>
      <c r="E100" s="130"/>
      <c r="F100" s="130"/>
      <c r="G100" s="130"/>
    </row>
    <row r="101" spans="1:9">
      <c r="A101" s="736" t="s">
        <v>45</v>
      </c>
      <c r="B101" s="736" t="s">
        <v>51</v>
      </c>
      <c r="C101" s="738" t="s">
        <v>52</v>
      </c>
      <c r="D101" s="732" t="s">
        <v>53</v>
      </c>
      <c r="E101" s="732" t="s">
        <v>632</v>
      </c>
      <c r="F101" s="732" t="s">
        <v>55</v>
      </c>
      <c r="G101" s="732" t="s">
        <v>56</v>
      </c>
    </row>
    <row r="102" spans="1:9" ht="15.75" thickBot="1">
      <c r="A102" s="737"/>
      <c r="B102" s="737"/>
      <c r="C102" s="739"/>
      <c r="D102" s="740"/>
      <c r="E102" s="740"/>
      <c r="F102" s="740"/>
      <c r="G102" s="740"/>
    </row>
    <row r="103" spans="1:9" ht="15.75" thickTop="1">
      <c r="A103" s="131" t="s">
        <v>57</v>
      </c>
      <c r="B103" s="132" t="s">
        <v>58</v>
      </c>
      <c r="C103" s="133">
        <v>11</v>
      </c>
      <c r="D103" s="133">
        <v>37</v>
      </c>
      <c r="E103" s="71">
        <f>D103/11</f>
        <v>3.3636363636363638</v>
      </c>
      <c r="F103" s="71">
        <f>E103*0.071</f>
        <v>0.23881818181818182</v>
      </c>
      <c r="G103" s="71">
        <f>F103*25</f>
        <v>5.9704545454545457</v>
      </c>
      <c r="I103" s="46">
        <v>5.4863636363636354</v>
      </c>
    </row>
    <row r="104" spans="1:9">
      <c r="A104" s="126" t="s">
        <v>59</v>
      </c>
      <c r="B104" s="134" t="s">
        <v>60</v>
      </c>
      <c r="C104" s="133">
        <v>11</v>
      </c>
      <c r="D104" s="135">
        <v>37</v>
      </c>
      <c r="E104" s="71">
        <f t="shared" ref="E104:E116" si="10">D104/11</f>
        <v>3.3636363636363638</v>
      </c>
      <c r="F104" s="67">
        <f>E104*0.071</f>
        <v>0.23881818181818182</v>
      </c>
      <c r="G104" s="71">
        <f t="shared" ref="G104:G116" si="11">F104*25</f>
        <v>5.9704545454545457</v>
      </c>
      <c r="I104" s="46">
        <v>5.8090909090909086</v>
      </c>
    </row>
    <row r="105" spans="1:9">
      <c r="A105" s="126" t="s">
        <v>61</v>
      </c>
      <c r="B105" s="134" t="s">
        <v>62</v>
      </c>
      <c r="C105" s="133">
        <v>11</v>
      </c>
      <c r="D105" s="135">
        <v>37</v>
      </c>
      <c r="E105" s="71">
        <f t="shared" si="10"/>
        <v>3.3636363636363638</v>
      </c>
      <c r="F105" s="67">
        <f t="shared" ref="F105:F116" si="12">E105*0.071</f>
        <v>0.23881818181818182</v>
      </c>
      <c r="G105" s="71">
        <f t="shared" si="11"/>
        <v>5.9704545454545457</v>
      </c>
      <c r="I105" s="46">
        <v>5.9704545454545457</v>
      </c>
    </row>
    <row r="106" spans="1:9">
      <c r="A106" s="126" t="s">
        <v>63</v>
      </c>
      <c r="B106" s="134" t="s">
        <v>64</v>
      </c>
      <c r="C106" s="133">
        <v>11</v>
      </c>
      <c r="D106" s="135">
        <v>37</v>
      </c>
      <c r="E106" s="71">
        <f t="shared" si="10"/>
        <v>3.3636363636363638</v>
      </c>
      <c r="F106" s="67">
        <f t="shared" si="12"/>
        <v>0.23881818181818182</v>
      </c>
      <c r="G106" s="71">
        <f t="shared" si="11"/>
        <v>5.9704545454545457</v>
      </c>
      <c r="I106" s="46">
        <v>5.9704545454545457</v>
      </c>
    </row>
    <row r="107" spans="1:9">
      <c r="A107" s="126" t="s">
        <v>65</v>
      </c>
      <c r="B107" s="134" t="s">
        <v>66</v>
      </c>
      <c r="C107" s="133">
        <v>11</v>
      </c>
      <c r="D107" s="135">
        <v>38</v>
      </c>
      <c r="E107" s="71">
        <f t="shared" si="10"/>
        <v>3.4545454545454546</v>
      </c>
      <c r="F107" s="71">
        <f t="shared" si="12"/>
        <v>0.24527272727272725</v>
      </c>
      <c r="G107" s="71">
        <f t="shared" si="11"/>
        <v>6.1318181818181809</v>
      </c>
      <c r="I107" s="46">
        <v>5.9704545454545457</v>
      </c>
    </row>
    <row r="108" spans="1:9">
      <c r="A108" s="126" t="s">
        <v>67</v>
      </c>
      <c r="B108" s="134" t="s">
        <v>68</v>
      </c>
      <c r="C108" s="133">
        <v>11</v>
      </c>
      <c r="D108" s="135">
        <v>38</v>
      </c>
      <c r="E108" s="71">
        <f t="shared" si="10"/>
        <v>3.4545454545454546</v>
      </c>
      <c r="F108" s="71">
        <f t="shared" si="12"/>
        <v>0.24527272727272725</v>
      </c>
      <c r="G108" s="71">
        <f t="shared" si="11"/>
        <v>6.1318181818181809</v>
      </c>
      <c r="I108" s="46">
        <v>5.9704545454545457</v>
      </c>
    </row>
    <row r="109" spans="1:9">
      <c r="A109" s="126" t="s">
        <v>69</v>
      </c>
      <c r="B109" s="134" t="s">
        <v>70</v>
      </c>
      <c r="C109" s="133">
        <v>11</v>
      </c>
      <c r="D109" s="135">
        <v>34</v>
      </c>
      <c r="E109" s="71">
        <f t="shared" si="10"/>
        <v>3.0909090909090908</v>
      </c>
      <c r="F109" s="71">
        <f t="shared" si="12"/>
        <v>0.21945454545454543</v>
      </c>
      <c r="G109" s="397">
        <f t="shared" si="11"/>
        <v>5.4863636363636354</v>
      </c>
      <c r="I109" s="46">
        <v>5.9704545454545457</v>
      </c>
    </row>
    <row r="110" spans="1:9">
      <c r="A110" s="126" t="s">
        <v>71</v>
      </c>
      <c r="B110" s="134" t="s">
        <v>72</v>
      </c>
      <c r="C110" s="133">
        <v>11</v>
      </c>
      <c r="D110" s="135">
        <v>36</v>
      </c>
      <c r="E110" s="71">
        <f t="shared" si="10"/>
        <v>3.2727272727272729</v>
      </c>
      <c r="F110" s="71">
        <f t="shared" si="12"/>
        <v>0.23236363636363636</v>
      </c>
      <c r="G110" s="71">
        <f t="shared" si="11"/>
        <v>5.8090909090909086</v>
      </c>
      <c r="I110" s="46">
        <v>5.9704545454545457</v>
      </c>
    </row>
    <row r="111" spans="1:9">
      <c r="A111" s="126" t="s">
        <v>73</v>
      </c>
      <c r="B111" s="134" t="s">
        <v>74</v>
      </c>
      <c r="C111" s="133">
        <v>11</v>
      </c>
      <c r="D111" s="135">
        <v>38</v>
      </c>
      <c r="E111" s="71">
        <f t="shared" si="10"/>
        <v>3.4545454545454546</v>
      </c>
      <c r="F111" s="71">
        <f t="shared" si="12"/>
        <v>0.24527272727272725</v>
      </c>
      <c r="G111" s="71">
        <f t="shared" si="11"/>
        <v>6.1318181818181809</v>
      </c>
      <c r="I111" s="46">
        <v>6.1318181818181809</v>
      </c>
    </row>
    <row r="112" spans="1:9">
      <c r="A112" s="126" t="s">
        <v>75</v>
      </c>
      <c r="B112" s="134" t="s">
        <v>76</v>
      </c>
      <c r="C112" s="133">
        <v>11</v>
      </c>
      <c r="D112" s="135">
        <v>37</v>
      </c>
      <c r="E112" s="71">
        <f t="shared" si="10"/>
        <v>3.3636363636363638</v>
      </c>
      <c r="F112" s="71">
        <f t="shared" si="12"/>
        <v>0.23881818181818182</v>
      </c>
      <c r="G112" s="71">
        <f t="shared" si="11"/>
        <v>5.9704545454545457</v>
      </c>
      <c r="I112" s="46">
        <v>6.1318181818181809</v>
      </c>
    </row>
    <row r="113" spans="1:9">
      <c r="A113" s="126" t="s">
        <v>77</v>
      </c>
      <c r="B113" s="134" t="s">
        <v>78</v>
      </c>
      <c r="C113" s="133">
        <v>11</v>
      </c>
      <c r="D113" s="135">
        <v>40</v>
      </c>
      <c r="E113" s="71">
        <f t="shared" si="10"/>
        <v>3.6363636363636362</v>
      </c>
      <c r="F113" s="71">
        <f t="shared" si="12"/>
        <v>0.25818181818181812</v>
      </c>
      <c r="G113" s="71">
        <f t="shared" si="11"/>
        <v>6.4545454545454533</v>
      </c>
      <c r="I113" s="46">
        <v>6.1318181818181809</v>
      </c>
    </row>
    <row r="114" spans="1:9">
      <c r="A114" s="522" t="s">
        <v>79</v>
      </c>
      <c r="B114" s="141" t="s">
        <v>80</v>
      </c>
      <c r="C114" s="133">
        <v>11</v>
      </c>
      <c r="D114" s="133">
        <v>37</v>
      </c>
      <c r="E114" s="71">
        <f t="shared" si="10"/>
        <v>3.3636363636363638</v>
      </c>
      <c r="F114" s="71">
        <f t="shared" si="12"/>
        <v>0.23881818181818182</v>
      </c>
      <c r="G114" s="71">
        <f t="shared" si="11"/>
        <v>5.9704545454545457</v>
      </c>
      <c r="I114" s="46">
        <v>6.2931818181818171</v>
      </c>
    </row>
    <row r="115" spans="1:9">
      <c r="A115" s="126" t="s">
        <v>81</v>
      </c>
      <c r="B115" s="134" t="s">
        <v>82</v>
      </c>
      <c r="C115" s="133">
        <v>11</v>
      </c>
      <c r="D115" s="135">
        <v>41</v>
      </c>
      <c r="E115" s="71">
        <f t="shared" si="10"/>
        <v>3.7272727272727271</v>
      </c>
      <c r="F115" s="71">
        <f t="shared" si="12"/>
        <v>0.26463636363636361</v>
      </c>
      <c r="G115" s="140">
        <f t="shared" si="11"/>
        <v>6.6159090909090903</v>
      </c>
      <c r="I115" s="46">
        <v>6.4545454545454533</v>
      </c>
    </row>
    <row r="116" spans="1:9">
      <c r="A116" s="126" t="s">
        <v>83</v>
      </c>
      <c r="B116" s="134" t="s">
        <v>84</v>
      </c>
      <c r="C116" s="133">
        <v>11</v>
      </c>
      <c r="D116" s="135">
        <v>39</v>
      </c>
      <c r="E116" s="71">
        <f t="shared" si="10"/>
        <v>3.5454545454545454</v>
      </c>
      <c r="F116" s="67">
        <f t="shared" si="12"/>
        <v>0.25172727272727269</v>
      </c>
      <c r="G116" s="71">
        <f t="shared" si="11"/>
        <v>6.2931818181818171</v>
      </c>
      <c r="I116" s="46">
        <v>6.6159090909090903</v>
      </c>
    </row>
    <row r="117" spans="1:9">
      <c r="A117" s="735" t="s">
        <v>30</v>
      </c>
      <c r="B117" s="735"/>
      <c r="C117" s="135"/>
      <c r="D117" s="142">
        <f>SUM(D104:D116)</f>
        <v>489</v>
      </c>
      <c r="E117" s="143">
        <f>SUM(E103:E116)</f>
        <v>47.81818181818182</v>
      </c>
      <c r="F117" s="143">
        <f>SUM(F103:F116)</f>
        <v>3.3950909090909085</v>
      </c>
      <c r="G117" s="260">
        <f>SUM(G103:G116)</f>
        <v>84.877272727272725</v>
      </c>
    </row>
    <row r="118" spans="1:9">
      <c r="A118" s="281"/>
      <c r="B118" s="281"/>
      <c r="C118" s="282"/>
      <c r="D118" s="283"/>
      <c r="E118" s="284"/>
      <c r="F118" s="284"/>
      <c r="G118" s="285"/>
    </row>
    <row r="119" spans="1:9">
      <c r="A119" s="281"/>
      <c r="B119" s="281"/>
      <c r="C119" s="282"/>
      <c r="D119" s="283"/>
      <c r="E119" s="284"/>
      <c r="F119" s="284"/>
      <c r="G119" s="285"/>
    </row>
    <row r="120" spans="1:9">
      <c r="A120" s="281"/>
      <c r="B120" s="281"/>
      <c r="C120" s="282"/>
      <c r="D120" s="283"/>
      <c r="E120" s="284"/>
      <c r="F120" s="284"/>
      <c r="G120" s="285"/>
    </row>
    <row r="121" spans="1:9">
      <c r="A121" s="281"/>
      <c r="B121" s="281"/>
      <c r="C121" s="282"/>
      <c r="D121" s="283"/>
      <c r="E121" s="284"/>
      <c r="F121" s="284"/>
      <c r="G121" s="285"/>
    </row>
    <row r="122" spans="1:9" ht="19.5" thickBot="1">
      <c r="A122" s="128" t="s">
        <v>633</v>
      </c>
      <c r="B122" s="129"/>
      <c r="C122" s="130"/>
      <c r="D122" s="130"/>
      <c r="E122" s="130"/>
      <c r="F122" s="130"/>
      <c r="G122" s="130"/>
    </row>
    <row r="123" spans="1:9">
      <c r="A123" s="736" t="s">
        <v>45</v>
      </c>
      <c r="B123" s="736" t="s">
        <v>51</v>
      </c>
      <c r="C123" s="738" t="s">
        <v>52</v>
      </c>
      <c r="D123" s="732" t="s">
        <v>53</v>
      </c>
      <c r="E123" s="732" t="s">
        <v>634</v>
      </c>
      <c r="F123" s="732" t="s">
        <v>55</v>
      </c>
      <c r="G123" s="732" t="s">
        <v>56</v>
      </c>
    </row>
    <row r="124" spans="1:9" ht="15.75" thickBot="1">
      <c r="A124" s="737"/>
      <c r="B124" s="737"/>
      <c r="C124" s="739"/>
      <c r="D124" s="740"/>
      <c r="E124" s="740"/>
      <c r="F124" s="740"/>
      <c r="G124" s="740"/>
    </row>
    <row r="125" spans="1:9" ht="15.75" thickTop="1">
      <c r="A125" s="131" t="s">
        <v>57</v>
      </c>
      <c r="B125" s="132" t="s">
        <v>58</v>
      </c>
      <c r="C125" s="133">
        <v>19</v>
      </c>
      <c r="D125" s="133">
        <v>64</v>
      </c>
      <c r="E125" s="71">
        <f>D125/19</f>
        <v>3.3684210526315788</v>
      </c>
      <c r="F125" s="71">
        <f>E125*0.071</f>
        <v>0.23915789473684207</v>
      </c>
      <c r="G125" s="71">
        <f>F125*25</f>
        <v>5.9789473684210517</v>
      </c>
      <c r="I125" s="562">
        <v>5.792105263157894</v>
      </c>
    </row>
    <row r="126" spans="1:9">
      <c r="A126" s="126" t="s">
        <v>59</v>
      </c>
      <c r="B126" s="134" t="s">
        <v>60</v>
      </c>
      <c r="C126" s="133">
        <v>19</v>
      </c>
      <c r="D126" s="133">
        <v>65</v>
      </c>
      <c r="E126" s="71">
        <f t="shared" ref="E126:E132" si="13">D126/19</f>
        <v>3.4210526315789473</v>
      </c>
      <c r="F126" s="67">
        <f>E126*0.071</f>
        <v>0.24289473684210525</v>
      </c>
      <c r="G126" s="71">
        <f t="shared" ref="G126:G138" si="14">F126*25</f>
        <v>6.072368421052631</v>
      </c>
      <c r="I126" s="562">
        <v>5.9789473684210517</v>
      </c>
    </row>
    <row r="127" spans="1:9">
      <c r="A127" s="126" t="s">
        <v>61</v>
      </c>
      <c r="B127" s="134" t="s">
        <v>62</v>
      </c>
      <c r="C127" s="133">
        <v>19</v>
      </c>
      <c r="D127" s="133">
        <v>70</v>
      </c>
      <c r="E127" s="71">
        <f t="shared" si="13"/>
        <v>3.6842105263157894</v>
      </c>
      <c r="F127" s="67">
        <f t="shared" ref="F127:F138" si="15">E127*0.071</f>
        <v>0.26157894736842102</v>
      </c>
      <c r="G127" s="71">
        <f t="shared" si="14"/>
        <v>6.5394736842105257</v>
      </c>
      <c r="I127" s="562">
        <v>6.072368421052631</v>
      </c>
    </row>
    <row r="128" spans="1:9">
      <c r="A128" s="126" t="s">
        <v>63</v>
      </c>
      <c r="B128" s="134" t="s">
        <v>64</v>
      </c>
      <c r="C128" s="133">
        <v>19</v>
      </c>
      <c r="D128" s="133">
        <v>71</v>
      </c>
      <c r="E128" s="71">
        <f t="shared" si="13"/>
        <v>3.736842105263158</v>
      </c>
      <c r="F128" s="67">
        <f t="shared" si="15"/>
        <v>0.26531578947368417</v>
      </c>
      <c r="G128" s="140">
        <f t="shared" si="14"/>
        <v>6.6328947368421041</v>
      </c>
      <c r="I128" s="562">
        <v>6.1657894736842103</v>
      </c>
    </row>
    <row r="129" spans="1:9">
      <c r="A129" s="126" t="s">
        <v>65</v>
      </c>
      <c r="B129" s="134" t="s">
        <v>66</v>
      </c>
      <c r="C129" s="133">
        <v>19</v>
      </c>
      <c r="D129" s="133">
        <v>69</v>
      </c>
      <c r="E129" s="71">
        <f t="shared" si="13"/>
        <v>3.6315789473684212</v>
      </c>
      <c r="F129" s="67">
        <f t="shared" si="15"/>
        <v>0.25784210526315787</v>
      </c>
      <c r="G129" s="71">
        <f t="shared" si="14"/>
        <v>6.4460526315789473</v>
      </c>
      <c r="I129" s="562">
        <v>6.2592105263157896</v>
      </c>
    </row>
    <row r="130" spans="1:9">
      <c r="A130" s="126" t="s">
        <v>67</v>
      </c>
      <c r="B130" s="134" t="s">
        <v>68</v>
      </c>
      <c r="C130" s="133">
        <v>19</v>
      </c>
      <c r="D130" s="133">
        <v>70</v>
      </c>
      <c r="E130" s="71">
        <f t="shared" si="13"/>
        <v>3.6842105263157894</v>
      </c>
      <c r="F130" s="67">
        <f t="shared" si="15"/>
        <v>0.26157894736842102</v>
      </c>
      <c r="G130" s="71">
        <f t="shared" si="14"/>
        <v>6.5394736842105257</v>
      </c>
      <c r="I130" s="562">
        <v>6.2592105263157896</v>
      </c>
    </row>
    <row r="131" spans="1:9">
      <c r="A131" s="126" t="s">
        <v>69</v>
      </c>
      <c r="B131" s="134" t="s">
        <v>70</v>
      </c>
      <c r="C131" s="133">
        <v>19</v>
      </c>
      <c r="D131" s="133">
        <v>66</v>
      </c>
      <c r="E131" s="71">
        <f t="shared" si="13"/>
        <v>3.4736842105263159</v>
      </c>
      <c r="F131" s="67">
        <f t="shared" si="15"/>
        <v>0.2466315789473684</v>
      </c>
      <c r="G131" s="71">
        <f t="shared" si="14"/>
        <v>6.1657894736842103</v>
      </c>
      <c r="I131" s="562">
        <v>6.352631578947368</v>
      </c>
    </row>
    <row r="132" spans="1:9">
      <c r="A132" s="126" t="s">
        <v>71</v>
      </c>
      <c r="B132" s="134" t="s">
        <v>72</v>
      </c>
      <c r="C132" s="133">
        <v>19</v>
      </c>
      <c r="D132" s="133">
        <v>67</v>
      </c>
      <c r="E132" s="71">
        <f t="shared" si="13"/>
        <v>3.5263157894736841</v>
      </c>
      <c r="F132" s="67">
        <f t="shared" si="15"/>
        <v>0.25036842105263157</v>
      </c>
      <c r="G132" s="71">
        <f t="shared" si="14"/>
        <v>6.2592105263157896</v>
      </c>
      <c r="I132" s="562">
        <v>6.352631578947368</v>
      </c>
    </row>
    <row r="133" spans="1:9">
      <c r="A133" s="126" t="s">
        <v>73</v>
      </c>
      <c r="B133" s="134" t="s">
        <v>74</v>
      </c>
      <c r="C133" s="133">
        <v>19</v>
      </c>
      <c r="D133" s="133">
        <v>69</v>
      </c>
      <c r="E133" s="71">
        <f t="shared" ref="E133:E138" si="16">D133/19</f>
        <v>3.6315789473684212</v>
      </c>
      <c r="F133" s="67">
        <f t="shared" si="15"/>
        <v>0.25784210526315787</v>
      </c>
      <c r="G133" s="71">
        <f t="shared" si="14"/>
        <v>6.4460526315789473</v>
      </c>
      <c r="I133" s="562">
        <v>6.4460526315789473</v>
      </c>
    </row>
    <row r="134" spans="1:9">
      <c r="A134" s="126" t="s">
        <v>75</v>
      </c>
      <c r="B134" s="134" t="s">
        <v>76</v>
      </c>
      <c r="C134" s="133">
        <v>19</v>
      </c>
      <c r="D134" s="133">
        <v>62</v>
      </c>
      <c r="E134" s="71">
        <f t="shared" si="16"/>
        <v>3.263157894736842</v>
      </c>
      <c r="F134" s="67">
        <f t="shared" si="15"/>
        <v>0.23168421052631577</v>
      </c>
      <c r="G134" s="397">
        <f t="shared" si="14"/>
        <v>5.792105263157894</v>
      </c>
      <c r="I134" s="562">
        <v>6.4460526315789473</v>
      </c>
    </row>
    <row r="135" spans="1:9">
      <c r="A135" s="126" t="s">
        <v>77</v>
      </c>
      <c r="B135" s="134" t="s">
        <v>78</v>
      </c>
      <c r="C135" s="133">
        <v>19</v>
      </c>
      <c r="D135" s="133">
        <v>68</v>
      </c>
      <c r="E135" s="71">
        <f t="shared" si="16"/>
        <v>3.5789473684210527</v>
      </c>
      <c r="F135" s="67">
        <f t="shared" si="15"/>
        <v>0.25410526315789472</v>
      </c>
      <c r="G135" s="71">
        <f t="shared" si="14"/>
        <v>6.352631578947368</v>
      </c>
      <c r="I135" s="562">
        <v>6.5394736842105257</v>
      </c>
    </row>
    <row r="136" spans="1:9">
      <c r="A136" s="522" t="s">
        <v>79</v>
      </c>
      <c r="B136" s="141" t="s">
        <v>80</v>
      </c>
      <c r="C136" s="133">
        <v>19</v>
      </c>
      <c r="D136" s="133">
        <v>70</v>
      </c>
      <c r="E136" s="71">
        <f t="shared" si="16"/>
        <v>3.6842105263157894</v>
      </c>
      <c r="F136" s="67">
        <f t="shared" si="15"/>
        <v>0.26157894736842102</v>
      </c>
      <c r="G136" s="71">
        <f t="shared" si="14"/>
        <v>6.5394736842105257</v>
      </c>
      <c r="I136" s="562">
        <v>6.5394736842105257</v>
      </c>
    </row>
    <row r="137" spans="1:9">
      <c r="A137" s="126" t="s">
        <v>81</v>
      </c>
      <c r="B137" s="134" t="s">
        <v>82</v>
      </c>
      <c r="C137" s="133">
        <v>19</v>
      </c>
      <c r="D137" s="133">
        <v>68</v>
      </c>
      <c r="E137" s="71">
        <f t="shared" si="16"/>
        <v>3.5789473684210527</v>
      </c>
      <c r="F137" s="67">
        <f t="shared" si="15"/>
        <v>0.25410526315789472</v>
      </c>
      <c r="G137" s="71">
        <f t="shared" si="14"/>
        <v>6.352631578947368</v>
      </c>
      <c r="I137" s="562">
        <v>6.5394736842105257</v>
      </c>
    </row>
    <row r="138" spans="1:9">
      <c r="A138" s="126" t="s">
        <v>83</v>
      </c>
      <c r="B138" s="134" t="s">
        <v>84</v>
      </c>
      <c r="C138" s="133">
        <v>19</v>
      </c>
      <c r="D138" s="133">
        <v>67</v>
      </c>
      <c r="E138" s="71">
        <f t="shared" si="16"/>
        <v>3.5263157894736841</v>
      </c>
      <c r="F138" s="67">
        <f t="shared" si="15"/>
        <v>0.25036842105263157</v>
      </c>
      <c r="G138" s="71">
        <f t="shared" si="14"/>
        <v>6.2592105263157896</v>
      </c>
      <c r="I138" s="562">
        <v>6.6328947368421041</v>
      </c>
    </row>
    <row r="139" spans="1:9">
      <c r="A139" s="735" t="s">
        <v>30</v>
      </c>
      <c r="B139" s="735"/>
      <c r="C139" s="135"/>
      <c r="D139" s="142">
        <f>SUM(D126:D138)</f>
        <v>882</v>
      </c>
      <c r="E139" s="143">
        <f>SUM(E125:E138)</f>
        <v>49.789473684210535</v>
      </c>
      <c r="F139" s="143">
        <f>SUM(F125:F138)</f>
        <v>3.5350526315789468</v>
      </c>
      <c r="G139" s="73">
        <f>SUM(G125:G138)</f>
        <v>88.376315789473665</v>
      </c>
    </row>
    <row r="141" spans="1:9" ht="19.5" thickBot="1">
      <c r="A141" s="128" t="s">
        <v>635</v>
      </c>
      <c r="B141" s="129"/>
      <c r="C141" s="130"/>
      <c r="D141" s="130"/>
      <c r="E141" s="130"/>
      <c r="F141" s="130"/>
      <c r="G141" s="130"/>
    </row>
    <row r="142" spans="1:9">
      <c r="A142" s="736" t="s">
        <v>45</v>
      </c>
      <c r="B142" s="736" t="s">
        <v>51</v>
      </c>
      <c r="C142" s="738" t="s">
        <v>52</v>
      </c>
      <c r="D142" s="732" t="s">
        <v>53</v>
      </c>
      <c r="E142" s="732" t="s">
        <v>382</v>
      </c>
      <c r="F142" s="732" t="s">
        <v>55</v>
      </c>
      <c r="G142" s="732" t="s">
        <v>56</v>
      </c>
    </row>
    <row r="143" spans="1:9" ht="15.75" thickBot="1">
      <c r="A143" s="737"/>
      <c r="B143" s="737"/>
      <c r="C143" s="739"/>
      <c r="D143" s="740"/>
      <c r="E143" s="740"/>
      <c r="F143" s="740"/>
      <c r="G143" s="740"/>
    </row>
    <row r="144" spans="1:9" ht="15.75" thickTop="1">
      <c r="A144" s="131" t="s">
        <v>57</v>
      </c>
      <c r="B144" s="132" t="s">
        <v>58</v>
      </c>
      <c r="C144" s="133">
        <v>20</v>
      </c>
      <c r="D144" s="133">
        <v>64</v>
      </c>
      <c r="E144" s="71">
        <f>D144/20</f>
        <v>3.2</v>
      </c>
      <c r="F144" s="71">
        <f>E144*0.071</f>
        <v>0.22719999999999999</v>
      </c>
      <c r="G144" s="71">
        <f>F144*25</f>
        <v>5.68</v>
      </c>
      <c r="I144" s="46">
        <v>5.4137499999999994</v>
      </c>
    </row>
    <row r="145" spans="1:9">
      <c r="A145" s="126" t="s">
        <v>59</v>
      </c>
      <c r="B145" s="134" t="s">
        <v>60</v>
      </c>
      <c r="C145" s="133">
        <v>20</v>
      </c>
      <c r="D145" s="135">
        <v>64</v>
      </c>
      <c r="E145" s="71">
        <f t="shared" ref="E145:E157" si="17">D145/20</f>
        <v>3.2</v>
      </c>
      <c r="F145" s="67">
        <f>E145*0.071</f>
        <v>0.22719999999999999</v>
      </c>
      <c r="G145" s="71">
        <f t="shared" ref="G145:G157" si="18">F145*25</f>
        <v>5.68</v>
      </c>
      <c r="I145" s="46">
        <v>5.4137499999999994</v>
      </c>
    </row>
    <row r="146" spans="1:9">
      <c r="A146" s="126" t="s">
        <v>61</v>
      </c>
      <c r="B146" s="134" t="s">
        <v>62</v>
      </c>
      <c r="C146" s="133">
        <v>20</v>
      </c>
      <c r="D146" s="135">
        <v>65</v>
      </c>
      <c r="E146" s="71">
        <f t="shared" si="17"/>
        <v>3.25</v>
      </c>
      <c r="F146" s="67">
        <f t="shared" ref="F146:F157" si="19">E146*0.071</f>
        <v>0.23074999999999998</v>
      </c>
      <c r="G146" s="71">
        <f t="shared" si="18"/>
        <v>5.7687499999999998</v>
      </c>
      <c r="I146" s="46">
        <v>5.5024999999999995</v>
      </c>
    </row>
    <row r="147" spans="1:9">
      <c r="A147" s="126" t="s">
        <v>63</v>
      </c>
      <c r="B147" s="134" t="s">
        <v>64</v>
      </c>
      <c r="C147" s="133">
        <v>20</v>
      </c>
      <c r="D147" s="135">
        <v>64</v>
      </c>
      <c r="E147" s="71">
        <f t="shared" si="17"/>
        <v>3.2</v>
      </c>
      <c r="F147" s="67">
        <f t="shared" si="19"/>
        <v>0.22719999999999999</v>
      </c>
      <c r="G147" s="71">
        <f t="shared" si="18"/>
        <v>5.68</v>
      </c>
      <c r="I147" s="46">
        <v>5.68</v>
      </c>
    </row>
    <row r="148" spans="1:9">
      <c r="A148" s="126" t="s">
        <v>65</v>
      </c>
      <c r="B148" s="134" t="s">
        <v>66</v>
      </c>
      <c r="C148" s="133">
        <v>20</v>
      </c>
      <c r="D148" s="135">
        <v>64</v>
      </c>
      <c r="E148" s="71">
        <f t="shared" si="17"/>
        <v>3.2</v>
      </c>
      <c r="F148" s="67">
        <f t="shared" si="19"/>
        <v>0.22719999999999999</v>
      </c>
      <c r="G148" s="71">
        <f t="shared" si="18"/>
        <v>5.68</v>
      </c>
      <c r="I148" s="46">
        <v>5.68</v>
      </c>
    </row>
    <row r="149" spans="1:9">
      <c r="A149" s="126" t="s">
        <v>67</v>
      </c>
      <c r="B149" s="134" t="s">
        <v>68</v>
      </c>
      <c r="C149" s="133">
        <v>20</v>
      </c>
      <c r="D149" s="135">
        <v>64</v>
      </c>
      <c r="E149" s="71">
        <f t="shared" si="17"/>
        <v>3.2</v>
      </c>
      <c r="F149" s="67">
        <f t="shared" si="19"/>
        <v>0.22719999999999999</v>
      </c>
      <c r="G149" s="71">
        <f t="shared" si="18"/>
        <v>5.68</v>
      </c>
      <c r="I149" s="46">
        <v>5.68</v>
      </c>
    </row>
    <row r="150" spans="1:9">
      <c r="A150" s="126" t="s">
        <v>69</v>
      </c>
      <c r="B150" s="134" t="s">
        <v>70</v>
      </c>
      <c r="C150" s="133">
        <v>20</v>
      </c>
      <c r="D150" s="135">
        <v>62</v>
      </c>
      <c r="E150" s="71">
        <f t="shared" si="17"/>
        <v>3.1</v>
      </c>
      <c r="F150" s="67">
        <f t="shared" si="19"/>
        <v>0.22009999999999999</v>
      </c>
      <c r="G150" s="71">
        <f t="shared" si="18"/>
        <v>5.5024999999999995</v>
      </c>
      <c r="I150" s="46">
        <v>5.68</v>
      </c>
    </row>
    <row r="151" spans="1:9">
      <c r="A151" s="126" t="s">
        <v>71</v>
      </c>
      <c r="B151" s="134" t="s">
        <v>72</v>
      </c>
      <c r="C151" s="133">
        <v>20</v>
      </c>
      <c r="D151" s="135">
        <v>64</v>
      </c>
      <c r="E151" s="71">
        <f t="shared" si="17"/>
        <v>3.2</v>
      </c>
      <c r="F151" s="67">
        <f t="shared" si="19"/>
        <v>0.22719999999999999</v>
      </c>
      <c r="G151" s="71">
        <f t="shared" si="18"/>
        <v>5.68</v>
      </c>
      <c r="I151" s="46">
        <v>5.68</v>
      </c>
    </row>
    <row r="152" spans="1:9">
      <c r="A152" s="126" t="s">
        <v>73</v>
      </c>
      <c r="B152" s="134" t="s">
        <v>74</v>
      </c>
      <c r="C152" s="133">
        <v>20</v>
      </c>
      <c r="D152" s="135">
        <v>64</v>
      </c>
      <c r="E152" s="71">
        <f t="shared" si="17"/>
        <v>3.2</v>
      </c>
      <c r="F152" s="67">
        <f t="shared" si="19"/>
        <v>0.22719999999999999</v>
      </c>
      <c r="G152" s="71">
        <f t="shared" si="18"/>
        <v>5.68</v>
      </c>
      <c r="I152" s="46">
        <v>5.68</v>
      </c>
    </row>
    <row r="153" spans="1:9">
      <c r="A153" s="126" t="s">
        <v>75</v>
      </c>
      <c r="B153" s="134" t="s">
        <v>76</v>
      </c>
      <c r="C153" s="133">
        <v>20</v>
      </c>
      <c r="D153" s="135">
        <v>61</v>
      </c>
      <c r="E153" s="71">
        <f t="shared" si="17"/>
        <v>3.05</v>
      </c>
      <c r="F153" s="67">
        <f t="shared" si="19"/>
        <v>0.21654999999999996</v>
      </c>
      <c r="G153" s="397">
        <f t="shared" si="18"/>
        <v>5.4137499999999994</v>
      </c>
      <c r="I153" s="46">
        <v>5.68</v>
      </c>
    </row>
    <row r="154" spans="1:9">
      <c r="A154" s="126" t="s">
        <v>77</v>
      </c>
      <c r="B154" s="134" t="s">
        <v>78</v>
      </c>
      <c r="C154" s="133">
        <v>20</v>
      </c>
      <c r="D154" s="135">
        <v>61</v>
      </c>
      <c r="E154" s="71">
        <f t="shared" si="17"/>
        <v>3.05</v>
      </c>
      <c r="F154" s="67">
        <f t="shared" si="19"/>
        <v>0.21654999999999996</v>
      </c>
      <c r="G154" s="397">
        <f t="shared" si="18"/>
        <v>5.4137499999999994</v>
      </c>
      <c r="I154" s="46">
        <v>5.68</v>
      </c>
    </row>
    <row r="155" spans="1:9">
      <c r="A155" s="522" t="s">
        <v>79</v>
      </c>
      <c r="B155" s="141" t="s">
        <v>80</v>
      </c>
      <c r="C155" s="133">
        <v>20</v>
      </c>
      <c r="D155" s="133">
        <v>64</v>
      </c>
      <c r="E155" s="71">
        <f t="shared" si="17"/>
        <v>3.2</v>
      </c>
      <c r="F155" s="67">
        <f t="shared" si="19"/>
        <v>0.22719999999999999</v>
      </c>
      <c r="G155" s="71">
        <f t="shared" si="18"/>
        <v>5.68</v>
      </c>
      <c r="I155" s="46">
        <v>5.68</v>
      </c>
    </row>
    <row r="156" spans="1:9">
      <c r="A156" s="126" t="s">
        <v>81</v>
      </c>
      <c r="B156" s="134" t="s">
        <v>82</v>
      </c>
      <c r="C156" s="133">
        <v>20</v>
      </c>
      <c r="D156" s="135">
        <v>66</v>
      </c>
      <c r="E156" s="71">
        <f t="shared" si="17"/>
        <v>3.3</v>
      </c>
      <c r="F156" s="67">
        <f t="shared" si="19"/>
        <v>0.23429999999999995</v>
      </c>
      <c r="G156" s="140">
        <f t="shared" si="18"/>
        <v>5.857499999999999</v>
      </c>
      <c r="I156" s="46">
        <v>5.7687499999999998</v>
      </c>
    </row>
    <row r="157" spans="1:9">
      <c r="A157" s="126" t="s">
        <v>83</v>
      </c>
      <c r="B157" s="134" t="s">
        <v>84</v>
      </c>
      <c r="C157" s="133">
        <v>20</v>
      </c>
      <c r="D157" s="135">
        <v>64</v>
      </c>
      <c r="E157" s="71">
        <f t="shared" si="17"/>
        <v>3.2</v>
      </c>
      <c r="F157" s="67">
        <f t="shared" si="19"/>
        <v>0.22719999999999999</v>
      </c>
      <c r="G157" s="71">
        <f t="shared" si="18"/>
        <v>5.68</v>
      </c>
      <c r="I157" s="46">
        <v>5.857499999999999</v>
      </c>
    </row>
    <row r="158" spans="1:9">
      <c r="A158" s="735" t="s">
        <v>30</v>
      </c>
      <c r="B158" s="735"/>
      <c r="C158" s="135"/>
      <c r="D158" s="142">
        <f>SUM(D145:D157)</f>
        <v>827</v>
      </c>
      <c r="E158" s="143">
        <f>SUM(E144:E157)</f>
        <v>44.550000000000004</v>
      </c>
      <c r="F158" s="143">
        <f>SUM(F144:F157)</f>
        <v>3.1630499999999993</v>
      </c>
      <c r="G158" s="260">
        <f>SUM(G144:G157)</f>
        <v>79.076249999999987</v>
      </c>
    </row>
    <row r="160" spans="1:9" ht="19.5" thickBot="1">
      <c r="A160" s="128" t="s">
        <v>236</v>
      </c>
      <c r="B160" s="129"/>
      <c r="C160" s="130"/>
      <c r="D160" s="130"/>
      <c r="E160" s="130"/>
      <c r="F160" s="130"/>
      <c r="G160" s="130"/>
    </row>
    <row r="161" spans="1:9">
      <c r="A161" s="736" t="s">
        <v>45</v>
      </c>
      <c r="B161" s="736" t="s">
        <v>51</v>
      </c>
      <c r="C161" s="738" t="s">
        <v>52</v>
      </c>
      <c r="D161" s="732" t="s">
        <v>53</v>
      </c>
      <c r="E161" s="732" t="s">
        <v>636</v>
      </c>
      <c r="F161" s="732" t="s">
        <v>55</v>
      </c>
      <c r="G161" s="732" t="s">
        <v>56</v>
      </c>
    </row>
    <row r="162" spans="1:9" ht="15.75" thickBot="1">
      <c r="A162" s="737"/>
      <c r="B162" s="737"/>
      <c r="C162" s="739"/>
      <c r="D162" s="740"/>
      <c r="E162" s="740"/>
      <c r="F162" s="740"/>
      <c r="G162" s="740"/>
    </row>
    <row r="163" spans="1:9" ht="15.75" thickTop="1">
      <c r="A163" s="131" t="s">
        <v>57</v>
      </c>
      <c r="B163" s="132" t="s">
        <v>58</v>
      </c>
      <c r="C163" s="133">
        <v>49</v>
      </c>
      <c r="D163" s="133">
        <v>155</v>
      </c>
      <c r="E163" s="71">
        <f>D163/49</f>
        <v>3.1632653061224492</v>
      </c>
      <c r="F163" s="71">
        <f>E163*0.071</f>
        <v>0.22459183673469388</v>
      </c>
      <c r="G163" s="397">
        <f>F163*25</f>
        <v>5.6147959183673466</v>
      </c>
      <c r="I163" s="46">
        <v>5.6147959183673466</v>
      </c>
    </row>
    <row r="164" spans="1:9">
      <c r="A164" s="126" t="s">
        <v>59</v>
      </c>
      <c r="B164" s="134" t="s">
        <v>60</v>
      </c>
      <c r="C164" s="133">
        <v>49</v>
      </c>
      <c r="D164" s="135">
        <v>155</v>
      </c>
      <c r="E164" s="71">
        <f t="shared" ref="E164:E176" si="20">D164/49</f>
        <v>3.1632653061224492</v>
      </c>
      <c r="F164" s="67">
        <f>E164*0.071</f>
        <v>0.22459183673469388</v>
      </c>
      <c r="G164" s="397">
        <f t="shared" ref="G164:G176" si="21">F164*25</f>
        <v>5.6147959183673466</v>
      </c>
      <c r="I164" s="46">
        <v>5.6147959183673466</v>
      </c>
    </row>
    <row r="165" spans="1:9">
      <c r="A165" s="126" t="s">
        <v>61</v>
      </c>
      <c r="B165" s="134" t="s">
        <v>62</v>
      </c>
      <c r="C165" s="133">
        <v>49</v>
      </c>
      <c r="D165" s="135">
        <v>166</v>
      </c>
      <c r="E165" s="71">
        <f t="shared" si="20"/>
        <v>3.3877551020408165</v>
      </c>
      <c r="F165" s="67">
        <f t="shared" ref="F165:F176" si="22">E165*0.071</f>
        <v>0.24053061224489794</v>
      </c>
      <c r="G165" s="71">
        <f t="shared" si="21"/>
        <v>6.0132653061224488</v>
      </c>
      <c r="I165" s="46">
        <v>5.6510204081632649</v>
      </c>
    </row>
    <row r="166" spans="1:9">
      <c r="A166" s="126" t="s">
        <v>63</v>
      </c>
      <c r="B166" s="134" t="s">
        <v>64</v>
      </c>
      <c r="C166" s="133">
        <v>49</v>
      </c>
      <c r="D166" s="135">
        <v>169</v>
      </c>
      <c r="E166" s="71">
        <f t="shared" si="20"/>
        <v>3.4489795918367347</v>
      </c>
      <c r="F166" s="67">
        <f t="shared" si="22"/>
        <v>0.24487755102040815</v>
      </c>
      <c r="G166" s="140">
        <f t="shared" si="21"/>
        <v>6.1219387755102037</v>
      </c>
      <c r="I166" s="46">
        <v>5.7596938775510198</v>
      </c>
    </row>
    <row r="167" spans="1:9">
      <c r="A167" s="126" t="s">
        <v>65</v>
      </c>
      <c r="B167" s="134" t="s">
        <v>66</v>
      </c>
      <c r="C167" s="133">
        <v>49</v>
      </c>
      <c r="D167" s="135">
        <v>165</v>
      </c>
      <c r="E167" s="71">
        <f t="shared" si="20"/>
        <v>3.3673469387755102</v>
      </c>
      <c r="F167" s="67">
        <f t="shared" si="22"/>
        <v>0.2390816326530612</v>
      </c>
      <c r="G167" s="71">
        <f t="shared" si="21"/>
        <v>5.9770408163265305</v>
      </c>
      <c r="I167" s="46">
        <v>5.7959183673469381</v>
      </c>
    </row>
    <row r="168" spans="1:9">
      <c r="A168" s="126" t="s">
        <v>67</v>
      </c>
      <c r="B168" s="134" t="s">
        <v>68</v>
      </c>
      <c r="C168" s="133">
        <v>49</v>
      </c>
      <c r="D168" s="135">
        <v>168</v>
      </c>
      <c r="E168" s="71">
        <f t="shared" si="20"/>
        <v>3.4285714285714284</v>
      </c>
      <c r="F168" s="67">
        <f t="shared" si="22"/>
        <v>0.24342857142857138</v>
      </c>
      <c r="G168" s="71">
        <f t="shared" si="21"/>
        <v>6.0857142857142845</v>
      </c>
      <c r="I168" s="46">
        <v>5.8683673469387747</v>
      </c>
    </row>
    <row r="169" spans="1:9">
      <c r="A169" s="126" t="s">
        <v>69</v>
      </c>
      <c r="B169" s="134" t="s">
        <v>70</v>
      </c>
      <c r="C169" s="133">
        <v>49</v>
      </c>
      <c r="D169" s="135">
        <v>156</v>
      </c>
      <c r="E169" s="71">
        <f t="shared" si="20"/>
        <v>3.1836734693877551</v>
      </c>
      <c r="F169" s="67">
        <f t="shared" si="22"/>
        <v>0.22604081632653059</v>
      </c>
      <c r="G169" s="71">
        <f t="shared" si="21"/>
        <v>5.6510204081632649</v>
      </c>
      <c r="I169" s="46">
        <v>5.904591836734693</v>
      </c>
    </row>
    <row r="170" spans="1:9">
      <c r="A170" s="126" t="s">
        <v>71</v>
      </c>
      <c r="B170" s="134" t="s">
        <v>72</v>
      </c>
      <c r="C170" s="133">
        <v>49</v>
      </c>
      <c r="D170" s="135">
        <v>160</v>
      </c>
      <c r="E170" s="71">
        <f t="shared" si="20"/>
        <v>3.2653061224489797</v>
      </c>
      <c r="F170" s="67">
        <f t="shared" si="22"/>
        <v>0.23183673469387753</v>
      </c>
      <c r="G170" s="71">
        <f t="shared" si="21"/>
        <v>5.7959183673469381</v>
      </c>
      <c r="I170" s="46">
        <v>5.9770408163265305</v>
      </c>
    </row>
    <row r="171" spans="1:9">
      <c r="A171" s="126" t="s">
        <v>73</v>
      </c>
      <c r="B171" s="134" t="s">
        <v>74</v>
      </c>
      <c r="C171" s="133">
        <v>49</v>
      </c>
      <c r="D171" s="523">
        <v>166</v>
      </c>
      <c r="E171" s="71">
        <f t="shared" si="20"/>
        <v>3.3877551020408165</v>
      </c>
      <c r="F171" s="67">
        <f t="shared" si="22"/>
        <v>0.24053061224489794</v>
      </c>
      <c r="G171" s="71">
        <f t="shared" si="21"/>
        <v>6.0132653061224488</v>
      </c>
      <c r="I171" s="46">
        <v>6.0132653061224488</v>
      </c>
    </row>
    <row r="172" spans="1:9">
      <c r="A172" s="126" t="s">
        <v>75</v>
      </c>
      <c r="B172" s="134" t="s">
        <v>76</v>
      </c>
      <c r="C172" s="133">
        <v>49</v>
      </c>
      <c r="D172" s="135">
        <v>162</v>
      </c>
      <c r="E172" s="71">
        <f t="shared" si="20"/>
        <v>3.306122448979592</v>
      </c>
      <c r="F172" s="67">
        <f t="shared" si="22"/>
        <v>0.234734693877551</v>
      </c>
      <c r="G172" s="71">
        <f t="shared" si="21"/>
        <v>5.8683673469387747</v>
      </c>
      <c r="I172" s="46">
        <v>6.0132653061224488</v>
      </c>
    </row>
    <row r="173" spans="1:9">
      <c r="A173" s="126" t="s">
        <v>77</v>
      </c>
      <c r="B173" s="134" t="s">
        <v>78</v>
      </c>
      <c r="C173" s="133">
        <v>49</v>
      </c>
      <c r="D173" s="135">
        <v>159</v>
      </c>
      <c r="E173" s="71">
        <f t="shared" si="20"/>
        <v>3.2448979591836733</v>
      </c>
      <c r="F173" s="67">
        <f t="shared" si="22"/>
        <v>0.23038775510204079</v>
      </c>
      <c r="G173" s="71">
        <f t="shared" si="21"/>
        <v>5.7596938775510198</v>
      </c>
      <c r="I173" s="46">
        <v>6.0494897959183671</v>
      </c>
    </row>
    <row r="174" spans="1:9">
      <c r="A174" s="522" t="s">
        <v>79</v>
      </c>
      <c r="B174" s="141" t="s">
        <v>80</v>
      </c>
      <c r="C174" s="133">
        <v>49</v>
      </c>
      <c r="D174" s="133">
        <v>168</v>
      </c>
      <c r="E174" s="71">
        <f t="shared" si="20"/>
        <v>3.4285714285714284</v>
      </c>
      <c r="F174" s="67">
        <f t="shared" si="22"/>
        <v>0.24342857142857138</v>
      </c>
      <c r="G174" s="71">
        <f t="shared" si="21"/>
        <v>6.0857142857142845</v>
      </c>
      <c r="I174" s="46">
        <v>6.0857142857142845</v>
      </c>
    </row>
    <row r="175" spans="1:9">
      <c r="A175" s="126" t="s">
        <v>81</v>
      </c>
      <c r="B175" s="134" t="s">
        <v>82</v>
      </c>
      <c r="C175" s="133">
        <v>49</v>
      </c>
      <c r="D175" s="135">
        <v>163</v>
      </c>
      <c r="E175" s="71">
        <f t="shared" si="20"/>
        <v>3.3265306122448979</v>
      </c>
      <c r="F175" s="67">
        <f t="shared" si="22"/>
        <v>0.23618367346938773</v>
      </c>
      <c r="G175" s="71">
        <f t="shared" si="21"/>
        <v>5.904591836734693</v>
      </c>
      <c r="I175" s="46">
        <v>6.0857142857142845</v>
      </c>
    </row>
    <row r="176" spans="1:9">
      <c r="A176" s="126" t="s">
        <v>83</v>
      </c>
      <c r="B176" s="134" t="s">
        <v>84</v>
      </c>
      <c r="C176" s="133">
        <v>49</v>
      </c>
      <c r="D176" s="135">
        <v>167</v>
      </c>
      <c r="E176" s="71">
        <f t="shared" si="20"/>
        <v>3.4081632653061225</v>
      </c>
      <c r="F176" s="67">
        <f t="shared" si="22"/>
        <v>0.24197959183673468</v>
      </c>
      <c r="G176" s="71">
        <f t="shared" si="21"/>
        <v>6.0494897959183671</v>
      </c>
      <c r="I176" s="46">
        <v>6.1219387755102037</v>
      </c>
    </row>
    <row r="177" spans="1:9">
      <c r="A177" s="735" t="s">
        <v>30</v>
      </c>
      <c r="B177" s="735"/>
      <c r="C177" s="135"/>
      <c r="D177" s="142">
        <f>SUM(D164:D176)</f>
        <v>2124</v>
      </c>
      <c r="E177" s="143">
        <f>SUM(E163:E176)</f>
        <v>46.510204081632651</v>
      </c>
      <c r="F177" s="143">
        <f>SUM(F163:F176)</f>
        <v>3.3022244897959183</v>
      </c>
      <c r="G177" s="73">
        <f>SUM(G163:G176)</f>
        <v>82.555612244897944</v>
      </c>
    </row>
    <row r="178" spans="1:9">
      <c r="A178" s="281"/>
      <c r="B178" s="281"/>
      <c r="C178" s="282"/>
      <c r="D178" s="283"/>
      <c r="E178" s="284"/>
      <c r="F178" s="284"/>
      <c r="G178" s="286"/>
    </row>
    <row r="179" spans="1:9">
      <c r="A179" s="281"/>
      <c r="B179" s="281"/>
      <c r="C179" s="282"/>
      <c r="D179" s="283"/>
      <c r="E179" s="284"/>
      <c r="F179" s="284"/>
      <c r="G179" s="286"/>
    </row>
    <row r="180" spans="1:9">
      <c r="A180" s="281"/>
      <c r="B180" s="281"/>
      <c r="C180" s="282"/>
      <c r="D180" s="283"/>
      <c r="E180" s="284"/>
      <c r="F180" s="284"/>
      <c r="G180" s="286"/>
    </row>
    <row r="181" spans="1:9">
      <c r="A181" s="281"/>
      <c r="B181" s="281"/>
      <c r="C181" s="282"/>
      <c r="D181" s="283"/>
      <c r="E181" s="284"/>
      <c r="F181" s="284"/>
      <c r="G181" s="286"/>
    </row>
    <row r="184" spans="1:9" ht="19.5" thickBot="1">
      <c r="A184" s="128" t="s">
        <v>637</v>
      </c>
      <c r="B184" s="129"/>
      <c r="C184" s="130"/>
      <c r="D184" s="130"/>
      <c r="E184" s="130"/>
      <c r="F184" s="130"/>
      <c r="G184" s="130"/>
    </row>
    <row r="185" spans="1:9">
      <c r="A185" s="736" t="s">
        <v>45</v>
      </c>
      <c r="B185" s="736" t="s">
        <v>51</v>
      </c>
      <c r="C185" s="738" t="s">
        <v>52</v>
      </c>
      <c r="D185" s="732" t="s">
        <v>53</v>
      </c>
      <c r="E185" s="732" t="s">
        <v>233</v>
      </c>
      <c r="F185" s="732" t="s">
        <v>55</v>
      </c>
      <c r="G185" s="732" t="s">
        <v>56</v>
      </c>
    </row>
    <row r="186" spans="1:9" ht="15.75" thickBot="1">
      <c r="A186" s="737"/>
      <c r="B186" s="737"/>
      <c r="C186" s="739"/>
      <c r="D186" s="740"/>
      <c r="E186" s="740"/>
      <c r="F186" s="740"/>
      <c r="G186" s="740"/>
    </row>
    <row r="187" spans="1:9" ht="15.75" thickTop="1">
      <c r="A187" s="131" t="s">
        <v>57</v>
      </c>
      <c r="B187" s="132" t="s">
        <v>58</v>
      </c>
      <c r="C187" s="133">
        <v>5</v>
      </c>
      <c r="D187" s="133">
        <v>16</v>
      </c>
      <c r="E187" s="71">
        <f>D187/5</f>
        <v>3.2</v>
      </c>
      <c r="F187" s="71">
        <f>E187*0.071</f>
        <v>0.22719999999999999</v>
      </c>
      <c r="G187" s="71">
        <f>F187*25</f>
        <v>5.68</v>
      </c>
      <c r="I187" s="46">
        <v>5.7687499999999998</v>
      </c>
    </row>
    <row r="188" spans="1:9">
      <c r="A188" s="126" t="s">
        <v>59</v>
      </c>
      <c r="B188" s="134" t="s">
        <v>60</v>
      </c>
      <c r="C188" s="133">
        <v>5</v>
      </c>
      <c r="D188" s="135">
        <v>15</v>
      </c>
      <c r="E188" s="71">
        <f t="shared" ref="E188:E200" si="23">D188/5</f>
        <v>3</v>
      </c>
      <c r="F188" s="67">
        <f>E188*0.071</f>
        <v>0.21299999999999997</v>
      </c>
      <c r="G188" s="472">
        <f t="shared" ref="G188:G200" si="24">F188*25</f>
        <v>5.3249999999999993</v>
      </c>
      <c r="I188" s="46">
        <v>5.9906249999999996</v>
      </c>
    </row>
    <row r="189" spans="1:9">
      <c r="A189" s="126" t="s">
        <v>61</v>
      </c>
      <c r="B189" s="134" t="s">
        <v>62</v>
      </c>
      <c r="C189" s="133">
        <v>5</v>
      </c>
      <c r="D189" s="135">
        <v>15</v>
      </c>
      <c r="E189" s="71">
        <f t="shared" si="23"/>
        <v>3</v>
      </c>
      <c r="F189" s="67">
        <f t="shared" ref="F189:F200" si="25">E189*0.071</f>
        <v>0.21299999999999997</v>
      </c>
      <c r="G189" s="71">
        <f t="shared" si="24"/>
        <v>5.3249999999999993</v>
      </c>
      <c r="I189" s="46">
        <v>5.9906249999999996</v>
      </c>
    </row>
    <row r="190" spans="1:9">
      <c r="A190" s="126" t="s">
        <v>63</v>
      </c>
      <c r="B190" s="134" t="s">
        <v>64</v>
      </c>
      <c r="C190" s="133">
        <v>5</v>
      </c>
      <c r="D190" s="135">
        <v>18</v>
      </c>
      <c r="E190" s="71">
        <f t="shared" si="23"/>
        <v>3.6</v>
      </c>
      <c r="F190" s="67">
        <f t="shared" si="25"/>
        <v>0.25559999999999999</v>
      </c>
      <c r="G190" s="71">
        <f t="shared" si="24"/>
        <v>6.39</v>
      </c>
      <c r="I190" s="46">
        <v>5.9906249999999996</v>
      </c>
    </row>
    <row r="191" spans="1:9">
      <c r="A191" s="126" t="s">
        <v>65</v>
      </c>
      <c r="B191" s="134" t="s">
        <v>66</v>
      </c>
      <c r="C191" s="133">
        <v>5</v>
      </c>
      <c r="D191" s="135">
        <v>15</v>
      </c>
      <c r="E191" s="71">
        <f t="shared" si="23"/>
        <v>3</v>
      </c>
      <c r="F191" s="67">
        <f t="shared" si="25"/>
        <v>0.21299999999999997</v>
      </c>
      <c r="G191" s="140">
        <f t="shared" si="24"/>
        <v>5.3249999999999993</v>
      </c>
      <c r="I191" s="46">
        <v>5.9906249999999996</v>
      </c>
    </row>
    <row r="192" spans="1:9">
      <c r="A192" s="126" t="s">
        <v>67</v>
      </c>
      <c r="B192" s="134" t="s">
        <v>68</v>
      </c>
      <c r="C192" s="133">
        <v>5</v>
      </c>
      <c r="D192" s="135">
        <v>15</v>
      </c>
      <c r="E192" s="71">
        <f t="shared" si="23"/>
        <v>3</v>
      </c>
      <c r="F192" s="67">
        <f t="shared" si="25"/>
        <v>0.21299999999999997</v>
      </c>
      <c r="G192" s="71">
        <f t="shared" si="24"/>
        <v>5.3249999999999993</v>
      </c>
      <c r="I192" s="46">
        <v>6.2124999999999995</v>
      </c>
    </row>
    <row r="193" spans="1:9">
      <c r="A193" s="126" t="s">
        <v>69</v>
      </c>
      <c r="B193" s="134" t="s">
        <v>70</v>
      </c>
      <c r="C193" s="133">
        <v>5</v>
      </c>
      <c r="D193" s="135">
        <v>15</v>
      </c>
      <c r="E193" s="71">
        <f t="shared" si="23"/>
        <v>3</v>
      </c>
      <c r="F193" s="67">
        <f t="shared" si="25"/>
        <v>0.21299999999999997</v>
      </c>
      <c r="G193" s="71">
        <f t="shared" si="24"/>
        <v>5.3249999999999993</v>
      </c>
      <c r="I193" s="46">
        <v>6.2124999999999995</v>
      </c>
    </row>
    <row r="194" spans="1:9">
      <c r="A194" s="126" t="s">
        <v>71</v>
      </c>
      <c r="B194" s="134" t="s">
        <v>72</v>
      </c>
      <c r="C194" s="133">
        <v>5</v>
      </c>
      <c r="D194" s="135">
        <v>15</v>
      </c>
      <c r="E194" s="71">
        <f t="shared" si="23"/>
        <v>3</v>
      </c>
      <c r="F194" s="67">
        <f t="shared" si="25"/>
        <v>0.21299999999999997</v>
      </c>
      <c r="G194" s="71">
        <f t="shared" si="24"/>
        <v>5.3249999999999993</v>
      </c>
      <c r="I194" s="46">
        <v>6.2124999999999995</v>
      </c>
    </row>
    <row r="195" spans="1:9">
      <c r="A195" s="126" t="s">
        <v>73</v>
      </c>
      <c r="B195" s="134" t="s">
        <v>74</v>
      </c>
      <c r="C195" s="133">
        <v>5</v>
      </c>
      <c r="D195" s="523">
        <v>17</v>
      </c>
      <c r="E195" s="71">
        <f t="shared" si="23"/>
        <v>3.4</v>
      </c>
      <c r="F195" s="67">
        <f t="shared" si="25"/>
        <v>0.24139999999999998</v>
      </c>
      <c r="G195" s="71">
        <f t="shared" si="24"/>
        <v>6.0349999999999993</v>
      </c>
      <c r="I195" s="46">
        <v>6.2124999999999995</v>
      </c>
    </row>
    <row r="196" spans="1:9">
      <c r="A196" s="126" t="s">
        <v>75</v>
      </c>
      <c r="B196" s="134" t="s">
        <v>76</v>
      </c>
      <c r="C196" s="133">
        <v>5</v>
      </c>
      <c r="D196" s="135">
        <v>14</v>
      </c>
      <c r="E196" s="71">
        <f t="shared" si="23"/>
        <v>2.8</v>
      </c>
      <c r="F196" s="67">
        <f t="shared" si="25"/>
        <v>0.19879999999999998</v>
      </c>
      <c r="G196" s="140">
        <f t="shared" si="24"/>
        <v>4.97</v>
      </c>
      <c r="I196" s="46">
        <v>6.4343749999999993</v>
      </c>
    </row>
    <row r="197" spans="1:9">
      <c r="A197" s="126" t="s">
        <v>77</v>
      </c>
      <c r="B197" s="134" t="s">
        <v>78</v>
      </c>
      <c r="C197" s="133">
        <v>5</v>
      </c>
      <c r="D197" s="135">
        <v>15</v>
      </c>
      <c r="E197" s="71">
        <f t="shared" si="23"/>
        <v>3</v>
      </c>
      <c r="F197" s="67">
        <f t="shared" si="25"/>
        <v>0.21299999999999997</v>
      </c>
      <c r="G197" s="140">
        <f t="shared" si="24"/>
        <v>5.3249999999999993</v>
      </c>
      <c r="I197" s="46">
        <v>6.65625</v>
      </c>
    </row>
    <row r="198" spans="1:9">
      <c r="A198" s="522" t="s">
        <v>79</v>
      </c>
      <c r="B198" s="141" t="s">
        <v>80</v>
      </c>
      <c r="C198" s="133">
        <v>5</v>
      </c>
      <c r="D198" s="133">
        <v>18</v>
      </c>
      <c r="E198" s="71">
        <f t="shared" si="23"/>
        <v>3.6</v>
      </c>
      <c r="F198" s="67">
        <f t="shared" si="25"/>
        <v>0.25559999999999999</v>
      </c>
      <c r="G198" s="71">
        <f t="shared" si="24"/>
        <v>6.39</v>
      </c>
      <c r="I198" s="46">
        <v>6.65625</v>
      </c>
    </row>
    <row r="199" spans="1:9">
      <c r="A199" s="126" t="s">
        <v>81</v>
      </c>
      <c r="B199" s="134" t="s">
        <v>82</v>
      </c>
      <c r="C199" s="133">
        <v>5</v>
      </c>
      <c r="D199" s="135">
        <v>16</v>
      </c>
      <c r="E199" s="71">
        <f t="shared" si="23"/>
        <v>3.2</v>
      </c>
      <c r="F199" s="67">
        <f t="shared" si="25"/>
        <v>0.22719999999999999</v>
      </c>
      <c r="G199" s="71">
        <f t="shared" si="24"/>
        <v>5.68</v>
      </c>
      <c r="I199" s="46">
        <v>6.65625</v>
      </c>
    </row>
    <row r="200" spans="1:9">
      <c r="A200" s="126" t="s">
        <v>83</v>
      </c>
      <c r="B200" s="134" t="s">
        <v>84</v>
      </c>
      <c r="C200" s="133">
        <v>5</v>
      </c>
      <c r="D200" s="135">
        <v>18</v>
      </c>
      <c r="E200" s="71">
        <f t="shared" si="23"/>
        <v>3.6</v>
      </c>
      <c r="F200" s="67">
        <f t="shared" si="25"/>
        <v>0.25559999999999999</v>
      </c>
      <c r="G200" s="140">
        <f t="shared" si="24"/>
        <v>6.39</v>
      </c>
      <c r="I200" s="46">
        <v>6.65625</v>
      </c>
    </row>
    <row r="201" spans="1:9">
      <c r="A201" s="735" t="s">
        <v>30</v>
      </c>
      <c r="B201" s="735"/>
      <c r="C201" s="135"/>
      <c r="D201" s="142">
        <f>SUM(D188:D200)</f>
        <v>206</v>
      </c>
      <c r="E201" s="143">
        <f>SUM(E187:E200)</f>
        <v>44.400000000000006</v>
      </c>
      <c r="F201" s="143">
        <f>SUM(F187:F200)</f>
        <v>3.1523999999999996</v>
      </c>
      <c r="G201" s="73">
        <f>SUM(G187:G200)</f>
        <v>78.809999999999988</v>
      </c>
    </row>
    <row r="204" spans="1:9" ht="19.5" thickBot="1">
      <c r="A204" s="128" t="s">
        <v>638</v>
      </c>
      <c r="B204" s="129"/>
      <c r="C204" s="130"/>
      <c r="D204" s="130"/>
      <c r="E204" s="130"/>
      <c r="F204" s="130"/>
      <c r="G204" s="130"/>
    </row>
    <row r="205" spans="1:9">
      <c r="A205" s="736" t="s">
        <v>45</v>
      </c>
      <c r="B205" s="736" t="s">
        <v>51</v>
      </c>
      <c r="C205" s="738" t="s">
        <v>52</v>
      </c>
      <c r="D205" s="732" t="s">
        <v>53</v>
      </c>
      <c r="E205" s="732" t="s">
        <v>634</v>
      </c>
      <c r="F205" s="732" t="s">
        <v>55</v>
      </c>
      <c r="G205" s="732" t="s">
        <v>56</v>
      </c>
    </row>
    <row r="206" spans="1:9" ht="15.75" thickBot="1">
      <c r="A206" s="737"/>
      <c r="B206" s="737"/>
      <c r="C206" s="739"/>
      <c r="D206" s="740"/>
      <c r="E206" s="740"/>
      <c r="F206" s="740"/>
      <c r="G206" s="740"/>
    </row>
    <row r="207" spans="1:9" ht="15.75" thickTop="1">
      <c r="A207" s="131" t="s">
        <v>57</v>
      </c>
      <c r="B207" s="132" t="s">
        <v>58</v>
      </c>
      <c r="C207" s="133">
        <v>19</v>
      </c>
      <c r="D207" s="133">
        <v>63</v>
      </c>
      <c r="E207" s="71">
        <f>D207/C207</f>
        <v>3.3157894736842106</v>
      </c>
      <c r="F207" s="71">
        <f>E207*0.071</f>
        <v>0.23542105263157892</v>
      </c>
      <c r="G207" s="397">
        <f>F207*25</f>
        <v>5.8855263157894733</v>
      </c>
      <c r="I207" s="46">
        <v>5.8855263157894733</v>
      </c>
    </row>
    <row r="208" spans="1:9">
      <c r="A208" s="126" t="s">
        <v>59</v>
      </c>
      <c r="B208" s="134" t="s">
        <v>60</v>
      </c>
      <c r="C208" s="133">
        <v>19</v>
      </c>
      <c r="D208" s="135">
        <v>64</v>
      </c>
      <c r="E208" s="71">
        <f t="shared" ref="E208:E220" si="26">D208/C208</f>
        <v>3.3684210526315788</v>
      </c>
      <c r="F208" s="67">
        <f>E208*0.071</f>
        <v>0.23915789473684207</v>
      </c>
      <c r="G208" s="71">
        <f t="shared" ref="G208:G220" si="27">F208*25</f>
        <v>5.9789473684210517</v>
      </c>
      <c r="I208" s="46">
        <v>5.9789473684210517</v>
      </c>
    </row>
    <row r="209" spans="1:9">
      <c r="A209" s="126" t="s">
        <v>61</v>
      </c>
      <c r="B209" s="134" t="s">
        <v>62</v>
      </c>
      <c r="C209" s="133">
        <v>19</v>
      </c>
      <c r="D209" s="135">
        <v>71</v>
      </c>
      <c r="E209" s="71">
        <f t="shared" si="26"/>
        <v>3.736842105263158</v>
      </c>
      <c r="F209" s="67">
        <f t="shared" ref="F209:F220" si="28">E209*0.071</f>
        <v>0.26531578947368417</v>
      </c>
      <c r="G209" s="140">
        <f t="shared" si="27"/>
        <v>6.6328947368421041</v>
      </c>
      <c r="I209" s="46">
        <v>5.9789473684210517</v>
      </c>
    </row>
    <row r="210" spans="1:9">
      <c r="A210" s="126" t="s">
        <v>63</v>
      </c>
      <c r="B210" s="134" t="s">
        <v>64</v>
      </c>
      <c r="C210" s="133">
        <v>19</v>
      </c>
      <c r="D210" s="135">
        <v>64</v>
      </c>
      <c r="E210" s="71">
        <f t="shared" si="26"/>
        <v>3.3684210526315788</v>
      </c>
      <c r="F210" s="67">
        <f t="shared" si="28"/>
        <v>0.23915789473684207</v>
      </c>
      <c r="G210" s="71">
        <f t="shared" si="27"/>
        <v>5.9789473684210517</v>
      </c>
      <c r="I210" s="46">
        <v>5.9789473684210517</v>
      </c>
    </row>
    <row r="211" spans="1:9">
      <c r="A211" s="126" t="s">
        <v>65</v>
      </c>
      <c r="B211" s="134" t="s">
        <v>66</v>
      </c>
      <c r="C211" s="133">
        <v>19</v>
      </c>
      <c r="D211" s="135">
        <v>71</v>
      </c>
      <c r="E211" s="71">
        <f t="shared" si="26"/>
        <v>3.736842105263158</v>
      </c>
      <c r="F211" s="67">
        <f t="shared" si="28"/>
        <v>0.26531578947368417</v>
      </c>
      <c r="G211" s="140">
        <f t="shared" si="27"/>
        <v>6.6328947368421041</v>
      </c>
      <c r="I211" s="46">
        <v>6.072368421052631</v>
      </c>
    </row>
    <row r="212" spans="1:9">
      <c r="A212" s="126" t="s">
        <v>67</v>
      </c>
      <c r="B212" s="134" t="s">
        <v>68</v>
      </c>
      <c r="C212" s="133">
        <v>19</v>
      </c>
      <c r="D212" s="135">
        <v>67</v>
      </c>
      <c r="E212" s="71">
        <f t="shared" si="26"/>
        <v>3.5263157894736841</v>
      </c>
      <c r="F212" s="67">
        <f t="shared" si="28"/>
        <v>0.25036842105263157</v>
      </c>
      <c r="G212" s="71">
        <f t="shared" si="27"/>
        <v>6.2592105263157896</v>
      </c>
      <c r="I212" s="46">
        <v>6.072368421052631</v>
      </c>
    </row>
    <row r="213" spans="1:9">
      <c r="A213" s="126" t="s">
        <v>69</v>
      </c>
      <c r="B213" s="134" t="s">
        <v>70</v>
      </c>
      <c r="C213" s="133">
        <v>19</v>
      </c>
      <c r="D213" s="135">
        <v>65</v>
      </c>
      <c r="E213" s="71">
        <f t="shared" si="26"/>
        <v>3.4210526315789473</v>
      </c>
      <c r="F213" s="67">
        <f t="shared" si="28"/>
        <v>0.24289473684210525</v>
      </c>
      <c r="G213" s="71">
        <f t="shared" si="27"/>
        <v>6.072368421052631</v>
      </c>
      <c r="I213" s="46">
        <v>6.2592105263157896</v>
      </c>
    </row>
    <row r="214" spans="1:9">
      <c r="A214" s="126" t="s">
        <v>71</v>
      </c>
      <c r="B214" s="134" t="s">
        <v>72</v>
      </c>
      <c r="C214" s="133">
        <v>19</v>
      </c>
      <c r="D214" s="135">
        <v>64</v>
      </c>
      <c r="E214" s="71">
        <f t="shared" si="26"/>
        <v>3.3684210526315788</v>
      </c>
      <c r="F214" s="67">
        <f t="shared" si="28"/>
        <v>0.23915789473684207</v>
      </c>
      <c r="G214" s="71">
        <f t="shared" si="27"/>
        <v>5.9789473684210517</v>
      </c>
      <c r="I214" s="46">
        <v>6.2592105263157896</v>
      </c>
    </row>
    <row r="215" spans="1:9">
      <c r="A215" s="126" t="s">
        <v>73</v>
      </c>
      <c r="B215" s="134" t="s">
        <v>74</v>
      </c>
      <c r="C215" s="133">
        <v>19</v>
      </c>
      <c r="D215" s="523">
        <v>65</v>
      </c>
      <c r="E215" s="71">
        <f t="shared" si="26"/>
        <v>3.4210526315789473</v>
      </c>
      <c r="F215" s="67">
        <f t="shared" si="28"/>
        <v>0.24289473684210525</v>
      </c>
      <c r="G215" s="71">
        <f t="shared" si="27"/>
        <v>6.072368421052631</v>
      </c>
      <c r="I215" s="46">
        <v>6.2592105263157896</v>
      </c>
    </row>
    <row r="216" spans="1:9">
      <c r="A216" s="126" t="s">
        <v>75</v>
      </c>
      <c r="B216" s="134" t="s">
        <v>76</v>
      </c>
      <c r="C216" s="133">
        <v>19</v>
      </c>
      <c r="D216" s="135">
        <v>67</v>
      </c>
      <c r="E216" s="71">
        <f t="shared" si="26"/>
        <v>3.5263157894736841</v>
      </c>
      <c r="F216" s="67">
        <f t="shared" si="28"/>
        <v>0.25036842105263157</v>
      </c>
      <c r="G216" s="71">
        <f t="shared" si="27"/>
        <v>6.2592105263157896</v>
      </c>
      <c r="I216" s="46">
        <v>6.4460526315789473</v>
      </c>
    </row>
    <row r="217" spans="1:9">
      <c r="A217" s="126" t="s">
        <v>77</v>
      </c>
      <c r="B217" s="134" t="s">
        <v>78</v>
      </c>
      <c r="C217" s="133">
        <v>19</v>
      </c>
      <c r="D217" s="135">
        <v>67</v>
      </c>
      <c r="E217" s="71">
        <f t="shared" si="26"/>
        <v>3.5263157894736841</v>
      </c>
      <c r="F217" s="67">
        <f t="shared" si="28"/>
        <v>0.25036842105263157</v>
      </c>
      <c r="G217" s="71">
        <f t="shared" si="27"/>
        <v>6.2592105263157896</v>
      </c>
      <c r="I217" s="46">
        <v>6.4460526315789473</v>
      </c>
    </row>
    <row r="218" spans="1:9">
      <c r="A218" s="522" t="s">
        <v>79</v>
      </c>
      <c r="B218" s="141" t="s">
        <v>80</v>
      </c>
      <c r="C218" s="133">
        <v>19</v>
      </c>
      <c r="D218" s="133">
        <v>69</v>
      </c>
      <c r="E218" s="71">
        <f t="shared" si="26"/>
        <v>3.6315789473684212</v>
      </c>
      <c r="F218" s="67">
        <f t="shared" si="28"/>
        <v>0.25784210526315787</v>
      </c>
      <c r="G218" s="71">
        <f>F218*25</f>
        <v>6.4460526315789473</v>
      </c>
      <c r="I218" s="46">
        <v>6.4460526315789473</v>
      </c>
    </row>
    <row r="219" spans="1:9">
      <c r="A219" s="126" t="s">
        <v>81</v>
      </c>
      <c r="B219" s="134" t="s">
        <v>82</v>
      </c>
      <c r="C219" s="133">
        <v>19</v>
      </c>
      <c r="D219" s="135">
        <v>69</v>
      </c>
      <c r="E219" s="71">
        <f t="shared" si="26"/>
        <v>3.6315789473684212</v>
      </c>
      <c r="F219" s="67">
        <f t="shared" si="28"/>
        <v>0.25784210526315787</v>
      </c>
      <c r="G219" s="71">
        <f t="shared" si="27"/>
        <v>6.4460526315789473</v>
      </c>
      <c r="I219" s="46">
        <v>6.6328947368421041</v>
      </c>
    </row>
    <row r="220" spans="1:9">
      <c r="A220" s="126" t="s">
        <v>83</v>
      </c>
      <c r="B220" s="134" t="s">
        <v>84</v>
      </c>
      <c r="C220" s="133">
        <v>19</v>
      </c>
      <c r="D220" s="135">
        <v>69</v>
      </c>
      <c r="E220" s="71">
        <f t="shared" si="26"/>
        <v>3.6315789473684212</v>
      </c>
      <c r="F220" s="67">
        <f t="shared" si="28"/>
        <v>0.25784210526315787</v>
      </c>
      <c r="G220" s="71">
        <f t="shared" si="27"/>
        <v>6.4460526315789473</v>
      </c>
      <c r="I220" s="46">
        <v>6.6328947368421041</v>
      </c>
    </row>
    <row r="221" spans="1:9">
      <c r="A221" s="735" t="s">
        <v>30</v>
      </c>
      <c r="B221" s="735"/>
      <c r="C221" s="135"/>
      <c r="D221" s="142">
        <f>SUM(D208:D220)</f>
        <v>872</v>
      </c>
      <c r="E221" s="143">
        <f>SUM(E207:E220)</f>
        <v>49.21052631578948</v>
      </c>
      <c r="F221" s="143">
        <f>SUM(F207:F220)</f>
        <v>3.4939473684210527</v>
      </c>
      <c r="G221" s="73">
        <f>SUM(G207:G220)</f>
        <v>87.348684210526315</v>
      </c>
    </row>
    <row r="224" spans="1:9" ht="19.5" thickBot="1">
      <c r="A224" s="128" t="s">
        <v>639</v>
      </c>
      <c r="B224" s="129"/>
      <c r="C224" s="130"/>
      <c r="D224" s="130"/>
      <c r="E224" s="130"/>
      <c r="F224" s="130"/>
      <c r="G224" s="130"/>
    </row>
    <row r="225" spans="1:9">
      <c r="A225" s="736" t="s">
        <v>45</v>
      </c>
      <c r="B225" s="736" t="s">
        <v>51</v>
      </c>
      <c r="C225" s="738" t="s">
        <v>52</v>
      </c>
      <c r="D225" s="732" t="s">
        <v>53</v>
      </c>
      <c r="E225" s="732" t="s">
        <v>640</v>
      </c>
      <c r="F225" s="732" t="s">
        <v>55</v>
      </c>
      <c r="G225" s="732" t="s">
        <v>56</v>
      </c>
    </row>
    <row r="226" spans="1:9" ht="15.75" thickBot="1">
      <c r="A226" s="737"/>
      <c r="B226" s="737"/>
      <c r="C226" s="739"/>
      <c r="D226" s="740"/>
      <c r="E226" s="740"/>
      <c r="F226" s="740"/>
      <c r="G226" s="740"/>
    </row>
    <row r="227" spans="1:9" ht="15.75" thickTop="1">
      <c r="A227" s="131" t="s">
        <v>57</v>
      </c>
      <c r="B227" s="132" t="s">
        <v>58</v>
      </c>
      <c r="C227" s="133">
        <v>9</v>
      </c>
      <c r="D227" s="133">
        <v>26</v>
      </c>
      <c r="E227" s="71">
        <f>D227/9</f>
        <v>2.8888888888888888</v>
      </c>
      <c r="F227" s="71">
        <f>E227*0.071</f>
        <v>0.20511111111111108</v>
      </c>
      <c r="G227" s="397">
        <f>F227*25</f>
        <v>5.1277777777777773</v>
      </c>
      <c r="I227" s="46">
        <v>5.1277777777777773</v>
      </c>
    </row>
    <row r="228" spans="1:9">
      <c r="A228" s="126" t="s">
        <v>59</v>
      </c>
      <c r="B228" s="134" t="s">
        <v>60</v>
      </c>
      <c r="C228" s="133">
        <v>9</v>
      </c>
      <c r="D228" s="135">
        <v>27</v>
      </c>
      <c r="E228" s="71">
        <f t="shared" ref="E228:E240" si="29">D228/9</f>
        <v>3</v>
      </c>
      <c r="F228" s="67">
        <f>E228*0.071</f>
        <v>0.21299999999999997</v>
      </c>
      <c r="G228" s="397">
        <f t="shared" ref="G228:G240" si="30">F228*25</f>
        <v>5.3249999999999993</v>
      </c>
      <c r="I228" s="46">
        <v>5.3249999999999993</v>
      </c>
    </row>
    <row r="229" spans="1:9">
      <c r="A229" s="126" t="s">
        <v>61</v>
      </c>
      <c r="B229" s="134" t="s">
        <v>62</v>
      </c>
      <c r="C229" s="133">
        <v>9</v>
      </c>
      <c r="D229" s="135">
        <v>31</v>
      </c>
      <c r="E229" s="71">
        <f t="shared" si="29"/>
        <v>3.4444444444444446</v>
      </c>
      <c r="F229" s="67">
        <f t="shared" ref="F229:F240" si="31">E229*0.071</f>
        <v>0.24455555555555555</v>
      </c>
      <c r="G229" s="140">
        <f t="shared" si="30"/>
        <v>6.1138888888888889</v>
      </c>
      <c r="I229" s="46">
        <v>5.5222222222222221</v>
      </c>
    </row>
    <row r="230" spans="1:9">
      <c r="A230" s="126" t="s">
        <v>63</v>
      </c>
      <c r="B230" s="134" t="s">
        <v>64</v>
      </c>
      <c r="C230" s="133">
        <v>9</v>
      </c>
      <c r="D230" s="135">
        <v>31</v>
      </c>
      <c r="E230" s="71">
        <f t="shared" si="29"/>
        <v>3.4444444444444446</v>
      </c>
      <c r="F230" s="67">
        <f t="shared" si="31"/>
        <v>0.24455555555555555</v>
      </c>
      <c r="G230" s="140">
        <f t="shared" si="30"/>
        <v>6.1138888888888889</v>
      </c>
      <c r="I230" s="46">
        <v>5.7194444444444441</v>
      </c>
    </row>
    <row r="231" spans="1:9">
      <c r="A231" s="126" t="s">
        <v>65</v>
      </c>
      <c r="B231" s="134" t="s">
        <v>66</v>
      </c>
      <c r="C231" s="133">
        <v>9</v>
      </c>
      <c r="D231" s="135">
        <v>31</v>
      </c>
      <c r="E231" s="71">
        <f t="shared" si="29"/>
        <v>3.4444444444444446</v>
      </c>
      <c r="F231" s="67">
        <f t="shared" si="31"/>
        <v>0.24455555555555555</v>
      </c>
      <c r="G231" s="140">
        <f t="shared" si="30"/>
        <v>6.1138888888888889</v>
      </c>
      <c r="I231" s="46">
        <v>5.7194444444444441</v>
      </c>
    </row>
    <row r="232" spans="1:9">
      <c r="A232" s="126" t="s">
        <v>67</v>
      </c>
      <c r="B232" s="134" t="s">
        <v>68</v>
      </c>
      <c r="C232" s="133">
        <v>9</v>
      </c>
      <c r="D232" s="135">
        <v>30</v>
      </c>
      <c r="E232" s="71">
        <f t="shared" si="29"/>
        <v>3.3333333333333335</v>
      </c>
      <c r="F232" s="67">
        <f t="shared" si="31"/>
        <v>0.23666666666666666</v>
      </c>
      <c r="G232" s="71">
        <f t="shared" si="30"/>
        <v>5.916666666666667</v>
      </c>
      <c r="I232" s="46">
        <v>5.7194444444444441</v>
      </c>
    </row>
    <row r="233" spans="1:9">
      <c r="A233" s="126" t="s">
        <v>69</v>
      </c>
      <c r="B233" s="134" t="s">
        <v>70</v>
      </c>
      <c r="C233" s="133">
        <v>9</v>
      </c>
      <c r="D233" s="135">
        <v>29</v>
      </c>
      <c r="E233" s="71">
        <f t="shared" si="29"/>
        <v>3.2222222222222223</v>
      </c>
      <c r="F233" s="67">
        <f t="shared" si="31"/>
        <v>0.22877777777777777</v>
      </c>
      <c r="G233" s="71">
        <f t="shared" si="30"/>
        <v>5.7194444444444441</v>
      </c>
      <c r="I233" s="46">
        <v>5.7194444444444441</v>
      </c>
    </row>
    <row r="234" spans="1:9">
      <c r="A234" s="126" t="s">
        <v>71</v>
      </c>
      <c r="B234" s="134" t="s">
        <v>72</v>
      </c>
      <c r="C234" s="133">
        <v>9</v>
      </c>
      <c r="D234" s="135">
        <v>28</v>
      </c>
      <c r="E234" s="71">
        <f t="shared" si="29"/>
        <v>3.1111111111111112</v>
      </c>
      <c r="F234" s="67">
        <f t="shared" si="31"/>
        <v>0.22088888888888888</v>
      </c>
      <c r="G234" s="71">
        <f t="shared" si="30"/>
        <v>5.5222222222222221</v>
      </c>
      <c r="I234" s="46">
        <v>5.916666666666667</v>
      </c>
    </row>
    <row r="235" spans="1:9">
      <c r="A235" s="126" t="s">
        <v>73</v>
      </c>
      <c r="B235" s="134" t="s">
        <v>74</v>
      </c>
      <c r="C235" s="133">
        <v>9</v>
      </c>
      <c r="D235" s="523">
        <v>30</v>
      </c>
      <c r="E235" s="71">
        <f t="shared" si="29"/>
        <v>3.3333333333333335</v>
      </c>
      <c r="F235" s="67">
        <f t="shared" si="31"/>
        <v>0.23666666666666666</v>
      </c>
      <c r="G235" s="71">
        <f t="shared" si="30"/>
        <v>5.916666666666667</v>
      </c>
      <c r="I235" s="46">
        <v>5.916666666666667</v>
      </c>
    </row>
    <row r="236" spans="1:9">
      <c r="A236" s="126" t="s">
        <v>75</v>
      </c>
      <c r="B236" s="134" t="s">
        <v>76</v>
      </c>
      <c r="C236" s="133">
        <v>9</v>
      </c>
      <c r="D236" s="135">
        <v>30</v>
      </c>
      <c r="E236" s="71">
        <f t="shared" si="29"/>
        <v>3.3333333333333335</v>
      </c>
      <c r="F236" s="67">
        <f t="shared" si="31"/>
        <v>0.23666666666666666</v>
      </c>
      <c r="G236" s="71">
        <f t="shared" si="30"/>
        <v>5.916666666666667</v>
      </c>
      <c r="I236" s="46">
        <v>5.916666666666667</v>
      </c>
    </row>
    <row r="237" spans="1:9">
      <c r="A237" s="126" t="s">
        <v>77</v>
      </c>
      <c r="B237" s="134" t="s">
        <v>78</v>
      </c>
      <c r="C237" s="133">
        <v>9</v>
      </c>
      <c r="D237" s="135">
        <v>29</v>
      </c>
      <c r="E237" s="71">
        <f t="shared" si="29"/>
        <v>3.2222222222222223</v>
      </c>
      <c r="F237" s="67">
        <f t="shared" si="31"/>
        <v>0.22877777777777777</v>
      </c>
      <c r="G237" s="71">
        <f t="shared" si="30"/>
        <v>5.7194444444444441</v>
      </c>
      <c r="I237" s="46">
        <v>6.1138888888888889</v>
      </c>
    </row>
    <row r="238" spans="1:9">
      <c r="A238" s="522" t="s">
        <v>79</v>
      </c>
      <c r="B238" s="141" t="s">
        <v>80</v>
      </c>
      <c r="C238" s="133">
        <v>9</v>
      </c>
      <c r="D238" s="133">
        <v>31</v>
      </c>
      <c r="E238" s="71">
        <f t="shared" si="29"/>
        <v>3.4444444444444446</v>
      </c>
      <c r="F238" s="67">
        <f t="shared" si="31"/>
        <v>0.24455555555555555</v>
      </c>
      <c r="G238" s="140">
        <f t="shared" si="30"/>
        <v>6.1138888888888889</v>
      </c>
      <c r="I238" s="46">
        <v>6.1138888888888889</v>
      </c>
    </row>
    <row r="239" spans="1:9">
      <c r="A239" s="126" t="s">
        <v>81</v>
      </c>
      <c r="B239" s="134" t="s">
        <v>82</v>
      </c>
      <c r="C239" s="133">
        <v>9</v>
      </c>
      <c r="D239" s="135">
        <v>29</v>
      </c>
      <c r="E239" s="71">
        <f t="shared" si="29"/>
        <v>3.2222222222222223</v>
      </c>
      <c r="F239" s="67">
        <f t="shared" si="31"/>
        <v>0.22877777777777777</v>
      </c>
      <c r="G239" s="71">
        <f t="shared" si="30"/>
        <v>5.7194444444444441</v>
      </c>
      <c r="I239" s="46">
        <v>6.1138888888888889</v>
      </c>
    </row>
    <row r="240" spans="1:9">
      <c r="A240" s="126" t="s">
        <v>83</v>
      </c>
      <c r="B240" s="134" t="s">
        <v>84</v>
      </c>
      <c r="C240" s="133">
        <v>9</v>
      </c>
      <c r="D240" s="135">
        <v>29</v>
      </c>
      <c r="E240" s="71">
        <f t="shared" si="29"/>
        <v>3.2222222222222223</v>
      </c>
      <c r="F240" s="67">
        <f t="shared" si="31"/>
        <v>0.22877777777777777</v>
      </c>
      <c r="G240" s="71">
        <f t="shared" si="30"/>
        <v>5.7194444444444441</v>
      </c>
      <c r="I240" s="46">
        <v>6.1138888888888889</v>
      </c>
    </row>
    <row r="241" spans="1:9">
      <c r="A241" s="735" t="s">
        <v>30</v>
      </c>
      <c r="B241" s="735"/>
      <c r="C241" s="135"/>
      <c r="D241" s="142">
        <f>SUM(D228:D240)</f>
        <v>385</v>
      </c>
      <c r="E241" s="143">
        <f>SUM(E227:E240)</f>
        <v>45.666666666666657</v>
      </c>
      <c r="F241" s="143">
        <f>SUM(F227:F240)</f>
        <v>3.2423333333333333</v>
      </c>
      <c r="G241" s="73">
        <f>SUM(G227:G240)</f>
        <v>81.058333333333323</v>
      </c>
    </row>
    <row r="242" spans="1:9">
      <c r="A242" s="281"/>
      <c r="B242" s="281"/>
      <c r="C242" s="282"/>
      <c r="D242" s="283"/>
      <c r="E242" s="284"/>
      <c r="F242" s="284"/>
      <c r="G242" s="286"/>
    </row>
    <row r="243" spans="1:9">
      <c r="A243" s="281"/>
      <c r="B243" s="281"/>
      <c r="C243" s="282"/>
      <c r="D243" s="283"/>
      <c r="E243" s="284"/>
      <c r="F243" s="284"/>
      <c r="G243" s="286"/>
    </row>
    <row r="246" spans="1:9" ht="19.5" thickBot="1">
      <c r="A246" s="128" t="s">
        <v>641</v>
      </c>
      <c r="B246" s="129"/>
      <c r="C246" s="130"/>
      <c r="D246" s="130"/>
      <c r="E246" s="130"/>
      <c r="F246" s="130"/>
      <c r="G246" s="130"/>
    </row>
    <row r="247" spans="1:9">
      <c r="A247" s="736" t="s">
        <v>45</v>
      </c>
      <c r="B247" s="736" t="s">
        <v>51</v>
      </c>
      <c r="C247" s="738" t="s">
        <v>52</v>
      </c>
      <c r="D247" s="732" t="s">
        <v>53</v>
      </c>
      <c r="E247" s="732" t="s">
        <v>231</v>
      </c>
      <c r="F247" s="732" t="s">
        <v>55</v>
      </c>
      <c r="G247" s="732" t="s">
        <v>56</v>
      </c>
    </row>
    <row r="248" spans="1:9" ht="15.75" thickBot="1">
      <c r="A248" s="737"/>
      <c r="B248" s="737"/>
      <c r="C248" s="739"/>
      <c r="D248" s="740"/>
      <c r="E248" s="740"/>
      <c r="F248" s="740"/>
      <c r="G248" s="740"/>
    </row>
    <row r="249" spans="1:9" ht="15.75" thickTop="1">
      <c r="A249" s="131" t="s">
        <v>57</v>
      </c>
      <c r="B249" s="132" t="s">
        <v>58</v>
      </c>
      <c r="C249" s="133">
        <v>12</v>
      </c>
      <c r="D249" s="133">
        <v>42</v>
      </c>
      <c r="E249" s="71">
        <f>D249/12</f>
        <v>3.5</v>
      </c>
      <c r="F249" s="71">
        <f>E249*0.071</f>
        <v>0.24849999999999997</v>
      </c>
      <c r="G249" s="71">
        <f>F249*25</f>
        <v>6.2124999999999995</v>
      </c>
      <c r="I249" s="46">
        <v>4.8812499999999996</v>
      </c>
    </row>
    <row r="250" spans="1:9">
      <c r="A250" s="126" t="s">
        <v>59</v>
      </c>
      <c r="B250" s="134" t="s">
        <v>60</v>
      </c>
      <c r="C250" s="133">
        <v>12</v>
      </c>
      <c r="D250" s="135">
        <v>39</v>
      </c>
      <c r="E250" s="71">
        <f t="shared" ref="E250:E262" si="32">D250/12</f>
        <v>3.25</v>
      </c>
      <c r="F250" s="67">
        <f>E250*0.071</f>
        <v>0.23074999999999998</v>
      </c>
      <c r="G250" s="71">
        <f t="shared" ref="G250:G262" si="33">F250*25</f>
        <v>5.7687499999999998</v>
      </c>
      <c r="I250" s="46">
        <v>5.6208333333333327</v>
      </c>
    </row>
    <row r="251" spans="1:9">
      <c r="A251" s="126" t="s">
        <v>61</v>
      </c>
      <c r="B251" s="134" t="s">
        <v>62</v>
      </c>
      <c r="C251" s="133">
        <v>12</v>
      </c>
      <c r="D251" s="135">
        <v>43</v>
      </c>
      <c r="E251" s="71">
        <f t="shared" si="32"/>
        <v>3.5833333333333335</v>
      </c>
      <c r="F251" s="67">
        <f t="shared" ref="F251:F262" si="34">E251*0.071</f>
        <v>0.25441666666666668</v>
      </c>
      <c r="G251" s="71">
        <f t="shared" si="33"/>
        <v>6.3604166666666666</v>
      </c>
      <c r="I251" s="46">
        <v>5.7687499999999998</v>
      </c>
    </row>
    <row r="252" spans="1:9">
      <c r="A252" s="126" t="s">
        <v>63</v>
      </c>
      <c r="B252" s="134" t="s">
        <v>64</v>
      </c>
      <c r="C252" s="133">
        <v>12</v>
      </c>
      <c r="D252" s="135">
        <v>40</v>
      </c>
      <c r="E252" s="71">
        <f t="shared" si="32"/>
        <v>3.3333333333333335</v>
      </c>
      <c r="F252" s="67">
        <f t="shared" si="34"/>
        <v>0.23666666666666666</v>
      </c>
      <c r="G252" s="71">
        <f t="shared" si="33"/>
        <v>5.916666666666667</v>
      </c>
      <c r="I252" s="46">
        <v>5.916666666666667</v>
      </c>
    </row>
    <row r="253" spans="1:9">
      <c r="A253" s="126" t="s">
        <v>65</v>
      </c>
      <c r="B253" s="134" t="s">
        <v>66</v>
      </c>
      <c r="C253" s="133">
        <v>12</v>
      </c>
      <c r="D253" s="135">
        <v>41</v>
      </c>
      <c r="E253" s="71">
        <f t="shared" si="32"/>
        <v>3.4166666666666665</v>
      </c>
      <c r="F253" s="67">
        <f t="shared" si="34"/>
        <v>0.24258333333333329</v>
      </c>
      <c r="G253" s="71">
        <f t="shared" si="33"/>
        <v>6.0645833333333323</v>
      </c>
      <c r="I253" s="46">
        <v>5.916666666666667</v>
      </c>
    </row>
    <row r="254" spans="1:9">
      <c r="A254" s="126" t="s">
        <v>67</v>
      </c>
      <c r="B254" s="134" t="s">
        <v>68</v>
      </c>
      <c r="C254" s="133">
        <v>12</v>
      </c>
      <c r="D254" s="135">
        <v>41</v>
      </c>
      <c r="E254" s="71">
        <f t="shared" si="32"/>
        <v>3.4166666666666665</v>
      </c>
      <c r="F254" s="67">
        <f t="shared" si="34"/>
        <v>0.24258333333333329</v>
      </c>
      <c r="G254" s="71">
        <f t="shared" si="33"/>
        <v>6.0645833333333323</v>
      </c>
      <c r="I254" s="46">
        <v>6.0645833333333323</v>
      </c>
    </row>
    <row r="255" spans="1:9">
      <c r="A255" s="126" t="s">
        <v>69</v>
      </c>
      <c r="B255" s="134" t="s">
        <v>70</v>
      </c>
      <c r="C255" s="133">
        <v>12</v>
      </c>
      <c r="D255" s="135">
        <v>33</v>
      </c>
      <c r="E255" s="71">
        <f t="shared" si="32"/>
        <v>2.75</v>
      </c>
      <c r="F255" s="67">
        <f t="shared" si="34"/>
        <v>0.19524999999999998</v>
      </c>
      <c r="G255" s="397">
        <f t="shared" si="33"/>
        <v>4.8812499999999996</v>
      </c>
      <c r="I255" s="46">
        <v>6.0645833333333323</v>
      </c>
    </row>
    <row r="256" spans="1:9">
      <c r="A256" s="126" t="s">
        <v>71</v>
      </c>
      <c r="B256" s="134" t="s">
        <v>72</v>
      </c>
      <c r="C256" s="133">
        <v>12</v>
      </c>
      <c r="D256" s="135">
        <v>40</v>
      </c>
      <c r="E256" s="71">
        <f t="shared" si="32"/>
        <v>3.3333333333333335</v>
      </c>
      <c r="F256" s="67">
        <f t="shared" si="34"/>
        <v>0.23666666666666666</v>
      </c>
      <c r="G256" s="71">
        <f t="shared" si="33"/>
        <v>5.916666666666667</v>
      </c>
      <c r="I256" s="46">
        <v>6.0645833333333323</v>
      </c>
    </row>
    <row r="257" spans="1:9">
      <c r="A257" s="126" t="s">
        <v>73</v>
      </c>
      <c r="B257" s="134" t="s">
        <v>74</v>
      </c>
      <c r="C257" s="133">
        <v>12</v>
      </c>
      <c r="D257" s="523">
        <v>42</v>
      </c>
      <c r="E257" s="71">
        <f t="shared" si="32"/>
        <v>3.5</v>
      </c>
      <c r="F257" s="67">
        <f t="shared" si="34"/>
        <v>0.24849999999999997</v>
      </c>
      <c r="G257" s="71">
        <f t="shared" si="33"/>
        <v>6.2124999999999995</v>
      </c>
      <c r="I257" s="46">
        <v>6.0645833333333323</v>
      </c>
    </row>
    <row r="258" spans="1:9">
      <c r="A258" s="126" t="s">
        <v>75</v>
      </c>
      <c r="B258" s="134" t="s">
        <v>76</v>
      </c>
      <c r="C258" s="133">
        <v>12</v>
      </c>
      <c r="D258" s="135">
        <v>42</v>
      </c>
      <c r="E258" s="71">
        <f t="shared" si="32"/>
        <v>3.5</v>
      </c>
      <c r="F258" s="67">
        <f t="shared" si="34"/>
        <v>0.24849999999999997</v>
      </c>
      <c r="G258" s="71">
        <f t="shared" si="33"/>
        <v>6.2124999999999995</v>
      </c>
      <c r="I258" s="46">
        <v>6.2124999999999995</v>
      </c>
    </row>
    <row r="259" spans="1:9">
      <c r="A259" s="126" t="s">
        <v>77</v>
      </c>
      <c r="B259" s="134" t="s">
        <v>78</v>
      </c>
      <c r="C259" s="133">
        <v>12</v>
      </c>
      <c r="D259" s="135">
        <v>41</v>
      </c>
      <c r="E259" s="71">
        <f t="shared" si="32"/>
        <v>3.4166666666666665</v>
      </c>
      <c r="F259" s="67">
        <f t="shared" si="34"/>
        <v>0.24258333333333329</v>
      </c>
      <c r="G259" s="71">
        <f t="shared" si="33"/>
        <v>6.0645833333333323</v>
      </c>
      <c r="I259" s="46">
        <v>6.2124999999999995</v>
      </c>
    </row>
    <row r="260" spans="1:9">
      <c r="A260" s="522" t="s">
        <v>79</v>
      </c>
      <c r="B260" s="141" t="s">
        <v>80</v>
      </c>
      <c r="C260" s="133">
        <v>12</v>
      </c>
      <c r="D260" s="133">
        <v>38</v>
      </c>
      <c r="E260" s="71">
        <f t="shared" si="32"/>
        <v>3.1666666666666665</v>
      </c>
      <c r="F260" s="67">
        <f t="shared" si="34"/>
        <v>0.2248333333333333</v>
      </c>
      <c r="G260" s="71">
        <f t="shared" si="33"/>
        <v>5.6208333333333327</v>
      </c>
      <c r="I260" s="46">
        <v>6.2124999999999995</v>
      </c>
    </row>
    <row r="261" spans="1:9">
      <c r="A261" s="126" t="s">
        <v>81</v>
      </c>
      <c r="B261" s="134" t="s">
        <v>82</v>
      </c>
      <c r="C261" s="133">
        <v>12</v>
      </c>
      <c r="D261" s="135">
        <v>41</v>
      </c>
      <c r="E261" s="71">
        <f t="shared" si="32"/>
        <v>3.4166666666666665</v>
      </c>
      <c r="F261" s="67">
        <f t="shared" si="34"/>
        <v>0.24258333333333329</v>
      </c>
      <c r="G261" s="71">
        <f t="shared" si="33"/>
        <v>6.0645833333333323</v>
      </c>
      <c r="I261" s="46">
        <v>6.3604166666666666</v>
      </c>
    </row>
    <row r="262" spans="1:9">
      <c r="A262" s="126" t="s">
        <v>83</v>
      </c>
      <c r="B262" s="134" t="s">
        <v>84</v>
      </c>
      <c r="C262" s="133">
        <v>12</v>
      </c>
      <c r="D262" s="135">
        <v>44</v>
      </c>
      <c r="E262" s="71">
        <f t="shared" si="32"/>
        <v>3.6666666666666665</v>
      </c>
      <c r="F262" s="67">
        <f t="shared" si="34"/>
        <v>0.26033333333333331</v>
      </c>
      <c r="G262" s="140">
        <f t="shared" si="33"/>
        <v>6.5083333333333329</v>
      </c>
      <c r="I262" s="46">
        <v>6.5083333333333329</v>
      </c>
    </row>
    <row r="263" spans="1:9">
      <c r="A263" s="735" t="s">
        <v>30</v>
      </c>
      <c r="B263" s="735"/>
      <c r="C263" s="135"/>
      <c r="D263" s="142">
        <f>SUM(D250:D262)</f>
        <v>525</v>
      </c>
      <c r="E263" s="143">
        <f>SUM(E249:E262)</f>
        <v>47.249999999999993</v>
      </c>
      <c r="F263" s="143">
        <f>SUM(F249:F262)</f>
        <v>3.3547499999999992</v>
      </c>
      <c r="G263" s="73">
        <f>SUM(G249:G262)</f>
        <v>83.868750000000006</v>
      </c>
    </row>
    <row r="264" spans="1:9">
      <c r="A264" s="281"/>
      <c r="B264" s="281"/>
      <c r="C264" s="282"/>
      <c r="D264" s="283"/>
      <c r="E264" s="284"/>
      <c r="F264" s="284"/>
      <c r="G264" s="286"/>
    </row>
    <row r="266" spans="1:9" ht="19.5" thickBot="1">
      <c r="A266" s="128" t="s">
        <v>642</v>
      </c>
      <c r="B266" s="129"/>
      <c r="C266" s="130"/>
      <c r="D266" s="130"/>
      <c r="E266" s="130"/>
      <c r="F266" s="130"/>
      <c r="G266" s="130"/>
    </row>
    <row r="267" spans="1:9">
      <c r="A267" s="736" t="s">
        <v>45</v>
      </c>
      <c r="B267" s="736" t="s">
        <v>51</v>
      </c>
      <c r="C267" s="738" t="s">
        <v>52</v>
      </c>
      <c r="D267" s="732" t="s">
        <v>53</v>
      </c>
      <c r="E267" s="732" t="s">
        <v>643</v>
      </c>
      <c r="F267" s="732" t="s">
        <v>55</v>
      </c>
      <c r="G267" s="732" t="s">
        <v>56</v>
      </c>
    </row>
    <row r="268" spans="1:9" ht="15.75" thickBot="1">
      <c r="A268" s="737"/>
      <c r="B268" s="737"/>
      <c r="C268" s="739"/>
      <c r="D268" s="740"/>
      <c r="E268" s="740"/>
      <c r="F268" s="740"/>
      <c r="G268" s="740"/>
    </row>
    <row r="269" spans="1:9" ht="15.75" thickTop="1">
      <c r="A269" s="131" t="s">
        <v>57</v>
      </c>
      <c r="B269" s="132" t="s">
        <v>58</v>
      </c>
      <c r="C269" s="133">
        <v>67</v>
      </c>
      <c r="D269" s="133">
        <v>234</v>
      </c>
      <c r="E269" s="71">
        <f>D269/67</f>
        <v>3.4925373134328357</v>
      </c>
      <c r="F269" s="71">
        <f>E269*0.071</f>
        <v>0.24797014925373131</v>
      </c>
      <c r="G269" s="71">
        <f>F269*25</f>
        <v>6.1992537313432825</v>
      </c>
      <c r="I269" s="46">
        <v>5.3779850746268654</v>
      </c>
    </row>
    <row r="270" spans="1:9">
      <c r="A270" s="126" t="s">
        <v>59</v>
      </c>
      <c r="B270" s="134" t="s">
        <v>60</v>
      </c>
      <c r="C270" s="133">
        <v>67</v>
      </c>
      <c r="D270" s="135">
        <v>217</v>
      </c>
      <c r="E270" s="71">
        <f t="shared" ref="E270:E282" si="35">D270/67</f>
        <v>3.2388059701492535</v>
      </c>
      <c r="F270" s="67">
        <f>E270*0.071</f>
        <v>0.22995522388059697</v>
      </c>
      <c r="G270" s="71">
        <f t="shared" ref="G270:G282" si="36">F270*25</f>
        <v>5.7488805970149244</v>
      </c>
      <c r="I270" s="46">
        <v>5.4309701492537314</v>
      </c>
    </row>
    <row r="271" spans="1:9">
      <c r="A271" s="126" t="s">
        <v>61</v>
      </c>
      <c r="B271" s="134" t="s">
        <v>62</v>
      </c>
      <c r="C271" s="133">
        <v>67</v>
      </c>
      <c r="D271" s="135">
        <v>224</v>
      </c>
      <c r="E271" s="71">
        <f t="shared" si="35"/>
        <v>3.3432835820895521</v>
      </c>
      <c r="F271" s="67">
        <f t="shared" ref="F271:F282" si="37">E271*0.071</f>
        <v>0.23737313432835819</v>
      </c>
      <c r="G271" s="71">
        <f t="shared" si="36"/>
        <v>5.9343283582089548</v>
      </c>
      <c r="I271" s="46">
        <v>5.4574626865671636</v>
      </c>
    </row>
    <row r="272" spans="1:9">
      <c r="A272" s="126" t="s">
        <v>63</v>
      </c>
      <c r="B272" s="134" t="s">
        <v>64</v>
      </c>
      <c r="C272" s="133">
        <v>67</v>
      </c>
      <c r="D272" s="135">
        <v>205</v>
      </c>
      <c r="E272" s="71">
        <f t="shared" si="35"/>
        <v>3.0597014925373136</v>
      </c>
      <c r="F272" s="67">
        <f t="shared" si="37"/>
        <v>0.21723880597014925</v>
      </c>
      <c r="G272" s="71">
        <f t="shared" si="36"/>
        <v>5.4309701492537314</v>
      </c>
      <c r="I272" s="46">
        <v>5.5104477611940297</v>
      </c>
    </row>
    <row r="273" spans="1:9">
      <c r="A273" s="126" t="s">
        <v>65</v>
      </c>
      <c r="B273" s="134" t="s">
        <v>66</v>
      </c>
      <c r="C273" s="133">
        <v>67</v>
      </c>
      <c r="D273" s="135">
        <v>208</v>
      </c>
      <c r="E273" s="71">
        <f t="shared" si="35"/>
        <v>3.1044776119402986</v>
      </c>
      <c r="F273" s="67">
        <f t="shared" si="37"/>
        <v>0.22041791044776118</v>
      </c>
      <c r="G273" s="71">
        <f t="shared" si="36"/>
        <v>5.5104477611940297</v>
      </c>
      <c r="I273" s="46">
        <v>5.7223880597014922</v>
      </c>
    </row>
    <row r="274" spans="1:9">
      <c r="A274" s="126" t="s">
        <v>67</v>
      </c>
      <c r="B274" s="134" t="s">
        <v>68</v>
      </c>
      <c r="C274" s="133">
        <v>67</v>
      </c>
      <c r="D274" s="135">
        <v>231</v>
      </c>
      <c r="E274" s="71">
        <f t="shared" si="35"/>
        <v>3.4477611940298507</v>
      </c>
      <c r="F274" s="67">
        <f t="shared" si="37"/>
        <v>0.24479104477611938</v>
      </c>
      <c r="G274" s="71">
        <f t="shared" si="36"/>
        <v>6.1197761194029843</v>
      </c>
      <c r="I274" s="46">
        <v>5.7488805970149244</v>
      </c>
    </row>
    <row r="275" spans="1:9">
      <c r="A275" s="126" t="s">
        <v>69</v>
      </c>
      <c r="B275" s="134" t="s">
        <v>70</v>
      </c>
      <c r="C275" s="133">
        <v>67</v>
      </c>
      <c r="D275" s="135">
        <v>221</v>
      </c>
      <c r="E275" s="71">
        <f t="shared" si="35"/>
        <v>3.2985074626865671</v>
      </c>
      <c r="F275" s="67">
        <f t="shared" si="37"/>
        <v>0.23419402985074625</v>
      </c>
      <c r="G275" s="71">
        <f t="shared" si="36"/>
        <v>5.8548507462686565</v>
      </c>
      <c r="I275" s="46">
        <v>5.8548507462686565</v>
      </c>
    </row>
    <row r="276" spans="1:9">
      <c r="A276" s="126" t="s">
        <v>71</v>
      </c>
      <c r="B276" s="134" t="s">
        <v>72</v>
      </c>
      <c r="C276" s="133">
        <v>67</v>
      </c>
      <c r="D276" s="135">
        <v>203</v>
      </c>
      <c r="E276" s="71">
        <f t="shared" si="35"/>
        <v>3.0298507462686568</v>
      </c>
      <c r="F276" s="67">
        <f t="shared" si="37"/>
        <v>0.21511940298507462</v>
      </c>
      <c r="G276" s="397">
        <f t="shared" si="36"/>
        <v>5.3779850746268654</v>
      </c>
      <c r="I276" s="46">
        <v>5.9343283582089548</v>
      </c>
    </row>
    <row r="277" spans="1:9">
      <c r="A277" s="126" t="s">
        <v>73</v>
      </c>
      <c r="B277" s="134" t="s">
        <v>74</v>
      </c>
      <c r="C277" s="133">
        <v>67</v>
      </c>
      <c r="D277" s="523">
        <v>206</v>
      </c>
      <c r="E277" s="71">
        <f t="shared" si="35"/>
        <v>3.0746268656716418</v>
      </c>
      <c r="F277" s="67">
        <f t="shared" si="37"/>
        <v>0.21829850746268656</v>
      </c>
      <c r="G277" s="71">
        <f t="shared" si="36"/>
        <v>5.4574626865671636</v>
      </c>
      <c r="I277" s="46">
        <v>6.0667910447761191</v>
      </c>
    </row>
    <row r="278" spans="1:9">
      <c r="A278" s="126" t="s">
        <v>75</v>
      </c>
      <c r="B278" s="134" t="s">
        <v>76</v>
      </c>
      <c r="C278" s="133">
        <v>67</v>
      </c>
      <c r="D278" s="135">
        <v>216</v>
      </c>
      <c r="E278" s="71">
        <f t="shared" si="35"/>
        <v>3.2238805970149254</v>
      </c>
      <c r="F278" s="67">
        <f t="shared" si="37"/>
        <v>0.22889552238805969</v>
      </c>
      <c r="G278" s="71">
        <f t="shared" si="36"/>
        <v>5.7223880597014922</v>
      </c>
      <c r="I278" s="46">
        <v>6.1197761194029843</v>
      </c>
    </row>
    <row r="279" spans="1:9">
      <c r="A279" s="126" t="s">
        <v>77</v>
      </c>
      <c r="B279" s="134" t="s">
        <v>78</v>
      </c>
      <c r="C279" s="133">
        <v>67</v>
      </c>
      <c r="D279" s="135">
        <v>257</v>
      </c>
      <c r="E279" s="71">
        <f t="shared" si="35"/>
        <v>3.8358208955223883</v>
      </c>
      <c r="F279" s="67">
        <f t="shared" si="37"/>
        <v>0.27234328358208953</v>
      </c>
      <c r="G279" s="71">
        <f t="shared" si="36"/>
        <v>6.808582089552238</v>
      </c>
      <c r="I279" s="46">
        <v>6.1992537313432825</v>
      </c>
    </row>
    <row r="280" spans="1:9">
      <c r="A280" s="522" t="s">
        <v>79</v>
      </c>
      <c r="B280" s="141" t="s">
        <v>80</v>
      </c>
      <c r="C280" s="133">
        <v>67</v>
      </c>
      <c r="D280" s="133">
        <v>262</v>
      </c>
      <c r="E280" s="71">
        <f t="shared" si="35"/>
        <v>3.91044776119403</v>
      </c>
      <c r="F280" s="67">
        <f t="shared" si="37"/>
        <v>0.2776417910447761</v>
      </c>
      <c r="G280" s="140">
        <f t="shared" si="36"/>
        <v>6.9410447761194023</v>
      </c>
      <c r="I280" s="46">
        <v>6.3052238805970147</v>
      </c>
    </row>
    <row r="281" spans="1:9">
      <c r="A281" s="126" t="s">
        <v>81</v>
      </c>
      <c r="B281" s="134" t="s">
        <v>82</v>
      </c>
      <c r="C281" s="133">
        <v>67</v>
      </c>
      <c r="D281" s="135">
        <v>229</v>
      </c>
      <c r="E281" s="71">
        <f t="shared" si="35"/>
        <v>3.4179104477611939</v>
      </c>
      <c r="F281" s="67">
        <f t="shared" si="37"/>
        <v>0.24267164179104475</v>
      </c>
      <c r="G281" s="71">
        <f t="shared" si="36"/>
        <v>6.0667910447761191</v>
      </c>
      <c r="I281" s="46">
        <v>6.808582089552238</v>
      </c>
    </row>
    <row r="282" spans="1:9">
      <c r="A282" s="126" t="s">
        <v>83</v>
      </c>
      <c r="B282" s="134" t="s">
        <v>84</v>
      </c>
      <c r="C282" s="133">
        <v>67</v>
      </c>
      <c r="D282" s="135">
        <v>238</v>
      </c>
      <c r="E282" s="71">
        <f t="shared" si="35"/>
        <v>3.5522388059701493</v>
      </c>
      <c r="F282" s="67">
        <f t="shared" si="37"/>
        <v>0.25220895522388059</v>
      </c>
      <c r="G282" s="71">
        <f t="shared" si="36"/>
        <v>6.3052238805970147</v>
      </c>
      <c r="I282" s="46">
        <v>6.9410447761194023</v>
      </c>
    </row>
    <row r="283" spans="1:9">
      <c r="A283" s="735" t="s">
        <v>30</v>
      </c>
      <c r="B283" s="735"/>
      <c r="C283" s="135"/>
      <c r="D283" s="142">
        <f>SUM(D270:D282)</f>
        <v>2917</v>
      </c>
      <c r="E283" s="143">
        <f>SUM(E269:E282)</f>
        <v>47.02985074626865</v>
      </c>
      <c r="F283" s="143">
        <f>SUM(F269:F282)</f>
        <v>3.3391194029850744</v>
      </c>
      <c r="G283" s="73">
        <f>SUM(G269:G282)</f>
        <v>83.477985074626844</v>
      </c>
    </row>
    <row r="286" spans="1:9" ht="19.5" thickBot="1">
      <c r="A286" s="128" t="s">
        <v>644</v>
      </c>
      <c r="B286" s="129"/>
      <c r="C286" s="130"/>
      <c r="D286" s="130"/>
      <c r="E286" s="130"/>
      <c r="F286" s="130"/>
      <c r="G286" s="130"/>
    </row>
    <row r="287" spans="1:9">
      <c r="A287" s="736" t="s">
        <v>45</v>
      </c>
      <c r="B287" s="736" t="s">
        <v>51</v>
      </c>
      <c r="C287" s="738" t="s">
        <v>52</v>
      </c>
      <c r="D287" s="732" t="s">
        <v>53</v>
      </c>
      <c r="E287" s="732" t="s">
        <v>645</v>
      </c>
      <c r="F287" s="732" t="s">
        <v>55</v>
      </c>
      <c r="G287" s="732" t="s">
        <v>56</v>
      </c>
    </row>
    <row r="288" spans="1:9" ht="15.75" thickBot="1">
      <c r="A288" s="737"/>
      <c r="B288" s="737"/>
      <c r="C288" s="739"/>
      <c r="D288" s="740"/>
      <c r="E288" s="740"/>
      <c r="F288" s="740"/>
      <c r="G288" s="740"/>
    </row>
    <row r="289" spans="1:9" ht="15.75" thickTop="1">
      <c r="A289" s="131" t="s">
        <v>57</v>
      </c>
      <c r="B289" s="132" t="s">
        <v>58</v>
      </c>
      <c r="C289" s="133">
        <v>48</v>
      </c>
      <c r="D289" s="133">
        <v>146</v>
      </c>
      <c r="E289" s="71">
        <f>D289/C289</f>
        <v>3.0416666666666665</v>
      </c>
      <c r="F289" s="71">
        <f>E289*0.071</f>
        <v>0.21595833333333331</v>
      </c>
      <c r="G289" s="71">
        <f>F289*25</f>
        <v>5.3989583333333329</v>
      </c>
      <c r="I289" s="46">
        <v>5.1031249999999995</v>
      </c>
    </row>
    <row r="290" spans="1:9">
      <c r="A290" s="126" t="s">
        <v>59</v>
      </c>
      <c r="B290" s="134" t="s">
        <v>60</v>
      </c>
      <c r="C290" s="133">
        <v>48</v>
      </c>
      <c r="D290" s="135">
        <v>146</v>
      </c>
      <c r="E290" s="71">
        <f t="shared" ref="E290:E302" si="38">D290/C290</f>
        <v>3.0416666666666665</v>
      </c>
      <c r="F290" s="67">
        <f>E290*0.071</f>
        <v>0.21595833333333331</v>
      </c>
      <c r="G290" s="71">
        <f t="shared" ref="G290:G302" si="39">F290*25</f>
        <v>5.3989583333333329</v>
      </c>
      <c r="I290" s="46">
        <v>5.1401041666666671</v>
      </c>
    </row>
    <row r="291" spans="1:9">
      <c r="A291" s="126" t="s">
        <v>61</v>
      </c>
      <c r="B291" s="134" t="s">
        <v>62</v>
      </c>
      <c r="C291" s="133">
        <v>48</v>
      </c>
      <c r="D291" s="135">
        <v>149</v>
      </c>
      <c r="E291" s="71">
        <f t="shared" si="38"/>
        <v>3.1041666666666665</v>
      </c>
      <c r="F291" s="67">
        <f t="shared" ref="F291:F302" si="40">E291*0.071</f>
        <v>0.22039583333333329</v>
      </c>
      <c r="G291" s="71">
        <f t="shared" si="39"/>
        <v>5.5098958333333323</v>
      </c>
      <c r="I291" s="46">
        <v>5.361979166666667</v>
      </c>
    </row>
    <row r="292" spans="1:9">
      <c r="A292" s="126" t="s">
        <v>63</v>
      </c>
      <c r="B292" s="134" t="s">
        <v>64</v>
      </c>
      <c r="C292" s="133">
        <v>48</v>
      </c>
      <c r="D292" s="135">
        <v>148</v>
      </c>
      <c r="E292" s="71">
        <f t="shared" si="38"/>
        <v>3.0833333333333335</v>
      </c>
      <c r="F292" s="67">
        <f t="shared" si="40"/>
        <v>0.21891666666666665</v>
      </c>
      <c r="G292" s="71">
        <f t="shared" si="39"/>
        <v>5.4729166666666664</v>
      </c>
      <c r="I292" s="46">
        <v>5.361979166666667</v>
      </c>
    </row>
    <row r="293" spans="1:9">
      <c r="A293" s="126" t="s">
        <v>65</v>
      </c>
      <c r="B293" s="134" t="s">
        <v>66</v>
      </c>
      <c r="C293" s="133">
        <v>48</v>
      </c>
      <c r="D293" s="135">
        <v>155</v>
      </c>
      <c r="E293" s="71">
        <f t="shared" si="38"/>
        <v>3.2291666666666665</v>
      </c>
      <c r="F293" s="67">
        <f t="shared" si="40"/>
        <v>0.22927083333333331</v>
      </c>
      <c r="G293" s="140">
        <f t="shared" si="39"/>
        <v>5.731770833333333</v>
      </c>
      <c r="I293" s="46">
        <v>5.361979166666667</v>
      </c>
    </row>
    <row r="294" spans="1:9">
      <c r="A294" s="126" t="s">
        <v>67</v>
      </c>
      <c r="B294" s="134" t="s">
        <v>68</v>
      </c>
      <c r="C294" s="133">
        <v>48</v>
      </c>
      <c r="D294" s="135">
        <v>153</v>
      </c>
      <c r="E294" s="71">
        <f t="shared" si="38"/>
        <v>3.1875</v>
      </c>
      <c r="F294" s="67">
        <f t="shared" si="40"/>
        <v>0.22631249999999997</v>
      </c>
      <c r="G294" s="140">
        <f t="shared" si="39"/>
        <v>5.6578124999999995</v>
      </c>
      <c r="I294" s="46">
        <v>5.3989583333333329</v>
      </c>
    </row>
    <row r="295" spans="1:9">
      <c r="A295" s="126" t="s">
        <v>69</v>
      </c>
      <c r="B295" s="134" t="s">
        <v>70</v>
      </c>
      <c r="C295" s="133">
        <v>48</v>
      </c>
      <c r="D295" s="135">
        <v>138</v>
      </c>
      <c r="E295" s="71">
        <f t="shared" si="38"/>
        <v>2.875</v>
      </c>
      <c r="F295" s="67">
        <f t="shared" si="40"/>
        <v>0.20412499999999997</v>
      </c>
      <c r="G295" s="397">
        <f t="shared" si="39"/>
        <v>5.1031249999999995</v>
      </c>
      <c r="I295" s="46">
        <v>5.3989583333333329</v>
      </c>
    </row>
    <row r="296" spans="1:9">
      <c r="A296" s="126" t="s">
        <v>71</v>
      </c>
      <c r="B296" s="134" t="s">
        <v>72</v>
      </c>
      <c r="C296" s="133">
        <v>48</v>
      </c>
      <c r="D296" s="135">
        <v>146</v>
      </c>
      <c r="E296" s="71">
        <f t="shared" si="38"/>
        <v>3.0416666666666665</v>
      </c>
      <c r="F296" s="67">
        <f t="shared" si="40"/>
        <v>0.21595833333333331</v>
      </c>
      <c r="G296" s="71">
        <f t="shared" si="39"/>
        <v>5.3989583333333329</v>
      </c>
      <c r="I296" s="46">
        <v>5.3989583333333329</v>
      </c>
    </row>
    <row r="297" spans="1:9">
      <c r="A297" s="126" t="s">
        <v>73</v>
      </c>
      <c r="B297" s="134" t="s">
        <v>74</v>
      </c>
      <c r="C297" s="133">
        <v>48</v>
      </c>
      <c r="D297" s="523">
        <v>152</v>
      </c>
      <c r="E297" s="71">
        <f t="shared" si="38"/>
        <v>3.1666666666666665</v>
      </c>
      <c r="F297" s="67">
        <f t="shared" si="40"/>
        <v>0.2248333333333333</v>
      </c>
      <c r="G297" s="71">
        <f t="shared" si="39"/>
        <v>5.6208333333333327</v>
      </c>
      <c r="I297" s="46">
        <v>5.3989583333333329</v>
      </c>
    </row>
    <row r="298" spans="1:9">
      <c r="A298" s="126" t="s">
        <v>75</v>
      </c>
      <c r="B298" s="134" t="s">
        <v>76</v>
      </c>
      <c r="C298" s="133">
        <v>48</v>
      </c>
      <c r="D298" s="135">
        <v>145</v>
      </c>
      <c r="E298" s="71">
        <f t="shared" si="38"/>
        <v>3.0208333333333335</v>
      </c>
      <c r="F298" s="67">
        <f t="shared" si="40"/>
        <v>0.21447916666666667</v>
      </c>
      <c r="G298" s="71">
        <f t="shared" si="39"/>
        <v>5.361979166666667</v>
      </c>
      <c r="I298" s="46">
        <v>5.4729166666666664</v>
      </c>
    </row>
    <row r="299" spans="1:9">
      <c r="A299" s="126" t="s">
        <v>77</v>
      </c>
      <c r="B299" s="134" t="s">
        <v>78</v>
      </c>
      <c r="C299" s="133">
        <v>48</v>
      </c>
      <c r="D299" s="135">
        <v>146</v>
      </c>
      <c r="E299" s="71">
        <f t="shared" si="38"/>
        <v>3.0416666666666665</v>
      </c>
      <c r="F299" s="67">
        <f t="shared" si="40"/>
        <v>0.21595833333333331</v>
      </c>
      <c r="G299" s="71">
        <f t="shared" si="39"/>
        <v>5.3989583333333329</v>
      </c>
      <c r="I299" s="46">
        <v>5.5098958333333323</v>
      </c>
    </row>
    <row r="300" spans="1:9">
      <c r="A300" s="522" t="s">
        <v>79</v>
      </c>
      <c r="B300" s="141" t="s">
        <v>80</v>
      </c>
      <c r="C300" s="133">
        <v>48</v>
      </c>
      <c r="D300" s="133">
        <v>139</v>
      </c>
      <c r="E300" s="71">
        <f t="shared" si="38"/>
        <v>2.8958333333333335</v>
      </c>
      <c r="F300" s="67">
        <f t="shared" si="40"/>
        <v>0.20560416666666667</v>
      </c>
      <c r="G300" s="397">
        <f t="shared" si="39"/>
        <v>5.1401041666666671</v>
      </c>
      <c r="I300" s="46">
        <v>5.6208333333333327</v>
      </c>
    </row>
    <row r="301" spans="1:9">
      <c r="A301" s="126" t="s">
        <v>81</v>
      </c>
      <c r="B301" s="134" t="s">
        <v>82</v>
      </c>
      <c r="C301" s="133">
        <v>48</v>
      </c>
      <c r="D301" s="135">
        <v>145</v>
      </c>
      <c r="E301" s="71">
        <f t="shared" si="38"/>
        <v>3.0208333333333335</v>
      </c>
      <c r="F301" s="67">
        <f t="shared" si="40"/>
        <v>0.21447916666666667</v>
      </c>
      <c r="G301" s="71">
        <f t="shared" si="39"/>
        <v>5.361979166666667</v>
      </c>
      <c r="I301" s="46">
        <v>5.6578124999999995</v>
      </c>
    </row>
    <row r="302" spans="1:9">
      <c r="A302" s="126" t="s">
        <v>83</v>
      </c>
      <c r="B302" s="134" t="s">
        <v>84</v>
      </c>
      <c r="C302" s="133">
        <v>48</v>
      </c>
      <c r="D302" s="135">
        <v>145</v>
      </c>
      <c r="E302" s="71">
        <f t="shared" si="38"/>
        <v>3.0208333333333335</v>
      </c>
      <c r="F302" s="67">
        <f t="shared" si="40"/>
        <v>0.21447916666666667</v>
      </c>
      <c r="G302" s="71">
        <f t="shared" si="39"/>
        <v>5.361979166666667</v>
      </c>
      <c r="I302" s="46">
        <v>5.731770833333333</v>
      </c>
    </row>
    <row r="303" spans="1:9">
      <c r="A303" s="735" t="s">
        <v>30</v>
      </c>
      <c r="B303" s="735"/>
      <c r="C303" s="135"/>
      <c r="D303" s="142">
        <f>SUM(D290:D302)</f>
        <v>1907</v>
      </c>
      <c r="E303" s="143">
        <f>SUM(E289:E302)</f>
        <v>42.770833333333343</v>
      </c>
      <c r="F303" s="143">
        <f>SUM(F289:F302)</f>
        <v>3.036729166666666</v>
      </c>
      <c r="G303" s="73">
        <f>SUM(G289:G302)</f>
        <v>75.918229166666663</v>
      </c>
    </row>
    <row r="304" spans="1:9">
      <c r="A304" s="281"/>
      <c r="B304" s="281"/>
      <c r="C304" s="282"/>
      <c r="D304" s="283"/>
      <c r="E304" s="284"/>
      <c r="F304" s="284"/>
      <c r="G304" s="286"/>
    </row>
    <row r="305" spans="1:7">
      <c r="A305" s="281"/>
      <c r="B305" s="281"/>
      <c r="C305" s="282"/>
      <c r="D305" s="283"/>
      <c r="E305" s="284"/>
      <c r="F305" s="284"/>
      <c r="G305" s="286"/>
    </row>
    <row r="307" spans="1:7" ht="18.75">
      <c r="A307" s="712" t="s">
        <v>247</v>
      </c>
      <c r="B307" s="712"/>
      <c r="C307" s="712"/>
      <c r="D307" s="712"/>
      <c r="E307" s="712"/>
      <c r="F307" s="712"/>
      <c r="G307" s="712"/>
    </row>
    <row r="308" spans="1:7" ht="18.75">
      <c r="A308" s="712" t="s">
        <v>559</v>
      </c>
      <c r="B308" s="712"/>
      <c r="C308" s="712"/>
      <c r="D308" s="712"/>
      <c r="E308" s="712"/>
      <c r="F308" s="712"/>
      <c r="G308" s="712"/>
    </row>
    <row r="309" spans="1:7" ht="18.75">
      <c r="A309" s="712" t="s">
        <v>42</v>
      </c>
      <c r="B309" s="712"/>
      <c r="C309" s="712"/>
      <c r="D309" s="712"/>
      <c r="E309" s="712"/>
      <c r="F309" s="712"/>
      <c r="G309" s="712"/>
    </row>
    <row r="310" spans="1:7" ht="18.75">
      <c r="A310" s="712" t="s">
        <v>248</v>
      </c>
      <c r="B310" s="712"/>
      <c r="C310" s="712"/>
      <c r="D310" s="712"/>
      <c r="E310" s="712"/>
      <c r="F310" s="712"/>
      <c r="G310" s="712"/>
    </row>
    <row r="312" spans="1:7" ht="15.75" thickBot="1"/>
    <row r="313" spans="1:7">
      <c r="A313" s="717" t="s">
        <v>45</v>
      </c>
      <c r="B313" s="717" t="s">
        <v>110</v>
      </c>
      <c r="C313" s="720" t="s">
        <v>244</v>
      </c>
      <c r="D313" s="713" t="s">
        <v>245</v>
      </c>
      <c r="E313" s="722"/>
      <c r="F313" s="713" t="s">
        <v>246</v>
      </c>
      <c r="G313" s="714"/>
    </row>
    <row r="314" spans="1:7">
      <c r="A314" s="718"/>
      <c r="B314" s="719"/>
      <c r="C314" s="721"/>
      <c r="D314" s="715"/>
      <c r="E314" s="723"/>
      <c r="F314" s="715"/>
      <c r="G314" s="716"/>
    </row>
    <row r="315" spans="1:7">
      <c r="A315" s="539">
        <v>1</v>
      </c>
      <c r="B315" s="20" t="s">
        <v>566</v>
      </c>
      <c r="C315" s="395">
        <f>G79</f>
        <v>87.228571428571428</v>
      </c>
      <c r="D315" s="711" t="s">
        <v>18</v>
      </c>
      <c r="E315" s="711"/>
      <c r="F315" s="711" t="s">
        <v>31</v>
      </c>
      <c r="G315" s="711"/>
    </row>
    <row r="316" spans="1:7">
      <c r="A316" s="539">
        <v>2</v>
      </c>
      <c r="B316" s="20" t="s">
        <v>319</v>
      </c>
      <c r="C316" s="395">
        <f>G98</f>
        <v>82.714999999999989</v>
      </c>
      <c r="D316" s="711" t="s">
        <v>18</v>
      </c>
      <c r="E316" s="711"/>
      <c r="F316" s="711" t="s">
        <v>31</v>
      </c>
      <c r="G316" s="711"/>
    </row>
    <row r="317" spans="1:7">
      <c r="A317" s="539">
        <v>3</v>
      </c>
      <c r="B317" s="20" t="s">
        <v>337</v>
      </c>
      <c r="C317" s="395">
        <f>G117</f>
        <v>84.877272727272725</v>
      </c>
      <c r="D317" s="711" t="s">
        <v>18</v>
      </c>
      <c r="E317" s="711"/>
      <c r="F317" s="711" t="s">
        <v>31</v>
      </c>
      <c r="G317" s="711"/>
    </row>
    <row r="318" spans="1:7">
      <c r="A318" s="539">
        <v>4</v>
      </c>
      <c r="B318" s="20" t="s">
        <v>464</v>
      </c>
      <c r="C318" s="395">
        <f>G139</f>
        <v>88.376315789473665</v>
      </c>
      <c r="D318" s="711" t="s">
        <v>18</v>
      </c>
      <c r="E318" s="711"/>
      <c r="F318" s="711" t="s">
        <v>31</v>
      </c>
      <c r="G318" s="711"/>
    </row>
    <row r="319" spans="1:7">
      <c r="A319" s="539">
        <v>5</v>
      </c>
      <c r="B319" s="20" t="s">
        <v>348</v>
      </c>
      <c r="C319" s="395">
        <f>G158</f>
        <v>79.076249999999987</v>
      </c>
      <c r="D319" s="711" t="s">
        <v>19</v>
      </c>
      <c r="E319" s="711"/>
      <c r="F319" s="786" t="s">
        <v>28</v>
      </c>
      <c r="G319" s="788"/>
    </row>
    <row r="320" spans="1:7">
      <c r="A320" s="539">
        <v>6</v>
      </c>
      <c r="B320" s="20" t="s">
        <v>192</v>
      </c>
      <c r="C320" s="395">
        <f>G177</f>
        <v>82.555612244897944</v>
      </c>
      <c r="D320" s="711" t="s">
        <v>18</v>
      </c>
      <c r="E320" s="711"/>
      <c r="F320" s="711" t="s">
        <v>31</v>
      </c>
      <c r="G320" s="711"/>
    </row>
    <row r="321" spans="1:7">
      <c r="A321" s="539">
        <v>7</v>
      </c>
      <c r="B321" s="20" t="s">
        <v>590</v>
      </c>
      <c r="C321" s="395">
        <f>G201</f>
        <v>78.809999999999988</v>
      </c>
      <c r="D321" s="711" t="s">
        <v>19</v>
      </c>
      <c r="E321" s="711"/>
      <c r="F321" s="786" t="s">
        <v>28</v>
      </c>
      <c r="G321" s="788"/>
    </row>
    <row r="322" spans="1:7">
      <c r="A322" s="539">
        <v>8</v>
      </c>
      <c r="B322" s="20" t="s">
        <v>364</v>
      </c>
      <c r="C322" s="395">
        <f>G221</f>
        <v>87.348684210526315</v>
      </c>
      <c r="D322" s="711" t="s">
        <v>18</v>
      </c>
      <c r="E322" s="711"/>
      <c r="F322" s="711" t="s">
        <v>31</v>
      </c>
      <c r="G322" s="711"/>
    </row>
    <row r="323" spans="1:7">
      <c r="A323" s="539">
        <v>9</v>
      </c>
      <c r="B323" s="20" t="s">
        <v>350</v>
      </c>
      <c r="C323" s="395">
        <f>G241</f>
        <v>81.058333333333323</v>
      </c>
      <c r="D323" s="711" t="s">
        <v>19</v>
      </c>
      <c r="E323" s="711"/>
      <c r="F323" s="786" t="s">
        <v>28</v>
      </c>
      <c r="G323" s="788"/>
    </row>
    <row r="324" spans="1:7">
      <c r="A324" s="539">
        <v>10</v>
      </c>
      <c r="B324" s="20" t="s">
        <v>622</v>
      </c>
      <c r="C324" s="395">
        <f>G263</f>
        <v>83.868750000000006</v>
      </c>
      <c r="D324" s="711" t="s">
        <v>18</v>
      </c>
      <c r="E324" s="711"/>
      <c r="F324" s="711" t="s">
        <v>31</v>
      </c>
      <c r="G324" s="711"/>
    </row>
    <row r="325" spans="1:7">
      <c r="A325" s="539">
        <v>11</v>
      </c>
      <c r="B325" s="20" t="s">
        <v>478</v>
      </c>
      <c r="C325" s="395">
        <f>G283</f>
        <v>83.477985074626844</v>
      </c>
      <c r="D325" s="711" t="s">
        <v>18</v>
      </c>
      <c r="E325" s="711"/>
      <c r="F325" s="711" t="s">
        <v>31</v>
      </c>
      <c r="G325" s="711"/>
    </row>
    <row r="326" spans="1:7">
      <c r="A326" s="539">
        <v>12</v>
      </c>
      <c r="B326" s="20" t="s">
        <v>22</v>
      </c>
      <c r="C326" s="395">
        <f>G303</f>
        <v>75.918229166666663</v>
      </c>
      <c r="D326" s="711" t="s">
        <v>19</v>
      </c>
      <c r="E326" s="711"/>
      <c r="F326" s="786" t="s">
        <v>28</v>
      </c>
      <c r="G326" s="788"/>
    </row>
    <row r="327" spans="1:7">
      <c r="A327" s="20"/>
      <c r="B327" s="20"/>
      <c r="C327" s="395"/>
      <c r="D327" s="711"/>
      <c r="E327" s="711"/>
      <c r="F327" s="711"/>
      <c r="G327" s="711"/>
    </row>
    <row r="329" spans="1:7" ht="45">
      <c r="B329" s="528" t="s">
        <v>86</v>
      </c>
      <c r="C329" s="528" t="s">
        <v>87</v>
      </c>
      <c r="D329" s="528" t="s">
        <v>88</v>
      </c>
      <c r="E329" s="528" t="s">
        <v>89</v>
      </c>
    </row>
    <row r="330" spans="1:7">
      <c r="B330" s="525" t="s">
        <v>90</v>
      </c>
      <c r="C330" s="523" t="s">
        <v>91</v>
      </c>
      <c r="D330" s="523" t="s">
        <v>21</v>
      </c>
      <c r="E330" s="523" t="s">
        <v>92</v>
      </c>
    </row>
    <row r="331" spans="1:7">
      <c r="B331" s="525" t="s">
        <v>95</v>
      </c>
      <c r="C331" s="523" t="s">
        <v>96</v>
      </c>
      <c r="D331" s="523" t="s">
        <v>20</v>
      </c>
      <c r="E331" s="523" t="s">
        <v>97</v>
      </c>
    </row>
    <row r="332" spans="1:7">
      <c r="B332" s="525" t="s">
        <v>98</v>
      </c>
      <c r="C332" s="523" t="s">
        <v>99</v>
      </c>
      <c r="D332" s="523" t="s">
        <v>19</v>
      </c>
      <c r="E332" s="523" t="s">
        <v>28</v>
      </c>
    </row>
    <row r="333" spans="1:7">
      <c r="B333" s="525" t="s">
        <v>100</v>
      </c>
      <c r="C333" s="523" t="s">
        <v>101</v>
      </c>
      <c r="D333" s="523" t="s">
        <v>18</v>
      </c>
      <c r="E333" s="523" t="s">
        <v>31</v>
      </c>
    </row>
    <row r="337" spans="2:4">
      <c r="D337" s="487" t="s">
        <v>646</v>
      </c>
    </row>
    <row r="338" spans="2:4">
      <c r="B338" s="484" t="s">
        <v>120</v>
      </c>
      <c r="D338" s="484" t="s">
        <v>561</v>
      </c>
    </row>
    <row r="339" spans="2:4">
      <c r="B339" s="484" t="s">
        <v>121</v>
      </c>
      <c r="D339" s="484"/>
    </row>
    <row r="340" spans="2:4">
      <c r="B340" s="485"/>
      <c r="D340" s="484"/>
    </row>
    <row r="341" spans="2:4">
      <c r="B341" s="485"/>
      <c r="D341" s="484"/>
    </row>
    <row r="342" spans="2:4">
      <c r="B342" s="484"/>
      <c r="D342" s="484"/>
    </row>
    <row r="343" spans="2:4">
      <c r="B343" s="486" t="s">
        <v>122</v>
      </c>
      <c r="D343" s="486" t="s">
        <v>563</v>
      </c>
    </row>
    <row r="344" spans="2:4">
      <c r="B344" s="486" t="s">
        <v>123</v>
      </c>
      <c r="D344" s="486" t="s">
        <v>562</v>
      </c>
    </row>
  </sheetData>
  <sortState ref="I23:I36">
    <sortCondition ref="I23"/>
  </sortState>
  <mergeCells count="150">
    <mergeCell ref="D327:E327"/>
    <mergeCell ref="F327:G327"/>
    <mergeCell ref="D324:E324"/>
    <mergeCell ref="F324:G324"/>
    <mergeCell ref="D325:E325"/>
    <mergeCell ref="F325:G325"/>
    <mergeCell ref="D326:E326"/>
    <mergeCell ref="F326:G326"/>
    <mergeCell ref="D321:E321"/>
    <mergeCell ref="F321:G321"/>
    <mergeCell ref="D322:E322"/>
    <mergeCell ref="F322:G322"/>
    <mergeCell ref="D323:E323"/>
    <mergeCell ref="F323:G323"/>
    <mergeCell ref="D318:E318"/>
    <mergeCell ref="F318:G318"/>
    <mergeCell ref="D319:E319"/>
    <mergeCell ref="F319:G319"/>
    <mergeCell ref="D320:E320"/>
    <mergeCell ref="F320:G320"/>
    <mergeCell ref="A303:B303"/>
    <mergeCell ref="A307:G307"/>
    <mergeCell ref="A308:G308"/>
    <mergeCell ref="A309:G309"/>
    <mergeCell ref="D315:E315"/>
    <mergeCell ref="F315:G315"/>
    <mergeCell ref="D316:E316"/>
    <mergeCell ref="F316:G316"/>
    <mergeCell ref="D317:E317"/>
    <mergeCell ref="F317:G317"/>
    <mergeCell ref="A310:G310"/>
    <mergeCell ref="A313:A314"/>
    <mergeCell ref="B313:B314"/>
    <mergeCell ref="C313:C314"/>
    <mergeCell ref="D313:E314"/>
    <mergeCell ref="F313:G314"/>
    <mergeCell ref="A283:B283"/>
    <mergeCell ref="A287:A288"/>
    <mergeCell ref="B287:B288"/>
    <mergeCell ref="C287:C288"/>
    <mergeCell ref="D287:D288"/>
    <mergeCell ref="E287:E288"/>
    <mergeCell ref="F247:F248"/>
    <mergeCell ref="G247:G248"/>
    <mergeCell ref="A263:B263"/>
    <mergeCell ref="A267:A268"/>
    <mergeCell ref="B267:B268"/>
    <mergeCell ref="C267:C268"/>
    <mergeCell ref="D267:D268"/>
    <mergeCell ref="E267:E268"/>
    <mergeCell ref="F267:F268"/>
    <mergeCell ref="G267:G268"/>
    <mergeCell ref="F287:F288"/>
    <mergeCell ref="G287:G288"/>
    <mergeCell ref="A241:B241"/>
    <mergeCell ref="A247:A248"/>
    <mergeCell ref="B247:B248"/>
    <mergeCell ref="C247:C248"/>
    <mergeCell ref="D247:D248"/>
    <mergeCell ref="E247:E248"/>
    <mergeCell ref="F205:F206"/>
    <mergeCell ref="G205:G206"/>
    <mergeCell ref="A221:B221"/>
    <mergeCell ref="A225:A226"/>
    <mergeCell ref="B225:B226"/>
    <mergeCell ref="C225:C226"/>
    <mergeCell ref="D225:D226"/>
    <mergeCell ref="E225:E226"/>
    <mergeCell ref="F225:F226"/>
    <mergeCell ref="G225:G226"/>
    <mergeCell ref="A201:B201"/>
    <mergeCell ref="A205:A206"/>
    <mergeCell ref="B205:B206"/>
    <mergeCell ref="C205:C206"/>
    <mergeCell ref="D205:D206"/>
    <mergeCell ref="E205:E206"/>
    <mergeCell ref="F161:F162"/>
    <mergeCell ref="G161:G162"/>
    <mergeCell ref="A177:B177"/>
    <mergeCell ref="A185:A186"/>
    <mergeCell ref="B185:B186"/>
    <mergeCell ref="C185:C186"/>
    <mergeCell ref="D185:D186"/>
    <mergeCell ref="E185:E186"/>
    <mergeCell ref="F185:F186"/>
    <mergeCell ref="G185:G186"/>
    <mergeCell ref="A158:B158"/>
    <mergeCell ref="A161:A162"/>
    <mergeCell ref="B161:B162"/>
    <mergeCell ref="C161:C162"/>
    <mergeCell ref="D161:D162"/>
    <mergeCell ref="E161:E162"/>
    <mergeCell ref="F123:F124"/>
    <mergeCell ref="G123:G124"/>
    <mergeCell ref="A139:B139"/>
    <mergeCell ref="A142:A143"/>
    <mergeCell ref="B142:B143"/>
    <mergeCell ref="C142:C143"/>
    <mergeCell ref="D142:D143"/>
    <mergeCell ref="E142:E143"/>
    <mergeCell ref="F142:F143"/>
    <mergeCell ref="G142:G143"/>
    <mergeCell ref="A117:B117"/>
    <mergeCell ref="A123:A124"/>
    <mergeCell ref="B123:B124"/>
    <mergeCell ref="C123:C124"/>
    <mergeCell ref="D123:D124"/>
    <mergeCell ref="E123:E124"/>
    <mergeCell ref="F82:F83"/>
    <mergeCell ref="G82:G83"/>
    <mergeCell ref="A98:B98"/>
    <mergeCell ref="A101:A102"/>
    <mergeCell ref="B101:B102"/>
    <mergeCell ref="C101:C102"/>
    <mergeCell ref="D101:D102"/>
    <mergeCell ref="E101:E102"/>
    <mergeCell ref="F101:F102"/>
    <mergeCell ref="G101:G102"/>
    <mergeCell ref="A37:E37"/>
    <mergeCell ref="A79:B79"/>
    <mergeCell ref="A82:A83"/>
    <mergeCell ref="B82:B83"/>
    <mergeCell ref="C82:C83"/>
    <mergeCell ref="D82:D83"/>
    <mergeCell ref="E82:E83"/>
    <mergeCell ref="A60:G60"/>
    <mergeCell ref="A63:A64"/>
    <mergeCell ref="B63:B64"/>
    <mergeCell ref="C63:C64"/>
    <mergeCell ref="D63:D64"/>
    <mergeCell ref="E63:E64"/>
    <mergeCell ref="F63:F64"/>
    <mergeCell ref="G63:G64"/>
    <mergeCell ref="A13:A19"/>
    <mergeCell ref="B13:B19"/>
    <mergeCell ref="A21:A22"/>
    <mergeCell ref="B21:B22"/>
    <mergeCell ref="C21:C22"/>
    <mergeCell ref="D21:D22"/>
    <mergeCell ref="A1:H1"/>
    <mergeCell ref="A2:H2"/>
    <mergeCell ref="A3:H3"/>
    <mergeCell ref="A4:H4"/>
    <mergeCell ref="A5:H5"/>
    <mergeCell ref="A6:H6"/>
    <mergeCell ref="A10:A12"/>
    <mergeCell ref="B10:B12"/>
    <mergeCell ref="E21:E22"/>
    <mergeCell ref="F21:F22"/>
    <mergeCell ref="G21:G22"/>
  </mergeCells>
  <pageMargins left="0.62" right="0.49" top="0.39" bottom="0.75" header="0.3" footer="0.3"/>
  <pageSetup paperSize="5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G110"/>
  <sheetViews>
    <sheetView topLeftCell="A48" workbookViewId="0">
      <selection activeCell="L62" sqref="L62"/>
    </sheetView>
  </sheetViews>
  <sheetFormatPr defaultRowHeight="15"/>
  <cols>
    <col min="1" max="1" width="4.85546875" style="169" customWidth="1"/>
    <col min="2" max="2" width="23.85546875" style="169" customWidth="1"/>
    <col min="3" max="3" width="3" style="169" bestFit="1" customWidth="1"/>
    <col min="4" max="4" width="95.5703125" style="169" customWidth="1"/>
    <col min="5" max="6" width="9.140625" style="169"/>
    <col min="7" max="7" width="10.7109375" style="169" bestFit="1" customWidth="1"/>
    <col min="8" max="16384" width="9.140625" style="169"/>
  </cols>
  <sheetData>
    <row r="1" spans="1:4" ht="18.75">
      <c r="A1" s="831" t="s">
        <v>250</v>
      </c>
      <c r="B1" s="831"/>
      <c r="C1" s="831"/>
      <c r="D1" s="831"/>
    </row>
    <row r="2" spans="1:4" ht="18.75">
      <c r="A2" s="831" t="s">
        <v>565</v>
      </c>
      <c r="B2" s="831"/>
      <c r="C2" s="831"/>
      <c r="D2" s="831"/>
    </row>
    <row r="3" spans="1:4">
      <c r="A3" s="430"/>
      <c r="C3" s="430"/>
    </row>
    <row r="4" spans="1:4" s="565" customFormat="1" ht="12.75">
      <c r="A4" s="564" t="s">
        <v>170</v>
      </c>
      <c r="B4" s="564" t="s">
        <v>171</v>
      </c>
      <c r="C4" s="832" t="s">
        <v>172</v>
      </c>
      <c r="D4" s="833"/>
    </row>
    <row r="5" spans="1:4" s="494" customFormat="1">
      <c r="A5" s="490">
        <v>1</v>
      </c>
      <c r="B5" s="491" t="s">
        <v>566</v>
      </c>
      <c r="C5" s="492">
        <v>1</v>
      </c>
      <c r="D5" s="493" t="s">
        <v>567</v>
      </c>
    </row>
    <row r="6" spans="1:4" s="494" customFormat="1">
      <c r="A6" s="490"/>
      <c r="B6" s="491"/>
      <c r="C6" s="490"/>
      <c r="D6" s="495"/>
    </row>
    <row r="7" spans="1:4" s="494" customFormat="1">
      <c r="A7" s="490">
        <v>2</v>
      </c>
      <c r="B7" s="491" t="s">
        <v>568</v>
      </c>
      <c r="C7" s="492">
        <v>1</v>
      </c>
      <c r="D7" s="493" t="s">
        <v>569</v>
      </c>
    </row>
    <row r="8" spans="1:4" s="494" customFormat="1">
      <c r="A8" s="490"/>
      <c r="B8" s="491"/>
      <c r="C8" s="490">
        <v>2</v>
      </c>
      <c r="D8" s="495" t="s">
        <v>570</v>
      </c>
    </row>
    <row r="9" spans="1:4" s="494" customFormat="1">
      <c r="A9" s="490"/>
      <c r="B9" s="491"/>
      <c r="C9" s="490">
        <v>3</v>
      </c>
      <c r="D9" s="495" t="s">
        <v>571</v>
      </c>
    </row>
    <row r="10" spans="1:4" s="494" customFormat="1">
      <c r="A10" s="490"/>
      <c r="B10" s="491"/>
      <c r="C10" s="492">
        <v>4</v>
      </c>
      <c r="D10" s="495" t="s">
        <v>572</v>
      </c>
    </row>
    <row r="11" spans="1:4" s="494" customFormat="1">
      <c r="A11" s="490"/>
      <c r="B11" s="491"/>
      <c r="C11" s="490">
        <v>5</v>
      </c>
      <c r="D11" s="495" t="s">
        <v>573</v>
      </c>
    </row>
    <row r="12" spans="1:4" s="494" customFormat="1">
      <c r="A12" s="490"/>
      <c r="B12" s="491"/>
      <c r="C12" s="490">
        <v>6</v>
      </c>
      <c r="D12" s="495" t="s">
        <v>574</v>
      </c>
    </row>
    <row r="13" spans="1:4" s="494" customFormat="1">
      <c r="A13" s="490"/>
      <c r="B13" s="491"/>
      <c r="C13" s="490">
        <v>7</v>
      </c>
      <c r="D13" s="495" t="s">
        <v>575</v>
      </c>
    </row>
    <row r="14" spans="1:4" s="494" customFormat="1">
      <c r="A14" s="490"/>
      <c r="B14" s="491"/>
      <c r="C14" s="490">
        <v>8</v>
      </c>
      <c r="D14" s="495" t="s">
        <v>576</v>
      </c>
    </row>
    <row r="15" spans="1:4" s="494" customFormat="1">
      <c r="A15" s="490"/>
      <c r="B15" s="491"/>
      <c r="C15" s="490">
        <v>9</v>
      </c>
      <c r="D15" s="495" t="s">
        <v>500</v>
      </c>
    </row>
    <row r="16" spans="1:4" s="494" customFormat="1" ht="30">
      <c r="A16" s="490"/>
      <c r="B16" s="491"/>
      <c r="C16" s="490">
        <v>10</v>
      </c>
      <c r="D16" s="495" t="s">
        <v>580</v>
      </c>
    </row>
    <row r="17" spans="1:7" s="494" customFormat="1">
      <c r="A17" s="490"/>
      <c r="B17" s="491"/>
      <c r="C17" s="490">
        <v>11</v>
      </c>
      <c r="D17" s="495" t="s">
        <v>581</v>
      </c>
    </row>
    <row r="18" spans="1:7" s="494" customFormat="1">
      <c r="A18" s="490"/>
      <c r="B18" s="491"/>
      <c r="C18" s="490">
        <v>12</v>
      </c>
      <c r="D18" s="495" t="s">
        <v>582</v>
      </c>
    </row>
    <row r="19" spans="1:7" s="494" customFormat="1">
      <c r="A19" s="490"/>
      <c r="B19" s="491"/>
      <c r="C19" s="490">
        <v>13</v>
      </c>
      <c r="D19" s="495" t="s">
        <v>607</v>
      </c>
    </row>
    <row r="20" spans="1:7" s="494" customFormat="1">
      <c r="A20" s="490"/>
      <c r="B20" s="491"/>
      <c r="C20" s="490">
        <v>14</v>
      </c>
      <c r="D20" s="495" t="s">
        <v>608</v>
      </c>
    </row>
    <row r="21" spans="1:7" s="494" customFormat="1">
      <c r="A21" s="490"/>
      <c r="B21" s="491"/>
      <c r="C21" s="490">
        <v>15</v>
      </c>
      <c r="D21" s="495" t="s">
        <v>609</v>
      </c>
    </row>
    <row r="22" spans="1:7" s="494" customFormat="1">
      <c r="A22" s="490"/>
      <c r="B22" s="491"/>
      <c r="C22" s="490">
        <v>16</v>
      </c>
      <c r="D22" s="495" t="s">
        <v>610</v>
      </c>
    </row>
    <row r="23" spans="1:7" s="494" customFormat="1">
      <c r="A23" s="490"/>
      <c r="B23" s="491"/>
      <c r="C23" s="490"/>
      <c r="D23" s="495"/>
    </row>
    <row r="24" spans="1:7" s="494" customFormat="1">
      <c r="A24" s="490">
        <v>3</v>
      </c>
      <c r="B24" s="491" t="s">
        <v>464</v>
      </c>
      <c r="C24" s="490">
        <v>1</v>
      </c>
      <c r="D24" s="495" t="s">
        <v>578</v>
      </c>
    </row>
    <row r="25" spans="1:7" s="494" customFormat="1">
      <c r="A25" s="490"/>
      <c r="B25" s="491"/>
      <c r="C25" s="490">
        <v>2</v>
      </c>
      <c r="D25" s="495" t="s">
        <v>579</v>
      </c>
    </row>
    <row r="26" spans="1:7" s="494" customFormat="1">
      <c r="A26" s="490"/>
      <c r="B26" s="491"/>
      <c r="C26" s="490"/>
      <c r="D26" s="493"/>
      <c r="G26" s="496"/>
    </row>
    <row r="27" spans="1:7" s="494" customFormat="1">
      <c r="A27" s="490">
        <v>4</v>
      </c>
      <c r="B27" s="491" t="s">
        <v>192</v>
      </c>
      <c r="C27" s="490">
        <v>1</v>
      </c>
      <c r="D27" s="495" t="s">
        <v>584</v>
      </c>
    </row>
    <row r="28" spans="1:7" s="494" customFormat="1">
      <c r="A28" s="490"/>
      <c r="B28" s="491"/>
      <c r="C28" s="490">
        <v>2</v>
      </c>
      <c r="D28" s="495" t="s">
        <v>585</v>
      </c>
    </row>
    <row r="29" spans="1:7" s="494" customFormat="1">
      <c r="A29" s="490"/>
      <c r="B29" s="491"/>
      <c r="C29" s="490">
        <v>3</v>
      </c>
      <c r="D29" s="495" t="s">
        <v>586</v>
      </c>
    </row>
    <row r="30" spans="1:7" s="494" customFormat="1">
      <c r="A30" s="490"/>
      <c r="B30" s="491"/>
      <c r="C30" s="490">
        <v>4</v>
      </c>
      <c r="D30" s="495" t="s">
        <v>587</v>
      </c>
    </row>
    <row r="31" spans="1:7" s="494" customFormat="1">
      <c r="A31" s="490"/>
      <c r="B31" s="491"/>
      <c r="C31" s="490">
        <v>5</v>
      </c>
      <c r="D31" s="495" t="s">
        <v>588</v>
      </c>
    </row>
    <row r="32" spans="1:7" s="494" customFormat="1">
      <c r="A32" s="490"/>
      <c r="B32" s="491"/>
      <c r="C32" s="490">
        <v>6</v>
      </c>
      <c r="D32" s="495" t="s">
        <v>599</v>
      </c>
    </row>
    <row r="33" spans="1:4" s="494" customFormat="1" ht="30">
      <c r="A33" s="490"/>
      <c r="B33" s="491"/>
      <c r="C33" s="490">
        <v>7</v>
      </c>
      <c r="D33" s="495" t="s">
        <v>600</v>
      </c>
    </row>
    <row r="34" spans="1:4" s="494" customFormat="1">
      <c r="A34" s="490"/>
      <c r="B34" s="491"/>
      <c r="C34" s="490">
        <v>8</v>
      </c>
      <c r="D34" s="495" t="s">
        <v>601</v>
      </c>
    </row>
    <row r="35" spans="1:4" s="494" customFormat="1">
      <c r="A35" s="490"/>
      <c r="B35" s="491"/>
      <c r="C35" s="490">
        <v>9</v>
      </c>
      <c r="D35" s="495" t="s">
        <v>602</v>
      </c>
    </row>
    <row r="36" spans="1:4" s="494" customFormat="1">
      <c r="A36" s="490"/>
      <c r="B36" s="491"/>
      <c r="C36" s="490">
        <v>10</v>
      </c>
      <c r="D36" s="495" t="s">
        <v>603</v>
      </c>
    </row>
    <row r="37" spans="1:4" s="494" customFormat="1">
      <c r="A37" s="490"/>
      <c r="B37" s="491"/>
      <c r="C37" s="490">
        <v>11</v>
      </c>
      <c r="D37" s="495" t="s">
        <v>604</v>
      </c>
    </row>
    <row r="38" spans="1:4" s="494" customFormat="1">
      <c r="A38" s="490"/>
      <c r="B38" s="491"/>
      <c r="C38" s="490">
        <v>12</v>
      </c>
      <c r="D38" s="495" t="s">
        <v>178</v>
      </c>
    </row>
    <row r="39" spans="1:4" s="494" customFormat="1">
      <c r="A39" s="490"/>
      <c r="B39" s="491"/>
      <c r="C39" s="490">
        <v>13</v>
      </c>
      <c r="D39" s="495" t="s">
        <v>605</v>
      </c>
    </row>
    <row r="40" spans="1:4" s="494" customFormat="1">
      <c r="A40" s="490"/>
      <c r="B40" s="491"/>
      <c r="C40" s="490">
        <v>14</v>
      </c>
      <c r="D40" s="495" t="s">
        <v>606</v>
      </c>
    </row>
    <row r="41" spans="1:4" s="494" customFormat="1">
      <c r="A41" s="490"/>
      <c r="B41" s="491"/>
      <c r="C41" s="490"/>
      <c r="D41" s="495"/>
    </row>
    <row r="42" spans="1:4" s="494" customFormat="1">
      <c r="A42" s="490">
        <v>5</v>
      </c>
      <c r="B42" s="491" t="s">
        <v>590</v>
      </c>
      <c r="C42" s="490">
        <v>1</v>
      </c>
      <c r="D42" s="495" t="s">
        <v>591</v>
      </c>
    </row>
    <row r="43" spans="1:4" s="494" customFormat="1">
      <c r="A43" s="490"/>
      <c r="B43" s="491"/>
      <c r="C43" s="490"/>
      <c r="D43" s="495"/>
    </row>
    <row r="44" spans="1:4" s="494" customFormat="1">
      <c r="A44" s="490">
        <v>6</v>
      </c>
      <c r="B44" s="491" t="s">
        <v>195</v>
      </c>
      <c r="C44" s="490">
        <v>1</v>
      </c>
      <c r="D44" s="495" t="s">
        <v>592</v>
      </c>
    </row>
    <row r="45" spans="1:4" s="494" customFormat="1">
      <c r="A45" s="490"/>
      <c r="B45" s="491"/>
      <c r="C45" s="490"/>
      <c r="D45" s="495"/>
    </row>
    <row r="46" spans="1:4" s="494" customFormat="1">
      <c r="A46" s="490">
        <v>7</v>
      </c>
      <c r="B46" s="491" t="s">
        <v>348</v>
      </c>
      <c r="C46" s="490">
        <v>1</v>
      </c>
      <c r="D46" s="495" t="s">
        <v>593</v>
      </c>
    </row>
    <row r="47" spans="1:4" s="494" customFormat="1">
      <c r="A47" s="490"/>
      <c r="B47" s="491"/>
      <c r="C47" s="490">
        <v>2</v>
      </c>
      <c r="D47" s="495" t="s">
        <v>594</v>
      </c>
    </row>
    <row r="48" spans="1:4" s="494" customFormat="1">
      <c r="A48" s="490"/>
      <c r="B48" s="491"/>
      <c r="C48" s="490"/>
      <c r="D48" s="495"/>
    </row>
    <row r="49" spans="1:4" s="494" customFormat="1">
      <c r="A49" s="490">
        <v>8</v>
      </c>
      <c r="B49" s="491" t="s">
        <v>350</v>
      </c>
      <c r="C49" s="490">
        <v>1</v>
      </c>
      <c r="D49" s="495" t="s">
        <v>595</v>
      </c>
    </row>
    <row r="50" spans="1:4" s="494" customFormat="1">
      <c r="A50" s="490"/>
      <c r="B50" s="491"/>
      <c r="C50" s="490"/>
      <c r="D50" s="495"/>
    </row>
    <row r="51" spans="1:4" s="494" customFormat="1" ht="30">
      <c r="A51" s="490">
        <v>9</v>
      </c>
      <c r="B51" s="491" t="s">
        <v>364</v>
      </c>
      <c r="C51" s="490">
        <v>1</v>
      </c>
      <c r="D51" s="493" t="s">
        <v>597</v>
      </c>
    </row>
    <row r="52" spans="1:4" s="494" customFormat="1">
      <c r="A52" s="490"/>
      <c r="B52" s="491"/>
      <c r="C52" s="490">
        <v>2</v>
      </c>
      <c r="D52" s="493" t="s">
        <v>598</v>
      </c>
    </row>
    <row r="53" spans="1:4" s="494" customFormat="1">
      <c r="A53" s="490"/>
      <c r="B53" s="491"/>
      <c r="C53" s="490"/>
      <c r="D53" s="495"/>
    </row>
    <row r="54" spans="1:4" s="494" customFormat="1">
      <c r="A54" s="490">
        <v>10</v>
      </c>
      <c r="B54" s="491" t="s">
        <v>478</v>
      </c>
      <c r="C54" s="490">
        <v>1</v>
      </c>
      <c r="D54" s="495" t="s">
        <v>611</v>
      </c>
    </row>
    <row r="55" spans="1:4" s="494" customFormat="1">
      <c r="A55" s="490"/>
      <c r="B55" s="495"/>
      <c r="C55" s="490">
        <v>2</v>
      </c>
      <c r="D55" s="495" t="s">
        <v>612</v>
      </c>
    </row>
    <row r="56" spans="1:4" s="494" customFormat="1">
      <c r="A56" s="490"/>
      <c r="B56" s="495"/>
      <c r="C56" s="490">
        <v>3</v>
      </c>
      <c r="D56" s="495" t="s">
        <v>613</v>
      </c>
    </row>
    <row r="57" spans="1:4" s="494" customFormat="1">
      <c r="A57" s="490"/>
      <c r="B57" s="495"/>
      <c r="C57" s="490">
        <v>4</v>
      </c>
      <c r="D57" s="495" t="s">
        <v>614</v>
      </c>
    </row>
    <row r="58" spans="1:4" s="494" customFormat="1">
      <c r="A58" s="490"/>
      <c r="B58" s="495"/>
      <c r="C58" s="490">
        <v>5</v>
      </c>
      <c r="D58" s="495" t="s">
        <v>615</v>
      </c>
    </row>
    <row r="59" spans="1:4" s="494" customFormat="1">
      <c r="A59" s="490"/>
      <c r="B59" s="491"/>
      <c r="C59" s="490">
        <v>6</v>
      </c>
      <c r="D59" s="491" t="s">
        <v>616</v>
      </c>
    </row>
    <row r="60" spans="1:4" s="494" customFormat="1">
      <c r="A60" s="490"/>
      <c r="B60" s="495"/>
      <c r="C60" s="490">
        <v>7</v>
      </c>
      <c r="D60" s="495" t="s">
        <v>617</v>
      </c>
    </row>
    <row r="61" spans="1:4" s="494" customFormat="1">
      <c r="A61" s="490"/>
      <c r="B61" s="495"/>
      <c r="C61" s="490"/>
      <c r="D61" s="495"/>
    </row>
    <row r="62" spans="1:4" s="494" customFormat="1" ht="30">
      <c r="A62" s="490">
        <v>11</v>
      </c>
      <c r="B62" s="491" t="s">
        <v>337</v>
      </c>
      <c r="C62" s="490">
        <v>1</v>
      </c>
      <c r="D62" s="495" t="s">
        <v>618</v>
      </c>
    </row>
    <row r="63" spans="1:4" s="494" customFormat="1">
      <c r="A63" s="490"/>
      <c r="B63" s="495"/>
      <c r="C63" s="490">
        <v>2</v>
      </c>
      <c r="D63" s="495" t="s">
        <v>619</v>
      </c>
    </row>
    <row r="64" spans="1:4" s="494" customFormat="1">
      <c r="A64" s="490"/>
      <c r="B64" s="493"/>
      <c r="C64" s="490">
        <v>3</v>
      </c>
      <c r="D64" s="495" t="s">
        <v>620</v>
      </c>
    </row>
    <row r="65" spans="1:4" s="494" customFormat="1">
      <c r="A65" s="490"/>
      <c r="B65" s="495"/>
      <c r="C65" s="490"/>
      <c r="D65" s="495"/>
    </row>
    <row r="66" spans="1:4" s="494" customFormat="1">
      <c r="A66" s="490">
        <v>12</v>
      </c>
      <c r="B66" s="495" t="s">
        <v>22</v>
      </c>
      <c r="C66" s="490">
        <v>1</v>
      </c>
      <c r="D66" s="495" t="s">
        <v>621</v>
      </c>
    </row>
    <row r="67" spans="1:4" s="494" customFormat="1">
      <c r="A67" s="490"/>
      <c r="B67" s="495"/>
      <c r="C67" s="490"/>
      <c r="D67" s="495"/>
    </row>
    <row r="68" spans="1:4" s="494" customFormat="1">
      <c r="A68" s="490"/>
      <c r="B68" s="495"/>
      <c r="C68" s="490"/>
      <c r="D68" s="495"/>
    </row>
    <row r="69" spans="1:4" s="494" customFormat="1">
      <c r="A69" s="490"/>
      <c r="B69" s="495"/>
      <c r="C69" s="490"/>
      <c r="D69" s="495"/>
    </row>
    <row r="70" spans="1:4" s="494" customFormat="1">
      <c r="A70" s="490"/>
      <c r="B70" s="495"/>
      <c r="C70" s="490"/>
      <c r="D70" s="495"/>
    </row>
    <row r="71" spans="1:4" s="494" customFormat="1">
      <c r="A71" s="490"/>
      <c r="B71" s="495"/>
      <c r="C71" s="490"/>
      <c r="D71" s="495"/>
    </row>
    <row r="72" spans="1:4" s="494" customFormat="1">
      <c r="A72" s="490"/>
      <c r="B72" s="495"/>
      <c r="C72" s="490"/>
      <c r="D72" s="495"/>
    </row>
    <row r="73" spans="1:4" s="494" customFormat="1">
      <c r="A73" s="490"/>
      <c r="B73" s="495"/>
      <c r="C73" s="490"/>
      <c r="D73" s="495"/>
    </row>
    <row r="74" spans="1:4" s="494" customFormat="1">
      <c r="A74" s="490"/>
      <c r="B74" s="495"/>
      <c r="C74" s="490"/>
      <c r="D74" s="495"/>
    </row>
    <row r="75" spans="1:4" s="494" customFormat="1">
      <c r="A75" s="490"/>
      <c r="B75" s="495"/>
      <c r="C75" s="490"/>
      <c r="D75" s="495"/>
    </row>
    <row r="76" spans="1:4" s="494" customFormat="1">
      <c r="A76" s="490"/>
      <c r="B76" s="495"/>
      <c r="C76" s="490"/>
      <c r="D76" s="495"/>
    </row>
    <row r="77" spans="1:4" s="494" customFormat="1">
      <c r="A77" s="490"/>
      <c r="B77" s="495"/>
      <c r="C77" s="490"/>
      <c r="D77" s="495"/>
    </row>
    <row r="78" spans="1:4" s="494" customFormat="1">
      <c r="A78" s="490"/>
      <c r="B78" s="495"/>
      <c r="C78" s="490"/>
      <c r="D78" s="495"/>
    </row>
    <row r="79" spans="1:4" s="494" customFormat="1">
      <c r="A79" s="490"/>
      <c r="B79" s="495"/>
      <c r="C79" s="490"/>
      <c r="D79" s="495"/>
    </row>
    <row r="80" spans="1:4" s="494" customFormat="1">
      <c r="A80" s="490"/>
      <c r="B80" s="495"/>
      <c r="C80" s="490"/>
      <c r="D80" s="495"/>
    </row>
    <row r="81" spans="1:4" s="494" customFormat="1">
      <c r="A81" s="490"/>
      <c r="B81" s="495"/>
      <c r="C81" s="490"/>
      <c r="D81" s="495"/>
    </row>
    <row r="82" spans="1:4" s="494" customFormat="1">
      <c r="A82" s="490"/>
      <c r="B82" s="495"/>
      <c r="C82" s="490"/>
      <c r="D82" s="495"/>
    </row>
    <row r="83" spans="1:4" s="494" customFormat="1">
      <c r="A83" s="490"/>
      <c r="B83" s="495"/>
      <c r="C83" s="490"/>
      <c r="D83" s="495"/>
    </row>
    <row r="84" spans="1:4" s="494" customFormat="1">
      <c r="A84" s="490"/>
      <c r="B84" s="493"/>
      <c r="C84" s="490"/>
      <c r="D84" s="495"/>
    </row>
    <row r="85" spans="1:4" s="494" customFormat="1">
      <c r="A85" s="490"/>
      <c r="B85" s="493"/>
      <c r="C85" s="490"/>
      <c r="D85" s="495"/>
    </row>
    <row r="86" spans="1:4" s="494" customFormat="1">
      <c r="A86" s="490"/>
      <c r="B86" s="495"/>
      <c r="C86" s="490"/>
      <c r="D86" s="495"/>
    </row>
    <row r="87" spans="1:4" s="494" customFormat="1">
      <c r="A87" s="490"/>
      <c r="B87" s="495"/>
      <c r="C87" s="497"/>
      <c r="D87" s="495"/>
    </row>
    <row r="88" spans="1:4" s="494" customFormat="1">
      <c r="A88" s="490"/>
      <c r="B88" s="495"/>
      <c r="C88" s="490"/>
    </row>
    <row r="89" spans="1:4" s="494" customFormat="1">
      <c r="A89" s="490"/>
      <c r="B89" s="495"/>
      <c r="C89" s="490"/>
      <c r="D89" s="495"/>
    </row>
    <row r="90" spans="1:4" s="494" customFormat="1">
      <c r="A90" s="490"/>
      <c r="B90" s="495"/>
      <c r="C90" s="490"/>
      <c r="D90" s="495"/>
    </row>
    <row r="91" spans="1:4" s="494" customFormat="1">
      <c r="A91" s="490"/>
      <c r="B91" s="495"/>
      <c r="C91" s="490"/>
      <c r="D91" s="495"/>
    </row>
    <row r="92" spans="1:4" s="494" customFormat="1">
      <c r="A92" s="490"/>
      <c r="B92" s="495"/>
      <c r="C92" s="490"/>
      <c r="D92" s="495"/>
    </row>
    <row r="93" spans="1:4" s="494" customFormat="1">
      <c r="A93" s="490"/>
      <c r="B93" s="495"/>
      <c r="C93" s="490"/>
      <c r="D93" s="495"/>
    </row>
    <row r="94" spans="1:4" s="494" customFormat="1">
      <c r="A94" s="490"/>
      <c r="B94" s="495"/>
      <c r="C94" s="490"/>
      <c r="D94" s="495"/>
    </row>
    <row r="95" spans="1:4" s="494" customFormat="1">
      <c r="A95" s="490"/>
      <c r="B95" s="493"/>
      <c r="C95" s="490"/>
      <c r="D95" s="495"/>
    </row>
    <row r="96" spans="1:4" s="494" customFormat="1">
      <c r="A96" s="490"/>
      <c r="B96" s="495"/>
      <c r="C96" s="490"/>
      <c r="D96" s="495"/>
    </row>
    <row r="97" spans="1:4" s="494" customFormat="1">
      <c r="A97" s="490"/>
      <c r="B97" s="495"/>
      <c r="C97" s="490"/>
      <c r="D97" s="495"/>
    </row>
    <row r="98" spans="1:4" s="494" customFormat="1">
      <c r="A98" s="490"/>
      <c r="B98" s="495"/>
      <c r="C98" s="490"/>
      <c r="D98" s="495"/>
    </row>
    <row r="99" spans="1:4" s="494" customFormat="1">
      <c r="A99" s="490"/>
      <c r="B99" s="495"/>
      <c r="C99" s="490"/>
      <c r="D99" s="495"/>
    </row>
    <row r="100" spans="1:4" s="494" customFormat="1">
      <c r="A100" s="495"/>
      <c r="B100" s="495"/>
      <c r="C100" s="490"/>
      <c r="D100" s="495"/>
    </row>
    <row r="101" spans="1:4" s="494" customFormat="1">
      <c r="A101" s="495"/>
      <c r="B101" s="495"/>
      <c r="C101" s="490"/>
      <c r="D101" s="495"/>
    </row>
    <row r="102" spans="1:4" s="494" customFormat="1">
      <c r="A102" s="495"/>
      <c r="B102" s="495"/>
      <c r="C102" s="490"/>
      <c r="D102" s="495"/>
    </row>
    <row r="103" spans="1:4" s="494" customFormat="1">
      <c r="A103" s="495"/>
      <c r="B103" s="495"/>
      <c r="C103" s="490"/>
      <c r="D103" s="495"/>
    </row>
    <row r="104" spans="1:4" s="494" customFormat="1">
      <c r="A104" s="495"/>
      <c r="B104" s="495"/>
      <c r="C104" s="490"/>
      <c r="D104" s="495"/>
    </row>
    <row r="105" spans="1:4" s="494" customFormat="1">
      <c r="A105" s="495"/>
      <c r="B105" s="495"/>
      <c r="C105" s="490"/>
      <c r="D105" s="495"/>
    </row>
    <row r="106" spans="1:4" s="494" customFormat="1">
      <c r="A106" s="495"/>
      <c r="B106" s="495"/>
      <c r="C106" s="490"/>
      <c r="D106" s="495"/>
    </row>
    <row r="107" spans="1:4" s="494" customFormat="1">
      <c r="A107" s="495"/>
      <c r="B107" s="495"/>
      <c r="C107" s="490"/>
      <c r="D107" s="495"/>
    </row>
    <row r="108" spans="1:4" s="494" customFormat="1">
      <c r="A108" s="495"/>
      <c r="B108" s="495"/>
      <c r="C108" s="490"/>
      <c r="D108" s="495"/>
    </row>
    <row r="109" spans="1:4" s="494" customFormat="1">
      <c r="A109" s="495"/>
      <c r="B109" s="495"/>
      <c r="C109" s="490"/>
      <c r="D109" s="495"/>
    </row>
    <row r="110" spans="1:4">
      <c r="A110" s="173"/>
      <c r="B110" s="173"/>
      <c r="C110" s="173"/>
      <c r="D110" s="173"/>
    </row>
  </sheetData>
  <mergeCells count="3">
    <mergeCell ref="A1:D1"/>
    <mergeCell ref="A2:D2"/>
    <mergeCell ref="C4:D4"/>
  </mergeCells>
  <pageMargins left="2.38" right="0.70866141732283472" top="0.3" bottom="0.74803149606299213" header="0.31496062992125984" footer="0.31496062992125984"/>
  <pageSetup paperSize="5"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"/>
  <sheetViews>
    <sheetView workbookViewId="0">
      <selection activeCell="K19" sqref="K19"/>
    </sheetView>
  </sheetViews>
  <sheetFormatPr defaultRowHeight="15"/>
  <cols>
    <col min="1" max="1" width="3.7109375" customWidth="1"/>
    <col min="2" max="2" width="2.42578125" customWidth="1"/>
    <col min="3" max="3" width="8.28515625" customWidth="1"/>
    <col min="4" max="4" width="18.42578125" customWidth="1"/>
    <col min="5" max="5" width="1.85546875" customWidth="1"/>
    <col min="6" max="6" width="5.7109375" customWidth="1"/>
    <col min="8" max="8" width="12.28515625" customWidth="1"/>
    <col min="9" max="9" width="20.140625" customWidth="1"/>
    <col min="10" max="10" width="3.85546875" customWidth="1"/>
    <col min="17" max="18" width="9.5703125" bestFit="1" customWidth="1"/>
    <col min="23" max="24" width="9.5703125" bestFit="1" customWidth="1"/>
  </cols>
  <sheetData>
    <row r="1" spans="1:26" ht="18.75">
      <c r="A1" s="813" t="s">
        <v>277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576"/>
      <c r="M1" s="576"/>
      <c r="N1" s="576"/>
      <c r="O1" s="576"/>
      <c r="P1" s="576"/>
      <c r="Q1" s="576"/>
      <c r="R1" s="576"/>
    </row>
    <row r="2" spans="1:26" ht="18.75">
      <c r="A2" s="813" t="s">
        <v>278</v>
      </c>
      <c r="B2" s="813"/>
      <c r="C2" s="813"/>
      <c r="D2" s="813"/>
      <c r="E2" s="813"/>
      <c r="F2" s="813"/>
      <c r="G2" s="813"/>
      <c r="H2" s="813"/>
      <c r="I2" s="813"/>
      <c r="J2" s="813"/>
      <c r="K2" s="813"/>
      <c r="L2" s="576"/>
      <c r="M2" s="576"/>
      <c r="N2" s="576"/>
      <c r="O2" s="576"/>
      <c r="P2" s="576"/>
      <c r="Q2" s="576"/>
      <c r="R2" s="576"/>
    </row>
    <row r="3" spans="1:26" ht="18.75">
      <c r="A3" s="813" t="s">
        <v>279</v>
      </c>
      <c r="B3" s="813"/>
      <c r="C3" s="813"/>
      <c r="D3" s="813"/>
      <c r="E3" s="813"/>
      <c r="F3" s="813"/>
      <c r="G3" s="813"/>
      <c r="H3" s="813"/>
      <c r="I3" s="813"/>
      <c r="J3" s="813"/>
      <c r="K3" s="813"/>
      <c r="L3" s="576"/>
      <c r="M3" s="576"/>
      <c r="N3" s="576"/>
      <c r="O3" s="576"/>
      <c r="P3" s="576"/>
      <c r="Q3" s="576"/>
      <c r="R3" s="576"/>
    </row>
    <row r="4" spans="1:26" ht="18.75">
      <c r="A4" s="813" t="s">
        <v>248</v>
      </c>
      <c r="B4" s="813"/>
      <c r="C4" s="813"/>
      <c r="D4" s="813"/>
      <c r="E4" s="813"/>
      <c r="F4" s="813"/>
      <c r="G4" s="813"/>
      <c r="H4" s="813"/>
      <c r="I4" s="813"/>
      <c r="J4" s="813"/>
      <c r="K4" s="813"/>
      <c r="L4" s="576"/>
      <c r="M4" s="576"/>
      <c r="N4" s="576"/>
      <c r="O4" s="576"/>
      <c r="P4" s="576"/>
      <c r="Q4" s="576"/>
      <c r="R4" s="576"/>
    </row>
    <row r="5" spans="1:26" ht="18.75">
      <c r="A5" s="813" t="s">
        <v>656</v>
      </c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576"/>
      <c r="M5" s="576"/>
      <c r="N5" s="576"/>
      <c r="O5" s="576"/>
      <c r="P5" s="576"/>
      <c r="Q5" s="576"/>
      <c r="R5" s="576"/>
    </row>
    <row r="6" spans="1:26">
      <c r="A6" s="263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</row>
    <row r="7" spans="1:26" ht="15.75">
      <c r="A7" s="566" t="s">
        <v>252</v>
      </c>
      <c r="B7" s="566" t="s">
        <v>253</v>
      </c>
      <c r="C7" s="566" t="s">
        <v>255</v>
      </c>
      <c r="D7" s="567" t="s">
        <v>268</v>
      </c>
      <c r="E7" s="567"/>
      <c r="F7" s="566" t="s">
        <v>257</v>
      </c>
      <c r="G7" s="566" t="s">
        <v>258</v>
      </c>
      <c r="H7" s="567" t="s">
        <v>259</v>
      </c>
      <c r="I7" s="568" t="s">
        <v>256</v>
      </c>
      <c r="J7" s="566"/>
      <c r="K7" s="566"/>
      <c r="L7" s="263"/>
      <c r="M7" s="263"/>
      <c r="N7" s="263"/>
      <c r="O7" s="263"/>
      <c r="P7" s="263"/>
      <c r="Q7" s="263"/>
    </row>
    <row r="8" spans="1:26" ht="15.75">
      <c r="A8" s="566"/>
      <c r="B8" s="566"/>
      <c r="C8" s="566"/>
      <c r="D8" s="569" t="s">
        <v>269</v>
      </c>
      <c r="E8" s="569"/>
      <c r="F8" s="566"/>
      <c r="G8" s="566"/>
      <c r="H8" s="570" t="s">
        <v>260</v>
      </c>
      <c r="I8" s="566"/>
      <c r="J8" s="566"/>
      <c r="K8" s="566"/>
      <c r="L8" s="263"/>
      <c r="M8" s="263"/>
      <c r="N8" s="263"/>
      <c r="O8" s="263"/>
      <c r="P8" s="263"/>
      <c r="Q8" s="263"/>
    </row>
    <row r="9" spans="1:26" ht="15.75">
      <c r="A9" s="566"/>
      <c r="B9" s="566"/>
      <c r="C9" s="566"/>
      <c r="D9" s="566"/>
      <c r="E9" s="566"/>
      <c r="F9" s="566"/>
      <c r="G9" s="566"/>
      <c r="H9" s="566"/>
      <c r="I9" s="566"/>
      <c r="J9" s="566"/>
      <c r="K9" s="566"/>
      <c r="L9" s="263"/>
      <c r="M9" s="263"/>
      <c r="N9" s="263"/>
      <c r="O9" s="263"/>
      <c r="P9" s="263"/>
      <c r="Q9" s="263"/>
    </row>
    <row r="10" spans="1:26" ht="15.75">
      <c r="A10" s="566" t="s">
        <v>261</v>
      </c>
      <c r="B10" s="566" t="s">
        <v>253</v>
      </c>
      <c r="C10" s="566" t="s">
        <v>432</v>
      </c>
      <c r="D10" s="566" t="s">
        <v>263</v>
      </c>
      <c r="E10" s="566"/>
      <c r="F10" s="566"/>
      <c r="G10" s="566"/>
      <c r="H10" s="566"/>
      <c r="I10" s="566"/>
      <c r="J10" s="566"/>
      <c r="K10" s="566" t="s">
        <v>275</v>
      </c>
      <c r="L10" s="263"/>
      <c r="M10" s="263"/>
      <c r="N10" s="263"/>
      <c r="O10" s="263"/>
      <c r="P10" s="263"/>
      <c r="Q10" s="263"/>
    </row>
    <row r="11" spans="1:26" ht="15.75">
      <c r="A11" s="566"/>
      <c r="B11" s="566"/>
      <c r="C11" s="566" t="s">
        <v>433</v>
      </c>
      <c r="D11" s="566" t="s">
        <v>264</v>
      </c>
      <c r="E11" s="566"/>
      <c r="F11" s="566"/>
      <c r="G11" s="566"/>
      <c r="H11" s="566"/>
      <c r="I11" s="566"/>
      <c r="J11" s="566"/>
      <c r="K11" s="566" t="s">
        <v>275</v>
      </c>
      <c r="L11" s="263"/>
      <c r="M11" s="263"/>
      <c r="N11" s="263"/>
      <c r="O11" s="263"/>
      <c r="P11" s="263"/>
      <c r="Q11" s="263"/>
      <c r="Y11" s="30"/>
      <c r="Z11" s="30"/>
    </row>
    <row r="12" spans="1:26" ht="30.75" customHeight="1">
      <c r="A12" s="566"/>
      <c r="B12" s="566"/>
      <c r="C12" s="573" t="s">
        <v>434</v>
      </c>
      <c r="D12" s="819" t="s">
        <v>431</v>
      </c>
      <c r="E12" s="819"/>
      <c r="F12" s="819"/>
      <c r="G12" s="819"/>
      <c r="H12" s="819"/>
      <c r="I12" s="819"/>
      <c r="J12" s="566"/>
      <c r="K12" s="582" t="s">
        <v>662</v>
      </c>
      <c r="L12" s="263"/>
      <c r="M12" s="263"/>
      <c r="N12" s="263"/>
      <c r="O12" s="263"/>
      <c r="P12" s="263"/>
      <c r="Q12" s="263"/>
      <c r="Y12" s="29"/>
    </row>
    <row r="13" spans="1:26" ht="15.75">
      <c r="A13" s="566"/>
      <c r="B13" s="566"/>
      <c r="C13" s="566"/>
      <c r="D13" s="566"/>
      <c r="E13" s="566"/>
      <c r="F13" s="566"/>
      <c r="G13" s="566"/>
      <c r="H13" s="566"/>
      <c r="I13" s="566"/>
      <c r="J13" s="566"/>
      <c r="K13" s="566"/>
      <c r="L13" s="263"/>
      <c r="M13" s="263"/>
      <c r="N13" s="263"/>
      <c r="O13" s="263"/>
      <c r="P13" s="263"/>
      <c r="Q13" s="263"/>
      <c r="Y13" s="400"/>
      <c r="Z13" s="30"/>
    </row>
    <row r="14" spans="1:26" ht="15.75">
      <c r="A14" s="566"/>
      <c r="B14" s="566"/>
      <c r="C14" s="566"/>
      <c r="D14" s="566"/>
      <c r="E14" s="566"/>
      <c r="F14" s="566"/>
      <c r="G14" s="566"/>
      <c r="H14" s="566"/>
      <c r="I14" s="566"/>
      <c r="J14" s="566"/>
      <c r="K14" s="566"/>
      <c r="L14" s="263"/>
      <c r="M14" s="263"/>
      <c r="N14" s="263"/>
      <c r="O14" s="263"/>
      <c r="P14" s="263"/>
      <c r="Q14" s="263"/>
      <c r="Y14" s="29"/>
    </row>
    <row r="15" spans="1:26" ht="15.75">
      <c r="A15" s="566" t="s">
        <v>252</v>
      </c>
      <c r="B15" s="566" t="s">
        <v>253</v>
      </c>
      <c r="C15" s="566" t="s">
        <v>255</v>
      </c>
      <c r="D15" s="567" t="s">
        <v>267</v>
      </c>
      <c r="E15" s="567"/>
      <c r="F15" s="566" t="s">
        <v>257</v>
      </c>
      <c r="G15" s="566" t="s">
        <v>258</v>
      </c>
      <c r="H15" s="567" t="s">
        <v>259</v>
      </c>
      <c r="I15" s="568" t="s">
        <v>256</v>
      </c>
      <c r="J15" s="566"/>
      <c r="K15" s="566"/>
      <c r="L15" s="263"/>
      <c r="M15" s="263"/>
      <c r="N15" s="263"/>
      <c r="O15" s="263"/>
      <c r="P15" s="263"/>
      <c r="Q15" s="263"/>
    </row>
    <row r="16" spans="1:26" ht="15.75">
      <c r="A16" s="566"/>
      <c r="B16" s="566"/>
      <c r="C16" s="566"/>
      <c r="D16" s="569" t="s">
        <v>270</v>
      </c>
      <c r="E16" s="569"/>
      <c r="F16" s="566"/>
      <c r="G16" s="566"/>
      <c r="H16" s="570" t="s">
        <v>260</v>
      </c>
      <c r="I16" s="566"/>
      <c r="J16" s="566"/>
      <c r="K16" s="566"/>
      <c r="L16" s="263"/>
      <c r="M16" s="263"/>
      <c r="N16" s="263"/>
      <c r="O16" s="263"/>
      <c r="P16" s="263"/>
      <c r="Q16" s="263"/>
    </row>
    <row r="17" spans="1:28" ht="15.75">
      <c r="A17" s="566"/>
      <c r="B17" s="566"/>
      <c r="C17" s="566"/>
      <c r="D17" s="566"/>
      <c r="E17" s="566"/>
      <c r="F17" s="566"/>
      <c r="G17" s="566"/>
      <c r="H17" s="566"/>
      <c r="I17" s="566"/>
      <c r="J17" s="566"/>
      <c r="K17" s="566"/>
      <c r="L17" s="263"/>
      <c r="M17" s="263"/>
      <c r="N17" s="263"/>
      <c r="O17" s="263"/>
      <c r="P17" s="263"/>
      <c r="Q17" s="263"/>
    </row>
    <row r="18" spans="1:28" ht="15.75">
      <c r="A18" s="566"/>
      <c r="B18" s="566" t="s">
        <v>253</v>
      </c>
      <c r="C18" s="566" t="s">
        <v>255</v>
      </c>
      <c r="D18" s="567" t="s">
        <v>266</v>
      </c>
      <c r="E18" s="567"/>
      <c r="F18" s="568" t="s">
        <v>256</v>
      </c>
      <c r="G18" s="566" t="s">
        <v>257</v>
      </c>
      <c r="H18" s="566" t="s">
        <v>258</v>
      </c>
      <c r="I18" s="567" t="s">
        <v>421</v>
      </c>
      <c r="J18" s="571" t="s">
        <v>256</v>
      </c>
      <c r="K18" s="566"/>
      <c r="L18" s="263"/>
      <c r="M18" s="263"/>
      <c r="N18" s="263"/>
      <c r="O18" s="263"/>
      <c r="P18" s="263"/>
      <c r="Q18" s="263"/>
    </row>
    <row r="19" spans="1:28" ht="15.75">
      <c r="A19" s="566"/>
      <c r="B19" s="566"/>
      <c r="C19" s="566"/>
      <c r="D19" s="572">
        <v>0.85</v>
      </c>
      <c r="E19" s="572"/>
      <c r="F19" s="566"/>
      <c r="G19" s="566"/>
      <c r="H19" s="566"/>
      <c r="I19" s="572">
        <v>0.85</v>
      </c>
      <c r="J19" s="566"/>
      <c r="K19" s="566"/>
      <c r="L19" s="263"/>
      <c r="M19" s="263"/>
      <c r="N19" s="263"/>
      <c r="O19" s="263"/>
      <c r="P19" s="263"/>
      <c r="Q19" s="263"/>
    </row>
    <row r="20" spans="1:28" ht="15.75">
      <c r="A20" s="566"/>
      <c r="B20" s="566"/>
      <c r="C20" s="566"/>
      <c r="D20" s="566"/>
      <c r="E20" s="566"/>
      <c r="F20" s="566"/>
      <c r="G20" s="566"/>
      <c r="H20" s="566"/>
      <c r="I20" s="566"/>
      <c r="J20" s="566"/>
      <c r="K20" s="566"/>
      <c r="L20" s="263"/>
      <c r="M20" s="263"/>
      <c r="N20" s="263"/>
      <c r="O20" s="263"/>
      <c r="P20" s="263"/>
      <c r="Q20" s="263"/>
    </row>
    <row r="21" spans="1:28" ht="15.75">
      <c r="A21" s="566"/>
      <c r="B21" s="566" t="s">
        <v>253</v>
      </c>
      <c r="C21" s="566" t="s">
        <v>663</v>
      </c>
      <c r="D21" s="566"/>
      <c r="E21" s="566"/>
      <c r="F21" s="566" t="s">
        <v>257</v>
      </c>
      <c r="G21" s="566" t="s">
        <v>664</v>
      </c>
      <c r="H21" s="566"/>
      <c r="I21" s="566"/>
      <c r="J21" s="566"/>
      <c r="K21" s="566"/>
      <c r="L21" s="263"/>
      <c r="M21" s="263"/>
      <c r="N21" s="263"/>
      <c r="O21" s="263"/>
      <c r="P21" s="263"/>
      <c r="Q21" s="263"/>
    </row>
    <row r="22" spans="1:28" ht="15.75">
      <c r="A22" s="566"/>
      <c r="B22" s="566"/>
      <c r="C22" s="566"/>
      <c r="D22" s="566"/>
      <c r="E22" s="566"/>
      <c r="F22" s="566"/>
      <c r="G22" s="566"/>
      <c r="H22" s="566"/>
      <c r="I22" s="566"/>
      <c r="J22" s="566"/>
      <c r="K22" s="566"/>
      <c r="L22" s="263"/>
      <c r="M22" s="263"/>
      <c r="N22" s="263"/>
      <c r="O22" s="263"/>
      <c r="P22" s="263"/>
      <c r="Q22" s="263"/>
      <c r="X22" s="29">
        <v>0.6</v>
      </c>
      <c r="Y22">
        <f>82+(82-82)/82</f>
        <v>82</v>
      </c>
      <c r="Z22">
        <f>X22*Y22</f>
        <v>49.199999999999996</v>
      </c>
      <c r="AB22">
        <f>V22+Z22</f>
        <v>49.199999999999996</v>
      </c>
    </row>
    <row r="23" spans="1:28" ht="15.75" hidden="1" customHeight="1">
      <c r="B23" t="s">
        <v>253</v>
      </c>
      <c r="C23">
        <v>34</v>
      </c>
      <c r="E23" t="s">
        <v>257</v>
      </c>
      <c r="G23">
        <v>50.98</v>
      </c>
      <c r="L23" s="263"/>
      <c r="M23" s="263"/>
      <c r="N23" s="263"/>
      <c r="O23" s="263"/>
      <c r="P23" s="263"/>
      <c r="Q23" s="263"/>
      <c r="V23" s="192"/>
      <c r="Y23">
        <f>82+(82-82)/82</f>
        <v>82</v>
      </c>
      <c r="Z23" s="403">
        <f>Y23*60%</f>
        <v>49.199999999999996</v>
      </c>
      <c r="AB23">
        <f>V23+Z23</f>
        <v>49.199999999999996</v>
      </c>
    </row>
    <row r="24" spans="1:28" ht="15.75" hidden="1" customHeight="1">
      <c r="L24" s="263"/>
      <c r="M24" s="263"/>
      <c r="N24" s="263"/>
      <c r="O24" s="263"/>
      <c r="P24" s="263"/>
      <c r="Q24" s="263"/>
    </row>
    <row r="25" spans="1:28" ht="21" hidden="1" customHeight="1">
      <c r="B25" t="s">
        <v>659</v>
      </c>
      <c r="C25" s="584">
        <v>84.98</v>
      </c>
      <c r="L25" s="263"/>
      <c r="M25" s="263"/>
      <c r="N25" s="263"/>
      <c r="O25" s="263"/>
      <c r="P25" s="263"/>
      <c r="Q25" s="263"/>
    </row>
    <row r="26" spans="1:28" ht="15" hidden="1" customHeight="1"/>
    <row r="27" spans="1:28">
      <c r="B27" t="s">
        <v>253</v>
      </c>
      <c r="C27">
        <v>34</v>
      </c>
      <c r="E27" t="s">
        <v>257</v>
      </c>
      <c r="G27">
        <v>50.98</v>
      </c>
    </row>
    <row r="29" spans="1:28" ht="15.75">
      <c r="B29" t="s">
        <v>659</v>
      </c>
      <c r="C29" s="584">
        <v>84.98</v>
      </c>
    </row>
    <row r="35" spans="1:22" ht="18.75">
      <c r="A35" s="596"/>
      <c r="B35" s="596"/>
      <c r="C35" s="596"/>
      <c r="D35" s="596"/>
      <c r="E35" s="596"/>
      <c r="F35" s="596"/>
      <c r="G35" s="596"/>
      <c r="H35" s="596"/>
      <c r="I35" s="596"/>
      <c r="J35" s="596"/>
    </row>
    <row r="36" spans="1:22" ht="18.75">
      <c r="A36" s="596"/>
      <c r="B36" s="596"/>
      <c r="C36" s="596"/>
      <c r="D36" s="596"/>
      <c r="E36" s="596"/>
      <c r="F36" s="596"/>
      <c r="G36" s="596"/>
      <c r="H36" s="596"/>
      <c r="I36" s="596"/>
      <c r="J36" s="596"/>
    </row>
    <row r="37" spans="1:22" ht="18.75">
      <c r="A37" s="596"/>
      <c r="B37" s="596"/>
      <c r="C37" s="596"/>
      <c r="D37" s="596"/>
      <c r="E37" s="596"/>
      <c r="F37" s="596"/>
      <c r="G37" s="596"/>
      <c r="H37" s="596"/>
      <c r="I37" s="596"/>
      <c r="J37" s="596"/>
    </row>
    <row r="38" spans="1:22" ht="18.75">
      <c r="A38" s="596"/>
      <c r="B38" s="596"/>
      <c r="C38" s="596"/>
      <c r="D38" s="596"/>
      <c r="E38" s="596"/>
      <c r="F38" s="596"/>
      <c r="G38" s="596"/>
      <c r="H38" s="596"/>
      <c r="I38" s="596"/>
      <c r="J38" s="596"/>
    </row>
    <row r="39" spans="1:22" ht="18.75">
      <c r="A39" s="813" t="s">
        <v>277</v>
      </c>
      <c r="B39" s="813"/>
      <c r="C39" s="813"/>
      <c r="D39" s="813"/>
      <c r="E39" s="813"/>
      <c r="F39" s="813"/>
      <c r="G39" s="813"/>
      <c r="H39" s="813"/>
      <c r="I39" s="813"/>
      <c r="J39" s="813"/>
      <c r="K39" s="813"/>
    </row>
    <row r="40" spans="1:22" ht="18.75">
      <c r="A40" s="813" t="s">
        <v>278</v>
      </c>
      <c r="B40" s="813"/>
      <c r="C40" s="813"/>
      <c r="D40" s="813"/>
      <c r="E40" s="813"/>
      <c r="F40" s="813"/>
      <c r="G40" s="813"/>
      <c r="H40" s="813"/>
      <c r="I40" s="813"/>
      <c r="J40" s="813"/>
      <c r="K40" s="813"/>
    </row>
    <row r="41" spans="1:22" ht="18.75">
      <c r="A41" s="813" t="s">
        <v>279</v>
      </c>
      <c r="B41" s="813"/>
      <c r="C41" s="813"/>
      <c r="D41" s="813"/>
      <c r="E41" s="813"/>
      <c r="F41" s="813"/>
      <c r="G41" s="813"/>
      <c r="H41" s="813"/>
      <c r="I41" s="813"/>
      <c r="J41" s="813"/>
      <c r="K41" s="813"/>
    </row>
    <row r="42" spans="1:22" ht="18.75">
      <c r="A42" s="813" t="s">
        <v>248</v>
      </c>
      <c r="B42" s="813"/>
      <c r="C42" s="813"/>
      <c r="D42" s="813"/>
      <c r="E42" s="813"/>
      <c r="F42" s="813"/>
      <c r="G42" s="813"/>
      <c r="H42" s="813"/>
      <c r="I42" s="813"/>
      <c r="J42" s="813"/>
      <c r="K42" s="813"/>
    </row>
    <row r="43" spans="1:22" ht="18.75">
      <c r="A43" s="813" t="s">
        <v>658</v>
      </c>
      <c r="B43" s="813"/>
      <c r="C43" s="813"/>
      <c r="D43" s="813"/>
      <c r="E43" s="813"/>
      <c r="F43" s="813"/>
      <c r="G43" s="813"/>
      <c r="H43" s="813"/>
      <c r="I43" s="813"/>
      <c r="J43" s="813"/>
      <c r="K43" s="813"/>
      <c r="V43">
        <v>81.849999999999994</v>
      </c>
    </row>
    <row r="44" spans="1:22">
      <c r="A44" s="263"/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V44">
        <v>80.349999999999994</v>
      </c>
    </row>
    <row r="45" spans="1:22" ht="15.75">
      <c r="A45" s="566" t="s">
        <v>252</v>
      </c>
      <c r="B45" s="566" t="s">
        <v>253</v>
      </c>
      <c r="C45" s="566" t="s">
        <v>255</v>
      </c>
      <c r="D45" s="567" t="s">
        <v>268</v>
      </c>
      <c r="E45" s="567"/>
      <c r="F45" s="566" t="s">
        <v>257</v>
      </c>
      <c r="G45" s="566" t="s">
        <v>258</v>
      </c>
      <c r="H45" s="567" t="s">
        <v>259</v>
      </c>
      <c r="I45" s="568" t="s">
        <v>256</v>
      </c>
      <c r="J45" s="566"/>
      <c r="K45" s="566"/>
      <c r="V45">
        <f>SUM(V43:V44)</f>
        <v>162.19999999999999</v>
      </c>
    </row>
    <row r="46" spans="1:22" ht="15.75">
      <c r="A46" s="566"/>
      <c r="B46" s="566"/>
      <c r="C46" s="566"/>
      <c r="D46" s="569" t="s">
        <v>269</v>
      </c>
      <c r="E46" s="569"/>
      <c r="F46" s="566"/>
      <c r="G46" s="566"/>
      <c r="H46" s="570" t="s">
        <v>260</v>
      </c>
      <c r="I46" s="566"/>
      <c r="J46" s="566"/>
      <c r="K46" s="566"/>
      <c r="V46" s="29">
        <f>V45/2*100%</f>
        <v>81.099999999999994</v>
      </c>
    </row>
    <row r="47" spans="1:22" ht="15.75">
      <c r="A47" s="566"/>
      <c r="B47" s="566"/>
      <c r="C47" s="566"/>
      <c r="D47" s="566"/>
      <c r="E47" s="566"/>
      <c r="F47" s="566"/>
      <c r="G47" s="566"/>
      <c r="H47" s="566"/>
      <c r="I47" s="566"/>
      <c r="J47" s="566"/>
      <c r="K47" s="566"/>
    </row>
    <row r="48" spans="1:22" ht="15.75">
      <c r="A48" s="566" t="s">
        <v>261</v>
      </c>
      <c r="B48" s="566" t="s">
        <v>253</v>
      </c>
      <c r="C48" s="566" t="s">
        <v>432</v>
      </c>
      <c r="D48" s="566" t="s">
        <v>263</v>
      </c>
      <c r="E48" s="566"/>
      <c r="F48" s="566"/>
      <c r="G48" s="566"/>
      <c r="H48" s="566"/>
      <c r="I48" s="566"/>
      <c r="J48" s="566"/>
      <c r="K48" s="566" t="s">
        <v>275</v>
      </c>
      <c r="Q48" s="30">
        <f>82.2/100*100%</f>
        <v>0.82200000000000006</v>
      </c>
    </row>
    <row r="49" spans="1:28" ht="15.75">
      <c r="A49" s="566"/>
      <c r="B49" s="566"/>
      <c r="C49" s="566" t="s">
        <v>433</v>
      </c>
      <c r="D49" s="566" t="s">
        <v>264</v>
      </c>
      <c r="E49" s="566"/>
      <c r="F49" s="566"/>
      <c r="G49" s="566"/>
      <c r="H49" s="566"/>
      <c r="I49" s="566"/>
      <c r="J49" s="566"/>
      <c r="K49" s="566" t="s">
        <v>275</v>
      </c>
      <c r="Q49" s="30">
        <f>82.8136/100*100%</f>
        <v>0.82813599999999998</v>
      </c>
      <c r="X49">
        <f>85+(82-85)/85</f>
        <v>84.964705882352945</v>
      </c>
    </row>
    <row r="50" spans="1:28" ht="31.5" customHeight="1">
      <c r="A50" s="566"/>
      <c r="B50" s="566"/>
      <c r="C50" s="573" t="s">
        <v>434</v>
      </c>
      <c r="D50" s="819" t="s">
        <v>431</v>
      </c>
      <c r="E50" s="819"/>
      <c r="F50" s="819"/>
      <c r="G50" s="819"/>
      <c r="H50" s="819"/>
      <c r="I50" s="819"/>
      <c r="J50" s="566"/>
      <c r="K50" s="582" t="s">
        <v>662</v>
      </c>
      <c r="V50" s="29">
        <v>0.4</v>
      </c>
      <c r="X50" s="46">
        <f>85+(85-85)/85</f>
        <v>85</v>
      </c>
      <c r="Z50" s="29">
        <v>0.6</v>
      </c>
      <c r="AB50">
        <f>82+(81.1-82)/82</f>
        <v>81.989024390243898</v>
      </c>
    </row>
    <row r="51" spans="1:28" ht="15.75">
      <c r="A51" s="566"/>
      <c r="B51" s="566"/>
      <c r="C51" s="566"/>
      <c r="D51" s="566"/>
      <c r="E51" s="566"/>
      <c r="F51" s="566"/>
      <c r="G51" s="566"/>
      <c r="H51" s="566"/>
      <c r="I51" s="566"/>
      <c r="J51" s="566"/>
      <c r="K51" s="566"/>
      <c r="W51" s="578">
        <f>V50*X50</f>
        <v>34</v>
      </c>
      <c r="AA51">
        <f>Z50*AB50</f>
        <v>49.193414634146336</v>
      </c>
    </row>
    <row r="52" spans="1:28" ht="15.75">
      <c r="A52" s="566"/>
      <c r="B52" s="566"/>
      <c r="C52" s="566"/>
      <c r="D52" s="566"/>
      <c r="E52" s="566"/>
      <c r="F52" s="566"/>
      <c r="G52" s="566"/>
      <c r="H52" s="566"/>
      <c r="I52" s="566"/>
      <c r="J52" s="566"/>
      <c r="K52" s="566"/>
    </row>
    <row r="53" spans="1:28" ht="15.75">
      <c r="A53" s="566" t="s">
        <v>252</v>
      </c>
      <c r="B53" s="566" t="s">
        <v>253</v>
      </c>
      <c r="C53" s="566" t="s">
        <v>255</v>
      </c>
      <c r="D53" s="567" t="s">
        <v>267</v>
      </c>
      <c r="E53" s="567"/>
      <c r="F53" s="566" t="s">
        <v>257</v>
      </c>
      <c r="G53" s="566" t="s">
        <v>258</v>
      </c>
      <c r="H53" s="567" t="s">
        <v>259</v>
      </c>
      <c r="I53" s="568" t="s">
        <v>256</v>
      </c>
      <c r="J53" s="566"/>
      <c r="K53" s="566"/>
      <c r="V53" s="29">
        <v>0.6</v>
      </c>
      <c r="X53" s="583">
        <f>85+(82-85)/85</f>
        <v>84.964705882352945</v>
      </c>
    </row>
    <row r="54" spans="1:28" ht="15.75">
      <c r="A54" s="566"/>
      <c r="B54" s="566"/>
      <c r="C54" s="566"/>
      <c r="D54" s="569" t="s">
        <v>270</v>
      </c>
      <c r="E54" s="569"/>
      <c r="F54" s="566"/>
      <c r="G54" s="566"/>
      <c r="H54" s="570" t="s">
        <v>260</v>
      </c>
      <c r="I54" s="566"/>
      <c r="J54" s="566"/>
      <c r="K54" s="566"/>
      <c r="W54" s="46">
        <f>V53*X53</f>
        <v>50.978823529411763</v>
      </c>
    </row>
    <row r="55" spans="1:28" ht="15.75">
      <c r="A55" s="566"/>
      <c r="B55" s="566"/>
      <c r="C55" s="566"/>
      <c r="D55" s="566"/>
      <c r="E55" s="566"/>
      <c r="F55" s="566"/>
      <c r="G55" s="566"/>
      <c r="H55" s="566"/>
      <c r="I55" s="566"/>
      <c r="J55" s="566"/>
      <c r="K55" s="566"/>
    </row>
    <row r="56" spans="1:28" ht="15.75">
      <c r="A56" s="566"/>
      <c r="B56" s="566" t="s">
        <v>253</v>
      </c>
      <c r="C56" s="566" t="s">
        <v>255</v>
      </c>
      <c r="D56" s="567" t="s">
        <v>266</v>
      </c>
      <c r="E56" s="567"/>
      <c r="F56" s="568" t="s">
        <v>256</v>
      </c>
      <c r="G56" s="566" t="s">
        <v>257</v>
      </c>
      <c r="H56" s="566" t="s">
        <v>258</v>
      </c>
      <c r="I56" s="567" t="s">
        <v>421</v>
      </c>
      <c r="J56" s="571" t="s">
        <v>256</v>
      </c>
      <c r="K56" s="566"/>
      <c r="W56" s="46">
        <f>SUM(W51:W55)</f>
        <v>84.978823529411756</v>
      </c>
    </row>
    <row r="57" spans="1:28" ht="15.75">
      <c r="A57" s="566"/>
      <c r="B57" s="566"/>
      <c r="C57" s="566"/>
      <c r="D57" s="572">
        <v>0.85</v>
      </c>
      <c r="E57" s="572"/>
      <c r="F57" s="566"/>
      <c r="G57" s="566"/>
      <c r="H57" s="566"/>
      <c r="I57" s="572">
        <v>0.85</v>
      </c>
      <c r="J57" s="566"/>
      <c r="K57" s="566"/>
    </row>
    <row r="58" spans="1:28" ht="15.75">
      <c r="A58" s="566"/>
      <c r="B58" s="566"/>
      <c r="C58" s="566"/>
      <c r="D58" s="566"/>
      <c r="E58" s="566"/>
      <c r="F58" s="566"/>
      <c r="G58" s="566"/>
      <c r="H58" s="566"/>
      <c r="I58" s="566"/>
      <c r="J58" s="566"/>
      <c r="K58" s="566"/>
    </row>
    <row r="59" spans="1:28" ht="15.75">
      <c r="A59" s="566"/>
      <c r="B59" s="566" t="s">
        <v>253</v>
      </c>
      <c r="C59" s="566" t="s">
        <v>663</v>
      </c>
      <c r="D59" s="566"/>
      <c r="E59" s="566"/>
      <c r="F59" s="566" t="s">
        <v>257</v>
      </c>
      <c r="G59" s="566" t="s">
        <v>664</v>
      </c>
      <c r="H59" s="566"/>
      <c r="I59" s="566"/>
      <c r="J59" s="566"/>
      <c r="K59" s="566"/>
    </row>
    <row r="60" spans="1:28" ht="15.75">
      <c r="A60" s="566"/>
      <c r="B60" s="566"/>
      <c r="C60" s="566"/>
      <c r="D60" s="566"/>
      <c r="E60" s="566"/>
      <c r="F60" s="566"/>
      <c r="G60" s="566"/>
      <c r="H60" s="566"/>
      <c r="I60" s="566"/>
      <c r="J60" s="566"/>
      <c r="K60" s="566"/>
    </row>
    <row r="61" spans="1:28">
      <c r="B61" t="s">
        <v>253</v>
      </c>
      <c r="C61">
        <v>34</v>
      </c>
      <c r="E61" t="s">
        <v>257</v>
      </c>
      <c r="G61">
        <v>50.98</v>
      </c>
    </row>
    <row r="63" spans="1:28" ht="15.75">
      <c r="B63" t="s">
        <v>659</v>
      </c>
      <c r="C63" s="584">
        <v>84.98</v>
      </c>
    </row>
    <row r="71" spans="1:22" ht="18.75">
      <c r="A71" s="813" t="s">
        <v>277</v>
      </c>
      <c r="B71" s="813"/>
      <c r="C71" s="813"/>
      <c r="D71" s="813"/>
      <c r="E71" s="813"/>
      <c r="F71" s="813"/>
      <c r="G71" s="813"/>
      <c r="H71" s="813"/>
      <c r="I71" s="813"/>
      <c r="J71" s="813"/>
      <c r="K71" s="813"/>
    </row>
    <row r="72" spans="1:22" ht="18.75">
      <c r="A72" s="813" t="s">
        <v>278</v>
      </c>
      <c r="B72" s="813"/>
      <c r="C72" s="813"/>
      <c r="D72" s="813"/>
      <c r="E72" s="813"/>
      <c r="F72" s="813"/>
      <c r="G72" s="813"/>
      <c r="H72" s="813"/>
      <c r="I72" s="813"/>
      <c r="J72" s="813"/>
      <c r="K72" s="813"/>
    </row>
    <row r="73" spans="1:22" ht="18.75">
      <c r="A73" s="813" t="s">
        <v>279</v>
      </c>
      <c r="B73" s="813"/>
      <c r="C73" s="813"/>
      <c r="D73" s="813"/>
      <c r="E73" s="813"/>
      <c r="F73" s="813"/>
      <c r="G73" s="813"/>
      <c r="H73" s="813"/>
      <c r="I73" s="813"/>
      <c r="J73" s="813"/>
      <c r="K73" s="813"/>
    </row>
    <row r="74" spans="1:22" ht="18.75">
      <c r="A74" s="813" t="s">
        <v>248</v>
      </c>
      <c r="B74" s="813"/>
      <c r="C74" s="813"/>
      <c r="D74" s="813"/>
      <c r="E74" s="813"/>
      <c r="F74" s="813"/>
      <c r="G74" s="813"/>
      <c r="H74" s="813"/>
      <c r="I74" s="813"/>
      <c r="J74" s="813"/>
      <c r="K74" s="813"/>
    </row>
    <row r="75" spans="1:22" ht="18.75">
      <c r="A75" s="813" t="s">
        <v>666</v>
      </c>
      <c r="B75" s="813"/>
      <c r="C75" s="813"/>
      <c r="D75" s="813"/>
      <c r="E75" s="813"/>
      <c r="F75" s="813"/>
      <c r="G75" s="813"/>
      <c r="H75" s="813"/>
      <c r="I75" s="813"/>
      <c r="J75" s="813"/>
      <c r="K75" s="813"/>
      <c r="V75">
        <v>81.849999999999994</v>
      </c>
    </row>
    <row r="76" spans="1:22">
      <c r="A76" s="263"/>
      <c r="B76" s="263"/>
      <c r="C76" s="263"/>
      <c r="D76" s="263"/>
      <c r="E76" s="263"/>
      <c r="F76" s="263"/>
      <c r="G76" s="263"/>
      <c r="H76" s="263"/>
      <c r="I76" s="263"/>
      <c r="J76" s="263"/>
      <c r="K76" s="263"/>
      <c r="V76">
        <v>80.349999999999994</v>
      </c>
    </row>
    <row r="77" spans="1:22" ht="15.75">
      <c r="A77" s="566" t="s">
        <v>252</v>
      </c>
      <c r="B77" s="566" t="s">
        <v>253</v>
      </c>
      <c r="C77" s="566" t="s">
        <v>255</v>
      </c>
      <c r="D77" s="567" t="s">
        <v>268</v>
      </c>
      <c r="E77" s="567"/>
      <c r="F77" s="566" t="s">
        <v>257</v>
      </c>
      <c r="G77" s="566" t="s">
        <v>258</v>
      </c>
      <c r="H77" s="567" t="s">
        <v>259</v>
      </c>
      <c r="I77" s="568" t="s">
        <v>256</v>
      </c>
      <c r="J77" s="566"/>
      <c r="K77" s="566"/>
      <c r="V77">
        <f>SUM(V75:V76)</f>
        <v>162.19999999999999</v>
      </c>
    </row>
    <row r="78" spans="1:22" ht="15.75">
      <c r="A78" s="566"/>
      <c r="B78" s="566"/>
      <c r="C78" s="566"/>
      <c r="D78" s="569" t="s">
        <v>269</v>
      </c>
      <c r="E78" s="569"/>
      <c r="F78" s="566"/>
      <c r="G78" s="566"/>
      <c r="H78" s="570" t="s">
        <v>260</v>
      </c>
      <c r="I78" s="566"/>
      <c r="J78" s="566"/>
      <c r="K78" s="566"/>
      <c r="V78" s="29">
        <f>V77/2*100%</f>
        <v>81.099999999999994</v>
      </c>
    </row>
    <row r="79" spans="1:22" ht="15.75">
      <c r="A79" s="566"/>
      <c r="B79" s="566"/>
      <c r="C79" s="566"/>
      <c r="D79" s="566"/>
      <c r="E79" s="566"/>
      <c r="F79" s="566"/>
      <c r="G79" s="566"/>
      <c r="H79" s="566"/>
      <c r="I79" s="566"/>
      <c r="J79" s="566"/>
      <c r="K79" s="566"/>
    </row>
    <row r="80" spans="1:22" ht="15.75">
      <c r="A80" s="566" t="s">
        <v>261</v>
      </c>
      <c r="B80" s="566" t="s">
        <v>253</v>
      </c>
      <c r="C80" s="566" t="s">
        <v>432</v>
      </c>
      <c r="D80" s="566" t="s">
        <v>263</v>
      </c>
      <c r="E80" s="566"/>
      <c r="F80" s="566"/>
      <c r="G80" s="566"/>
      <c r="H80" s="566"/>
      <c r="I80" s="566"/>
      <c r="J80" s="566"/>
      <c r="K80" s="566" t="s">
        <v>275</v>
      </c>
      <c r="Q80" s="30">
        <f>82.2/100*100%</f>
        <v>0.82200000000000006</v>
      </c>
    </row>
    <row r="81" spans="1:24" ht="15.75">
      <c r="A81" s="566"/>
      <c r="B81" s="566"/>
      <c r="C81" s="566" t="s">
        <v>433</v>
      </c>
      <c r="D81" s="566" t="s">
        <v>264</v>
      </c>
      <c r="E81" s="566"/>
      <c r="F81" s="566"/>
      <c r="G81" s="566"/>
      <c r="H81" s="566"/>
      <c r="I81" s="566"/>
      <c r="J81" s="566"/>
      <c r="K81" s="566" t="s">
        <v>275</v>
      </c>
      <c r="Q81" s="30">
        <f>82.8136/100*100%</f>
        <v>0.82813599999999998</v>
      </c>
      <c r="X81">
        <f>85+(82-85)/85</f>
        <v>84.964705882352945</v>
      </c>
    </row>
    <row r="82" spans="1:24" ht="31.5" customHeight="1">
      <c r="A82" s="566"/>
      <c r="B82" s="566"/>
      <c r="C82" s="573" t="s">
        <v>434</v>
      </c>
      <c r="D82" s="819" t="s">
        <v>431</v>
      </c>
      <c r="E82" s="819"/>
      <c r="F82" s="819"/>
      <c r="G82" s="819"/>
      <c r="H82" s="819"/>
      <c r="I82" s="819"/>
      <c r="J82" s="566"/>
      <c r="K82" s="582" t="s">
        <v>665</v>
      </c>
      <c r="V82" s="29">
        <v>0.4</v>
      </c>
      <c r="X82" s="46">
        <f>85+(85-85)/85</f>
        <v>85</v>
      </c>
    </row>
    <row r="83" spans="1:24" ht="15.75">
      <c r="A83" s="566"/>
      <c r="B83" s="566"/>
      <c r="C83" s="566"/>
      <c r="D83" s="566"/>
      <c r="E83" s="566"/>
      <c r="F83" s="566"/>
      <c r="G83" s="566"/>
      <c r="H83" s="566"/>
      <c r="I83" s="566"/>
      <c r="J83" s="566"/>
      <c r="K83" s="566"/>
      <c r="W83" s="578">
        <f>V82*X82</f>
        <v>34</v>
      </c>
    </row>
    <row r="84" spans="1:24" ht="15.75">
      <c r="A84" s="566"/>
      <c r="B84" s="566"/>
      <c r="C84" s="566"/>
      <c r="D84" s="566"/>
      <c r="E84" s="566"/>
      <c r="F84" s="566"/>
      <c r="G84" s="566"/>
      <c r="H84" s="566"/>
      <c r="I84" s="566"/>
      <c r="J84" s="566"/>
      <c r="K84" s="566"/>
    </row>
    <row r="85" spans="1:24" ht="15.75">
      <c r="A85" s="566" t="s">
        <v>252</v>
      </c>
      <c r="B85" s="566" t="s">
        <v>253</v>
      </c>
      <c r="C85" s="566" t="s">
        <v>255</v>
      </c>
      <c r="D85" s="567" t="s">
        <v>267</v>
      </c>
      <c r="E85" s="567"/>
      <c r="F85" s="566" t="s">
        <v>257</v>
      </c>
      <c r="G85" s="566" t="s">
        <v>258</v>
      </c>
      <c r="H85" s="567" t="s">
        <v>259</v>
      </c>
      <c r="I85" s="568" t="s">
        <v>256</v>
      </c>
      <c r="J85" s="566"/>
      <c r="K85" s="566"/>
      <c r="V85" s="29">
        <v>0.6</v>
      </c>
      <c r="X85" s="583">
        <f>85+(83-85)/85</f>
        <v>84.976470588235287</v>
      </c>
    </row>
    <row r="86" spans="1:24" ht="15.75">
      <c r="A86" s="566"/>
      <c r="B86" s="566"/>
      <c r="C86" s="566"/>
      <c r="D86" s="569" t="s">
        <v>270</v>
      </c>
      <c r="E86" s="569"/>
      <c r="F86" s="566"/>
      <c r="G86" s="566"/>
      <c r="H86" s="570" t="s">
        <v>260</v>
      </c>
      <c r="I86" s="566"/>
      <c r="J86" s="566"/>
      <c r="K86" s="566"/>
      <c r="W86" s="46">
        <f>V85*X85</f>
        <v>50.985882352941168</v>
      </c>
    </row>
    <row r="87" spans="1:24" ht="15.75">
      <c r="A87" s="566"/>
      <c r="B87" s="566"/>
      <c r="C87" s="566"/>
      <c r="D87" s="566"/>
      <c r="E87" s="566"/>
      <c r="F87" s="566"/>
      <c r="G87" s="566"/>
      <c r="H87" s="566"/>
      <c r="I87" s="566"/>
      <c r="J87" s="566"/>
      <c r="K87" s="566"/>
    </row>
    <row r="88" spans="1:24" ht="15.75">
      <c r="A88" s="566"/>
      <c r="B88" s="566" t="s">
        <v>253</v>
      </c>
      <c r="C88" s="566" t="s">
        <v>255</v>
      </c>
      <c r="D88" s="567" t="s">
        <v>266</v>
      </c>
      <c r="E88" s="567"/>
      <c r="F88" s="568" t="s">
        <v>256</v>
      </c>
      <c r="G88" s="566" t="s">
        <v>257</v>
      </c>
      <c r="H88" s="566" t="s">
        <v>258</v>
      </c>
      <c r="I88" s="567" t="s">
        <v>667</v>
      </c>
      <c r="J88" s="571" t="s">
        <v>256</v>
      </c>
      <c r="K88" s="566"/>
      <c r="W88" s="46">
        <f>SUM(W83:W87)</f>
        <v>84.985882352941161</v>
      </c>
    </row>
    <row r="89" spans="1:24" ht="15.75">
      <c r="A89" s="566"/>
      <c r="B89" s="566"/>
      <c r="C89" s="566"/>
      <c r="D89" s="572">
        <v>0.85</v>
      </c>
      <c r="E89" s="572"/>
      <c r="F89" s="566"/>
      <c r="G89" s="566"/>
      <c r="H89" s="566"/>
      <c r="I89" s="572">
        <v>0.85</v>
      </c>
      <c r="J89" s="566"/>
      <c r="K89" s="566"/>
    </row>
    <row r="90" spans="1:24" ht="15.75">
      <c r="A90" s="566"/>
      <c r="B90" s="566"/>
      <c r="C90" s="566"/>
      <c r="D90" s="566"/>
      <c r="E90" s="566"/>
      <c r="F90" s="566"/>
      <c r="G90" s="566"/>
      <c r="H90" s="566"/>
      <c r="I90" s="566"/>
      <c r="J90" s="566"/>
      <c r="K90" s="566"/>
    </row>
    <row r="91" spans="1:24" ht="15.75">
      <c r="A91" s="566"/>
      <c r="B91" s="566" t="s">
        <v>253</v>
      </c>
      <c r="C91" s="566" t="s">
        <v>663</v>
      </c>
      <c r="D91" s="566"/>
      <c r="E91" s="566"/>
      <c r="F91" s="566" t="s">
        <v>257</v>
      </c>
      <c r="G91" s="566" t="s">
        <v>664</v>
      </c>
      <c r="H91" s="566"/>
      <c r="I91" s="566"/>
      <c r="J91" s="566"/>
      <c r="K91" s="566"/>
    </row>
    <row r="92" spans="1:24" ht="15.75">
      <c r="A92" s="566"/>
      <c r="B92" s="566"/>
      <c r="C92" s="566"/>
      <c r="D92" s="566"/>
      <c r="E92" s="566"/>
      <c r="F92" s="566"/>
      <c r="G92" s="566"/>
      <c r="H92" s="566"/>
      <c r="I92" s="566"/>
      <c r="J92" s="566"/>
      <c r="K92" s="566"/>
    </row>
    <row r="93" spans="1:24">
      <c r="B93" t="s">
        <v>253</v>
      </c>
      <c r="C93">
        <v>34</v>
      </c>
      <c r="E93" t="s">
        <v>257</v>
      </c>
      <c r="G93">
        <v>50.99</v>
      </c>
    </row>
    <row r="95" spans="1:24" ht="15.75">
      <c r="B95" t="s">
        <v>659</v>
      </c>
      <c r="C95" s="584">
        <f>SUM(C93+G93)</f>
        <v>84.990000000000009</v>
      </c>
    </row>
  </sheetData>
  <mergeCells count="22">
    <mergeCell ref="A35:J35"/>
    <mergeCell ref="A36:J36"/>
    <mergeCell ref="A37:J37"/>
    <mergeCell ref="A38:J38"/>
    <mergeCell ref="A71:K71"/>
    <mergeCell ref="A39:K39"/>
    <mergeCell ref="A40:K40"/>
    <mergeCell ref="A41:K41"/>
    <mergeCell ref="A42:K42"/>
    <mergeCell ref="A43:K43"/>
    <mergeCell ref="D50:I50"/>
    <mergeCell ref="D12:I12"/>
    <mergeCell ref="A1:K1"/>
    <mergeCell ref="A2:K2"/>
    <mergeCell ref="A3:K3"/>
    <mergeCell ref="A4:K4"/>
    <mergeCell ref="A5:K5"/>
    <mergeCell ref="A72:K72"/>
    <mergeCell ref="A73:K73"/>
    <mergeCell ref="A74:K74"/>
    <mergeCell ref="A75:K75"/>
    <mergeCell ref="D82:I82"/>
  </mergeCells>
  <pageMargins left="0.6" right="0.39370078740157483" top="0.72" bottom="0.74803149606299213" header="0.31496062992125984" footer="0.31496062992125984"/>
  <pageSetup paperSize="5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7"/>
  <sheetViews>
    <sheetView topLeftCell="A40" workbookViewId="0">
      <selection activeCell="AD52" sqref="AD52"/>
    </sheetView>
  </sheetViews>
  <sheetFormatPr defaultRowHeight="15"/>
  <cols>
    <col min="2" max="2" width="4.140625" customWidth="1"/>
    <col min="3" max="3" width="34.5703125" customWidth="1"/>
    <col min="4" max="6" width="12.7109375" customWidth="1"/>
    <col min="7" max="8" width="7.85546875" customWidth="1"/>
    <col min="9" max="28" width="4.85546875" customWidth="1"/>
  </cols>
  <sheetData>
    <row r="1" spans="2:28" ht="15.75">
      <c r="B1" s="725" t="s">
        <v>41</v>
      </c>
      <c r="C1" s="725"/>
      <c r="D1" s="725"/>
      <c r="E1" s="725"/>
      <c r="F1" s="725"/>
      <c r="G1" s="725"/>
      <c r="H1" s="725"/>
      <c r="I1" s="725"/>
    </row>
    <row r="2" spans="2:28" ht="15.75">
      <c r="B2" s="725" t="s">
        <v>671</v>
      </c>
      <c r="C2" s="725"/>
      <c r="D2" s="725"/>
      <c r="E2" s="725"/>
      <c r="F2" s="725"/>
      <c r="G2" s="725"/>
      <c r="H2" s="725"/>
      <c r="I2" s="725"/>
    </row>
    <row r="3" spans="2:28" ht="15.75">
      <c r="B3" s="726" t="s">
        <v>42</v>
      </c>
      <c r="C3" s="726"/>
      <c r="D3" s="726"/>
      <c r="E3" s="726"/>
      <c r="F3" s="726"/>
      <c r="G3" s="726"/>
      <c r="H3" s="726"/>
      <c r="I3" s="49"/>
    </row>
    <row r="4" spans="2:28" ht="15" customHeight="1">
      <c r="B4" s="726" t="s">
        <v>672</v>
      </c>
      <c r="C4" s="726"/>
      <c r="D4" s="726"/>
      <c r="E4" s="726"/>
      <c r="F4" s="726"/>
      <c r="G4" s="726"/>
      <c r="H4" s="726"/>
      <c r="I4" s="50"/>
    </row>
    <row r="5" spans="2:28" ht="15.75">
      <c r="B5" s="726" t="s">
        <v>43</v>
      </c>
      <c r="C5" s="726"/>
      <c r="D5" s="726"/>
      <c r="E5" s="726"/>
      <c r="F5" s="726"/>
      <c r="G5" s="726"/>
      <c r="H5" s="726"/>
      <c r="I5" s="726"/>
    </row>
    <row r="6" spans="2:28">
      <c r="B6" s="724" t="s">
        <v>44</v>
      </c>
      <c r="C6" s="724"/>
      <c r="D6" s="724"/>
      <c r="E6" s="724"/>
      <c r="F6" s="724"/>
      <c r="G6" s="724"/>
      <c r="H6" s="724"/>
      <c r="I6" s="724"/>
      <c r="Q6" t="s">
        <v>4</v>
      </c>
      <c r="R6" t="s">
        <v>5</v>
      </c>
      <c r="S6" t="s">
        <v>577</v>
      </c>
      <c r="T6" s="28" t="s">
        <v>654</v>
      </c>
      <c r="U6" t="s">
        <v>6</v>
      </c>
      <c r="V6" t="s">
        <v>36</v>
      </c>
      <c r="W6" t="s">
        <v>37</v>
      </c>
      <c r="X6" t="s">
        <v>653</v>
      </c>
      <c r="Y6" t="s">
        <v>10</v>
      </c>
      <c r="Z6" t="s">
        <v>11</v>
      </c>
      <c r="AA6" t="s">
        <v>577</v>
      </c>
      <c r="AB6" s="28" t="s">
        <v>654</v>
      </c>
    </row>
    <row r="7" spans="2:28" ht="15.75" thickBot="1">
      <c r="B7" s="53"/>
      <c r="F7" s="54"/>
      <c r="P7">
        <v>1</v>
      </c>
      <c r="Q7">
        <v>93</v>
      </c>
      <c r="R7">
        <v>69</v>
      </c>
      <c r="S7">
        <v>0</v>
      </c>
      <c r="T7" s="28">
        <f>SUM(Q7:S7)</f>
        <v>162</v>
      </c>
      <c r="U7">
        <v>19</v>
      </c>
      <c r="V7">
        <v>23</v>
      </c>
      <c r="W7">
        <v>69</v>
      </c>
      <c r="X7">
        <v>33</v>
      </c>
      <c r="Y7">
        <v>16</v>
      </c>
      <c r="Z7">
        <v>2</v>
      </c>
      <c r="AA7">
        <v>0</v>
      </c>
      <c r="AB7" s="28">
        <f>SUM(U7:AA7)</f>
        <v>162</v>
      </c>
    </row>
    <row r="8" spans="2:28" ht="15.75" thickTop="1">
      <c r="B8" s="32" t="s">
        <v>45</v>
      </c>
      <c r="C8" s="55" t="s">
        <v>46</v>
      </c>
      <c r="D8" s="32" t="s">
        <v>47</v>
      </c>
      <c r="E8" s="32" t="s">
        <v>48</v>
      </c>
      <c r="F8" s="56" t="s">
        <v>49</v>
      </c>
      <c r="P8">
        <v>2</v>
      </c>
      <c r="Q8">
        <v>147</v>
      </c>
      <c r="R8">
        <v>175</v>
      </c>
      <c r="S8">
        <v>0</v>
      </c>
      <c r="T8" s="28">
        <f t="shared" ref="T8:T10" si="0">SUM(Q8:S8)</f>
        <v>322</v>
      </c>
      <c r="U8">
        <v>34</v>
      </c>
      <c r="V8">
        <v>44</v>
      </c>
      <c r="W8">
        <v>151</v>
      </c>
      <c r="X8">
        <v>30</v>
      </c>
      <c r="Y8">
        <v>61</v>
      </c>
      <c r="Z8">
        <v>2</v>
      </c>
      <c r="AA8">
        <v>0</v>
      </c>
      <c r="AB8" s="28">
        <f t="shared" ref="AB8:AB10" si="1">SUM(U8:AA8)</f>
        <v>322</v>
      </c>
    </row>
    <row r="9" spans="2:28">
      <c r="B9" s="745">
        <v>1</v>
      </c>
      <c r="C9" s="653" t="s">
        <v>23</v>
      </c>
      <c r="D9" s="20" t="s">
        <v>29</v>
      </c>
      <c r="E9" s="538">
        <v>600</v>
      </c>
      <c r="F9" s="57">
        <f>E9/1169*100%</f>
        <v>0.51325919589392643</v>
      </c>
      <c r="G9">
        <f>SUM(E9:E11)</f>
        <v>1169</v>
      </c>
      <c r="P9">
        <v>3</v>
      </c>
      <c r="Q9">
        <v>185</v>
      </c>
      <c r="R9">
        <v>159</v>
      </c>
      <c r="S9">
        <v>0</v>
      </c>
      <c r="T9" s="28">
        <f t="shared" si="0"/>
        <v>344</v>
      </c>
      <c r="U9">
        <v>39</v>
      </c>
      <c r="V9">
        <v>57</v>
      </c>
      <c r="W9">
        <v>115</v>
      </c>
      <c r="X9">
        <v>30</v>
      </c>
      <c r="Y9">
        <v>78</v>
      </c>
      <c r="Z9">
        <v>3</v>
      </c>
      <c r="AA9">
        <v>22</v>
      </c>
      <c r="AB9" s="28">
        <f t="shared" si="1"/>
        <v>344</v>
      </c>
    </row>
    <row r="10" spans="2:28">
      <c r="B10" s="746"/>
      <c r="C10" s="654"/>
      <c r="D10" s="20" t="s">
        <v>32</v>
      </c>
      <c r="E10" s="538">
        <v>527</v>
      </c>
      <c r="F10" s="57">
        <f t="shared" ref="F10:F18" si="2">E10/1169*100%</f>
        <v>0.45081266039349871</v>
      </c>
      <c r="P10">
        <v>4</v>
      </c>
      <c r="Q10">
        <v>175</v>
      </c>
      <c r="R10">
        <v>124</v>
      </c>
      <c r="S10">
        <v>42</v>
      </c>
      <c r="T10" s="28">
        <f t="shared" si="0"/>
        <v>341</v>
      </c>
      <c r="U10">
        <v>51</v>
      </c>
      <c r="V10">
        <v>57</v>
      </c>
      <c r="W10">
        <v>136</v>
      </c>
      <c r="X10">
        <v>16</v>
      </c>
      <c r="Y10">
        <v>37</v>
      </c>
      <c r="Z10">
        <v>1</v>
      </c>
      <c r="AA10">
        <v>43</v>
      </c>
      <c r="AB10" s="28">
        <f t="shared" si="1"/>
        <v>341</v>
      </c>
    </row>
    <row r="11" spans="2:28">
      <c r="B11" s="747"/>
      <c r="C11" s="655"/>
      <c r="D11" s="20" t="s">
        <v>33</v>
      </c>
      <c r="E11" s="538">
        <v>42</v>
      </c>
      <c r="F11" s="57">
        <f t="shared" si="2"/>
        <v>3.5928143712574849E-2</v>
      </c>
      <c r="Q11" s="217">
        <f>SUM(Q7:Q10)</f>
        <v>600</v>
      </c>
      <c r="R11" s="217">
        <f t="shared" ref="R11:AA11" si="3">SUM(R7:R10)</f>
        <v>527</v>
      </c>
      <c r="S11" s="217">
        <f t="shared" si="3"/>
        <v>42</v>
      </c>
      <c r="T11" s="217">
        <f t="shared" si="3"/>
        <v>1169</v>
      </c>
      <c r="U11" s="217">
        <f t="shared" si="3"/>
        <v>143</v>
      </c>
      <c r="V11" s="217">
        <f t="shared" si="3"/>
        <v>181</v>
      </c>
      <c r="W11" s="217">
        <f t="shared" si="3"/>
        <v>471</v>
      </c>
      <c r="X11" s="217">
        <f t="shared" si="3"/>
        <v>109</v>
      </c>
      <c r="Y11" s="217">
        <f t="shared" si="3"/>
        <v>192</v>
      </c>
      <c r="Z11" s="217">
        <f t="shared" si="3"/>
        <v>8</v>
      </c>
      <c r="AA11" s="217">
        <f t="shared" si="3"/>
        <v>65</v>
      </c>
      <c r="AB11" s="217">
        <f>SUM(AB7:AB10)</f>
        <v>1169</v>
      </c>
    </row>
    <row r="12" spans="2:28">
      <c r="B12" s="745">
        <v>2</v>
      </c>
      <c r="C12" s="653" t="s">
        <v>34</v>
      </c>
      <c r="D12" s="20" t="s">
        <v>35</v>
      </c>
      <c r="E12" s="538">
        <v>143</v>
      </c>
      <c r="F12" s="57">
        <f t="shared" si="2"/>
        <v>0.12232677502138579</v>
      </c>
      <c r="Q12">
        <v>1</v>
      </c>
      <c r="R12">
        <v>2</v>
      </c>
      <c r="S12">
        <v>3</v>
      </c>
      <c r="T12">
        <v>4</v>
      </c>
    </row>
    <row r="13" spans="2:28">
      <c r="B13" s="746"/>
      <c r="C13" s="654"/>
      <c r="D13" s="36" t="s">
        <v>36</v>
      </c>
      <c r="E13" s="538">
        <v>181</v>
      </c>
      <c r="F13" s="57">
        <f t="shared" si="2"/>
        <v>0.15483319076133448</v>
      </c>
      <c r="P13">
        <v>1</v>
      </c>
      <c r="Q13">
        <v>498</v>
      </c>
      <c r="R13">
        <v>1029</v>
      </c>
      <c r="S13">
        <v>1136</v>
      </c>
      <c r="T13">
        <v>1091</v>
      </c>
      <c r="V13">
        <f>SUM(Q13:T13)</f>
        <v>3754</v>
      </c>
    </row>
    <row r="14" spans="2:28">
      <c r="B14" s="746"/>
      <c r="C14" s="654"/>
      <c r="D14" s="20" t="s">
        <v>37</v>
      </c>
      <c r="E14" s="538">
        <v>471</v>
      </c>
      <c r="F14" s="57">
        <f t="shared" si="2"/>
        <v>0.40290846877673225</v>
      </c>
      <c r="P14">
        <v>2</v>
      </c>
      <c r="Q14">
        <v>515</v>
      </c>
      <c r="R14">
        <v>1022</v>
      </c>
      <c r="S14">
        <v>1125</v>
      </c>
      <c r="T14">
        <v>1092</v>
      </c>
      <c r="V14">
        <f t="shared" ref="V14:V26" si="4">SUM(Q14:T14)</f>
        <v>3754</v>
      </c>
    </row>
    <row r="15" spans="2:28">
      <c r="B15" s="746"/>
      <c r="C15" s="654"/>
      <c r="D15" s="20" t="s">
        <v>38</v>
      </c>
      <c r="E15" s="538">
        <v>109</v>
      </c>
      <c r="F15" s="57">
        <f t="shared" si="2"/>
        <v>9.3242087254063299E-2</v>
      </c>
      <c r="P15">
        <v>3</v>
      </c>
      <c r="Q15">
        <v>514</v>
      </c>
      <c r="R15">
        <v>1064</v>
      </c>
      <c r="S15">
        <v>1146</v>
      </c>
      <c r="T15">
        <v>1151</v>
      </c>
      <c r="V15">
        <f t="shared" si="4"/>
        <v>3875</v>
      </c>
    </row>
    <row r="16" spans="2:28">
      <c r="B16" s="746"/>
      <c r="C16" s="654"/>
      <c r="D16" s="20" t="s">
        <v>10</v>
      </c>
      <c r="E16" s="538">
        <v>192</v>
      </c>
      <c r="F16" s="57">
        <f t="shared" si="2"/>
        <v>0.16424294268605646</v>
      </c>
      <c r="P16">
        <v>4</v>
      </c>
      <c r="Q16">
        <v>523</v>
      </c>
      <c r="R16">
        <v>1060</v>
      </c>
      <c r="S16">
        <v>1119</v>
      </c>
      <c r="T16">
        <v>1126</v>
      </c>
      <c r="V16">
        <f t="shared" si="4"/>
        <v>3828</v>
      </c>
    </row>
    <row r="17" spans="2:22">
      <c r="B17" s="746"/>
      <c r="C17" s="654"/>
      <c r="D17" s="20" t="s">
        <v>50</v>
      </c>
      <c r="E17" s="538">
        <v>8</v>
      </c>
      <c r="F17" s="57">
        <f t="shared" si="2"/>
        <v>6.8434559452523521E-3</v>
      </c>
      <c r="P17">
        <v>5</v>
      </c>
      <c r="Q17">
        <v>524</v>
      </c>
      <c r="R17">
        <v>1078</v>
      </c>
      <c r="S17">
        <v>1147</v>
      </c>
      <c r="T17">
        <v>1141</v>
      </c>
      <c r="V17">
        <f t="shared" si="4"/>
        <v>3890</v>
      </c>
    </row>
    <row r="18" spans="2:22">
      <c r="B18" s="747"/>
      <c r="C18" s="655"/>
      <c r="D18" s="20" t="s">
        <v>33</v>
      </c>
      <c r="E18" s="538">
        <v>65</v>
      </c>
      <c r="F18" s="57">
        <f t="shared" si="2"/>
        <v>5.5603079555175364E-2</v>
      </c>
      <c r="P18">
        <v>6</v>
      </c>
      <c r="Q18">
        <v>534</v>
      </c>
      <c r="R18">
        <v>1077</v>
      </c>
      <c r="S18">
        <v>1178</v>
      </c>
      <c r="T18">
        <v>1156</v>
      </c>
      <c r="V18">
        <f t="shared" si="4"/>
        <v>3945</v>
      </c>
    </row>
    <row r="19" spans="2:22" ht="15.75" thickBot="1">
      <c r="B19" s="53"/>
      <c r="F19" s="29">
        <f>SUM(F12:F18)</f>
        <v>1</v>
      </c>
      <c r="P19">
        <v>7</v>
      </c>
      <c r="Q19">
        <v>510</v>
      </c>
      <c r="R19">
        <v>1029</v>
      </c>
      <c r="S19">
        <v>1146</v>
      </c>
      <c r="T19">
        <v>1092</v>
      </c>
      <c r="V19">
        <f t="shared" si="4"/>
        <v>3777</v>
      </c>
    </row>
    <row r="20" spans="2:22">
      <c r="B20" s="736" t="s">
        <v>45</v>
      </c>
      <c r="C20" s="736" t="s">
        <v>51</v>
      </c>
      <c r="D20" s="730" t="s">
        <v>52</v>
      </c>
      <c r="E20" s="730" t="s">
        <v>53</v>
      </c>
      <c r="F20" s="730" t="s">
        <v>54</v>
      </c>
      <c r="G20" s="730" t="s">
        <v>55</v>
      </c>
      <c r="H20" s="732" t="s">
        <v>56</v>
      </c>
      <c r="P20">
        <v>8</v>
      </c>
      <c r="Q20">
        <v>519</v>
      </c>
      <c r="R20">
        <v>1037</v>
      </c>
      <c r="S20">
        <v>1105</v>
      </c>
      <c r="T20">
        <v>1091</v>
      </c>
      <c r="V20">
        <f t="shared" si="4"/>
        <v>3752</v>
      </c>
    </row>
    <row r="21" spans="2:22" ht="15.75" thickBot="1">
      <c r="B21" s="748"/>
      <c r="C21" s="748"/>
      <c r="D21" s="731"/>
      <c r="E21" s="830"/>
      <c r="F21" s="731"/>
      <c r="G21" s="731"/>
      <c r="H21" s="733"/>
      <c r="P21">
        <v>9</v>
      </c>
      <c r="Q21">
        <v>540</v>
      </c>
      <c r="R21">
        <v>1096</v>
      </c>
      <c r="S21">
        <v>1146</v>
      </c>
      <c r="T21">
        <v>1124</v>
      </c>
      <c r="V21">
        <f t="shared" si="4"/>
        <v>3906</v>
      </c>
    </row>
    <row r="22" spans="2:22" ht="15.75" thickTop="1">
      <c r="B22" s="58" t="s">
        <v>57</v>
      </c>
      <c r="C22" s="59" t="s">
        <v>58</v>
      </c>
      <c r="D22" s="49">
        <v>1169</v>
      </c>
      <c r="E22" s="118">
        <v>3754</v>
      </c>
      <c r="F22" s="61">
        <f>E22/D22</f>
        <v>3.2112917023096665</v>
      </c>
      <c r="G22" s="61">
        <f>F22*0.071</f>
        <v>0.2280017108639863</v>
      </c>
      <c r="H22" s="62">
        <f>G22*25</f>
        <v>5.7000427715996578</v>
      </c>
      <c r="P22">
        <v>10</v>
      </c>
      <c r="Q22">
        <v>521</v>
      </c>
      <c r="R22">
        <v>1035</v>
      </c>
      <c r="S22">
        <v>1114</v>
      </c>
      <c r="T22">
        <v>1108</v>
      </c>
      <c r="V22">
        <f t="shared" si="4"/>
        <v>3778</v>
      </c>
    </row>
    <row r="23" spans="2:22">
      <c r="B23" s="63" t="s">
        <v>59</v>
      </c>
      <c r="C23" s="64" t="s">
        <v>60</v>
      </c>
      <c r="D23" s="538">
        <v>1169</v>
      </c>
      <c r="E23" s="539">
        <v>3754</v>
      </c>
      <c r="F23" s="66">
        <f>E23/D23</f>
        <v>3.2112917023096665</v>
      </c>
      <c r="G23" s="66">
        <f>F23*0.071</f>
        <v>0.2280017108639863</v>
      </c>
      <c r="H23" s="67">
        <f>G23*25</f>
        <v>5.7000427715996578</v>
      </c>
      <c r="P23">
        <v>11</v>
      </c>
      <c r="Q23">
        <v>528</v>
      </c>
      <c r="R23">
        <v>1066</v>
      </c>
      <c r="S23">
        <v>1204</v>
      </c>
      <c r="T23">
        <v>1158</v>
      </c>
      <c r="V23">
        <f t="shared" si="4"/>
        <v>3956</v>
      </c>
    </row>
    <row r="24" spans="2:22">
      <c r="B24" s="63" t="s">
        <v>61</v>
      </c>
      <c r="C24" s="64" t="s">
        <v>62</v>
      </c>
      <c r="D24" s="538">
        <v>1169</v>
      </c>
      <c r="E24" s="539">
        <v>3875</v>
      </c>
      <c r="F24" s="66">
        <f t="shared" ref="F24:F35" si="5">E24/D24</f>
        <v>3.3147989734816083</v>
      </c>
      <c r="G24" s="66">
        <f t="shared" ref="G24:G35" si="6">F24*0.071</f>
        <v>0.23535072711719418</v>
      </c>
      <c r="H24" s="67">
        <f t="shared" ref="H24:H35" si="7">G24*25</f>
        <v>5.8837681779298547</v>
      </c>
      <c r="P24">
        <v>12</v>
      </c>
      <c r="Q24">
        <v>537</v>
      </c>
      <c r="R24">
        <v>1086</v>
      </c>
      <c r="S24">
        <v>1214</v>
      </c>
      <c r="T24">
        <v>1183</v>
      </c>
      <c r="V24">
        <f t="shared" si="4"/>
        <v>4020</v>
      </c>
    </row>
    <row r="25" spans="2:22">
      <c r="B25" s="63" t="s">
        <v>63</v>
      </c>
      <c r="C25" s="64" t="s">
        <v>64</v>
      </c>
      <c r="D25" s="538">
        <v>1169</v>
      </c>
      <c r="E25" s="539">
        <v>3828</v>
      </c>
      <c r="F25" s="66">
        <f t="shared" si="5"/>
        <v>3.2745936698032505</v>
      </c>
      <c r="G25" s="66">
        <f t="shared" si="6"/>
        <v>0.23249615055603076</v>
      </c>
      <c r="H25" s="67">
        <f t="shared" si="7"/>
        <v>5.8124037639007691</v>
      </c>
      <c r="P25">
        <v>13</v>
      </c>
      <c r="Q25">
        <v>533</v>
      </c>
      <c r="R25">
        <v>1085</v>
      </c>
      <c r="S25">
        <v>1156</v>
      </c>
      <c r="T25">
        <v>1142</v>
      </c>
      <c r="V25">
        <f t="shared" si="4"/>
        <v>3916</v>
      </c>
    </row>
    <row r="26" spans="2:22">
      <c r="B26" s="63" t="s">
        <v>65</v>
      </c>
      <c r="C26" s="64" t="s">
        <v>66</v>
      </c>
      <c r="D26" s="538">
        <v>1169</v>
      </c>
      <c r="E26" s="539">
        <v>3890</v>
      </c>
      <c r="F26" s="66">
        <f t="shared" si="5"/>
        <v>3.3276304533789562</v>
      </c>
      <c r="G26" s="66">
        <f t="shared" si="6"/>
        <v>0.23626176218990588</v>
      </c>
      <c r="H26" s="67">
        <f t="shared" si="7"/>
        <v>5.9065440547476467</v>
      </c>
      <c r="P26">
        <v>14</v>
      </c>
      <c r="Q26">
        <v>537</v>
      </c>
      <c r="R26">
        <v>1085</v>
      </c>
      <c r="S26">
        <v>1197</v>
      </c>
      <c r="T26">
        <v>1168</v>
      </c>
      <c r="V26">
        <f t="shared" si="4"/>
        <v>3987</v>
      </c>
    </row>
    <row r="27" spans="2:22">
      <c r="B27" s="63" t="s">
        <v>67</v>
      </c>
      <c r="C27" s="64" t="s">
        <v>68</v>
      </c>
      <c r="D27" s="538">
        <v>1169</v>
      </c>
      <c r="E27" s="539">
        <v>3945</v>
      </c>
      <c r="F27" s="66">
        <f t="shared" si="5"/>
        <v>3.3746792130025662</v>
      </c>
      <c r="G27" s="66">
        <f t="shared" si="6"/>
        <v>0.23960222412318219</v>
      </c>
      <c r="H27" s="67">
        <f t="shared" si="7"/>
        <v>5.9900556030795551</v>
      </c>
    </row>
    <row r="28" spans="2:22">
      <c r="B28" s="63" t="s">
        <v>69</v>
      </c>
      <c r="C28" s="64" t="s">
        <v>70</v>
      </c>
      <c r="D28" s="538">
        <v>1169</v>
      </c>
      <c r="E28" s="539">
        <v>3777</v>
      </c>
      <c r="F28" s="66">
        <f t="shared" si="5"/>
        <v>3.230966638152267</v>
      </c>
      <c r="G28" s="66">
        <f t="shared" si="6"/>
        <v>0.22939863130881094</v>
      </c>
      <c r="H28" s="67">
        <f t="shared" si="7"/>
        <v>5.7349657827202734</v>
      </c>
    </row>
    <row r="29" spans="2:22">
      <c r="B29" s="63" t="s">
        <v>71</v>
      </c>
      <c r="C29" s="64" t="s">
        <v>72</v>
      </c>
      <c r="D29" s="538">
        <v>1169</v>
      </c>
      <c r="E29" s="539">
        <v>3752</v>
      </c>
      <c r="F29" s="66">
        <f t="shared" si="5"/>
        <v>3.2095808383233533</v>
      </c>
      <c r="G29" s="66">
        <f t="shared" si="6"/>
        <v>0.22788023952095807</v>
      </c>
      <c r="H29" s="67">
        <f t="shared" si="7"/>
        <v>5.6970059880239514</v>
      </c>
    </row>
    <row r="30" spans="2:22">
      <c r="B30" s="63" t="s">
        <v>73</v>
      </c>
      <c r="C30" s="64" t="s">
        <v>74</v>
      </c>
      <c r="D30" s="538">
        <v>1169</v>
      </c>
      <c r="E30" s="539">
        <v>3906</v>
      </c>
      <c r="F30" s="66">
        <f t="shared" si="5"/>
        <v>3.341317365269461</v>
      </c>
      <c r="G30" s="66">
        <f t="shared" si="6"/>
        <v>0.23723353293413171</v>
      </c>
      <c r="H30" s="67">
        <f t="shared" si="7"/>
        <v>5.9308383233532931</v>
      </c>
    </row>
    <row r="31" spans="2:22">
      <c r="B31" s="63" t="s">
        <v>75</v>
      </c>
      <c r="C31" s="64" t="s">
        <v>76</v>
      </c>
      <c r="D31" s="538">
        <v>1169</v>
      </c>
      <c r="E31" s="539">
        <v>3778</v>
      </c>
      <c r="F31" s="66">
        <f t="shared" si="5"/>
        <v>3.2318220701454234</v>
      </c>
      <c r="G31" s="66">
        <f t="shared" si="6"/>
        <v>0.22945936698032504</v>
      </c>
      <c r="H31" s="67">
        <f t="shared" si="7"/>
        <v>5.7364841745081261</v>
      </c>
    </row>
    <row r="32" spans="2:22">
      <c r="B32" s="63" t="s">
        <v>77</v>
      </c>
      <c r="C32" s="64" t="s">
        <v>78</v>
      </c>
      <c r="D32" s="538">
        <v>1169</v>
      </c>
      <c r="E32" s="539">
        <v>3956</v>
      </c>
      <c r="F32" s="66">
        <f t="shared" si="5"/>
        <v>3.3840889649272885</v>
      </c>
      <c r="G32" s="66">
        <f>F32*0.071</f>
        <v>0.24027031650983746</v>
      </c>
      <c r="H32" s="67">
        <f t="shared" si="7"/>
        <v>6.006757912745937</v>
      </c>
    </row>
    <row r="33" spans="2:8">
      <c r="B33" s="63" t="s">
        <v>79</v>
      </c>
      <c r="C33" s="64" t="s">
        <v>80</v>
      </c>
      <c r="D33" s="538">
        <v>1169</v>
      </c>
      <c r="E33" s="539">
        <v>4020</v>
      </c>
      <c r="F33" s="66">
        <f t="shared" si="5"/>
        <v>3.4388366124893071</v>
      </c>
      <c r="G33" s="66">
        <f t="shared" si="6"/>
        <v>0.24415739948674078</v>
      </c>
      <c r="H33" s="67">
        <f t="shared" si="7"/>
        <v>6.10393498716852</v>
      </c>
    </row>
    <row r="34" spans="2:8">
      <c r="B34" s="68" t="s">
        <v>81</v>
      </c>
      <c r="C34" s="69" t="s">
        <v>82</v>
      </c>
      <c r="D34" s="538">
        <v>1169</v>
      </c>
      <c r="E34" s="539">
        <v>3916</v>
      </c>
      <c r="F34" s="66">
        <f t="shared" si="5"/>
        <v>3.3498716852010264</v>
      </c>
      <c r="G34" s="70">
        <f t="shared" si="6"/>
        <v>0.23784088964927286</v>
      </c>
      <c r="H34" s="71">
        <f t="shared" si="7"/>
        <v>5.9460222412318213</v>
      </c>
    </row>
    <row r="35" spans="2:8">
      <c r="B35" s="63" t="s">
        <v>83</v>
      </c>
      <c r="C35" s="64" t="s">
        <v>84</v>
      </c>
      <c r="D35" s="538">
        <v>1169</v>
      </c>
      <c r="E35" s="539">
        <v>3987</v>
      </c>
      <c r="F35" s="66">
        <f t="shared" si="5"/>
        <v>3.4106073567151411</v>
      </c>
      <c r="G35" s="66">
        <f t="shared" si="6"/>
        <v>0.24215312232677499</v>
      </c>
      <c r="H35" s="67">
        <f t="shared" si="7"/>
        <v>6.0538280581693744</v>
      </c>
    </row>
    <row r="36" spans="2:8">
      <c r="B36" s="711" t="s">
        <v>85</v>
      </c>
      <c r="C36" s="711"/>
      <c r="D36" s="711"/>
      <c r="E36" s="711"/>
      <c r="F36" s="711"/>
      <c r="G36" s="72">
        <f>SUM(G22:G35)</f>
        <v>3.2881077844311375</v>
      </c>
      <c r="H36" s="279">
        <f>SUM(H22:H35)</f>
        <v>82.202694610778423</v>
      </c>
    </row>
    <row r="37" spans="2:8">
      <c r="B37" s="74"/>
      <c r="C37" s="45"/>
      <c r="D37" s="75"/>
      <c r="E37" s="75"/>
    </row>
    <row r="38" spans="2:8">
      <c r="B38" s="74"/>
      <c r="C38" s="76"/>
      <c r="D38" s="76"/>
      <c r="E38" s="76"/>
    </row>
    <row r="39" spans="2:8" ht="30">
      <c r="B39" s="74"/>
      <c r="C39" s="77" t="s">
        <v>86</v>
      </c>
      <c r="D39" s="77" t="s">
        <v>87</v>
      </c>
      <c r="E39" s="77" t="s">
        <v>88</v>
      </c>
      <c r="F39" s="77" t="s">
        <v>89</v>
      </c>
    </row>
    <row r="40" spans="2:8">
      <c r="B40" s="74"/>
      <c r="C40" s="539" t="s">
        <v>90</v>
      </c>
      <c r="D40" s="538" t="s">
        <v>91</v>
      </c>
      <c r="E40" s="538" t="s">
        <v>21</v>
      </c>
      <c r="F40" s="538" t="s">
        <v>92</v>
      </c>
    </row>
    <row r="41" spans="2:8">
      <c r="B41" s="74"/>
      <c r="C41" s="539" t="s">
        <v>95</v>
      </c>
      <c r="D41" s="538" t="s">
        <v>96</v>
      </c>
      <c r="E41" s="538" t="s">
        <v>20</v>
      </c>
      <c r="F41" s="538" t="s">
        <v>97</v>
      </c>
    </row>
    <row r="42" spans="2:8">
      <c r="B42" s="74"/>
      <c r="C42" s="539" t="s">
        <v>98</v>
      </c>
      <c r="D42" s="538" t="s">
        <v>99</v>
      </c>
      <c r="E42" s="538" t="s">
        <v>19</v>
      </c>
      <c r="F42" s="538" t="s">
        <v>28</v>
      </c>
    </row>
    <row r="43" spans="2:8">
      <c r="B43" s="74"/>
      <c r="C43" s="539" t="s">
        <v>100</v>
      </c>
      <c r="D43" s="538" t="s">
        <v>101</v>
      </c>
      <c r="E43" s="538" t="s">
        <v>18</v>
      </c>
      <c r="F43" s="538" t="s">
        <v>31</v>
      </c>
    </row>
    <row r="44" spans="2:8">
      <c r="B44" s="74"/>
      <c r="C44" s="45"/>
      <c r="D44" s="30"/>
      <c r="E44" s="104"/>
    </row>
    <row r="45" spans="2:8">
      <c r="B45" s="105" t="s">
        <v>103</v>
      </c>
      <c r="C45" s="105"/>
      <c r="D45" s="105"/>
      <c r="E45" s="105"/>
      <c r="F45" s="105"/>
      <c r="G45" s="105"/>
      <c r="H45" s="105"/>
    </row>
    <row r="46" spans="2:8" ht="15.75">
      <c r="B46" s="105" t="s">
        <v>217</v>
      </c>
      <c r="C46" s="105"/>
      <c r="D46" s="105"/>
      <c r="E46" s="259">
        <f>H36</f>
        <v>82.202694610778423</v>
      </c>
      <c r="F46" s="106"/>
    </row>
    <row r="47" spans="2:8">
      <c r="B47" s="105" t="s">
        <v>655</v>
      </c>
      <c r="C47" s="105"/>
      <c r="D47" s="105"/>
      <c r="E47" s="105"/>
      <c r="F47" s="105"/>
    </row>
    <row r="48" spans="2:8" ht="21">
      <c r="B48" s="105" t="s">
        <v>373</v>
      </c>
      <c r="C48" s="105"/>
      <c r="D48" s="105"/>
      <c r="E48" s="105"/>
      <c r="F48" s="105"/>
    </row>
    <row r="49" spans="2:5">
      <c r="B49" s="53"/>
    </row>
    <row r="50" spans="2:5">
      <c r="E50" s="487" t="s">
        <v>646</v>
      </c>
    </row>
    <row r="51" spans="2:5">
      <c r="C51" s="484" t="s">
        <v>120</v>
      </c>
      <c r="E51" s="484" t="s">
        <v>561</v>
      </c>
    </row>
    <row r="52" spans="2:5">
      <c r="C52" s="484" t="s">
        <v>121</v>
      </c>
      <c r="E52" s="484"/>
    </row>
    <row r="53" spans="2:5">
      <c r="C53" s="485"/>
      <c r="E53" s="484"/>
    </row>
    <row r="54" spans="2:5">
      <c r="C54" s="485"/>
      <c r="E54" s="484"/>
    </row>
    <row r="55" spans="2:5">
      <c r="C55" s="484"/>
      <c r="E55" s="484"/>
    </row>
    <row r="56" spans="2:5">
      <c r="C56" s="486" t="s">
        <v>122</v>
      </c>
      <c r="E56" s="486" t="s">
        <v>563</v>
      </c>
    </row>
    <row r="57" spans="2:5">
      <c r="C57" s="486" t="s">
        <v>123</v>
      </c>
      <c r="E57" s="486" t="s">
        <v>562</v>
      </c>
    </row>
  </sheetData>
  <mergeCells count="18">
    <mergeCell ref="B9:B11"/>
    <mergeCell ref="C9:C11"/>
    <mergeCell ref="B12:B18"/>
    <mergeCell ref="B1:I1"/>
    <mergeCell ref="B2:I2"/>
    <mergeCell ref="B5:I5"/>
    <mergeCell ref="B3:H3"/>
    <mergeCell ref="B4:H4"/>
    <mergeCell ref="B6:I6"/>
    <mergeCell ref="G20:G21"/>
    <mergeCell ref="H20:H21"/>
    <mergeCell ref="B36:F36"/>
    <mergeCell ref="C12:C18"/>
    <mergeCell ref="B20:B21"/>
    <mergeCell ref="C20:C21"/>
    <mergeCell ref="D20:D21"/>
    <mergeCell ref="E20:E21"/>
    <mergeCell ref="F20:F21"/>
  </mergeCells>
  <pageMargins left="0.72" right="0.28999999999999998" top="0.41" bottom="0.74803149606299213" header="0.31496062992125984" footer="0.31496062992125984"/>
  <pageSetup paperSize="5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topLeftCell="A13" workbookViewId="0">
      <selection activeCell="C23" sqref="C23"/>
    </sheetView>
  </sheetViews>
  <sheetFormatPr defaultRowHeight="15"/>
  <cols>
    <col min="1" max="1" width="6.5703125" customWidth="1"/>
    <col min="2" max="2" width="36.28515625" customWidth="1"/>
    <col min="3" max="5" width="13.7109375" customWidth="1"/>
    <col min="6" max="7" width="7" customWidth="1"/>
    <col min="9" max="9" width="9.5703125" bestFit="1" customWidth="1"/>
  </cols>
  <sheetData>
    <row r="1" spans="1:8" ht="15.75">
      <c r="A1" s="725" t="s">
        <v>41</v>
      </c>
      <c r="B1" s="725"/>
      <c r="C1" s="725"/>
      <c r="D1" s="725"/>
      <c r="E1" s="725"/>
      <c r="F1" s="725"/>
      <c r="G1" s="725"/>
      <c r="H1" s="725"/>
    </row>
    <row r="2" spans="1:8" ht="15.75">
      <c r="A2" s="725" t="s">
        <v>669</v>
      </c>
      <c r="B2" s="725"/>
      <c r="C2" s="725"/>
      <c r="D2" s="725"/>
      <c r="E2" s="725"/>
      <c r="F2" s="725"/>
      <c r="G2" s="725"/>
      <c r="H2" s="725"/>
    </row>
    <row r="3" spans="1:8" ht="15.75">
      <c r="A3" s="726" t="s">
        <v>42</v>
      </c>
      <c r="B3" s="726"/>
      <c r="C3" s="726"/>
      <c r="D3" s="726"/>
      <c r="E3" s="726"/>
      <c r="F3" s="726"/>
      <c r="G3" s="726"/>
      <c r="H3" s="726"/>
    </row>
    <row r="4" spans="1:8" ht="15.75">
      <c r="A4" s="726" t="s">
        <v>447</v>
      </c>
      <c r="B4" s="726"/>
      <c r="C4" s="726"/>
      <c r="D4" s="726"/>
      <c r="E4" s="726"/>
      <c r="F4" s="726"/>
      <c r="G4" s="726"/>
      <c r="H4" s="726"/>
    </row>
    <row r="5" spans="1:8" ht="15.75">
      <c r="A5" s="726" t="s">
        <v>43</v>
      </c>
      <c r="B5" s="726"/>
      <c r="C5" s="726"/>
      <c r="D5" s="726"/>
      <c r="E5" s="726"/>
      <c r="F5" s="726"/>
      <c r="G5" s="726"/>
      <c r="H5" s="726"/>
    </row>
    <row r="6" spans="1:8">
      <c r="A6" s="724" t="s">
        <v>44</v>
      </c>
      <c r="B6" s="724"/>
      <c r="C6" s="724"/>
      <c r="D6" s="724"/>
      <c r="E6" s="724"/>
      <c r="F6" s="724"/>
      <c r="G6" s="724"/>
      <c r="H6" s="724"/>
    </row>
    <row r="7" spans="1:8">
      <c r="A7" s="51"/>
      <c r="B7" s="52"/>
      <c r="C7" s="52"/>
      <c r="D7" s="52"/>
      <c r="E7" s="52"/>
      <c r="F7" s="52"/>
      <c r="G7" s="52"/>
    </row>
    <row r="8" spans="1:8" ht="15.75" thickBot="1">
      <c r="A8" s="53"/>
      <c r="E8" s="54"/>
    </row>
    <row r="9" spans="1:8" ht="15.75" thickTop="1">
      <c r="A9" s="32" t="s">
        <v>45</v>
      </c>
      <c r="B9" s="55" t="s">
        <v>46</v>
      </c>
      <c r="C9" s="32" t="s">
        <v>47</v>
      </c>
      <c r="D9" s="32" t="s">
        <v>48</v>
      </c>
      <c r="E9" s="56" t="s">
        <v>49</v>
      </c>
    </row>
    <row r="10" spans="1:8">
      <c r="A10" s="745">
        <v>1</v>
      </c>
      <c r="B10" s="653" t="s">
        <v>23</v>
      </c>
      <c r="C10" s="20" t="s">
        <v>29</v>
      </c>
      <c r="D10" s="554">
        <v>360</v>
      </c>
      <c r="E10" s="57">
        <f>D10/685*100%</f>
        <v>0.52554744525547448</v>
      </c>
      <c r="F10">
        <f>SUM(D10:D12)</f>
        <v>685</v>
      </c>
    </row>
    <row r="11" spans="1:8">
      <c r="A11" s="746"/>
      <c r="B11" s="654"/>
      <c r="C11" s="20" t="s">
        <v>32</v>
      </c>
      <c r="D11" s="554">
        <v>283</v>
      </c>
      <c r="E11" s="57">
        <f t="shared" ref="E11:E19" si="0">D11/685*100%</f>
        <v>0.41313868613138688</v>
      </c>
    </row>
    <row r="12" spans="1:8">
      <c r="A12" s="747"/>
      <c r="B12" s="655"/>
      <c r="C12" s="20" t="s">
        <v>33</v>
      </c>
      <c r="D12" s="554">
        <v>42</v>
      </c>
      <c r="E12" s="57">
        <f t="shared" si="0"/>
        <v>6.1313868613138686E-2</v>
      </c>
    </row>
    <row r="13" spans="1:8">
      <c r="A13" s="745">
        <v>2</v>
      </c>
      <c r="B13" s="653" t="s">
        <v>34</v>
      </c>
      <c r="C13" s="20" t="s">
        <v>35</v>
      </c>
      <c r="D13" s="554">
        <v>90</v>
      </c>
      <c r="E13" s="57">
        <f t="shared" si="0"/>
        <v>0.13138686131386862</v>
      </c>
    </row>
    <row r="14" spans="1:8">
      <c r="A14" s="746"/>
      <c r="B14" s="654"/>
      <c r="C14" s="36" t="s">
        <v>36</v>
      </c>
      <c r="D14" s="554">
        <v>114</v>
      </c>
      <c r="E14" s="57">
        <f t="shared" si="0"/>
        <v>0.16642335766423358</v>
      </c>
    </row>
    <row r="15" spans="1:8">
      <c r="A15" s="746"/>
      <c r="B15" s="654"/>
      <c r="C15" s="20" t="s">
        <v>37</v>
      </c>
      <c r="D15" s="554">
        <v>251</v>
      </c>
      <c r="E15" s="57">
        <f t="shared" si="0"/>
        <v>0.36642335766423356</v>
      </c>
    </row>
    <row r="16" spans="1:8">
      <c r="A16" s="746"/>
      <c r="B16" s="654"/>
      <c r="C16" s="20" t="s">
        <v>38</v>
      </c>
      <c r="D16" s="554">
        <v>46</v>
      </c>
      <c r="E16" s="57">
        <f t="shared" si="0"/>
        <v>6.7153284671532851E-2</v>
      </c>
    </row>
    <row r="17" spans="1:9">
      <c r="A17" s="746"/>
      <c r="B17" s="654"/>
      <c r="C17" s="20" t="s">
        <v>10</v>
      </c>
      <c r="D17" s="554">
        <v>115</v>
      </c>
      <c r="E17" s="57">
        <f t="shared" si="0"/>
        <v>0.16788321167883211</v>
      </c>
    </row>
    <row r="18" spans="1:9">
      <c r="A18" s="746"/>
      <c r="B18" s="654"/>
      <c r="C18" s="20" t="s">
        <v>50</v>
      </c>
      <c r="D18" s="554">
        <v>4</v>
      </c>
      <c r="E18" s="57">
        <f t="shared" si="0"/>
        <v>5.8394160583941602E-3</v>
      </c>
    </row>
    <row r="19" spans="1:9">
      <c r="A19" s="747"/>
      <c r="B19" s="655"/>
      <c r="C19" s="20" t="s">
        <v>33</v>
      </c>
      <c r="D19" s="554">
        <v>65</v>
      </c>
      <c r="E19" s="57">
        <f t="shared" si="0"/>
        <v>9.4890510948905105E-2</v>
      </c>
    </row>
    <row r="20" spans="1:9" ht="15.75" thickBot="1">
      <c r="A20" s="53"/>
      <c r="E20" s="29">
        <f>SUM(E13:E19)</f>
        <v>0.99999999999999989</v>
      </c>
    </row>
    <row r="21" spans="1:9">
      <c r="A21" s="736" t="s">
        <v>45</v>
      </c>
      <c r="B21" s="736" t="s">
        <v>51</v>
      </c>
      <c r="C21" s="730" t="s">
        <v>52</v>
      </c>
      <c r="D21" s="730" t="s">
        <v>53</v>
      </c>
      <c r="E21" s="730" t="s">
        <v>54</v>
      </c>
      <c r="F21" s="730" t="s">
        <v>55</v>
      </c>
      <c r="G21" s="732" t="s">
        <v>56</v>
      </c>
    </row>
    <row r="22" spans="1:9" ht="15.75" thickBot="1">
      <c r="A22" s="748"/>
      <c r="B22" s="748"/>
      <c r="C22" s="830"/>
      <c r="D22" s="731"/>
      <c r="E22" s="731"/>
      <c r="F22" s="731"/>
      <c r="G22" s="733"/>
    </row>
    <row r="23" spans="1:9" ht="15.75" thickTop="1">
      <c r="A23" s="58" t="s">
        <v>57</v>
      </c>
      <c r="B23" s="579" t="s">
        <v>58</v>
      </c>
      <c r="C23" s="554">
        <v>685</v>
      </c>
      <c r="D23" s="60">
        <v>2227</v>
      </c>
      <c r="E23" s="61">
        <f>D23/C23</f>
        <v>3.2510948905109487</v>
      </c>
      <c r="F23" s="61">
        <f>E23*0.071</f>
        <v>0.23082773722627734</v>
      </c>
      <c r="G23" s="62">
        <f>F23*25</f>
        <v>5.7706934306569337</v>
      </c>
      <c r="I23" s="46">
        <v>5.69036496350365</v>
      </c>
    </row>
    <row r="24" spans="1:9">
      <c r="A24" s="63" t="s">
        <v>59</v>
      </c>
      <c r="B24" s="580" t="s">
        <v>60</v>
      </c>
      <c r="C24" s="554">
        <v>685</v>
      </c>
      <c r="D24" s="65">
        <v>2217</v>
      </c>
      <c r="E24" s="66">
        <f>D24/C24</f>
        <v>3.2364963503649635</v>
      </c>
      <c r="F24" s="66">
        <f>E24*0.071</f>
        <v>0.22979124087591238</v>
      </c>
      <c r="G24" s="397">
        <f>F24*25</f>
        <v>5.7447810218978095</v>
      </c>
      <c r="I24" s="46">
        <v>5.7447810218978095</v>
      </c>
    </row>
    <row r="25" spans="1:9">
      <c r="A25" s="63" t="s">
        <v>61</v>
      </c>
      <c r="B25" s="580" t="s">
        <v>62</v>
      </c>
      <c r="C25" s="554">
        <v>685</v>
      </c>
      <c r="D25" s="65">
        <v>2297</v>
      </c>
      <c r="E25" s="66">
        <f t="shared" ref="E25:E36" si="1">D25/C25</f>
        <v>3.3532846715328466</v>
      </c>
      <c r="F25" s="66">
        <f t="shared" ref="F25:F36" si="2">E25*0.071</f>
        <v>0.23808321167883209</v>
      </c>
      <c r="G25" s="67">
        <f>F25*25</f>
        <v>5.9520802919708027</v>
      </c>
      <c r="I25" s="46">
        <v>5.7577372262773716</v>
      </c>
    </row>
    <row r="26" spans="1:9">
      <c r="A26" s="63" t="s">
        <v>63</v>
      </c>
      <c r="B26" s="580" t="s">
        <v>64</v>
      </c>
      <c r="C26" s="554">
        <v>685</v>
      </c>
      <c r="D26" s="65">
        <v>2245</v>
      </c>
      <c r="E26" s="66">
        <f t="shared" si="1"/>
        <v>3.2773722627737225</v>
      </c>
      <c r="F26" s="66">
        <f t="shared" si="2"/>
        <v>0.23269343065693429</v>
      </c>
      <c r="G26" s="67">
        <f t="shared" ref="G26:G36" si="3">F26*25</f>
        <v>5.8173357664233576</v>
      </c>
      <c r="I26" s="46">
        <v>5.7706934306569337</v>
      </c>
    </row>
    <row r="27" spans="1:9">
      <c r="A27" s="63" t="s">
        <v>65</v>
      </c>
      <c r="B27" s="580" t="s">
        <v>66</v>
      </c>
      <c r="C27" s="554">
        <v>685</v>
      </c>
      <c r="D27" s="65">
        <v>2288</v>
      </c>
      <c r="E27" s="66">
        <f t="shared" si="1"/>
        <v>3.3401459854014597</v>
      </c>
      <c r="F27" s="66">
        <f t="shared" si="2"/>
        <v>0.23715036496350361</v>
      </c>
      <c r="G27" s="67">
        <f t="shared" si="3"/>
        <v>5.9287591240875903</v>
      </c>
      <c r="I27" s="46">
        <v>5.7991970802919708</v>
      </c>
    </row>
    <row r="28" spans="1:9">
      <c r="A28" s="63" t="s">
        <v>67</v>
      </c>
      <c r="B28" s="580" t="s">
        <v>68</v>
      </c>
      <c r="C28" s="554">
        <v>685</v>
      </c>
      <c r="D28" s="65">
        <v>2334</v>
      </c>
      <c r="E28" s="66">
        <f t="shared" si="1"/>
        <v>3.4072992700729925</v>
      </c>
      <c r="F28" s="66">
        <f t="shared" si="2"/>
        <v>0.24191824817518245</v>
      </c>
      <c r="G28" s="67">
        <f t="shared" si="3"/>
        <v>6.0479562043795614</v>
      </c>
      <c r="I28" s="46">
        <v>5.8173357664233576</v>
      </c>
    </row>
    <row r="29" spans="1:9">
      <c r="A29" s="63" t="s">
        <v>69</v>
      </c>
      <c r="B29" s="580" t="s">
        <v>70</v>
      </c>
      <c r="C29" s="554">
        <v>685</v>
      </c>
      <c r="D29" s="65">
        <v>2238</v>
      </c>
      <c r="E29" s="66">
        <f t="shared" si="1"/>
        <v>3.267153284671533</v>
      </c>
      <c r="F29" s="66">
        <f t="shared" si="2"/>
        <v>0.23196788321167883</v>
      </c>
      <c r="G29" s="67">
        <f t="shared" si="3"/>
        <v>5.7991970802919708</v>
      </c>
      <c r="I29" s="46">
        <v>5.8821167883211682</v>
      </c>
    </row>
    <row r="30" spans="1:9">
      <c r="A30" s="63" t="s">
        <v>71</v>
      </c>
      <c r="B30" s="580" t="s">
        <v>72</v>
      </c>
      <c r="C30" s="554">
        <v>685</v>
      </c>
      <c r="D30" s="65">
        <v>2196</v>
      </c>
      <c r="E30" s="66">
        <f t="shared" si="1"/>
        <v>3.2058394160583941</v>
      </c>
      <c r="F30" s="66">
        <f t="shared" si="2"/>
        <v>0.22761459854014596</v>
      </c>
      <c r="G30" s="397">
        <f t="shared" si="3"/>
        <v>5.6903649635036491</v>
      </c>
      <c r="I30" s="46">
        <v>5.9287591240875903</v>
      </c>
    </row>
    <row r="31" spans="1:9">
      <c r="A31" s="63" t="s">
        <v>73</v>
      </c>
      <c r="B31" s="580" t="s">
        <v>74</v>
      </c>
      <c r="C31" s="554">
        <v>685</v>
      </c>
      <c r="D31" s="65">
        <v>2270</v>
      </c>
      <c r="E31" s="66">
        <f t="shared" si="1"/>
        <v>3.3138686131386863</v>
      </c>
      <c r="F31" s="66">
        <f t="shared" si="2"/>
        <v>0.23528467153284671</v>
      </c>
      <c r="G31" s="67">
        <f t="shared" si="3"/>
        <v>5.8821167883211682</v>
      </c>
      <c r="I31" s="46">
        <v>5.9520802919708027</v>
      </c>
    </row>
    <row r="32" spans="1:9">
      <c r="A32" s="63" t="s">
        <v>75</v>
      </c>
      <c r="B32" s="580" t="s">
        <v>76</v>
      </c>
      <c r="C32" s="554">
        <v>685</v>
      </c>
      <c r="D32" s="65">
        <v>2222</v>
      </c>
      <c r="E32" s="66">
        <f t="shared" si="1"/>
        <v>3.2437956204379561</v>
      </c>
      <c r="F32" s="66">
        <f t="shared" si="2"/>
        <v>0.23030948905109486</v>
      </c>
      <c r="G32" s="67">
        <f t="shared" si="3"/>
        <v>5.7577372262773716</v>
      </c>
      <c r="I32" s="46">
        <v>5.9546715328467146</v>
      </c>
    </row>
    <row r="33" spans="1:9">
      <c r="A33" s="63" t="s">
        <v>77</v>
      </c>
      <c r="B33" s="580" t="s">
        <v>78</v>
      </c>
      <c r="C33" s="554">
        <v>685</v>
      </c>
      <c r="D33" s="65">
        <v>2362</v>
      </c>
      <c r="E33" s="66">
        <f t="shared" si="1"/>
        <v>3.4481751824817519</v>
      </c>
      <c r="F33" s="66">
        <f>E33*0.071</f>
        <v>0.24482043795620437</v>
      </c>
      <c r="G33" s="67">
        <f t="shared" si="3"/>
        <v>6.1205109489051095</v>
      </c>
      <c r="I33" s="46">
        <v>6.0479562043795614</v>
      </c>
    </row>
    <row r="34" spans="1:9">
      <c r="A34" s="63" t="s">
        <v>79</v>
      </c>
      <c r="B34" s="580" t="s">
        <v>80</v>
      </c>
      <c r="C34" s="554">
        <v>685</v>
      </c>
      <c r="D34" s="65">
        <v>2397</v>
      </c>
      <c r="E34" s="66">
        <f t="shared" si="1"/>
        <v>3.4992700729927009</v>
      </c>
      <c r="F34" s="66">
        <f t="shared" si="2"/>
        <v>0.24844817518248175</v>
      </c>
      <c r="G34" s="140">
        <f t="shared" si="3"/>
        <v>6.2112043795620435</v>
      </c>
      <c r="I34" s="46">
        <v>6.1205109489051095</v>
      </c>
    </row>
    <row r="35" spans="1:9">
      <c r="A35" s="68" t="s">
        <v>81</v>
      </c>
      <c r="B35" s="581" t="s">
        <v>82</v>
      </c>
      <c r="C35" s="554">
        <v>685</v>
      </c>
      <c r="D35" s="65">
        <v>2298</v>
      </c>
      <c r="E35" s="66">
        <f t="shared" si="1"/>
        <v>3.3547445255474453</v>
      </c>
      <c r="F35" s="70">
        <f t="shared" si="2"/>
        <v>0.2381868613138686</v>
      </c>
      <c r="G35" s="71">
        <f t="shared" si="3"/>
        <v>5.9546715328467146</v>
      </c>
      <c r="I35" s="46">
        <v>6.1282846715328461</v>
      </c>
    </row>
    <row r="36" spans="1:9">
      <c r="A36" s="63" t="s">
        <v>83</v>
      </c>
      <c r="B36" s="580" t="s">
        <v>84</v>
      </c>
      <c r="C36" s="554">
        <v>685</v>
      </c>
      <c r="D36" s="65">
        <v>2365</v>
      </c>
      <c r="E36" s="66">
        <f t="shared" si="1"/>
        <v>3.4525547445255476</v>
      </c>
      <c r="F36" s="66">
        <f t="shared" si="2"/>
        <v>0.24513138686131386</v>
      </c>
      <c r="G36" s="140">
        <f t="shared" si="3"/>
        <v>6.1282846715328461</v>
      </c>
      <c r="I36" s="46">
        <v>6.2112043795620435</v>
      </c>
    </row>
    <row r="37" spans="1:9">
      <c r="A37" s="711" t="s">
        <v>85</v>
      </c>
      <c r="B37" s="711"/>
      <c r="C37" s="711"/>
      <c r="D37" s="711"/>
      <c r="E37" s="711"/>
      <c r="F37" s="72">
        <f>SUM(F23:F36)</f>
        <v>3.3122277372262769</v>
      </c>
      <c r="G37" s="279">
        <f>SUM(G23:G36)</f>
        <v>82.80569343065693</v>
      </c>
    </row>
    <row r="38" spans="1:9">
      <c r="A38" s="74"/>
      <c r="B38" s="45"/>
      <c r="C38" s="75"/>
      <c r="D38" s="75"/>
    </row>
    <row r="39" spans="1:9" ht="30">
      <c r="A39" s="74"/>
      <c r="B39" s="77" t="s">
        <v>86</v>
      </c>
      <c r="C39" s="77" t="s">
        <v>87</v>
      </c>
      <c r="D39" s="77" t="s">
        <v>88</v>
      </c>
      <c r="E39" s="77" t="s">
        <v>89</v>
      </c>
    </row>
    <row r="40" spans="1:9">
      <c r="A40" s="74"/>
      <c r="B40" s="556" t="s">
        <v>90</v>
      </c>
      <c r="C40" s="554" t="s">
        <v>91</v>
      </c>
      <c r="D40" s="554" t="s">
        <v>21</v>
      </c>
      <c r="E40" s="554" t="s">
        <v>92</v>
      </c>
    </row>
    <row r="41" spans="1:9">
      <c r="A41" s="74"/>
      <c r="B41" s="556" t="s">
        <v>95</v>
      </c>
      <c r="C41" s="554" t="s">
        <v>96</v>
      </c>
      <c r="D41" s="554" t="s">
        <v>20</v>
      </c>
      <c r="E41" s="554" t="s">
        <v>97</v>
      </c>
    </row>
    <row r="42" spans="1:9">
      <c r="A42" s="74"/>
      <c r="B42" s="556" t="s">
        <v>98</v>
      </c>
      <c r="C42" s="554" t="s">
        <v>99</v>
      </c>
      <c r="D42" s="554" t="s">
        <v>19</v>
      </c>
      <c r="E42" s="554" t="s">
        <v>28</v>
      </c>
    </row>
    <row r="43" spans="1:9">
      <c r="A43" s="74"/>
      <c r="B43" s="556" t="s">
        <v>100</v>
      </c>
      <c r="C43" s="554" t="s">
        <v>101</v>
      </c>
      <c r="D43" s="554" t="s">
        <v>18</v>
      </c>
      <c r="E43" s="554" t="s">
        <v>31</v>
      </c>
    </row>
    <row r="44" spans="1:9">
      <c r="A44" s="74"/>
      <c r="B44" s="45"/>
      <c r="C44" s="30"/>
      <c r="D44" s="104"/>
    </row>
    <row r="45" spans="1:9">
      <c r="A45" s="105" t="s">
        <v>103</v>
      </c>
      <c r="B45" s="105"/>
      <c r="C45" s="105"/>
      <c r="D45" s="105"/>
      <c r="E45" s="105"/>
      <c r="F45" s="105"/>
      <c r="G45" s="105"/>
    </row>
    <row r="46" spans="1:9" ht="15.75">
      <c r="A46" s="105" t="s">
        <v>217</v>
      </c>
      <c r="B46" s="105"/>
      <c r="C46" s="105"/>
      <c r="D46" s="259">
        <f>G37</f>
        <v>82.80569343065693</v>
      </c>
      <c r="E46" s="106"/>
    </row>
    <row r="47" spans="1:9">
      <c r="A47" s="105" t="s">
        <v>660</v>
      </c>
      <c r="B47" s="105"/>
      <c r="C47" s="105"/>
      <c r="D47" s="105"/>
      <c r="E47" s="105"/>
    </row>
    <row r="48" spans="1:9" ht="21">
      <c r="A48" s="105" t="s">
        <v>373</v>
      </c>
      <c r="B48" s="105"/>
      <c r="C48" s="105"/>
      <c r="D48" s="105"/>
      <c r="E48" s="105"/>
    </row>
  </sheetData>
  <sortState ref="I23:I36">
    <sortCondition ref="I23"/>
  </sortState>
  <mergeCells count="18">
    <mergeCell ref="F21:F22"/>
    <mergeCell ref="G21:G22"/>
    <mergeCell ref="A37:E37"/>
    <mergeCell ref="A10:A12"/>
    <mergeCell ref="B10:B12"/>
    <mergeCell ref="A13:A19"/>
    <mergeCell ref="B13:B19"/>
    <mergeCell ref="A21:A22"/>
    <mergeCell ref="B21:B22"/>
    <mergeCell ref="C21:C22"/>
    <mergeCell ref="D21:D22"/>
    <mergeCell ref="E21:E22"/>
    <mergeCell ref="A6:H6"/>
    <mergeCell ref="A1:H1"/>
    <mergeCell ref="A2:H2"/>
    <mergeCell ref="A3:H3"/>
    <mergeCell ref="A4:H4"/>
    <mergeCell ref="A5:H5"/>
  </mergeCells>
  <pageMargins left="0.38" right="0.31" top="0.48" bottom="0.75" header="0.3" footer="0.3"/>
  <pageSetup paperSize="5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2"/>
  <sheetViews>
    <sheetView topLeftCell="A32" workbookViewId="0">
      <selection activeCell="I33" sqref="I33"/>
    </sheetView>
  </sheetViews>
  <sheetFormatPr defaultRowHeight="15"/>
  <cols>
    <col min="1" max="1" width="5.42578125" style="144" customWidth="1"/>
    <col min="2" max="2" width="21.5703125" customWidth="1"/>
    <col min="4" max="6" width="9.42578125" customWidth="1"/>
    <col min="8" max="8" width="6.7109375" customWidth="1"/>
    <col min="9" max="13" width="7.140625" customWidth="1"/>
    <col min="17" max="29" width="6.42578125" customWidth="1"/>
    <col min="30" max="30" width="8.7109375" customWidth="1"/>
    <col min="31" max="33" width="6.42578125" customWidth="1"/>
  </cols>
  <sheetData>
    <row r="1" spans="1:15" ht="18.75">
      <c r="A1" s="596" t="s">
        <v>327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</row>
    <row r="2" spans="1:15" ht="18.75">
      <c r="A2" s="596" t="s">
        <v>661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</row>
    <row r="3" spans="1:15" ht="15.75" thickBot="1">
      <c r="C3" s="144"/>
    </row>
    <row r="4" spans="1:15" ht="15.75" thickBot="1">
      <c r="A4" s="760" t="s">
        <v>45</v>
      </c>
      <c r="B4" s="760" t="s">
        <v>328</v>
      </c>
      <c r="C4" s="732" t="s">
        <v>332</v>
      </c>
      <c r="D4" s="756" t="s">
        <v>111</v>
      </c>
      <c r="E4" s="756"/>
      <c r="F4" s="757"/>
      <c r="G4" s="758" t="s">
        <v>112</v>
      </c>
      <c r="H4" s="760" t="s">
        <v>113</v>
      </c>
      <c r="I4" s="760"/>
      <c r="J4" s="760"/>
      <c r="K4" s="760"/>
      <c r="L4" s="760"/>
      <c r="M4" s="760"/>
      <c r="N4" s="760"/>
      <c r="O4" s="734" t="s">
        <v>112</v>
      </c>
    </row>
    <row r="5" spans="1:15" ht="45">
      <c r="A5" s="760"/>
      <c r="B5" s="760"/>
      <c r="C5" s="740"/>
      <c r="D5" s="345" t="s">
        <v>29</v>
      </c>
      <c r="E5" s="555" t="s">
        <v>32</v>
      </c>
      <c r="F5" s="555" t="s">
        <v>17</v>
      </c>
      <c r="G5" s="759"/>
      <c r="H5" s="557" t="s">
        <v>35</v>
      </c>
      <c r="I5" s="557" t="s">
        <v>36</v>
      </c>
      <c r="J5" s="557" t="s">
        <v>37</v>
      </c>
      <c r="K5" s="557" t="s">
        <v>114</v>
      </c>
      <c r="L5" s="557" t="s">
        <v>10</v>
      </c>
      <c r="M5" s="557" t="s">
        <v>50</v>
      </c>
      <c r="N5" s="557" t="s">
        <v>17</v>
      </c>
      <c r="O5" s="734"/>
    </row>
    <row r="6" spans="1:15">
      <c r="A6" s="556">
        <v>1</v>
      </c>
      <c r="B6" s="20" t="s">
        <v>329</v>
      </c>
      <c r="C6" s="556">
        <v>37</v>
      </c>
      <c r="D6" s="556">
        <v>13</v>
      </c>
      <c r="E6" s="556">
        <v>24</v>
      </c>
      <c r="F6" s="554">
        <v>0</v>
      </c>
      <c r="G6" s="556">
        <f>SUM(D6:F6)</f>
        <v>37</v>
      </c>
      <c r="H6" s="556">
        <v>0</v>
      </c>
      <c r="I6" s="556">
        <v>5</v>
      </c>
      <c r="J6" s="118">
        <v>12</v>
      </c>
      <c r="K6" s="556">
        <v>10</v>
      </c>
      <c r="L6" s="556">
        <v>10</v>
      </c>
      <c r="M6" s="556">
        <v>0</v>
      </c>
      <c r="N6" s="554">
        <v>0</v>
      </c>
      <c r="O6" s="554">
        <f>SUM(H6:N6)</f>
        <v>37</v>
      </c>
    </row>
    <row r="7" spans="1:15">
      <c r="A7" s="556">
        <v>2</v>
      </c>
      <c r="B7" s="20" t="s">
        <v>285</v>
      </c>
      <c r="C7" s="556">
        <v>89</v>
      </c>
      <c r="D7" s="556">
        <v>43</v>
      </c>
      <c r="E7" s="556">
        <v>46</v>
      </c>
      <c r="F7" s="554">
        <v>0</v>
      </c>
      <c r="G7" s="556">
        <f t="shared" ref="G7" si="0">SUM(D7:F7)</f>
        <v>89</v>
      </c>
      <c r="H7" s="556">
        <v>11</v>
      </c>
      <c r="I7" s="556">
        <v>10</v>
      </c>
      <c r="J7" s="118">
        <v>23</v>
      </c>
      <c r="K7" s="556">
        <v>6</v>
      </c>
      <c r="L7" s="556">
        <v>24</v>
      </c>
      <c r="M7" s="556">
        <v>0</v>
      </c>
      <c r="N7" s="554">
        <v>15</v>
      </c>
      <c r="O7" s="554">
        <f t="shared" ref="O7:O17" si="1">SUM(H7:N7)</f>
        <v>89</v>
      </c>
    </row>
    <row r="8" spans="1:15">
      <c r="A8" s="556">
        <v>3</v>
      </c>
      <c r="B8" s="20" t="s">
        <v>335</v>
      </c>
      <c r="C8" s="556">
        <v>4</v>
      </c>
      <c r="D8" s="556">
        <v>4</v>
      </c>
      <c r="E8" s="556">
        <v>0</v>
      </c>
      <c r="F8" s="554">
        <v>0</v>
      </c>
      <c r="G8" s="556">
        <f>SUM(D8:F8)</f>
        <v>4</v>
      </c>
      <c r="H8" s="556">
        <v>1</v>
      </c>
      <c r="I8" s="556">
        <v>1</v>
      </c>
      <c r="J8" s="118">
        <v>2</v>
      </c>
      <c r="K8" s="556">
        <v>0</v>
      </c>
      <c r="L8" s="556">
        <v>0</v>
      </c>
      <c r="M8" s="556">
        <v>0</v>
      </c>
      <c r="N8" s="554">
        <v>0</v>
      </c>
      <c r="O8" s="554">
        <f>SUM(H8:N8)</f>
        <v>4</v>
      </c>
    </row>
    <row r="9" spans="1:15">
      <c r="A9" s="556">
        <v>4</v>
      </c>
      <c r="B9" s="20" t="s">
        <v>319</v>
      </c>
      <c r="C9" s="556">
        <v>92</v>
      </c>
      <c r="D9" s="556">
        <v>22</v>
      </c>
      <c r="E9" s="556">
        <v>49</v>
      </c>
      <c r="F9" s="554">
        <v>21</v>
      </c>
      <c r="G9" s="556">
        <v>92</v>
      </c>
      <c r="H9" s="556">
        <v>22</v>
      </c>
      <c r="I9" s="556">
        <v>18</v>
      </c>
      <c r="J9" s="118">
        <v>24</v>
      </c>
      <c r="K9" s="556">
        <v>5</v>
      </c>
      <c r="L9" s="556">
        <v>7</v>
      </c>
      <c r="M9" s="556">
        <v>0</v>
      </c>
      <c r="N9" s="554">
        <v>16</v>
      </c>
      <c r="O9" s="554">
        <v>92</v>
      </c>
    </row>
    <row r="10" spans="1:15">
      <c r="A10" s="556">
        <v>5</v>
      </c>
      <c r="B10" s="20" t="s">
        <v>364</v>
      </c>
      <c r="C10" s="556">
        <v>24</v>
      </c>
      <c r="D10" s="556">
        <v>11</v>
      </c>
      <c r="E10" s="556">
        <v>8</v>
      </c>
      <c r="F10" s="554">
        <v>5</v>
      </c>
      <c r="G10" s="556">
        <v>24</v>
      </c>
      <c r="H10" s="556">
        <v>2</v>
      </c>
      <c r="I10" s="556">
        <v>6</v>
      </c>
      <c r="J10" s="118">
        <v>10</v>
      </c>
      <c r="K10" s="556">
        <v>1</v>
      </c>
      <c r="L10" s="556">
        <v>0</v>
      </c>
      <c r="M10" s="556">
        <v>0</v>
      </c>
      <c r="N10" s="554">
        <v>5</v>
      </c>
      <c r="O10" s="554">
        <v>24</v>
      </c>
    </row>
    <row r="11" spans="1:15">
      <c r="A11" s="556">
        <v>6</v>
      </c>
      <c r="B11" s="20" t="s">
        <v>464</v>
      </c>
      <c r="C11" s="556">
        <v>43</v>
      </c>
      <c r="D11" s="556">
        <v>35</v>
      </c>
      <c r="E11" s="556">
        <v>8</v>
      </c>
      <c r="F11" s="554">
        <v>0</v>
      </c>
      <c r="G11" s="556">
        <v>43</v>
      </c>
      <c r="H11" s="556">
        <v>15</v>
      </c>
      <c r="I11" s="556">
        <v>12</v>
      </c>
      <c r="J11" s="118">
        <v>13</v>
      </c>
      <c r="K11" s="556">
        <v>1</v>
      </c>
      <c r="L11" s="556">
        <v>2</v>
      </c>
      <c r="M11" s="556">
        <v>0</v>
      </c>
      <c r="N11" s="554">
        <v>0</v>
      </c>
      <c r="O11" s="554">
        <v>43</v>
      </c>
    </row>
    <row r="12" spans="1:15">
      <c r="A12" s="556">
        <v>7</v>
      </c>
      <c r="B12" s="20" t="s">
        <v>348</v>
      </c>
      <c r="C12" s="556">
        <v>28</v>
      </c>
      <c r="D12" s="556">
        <v>19</v>
      </c>
      <c r="E12" s="556">
        <v>8</v>
      </c>
      <c r="F12" s="554">
        <v>1</v>
      </c>
      <c r="G12" s="556">
        <v>28</v>
      </c>
      <c r="H12" s="556">
        <v>2</v>
      </c>
      <c r="I12" s="556">
        <v>4</v>
      </c>
      <c r="J12" s="556">
        <v>14</v>
      </c>
      <c r="K12" s="556">
        <v>3</v>
      </c>
      <c r="L12" s="556">
        <v>2</v>
      </c>
      <c r="M12" s="556">
        <v>0</v>
      </c>
      <c r="N12" s="554">
        <v>3</v>
      </c>
      <c r="O12" s="554">
        <v>28</v>
      </c>
    </row>
    <row r="13" spans="1:15">
      <c r="A13" s="556">
        <v>8</v>
      </c>
      <c r="B13" s="20" t="s">
        <v>352</v>
      </c>
      <c r="C13" s="556">
        <v>6</v>
      </c>
      <c r="D13" s="118">
        <v>6</v>
      </c>
      <c r="E13" s="118">
        <v>0</v>
      </c>
      <c r="F13" s="554">
        <v>0</v>
      </c>
      <c r="G13" s="556">
        <f t="shared" ref="G13" si="2">SUM(D13:F13)</f>
        <v>6</v>
      </c>
      <c r="H13" s="556">
        <v>1</v>
      </c>
      <c r="I13" s="556">
        <v>1</v>
      </c>
      <c r="J13" s="556">
        <v>3</v>
      </c>
      <c r="K13" s="556">
        <v>0</v>
      </c>
      <c r="L13" s="556">
        <v>1</v>
      </c>
      <c r="M13" s="556">
        <v>0</v>
      </c>
      <c r="N13" s="554">
        <v>0</v>
      </c>
      <c r="O13" s="554">
        <f t="shared" ref="O13" si="3">SUM(H13:N13)</f>
        <v>6</v>
      </c>
    </row>
    <row r="14" spans="1:15">
      <c r="A14" s="556">
        <v>9</v>
      </c>
      <c r="B14" s="20" t="s">
        <v>337</v>
      </c>
      <c r="C14" s="556">
        <v>16</v>
      </c>
      <c r="D14" s="118">
        <v>6</v>
      </c>
      <c r="E14" s="118">
        <v>8</v>
      </c>
      <c r="F14" s="554">
        <v>2</v>
      </c>
      <c r="G14" s="556">
        <v>16</v>
      </c>
      <c r="H14" s="556">
        <v>0</v>
      </c>
      <c r="I14" s="556">
        <v>2</v>
      </c>
      <c r="J14" s="556">
        <v>7</v>
      </c>
      <c r="K14" s="556">
        <v>3</v>
      </c>
      <c r="L14" s="556">
        <v>1</v>
      </c>
      <c r="M14" s="556">
        <v>0</v>
      </c>
      <c r="N14" s="554">
        <v>3</v>
      </c>
      <c r="O14" s="554">
        <v>16</v>
      </c>
    </row>
    <row r="15" spans="1:15">
      <c r="A15" s="556">
        <v>10</v>
      </c>
      <c r="B15" s="20" t="s">
        <v>183</v>
      </c>
      <c r="C15" s="556">
        <v>3</v>
      </c>
      <c r="D15" s="118">
        <v>1</v>
      </c>
      <c r="E15" s="118">
        <v>2</v>
      </c>
      <c r="F15" s="554">
        <v>0</v>
      </c>
      <c r="G15" s="556">
        <f t="shared" ref="G15:G16" si="4">SUM(D15:F15)</f>
        <v>3</v>
      </c>
      <c r="H15" s="556">
        <v>0</v>
      </c>
      <c r="I15" s="556">
        <v>2</v>
      </c>
      <c r="J15" s="556">
        <v>1</v>
      </c>
      <c r="K15" s="556">
        <v>0</v>
      </c>
      <c r="L15" s="556">
        <v>0</v>
      </c>
      <c r="M15" s="556">
        <v>0</v>
      </c>
      <c r="N15" s="554">
        <v>0</v>
      </c>
      <c r="O15" s="554">
        <f t="shared" ref="O15:O16" si="5">SUM(H15:N15)</f>
        <v>3</v>
      </c>
    </row>
    <row r="16" spans="1:15">
      <c r="A16" s="556">
        <v>11</v>
      </c>
      <c r="B16" s="20" t="s">
        <v>351</v>
      </c>
      <c r="C16" s="556">
        <v>3</v>
      </c>
      <c r="D16" s="556">
        <v>2</v>
      </c>
      <c r="E16" s="556">
        <v>1</v>
      </c>
      <c r="F16" s="554">
        <v>0</v>
      </c>
      <c r="G16" s="556">
        <f t="shared" si="4"/>
        <v>3</v>
      </c>
      <c r="H16" s="554">
        <v>0</v>
      </c>
      <c r="I16" s="554">
        <v>1</v>
      </c>
      <c r="J16" s="554">
        <v>1</v>
      </c>
      <c r="K16" s="554">
        <v>0</v>
      </c>
      <c r="L16" s="554">
        <v>0</v>
      </c>
      <c r="M16" s="554">
        <v>1</v>
      </c>
      <c r="N16" s="554">
        <v>0</v>
      </c>
      <c r="O16" s="554">
        <f t="shared" si="5"/>
        <v>3</v>
      </c>
    </row>
    <row r="17" spans="1:15">
      <c r="A17" s="556">
        <v>12</v>
      </c>
      <c r="B17" s="20" t="s">
        <v>566</v>
      </c>
      <c r="C17" s="556">
        <v>7</v>
      </c>
      <c r="D17" s="556">
        <v>6</v>
      </c>
      <c r="E17" s="556">
        <v>1</v>
      </c>
      <c r="F17" s="554">
        <v>0</v>
      </c>
      <c r="G17" s="556">
        <f t="shared" ref="G17:G20" si="6">SUM(D17:F17)</f>
        <v>7</v>
      </c>
      <c r="H17" s="556">
        <v>2</v>
      </c>
      <c r="I17" s="556">
        <v>1</v>
      </c>
      <c r="J17" s="118">
        <v>4</v>
      </c>
      <c r="K17" s="556">
        <v>0</v>
      </c>
      <c r="L17" s="556">
        <v>0</v>
      </c>
      <c r="M17" s="556">
        <v>0</v>
      </c>
      <c r="N17" s="554">
        <v>0</v>
      </c>
      <c r="O17" s="554">
        <f t="shared" si="1"/>
        <v>7</v>
      </c>
    </row>
    <row r="18" spans="1:15">
      <c r="A18" s="556">
        <v>13</v>
      </c>
      <c r="B18" s="20" t="s">
        <v>192</v>
      </c>
      <c r="C18" s="556">
        <v>49</v>
      </c>
      <c r="D18" s="556">
        <v>33</v>
      </c>
      <c r="E18" s="556">
        <v>15</v>
      </c>
      <c r="F18" s="554">
        <v>1</v>
      </c>
      <c r="G18" s="556">
        <f t="shared" si="6"/>
        <v>49</v>
      </c>
      <c r="H18" s="556">
        <v>9</v>
      </c>
      <c r="I18" s="556">
        <v>10</v>
      </c>
      <c r="J18" s="118">
        <v>13</v>
      </c>
      <c r="K18" s="556">
        <v>3</v>
      </c>
      <c r="L18" s="556">
        <v>7</v>
      </c>
      <c r="M18" s="556">
        <v>0</v>
      </c>
      <c r="N18" s="554">
        <v>7</v>
      </c>
      <c r="O18" s="554">
        <f t="shared" ref="O18:O20" si="7">SUM(H18:N18)</f>
        <v>49</v>
      </c>
    </row>
    <row r="19" spans="1:15">
      <c r="A19" s="556">
        <v>14</v>
      </c>
      <c r="B19" s="20" t="s">
        <v>590</v>
      </c>
      <c r="C19" s="556">
        <v>5</v>
      </c>
      <c r="D19" s="556">
        <v>4</v>
      </c>
      <c r="E19" s="556">
        <v>1</v>
      </c>
      <c r="F19" s="554">
        <v>0</v>
      </c>
      <c r="G19" s="556">
        <f t="shared" si="6"/>
        <v>5</v>
      </c>
      <c r="H19" s="556">
        <v>0</v>
      </c>
      <c r="I19" s="556">
        <v>1</v>
      </c>
      <c r="J19" s="556">
        <v>4</v>
      </c>
      <c r="K19" s="556">
        <v>0</v>
      </c>
      <c r="L19" s="556">
        <v>0</v>
      </c>
      <c r="M19" s="556">
        <v>0</v>
      </c>
      <c r="N19" s="554">
        <v>0</v>
      </c>
      <c r="O19" s="554">
        <f t="shared" si="7"/>
        <v>5</v>
      </c>
    </row>
    <row r="20" spans="1:15">
      <c r="A20" s="556">
        <v>15</v>
      </c>
      <c r="B20" s="20" t="s">
        <v>350</v>
      </c>
      <c r="C20" s="556">
        <v>9</v>
      </c>
      <c r="D20" s="118">
        <v>8</v>
      </c>
      <c r="E20" s="118">
        <v>1</v>
      </c>
      <c r="F20" s="554">
        <v>0</v>
      </c>
      <c r="G20" s="556">
        <f t="shared" si="6"/>
        <v>9</v>
      </c>
      <c r="H20" s="556">
        <v>2</v>
      </c>
      <c r="I20" s="556">
        <v>4</v>
      </c>
      <c r="J20" s="556">
        <v>1</v>
      </c>
      <c r="K20" s="556">
        <v>0</v>
      </c>
      <c r="L20" s="556">
        <v>1</v>
      </c>
      <c r="M20" s="556">
        <v>0</v>
      </c>
      <c r="N20" s="554">
        <v>1</v>
      </c>
      <c r="O20" s="554">
        <f t="shared" si="7"/>
        <v>9</v>
      </c>
    </row>
    <row r="21" spans="1:15">
      <c r="A21" s="556">
        <v>16</v>
      </c>
      <c r="B21" s="20" t="s">
        <v>195</v>
      </c>
      <c r="C21" s="556">
        <v>40</v>
      </c>
      <c r="D21" s="556">
        <v>15</v>
      </c>
      <c r="E21" s="556">
        <v>23</v>
      </c>
      <c r="F21" s="554">
        <v>2</v>
      </c>
      <c r="G21" s="556">
        <v>40</v>
      </c>
      <c r="H21" s="554">
        <v>5</v>
      </c>
      <c r="I21" s="554">
        <v>5</v>
      </c>
      <c r="J21" s="554">
        <v>12</v>
      </c>
      <c r="K21" s="554">
        <v>5</v>
      </c>
      <c r="L21" s="554">
        <v>6</v>
      </c>
      <c r="M21" s="554">
        <v>1</v>
      </c>
      <c r="N21" s="554">
        <v>6</v>
      </c>
      <c r="O21" s="554">
        <v>40</v>
      </c>
    </row>
    <row r="22" spans="1:15">
      <c r="A22" s="556">
        <v>17</v>
      </c>
      <c r="B22" s="20" t="s">
        <v>478</v>
      </c>
      <c r="C22" s="556">
        <v>151</v>
      </c>
      <c r="D22" s="556">
        <v>89</v>
      </c>
      <c r="E22" s="556">
        <v>57</v>
      </c>
      <c r="F22" s="554">
        <v>5</v>
      </c>
      <c r="G22" s="556">
        <v>151</v>
      </c>
      <c r="H22" s="554">
        <v>5</v>
      </c>
      <c r="I22" s="554">
        <v>13</v>
      </c>
      <c r="J22" s="554">
        <v>72</v>
      </c>
      <c r="K22" s="554">
        <v>7</v>
      </c>
      <c r="L22" s="554">
        <v>50</v>
      </c>
      <c r="M22" s="554">
        <v>1</v>
      </c>
      <c r="N22" s="554">
        <v>3</v>
      </c>
      <c r="O22" s="554">
        <v>151</v>
      </c>
    </row>
    <row r="23" spans="1:15">
      <c r="A23" s="556">
        <v>18</v>
      </c>
      <c r="B23" s="20" t="s">
        <v>22</v>
      </c>
      <c r="C23" s="471">
        <v>79</v>
      </c>
      <c r="D23" s="556">
        <v>43</v>
      </c>
      <c r="E23" s="556">
        <v>31</v>
      </c>
      <c r="F23" s="554">
        <v>5</v>
      </c>
      <c r="G23" s="556">
        <v>79</v>
      </c>
      <c r="H23" s="554">
        <v>13</v>
      </c>
      <c r="I23" s="554">
        <v>18</v>
      </c>
      <c r="J23" s="554">
        <v>35</v>
      </c>
      <c r="K23" s="554">
        <v>2</v>
      </c>
      <c r="L23" s="554">
        <v>4</v>
      </c>
      <c r="M23" s="554">
        <v>1</v>
      </c>
      <c r="N23" s="554">
        <v>6</v>
      </c>
      <c r="O23" s="554">
        <v>79</v>
      </c>
    </row>
    <row r="24" spans="1:15">
      <c r="A24" s="556"/>
      <c r="B24" s="20"/>
      <c r="C24" s="118"/>
      <c r="D24" s="556"/>
      <c r="E24" s="556"/>
      <c r="F24" s="554"/>
      <c r="G24" s="556"/>
      <c r="H24" s="554"/>
      <c r="I24" s="554"/>
      <c r="J24" s="554"/>
      <c r="K24" s="554"/>
      <c r="L24" s="554"/>
      <c r="M24" s="554"/>
      <c r="N24" s="554"/>
      <c r="O24" s="554"/>
    </row>
    <row r="25" spans="1:15">
      <c r="A25" s="551"/>
      <c r="B25" s="18"/>
      <c r="C25" s="391"/>
      <c r="D25" s="391">
        <f>SUM(D6:D23)</f>
        <v>360</v>
      </c>
      <c r="E25" s="391">
        <f>SUM(E6:E23)</f>
        <v>283</v>
      </c>
      <c r="F25" s="392">
        <f>SUM(F6:F23)</f>
        <v>42</v>
      </c>
      <c r="G25" s="391"/>
      <c r="H25" s="392">
        <f>SUM(H6:H23)</f>
        <v>90</v>
      </c>
      <c r="I25" s="392">
        <f t="shared" ref="I25:N25" si="8">SUM(I6:I23)</f>
        <v>114</v>
      </c>
      <c r="J25" s="392">
        <f t="shared" si="8"/>
        <v>251</v>
      </c>
      <c r="K25" s="392">
        <f t="shared" si="8"/>
        <v>46</v>
      </c>
      <c r="L25" s="392">
        <f t="shared" si="8"/>
        <v>115</v>
      </c>
      <c r="M25" s="392">
        <f t="shared" si="8"/>
        <v>4</v>
      </c>
      <c r="N25" s="392">
        <f t="shared" si="8"/>
        <v>65</v>
      </c>
      <c r="O25" s="554"/>
    </row>
    <row r="26" spans="1:15">
      <c r="A26" s="789" t="s">
        <v>339</v>
      </c>
      <c r="B26" s="790"/>
      <c r="C26" s="556">
        <f>SUM(C6:C25)</f>
        <v>685</v>
      </c>
      <c r="D26" s="786">
        <f>SUM(D25:F25)</f>
        <v>685</v>
      </c>
      <c r="E26" s="787"/>
      <c r="F26" s="788"/>
      <c r="G26" s="20">
        <f>SUM(G6:G25)</f>
        <v>685</v>
      </c>
      <c r="H26" s="786">
        <f>SUM(H25:N25)</f>
        <v>685</v>
      </c>
      <c r="I26" s="787"/>
      <c r="J26" s="787"/>
      <c r="K26" s="787"/>
      <c r="L26" s="787"/>
      <c r="M26" s="787"/>
      <c r="N26" s="788"/>
      <c r="O26" s="20">
        <f>SUM(O6:O25)</f>
        <v>685</v>
      </c>
    </row>
    <row r="35" spans="1:26" ht="18.75">
      <c r="A35" s="727" t="s">
        <v>670</v>
      </c>
      <c r="B35" s="727"/>
      <c r="C35" s="727"/>
      <c r="D35" s="727"/>
      <c r="E35" s="727"/>
      <c r="F35" s="727"/>
      <c r="G35" s="727"/>
      <c r="J35" s="727" t="s">
        <v>668</v>
      </c>
      <c r="K35" s="727"/>
      <c r="L35" s="727"/>
      <c r="M35" s="727"/>
      <c r="N35" s="727"/>
      <c r="O35" s="273"/>
    </row>
    <row r="37" spans="1:26" ht="36">
      <c r="A37" s="741" t="s">
        <v>45</v>
      </c>
      <c r="B37" s="803" t="s">
        <v>51</v>
      </c>
      <c r="C37" s="804"/>
      <c r="D37" s="805"/>
      <c r="E37" s="826" t="s">
        <v>118</v>
      </c>
      <c r="F37" s="827"/>
      <c r="G37" s="828"/>
      <c r="J37" s="741" t="s">
        <v>45</v>
      </c>
      <c r="K37" s="803" t="s">
        <v>51</v>
      </c>
      <c r="L37" s="804"/>
      <c r="M37" s="805"/>
      <c r="N37" s="473" t="s">
        <v>118</v>
      </c>
      <c r="O37" s="474"/>
      <c r="P37" s="475"/>
    </row>
    <row r="38" spans="1:26">
      <c r="A38" s="741"/>
      <c r="B38" s="806"/>
      <c r="C38" s="807"/>
      <c r="D38" s="808"/>
      <c r="E38" s="561" t="s">
        <v>376</v>
      </c>
      <c r="F38" s="387" t="s">
        <v>377</v>
      </c>
      <c r="G38" s="387" t="s">
        <v>378</v>
      </c>
      <c r="J38" s="741"/>
      <c r="K38" s="806"/>
      <c r="L38" s="807"/>
      <c r="M38" s="808"/>
      <c r="N38" s="561" t="s">
        <v>376</v>
      </c>
      <c r="O38" s="387" t="s">
        <v>377</v>
      </c>
      <c r="P38" s="387" t="s">
        <v>378</v>
      </c>
    </row>
    <row r="39" spans="1:26">
      <c r="A39" s="553" t="s">
        <v>57</v>
      </c>
      <c r="B39" s="809" t="s">
        <v>58</v>
      </c>
      <c r="C39" s="810"/>
      <c r="D39" s="811"/>
      <c r="E39" s="587">
        <f t="shared" ref="E39:E52" si="9">SUM(S39:T39)</f>
        <v>0.09</v>
      </c>
      <c r="F39" s="588">
        <f t="shared" ref="F39:F53" si="10">SUM(V39:W39)</f>
        <v>1.27</v>
      </c>
      <c r="G39" s="588">
        <f t="shared" ref="G39:G52" si="11">SUM(Y39:Z39)</f>
        <v>0.6399999999999999</v>
      </c>
      <c r="J39" s="553" t="s">
        <v>57</v>
      </c>
      <c r="K39" s="809" t="s">
        <v>58</v>
      </c>
      <c r="L39" s="810"/>
      <c r="M39" s="811"/>
      <c r="N39" s="389">
        <v>0.03</v>
      </c>
      <c r="O39" s="388">
        <v>0.62</v>
      </c>
      <c r="P39" s="388">
        <v>0.35</v>
      </c>
      <c r="Q39" s="394"/>
      <c r="S39" s="389">
        <v>0.06</v>
      </c>
      <c r="T39" s="389">
        <v>0.03</v>
      </c>
      <c r="U39" s="389"/>
      <c r="V39" s="388">
        <v>0.65</v>
      </c>
      <c r="W39" s="388">
        <v>0.62</v>
      </c>
      <c r="X39" s="388"/>
      <c r="Y39" s="388">
        <v>0.28999999999999998</v>
      </c>
      <c r="Z39" s="388">
        <v>0.35</v>
      </c>
    </row>
    <row r="40" spans="1:26">
      <c r="A40" s="553" t="s">
        <v>59</v>
      </c>
      <c r="B40" s="809" t="s">
        <v>60</v>
      </c>
      <c r="C40" s="810"/>
      <c r="D40" s="811"/>
      <c r="E40" s="587">
        <f t="shared" si="9"/>
        <v>0.02</v>
      </c>
      <c r="F40" s="588">
        <f t="shared" si="10"/>
        <v>1.46</v>
      </c>
      <c r="G40" s="588">
        <f t="shared" si="11"/>
        <v>0.5</v>
      </c>
      <c r="J40" s="553" t="s">
        <v>59</v>
      </c>
      <c r="K40" s="809" t="s">
        <v>60</v>
      </c>
      <c r="L40" s="810"/>
      <c r="M40" s="811"/>
      <c r="N40" s="389">
        <v>0</v>
      </c>
      <c r="O40" s="388">
        <v>0.72</v>
      </c>
      <c r="P40" s="388">
        <v>0.27</v>
      </c>
      <c r="Q40" s="394"/>
      <c r="S40" s="389">
        <v>0.02</v>
      </c>
      <c r="T40" s="389">
        <v>0</v>
      </c>
      <c r="U40" s="389"/>
      <c r="V40" s="388">
        <v>0.74</v>
      </c>
      <c r="W40" s="388">
        <v>0.72</v>
      </c>
      <c r="X40" s="388"/>
      <c r="Y40" s="388">
        <v>0.23</v>
      </c>
      <c r="Z40" s="388">
        <v>0.27</v>
      </c>
    </row>
    <row r="41" spans="1:26">
      <c r="A41" s="553" t="s">
        <v>61</v>
      </c>
      <c r="B41" s="809" t="s">
        <v>62</v>
      </c>
      <c r="C41" s="810"/>
      <c r="D41" s="811"/>
      <c r="E41" s="587">
        <f t="shared" si="9"/>
        <v>0.03</v>
      </c>
      <c r="F41" s="588">
        <f t="shared" si="10"/>
        <v>1.23</v>
      </c>
      <c r="G41" s="588">
        <f t="shared" si="11"/>
        <v>0.74</v>
      </c>
      <c r="J41" s="553" t="s">
        <v>61</v>
      </c>
      <c r="K41" s="809" t="s">
        <v>62</v>
      </c>
      <c r="L41" s="810"/>
      <c r="M41" s="811"/>
      <c r="N41" s="389">
        <v>0.01</v>
      </c>
      <c r="O41" s="388">
        <v>0.65</v>
      </c>
      <c r="P41" s="388">
        <v>0.34</v>
      </c>
      <c r="Q41" s="394"/>
      <c r="S41" s="389">
        <v>0.02</v>
      </c>
      <c r="T41" s="389">
        <v>0.01</v>
      </c>
      <c r="U41" s="389"/>
      <c r="V41" s="388">
        <v>0.57999999999999996</v>
      </c>
      <c r="W41" s="388">
        <v>0.65</v>
      </c>
      <c r="X41" s="388"/>
      <c r="Y41" s="388">
        <v>0.4</v>
      </c>
      <c r="Z41" s="388">
        <v>0.34</v>
      </c>
    </row>
    <row r="42" spans="1:26">
      <c r="A42" s="553" t="s">
        <v>63</v>
      </c>
      <c r="B42" s="809" t="s">
        <v>64</v>
      </c>
      <c r="C42" s="810"/>
      <c r="D42" s="811"/>
      <c r="E42" s="587">
        <f t="shared" si="9"/>
        <v>0.02</v>
      </c>
      <c r="F42" s="588">
        <f t="shared" si="10"/>
        <v>1.4100000000000001</v>
      </c>
      <c r="G42" s="588">
        <f t="shared" si="11"/>
        <v>0.58000000000000007</v>
      </c>
      <c r="J42" s="553" t="s">
        <v>63</v>
      </c>
      <c r="K42" s="809" t="s">
        <v>64</v>
      </c>
      <c r="L42" s="810"/>
      <c r="M42" s="811"/>
      <c r="N42" s="389">
        <v>0.01</v>
      </c>
      <c r="O42" s="388">
        <v>0.74</v>
      </c>
      <c r="P42" s="388">
        <v>0.26</v>
      </c>
      <c r="Q42" s="394"/>
      <c r="S42" s="389">
        <v>0.01</v>
      </c>
      <c r="T42" s="389">
        <v>0.01</v>
      </c>
      <c r="U42" s="389"/>
      <c r="V42" s="388">
        <v>0.67</v>
      </c>
      <c r="W42" s="388">
        <v>0.74</v>
      </c>
      <c r="X42" s="388"/>
      <c r="Y42" s="388">
        <v>0.32</v>
      </c>
      <c r="Z42" s="388">
        <v>0.26</v>
      </c>
    </row>
    <row r="43" spans="1:26">
      <c r="A43" s="553" t="s">
        <v>65</v>
      </c>
      <c r="B43" s="809" t="s">
        <v>66</v>
      </c>
      <c r="C43" s="810"/>
      <c r="D43" s="811"/>
      <c r="E43" s="587">
        <f t="shared" si="9"/>
        <v>0.01</v>
      </c>
      <c r="F43" s="588">
        <f t="shared" si="10"/>
        <v>1.3</v>
      </c>
      <c r="G43" s="588">
        <f t="shared" si="11"/>
        <v>0.69</v>
      </c>
      <c r="J43" s="553" t="s">
        <v>65</v>
      </c>
      <c r="K43" s="809" t="s">
        <v>66</v>
      </c>
      <c r="L43" s="810"/>
      <c r="M43" s="811"/>
      <c r="N43" s="389">
        <v>0</v>
      </c>
      <c r="O43" s="388">
        <v>0.67</v>
      </c>
      <c r="P43" s="388">
        <v>0.33</v>
      </c>
      <c r="Q43" s="394"/>
      <c r="S43" s="389">
        <v>0.01</v>
      </c>
      <c r="T43" s="389">
        <v>0</v>
      </c>
      <c r="U43" s="389"/>
      <c r="V43" s="388">
        <v>0.63</v>
      </c>
      <c r="W43" s="388">
        <v>0.67</v>
      </c>
      <c r="X43" s="388"/>
      <c r="Y43" s="388">
        <v>0.36</v>
      </c>
      <c r="Z43" s="388">
        <v>0.33</v>
      </c>
    </row>
    <row r="44" spans="1:26">
      <c r="A44" s="553" t="s">
        <v>67</v>
      </c>
      <c r="B44" s="809" t="s">
        <v>68</v>
      </c>
      <c r="C44" s="810"/>
      <c r="D44" s="811"/>
      <c r="E44" s="587">
        <f t="shared" si="9"/>
        <v>0.04</v>
      </c>
      <c r="F44" s="588">
        <f t="shared" si="10"/>
        <v>1.1200000000000001</v>
      </c>
      <c r="G44" s="588">
        <f t="shared" si="11"/>
        <v>0.85</v>
      </c>
      <c r="J44" s="553" t="s">
        <v>67</v>
      </c>
      <c r="K44" s="809" t="s">
        <v>68</v>
      </c>
      <c r="L44" s="810"/>
      <c r="M44" s="811"/>
      <c r="N44" s="389">
        <v>0.01</v>
      </c>
      <c r="O44" s="388">
        <v>0.56000000000000005</v>
      </c>
      <c r="P44" s="388">
        <v>0.43</v>
      </c>
      <c r="Q44" s="394"/>
      <c r="S44" s="389">
        <v>0.03</v>
      </c>
      <c r="T44" s="389">
        <v>0.01</v>
      </c>
      <c r="U44" s="389"/>
      <c r="V44" s="388">
        <v>0.56000000000000005</v>
      </c>
      <c r="W44" s="388">
        <v>0.56000000000000005</v>
      </c>
      <c r="X44" s="388"/>
      <c r="Y44" s="388">
        <v>0.42</v>
      </c>
      <c r="Z44" s="388">
        <v>0.43</v>
      </c>
    </row>
    <row r="45" spans="1:26">
      <c r="A45" s="553" t="s">
        <v>69</v>
      </c>
      <c r="B45" s="809" t="s">
        <v>70</v>
      </c>
      <c r="C45" s="810"/>
      <c r="D45" s="811"/>
      <c r="E45" s="587">
        <f t="shared" si="9"/>
        <v>0.1</v>
      </c>
      <c r="F45" s="588">
        <f t="shared" si="10"/>
        <v>1.25</v>
      </c>
      <c r="G45" s="588">
        <f t="shared" si="11"/>
        <v>0.65</v>
      </c>
      <c r="J45" s="553" t="s">
        <v>69</v>
      </c>
      <c r="K45" s="809" t="s">
        <v>70</v>
      </c>
      <c r="L45" s="810"/>
      <c r="M45" s="811"/>
      <c r="N45" s="389">
        <v>0.04</v>
      </c>
      <c r="O45" s="388">
        <v>0.57999999999999996</v>
      </c>
      <c r="P45" s="388">
        <v>0.38</v>
      </c>
      <c r="Q45" s="394"/>
      <c r="S45" s="389">
        <v>0.06</v>
      </c>
      <c r="T45" s="389">
        <v>0.04</v>
      </c>
      <c r="U45" s="389"/>
      <c r="V45" s="388">
        <v>0.67</v>
      </c>
      <c r="W45" s="388">
        <v>0.57999999999999996</v>
      </c>
      <c r="X45" s="388"/>
      <c r="Y45" s="388">
        <v>0.27</v>
      </c>
      <c r="Z45" s="388">
        <v>0.38</v>
      </c>
    </row>
    <row r="46" spans="1:26">
      <c r="A46" s="553" t="s">
        <v>71</v>
      </c>
      <c r="B46" s="809" t="s">
        <v>72</v>
      </c>
      <c r="C46" s="810"/>
      <c r="D46" s="811"/>
      <c r="E46" s="587">
        <f t="shared" si="9"/>
        <v>0.02</v>
      </c>
      <c r="F46" s="588">
        <f t="shared" si="10"/>
        <v>1.53</v>
      </c>
      <c r="G46" s="588">
        <f t="shared" si="11"/>
        <v>0.45</v>
      </c>
      <c r="J46" s="553" t="s">
        <v>71</v>
      </c>
      <c r="K46" s="809" t="s">
        <v>72</v>
      </c>
      <c r="L46" s="810"/>
      <c r="M46" s="811"/>
      <c r="N46" s="389">
        <v>0.01</v>
      </c>
      <c r="O46" s="388">
        <v>0.76</v>
      </c>
      <c r="P46" s="388">
        <v>0.23</v>
      </c>
      <c r="Q46" s="394"/>
      <c r="S46" s="389">
        <v>0.01</v>
      </c>
      <c r="T46" s="389">
        <v>0.01</v>
      </c>
      <c r="U46" s="389"/>
      <c r="V46" s="388">
        <v>0.77</v>
      </c>
      <c r="W46" s="388">
        <v>0.76</v>
      </c>
      <c r="X46" s="388"/>
      <c r="Y46" s="388">
        <v>0.22</v>
      </c>
      <c r="Z46" s="388">
        <v>0.23</v>
      </c>
    </row>
    <row r="47" spans="1:26">
      <c r="A47" s="553" t="s">
        <v>73</v>
      </c>
      <c r="B47" s="809" t="s">
        <v>74</v>
      </c>
      <c r="C47" s="810"/>
      <c r="D47" s="811"/>
      <c r="E47" s="587">
        <f t="shared" si="9"/>
        <v>0.03</v>
      </c>
      <c r="F47" s="588">
        <f t="shared" si="10"/>
        <v>1.31</v>
      </c>
      <c r="G47" s="588">
        <f t="shared" si="11"/>
        <v>0.66</v>
      </c>
      <c r="J47" s="553" t="s">
        <v>73</v>
      </c>
      <c r="K47" s="809" t="s">
        <v>74</v>
      </c>
      <c r="L47" s="810"/>
      <c r="M47" s="811"/>
      <c r="N47" s="389">
        <v>0.01</v>
      </c>
      <c r="O47" s="388">
        <v>0.65</v>
      </c>
      <c r="P47" s="388">
        <v>0.34</v>
      </c>
      <c r="Q47" s="394"/>
      <c r="S47" s="389">
        <v>0.02</v>
      </c>
      <c r="T47" s="389">
        <v>0.01</v>
      </c>
      <c r="U47" s="389"/>
      <c r="V47" s="388">
        <v>0.66</v>
      </c>
      <c r="W47" s="388">
        <v>0.65</v>
      </c>
      <c r="X47" s="388"/>
      <c r="Y47" s="388">
        <v>0.32</v>
      </c>
      <c r="Z47" s="388">
        <v>0.34</v>
      </c>
    </row>
    <row r="48" spans="1:26" ht="15.75" customHeight="1">
      <c r="A48" s="553" t="s">
        <v>75</v>
      </c>
      <c r="B48" s="809" t="s">
        <v>76</v>
      </c>
      <c r="C48" s="810"/>
      <c r="D48" s="811"/>
      <c r="E48" s="587">
        <f t="shared" si="9"/>
        <v>0.03</v>
      </c>
      <c r="F48" s="588">
        <f t="shared" si="10"/>
        <v>1.45</v>
      </c>
      <c r="G48" s="588">
        <f t="shared" si="11"/>
        <v>0.52</v>
      </c>
      <c r="J48" s="553" t="s">
        <v>75</v>
      </c>
      <c r="K48" s="809" t="s">
        <v>76</v>
      </c>
      <c r="L48" s="810"/>
      <c r="M48" s="811"/>
      <c r="N48" s="389">
        <v>0.01</v>
      </c>
      <c r="O48" s="388">
        <v>0.75</v>
      </c>
      <c r="P48" s="388">
        <v>0.25</v>
      </c>
      <c r="Q48" s="394"/>
      <c r="S48" s="389">
        <v>0.02</v>
      </c>
      <c r="T48" s="389">
        <v>0.01</v>
      </c>
      <c r="U48" s="389"/>
      <c r="V48" s="388">
        <v>0.7</v>
      </c>
      <c r="W48" s="388">
        <v>0.75</v>
      </c>
      <c r="X48" s="388"/>
      <c r="Y48" s="388">
        <v>0.27</v>
      </c>
      <c r="Z48" s="388">
        <v>0.25</v>
      </c>
    </row>
    <row r="49" spans="1:26">
      <c r="A49" s="553" t="s">
        <v>77</v>
      </c>
      <c r="B49" s="809" t="s">
        <v>78</v>
      </c>
      <c r="C49" s="810"/>
      <c r="D49" s="811"/>
      <c r="E49" s="587">
        <f t="shared" si="9"/>
        <v>9.0000000000000011E-2</v>
      </c>
      <c r="F49" s="588">
        <f t="shared" si="10"/>
        <v>0.92999999999999994</v>
      </c>
      <c r="G49" s="588">
        <f t="shared" si="11"/>
        <v>0.99</v>
      </c>
      <c r="J49" s="553" t="s">
        <v>77</v>
      </c>
      <c r="K49" s="809" t="s">
        <v>78</v>
      </c>
      <c r="L49" s="810"/>
      <c r="M49" s="811"/>
      <c r="N49" s="389">
        <v>0.02</v>
      </c>
      <c r="O49" s="388">
        <v>0.47</v>
      </c>
      <c r="P49" s="388">
        <v>0.52</v>
      </c>
      <c r="Q49" s="394"/>
      <c r="S49" s="389">
        <v>7.0000000000000007E-2</v>
      </c>
      <c r="T49" s="389">
        <v>0.02</v>
      </c>
      <c r="U49" s="389"/>
      <c r="V49" s="388">
        <v>0.46</v>
      </c>
      <c r="W49" s="388">
        <v>0.47</v>
      </c>
      <c r="X49" s="388"/>
      <c r="Y49" s="388">
        <v>0.47</v>
      </c>
      <c r="Z49" s="388">
        <v>0.52</v>
      </c>
    </row>
    <row r="50" spans="1:26">
      <c r="A50" s="553" t="s">
        <v>79</v>
      </c>
      <c r="B50" s="809" t="s">
        <v>80</v>
      </c>
      <c r="C50" s="810"/>
      <c r="D50" s="811"/>
      <c r="E50" s="587">
        <f t="shared" si="9"/>
        <v>0.09</v>
      </c>
      <c r="F50" s="588">
        <f t="shared" si="10"/>
        <v>0.81</v>
      </c>
      <c r="G50" s="588">
        <f t="shared" si="11"/>
        <v>1.0900000000000001</v>
      </c>
      <c r="J50" s="553" t="s">
        <v>79</v>
      </c>
      <c r="K50" s="809" t="s">
        <v>80</v>
      </c>
      <c r="L50" s="810"/>
      <c r="M50" s="811"/>
      <c r="N50" s="389">
        <v>0.03</v>
      </c>
      <c r="O50" s="388">
        <v>0.41</v>
      </c>
      <c r="P50" s="388">
        <v>0.56000000000000005</v>
      </c>
      <c r="Q50" s="394"/>
      <c r="S50" s="389">
        <v>0.06</v>
      </c>
      <c r="T50" s="389">
        <v>0.03</v>
      </c>
      <c r="U50" s="389"/>
      <c r="V50" s="388">
        <v>0.4</v>
      </c>
      <c r="W50" s="388">
        <v>0.41</v>
      </c>
      <c r="X50" s="388"/>
      <c r="Y50" s="388">
        <v>0.53</v>
      </c>
      <c r="Z50" s="388">
        <v>0.56000000000000005</v>
      </c>
    </row>
    <row r="51" spans="1:26">
      <c r="A51" s="553" t="s">
        <v>81</v>
      </c>
      <c r="B51" s="809" t="s">
        <v>82</v>
      </c>
      <c r="C51" s="810"/>
      <c r="D51" s="811"/>
      <c r="E51" s="587">
        <f t="shared" si="9"/>
        <v>0.04</v>
      </c>
      <c r="F51" s="588">
        <f t="shared" si="10"/>
        <v>1.19</v>
      </c>
      <c r="G51" s="588">
        <f t="shared" si="11"/>
        <v>0.76</v>
      </c>
      <c r="J51" s="553" t="s">
        <v>81</v>
      </c>
      <c r="K51" s="809" t="s">
        <v>82</v>
      </c>
      <c r="L51" s="810"/>
      <c r="M51" s="811"/>
      <c r="N51" s="389">
        <v>0.01</v>
      </c>
      <c r="O51" s="388">
        <v>0.6</v>
      </c>
      <c r="P51" s="388">
        <v>0.38</v>
      </c>
      <c r="Q51" s="394"/>
      <c r="S51" s="389">
        <v>0.03</v>
      </c>
      <c r="T51" s="389">
        <v>0.01</v>
      </c>
      <c r="U51" s="389"/>
      <c r="V51" s="388">
        <v>0.59</v>
      </c>
      <c r="W51" s="388">
        <v>0.6</v>
      </c>
      <c r="X51" s="388"/>
      <c r="Y51" s="388">
        <v>0.38</v>
      </c>
      <c r="Z51" s="388">
        <v>0.38</v>
      </c>
    </row>
    <row r="52" spans="1:26">
      <c r="A52" s="126" t="s">
        <v>83</v>
      </c>
      <c r="B52" s="800" t="s">
        <v>84</v>
      </c>
      <c r="C52" s="801"/>
      <c r="D52" s="802"/>
      <c r="E52" s="587">
        <f t="shared" si="9"/>
        <v>0.02</v>
      </c>
      <c r="F52" s="588">
        <f t="shared" si="10"/>
        <v>1.04</v>
      </c>
      <c r="G52" s="588">
        <f t="shared" si="11"/>
        <v>0.94</v>
      </c>
      <c r="J52" s="126" t="s">
        <v>83</v>
      </c>
      <c r="K52" s="800" t="s">
        <v>84</v>
      </c>
      <c r="L52" s="801"/>
      <c r="M52" s="802"/>
      <c r="N52" s="389">
        <v>0</v>
      </c>
      <c r="O52" s="388">
        <v>0.51</v>
      </c>
      <c r="P52" s="388">
        <v>0.49</v>
      </c>
      <c r="Q52" s="394"/>
      <c r="S52" s="389">
        <v>0.02</v>
      </c>
      <c r="T52" s="389">
        <v>0</v>
      </c>
      <c r="U52" s="389"/>
      <c r="V52" s="388">
        <v>0.53</v>
      </c>
      <c r="W52" s="388">
        <v>0.51</v>
      </c>
      <c r="X52" s="388"/>
      <c r="Y52" s="388">
        <v>0.45</v>
      </c>
      <c r="Z52" s="388">
        <v>0.49</v>
      </c>
    </row>
    <row r="53" spans="1:26">
      <c r="A53" s="786" t="s">
        <v>30</v>
      </c>
      <c r="B53" s="787"/>
      <c r="C53" s="787"/>
      <c r="D53" s="788"/>
      <c r="E53" s="589">
        <f>SUM(E39:E52)</f>
        <v>0.63000000000000023</v>
      </c>
      <c r="F53" s="589">
        <f t="shared" si="10"/>
        <v>17.299999999999997</v>
      </c>
      <c r="G53" s="589">
        <f t="shared" ref="G53" si="12">SUM(G39:G52)</f>
        <v>10.06</v>
      </c>
      <c r="J53" s="786" t="s">
        <v>30</v>
      </c>
      <c r="K53" s="787"/>
      <c r="L53" s="787"/>
      <c r="M53" s="788"/>
      <c r="N53" s="393">
        <f>SUM(N39:N52)</f>
        <v>0.19</v>
      </c>
      <c r="O53" s="393">
        <f>SUM(O39:O52)</f>
        <v>8.69</v>
      </c>
      <c r="P53" s="393">
        <f>SUM(P39:P52)</f>
        <v>5.13</v>
      </c>
      <c r="Q53" s="394"/>
      <c r="S53" s="393">
        <f>SUM(S39:S52)</f>
        <v>0.44000000000000006</v>
      </c>
      <c r="T53" s="393">
        <f>SUM(T39:T52)</f>
        <v>0.19</v>
      </c>
      <c r="U53" s="393"/>
      <c r="V53" s="393">
        <f>SUM(V39:V52)</f>
        <v>8.61</v>
      </c>
      <c r="W53" s="393">
        <f>SUM(W39:W52)</f>
        <v>8.69</v>
      </c>
      <c r="X53" s="393"/>
      <c r="Y53" s="393">
        <f>SUM(Y39:Y52)</f>
        <v>4.9300000000000006</v>
      </c>
      <c r="Z53" s="393">
        <f>SUM(Z39:Z52)</f>
        <v>5.13</v>
      </c>
    </row>
    <row r="54" spans="1:26">
      <c r="A54" s="558"/>
      <c r="B54" s="559"/>
      <c r="C54" s="559"/>
      <c r="D54" s="560"/>
      <c r="E54" s="589">
        <f>E53/2</f>
        <v>0.31500000000000011</v>
      </c>
      <c r="F54" s="589">
        <f>F53/2</f>
        <v>8.6499999999999986</v>
      </c>
      <c r="G54" s="589">
        <f>G53/2</f>
        <v>5.03</v>
      </c>
      <c r="J54" s="558"/>
      <c r="K54" s="559"/>
      <c r="L54" s="559"/>
      <c r="M54" s="560"/>
      <c r="N54" s="393"/>
      <c r="O54" s="393"/>
      <c r="P54" s="393"/>
      <c r="Q54" s="394"/>
      <c r="S54" s="586"/>
      <c r="T54" s="586"/>
      <c r="U54" s="586"/>
      <c r="V54" s="586"/>
      <c r="W54" s="586"/>
      <c r="X54" s="586"/>
      <c r="Y54" s="586"/>
      <c r="Z54" s="586"/>
    </row>
    <row r="55" spans="1:26" ht="18.75">
      <c r="A55" s="711" t="s">
        <v>379</v>
      </c>
      <c r="B55" s="711"/>
      <c r="C55" s="390"/>
      <c r="D55" s="390"/>
      <c r="E55" s="390">
        <f>E54/14*100%</f>
        <v>2.250000000000001E-2</v>
      </c>
      <c r="F55" s="390">
        <f>F54/14*100%</f>
        <v>0.61785714285714277</v>
      </c>
      <c r="G55" s="390">
        <f>G54/14*100%</f>
        <v>0.35928571428571432</v>
      </c>
      <c r="H55" s="29">
        <f>SUM(E55:G55)</f>
        <v>0.99964285714285706</v>
      </c>
      <c r="J55" s="711" t="s">
        <v>379</v>
      </c>
      <c r="K55" s="711"/>
      <c r="L55" s="390"/>
      <c r="M55" s="390"/>
      <c r="N55" s="390">
        <f>N53/14*100%</f>
        <v>1.3571428571428571E-2</v>
      </c>
      <c r="O55" s="390">
        <f>O53/14*100%</f>
        <v>0.62071428571428566</v>
      </c>
      <c r="P55" s="390">
        <f>P53/14*100%</f>
        <v>0.36642857142857144</v>
      </c>
      <c r="Q55" s="29">
        <f>SUM(N55:P55)</f>
        <v>1.0007142857142857</v>
      </c>
    </row>
    <row r="72" ht="15.75" customHeight="1"/>
  </sheetData>
  <mergeCells count="51">
    <mergeCell ref="J55:K55"/>
    <mergeCell ref="K45:M45"/>
    <mergeCell ref="K46:M46"/>
    <mergeCell ref="K47:M47"/>
    <mergeCell ref="K48:M48"/>
    <mergeCell ref="K49:M49"/>
    <mergeCell ref="K50:M50"/>
    <mergeCell ref="A55:B55"/>
    <mergeCell ref="J35:N35"/>
    <mergeCell ref="J37:J38"/>
    <mergeCell ref="K37:M38"/>
    <mergeCell ref="K39:M39"/>
    <mergeCell ref="K40:M40"/>
    <mergeCell ref="K41:M41"/>
    <mergeCell ref="K42:M42"/>
    <mergeCell ref="K43:M43"/>
    <mergeCell ref="K44:M44"/>
    <mergeCell ref="B45:D45"/>
    <mergeCell ref="B46:D46"/>
    <mergeCell ref="B47:D47"/>
    <mergeCell ref="B48:D48"/>
    <mergeCell ref="B49:D49"/>
    <mergeCell ref="B50:D50"/>
    <mergeCell ref="B51:D51"/>
    <mergeCell ref="B52:D52"/>
    <mergeCell ref="A53:D53"/>
    <mergeCell ref="H4:N4"/>
    <mergeCell ref="A37:A38"/>
    <mergeCell ref="B37:D38"/>
    <mergeCell ref="E37:G37"/>
    <mergeCell ref="B39:D39"/>
    <mergeCell ref="B40:D40"/>
    <mergeCell ref="B41:D41"/>
    <mergeCell ref="B42:D42"/>
    <mergeCell ref="B43:D43"/>
    <mergeCell ref="K51:M51"/>
    <mergeCell ref="K52:M52"/>
    <mergeCell ref="J53:M53"/>
    <mergeCell ref="A26:B26"/>
    <mergeCell ref="D26:F26"/>
    <mergeCell ref="H26:N26"/>
    <mergeCell ref="A35:G35"/>
    <mergeCell ref="B44:D44"/>
    <mergeCell ref="A1:O1"/>
    <mergeCell ref="A2:O2"/>
    <mergeCell ref="A4:A5"/>
    <mergeCell ref="B4:B5"/>
    <mergeCell ref="C4:C5"/>
    <mergeCell ref="G4:G5"/>
    <mergeCell ref="D4:F4"/>
    <mergeCell ref="O4:O5"/>
  </mergeCells>
  <pageMargins left="0.70866141732283472" right="0.27559055118110237" top="0.56999999999999995" bottom="0.74803149606299213" header="0.31496062992125984" footer="0.31496062992125984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BJ104"/>
  <sheetViews>
    <sheetView topLeftCell="A16" workbookViewId="0">
      <selection activeCell="I22" sqref="I22"/>
    </sheetView>
  </sheetViews>
  <sheetFormatPr defaultRowHeight="15"/>
  <cols>
    <col min="1" max="1" width="3.7109375" customWidth="1"/>
    <col min="2" max="2" width="19.7109375" customWidth="1"/>
    <col min="3" max="4" width="5" customWidth="1"/>
    <col min="5" max="5" width="7.85546875" customWidth="1"/>
    <col min="6" max="19" width="7.5703125" customWidth="1"/>
    <col min="20" max="61" width="5.42578125" customWidth="1"/>
  </cols>
  <sheetData>
    <row r="3" spans="1:61" ht="23.25">
      <c r="A3" s="677" t="s">
        <v>94</v>
      </c>
      <c r="B3" s="677"/>
      <c r="C3" s="677"/>
      <c r="D3" s="677"/>
      <c r="E3" s="677"/>
      <c r="F3" s="677"/>
      <c r="G3" s="677"/>
      <c r="H3" s="677"/>
      <c r="I3" s="677"/>
      <c r="J3" s="677"/>
      <c r="K3" s="677"/>
      <c r="L3" s="677"/>
      <c r="M3" s="677"/>
      <c r="N3" s="677"/>
      <c r="O3" s="677"/>
      <c r="P3" s="677"/>
      <c r="Q3" s="677"/>
      <c r="R3" s="677"/>
      <c r="S3" s="677"/>
      <c r="T3" s="677"/>
      <c r="U3" s="677"/>
      <c r="V3" s="677"/>
      <c r="W3" s="677"/>
      <c r="X3" s="677"/>
      <c r="Y3" s="677"/>
      <c r="Z3" s="677"/>
      <c r="AA3" s="677"/>
      <c r="AB3" s="677"/>
      <c r="AC3" s="677"/>
      <c r="AD3" s="677"/>
      <c r="AE3" s="677"/>
      <c r="AF3" s="677"/>
      <c r="AG3" s="677"/>
      <c r="AH3" s="677"/>
      <c r="AI3" s="677"/>
      <c r="AJ3" s="677"/>
      <c r="AK3" s="677"/>
      <c r="AL3" s="677"/>
      <c r="AM3" s="677"/>
      <c r="AN3" s="677"/>
      <c r="AO3" s="677"/>
      <c r="AP3" s="677"/>
      <c r="AQ3" s="677"/>
      <c r="AR3" s="677"/>
      <c r="AS3" s="677"/>
      <c r="AT3" s="677"/>
      <c r="AU3" s="677"/>
      <c r="AV3" s="677"/>
      <c r="AW3" s="677"/>
      <c r="AX3" s="677"/>
      <c r="AY3" s="677"/>
      <c r="AZ3" s="677"/>
      <c r="BA3" s="677"/>
      <c r="BB3" s="677"/>
      <c r="BC3" s="677"/>
      <c r="BD3" s="677"/>
      <c r="BE3" s="677"/>
      <c r="BF3" s="677"/>
      <c r="BG3" s="677"/>
      <c r="BH3" s="677"/>
      <c r="BI3" s="677"/>
    </row>
    <row r="5" spans="1:61">
      <c r="A5" s="676" t="s">
        <v>0</v>
      </c>
      <c r="B5" s="676" t="s">
        <v>93</v>
      </c>
      <c r="C5" s="242"/>
      <c r="D5" s="242"/>
      <c r="E5" s="242"/>
      <c r="F5" s="678" t="s">
        <v>94</v>
      </c>
      <c r="G5" s="679"/>
      <c r="H5" s="679"/>
      <c r="I5" s="679"/>
      <c r="J5" s="679"/>
      <c r="K5" s="679"/>
      <c r="L5" s="679"/>
      <c r="M5" s="679"/>
      <c r="N5" s="679"/>
      <c r="O5" s="679"/>
      <c r="P5" s="679"/>
      <c r="Q5" s="679"/>
      <c r="R5" s="679"/>
      <c r="S5" s="679"/>
      <c r="T5" s="679"/>
      <c r="U5" s="679"/>
      <c r="V5" s="679"/>
      <c r="W5" s="679"/>
      <c r="X5" s="679"/>
      <c r="Y5" s="679"/>
      <c r="Z5" s="679"/>
      <c r="AA5" s="679"/>
      <c r="AB5" s="679"/>
      <c r="AC5" s="679"/>
      <c r="AD5" s="679"/>
      <c r="AE5" s="679"/>
      <c r="AF5" s="679"/>
      <c r="AG5" s="679"/>
      <c r="AH5" s="679"/>
      <c r="AI5" s="679"/>
      <c r="AJ5" s="679"/>
      <c r="AK5" s="679"/>
      <c r="AL5" s="679"/>
      <c r="AM5" s="679"/>
      <c r="AN5" s="679"/>
      <c r="AO5" s="679"/>
      <c r="AP5" s="679"/>
      <c r="AQ5" s="679"/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79"/>
      <c r="BF5" s="679"/>
      <c r="BG5" s="679"/>
      <c r="BH5" s="679"/>
      <c r="BI5" s="701"/>
    </row>
    <row r="6" spans="1:61">
      <c r="A6" s="676"/>
      <c r="B6" s="676"/>
      <c r="C6" s="242"/>
      <c r="D6" s="242"/>
      <c r="E6" s="242"/>
      <c r="F6" s="686">
        <v>1</v>
      </c>
      <c r="G6" s="687"/>
      <c r="H6" s="687"/>
      <c r="I6" s="688"/>
      <c r="J6" s="689">
        <v>2</v>
      </c>
      <c r="K6" s="690"/>
      <c r="L6" s="690"/>
      <c r="M6" s="691"/>
      <c r="N6" s="692">
        <v>3</v>
      </c>
      <c r="O6" s="693"/>
      <c r="P6" s="693"/>
      <c r="Q6" s="694"/>
      <c r="R6" s="695">
        <v>4</v>
      </c>
      <c r="S6" s="696"/>
      <c r="T6" s="696"/>
      <c r="U6" s="697"/>
      <c r="V6" s="698">
        <v>5</v>
      </c>
      <c r="W6" s="699"/>
      <c r="X6" s="699"/>
      <c r="Y6" s="700"/>
      <c r="Z6" s="702">
        <v>6</v>
      </c>
      <c r="AA6" s="703"/>
      <c r="AB6" s="703"/>
      <c r="AC6" s="704"/>
      <c r="AD6" s="705">
        <v>7</v>
      </c>
      <c r="AE6" s="706"/>
      <c r="AF6" s="706"/>
      <c r="AG6" s="707"/>
      <c r="AH6" s="708">
        <v>8</v>
      </c>
      <c r="AI6" s="709"/>
      <c r="AJ6" s="709"/>
      <c r="AK6" s="710"/>
      <c r="AL6" s="686">
        <v>9</v>
      </c>
      <c r="AM6" s="687"/>
      <c r="AN6" s="687"/>
      <c r="AO6" s="688"/>
      <c r="AP6" s="689">
        <v>10</v>
      </c>
      <c r="AQ6" s="690"/>
      <c r="AR6" s="690"/>
      <c r="AS6" s="691"/>
      <c r="AT6" s="692">
        <v>11</v>
      </c>
      <c r="AU6" s="693"/>
      <c r="AV6" s="693"/>
      <c r="AW6" s="694"/>
      <c r="AX6" s="695">
        <v>12</v>
      </c>
      <c r="AY6" s="696"/>
      <c r="AZ6" s="696"/>
      <c r="BA6" s="697"/>
      <c r="BB6" s="698">
        <v>13</v>
      </c>
      <c r="BC6" s="699"/>
      <c r="BD6" s="699"/>
      <c r="BE6" s="700"/>
      <c r="BF6" s="702">
        <v>14</v>
      </c>
      <c r="BG6" s="703"/>
      <c r="BH6" s="703"/>
      <c r="BI6" s="704"/>
    </row>
    <row r="7" spans="1:61">
      <c r="A7" s="676"/>
      <c r="B7" s="676"/>
      <c r="C7" s="241"/>
      <c r="D7" s="241"/>
      <c r="E7" s="241"/>
      <c r="F7" s="199" t="s">
        <v>18</v>
      </c>
      <c r="G7" s="199" t="s">
        <v>19</v>
      </c>
      <c r="H7" s="199" t="s">
        <v>20</v>
      </c>
      <c r="I7" s="199" t="s">
        <v>21</v>
      </c>
      <c r="J7" s="198" t="s">
        <v>18</v>
      </c>
      <c r="K7" s="198" t="s">
        <v>19</v>
      </c>
      <c r="L7" s="198" t="s">
        <v>20</v>
      </c>
      <c r="M7" s="198" t="s">
        <v>21</v>
      </c>
      <c r="N7" s="200" t="s">
        <v>18</v>
      </c>
      <c r="O7" s="200" t="s">
        <v>19</v>
      </c>
      <c r="P7" s="200" t="s">
        <v>20</v>
      </c>
      <c r="Q7" s="200" t="s">
        <v>21</v>
      </c>
      <c r="R7" s="201" t="s">
        <v>18</v>
      </c>
      <c r="S7" s="201" t="s">
        <v>19</v>
      </c>
      <c r="T7" s="201" t="s">
        <v>20</v>
      </c>
      <c r="U7" s="201" t="s">
        <v>21</v>
      </c>
      <c r="V7" s="204" t="s">
        <v>18</v>
      </c>
      <c r="W7" s="204" t="s">
        <v>19</v>
      </c>
      <c r="X7" s="204" t="s">
        <v>20</v>
      </c>
      <c r="Y7" s="204" t="s">
        <v>21</v>
      </c>
      <c r="Z7" s="205" t="s">
        <v>18</v>
      </c>
      <c r="AA7" s="205" t="s">
        <v>19</v>
      </c>
      <c r="AB7" s="205" t="s">
        <v>20</v>
      </c>
      <c r="AC7" s="205" t="s">
        <v>21</v>
      </c>
      <c r="AD7" s="202" t="s">
        <v>18</v>
      </c>
      <c r="AE7" s="202" t="s">
        <v>19</v>
      </c>
      <c r="AF7" s="202" t="s">
        <v>20</v>
      </c>
      <c r="AG7" s="202" t="s">
        <v>21</v>
      </c>
      <c r="AH7" s="203" t="s">
        <v>18</v>
      </c>
      <c r="AI7" s="203" t="s">
        <v>19</v>
      </c>
      <c r="AJ7" s="203" t="s">
        <v>20</v>
      </c>
      <c r="AK7" s="203" t="s">
        <v>21</v>
      </c>
      <c r="AL7" s="199" t="s">
        <v>18</v>
      </c>
      <c r="AM7" s="199" t="s">
        <v>19</v>
      </c>
      <c r="AN7" s="199" t="s">
        <v>20</v>
      </c>
      <c r="AO7" s="199" t="s">
        <v>21</v>
      </c>
      <c r="AP7" s="198" t="s">
        <v>18</v>
      </c>
      <c r="AQ7" s="198" t="s">
        <v>19</v>
      </c>
      <c r="AR7" s="198" t="s">
        <v>20</v>
      </c>
      <c r="AS7" s="198" t="s">
        <v>21</v>
      </c>
      <c r="AT7" s="200" t="s">
        <v>18</v>
      </c>
      <c r="AU7" s="200" t="s">
        <v>19</v>
      </c>
      <c r="AV7" s="200" t="s">
        <v>20</v>
      </c>
      <c r="AW7" s="200" t="s">
        <v>21</v>
      </c>
      <c r="AX7" s="201" t="s">
        <v>18</v>
      </c>
      <c r="AY7" s="201" t="s">
        <v>19</v>
      </c>
      <c r="AZ7" s="201" t="s">
        <v>20</v>
      </c>
      <c r="BA7" s="201" t="s">
        <v>21</v>
      </c>
      <c r="BB7" s="204" t="s">
        <v>18</v>
      </c>
      <c r="BC7" s="204" t="s">
        <v>19</v>
      </c>
      <c r="BD7" s="204" t="s">
        <v>20</v>
      </c>
      <c r="BE7" s="204" t="s">
        <v>21</v>
      </c>
      <c r="BF7" s="205" t="s">
        <v>18</v>
      </c>
      <c r="BG7" s="205" t="s">
        <v>19</v>
      </c>
      <c r="BH7" s="205" t="s">
        <v>20</v>
      </c>
      <c r="BI7" s="205" t="s">
        <v>21</v>
      </c>
    </row>
    <row r="8" spans="1:61" s="144" customFormat="1" ht="30">
      <c r="A8" s="193">
        <v>1</v>
      </c>
      <c r="B8" s="176" t="s">
        <v>206</v>
      </c>
      <c r="C8" s="176"/>
      <c r="D8" s="176"/>
      <c r="E8" s="176"/>
      <c r="F8" s="166">
        <v>0.03</v>
      </c>
      <c r="G8" s="166">
        <v>0.12</v>
      </c>
      <c r="H8" s="166">
        <v>0.6</v>
      </c>
      <c r="I8" s="166">
        <v>0.25</v>
      </c>
      <c r="J8" s="166">
        <v>0</v>
      </c>
      <c r="K8" s="166">
        <v>0.02</v>
      </c>
      <c r="L8" s="166">
        <v>0.77</v>
      </c>
      <c r="M8" s="166">
        <v>0.2</v>
      </c>
      <c r="N8" s="166">
        <v>0.01</v>
      </c>
      <c r="O8" s="166">
        <v>0.09</v>
      </c>
      <c r="P8" s="166">
        <v>0.62</v>
      </c>
      <c r="Q8" s="166">
        <v>0.28000000000000003</v>
      </c>
      <c r="R8" s="166">
        <v>0</v>
      </c>
      <c r="S8" s="166">
        <v>0.09</v>
      </c>
      <c r="T8" s="166">
        <v>0.59</v>
      </c>
      <c r="U8" s="166">
        <v>0.32</v>
      </c>
      <c r="V8" s="166">
        <v>0.01</v>
      </c>
      <c r="W8" s="166">
        <v>0.04</v>
      </c>
      <c r="X8" s="166">
        <v>0.67</v>
      </c>
      <c r="Y8" s="166">
        <v>0.28000000000000003</v>
      </c>
      <c r="Z8" s="166">
        <v>0</v>
      </c>
      <c r="AA8" s="166">
        <v>0.03</v>
      </c>
      <c r="AB8" s="166">
        <v>0.64</v>
      </c>
      <c r="AC8" s="166">
        <v>0.33</v>
      </c>
      <c r="AD8" s="166">
        <v>0.02</v>
      </c>
      <c r="AE8" s="166">
        <v>0.12</v>
      </c>
      <c r="AF8" s="166">
        <v>0.56000000000000005</v>
      </c>
      <c r="AG8" s="166">
        <v>0.3</v>
      </c>
      <c r="AH8" s="166">
        <v>0.01</v>
      </c>
      <c r="AI8" s="166">
        <v>0.01</v>
      </c>
      <c r="AJ8" s="166">
        <v>0.75</v>
      </c>
      <c r="AK8" s="166">
        <v>0.23</v>
      </c>
      <c r="AL8" s="166">
        <v>0</v>
      </c>
      <c r="AM8" s="166">
        <v>0.03</v>
      </c>
      <c r="AN8" s="166">
        <v>0.6</v>
      </c>
      <c r="AO8" s="166">
        <v>0.36</v>
      </c>
      <c r="AP8" s="166">
        <v>0.01</v>
      </c>
      <c r="AQ8" s="166">
        <v>0.02</v>
      </c>
      <c r="AR8" s="166">
        <v>0.73</v>
      </c>
      <c r="AS8" s="166">
        <v>0.25</v>
      </c>
      <c r="AT8" s="166">
        <v>0</v>
      </c>
      <c r="AU8" s="166">
        <v>0.1</v>
      </c>
      <c r="AV8" s="166">
        <v>0.53</v>
      </c>
      <c r="AW8" s="166">
        <v>0.36</v>
      </c>
      <c r="AX8" s="166">
        <v>0</v>
      </c>
      <c r="AY8" s="166">
        <v>0.13</v>
      </c>
      <c r="AZ8" s="166">
        <v>0.43</v>
      </c>
      <c r="BA8" s="166">
        <v>0.44</v>
      </c>
      <c r="BB8" s="166">
        <v>0</v>
      </c>
      <c r="BC8" s="166">
        <v>7.0000000000000007E-2</v>
      </c>
      <c r="BD8" s="166">
        <v>0.56000000000000005</v>
      </c>
      <c r="BE8" s="166">
        <v>0.36</v>
      </c>
      <c r="BF8" s="166">
        <v>0.01</v>
      </c>
      <c r="BG8" s="166">
        <v>0.03</v>
      </c>
      <c r="BH8" s="166">
        <v>0.6</v>
      </c>
      <c r="BI8" s="166">
        <v>0.36</v>
      </c>
    </row>
    <row r="15" spans="1:61" ht="23.25">
      <c r="A15" s="677" t="s">
        <v>216</v>
      </c>
      <c r="B15" s="677"/>
      <c r="C15" s="677"/>
      <c r="D15" s="677"/>
      <c r="E15" s="677"/>
      <c r="F15" s="677"/>
      <c r="G15" s="677"/>
      <c r="H15" s="677"/>
      <c r="I15" s="677"/>
      <c r="J15" s="677"/>
      <c r="K15" s="677"/>
      <c r="L15" s="677"/>
      <c r="M15" s="677"/>
      <c r="N15" s="677"/>
      <c r="O15" s="677"/>
      <c r="P15" s="677"/>
      <c r="Q15" s="677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677"/>
      <c r="AD15" s="677"/>
      <c r="AE15" s="677"/>
      <c r="AF15" s="677"/>
      <c r="AG15" s="677"/>
      <c r="AH15" s="262"/>
      <c r="AI15" s="262"/>
      <c r="AJ15" s="262"/>
      <c r="AK15" s="262"/>
      <c r="AL15" s="262"/>
      <c r="AM15" s="262"/>
      <c r="AN15" s="262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62"/>
      <c r="BH15" s="262"/>
      <c r="BI15" s="262"/>
    </row>
    <row r="16" spans="1:61" ht="23.25">
      <c r="A16" s="677" t="s">
        <v>215</v>
      </c>
      <c r="B16" s="677"/>
      <c r="C16" s="677"/>
      <c r="D16" s="677"/>
      <c r="E16" s="677"/>
      <c r="F16" s="677"/>
      <c r="G16" s="677"/>
      <c r="H16" s="677"/>
      <c r="I16" s="677"/>
      <c r="J16" s="677"/>
      <c r="K16" s="677"/>
      <c r="L16" s="677"/>
      <c r="M16" s="677"/>
      <c r="N16" s="677"/>
      <c r="O16" s="677"/>
      <c r="P16" s="677"/>
      <c r="Q16" s="677"/>
      <c r="R16" s="677"/>
      <c r="S16" s="677"/>
      <c r="T16" s="677"/>
      <c r="U16" s="677"/>
      <c r="V16" s="677"/>
      <c r="W16" s="677"/>
      <c r="X16" s="677"/>
      <c r="Y16" s="677"/>
      <c r="Z16" s="677"/>
      <c r="AA16" s="677"/>
      <c r="AB16" s="677"/>
      <c r="AC16" s="677"/>
      <c r="AD16" s="677"/>
      <c r="AE16" s="677"/>
      <c r="AF16" s="677"/>
      <c r="AG16" s="677"/>
      <c r="AH16" s="262"/>
      <c r="AI16" s="262"/>
      <c r="AJ16" s="262"/>
      <c r="AK16" s="262"/>
      <c r="AL16" s="262"/>
      <c r="AM16" s="262"/>
      <c r="AN16" s="262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62"/>
      <c r="BH16" s="262"/>
      <c r="BI16" s="262"/>
    </row>
    <row r="18" spans="1:62" s="191" customFormat="1" ht="15" customHeight="1">
      <c r="A18" s="676" t="s">
        <v>0</v>
      </c>
      <c r="B18" s="676" t="s">
        <v>93</v>
      </c>
      <c r="C18" s="665" t="s">
        <v>111</v>
      </c>
      <c r="D18" s="666"/>
      <c r="E18" s="669" t="s">
        <v>208</v>
      </c>
      <c r="F18" s="678" t="s">
        <v>241</v>
      </c>
      <c r="G18" s="679"/>
      <c r="H18" s="679"/>
      <c r="I18" s="679"/>
      <c r="J18" s="679"/>
      <c r="K18" s="679"/>
      <c r="L18" s="679"/>
      <c r="M18" s="679"/>
      <c r="N18" s="679"/>
      <c r="O18" s="679"/>
      <c r="P18" s="679"/>
      <c r="Q18" s="679"/>
      <c r="R18" s="679"/>
      <c r="S18" s="679"/>
      <c r="T18" s="679"/>
      <c r="U18" s="679"/>
      <c r="V18" s="679"/>
      <c r="W18" s="679"/>
      <c r="X18" s="679"/>
      <c r="Y18" s="679"/>
      <c r="Z18" s="679"/>
      <c r="AA18" s="679"/>
      <c r="AB18" s="679"/>
      <c r="AC18" s="679"/>
      <c r="AD18" s="679"/>
      <c r="AE18" s="679"/>
      <c r="AF18" s="679"/>
      <c r="AG18" s="679"/>
      <c r="AH18" s="678" t="s">
        <v>241</v>
      </c>
      <c r="AI18" s="679"/>
      <c r="AJ18" s="679"/>
      <c r="AK18" s="679"/>
      <c r="AL18" s="679"/>
      <c r="AM18" s="679"/>
      <c r="AN18" s="679"/>
      <c r="AO18" s="679"/>
      <c r="AP18" s="679"/>
      <c r="AQ18" s="679"/>
      <c r="AR18" s="679"/>
      <c r="AS18" s="679"/>
      <c r="AT18" s="679"/>
      <c r="AU18" s="679"/>
      <c r="AV18" s="679"/>
      <c r="AW18" s="679"/>
      <c r="AX18" s="679"/>
      <c r="AY18" s="679"/>
      <c r="AZ18" s="679"/>
      <c r="BA18" s="679"/>
      <c r="BB18" s="679"/>
      <c r="BC18" s="679"/>
      <c r="BD18" s="679"/>
      <c r="BE18" s="679"/>
      <c r="BF18" s="679"/>
      <c r="BG18" s="679"/>
      <c r="BH18" s="679"/>
      <c r="BI18" s="679"/>
    </row>
    <row r="19" spans="1:62" s="191" customFormat="1">
      <c r="A19" s="676"/>
      <c r="B19" s="676"/>
      <c r="C19" s="667"/>
      <c r="D19" s="668"/>
      <c r="E19" s="670"/>
      <c r="F19" s="683">
        <v>1</v>
      </c>
      <c r="G19" s="684"/>
      <c r="H19" s="684"/>
      <c r="I19" s="685"/>
      <c r="J19" s="680">
        <v>2</v>
      </c>
      <c r="K19" s="681"/>
      <c r="L19" s="681"/>
      <c r="M19" s="682"/>
      <c r="N19" s="680">
        <v>3</v>
      </c>
      <c r="O19" s="681"/>
      <c r="P19" s="681"/>
      <c r="Q19" s="682"/>
      <c r="R19" s="680">
        <v>4</v>
      </c>
      <c r="S19" s="681"/>
      <c r="T19" s="681"/>
      <c r="U19" s="682"/>
      <c r="V19" s="680">
        <v>5</v>
      </c>
      <c r="W19" s="681"/>
      <c r="X19" s="681"/>
      <c r="Y19" s="682"/>
      <c r="Z19" s="680">
        <v>6</v>
      </c>
      <c r="AA19" s="681"/>
      <c r="AB19" s="681"/>
      <c r="AC19" s="682"/>
      <c r="AD19" s="680">
        <v>7</v>
      </c>
      <c r="AE19" s="681"/>
      <c r="AF19" s="681"/>
      <c r="AG19" s="682"/>
      <c r="AH19" s="680">
        <v>8</v>
      </c>
      <c r="AI19" s="681"/>
      <c r="AJ19" s="681"/>
      <c r="AK19" s="682"/>
      <c r="AL19" s="683">
        <v>9</v>
      </c>
      <c r="AM19" s="684"/>
      <c r="AN19" s="684"/>
      <c r="AO19" s="685"/>
      <c r="AP19" s="680">
        <v>10</v>
      </c>
      <c r="AQ19" s="681"/>
      <c r="AR19" s="681"/>
      <c r="AS19" s="682"/>
      <c r="AT19" s="680">
        <v>11</v>
      </c>
      <c r="AU19" s="681"/>
      <c r="AV19" s="681"/>
      <c r="AW19" s="682"/>
      <c r="AX19" s="680">
        <v>12</v>
      </c>
      <c r="AY19" s="681"/>
      <c r="AZ19" s="681"/>
      <c r="BA19" s="682"/>
      <c r="BB19" s="680">
        <v>13</v>
      </c>
      <c r="BC19" s="681"/>
      <c r="BD19" s="681"/>
      <c r="BE19" s="682"/>
      <c r="BF19" s="680">
        <v>14</v>
      </c>
      <c r="BG19" s="681"/>
      <c r="BH19" s="681"/>
      <c r="BI19" s="682"/>
      <c r="BJ19" s="251"/>
    </row>
    <row r="20" spans="1:62" s="191" customFormat="1">
      <c r="A20" s="676"/>
      <c r="B20" s="676"/>
      <c r="C20" s="241" t="s">
        <v>4</v>
      </c>
      <c r="D20" s="241" t="s">
        <v>5</v>
      </c>
      <c r="E20" s="671"/>
      <c r="F20" s="252" t="s">
        <v>18</v>
      </c>
      <c r="G20" s="252" t="s">
        <v>19</v>
      </c>
      <c r="H20" s="252" t="s">
        <v>20</v>
      </c>
      <c r="I20" s="252" t="s">
        <v>21</v>
      </c>
      <c r="J20" s="253" t="s">
        <v>18</v>
      </c>
      <c r="K20" s="253" t="s">
        <v>19</v>
      </c>
      <c r="L20" s="253" t="s">
        <v>20</v>
      </c>
      <c r="M20" s="253" t="s">
        <v>21</v>
      </c>
      <c r="N20" s="253" t="s">
        <v>18</v>
      </c>
      <c r="O20" s="253" t="s">
        <v>19</v>
      </c>
      <c r="P20" s="253" t="s">
        <v>20</v>
      </c>
      <c r="Q20" s="253" t="s">
        <v>21</v>
      </c>
      <c r="R20" s="253" t="s">
        <v>18</v>
      </c>
      <c r="S20" s="253" t="s">
        <v>19</v>
      </c>
      <c r="T20" s="253" t="s">
        <v>20</v>
      </c>
      <c r="U20" s="253" t="s">
        <v>21</v>
      </c>
      <c r="V20" s="253" t="s">
        <v>18</v>
      </c>
      <c r="W20" s="253" t="s">
        <v>19</v>
      </c>
      <c r="X20" s="253" t="s">
        <v>20</v>
      </c>
      <c r="Y20" s="253" t="s">
        <v>21</v>
      </c>
      <c r="Z20" s="253" t="s">
        <v>18</v>
      </c>
      <c r="AA20" s="253" t="s">
        <v>19</v>
      </c>
      <c r="AB20" s="253" t="s">
        <v>20</v>
      </c>
      <c r="AC20" s="253" t="s">
        <v>21</v>
      </c>
      <c r="AD20" s="253" t="s">
        <v>18</v>
      </c>
      <c r="AE20" s="253" t="s">
        <v>19</v>
      </c>
      <c r="AF20" s="253" t="s">
        <v>20</v>
      </c>
      <c r="AG20" s="253" t="s">
        <v>21</v>
      </c>
      <c r="AH20" s="253" t="s">
        <v>18</v>
      </c>
      <c r="AI20" s="253" t="s">
        <v>19</v>
      </c>
      <c r="AJ20" s="253" t="s">
        <v>20</v>
      </c>
      <c r="AK20" s="253" t="s">
        <v>21</v>
      </c>
      <c r="AL20" s="252" t="s">
        <v>18</v>
      </c>
      <c r="AM20" s="252" t="s">
        <v>19</v>
      </c>
      <c r="AN20" s="252" t="s">
        <v>20</v>
      </c>
      <c r="AO20" s="252" t="s">
        <v>21</v>
      </c>
      <c r="AP20" s="253" t="s">
        <v>18</v>
      </c>
      <c r="AQ20" s="253" t="s">
        <v>19</v>
      </c>
      <c r="AR20" s="253" t="s">
        <v>20</v>
      </c>
      <c r="AS20" s="253" t="s">
        <v>21</v>
      </c>
      <c r="AT20" s="253" t="s">
        <v>18</v>
      </c>
      <c r="AU20" s="253" t="s">
        <v>19</v>
      </c>
      <c r="AV20" s="253" t="s">
        <v>20</v>
      </c>
      <c r="AW20" s="253" t="s">
        <v>21</v>
      </c>
      <c r="AX20" s="253" t="s">
        <v>18</v>
      </c>
      <c r="AY20" s="253" t="s">
        <v>19</v>
      </c>
      <c r="AZ20" s="253" t="s">
        <v>20</v>
      </c>
      <c r="BA20" s="253" t="s">
        <v>21</v>
      </c>
      <c r="BB20" s="253" t="s">
        <v>18</v>
      </c>
      <c r="BC20" s="253" t="s">
        <v>19</v>
      </c>
      <c r="BD20" s="253" t="s">
        <v>20</v>
      </c>
      <c r="BE20" s="253" t="s">
        <v>21</v>
      </c>
      <c r="BF20" s="253" t="s">
        <v>18</v>
      </c>
      <c r="BG20" s="253" t="s">
        <v>19</v>
      </c>
      <c r="BH20" s="253" t="s">
        <v>20</v>
      </c>
      <c r="BI20" s="253" t="s">
        <v>21</v>
      </c>
      <c r="BJ20" s="251"/>
    </row>
    <row r="21" spans="1:62">
      <c r="A21" s="190">
        <v>1</v>
      </c>
      <c r="B21" s="20" t="s">
        <v>220</v>
      </c>
      <c r="C21" s="20">
        <v>8</v>
      </c>
      <c r="D21" s="20">
        <v>6</v>
      </c>
      <c r="E21" s="244">
        <f>SUM(C21:D21)</f>
        <v>14</v>
      </c>
      <c r="F21" s="256">
        <v>0</v>
      </c>
      <c r="G21" s="256">
        <v>0</v>
      </c>
      <c r="H21" s="257">
        <v>0.6428571428571429</v>
      </c>
      <c r="I21" s="257">
        <v>0.35714285714285698</v>
      </c>
      <c r="J21" s="256">
        <v>0</v>
      </c>
      <c r="K21" s="256">
        <v>0</v>
      </c>
      <c r="L21" s="257">
        <v>0.7142857142857143</v>
      </c>
      <c r="M21" s="257">
        <v>0.2857142857142857</v>
      </c>
      <c r="N21" s="256">
        <v>0</v>
      </c>
      <c r="O21" s="256">
        <v>0</v>
      </c>
      <c r="P21" s="257">
        <v>0.6428571428571429</v>
      </c>
      <c r="Q21" s="257">
        <v>0.35714285714285715</v>
      </c>
      <c r="R21" s="256">
        <v>0</v>
      </c>
      <c r="S21" s="256">
        <v>0</v>
      </c>
      <c r="T21" s="257">
        <v>0.6428571428571429</v>
      </c>
      <c r="U21" s="257">
        <v>0.35714285714285715</v>
      </c>
      <c r="V21" s="256">
        <v>0</v>
      </c>
      <c r="W21" s="256">
        <v>0</v>
      </c>
      <c r="X21" s="257">
        <v>0.6428571428571429</v>
      </c>
      <c r="Y21" s="257">
        <v>0.35714285714285715</v>
      </c>
      <c r="Z21" s="256">
        <v>0</v>
      </c>
      <c r="AA21" s="256">
        <v>0</v>
      </c>
      <c r="AB21" s="257">
        <v>0.5</v>
      </c>
      <c r="AC21" s="257">
        <v>0.5</v>
      </c>
      <c r="AD21" s="256">
        <v>0</v>
      </c>
      <c r="AE21" s="256">
        <v>0</v>
      </c>
      <c r="AF21" s="257">
        <v>0.5714285714285714</v>
      </c>
      <c r="AG21" s="257">
        <v>0.42857142857142855</v>
      </c>
      <c r="AH21" s="256">
        <v>0</v>
      </c>
      <c r="AI21" s="256">
        <v>0</v>
      </c>
      <c r="AJ21" s="257">
        <v>0.7142857142857143</v>
      </c>
      <c r="AK21" s="257">
        <v>0.2857142857142857</v>
      </c>
      <c r="AL21" s="256">
        <v>0</v>
      </c>
      <c r="AM21" s="256">
        <v>0</v>
      </c>
      <c r="AN21" s="257">
        <v>0.42857142857142855</v>
      </c>
      <c r="AO21" s="257">
        <v>0.5714285714285714</v>
      </c>
      <c r="AP21" s="256">
        <v>0</v>
      </c>
      <c r="AQ21" s="256">
        <v>0</v>
      </c>
      <c r="AR21" s="257">
        <v>0.6428571428571429</v>
      </c>
      <c r="AS21" s="257">
        <v>0.35714285714285715</v>
      </c>
      <c r="AT21" s="256">
        <v>0</v>
      </c>
      <c r="AU21" s="256">
        <v>0</v>
      </c>
      <c r="AV21" s="257">
        <v>0.6428571428571429</v>
      </c>
      <c r="AW21" s="257">
        <v>0.35714285714285715</v>
      </c>
      <c r="AX21" s="256">
        <v>0</v>
      </c>
      <c r="AY21" s="256">
        <v>0</v>
      </c>
      <c r="AZ21" s="257">
        <v>0.35714285714285715</v>
      </c>
      <c r="BA21" s="257">
        <v>0.6428571428571429</v>
      </c>
      <c r="BB21" s="256">
        <v>0</v>
      </c>
      <c r="BC21" s="256">
        <v>0</v>
      </c>
      <c r="BD21" s="257">
        <v>0.42857142857142855</v>
      </c>
      <c r="BE21" s="257">
        <v>0.5714285714285714</v>
      </c>
      <c r="BF21" s="256">
        <v>0</v>
      </c>
      <c r="BG21" s="256">
        <v>0</v>
      </c>
      <c r="BH21" s="257">
        <v>0.42857142857142855</v>
      </c>
      <c r="BI21" s="257">
        <v>0.5714285714285714</v>
      </c>
    </row>
    <row r="22" spans="1:62">
      <c r="A22" s="190">
        <v>2</v>
      </c>
      <c r="B22" s="20" t="s">
        <v>169</v>
      </c>
      <c r="C22" s="20">
        <v>5</v>
      </c>
      <c r="D22" s="20">
        <v>3</v>
      </c>
      <c r="E22" s="244">
        <f t="shared" ref="E22:E30" si="0">SUM(C22:D22)</f>
        <v>8</v>
      </c>
      <c r="F22" s="256">
        <v>0</v>
      </c>
      <c r="G22" s="256">
        <v>0.125</v>
      </c>
      <c r="H22" s="257">
        <v>0.625</v>
      </c>
      <c r="I22" s="257">
        <v>0.25</v>
      </c>
      <c r="J22" s="256">
        <v>0</v>
      </c>
      <c r="K22" s="256">
        <v>0</v>
      </c>
      <c r="L22" s="257">
        <v>0.875</v>
      </c>
      <c r="M22" s="257">
        <v>0.125</v>
      </c>
      <c r="N22" s="256">
        <v>0</v>
      </c>
      <c r="O22" s="256">
        <v>0.125</v>
      </c>
      <c r="P22" s="257">
        <v>0.5</v>
      </c>
      <c r="Q22" s="257">
        <v>0.375</v>
      </c>
      <c r="R22" s="256">
        <v>0</v>
      </c>
      <c r="S22" s="256">
        <v>0</v>
      </c>
      <c r="T22" s="257">
        <v>0.75</v>
      </c>
      <c r="U22" s="257">
        <v>0.25</v>
      </c>
      <c r="V22" s="256">
        <v>0</v>
      </c>
      <c r="W22" s="256">
        <v>0</v>
      </c>
      <c r="X22" s="257">
        <v>0.875</v>
      </c>
      <c r="Y22" s="257">
        <v>0.125</v>
      </c>
      <c r="Z22" s="256">
        <v>0</v>
      </c>
      <c r="AA22" s="256">
        <v>0.125</v>
      </c>
      <c r="AB22" s="257">
        <v>0.625</v>
      </c>
      <c r="AC22" s="257">
        <v>0.25</v>
      </c>
      <c r="AD22" s="256">
        <v>0</v>
      </c>
      <c r="AE22" s="256">
        <v>0.125</v>
      </c>
      <c r="AF22" s="257">
        <v>0.75</v>
      </c>
      <c r="AG22" s="257">
        <v>0.125</v>
      </c>
      <c r="AH22" s="256">
        <v>0</v>
      </c>
      <c r="AI22" s="256">
        <v>0</v>
      </c>
      <c r="AJ22" s="257">
        <v>0.75</v>
      </c>
      <c r="AK22" s="257">
        <v>0.25</v>
      </c>
      <c r="AL22" s="256">
        <v>0</v>
      </c>
      <c r="AM22" s="256">
        <v>0</v>
      </c>
      <c r="AN22" s="257">
        <v>0.375</v>
      </c>
      <c r="AO22" s="257">
        <v>0.625</v>
      </c>
      <c r="AP22" s="256">
        <v>0</v>
      </c>
      <c r="AQ22" s="256">
        <v>0</v>
      </c>
      <c r="AR22" s="257">
        <v>0.75</v>
      </c>
      <c r="AS22" s="257">
        <v>0.25</v>
      </c>
      <c r="AT22" s="256">
        <v>0</v>
      </c>
      <c r="AU22" s="256">
        <v>0.125</v>
      </c>
      <c r="AV22" s="257">
        <v>0.25</v>
      </c>
      <c r="AW22" s="257">
        <v>0.625</v>
      </c>
      <c r="AX22" s="256">
        <v>0</v>
      </c>
      <c r="AY22" s="256">
        <v>0.125</v>
      </c>
      <c r="AZ22" s="257">
        <v>0.5</v>
      </c>
      <c r="BA22" s="257">
        <v>0.375</v>
      </c>
      <c r="BB22" s="256">
        <v>0</v>
      </c>
      <c r="BC22" s="256">
        <v>0.125</v>
      </c>
      <c r="BD22" s="257">
        <v>0.5</v>
      </c>
      <c r="BE22" s="257">
        <v>0.375</v>
      </c>
      <c r="BF22" s="256">
        <v>0</v>
      </c>
      <c r="BG22" s="256">
        <v>0</v>
      </c>
      <c r="BH22" s="257">
        <v>0.375</v>
      </c>
      <c r="BI22" s="257">
        <v>0.625</v>
      </c>
    </row>
    <row r="23" spans="1:62">
      <c r="A23" s="190">
        <v>3</v>
      </c>
      <c r="B23" s="20" t="s">
        <v>194</v>
      </c>
      <c r="C23" s="20">
        <v>24</v>
      </c>
      <c r="D23" s="20">
        <v>17</v>
      </c>
      <c r="E23" s="244">
        <f t="shared" si="0"/>
        <v>41</v>
      </c>
      <c r="F23" s="256">
        <v>4.878048780487805E-2</v>
      </c>
      <c r="G23" s="256">
        <v>7.3170731707317069E-2</v>
      </c>
      <c r="H23" s="257">
        <v>0.75609756097560976</v>
      </c>
      <c r="I23" s="257">
        <v>0.12195121951219512</v>
      </c>
      <c r="J23" s="256">
        <v>0</v>
      </c>
      <c r="K23" s="256">
        <v>2.4390243902439025E-2</v>
      </c>
      <c r="L23" s="257">
        <v>0.92682926829268297</v>
      </c>
      <c r="M23" s="257">
        <v>4.8780487804878002E-2</v>
      </c>
      <c r="N23" s="256">
        <v>2.4390243902439025E-2</v>
      </c>
      <c r="O23" s="256">
        <v>2.4390243902439025E-2</v>
      </c>
      <c r="P23" s="257">
        <v>0.87804878048780488</v>
      </c>
      <c r="Q23" s="257">
        <v>7.3170731707317069E-2</v>
      </c>
      <c r="R23" s="256">
        <v>0</v>
      </c>
      <c r="S23" s="256">
        <v>0.14634146341463414</v>
      </c>
      <c r="T23" s="257">
        <v>0.73170731707317072</v>
      </c>
      <c r="U23" s="257">
        <v>0.12195121951219512</v>
      </c>
      <c r="V23" s="256">
        <v>2.4390243902439025E-2</v>
      </c>
      <c r="W23" s="256">
        <v>0</v>
      </c>
      <c r="X23" s="257">
        <v>0.82926829268292679</v>
      </c>
      <c r="Y23" s="257">
        <v>0.14634146341463414</v>
      </c>
      <c r="Z23" s="256">
        <v>0</v>
      </c>
      <c r="AA23" s="256">
        <v>2.4390243902439025E-2</v>
      </c>
      <c r="AB23" s="257">
        <v>0.87804878048780488</v>
      </c>
      <c r="AC23" s="257">
        <v>9.7560975609756101E-2</v>
      </c>
      <c r="AD23" s="256">
        <v>4.878048780487805E-2</v>
      </c>
      <c r="AE23" s="256">
        <v>7.3170731707317069E-2</v>
      </c>
      <c r="AF23" s="257">
        <v>0.78048780487804881</v>
      </c>
      <c r="AG23" s="257">
        <v>9.7560975609756101E-2</v>
      </c>
      <c r="AH23" s="256">
        <v>2.4390243902439025E-2</v>
      </c>
      <c r="AI23" s="256">
        <v>2.4390243902439025E-2</v>
      </c>
      <c r="AJ23" s="257">
        <v>0.92682926829268297</v>
      </c>
      <c r="AK23" s="257">
        <v>2.4390243902439001E-2</v>
      </c>
      <c r="AL23" s="256">
        <v>0</v>
      </c>
      <c r="AM23" s="256">
        <v>2.4390243902439025E-2</v>
      </c>
      <c r="AN23" s="257">
        <v>0.82926829268292679</v>
      </c>
      <c r="AO23" s="257">
        <v>0.14634146341463414</v>
      </c>
      <c r="AP23" s="256">
        <v>2.4390243902439025E-2</v>
      </c>
      <c r="AQ23" s="256">
        <v>0</v>
      </c>
      <c r="AR23" s="257">
        <v>0.87804878048780488</v>
      </c>
      <c r="AS23" s="257">
        <v>9.7560975609756101E-2</v>
      </c>
      <c r="AT23" s="256">
        <v>0</v>
      </c>
      <c r="AU23" s="256">
        <v>0.12195121951219512</v>
      </c>
      <c r="AV23" s="257">
        <v>0.70731707317073167</v>
      </c>
      <c r="AW23" s="257">
        <v>0.17073170731707318</v>
      </c>
      <c r="AX23" s="256">
        <v>0</v>
      </c>
      <c r="AY23" s="256">
        <v>7.3170731707317069E-2</v>
      </c>
      <c r="AZ23" s="257">
        <v>0.6097560975609756</v>
      </c>
      <c r="BA23" s="257">
        <v>0.31707317073170732</v>
      </c>
      <c r="BB23" s="256">
        <v>0</v>
      </c>
      <c r="BC23" s="256">
        <v>4.878048780487805E-2</v>
      </c>
      <c r="BD23" s="257">
        <v>0.78048780487804881</v>
      </c>
      <c r="BE23" s="257">
        <v>0.17073170731707318</v>
      </c>
      <c r="BF23" s="256">
        <v>2.4390243902439025E-2</v>
      </c>
      <c r="BG23" s="256">
        <v>0</v>
      </c>
      <c r="BH23" s="257">
        <v>0.87804878048780488</v>
      </c>
      <c r="BI23" s="257">
        <v>9.7560975609756101E-2</v>
      </c>
    </row>
    <row r="24" spans="1:62">
      <c r="A24" s="190">
        <v>4</v>
      </c>
      <c r="B24" s="20" t="s">
        <v>221</v>
      </c>
      <c r="C24" s="20">
        <v>8</v>
      </c>
      <c r="D24" s="20">
        <v>4</v>
      </c>
      <c r="E24" s="244">
        <f t="shared" si="0"/>
        <v>12</v>
      </c>
      <c r="F24" s="256">
        <v>0</v>
      </c>
      <c r="G24" s="256">
        <v>0</v>
      </c>
      <c r="H24" s="257">
        <v>0</v>
      </c>
      <c r="I24" s="257">
        <v>1</v>
      </c>
      <c r="J24" s="256">
        <v>0</v>
      </c>
      <c r="K24" s="256">
        <v>0</v>
      </c>
      <c r="L24" s="257">
        <v>0</v>
      </c>
      <c r="M24" s="257">
        <v>1</v>
      </c>
      <c r="N24" s="256">
        <v>0</v>
      </c>
      <c r="O24" s="256">
        <v>0</v>
      </c>
      <c r="P24" s="257">
        <v>0</v>
      </c>
      <c r="Q24" s="257">
        <v>1</v>
      </c>
      <c r="R24" s="256">
        <v>0</v>
      </c>
      <c r="S24" s="256">
        <v>0</v>
      </c>
      <c r="T24" s="257">
        <v>0</v>
      </c>
      <c r="U24" s="257">
        <v>1</v>
      </c>
      <c r="V24" s="256">
        <v>0</v>
      </c>
      <c r="W24" s="256">
        <v>0</v>
      </c>
      <c r="X24" s="257">
        <v>0</v>
      </c>
      <c r="Y24" s="257">
        <v>1</v>
      </c>
      <c r="Z24" s="256">
        <v>0</v>
      </c>
      <c r="AA24" s="256">
        <v>0</v>
      </c>
      <c r="AB24" s="257">
        <v>0</v>
      </c>
      <c r="AC24" s="257">
        <v>1</v>
      </c>
      <c r="AD24" s="256">
        <v>0</v>
      </c>
      <c r="AE24" s="256">
        <v>0</v>
      </c>
      <c r="AF24" s="257">
        <v>0</v>
      </c>
      <c r="AG24" s="257">
        <v>1</v>
      </c>
      <c r="AH24" s="256">
        <v>0</v>
      </c>
      <c r="AI24" s="256">
        <v>0</v>
      </c>
      <c r="AJ24" s="257">
        <v>0</v>
      </c>
      <c r="AK24" s="257">
        <v>1</v>
      </c>
      <c r="AL24" s="256">
        <v>0</v>
      </c>
      <c r="AM24" s="256">
        <v>0</v>
      </c>
      <c r="AN24" s="257">
        <v>0</v>
      </c>
      <c r="AO24" s="257">
        <v>1</v>
      </c>
      <c r="AP24" s="256">
        <v>0</v>
      </c>
      <c r="AQ24" s="256">
        <v>0</v>
      </c>
      <c r="AR24" s="257">
        <v>0</v>
      </c>
      <c r="AS24" s="257">
        <v>1</v>
      </c>
      <c r="AT24" s="256">
        <v>0</v>
      </c>
      <c r="AU24" s="256">
        <v>0</v>
      </c>
      <c r="AV24" s="257">
        <v>0</v>
      </c>
      <c r="AW24" s="257">
        <v>1</v>
      </c>
      <c r="AX24" s="256">
        <v>0</v>
      </c>
      <c r="AY24" s="256">
        <v>0</v>
      </c>
      <c r="AZ24" s="257">
        <v>0</v>
      </c>
      <c r="BA24" s="257">
        <v>1</v>
      </c>
      <c r="BB24" s="256">
        <v>0</v>
      </c>
      <c r="BC24" s="256">
        <v>0</v>
      </c>
      <c r="BD24" s="257">
        <v>0</v>
      </c>
      <c r="BE24" s="257">
        <v>1</v>
      </c>
      <c r="BF24" s="256">
        <v>0</v>
      </c>
      <c r="BG24" s="256">
        <v>0</v>
      </c>
      <c r="BH24" s="257">
        <v>0</v>
      </c>
      <c r="BI24" s="257">
        <v>1</v>
      </c>
    </row>
    <row r="25" spans="1:62">
      <c r="A25" s="190">
        <v>5</v>
      </c>
      <c r="B25" s="20" t="s">
        <v>222</v>
      </c>
      <c r="C25" s="20">
        <v>2</v>
      </c>
      <c r="D25" s="20">
        <v>3</v>
      </c>
      <c r="E25" s="244">
        <f t="shared" si="0"/>
        <v>5</v>
      </c>
      <c r="F25" s="256">
        <v>0</v>
      </c>
      <c r="G25" s="256">
        <v>0.4</v>
      </c>
      <c r="H25" s="257">
        <v>0.4</v>
      </c>
      <c r="I25" s="257">
        <v>0.2</v>
      </c>
      <c r="J25" s="256">
        <v>0</v>
      </c>
      <c r="K25" s="256">
        <v>0</v>
      </c>
      <c r="L25" s="257">
        <v>0.8</v>
      </c>
      <c r="M25" s="257">
        <v>0.2</v>
      </c>
      <c r="N25" s="256">
        <v>0</v>
      </c>
      <c r="O25" s="256">
        <v>0.2</v>
      </c>
      <c r="P25" s="257">
        <v>0.6</v>
      </c>
      <c r="Q25" s="257">
        <v>0.2</v>
      </c>
      <c r="R25" s="256">
        <v>0</v>
      </c>
      <c r="S25" s="256">
        <v>0.2</v>
      </c>
      <c r="T25" s="257">
        <v>0.6</v>
      </c>
      <c r="U25" s="257">
        <v>0.2</v>
      </c>
      <c r="V25" s="256">
        <v>0</v>
      </c>
      <c r="W25" s="256">
        <v>0</v>
      </c>
      <c r="X25" s="257">
        <v>0.8</v>
      </c>
      <c r="Y25" s="257">
        <v>0.2</v>
      </c>
      <c r="Z25" s="256">
        <v>0</v>
      </c>
      <c r="AA25" s="256">
        <v>0</v>
      </c>
      <c r="AB25" s="257">
        <v>0.8</v>
      </c>
      <c r="AC25" s="257">
        <v>0.2</v>
      </c>
      <c r="AD25" s="256">
        <v>0.2</v>
      </c>
      <c r="AE25" s="256">
        <v>0</v>
      </c>
      <c r="AF25" s="257">
        <v>0.6</v>
      </c>
      <c r="AG25" s="257">
        <v>0.2</v>
      </c>
      <c r="AH25" s="256">
        <v>0</v>
      </c>
      <c r="AI25" s="256">
        <v>0</v>
      </c>
      <c r="AJ25" s="257">
        <v>0.8</v>
      </c>
      <c r="AK25" s="257">
        <v>0.2</v>
      </c>
      <c r="AL25" s="256">
        <v>0</v>
      </c>
      <c r="AM25" s="256">
        <v>0</v>
      </c>
      <c r="AN25" s="257">
        <v>0.8</v>
      </c>
      <c r="AO25" s="257">
        <v>0.2</v>
      </c>
      <c r="AP25" s="256">
        <v>0</v>
      </c>
      <c r="AQ25" s="256">
        <v>0</v>
      </c>
      <c r="AR25" s="257">
        <v>0.8</v>
      </c>
      <c r="AS25" s="257">
        <v>0.2</v>
      </c>
      <c r="AT25" s="256">
        <v>0</v>
      </c>
      <c r="AU25" s="256">
        <v>0</v>
      </c>
      <c r="AV25" s="257">
        <v>0.6</v>
      </c>
      <c r="AW25" s="257">
        <v>0.4</v>
      </c>
      <c r="AX25" s="256">
        <v>0</v>
      </c>
      <c r="AY25" s="256">
        <v>0.4</v>
      </c>
      <c r="AZ25" s="257">
        <v>0.2</v>
      </c>
      <c r="BA25" s="257">
        <v>0.4</v>
      </c>
      <c r="BB25" s="256">
        <v>0</v>
      </c>
      <c r="BC25" s="256">
        <v>0</v>
      </c>
      <c r="BD25" s="257">
        <v>0.8</v>
      </c>
      <c r="BE25" s="257">
        <v>0.2</v>
      </c>
      <c r="BF25" s="256">
        <v>0</v>
      </c>
      <c r="BG25" s="256">
        <v>0</v>
      </c>
      <c r="BH25" s="257">
        <v>0.8</v>
      </c>
      <c r="BI25" s="257">
        <v>0.2</v>
      </c>
    </row>
    <row r="26" spans="1:62">
      <c r="A26" s="190">
        <v>6</v>
      </c>
      <c r="B26" s="20" t="s">
        <v>202</v>
      </c>
      <c r="C26" s="20">
        <v>12</v>
      </c>
      <c r="D26" s="20">
        <v>11</v>
      </c>
      <c r="E26" s="244">
        <f t="shared" si="0"/>
        <v>23</v>
      </c>
      <c r="F26" s="256">
        <v>0</v>
      </c>
      <c r="G26" s="256">
        <v>0</v>
      </c>
      <c r="H26" s="257">
        <v>0.73913043478260865</v>
      </c>
      <c r="I26" s="257">
        <v>0.2608695652173913</v>
      </c>
      <c r="J26" s="256">
        <v>0</v>
      </c>
      <c r="K26" s="256">
        <v>0</v>
      </c>
      <c r="L26" s="257">
        <v>0.60869565217391308</v>
      </c>
      <c r="M26" s="257">
        <v>0.39130434782608697</v>
      </c>
      <c r="N26" s="256">
        <v>0</v>
      </c>
      <c r="O26" s="256">
        <v>0</v>
      </c>
      <c r="P26" s="257">
        <v>0.52173913043478259</v>
      </c>
      <c r="Q26" s="257">
        <v>0.47826086956521741</v>
      </c>
      <c r="R26" s="256">
        <v>0</v>
      </c>
      <c r="S26" s="256">
        <v>0</v>
      </c>
      <c r="T26" s="257">
        <v>0.47826086956521741</v>
      </c>
      <c r="U26" s="257">
        <v>0.52173913043478259</v>
      </c>
      <c r="V26" s="256">
        <v>0</v>
      </c>
      <c r="W26" s="256">
        <v>0</v>
      </c>
      <c r="X26" s="257">
        <v>0.60869565217391308</v>
      </c>
      <c r="Y26" s="257">
        <v>0.39130434782608697</v>
      </c>
      <c r="Z26" s="256">
        <v>0</v>
      </c>
      <c r="AA26" s="256">
        <v>0</v>
      </c>
      <c r="AB26" s="257">
        <v>0.56521739130434778</v>
      </c>
      <c r="AC26" s="257">
        <v>0.43478260869565216</v>
      </c>
      <c r="AD26" s="256">
        <v>0</v>
      </c>
      <c r="AE26" s="256">
        <v>4.3478260869565216E-2</v>
      </c>
      <c r="AF26" s="257">
        <v>0.30434782608695654</v>
      </c>
      <c r="AG26" s="257">
        <v>0.65217391304347827</v>
      </c>
      <c r="AH26" s="256">
        <v>0</v>
      </c>
      <c r="AI26" s="256">
        <v>0</v>
      </c>
      <c r="AJ26" s="257">
        <v>0.60869565217391308</v>
      </c>
      <c r="AK26" s="257">
        <v>0.39130434782608697</v>
      </c>
      <c r="AL26" s="256">
        <v>0</v>
      </c>
      <c r="AM26" s="256">
        <v>0</v>
      </c>
      <c r="AN26" s="257">
        <v>0.47826086956521741</v>
      </c>
      <c r="AO26" s="257">
        <v>0.52173913043478259</v>
      </c>
      <c r="AP26" s="256">
        <v>0</v>
      </c>
      <c r="AQ26" s="256">
        <v>0</v>
      </c>
      <c r="AR26" s="257">
        <v>0.60869565217391308</v>
      </c>
      <c r="AS26" s="257">
        <v>0.39130434782608697</v>
      </c>
      <c r="AT26" s="256">
        <v>0</v>
      </c>
      <c r="AU26" s="256">
        <v>4.3478260869565216E-2</v>
      </c>
      <c r="AV26" s="257">
        <v>0.34782608695652173</v>
      </c>
      <c r="AW26" s="257">
        <v>0.60869565217391308</v>
      </c>
      <c r="AX26" s="256">
        <v>0</v>
      </c>
      <c r="AY26" s="256">
        <v>0</v>
      </c>
      <c r="AZ26" s="257">
        <v>0.30434782608695654</v>
      </c>
      <c r="BA26" s="257">
        <v>0.69565217391304346</v>
      </c>
      <c r="BB26" s="256">
        <v>0</v>
      </c>
      <c r="BC26" s="256">
        <v>0</v>
      </c>
      <c r="BD26" s="257">
        <v>0.47826086956521741</v>
      </c>
      <c r="BE26" s="257">
        <v>0.52173913043478259</v>
      </c>
      <c r="BF26" s="256">
        <v>0</v>
      </c>
      <c r="BG26" s="256">
        <v>0</v>
      </c>
      <c r="BH26" s="257">
        <v>0.43478260869565216</v>
      </c>
      <c r="BI26" s="257">
        <v>0.56521739130434778</v>
      </c>
    </row>
    <row r="27" spans="1:62">
      <c r="A27" s="190">
        <v>7</v>
      </c>
      <c r="B27" s="20" t="s">
        <v>191</v>
      </c>
      <c r="C27" s="20">
        <v>21</v>
      </c>
      <c r="D27" s="20">
        <v>8</v>
      </c>
      <c r="E27" s="244">
        <f t="shared" si="0"/>
        <v>29</v>
      </c>
      <c r="F27" s="256">
        <v>0.10344827586206896</v>
      </c>
      <c r="G27" s="256">
        <v>3.4482758620689655E-2</v>
      </c>
      <c r="H27" s="257">
        <v>0.51724137931034486</v>
      </c>
      <c r="I27" s="257">
        <v>0.34482758620689657</v>
      </c>
      <c r="J27" s="256">
        <v>0</v>
      </c>
      <c r="K27" s="256">
        <v>0</v>
      </c>
      <c r="L27" s="257">
        <v>0.86206896551724133</v>
      </c>
      <c r="M27" s="257">
        <v>0.13793103448275862</v>
      </c>
      <c r="N27" s="256">
        <v>0</v>
      </c>
      <c r="O27" s="256">
        <v>3.4482758620689655E-2</v>
      </c>
      <c r="P27" s="257">
        <v>0.68965517241379315</v>
      </c>
      <c r="Q27" s="257">
        <v>0.27586206896551724</v>
      </c>
      <c r="R27" s="256">
        <v>0</v>
      </c>
      <c r="S27" s="256">
        <v>0</v>
      </c>
      <c r="T27" s="257">
        <v>0.48275862068965519</v>
      </c>
      <c r="U27" s="257">
        <v>0.51724137931034486</v>
      </c>
      <c r="V27" s="256">
        <v>0</v>
      </c>
      <c r="W27" s="256">
        <v>0</v>
      </c>
      <c r="X27" s="257">
        <v>0.65517241379310343</v>
      </c>
      <c r="Y27" s="257">
        <v>0.34482758620689657</v>
      </c>
      <c r="Z27" s="256">
        <v>0</v>
      </c>
      <c r="AA27" s="256">
        <v>0</v>
      </c>
      <c r="AB27" s="257">
        <v>0.48275862068965519</v>
      </c>
      <c r="AC27" s="257">
        <v>0.51724137931034486</v>
      </c>
      <c r="AD27" s="256">
        <v>0</v>
      </c>
      <c r="AE27" s="256">
        <v>0</v>
      </c>
      <c r="AF27" s="257">
        <v>0.68965517241379315</v>
      </c>
      <c r="AG27" s="257">
        <v>0.31034482758620691</v>
      </c>
      <c r="AH27" s="256">
        <v>0</v>
      </c>
      <c r="AI27" s="256">
        <v>0</v>
      </c>
      <c r="AJ27" s="257">
        <v>0.75862068965517238</v>
      </c>
      <c r="AK27" s="257">
        <v>0.2413793103448276</v>
      </c>
      <c r="AL27" s="256">
        <v>0</v>
      </c>
      <c r="AM27" s="256">
        <v>0</v>
      </c>
      <c r="AN27" s="257">
        <v>0.51724137931034486</v>
      </c>
      <c r="AO27" s="257">
        <v>0.48275862068965519</v>
      </c>
      <c r="AP27" s="256">
        <v>0</v>
      </c>
      <c r="AQ27" s="256">
        <v>0</v>
      </c>
      <c r="AR27" s="257">
        <v>0.75862068965517238</v>
      </c>
      <c r="AS27" s="257">
        <v>0.2413793103448276</v>
      </c>
      <c r="AT27" s="256">
        <v>0</v>
      </c>
      <c r="AU27" s="256">
        <v>0</v>
      </c>
      <c r="AV27" s="257">
        <v>0.65517241379310343</v>
      </c>
      <c r="AW27" s="257">
        <v>0.34482758620689657</v>
      </c>
      <c r="AX27" s="256">
        <v>0</v>
      </c>
      <c r="AY27" s="256">
        <v>0</v>
      </c>
      <c r="AZ27" s="257">
        <v>0.51724137931034486</v>
      </c>
      <c r="BA27" s="257">
        <v>0.48275862068965519</v>
      </c>
      <c r="BB27" s="256">
        <v>0</v>
      </c>
      <c r="BC27" s="256">
        <v>0</v>
      </c>
      <c r="BD27" s="257">
        <v>0.55172413793103448</v>
      </c>
      <c r="BE27" s="257">
        <v>0.44827586206896552</v>
      </c>
      <c r="BF27" s="256">
        <v>0</v>
      </c>
      <c r="BG27" s="256">
        <v>0</v>
      </c>
      <c r="BH27" s="257">
        <v>0.48275862068965519</v>
      </c>
      <c r="BI27" s="257">
        <v>0.51724137931034486</v>
      </c>
    </row>
    <row r="28" spans="1:62">
      <c r="A28" s="190">
        <v>8</v>
      </c>
      <c r="B28" s="114" t="s">
        <v>203</v>
      </c>
      <c r="C28" s="114">
        <v>3</v>
      </c>
      <c r="D28" s="114">
        <v>7</v>
      </c>
      <c r="E28" s="244">
        <f t="shared" si="0"/>
        <v>10</v>
      </c>
      <c r="F28" s="256">
        <v>0</v>
      </c>
      <c r="G28" s="256">
        <v>0.3</v>
      </c>
      <c r="H28" s="257">
        <v>0.7</v>
      </c>
      <c r="I28" s="257">
        <v>0</v>
      </c>
      <c r="J28" s="256">
        <v>0</v>
      </c>
      <c r="K28" s="256">
        <v>0.1</v>
      </c>
      <c r="L28" s="257">
        <v>0.9</v>
      </c>
      <c r="M28" s="257">
        <v>0</v>
      </c>
      <c r="N28" s="256">
        <v>0</v>
      </c>
      <c r="O28" s="256">
        <v>0.1</v>
      </c>
      <c r="P28" s="257">
        <v>0.7</v>
      </c>
      <c r="Q28" s="257">
        <v>0.2</v>
      </c>
      <c r="R28" s="256">
        <v>0</v>
      </c>
      <c r="S28" s="256">
        <v>0.1</v>
      </c>
      <c r="T28" s="257">
        <v>0.9</v>
      </c>
      <c r="U28" s="257">
        <v>0</v>
      </c>
      <c r="V28" s="256">
        <v>0</v>
      </c>
      <c r="W28" s="256">
        <v>0.2</v>
      </c>
      <c r="X28" s="257">
        <v>0.7</v>
      </c>
      <c r="Y28" s="257">
        <v>0.1</v>
      </c>
      <c r="Z28" s="256">
        <v>0</v>
      </c>
      <c r="AA28" s="256">
        <v>0.2</v>
      </c>
      <c r="AB28" s="257">
        <v>0.7</v>
      </c>
      <c r="AC28" s="257">
        <v>0.1</v>
      </c>
      <c r="AD28" s="256">
        <v>0</v>
      </c>
      <c r="AE28" s="256">
        <v>0.3</v>
      </c>
      <c r="AF28" s="257">
        <v>0.6</v>
      </c>
      <c r="AG28" s="257">
        <v>0.1</v>
      </c>
      <c r="AH28" s="256">
        <v>0</v>
      </c>
      <c r="AI28" s="256">
        <v>0</v>
      </c>
      <c r="AJ28" s="257">
        <v>1</v>
      </c>
      <c r="AK28" s="257">
        <v>0</v>
      </c>
      <c r="AL28" s="256">
        <v>0</v>
      </c>
      <c r="AM28" s="256">
        <v>0.1</v>
      </c>
      <c r="AN28" s="257">
        <v>0.8</v>
      </c>
      <c r="AO28" s="257">
        <v>0.1</v>
      </c>
      <c r="AP28" s="256">
        <v>0</v>
      </c>
      <c r="AQ28" s="256">
        <v>0.1</v>
      </c>
      <c r="AR28" s="257">
        <v>0.9</v>
      </c>
      <c r="AS28" s="257">
        <v>0</v>
      </c>
      <c r="AT28" s="256">
        <v>0</v>
      </c>
      <c r="AU28" s="256">
        <v>0.3</v>
      </c>
      <c r="AV28" s="257">
        <v>0.6</v>
      </c>
      <c r="AW28" s="257">
        <v>0.1</v>
      </c>
      <c r="AX28" s="256">
        <v>0</v>
      </c>
      <c r="AY28" s="256">
        <v>0.5</v>
      </c>
      <c r="AZ28" s="257">
        <v>0.3</v>
      </c>
      <c r="BA28" s="257">
        <v>0.2</v>
      </c>
      <c r="BB28" s="256">
        <v>0</v>
      </c>
      <c r="BC28" s="256">
        <v>0</v>
      </c>
      <c r="BD28" s="257">
        <v>0.7</v>
      </c>
      <c r="BE28" s="257">
        <v>0.3</v>
      </c>
      <c r="BF28" s="256">
        <v>0</v>
      </c>
      <c r="BG28" s="256">
        <v>0</v>
      </c>
      <c r="BH28" s="257">
        <v>1</v>
      </c>
      <c r="BI28" s="257">
        <v>0</v>
      </c>
    </row>
    <row r="29" spans="1:62">
      <c r="A29" s="190">
        <v>9</v>
      </c>
      <c r="B29" s="114" t="s">
        <v>204</v>
      </c>
      <c r="C29" s="114">
        <v>10</v>
      </c>
      <c r="D29" s="114">
        <v>0</v>
      </c>
      <c r="E29" s="244">
        <f t="shared" si="0"/>
        <v>10</v>
      </c>
      <c r="F29" s="256">
        <v>0</v>
      </c>
      <c r="G29" s="256">
        <v>0.1</v>
      </c>
      <c r="H29" s="257">
        <v>0.9</v>
      </c>
      <c r="I29" s="257">
        <v>0</v>
      </c>
      <c r="J29" s="256">
        <v>0</v>
      </c>
      <c r="K29" s="256">
        <v>0.2</v>
      </c>
      <c r="L29" s="257">
        <v>0.8</v>
      </c>
      <c r="M29" s="257">
        <v>0</v>
      </c>
      <c r="N29" s="256">
        <v>0</v>
      </c>
      <c r="O29" s="256">
        <v>0.3</v>
      </c>
      <c r="P29" s="257">
        <v>0.7</v>
      </c>
      <c r="Q29" s="257">
        <v>0</v>
      </c>
      <c r="R29" s="256">
        <v>0</v>
      </c>
      <c r="S29" s="256">
        <v>0.1</v>
      </c>
      <c r="T29" s="257">
        <v>0.9</v>
      </c>
      <c r="U29" s="257">
        <v>0</v>
      </c>
      <c r="V29" s="256">
        <v>0</v>
      </c>
      <c r="W29" s="256">
        <v>0</v>
      </c>
      <c r="X29" s="257">
        <v>0.9</v>
      </c>
      <c r="Y29" s="257">
        <v>0.1</v>
      </c>
      <c r="Z29" s="256">
        <v>0</v>
      </c>
      <c r="AA29" s="256">
        <v>0.1</v>
      </c>
      <c r="AB29" s="257">
        <v>0.8</v>
      </c>
      <c r="AC29" s="257">
        <v>0.1</v>
      </c>
      <c r="AD29" s="256">
        <v>0</v>
      </c>
      <c r="AE29" s="256">
        <v>0.1</v>
      </c>
      <c r="AF29" s="257">
        <v>0.9</v>
      </c>
      <c r="AG29" s="257">
        <v>0</v>
      </c>
      <c r="AH29" s="256">
        <v>0</v>
      </c>
      <c r="AI29" s="256">
        <v>0</v>
      </c>
      <c r="AJ29" s="257">
        <v>0.9</v>
      </c>
      <c r="AK29" s="257">
        <v>0.1</v>
      </c>
      <c r="AL29" s="256">
        <v>0</v>
      </c>
      <c r="AM29" s="256">
        <v>0</v>
      </c>
      <c r="AN29" s="257">
        <v>1</v>
      </c>
      <c r="AO29" s="257">
        <v>0</v>
      </c>
      <c r="AP29" s="256">
        <v>0</v>
      </c>
      <c r="AQ29" s="256">
        <v>0.1</v>
      </c>
      <c r="AR29" s="257">
        <v>0.9</v>
      </c>
      <c r="AS29" s="257">
        <v>0</v>
      </c>
      <c r="AT29" s="256">
        <v>0</v>
      </c>
      <c r="AU29" s="256">
        <v>0</v>
      </c>
      <c r="AV29" s="257">
        <v>1</v>
      </c>
      <c r="AW29" s="257">
        <v>0</v>
      </c>
      <c r="AX29" s="256">
        <v>0</v>
      </c>
      <c r="AY29" s="256">
        <v>0</v>
      </c>
      <c r="AZ29" s="257">
        <v>0.9</v>
      </c>
      <c r="BA29" s="257">
        <v>0.1</v>
      </c>
      <c r="BB29" s="256">
        <v>0</v>
      </c>
      <c r="BC29" s="256">
        <v>0</v>
      </c>
      <c r="BD29" s="257">
        <v>1</v>
      </c>
      <c r="BE29" s="257">
        <v>0</v>
      </c>
      <c r="BF29" s="256">
        <v>0</v>
      </c>
      <c r="BG29" s="256">
        <v>0</v>
      </c>
      <c r="BH29" s="257">
        <v>1</v>
      </c>
      <c r="BI29" s="257">
        <v>0</v>
      </c>
    </row>
    <row r="30" spans="1:62">
      <c r="A30" s="190">
        <v>10</v>
      </c>
      <c r="B30" s="114" t="s">
        <v>205</v>
      </c>
      <c r="C30" s="114">
        <v>0</v>
      </c>
      <c r="D30" s="114">
        <v>10</v>
      </c>
      <c r="E30" s="244">
        <f t="shared" si="0"/>
        <v>10</v>
      </c>
      <c r="F30" s="256">
        <v>0</v>
      </c>
      <c r="G30" s="256">
        <v>0.8</v>
      </c>
      <c r="H30" s="257">
        <v>0.2</v>
      </c>
      <c r="I30" s="257">
        <v>0</v>
      </c>
      <c r="J30" s="256">
        <v>0</v>
      </c>
      <c r="K30" s="256">
        <v>0</v>
      </c>
      <c r="L30" s="257">
        <v>1</v>
      </c>
      <c r="M30" s="257">
        <v>0</v>
      </c>
      <c r="N30" s="256">
        <v>0</v>
      </c>
      <c r="O30" s="256">
        <v>0.7</v>
      </c>
      <c r="P30" s="257">
        <v>0.3</v>
      </c>
      <c r="Q30" s="257">
        <v>0</v>
      </c>
      <c r="R30" s="256">
        <v>0</v>
      </c>
      <c r="S30" s="256">
        <v>0.6</v>
      </c>
      <c r="T30" s="257">
        <v>0.4</v>
      </c>
      <c r="U30" s="257">
        <v>0</v>
      </c>
      <c r="V30" s="256">
        <v>0</v>
      </c>
      <c r="W30" s="256">
        <v>0.4</v>
      </c>
      <c r="X30" s="257">
        <v>0.6</v>
      </c>
      <c r="Y30" s="257">
        <v>0</v>
      </c>
      <c r="Z30" s="256">
        <v>0</v>
      </c>
      <c r="AA30" s="256">
        <v>0</v>
      </c>
      <c r="AB30" s="257">
        <v>1</v>
      </c>
      <c r="AC30" s="257">
        <v>0</v>
      </c>
      <c r="AD30" s="256">
        <v>0</v>
      </c>
      <c r="AE30" s="256">
        <v>1</v>
      </c>
      <c r="AF30" s="257">
        <v>0</v>
      </c>
      <c r="AG30" s="257">
        <v>0</v>
      </c>
      <c r="AH30" s="256">
        <v>0</v>
      </c>
      <c r="AI30" s="256">
        <v>0.1</v>
      </c>
      <c r="AJ30" s="257">
        <v>0.9</v>
      </c>
      <c r="AK30" s="257">
        <v>0</v>
      </c>
      <c r="AL30" s="256">
        <v>0</v>
      </c>
      <c r="AM30" s="256">
        <v>0.3</v>
      </c>
      <c r="AN30" s="257">
        <v>0.7</v>
      </c>
      <c r="AO30" s="257">
        <v>0</v>
      </c>
      <c r="AP30" s="256">
        <v>0</v>
      </c>
      <c r="AQ30" s="256">
        <v>0.1</v>
      </c>
      <c r="AR30" s="257">
        <v>0.9</v>
      </c>
      <c r="AS30" s="257">
        <v>0</v>
      </c>
      <c r="AT30" s="256">
        <v>0</v>
      </c>
      <c r="AU30" s="256">
        <v>0.7</v>
      </c>
      <c r="AV30" s="257">
        <v>0</v>
      </c>
      <c r="AW30" s="257">
        <v>0.3</v>
      </c>
      <c r="AX30" s="256">
        <v>0</v>
      </c>
      <c r="AY30" s="256">
        <v>1</v>
      </c>
      <c r="AZ30" s="257">
        <v>0</v>
      </c>
      <c r="BA30" s="257">
        <v>0</v>
      </c>
      <c r="BB30" s="256">
        <v>0</v>
      </c>
      <c r="BC30" s="256">
        <v>0.9</v>
      </c>
      <c r="BD30" s="257">
        <v>0.1</v>
      </c>
      <c r="BE30" s="257">
        <v>0</v>
      </c>
      <c r="BF30" s="256">
        <v>0</v>
      </c>
      <c r="BG30" s="256">
        <v>0.5</v>
      </c>
      <c r="BH30" s="257">
        <v>0.5</v>
      </c>
      <c r="BI30" s="257">
        <v>0</v>
      </c>
    </row>
    <row r="31" spans="1:62">
      <c r="C31" s="254">
        <f>SUM(C21:C30)</f>
        <v>93</v>
      </c>
      <c r="D31" s="254">
        <f>SUM(D21:D30)</f>
        <v>69</v>
      </c>
      <c r="E31" s="255">
        <f>SUM(E21:E30)</f>
        <v>162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</row>
    <row r="32" spans="1:62">
      <c r="C32" s="254"/>
      <c r="D32" s="254"/>
      <c r="E32" s="255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</row>
    <row r="33" spans="1:61">
      <c r="A33" s="676" t="s">
        <v>0</v>
      </c>
      <c r="B33" s="676" t="s">
        <v>93</v>
      </c>
      <c r="C33" s="665" t="s">
        <v>111</v>
      </c>
      <c r="D33" s="666"/>
      <c r="E33" s="669" t="s">
        <v>208</v>
      </c>
      <c r="F33" s="678" t="s">
        <v>241</v>
      </c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79"/>
      <c r="X33" s="679"/>
      <c r="Y33" s="679"/>
      <c r="Z33" s="679"/>
      <c r="AA33" s="679"/>
      <c r="AB33" s="679"/>
      <c r="AC33" s="679"/>
      <c r="AD33" s="679"/>
      <c r="AE33" s="679"/>
      <c r="AF33" s="679"/>
      <c r="AG33" s="67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</row>
    <row r="34" spans="1:61">
      <c r="A34" s="676"/>
      <c r="B34" s="676"/>
      <c r="C34" s="667"/>
      <c r="D34" s="668"/>
      <c r="E34" s="670"/>
      <c r="F34" s="680">
        <v>8</v>
      </c>
      <c r="G34" s="681"/>
      <c r="H34" s="681"/>
      <c r="I34" s="682"/>
      <c r="J34" s="683">
        <v>9</v>
      </c>
      <c r="K34" s="684"/>
      <c r="L34" s="684"/>
      <c r="M34" s="685"/>
      <c r="N34" s="680">
        <v>10</v>
      </c>
      <c r="O34" s="681"/>
      <c r="P34" s="681"/>
      <c r="Q34" s="682"/>
      <c r="R34" s="680">
        <v>11</v>
      </c>
      <c r="S34" s="681"/>
      <c r="T34" s="681"/>
      <c r="U34" s="682"/>
      <c r="V34" s="680">
        <v>12</v>
      </c>
      <c r="W34" s="681"/>
      <c r="X34" s="681"/>
      <c r="Y34" s="682"/>
      <c r="Z34" s="680">
        <v>13</v>
      </c>
      <c r="AA34" s="681"/>
      <c r="AB34" s="681"/>
      <c r="AC34" s="682"/>
      <c r="AD34" s="680">
        <v>14</v>
      </c>
      <c r="AE34" s="681"/>
      <c r="AF34" s="681"/>
      <c r="AG34" s="682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</row>
    <row r="35" spans="1:61">
      <c r="A35" s="676"/>
      <c r="B35" s="676"/>
      <c r="C35" s="247" t="s">
        <v>4</v>
      </c>
      <c r="D35" s="247" t="s">
        <v>5</v>
      </c>
      <c r="E35" s="671"/>
      <c r="F35" s="253" t="s">
        <v>18</v>
      </c>
      <c r="G35" s="253" t="s">
        <v>19</v>
      </c>
      <c r="H35" s="253" t="s">
        <v>20</v>
      </c>
      <c r="I35" s="253" t="s">
        <v>21</v>
      </c>
      <c r="J35" s="252" t="s">
        <v>18</v>
      </c>
      <c r="K35" s="252" t="s">
        <v>19</v>
      </c>
      <c r="L35" s="252" t="s">
        <v>20</v>
      </c>
      <c r="M35" s="252" t="s">
        <v>21</v>
      </c>
      <c r="N35" s="253" t="s">
        <v>18</v>
      </c>
      <c r="O35" s="253" t="s">
        <v>19</v>
      </c>
      <c r="P35" s="253" t="s">
        <v>20</v>
      </c>
      <c r="Q35" s="253" t="s">
        <v>21</v>
      </c>
      <c r="R35" s="253" t="s">
        <v>18</v>
      </c>
      <c r="S35" s="253" t="s">
        <v>19</v>
      </c>
      <c r="T35" s="253" t="s">
        <v>20</v>
      </c>
      <c r="U35" s="253" t="s">
        <v>21</v>
      </c>
      <c r="V35" s="253" t="s">
        <v>18</v>
      </c>
      <c r="W35" s="253" t="s">
        <v>19</v>
      </c>
      <c r="X35" s="253" t="s">
        <v>20</v>
      </c>
      <c r="Y35" s="253" t="s">
        <v>21</v>
      </c>
      <c r="Z35" s="253" t="s">
        <v>18</v>
      </c>
      <c r="AA35" s="253" t="s">
        <v>19</v>
      </c>
      <c r="AB35" s="253" t="s">
        <v>20</v>
      </c>
      <c r="AC35" s="253" t="s">
        <v>21</v>
      </c>
      <c r="AD35" s="253" t="s">
        <v>18</v>
      </c>
      <c r="AE35" s="253" t="s">
        <v>19</v>
      </c>
      <c r="AF35" s="253" t="s">
        <v>20</v>
      </c>
      <c r="AG35" s="253" t="s">
        <v>21</v>
      </c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</row>
    <row r="36" spans="1:61">
      <c r="A36" s="248">
        <v>1</v>
      </c>
      <c r="B36" s="20" t="s">
        <v>220</v>
      </c>
      <c r="C36" s="20">
        <v>8</v>
      </c>
      <c r="D36" s="20">
        <v>6</v>
      </c>
      <c r="E36" s="248">
        <f>SUM(C36:D36)</f>
        <v>14</v>
      </c>
      <c r="F36" s="256">
        <v>0</v>
      </c>
      <c r="G36" s="256">
        <v>0</v>
      </c>
      <c r="H36" s="257">
        <v>0.7142857142857143</v>
      </c>
      <c r="I36" s="257">
        <v>0.2857142857142857</v>
      </c>
      <c r="J36" s="256">
        <v>0</v>
      </c>
      <c r="K36" s="256">
        <v>0</v>
      </c>
      <c r="L36" s="257">
        <v>0.42857142857142855</v>
      </c>
      <c r="M36" s="257">
        <v>0.5714285714285714</v>
      </c>
      <c r="N36" s="256">
        <v>0</v>
      </c>
      <c r="O36" s="256">
        <v>0</v>
      </c>
      <c r="P36" s="257">
        <v>0.6428571428571429</v>
      </c>
      <c r="Q36" s="257">
        <v>0.35714285714285715</v>
      </c>
      <c r="R36" s="256">
        <v>0</v>
      </c>
      <c r="S36" s="256">
        <v>0</v>
      </c>
      <c r="T36" s="257">
        <v>0.6428571428571429</v>
      </c>
      <c r="U36" s="257">
        <v>0.35714285714285715</v>
      </c>
      <c r="V36" s="256">
        <v>0</v>
      </c>
      <c r="W36" s="256">
        <v>0</v>
      </c>
      <c r="X36" s="257">
        <v>0.35714285714285715</v>
      </c>
      <c r="Y36" s="257">
        <v>0.6428571428571429</v>
      </c>
      <c r="Z36" s="256">
        <v>0</v>
      </c>
      <c r="AA36" s="256">
        <v>0</v>
      </c>
      <c r="AB36" s="257">
        <v>0.42857142857142855</v>
      </c>
      <c r="AC36" s="257">
        <v>0.5714285714285714</v>
      </c>
      <c r="AD36" s="256">
        <v>0</v>
      </c>
      <c r="AE36" s="256">
        <v>0</v>
      </c>
      <c r="AF36" s="257">
        <v>0.42857142857142855</v>
      </c>
      <c r="AG36" s="257">
        <v>0.5714285714285714</v>
      </c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</row>
    <row r="37" spans="1:61">
      <c r="A37" s="248">
        <v>2</v>
      </c>
      <c r="B37" s="20" t="s">
        <v>169</v>
      </c>
      <c r="C37" s="20">
        <v>5</v>
      </c>
      <c r="D37" s="20">
        <v>3</v>
      </c>
      <c r="E37" s="248">
        <f t="shared" ref="E37:E45" si="1">SUM(C37:D37)</f>
        <v>8</v>
      </c>
      <c r="F37" s="256">
        <v>0</v>
      </c>
      <c r="G37" s="256">
        <v>0</v>
      </c>
      <c r="H37" s="257">
        <v>0.75</v>
      </c>
      <c r="I37" s="257">
        <v>0.25</v>
      </c>
      <c r="J37" s="256">
        <v>0</v>
      </c>
      <c r="K37" s="256">
        <v>0</v>
      </c>
      <c r="L37" s="257">
        <v>0.375</v>
      </c>
      <c r="M37" s="257">
        <v>0.625</v>
      </c>
      <c r="N37" s="256">
        <v>0</v>
      </c>
      <c r="O37" s="256">
        <v>0</v>
      </c>
      <c r="P37" s="257">
        <v>0.75</v>
      </c>
      <c r="Q37" s="257">
        <v>0.25</v>
      </c>
      <c r="R37" s="256">
        <v>0</v>
      </c>
      <c r="S37" s="256">
        <v>0.125</v>
      </c>
      <c r="T37" s="257">
        <v>0.25</v>
      </c>
      <c r="U37" s="257">
        <v>0.625</v>
      </c>
      <c r="V37" s="256">
        <v>0</v>
      </c>
      <c r="W37" s="256">
        <v>0.125</v>
      </c>
      <c r="X37" s="257">
        <v>0.5</v>
      </c>
      <c r="Y37" s="257">
        <v>0.375</v>
      </c>
      <c r="Z37" s="256">
        <v>0</v>
      </c>
      <c r="AA37" s="256">
        <v>0.125</v>
      </c>
      <c r="AB37" s="257">
        <v>0.5</v>
      </c>
      <c r="AC37" s="257">
        <v>0.375</v>
      </c>
      <c r="AD37" s="256">
        <v>0</v>
      </c>
      <c r="AE37" s="256">
        <v>0</v>
      </c>
      <c r="AF37" s="257">
        <v>0.375</v>
      </c>
      <c r="AG37" s="257">
        <v>0.625</v>
      </c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</row>
    <row r="38" spans="1:61">
      <c r="A38" s="248">
        <v>3</v>
      </c>
      <c r="B38" s="20" t="s">
        <v>194</v>
      </c>
      <c r="C38" s="20">
        <v>24</v>
      </c>
      <c r="D38" s="20">
        <v>17</v>
      </c>
      <c r="E38" s="248">
        <f t="shared" si="1"/>
        <v>41</v>
      </c>
      <c r="F38" s="256">
        <v>2.4390243902439025E-2</v>
      </c>
      <c r="G38" s="256">
        <v>2.4390243902439025E-2</v>
      </c>
      <c r="H38" s="257">
        <v>0.92682926829268297</v>
      </c>
      <c r="I38" s="257">
        <v>2.4390243902439001E-2</v>
      </c>
      <c r="J38" s="256">
        <v>0</v>
      </c>
      <c r="K38" s="256">
        <v>2.4390243902439025E-2</v>
      </c>
      <c r="L38" s="257">
        <v>0.82926829268292679</v>
      </c>
      <c r="M38" s="257">
        <v>0.14634146341463414</v>
      </c>
      <c r="N38" s="256">
        <v>2.4390243902439025E-2</v>
      </c>
      <c r="O38" s="256">
        <v>0</v>
      </c>
      <c r="P38" s="257">
        <v>0.87804878048780488</v>
      </c>
      <c r="Q38" s="257">
        <v>9.7560975609756101E-2</v>
      </c>
      <c r="R38" s="256">
        <v>0</v>
      </c>
      <c r="S38" s="256">
        <v>0.12195121951219512</v>
      </c>
      <c r="T38" s="257">
        <v>0.70731707317073167</v>
      </c>
      <c r="U38" s="257">
        <v>0.17073170731707318</v>
      </c>
      <c r="V38" s="256">
        <v>0</v>
      </c>
      <c r="W38" s="256">
        <v>7.3170731707317069E-2</v>
      </c>
      <c r="X38" s="257">
        <v>0.6097560975609756</v>
      </c>
      <c r="Y38" s="257">
        <v>0.31707317073170732</v>
      </c>
      <c r="Z38" s="256">
        <v>0</v>
      </c>
      <c r="AA38" s="256">
        <v>4.878048780487805E-2</v>
      </c>
      <c r="AB38" s="257">
        <v>0.78048780487804881</v>
      </c>
      <c r="AC38" s="257">
        <v>0.17073170731707318</v>
      </c>
      <c r="AD38" s="256">
        <v>2.4390243902439025E-2</v>
      </c>
      <c r="AE38" s="256">
        <v>0</v>
      </c>
      <c r="AF38" s="257">
        <v>0.87804878048780488</v>
      </c>
      <c r="AG38" s="257">
        <v>9.7560975609756101E-2</v>
      </c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</row>
    <row r="39" spans="1:61">
      <c r="A39" s="248">
        <v>4</v>
      </c>
      <c r="B39" s="20" t="s">
        <v>221</v>
      </c>
      <c r="C39" s="20">
        <v>8</v>
      </c>
      <c r="D39" s="20">
        <v>4</v>
      </c>
      <c r="E39" s="248">
        <f t="shared" si="1"/>
        <v>12</v>
      </c>
      <c r="F39" s="256">
        <v>0</v>
      </c>
      <c r="G39" s="256">
        <v>0</v>
      </c>
      <c r="H39" s="257">
        <v>0</v>
      </c>
      <c r="I39" s="257">
        <v>1</v>
      </c>
      <c r="J39" s="256">
        <v>0</v>
      </c>
      <c r="K39" s="256">
        <v>0</v>
      </c>
      <c r="L39" s="257">
        <v>0</v>
      </c>
      <c r="M39" s="257">
        <v>1</v>
      </c>
      <c r="N39" s="256">
        <v>0</v>
      </c>
      <c r="O39" s="256">
        <v>0</v>
      </c>
      <c r="P39" s="257">
        <v>0</v>
      </c>
      <c r="Q39" s="257">
        <v>1</v>
      </c>
      <c r="R39" s="256">
        <v>0</v>
      </c>
      <c r="S39" s="256">
        <v>0</v>
      </c>
      <c r="T39" s="257">
        <v>0</v>
      </c>
      <c r="U39" s="257">
        <v>1</v>
      </c>
      <c r="V39" s="256">
        <v>0</v>
      </c>
      <c r="W39" s="256">
        <v>0</v>
      </c>
      <c r="X39" s="257">
        <v>0</v>
      </c>
      <c r="Y39" s="257">
        <v>1</v>
      </c>
      <c r="Z39" s="256">
        <v>0</v>
      </c>
      <c r="AA39" s="256">
        <v>0</v>
      </c>
      <c r="AB39" s="257">
        <v>0</v>
      </c>
      <c r="AC39" s="257">
        <v>1</v>
      </c>
      <c r="AD39" s="256">
        <v>0</v>
      </c>
      <c r="AE39" s="256">
        <v>0</v>
      </c>
      <c r="AF39" s="257">
        <v>0</v>
      </c>
      <c r="AG39" s="257">
        <v>1</v>
      </c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</row>
    <row r="40" spans="1:61">
      <c r="A40" s="248">
        <v>5</v>
      </c>
      <c r="B40" s="20" t="s">
        <v>222</v>
      </c>
      <c r="C40" s="20">
        <v>2</v>
      </c>
      <c r="D40" s="20">
        <v>3</v>
      </c>
      <c r="E40" s="248">
        <f t="shared" si="1"/>
        <v>5</v>
      </c>
      <c r="F40" s="256">
        <v>0</v>
      </c>
      <c r="G40" s="256">
        <v>0</v>
      </c>
      <c r="H40" s="257">
        <v>0.8</v>
      </c>
      <c r="I40" s="257">
        <v>0.2</v>
      </c>
      <c r="J40" s="256">
        <v>0</v>
      </c>
      <c r="K40" s="256">
        <v>0</v>
      </c>
      <c r="L40" s="257">
        <v>0.8</v>
      </c>
      <c r="M40" s="257">
        <v>0.2</v>
      </c>
      <c r="N40" s="256">
        <v>0</v>
      </c>
      <c r="O40" s="256">
        <v>0</v>
      </c>
      <c r="P40" s="257">
        <v>0.8</v>
      </c>
      <c r="Q40" s="257">
        <v>0.2</v>
      </c>
      <c r="R40" s="256">
        <v>0</v>
      </c>
      <c r="S40" s="256">
        <v>0</v>
      </c>
      <c r="T40" s="257">
        <v>0.6</v>
      </c>
      <c r="U40" s="257">
        <v>0.4</v>
      </c>
      <c r="V40" s="256">
        <v>0</v>
      </c>
      <c r="W40" s="256">
        <v>0.4</v>
      </c>
      <c r="X40" s="257">
        <v>0.2</v>
      </c>
      <c r="Y40" s="257">
        <v>0.4</v>
      </c>
      <c r="Z40" s="256">
        <v>0</v>
      </c>
      <c r="AA40" s="256">
        <v>0</v>
      </c>
      <c r="AB40" s="257">
        <v>0.8</v>
      </c>
      <c r="AC40" s="257">
        <v>0.2</v>
      </c>
      <c r="AD40" s="256">
        <v>0</v>
      </c>
      <c r="AE40" s="256">
        <v>0</v>
      </c>
      <c r="AF40" s="257">
        <v>0.8</v>
      </c>
      <c r="AG40" s="257">
        <v>0.2</v>
      </c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</row>
    <row r="41" spans="1:61">
      <c r="A41" s="248">
        <v>6</v>
      </c>
      <c r="B41" s="20" t="s">
        <v>202</v>
      </c>
      <c r="C41" s="20">
        <v>12</v>
      </c>
      <c r="D41" s="20">
        <v>11</v>
      </c>
      <c r="E41" s="248">
        <f t="shared" si="1"/>
        <v>23</v>
      </c>
      <c r="F41" s="256">
        <v>0</v>
      </c>
      <c r="G41" s="256">
        <v>0</v>
      </c>
      <c r="H41" s="257">
        <v>0.60869565217391308</v>
      </c>
      <c r="I41" s="257">
        <v>0.39130434782608697</v>
      </c>
      <c r="J41" s="256">
        <v>0</v>
      </c>
      <c r="K41" s="256">
        <v>0</v>
      </c>
      <c r="L41" s="257">
        <v>0.47826086956521741</v>
      </c>
      <c r="M41" s="257">
        <v>0.52173913043478259</v>
      </c>
      <c r="N41" s="256">
        <v>0</v>
      </c>
      <c r="O41" s="256">
        <v>0</v>
      </c>
      <c r="P41" s="257">
        <v>0.60869565217391308</v>
      </c>
      <c r="Q41" s="257">
        <v>0.39130434782608697</v>
      </c>
      <c r="R41" s="256">
        <v>0</v>
      </c>
      <c r="S41" s="256">
        <v>4.3478260869565216E-2</v>
      </c>
      <c r="T41" s="257">
        <v>0.34782608695652173</v>
      </c>
      <c r="U41" s="257">
        <v>0.60869565217391308</v>
      </c>
      <c r="V41" s="256">
        <v>0</v>
      </c>
      <c r="W41" s="256">
        <v>0</v>
      </c>
      <c r="X41" s="257">
        <v>0.30434782608695654</v>
      </c>
      <c r="Y41" s="257">
        <v>0.69565217391304346</v>
      </c>
      <c r="Z41" s="256">
        <v>0</v>
      </c>
      <c r="AA41" s="256">
        <v>0</v>
      </c>
      <c r="AB41" s="257">
        <v>0.47826086956521741</v>
      </c>
      <c r="AC41" s="257">
        <v>0.52173913043478259</v>
      </c>
      <c r="AD41" s="256">
        <v>0</v>
      </c>
      <c r="AE41" s="256">
        <v>0</v>
      </c>
      <c r="AF41" s="257">
        <v>0.43478260869565216</v>
      </c>
      <c r="AG41" s="257">
        <v>0.56521739130434778</v>
      </c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</row>
    <row r="42" spans="1:61">
      <c r="A42" s="248">
        <v>7</v>
      </c>
      <c r="B42" s="20" t="s">
        <v>191</v>
      </c>
      <c r="C42" s="20">
        <v>21</v>
      </c>
      <c r="D42" s="20">
        <v>8</v>
      </c>
      <c r="E42" s="248">
        <f t="shared" si="1"/>
        <v>29</v>
      </c>
      <c r="F42" s="256">
        <v>0</v>
      </c>
      <c r="G42" s="256">
        <v>0</v>
      </c>
      <c r="H42" s="257">
        <v>0.75862068965517238</v>
      </c>
      <c r="I42" s="257">
        <v>0.2413793103448276</v>
      </c>
      <c r="J42" s="256">
        <v>0</v>
      </c>
      <c r="K42" s="256">
        <v>0</v>
      </c>
      <c r="L42" s="257">
        <v>0.51724137931034486</v>
      </c>
      <c r="M42" s="257">
        <v>0.48275862068965519</v>
      </c>
      <c r="N42" s="256">
        <v>0</v>
      </c>
      <c r="O42" s="256">
        <v>0</v>
      </c>
      <c r="P42" s="257">
        <v>0.75862068965517238</v>
      </c>
      <c r="Q42" s="257">
        <v>0.2413793103448276</v>
      </c>
      <c r="R42" s="256">
        <v>0</v>
      </c>
      <c r="S42" s="256">
        <v>0</v>
      </c>
      <c r="T42" s="257">
        <v>0.65517241379310343</v>
      </c>
      <c r="U42" s="257">
        <v>0.34482758620689657</v>
      </c>
      <c r="V42" s="256">
        <v>0</v>
      </c>
      <c r="W42" s="256">
        <v>0</v>
      </c>
      <c r="X42" s="257">
        <v>0.51724137931034486</v>
      </c>
      <c r="Y42" s="257">
        <v>0.48275862068965519</v>
      </c>
      <c r="Z42" s="256">
        <v>0</v>
      </c>
      <c r="AA42" s="256">
        <v>0</v>
      </c>
      <c r="AB42" s="257">
        <v>0.55172413793103448</v>
      </c>
      <c r="AC42" s="257">
        <v>0.44827586206896552</v>
      </c>
      <c r="AD42" s="256">
        <v>0</v>
      </c>
      <c r="AE42" s="256">
        <v>0</v>
      </c>
      <c r="AF42" s="257">
        <v>0.48275862068965519</v>
      </c>
      <c r="AG42" s="257">
        <v>0.51724137931034486</v>
      </c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</row>
    <row r="43" spans="1:61">
      <c r="A43" s="248">
        <v>8</v>
      </c>
      <c r="B43" s="114" t="s">
        <v>203</v>
      </c>
      <c r="C43" s="114">
        <v>3</v>
      </c>
      <c r="D43" s="114">
        <v>7</v>
      </c>
      <c r="E43" s="248">
        <f t="shared" si="1"/>
        <v>10</v>
      </c>
      <c r="F43" s="256">
        <v>0</v>
      </c>
      <c r="G43" s="256">
        <v>0</v>
      </c>
      <c r="H43" s="257">
        <v>1</v>
      </c>
      <c r="I43" s="257">
        <v>0</v>
      </c>
      <c r="J43" s="256">
        <v>0</v>
      </c>
      <c r="K43" s="256">
        <v>0.1</v>
      </c>
      <c r="L43" s="257">
        <v>0.8</v>
      </c>
      <c r="M43" s="257">
        <v>0.1</v>
      </c>
      <c r="N43" s="256">
        <v>0</v>
      </c>
      <c r="O43" s="256">
        <v>0.1</v>
      </c>
      <c r="P43" s="257">
        <v>0.9</v>
      </c>
      <c r="Q43" s="257">
        <v>0</v>
      </c>
      <c r="R43" s="256">
        <v>0</v>
      </c>
      <c r="S43" s="256">
        <v>0.3</v>
      </c>
      <c r="T43" s="257">
        <v>0.6</v>
      </c>
      <c r="U43" s="257">
        <v>0.1</v>
      </c>
      <c r="V43" s="256">
        <v>0</v>
      </c>
      <c r="W43" s="256">
        <v>0.5</v>
      </c>
      <c r="X43" s="257">
        <v>0.3</v>
      </c>
      <c r="Y43" s="257">
        <v>0.2</v>
      </c>
      <c r="Z43" s="256">
        <v>0</v>
      </c>
      <c r="AA43" s="256">
        <v>0</v>
      </c>
      <c r="AB43" s="257">
        <v>0.7</v>
      </c>
      <c r="AC43" s="257">
        <v>0.3</v>
      </c>
      <c r="AD43" s="256">
        <v>0</v>
      </c>
      <c r="AE43" s="256">
        <v>0</v>
      </c>
      <c r="AF43" s="257">
        <v>1</v>
      </c>
      <c r="AG43" s="257">
        <v>0</v>
      </c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</row>
    <row r="44" spans="1:61">
      <c r="A44" s="248">
        <v>9</v>
      </c>
      <c r="B44" s="114" t="s">
        <v>204</v>
      </c>
      <c r="C44" s="114">
        <v>10</v>
      </c>
      <c r="D44" s="114">
        <v>0</v>
      </c>
      <c r="E44" s="248">
        <f t="shared" si="1"/>
        <v>10</v>
      </c>
      <c r="F44" s="256">
        <v>0</v>
      </c>
      <c r="G44" s="256">
        <v>0</v>
      </c>
      <c r="H44" s="257">
        <v>0.9</v>
      </c>
      <c r="I44" s="257">
        <v>0.1</v>
      </c>
      <c r="J44" s="256">
        <v>0</v>
      </c>
      <c r="K44" s="256">
        <v>0</v>
      </c>
      <c r="L44" s="257">
        <v>1</v>
      </c>
      <c r="M44" s="257">
        <v>0</v>
      </c>
      <c r="N44" s="256">
        <v>0</v>
      </c>
      <c r="O44" s="256">
        <v>0.1</v>
      </c>
      <c r="P44" s="257">
        <v>0.9</v>
      </c>
      <c r="Q44" s="257">
        <v>0</v>
      </c>
      <c r="R44" s="256">
        <v>0</v>
      </c>
      <c r="S44" s="256">
        <v>0</v>
      </c>
      <c r="T44" s="257">
        <v>1</v>
      </c>
      <c r="U44" s="257">
        <v>0</v>
      </c>
      <c r="V44" s="256">
        <v>0</v>
      </c>
      <c r="W44" s="256">
        <v>0</v>
      </c>
      <c r="X44" s="257">
        <v>0.9</v>
      </c>
      <c r="Y44" s="257">
        <v>0.1</v>
      </c>
      <c r="Z44" s="256">
        <v>0</v>
      </c>
      <c r="AA44" s="256">
        <v>0</v>
      </c>
      <c r="AB44" s="257">
        <v>1</v>
      </c>
      <c r="AC44" s="257">
        <v>0</v>
      </c>
      <c r="AD44" s="256">
        <v>0</v>
      </c>
      <c r="AE44" s="256">
        <v>0</v>
      </c>
      <c r="AF44" s="257">
        <v>1</v>
      </c>
      <c r="AG44" s="257">
        <v>0</v>
      </c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</row>
    <row r="45" spans="1:61">
      <c r="A45" s="248">
        <v>10</v>
      </c>
      <c r="B45" s="114" t="s">
        <v>205</v>
      </c>
      <c r="C45" s="114">
        <v>0</v>
      </c>
      <c r="D45" s="114">
        <v>10</v>
      </c>
      <c r="E45" s="248">
        <f t="shared" si="1"/>
        <v>10</v>
      </c>
      <c r="F45" s="256">
        <v>0</v>
      </c>
      <c r="G45" s="256">
        <v>0.1</v>
      </c>
      <c r="H45" s="257">
        <v>0.9</v>
      </c>
      <c r="I45" s="257">
        <v>0</v>
      </c>
      <c r="J45" s="256">
        <v>0</v>
      </c>
      <c r="K45" s="256">
        <v>0.3</v>
      </c>
      <c r="L45" s="257">
        <v>0.7</v>
      </c>
      <c r="M45" s="257">
        <v>0</v>
      </c>
      <c r="N45" s="256">
        <v>0</v>
      </c>
      <c r="O45" s="256">
        <v>0.1</v>
      </c>
      <c r="P45" s="257">
        <v>0.9</v>
      </c>
      <c r="Q45" s="257">
        <v>0</v>
      </c>
      <c r="R45" s="256">
        <v>0</v>
      </c>
      <c r="S45" s="256">
        <v>0.7</v>
      </c>
      <c r="T45" s="257">
        <v>0</v>
      </c>
      <c r="U45" s="257">
        <v>0.3</v>
      </c>
      <c r="V45" s="256">
        <v>0</v>
      </c>
      <c r="W45" s="256">
        <v>1</v>
      </c>
      <c r="X45" s="257">
        <v>0</v>
      </c>
      <c r="Y45" s="257">
        <v>0</v>
      </c>
      <c r="Z45" s="256">
        <v>0</v>
      </c>
      <c r="AA45" s="256">
        <v>0.9</v>
      </c>
      <c r="AB45" s="257">
        <v>0.1</v>
      </c>
      <c r="AC45" s="257">
        <v>0</v>
      </c>
      <c r="AD45" s="256">
        <v>0</v>
      </c>
      <c r="AE45" s="256">
        <v>0.5</v>
      </c>
      <c r="AF45" s="257">
        <v>0.5</v>
      </c>
      <c r="AG45" s="257">
        <v>0</v>
      </c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</row>
    <row r="46" spans="1:61" s="263" customFormat="1">
      <c r="A46"/>
      <c r="B46"/>
      <c r="C46" s="254">
        <f>SUM(C36:C45)</f>
        <v>93</v>
      </c>
      <c r="D46" s="254">
        <f>SUM(D36:D45)</f>
        <v>69</v>
      </c>
      <c r="E46" s="255">
        <f>SUM(E36:E45)</f>
        <v>162</v>
      </c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6"/>
      <c r="AI46" s="266"/>
      <c r="AJ46" s="266"/>
      <c r="AK46" s="266"/>
      <c r="AL46" s="266"/>
      <c r="AM46" s="266"/>
      <c r="AN46" s="266"/>
      <c r="AO46" s="266"/>
      <c r="AP46" s="266"/>
      <c r="AQ46" s="266"/>
      <c r="AR46" s="266"/>
      <c r="AS46" s="266"/>
      <c r="AT46" s="266"/>
      <c r="AU46" s="266"/>
      <c r="AV46" s="266"/>
      <c r="AW46" s="266"/>
      <c r="AX46" s="266"/>
      <c r="AY46" s="266"/>
      <c r="AZ46" s="266"/>
      <c r="BA46" s="266"/>
      <c r="BB46" s="266"/>
      <c r="BC46" s="266"/>
      <c r="BD46" s="266"/>
      <c r="BE46" s="266"/>
      <c r="BF46" s="266"/>
      <c r="BG46" s="266"/>
      <c r="BH46" s="266"/>
      <c r="BI46" s="266"/>
    </row>
    <row r="47" spans="1:61" s="263" customFormat="1">
      <c r="C47" s="264"/>
      <c r="D47" s="264"/>
      <c r="E47" s="255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6"/>
      <c r="AI47" s="266"/>
      <c r="AJ47" s="266"/>
      <c r="AK47" s="266"/>
      <c r="AL47" s="266"/>
      <c r="AM47" s="266"/>
      <c r="AN47" s="266"/>
      <c r="AO47" s="266"/>
      <c r="AP47" s="266"/>
      <c r="AQ47" s="266"/>
      <c r="AR47" s="266"/>
      <c r="AS47" s="266"/>
      <c r="AT47" s="266"/>
      <c r="AU47" s="266"/>
      <c r="AV47" s="266"/>
      <c r="AW47" s="266"/>
      <c r="AX47" s="266"/>
      <c r="AY47" s="266"/>
      <c r="AZ47" s="266"/>
      <c r="BA47" s="266"/>
      <c r="BB47" s="266"/>
      <c r="BC47" s="266"/>
      <c r="BD47" s="266"/>
      <c r="BE47" s="266"/>
      <c r="BF47" s="266"/>
      <c r="BG47" s="266"/>
      <c r="BH47" s="266"/>
      <c r="BI47" s="266"/>
    </row>
    <row r="48" spans="1:61" ht="21">
      <c r="A48" s="675" t="s">
        <v>240</v>
      </c>
      <c r="B48" s="675"/>
      <c r="C48" s="675"/>
      <c r="D48" s="675"/>
      <c r="E48" s="675"/>
      <c r="F48" s="675"/>
      <c r="G48" s="675"/>
      <c r="H48" s="675"/>
      <c r="I48" s="675"/>
      <c r="J48" s="675"/>
      <c r="K48" s="675"/>
      <c r="L48" s="675"/>
      <c r="M48" s="675"/>
      <c r="N48" s="675"/>
      <c r="O48" s="675"/>
      <c r="P48" s="675"/>
      <c r="Q48" s="675"/>
      <c r="R48" s="675"/>
      <c r="S48" s="675"/>
    </row>
    <row r="49" spans="1:19" ht="21">
      <c r="A49" s="267"/>
      <c r="B49" s="267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</row>
    <row r="50" spans="1:19">
      <c r="A50" s="676" t="s">
        <v>0</v>
      </c>
      <c r="B50" s="676" t="s">
        <v>93</v>
      </c>
      <c r="C50" s="665" t="s">
        <v>111</v>
      </c>
      <c r="D50" s="666"/>
      <c r="E50" s="669" t="s">
        <v>208</v>
      </c>
      <c r="F50" s="672">
        <v>1</v>
      </c>
      <c r="G50" s="672">
        <v>2</v>
      </c>
      <c r="H50" s="672">
        <v>3</v>
      </c>
      <c r="I50" s="672">
        <v>4</v>
      </c>
      <c r="J50" s="672">
        <v>5</v>
      </c>
      <c r="K50" s="672">
        <v>6</v>
      </c>
      <c r="L50" s="672">
        <v>7</v>
      </c>
      <c r="M50" s="672">
        <v>8</v>
      </c>
      <c r="N50" s="672">
        <v>9</v>
      </c>
      <c r="O50" s="672">
        <v>10</v>
      </c>
      <c r="P50" s="672">
        <v>11</v>
      </c>
      <c r="Q50" s="672">
        <v>12</v>
      </c>
      <c r="R50" s="672">
        <v>13</v>
      </c>
      <c r="S50" s="672">
        <v>14</v>
      </c>
    </row>
    <row r="51" spans="1:19">
      <c r="A51" s="676"/>
      <c r="B51" s="676"/>
      <c r="C51" s="667"/>
      <c r="D51" s="668"/>
      <c r="E51" s="670"/>
      <c r="F51" s="673"/>
      <c r="G51" s="673"/>
      <c r="H51" s="673"/>
      <c r="I51" s="673"/>
      <c r="J51" s="673"/>
      <c r="K51" s="673"/>
      <c r="L51" s="673"/>
      <c r="M51" s="673"/>
      <c r="N51" s="673"/>
      <c r="O51" s="673"/>
      <c r="P51" s="673"/>
      <c r="Q51" s="673"/>
      <c r="R51" s="673"/>
      <c r="S51" s="673"/>
    </row>
    <row r="52" spans="1:19">
      <c r="A52" s="676"/>
      <c r="B52" s="676"/>
      <c r="C52" s="247" t="s">
        <v>4</v>
      </c>
      <c r="D52" s="247" t="s">
        <v>5</v>
      </c>
      <c r="E52" s="671"/>
      <c r="F52" s="674"/>
      <c r="G52" s="674"/>
      <c r="H52" s="674"/>
      <c r="I52" s="674"/>
      <c r="J52" s="674"/>
      <c r="K52" s="674"/>
      <c r="L52" s="674"/>
      <c r="M52" s="674"/>
      <c r="N52" s="674"/>
      <c r="O52" s="674"/>
      <c r="P52" s="674"/>
      <c r="Q52" s="674"/>
      <c r="R52" s="674"/>
      <c r="S52" s="674"/>
    </row>
    <row r="53" spans="1:19">
      <c r="A53" s="248">
        <v>1</v>
      </c>
      <c r="B53" s="20" t="s">
        <v>220</v>
      </c>
      <c r="C53" s="249">
        <v>8</v>
      </c>
      <c r="D53" s="249">
        <v>6</v>
      </c>
      <c r="E53" s="248">
        <f>SUM(C53:D53)</f>
        <v>14</v>
      </c>
      <c r="F53" s="103">
        <v>0</v>
      </c>
      <c r="G53" s="103">
        <v>0</v>
      </c>
      <c r="H53" s="103">
        <v>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v>0</v>
      </c>
      <c r="R53" s="103">
        <v>0</v>
      </c>
      <c r="S53" s="103">
        <v>0</v>
      </c>
    </row>
    <row r="54" spans="1:19">
      <c r="A54" s="248">
        <v>2</v>
      </c>
      <c r="B54" s="20" t="s">
        <v>169</v>
      </c>
      <c r="C54" s="249">
        <v>5</v>
      </c>
      <c r="D54" s="249">
        <v>3</v>
      </c>
      <c r="E54" s="248">
        <f t="shared" ref="E54:E62" si="2">SUM(C54:D54)</f>
        <v>8</v>
      </c>
      <c r="F54" s="103">
        <v>0.125</v>
      </c>
      <c r="G54" s="103">
        <v>0</v>
      </c>
      <c r="H54" s="103">
        <v>0.125</v>
      </c>
      <c r="I54" s="103">
        <v>0</v>
      </c>
      <c r="J54" s="103">
        <v>0</v>
      </c>
      <c r="K54" s="103">
        <v>0.125</v>
      </c>
      <c r="L54" s="103">
        <v>0.125</v>
      </c>
      <c r="M54" s="103">
        <v>0</v>
      </c>
      <c r="N54" s="103">
        <v>0</v>
      </c>
      <c r="O54" s="103">
        <v>0</v>
      </c>
      <c r="P54" s="103">
        <v>0.125</v>
      </c>
      <c r="Q54" s="103">
        <v>0.125</v>
      </c>
      <c r="R54" s="103">
        <v>0.125</v>
      </c>
      <c r="S54" s="103">
        <v>0</v>
      </c>
    </row>
    <row r="55" spans="1:19">
      <c r="A55" s="248">
        <v>3</v>
      </c>
      <c r="B55" s="20" t="s">
        <v>194</v>
      </c>
      <c r="C55" s="249">
        <v>24</v>
      </c>
      <c r="D55" s="249">
        <v>17</v>
      </c>
      <c r="E55" s="248">
        <f t="shared" si="2"/>
        <v>41</v>
      </c>
      <c r="F55" s="103">
        <v>0.12195121951219512</v>
      </c>
      <c r="G55" s="103">
        <v>2.4390243902439025E-2</v>
      </c>
      <c r="H55" s="103">
        <v>4.878048780487805E-2</v>
      </c>
      <c r="I55" s="103">
        <v>0.14634146341463414</v>
      </c>
      <c r="J55" s="103">
        <v>2.4390243902439025E-2</v>
      </c>
      <c r="K55" s="103">
        <v>2.4390243902439025E-2</v>
      </c>
      <c r="L55" s="103">
        <v>0.12195121951219512</v>
      </c>
      <c r="M55" s="103">
        <v>4.878048780487805E-2</v>
      </c>
      <c r="N55" s="103">
        <v>2.4390243902439025E-2</v>
      </c>
      <c r="O55" s="103">
        <v>2.4390243902439025E-2</v>
      </c>
      <c r="P55" s="103">
        <v>0.12195121951219512</v>
      </c>
      <c r="Q55" s="103">
        <v>7.3170731707317069E-2</v>
      </c>
      <c r="R55" s="103">
        <v>4.878048780487805E-2</v>
      </c>
      <c r="S55" s="103">
        <v>2.4390243902439025E-2</v>
      </c>
    </row>
    <row r="56" spans="1:19">
      <c r="A56" s="248">
        <v>4</v>
      </c>
      <c r="B56" s="20" t="s">
        <v>221</v>
      </c>
      <c r="C56" s="249">
        <v>8</v>
      </c>
      <c r="D56" s="249">
        <v>4</v>
      </c>
      <c r="E56" s="248">
        <f t="shared" si="2"/>
        <v>12</v>
      </c>
      <c r="F56" s="103">
        <v>0</v>
      </c>
      <c r="G56" s="103">
        <v>0</v>
      </c>
      <c r="H56" s="103">
        <v>0</v>
      </c>
      <c r="I56" s="103">
        <v>0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v>0</v>
      </c>
      <c r="R56" s="103">
        <v>0</v>
      </c>
      <c r="S56" s="103">
        <v>0</v>
      </c>
    </row>
    <row r="57" spans="1:19">
      <c r="A57" s="248">
        <v>5</v>
      </c>
      <c r="B57" s="20" t="s">
        <v>222</v>
      </c>
      <c r="C57" s="249">
        <v>2</v>
      </c>
      <c r="D57" s="249">
        <v>3</v>
      </c>
      <c r="E57" s="248">
        <f t="shared" si="2"/>
        <v>5</v>
      </c>
      <c r="F57" s="103">
        <v>0.4</v>
      </c>
      <c r="G57" s="103">
        <v>0</v>
      </c>
      <c r="H57" s="103">
        <v>0.2</v>
      </c>
      <c r="I57" s="103">
        <v>0.2</v>
      </c>
      <c r="J57" s="103">
        <v>0</v>
      </c>
      <c r="K57" s="103">
        <v>0</v>
      </c>
      <c r="L57" s="103">
        <v>0.2</v>
      </c>
      <c r="M57" s="103">
        <v>0</v>
      </c>
      <c r="N57" s="103">
        <v>0</v>
      </c>
      <c r="O57" s="103">
        <v>0</v>
      </c>
      <c r="P57" s="103">
        <v>0</v>
      </c>
      <c r="Q57" s="103">
        <v>0.4</v>
      </c>
      <c r="R57" s="103">
        <v>0</v>
      </c>
      <c r="S57" s="103">
        <v>0</v>
      </c>
    </row>
    <row r="58" spans="1:19">
      <c r="A58" s="248">
        <v>6</v>
      </c>
      <c r="B58" s="20" t="s">
        <v>202</v>
      </c>
      <c r="C58" s="249">
        <v>12</v>
      </c>
      <c r="D58" s="249">
        <v>11</v>
      </c>
      <c r="E58" s="248">
        <f t="shared" si="2"/>
        <v>23</v>
      </c>
      <c r="F58" s="103">
        <v>0</v>
      </c>
      <c r="G58" s="103">
        <v>0</v>
      </c>
      <c r="H58" s="103">
        <v>0</v>
      </c>
      <c r="I58" s="103">
        <v>0</v>
      </c>
      <c r="J58" s="103">
        <v>0</v>
      </c>
      <c r="K58" s="103">
        <v>0</v>
      </c>
      <c r="L58" s="103">
        <v>4.3478260869565216E-2</v>
      </c>
      <c r="M58" s="103">
        <v>0</v>
      </c>
      <c r="N58" s="103">
        <v>0</v>
      </c>
      <c r="O58" s="103">
        <v>0</v>
      </c>
      <c r="P58" s="103">
        <v>4.3478260869565216E-2</v>
      </c>
      <c r="Q58" s="103">
        <v>0</v>
      </c>
      <c r="R58" s="103">
        <v>0</v>
      </c>
      <c r="S58" s="103">
        <v>0</v>
      </c>
    </row>
    <row r="59" spans="1:19">
      <c r="A59" s="248">
        <v>7</v>
      </c>
      <c r="B59" s="20" t="s">
        <v>191</v>
      </c>
      <c r="C59" s="249">
        <v>21</v>
      </c>
      <c r="D59" s="249">
        <v>8</v>
      </c>
      <c r="E59" s="248">
        <f t="shared" si="2"/>
        <v>29</v>
      </c>
      <c r="F59" s="103">
        <v>0.13793103448275862</v>
      </c>
      <c r="G59" s="103">
        <v>0</v>
      </c>
      <c r="H59" s="103">
        <v>3.4482758620689655E-2</v>
      </c>
      <c r="I59" s="103">
        <v>0</v>
      </c>
      <c r="J59" s="103">
        <v>0</v>
      </c>
      <c r="K59" s="103">
        <v>0</v>
      </c>
      <c r="L59" s="103">
        <v>0</v>
      </c>
      <c r="M59" s="103">
        <v>0</v>
      </c>
      <c r="N59" s="103">
        <v>0</v>
      </c>
      <c r="O59" s="103">
        <v>0</v>
      </c>
      <c r="P59" s="103">
        <v>0</v>
      </c>
      <c r="Q59" s="103">
        <v>0</v>
      </c>
      <c r="R59" s="103">
        <v>0</v>
      </c>
      <c r="S59" s="103">
        <v>0</v>
      </c>
    </row>
    <row r="60" spans="1:19">
      <c r="A60" s="248">
        <v>8</v>
      </c>
      <c r="B60" s="114" t="s">
        <v>203</v>
      </c>
      <c r="C60" s="118">
        <v>3</v>
      </c>
      <c r="D60" s="118">
        <v>7</v>
      </c>
      <c r="E60" s="248">
        <f t="shared" si="2"/>
        <v>10</v>
      </c>
      <c r="F60" s="103">
        <v>0.3</v>
      </c>
      <c r="G60" s="103">
        <v>0.1</v>
      </c>
      <c r="H60" s="103">
        <v>0.1</v>
      </c>
      <c r="I60" s="103">
        <v>0.1</v>
      </c>
      <c r="J60" s="103">
        <v>0.2</v>
      </c>
      <c r="K60" s="103">
        <v>0.2</v>
      </c>
      <c r="L60" s="103">
        <v>0.3</v>
      </c>
      <c r="M60" s="103">
        <v>0</v>
      </c>
      <c r="N60" s="103">
        <v>0.1</v>
      </c>
      <c r="O60" s="103">
        <v>0.1</v>
      </c>
      <c r="P60" s="103">
        <v>0.3</v>
      </c>
      <c r="Q60" s="103">
        <v>0.5</v>
      </c>
      <c r="R60" s="103">
        <v>0</v>
      </c>
      <c r="S60" s="103">
        <v>0</v>
      </c>
    </row>
    <row r="61" spans="1:19">
      <c r="A61" s="248">
        <v>9</v>
      </c>
      <c r="B61" s="114" t="s">
        <v>204</v>
      </c>
      <c r="C61" s="118">
        <v>10</v>
      </c>
      <c r="D61" s="118">
        <v>0</v>
      </c>
      <c r="E61" s="248">
        <f t="shared" si="2"/>
        <v>10</v>
      </c>
      <c r="F61" s="103">
        <v>0.1</v>
      </c>
      <c r="G61" s="103">
        <v>0.2</v>
      </c>
      <c r="H61" s="103">
        <v>0.3</v>
      </c>
      <c r="I61" s="103">
        <v>0.1</v>
      </c>
      <c r="J61" s="103">
        <v>0</v>
      </c>
      <c r="K61" s="103">
        <v>0.1</v>
      </c>
      <c r="L61" s="103">
        <v>0.1</v>
      </c>
      <c r="M61" s="103">
        <v>0</v>
      </c>
      <c r="N61" s="103">
        <v>0</v>
      </c>
      <c r="O61" s="103">
        <v>0.1</v>
      </c>
      <c r="P61" s="103">
        <v>0</v>
      </c>
      <c r="Q61" s="103">
        <v>0</v>
      </c>
      <c r="R61" s="103">
        <v>0</v>
      </c>
      <c r="S61" s="103">
        <v>0</v>
      </c>
    </row>
    <row r="62" spans="1:19">
      <c r="A62" s="248">
        <v>10</v>
      </c>
      <c r="B62" s="114" t="s">
        <v>205</v>
      </c>
      <c r="C62" s="118">
        <v>0</v>
      </c>
      <c r="D62" s="118">
        <v>10</v>
      </c>
      <c r="E62" s="248">
        <f t="shared" si="2"/>
        <v>10</v>
      </c>
      <c r="F62" s="103">
        <v>0.8</v>
      </c>
      <c r="G62" s="103">
        <v>0</v>
      </c>
      <c r="H62" s="103">
        <v>0.7</v>
      </c>
      <c r="I62" s="103">
        <v>0.6</v>
      </c>
      <c r="J62" s="103">
        <v>0.4</v>
      </c>
      <c r="K62" s="103">
        <v>0</v>
      </c>
      <c r="L62" s="103">
        <v>1</v>
      </c>
      <c r="M62" s="103">
        <v>0.1</v>
      </c>
      <c r="N62" s="103">
        <v>0.3</v>
      </c>
      <c r="O62" s="103">
        <v>0.1</v>
      </c>
      <c r="P62" s="103">
        <v>0.7</v>
      </c>
      <c r="Q62" s="103">
        <v>1</v>
      </c>
      <c r="R62" s="103">
        <v>0.9</v>
      </c>
      <c r="S62" s="103">
        <v>0.5</v>
      </c>
    </row>
    <row r="63" spans="1:19">
      <c r="A63" s="171"/>
      <c r="B63" s="261"/>
      <c r="C63" s="261"/>
      <c r="D63" s="261"/>
      <c r="E63" s="171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</row>
    <row r="64" spans="1:19">
      <c r="B64" s="272" t="s">
        <v>209</v>
      </c>
      <c r="E64" s="171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</row>
    <row r="65" spans="1:19">
      <c r="E65" s="171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</row>
    <row r="66" spans="1:19">
      <c r="A66" s="269">
        <v>1</v>
      </c>
      <c r="B66" s="270" t="s">
        <v>58</v>
      </c>
      <c r="C66" s="258"/>
      <c r="D66" s="258"/>
      <c r="E66" s="171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</row>
    <row r="67" spans="1:19">
      <c r="A67" s="269">
        <v>2</v>
      </c>
      <c r="B67" s="270" t="s">
        <v>60</v>
      </c>
      <c r="C67" s="258"/>
      <c r="D67" s="258"/>
      <c r="E67" s="171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</row>
    <row r="68" spans="1:19">
      <c r="A68" s="269">
        <v>3</v>
      </c>
      <c r="B68" s="270" t="s">
        <v>62</v>
      </c>
      <c r="C68" s="258"/>
      <c r="D68" s="258"/>
      <c r="E68" s="171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</row>
    <row r="69" spans="1:19">
      <c r="A69" s="269">
        <v>4</v>
      </c>
      <c r="B69" s="270" t="s">
        <v>64</v>
      </c>
      <c r="C69" s="258"/>
      <c r="D69" s="258"/>
      <c r="E69" s="171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</row>
    <row r="70" spans="1:19">
      <c r="A70" s="269">
        <v>5</v>
      </c>
      <c r="B70" s="270" t="s">
        <v>66</v>
      </c>
      <c r="C70" s="258"/>
      <c r="D70" s="258"/>
      <c r="E70" s="171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</row>
    <row r="71" spans="1:19">
      <c r="A71" s="269">
        <v>6</v>
      </c>
      <c r="B71" s="270" t="s">
        <v>68</v>
      </c>
      <c r="C71" s="258"/>
      <c r="D71" s="258"/>
      <c r="E71" s="171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</row>
    <row r="72" spans="1:19">
      <c r="A72" s="269">
        <v>7</v>
      </c>
      <c r="B72" s="270" t="s">
        <v>70</v>
      </c>
      <c r="C72" s="258"/>
      <c r="D72" s="258"/>
      <c r="E72" s="171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</row>
    <row r="73" spans="1:19">
      <c r="A73" s="269">
        <v>8</v>
      </c>
      <c r="B73" s="270" t="s">
        <v>72</v>
      </c>
      <c r="C73" s="258"/>
      <c r="D73" s="258"/>
      <c r="E73" s="171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</row>
    <row r="74" spans="1:19">
      <c r="A74" s="269">
        <v>9</v>
      </c>
      <c r="B74" s="270" t="s">
        <v>74</v>
      </c>
      <c r="C74" s="258"/>
      <c r="D74" s="258"/>
      <c r="E74" s="171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</row>
    <row r="75" spans="1:19">
      <c r="A75" s="269">
        <v>10</v>
      </c>
      <c r="B75" s="270" t="s">
        <v>76</v>
      </c>
      <c r="C75" s="258"/>
      <c r="D75" s="258"/>
      <c r="E75" s="171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</row>
    <row r="76" spans="1:19">
      <c r="A76" s="269">
        <v>11</v>
      </c>
      <c r="B76" s="270" t="s">
        <v>78</v>
      </c>
      <c r="C76" s="258"/>
      <c r="D76" s="258"/>
      <c r="E76" s="171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</row>
    <row r="77" spans="1:19">
      <c r="A77" s="269">
        <v>12</v>
      </c>
      <c r="B77" s="270" t="s">
        <v>80</v>
      </c>
      <c r="C77" s="258"/>
      <c r="D77" s="258"/>
      <c r="E77" s="171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</row>
    <row r="78" spans="1:19">
      <c r="A78" s="269">
        <v>13</v>
      </c>
      <c r="B78" s="270" t="s">
        <v>82</v>
      </c>
      <c r="C78" s="258"/>
      <c r="D78" s="258"/>
      <c r="E78" s="171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</row>
    <row r="79" spans="1:19">
      <c r="A79" s="269">
        <v>14</v>
      </c>
      <c r="B79" s="270" t="s">
        <v>161</v>
      </c>
      <c r="C79" s="258"/>
      <c r="D79" s="258"/>
      <c r="E79" s="171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</row>
    <row r="80" spans="1:19">
      <c r="A80" s="120"/>
      <c r="B80" s="271"/>
      <c r="C80" s="44"/>
      <c r="D80" s="44"/>
      <c r="E80" s="171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</row>
    <row r="81" spans="1:61">
      <c r="A81" s="120" t="s">
        <v>210</v>
      </c>
      <c r="B81" s="120" t="s">
        <v>214</v>
      </c>
      <c r="E81" s="171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</row>
    <row r="82" spans="1:61">
      <c r="A82" s="120" t="s">
        <v>211</v>
      </c>
      <c r="B82" s="120" t="s">
        <v>97</v>
      </c>
      <c r="E82" s="171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</row>
    <row r="83" spans="1:61">
      <c r="A83" s="120" t="s">
        <v>212</v>
      </c>
      <c r="B83" s="120" t="s">
        <v>28</v>
      </c>
      <c r="E83" s="171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</row>
    <row r="84" spans="1:61">
      <c r="A84" s="120" t="s">
        <v>213</v>
      </c>
      <c r="B84" s="120" t="s">
        <v>31</v>
      </c>
      <c r="E84" s="171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</row>
    <row r="85" spans="1:61">
      <c r="A85" s="171"/>
      <c r="B85" s="261"/>
      <c r="C85" s="261"/>
      <c r="D85" s="261"/>
      <c r="E85" s="171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</row>
    <row r="86" spans="1:61">
      <c r="A86" s="171"/>
      <c r="B86" s="261"/>
      <c r="C86" s="261"/>
      <c r="D86" s="261"/>
      <c r="E86" s="171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</row>
    <row r="87" spans="1:61">
      <c r="A87" s="171"/>
      <c r="B87" s="261"/>
      <c r="C87" s="261"/>
      <c r="D87" s="261"/>
      <c r="E87" s="171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</row>
    <row r="88" spans="1:61">
      <c r="A88" s="171"/>
      <c r="B88" s="261"/>
      <c r="C88" s="261"/>
      <c r="D88" s="261"/>
      <c r="E88" s="171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</row>
    <row r="92" spans="1:61">
      <c r="A92" s="676" t="s">
        <v>0</v>
      </c>
      <c r="B92" s="676" t="s">
        <v>93</v>
      </c>
      <c r="C92" s="665" t="s">
        <v>111</v>
      </c>
      <c r="D92" s="666"/>
      <c r="E92" s="669" t="s">
        <v>208</v>
      </c>
      <c r="F92" s="678" t="s">
        <v>94</v>
      </c>
      <c r="G92" s="679"/>
      <c r="H92" s="679"/>
      <c r="I92" s="679"/>
      <c r="J92" s="679"/>
      <c r="K92" s="679"/>
      <c r="L92" s="679"/>
      <c r="M92" s="679"/>
      <c r="N92" s="679"/>
      <c r="O92" s="679"/>
      <c r="P92" s="679"/>
      <c r="Q92" s="679"/>
      <c r="R92" s="679"/>
      <c r="S92" s="679"/>
      <c r="T92" s="679"/>
      <c r="U92" s="679"/>
      <c r="V92" s="679"/>
      <c r="W92" s="679"/>
      <c r="X92" s="679"/>
      <c r="Y92" s="679"/>
      <c r="Z92" s="679"/>
      <c r="AA92" s="679"/>
      <c r="AB92" s="679"/>
      <c r="AC92" s="679"/>
      <c r="AD92" s="679"/>
      <c r="AE92" s="679"/>
      <c r="AF92" s="679"/>
      <c r="AG92" s="679"/>
      <c r="AH92" s="679"/>
      <c r="AI92" s="679"/>
      <c r="AJ92" s="679"/>
      <c r="AK92" s="679"/>
      <c r="AL92" s="679"/>
      <c r="AM92" s="679"/>
      <c r="AN92" s="679"/>
      <c r="AO92" s="679"/>
      <c r="AP92" s="679"/>
      <c r="AQ92" s="679"/>
      <c r="AR92" s="679"/>
      <c r="AS92" s="679"/>
      <c r="AT92" s="679"/>
      <c r="AU92" s="679"/>
      <c r="AV92" s="679"/>
      <c r="AW92" s="679"/>
      <c r="AX92" s="679"/>
      <c r="AY92" s="679"/>
      <c r="AZ92" s="679"/>
      <c r="BA92" s="679"/>
      <c r="BB92" s="679"/>
      <c r="BC92" s="679"/>
      <c r="BD92" s="679"/>
      <c r="BE92" s="679"/>
      <c r="BF92" s="679"/>
      <c r="BG92" s="679"/>
      <c r="BH92" s="679"/>
      <c r="BI92" s="701"/>
    </row>
    <row r="93" spans="1:61">
      <c r="A93" s="676"/>
      <c r="B93" s="676"/>
      <c r="C93" s="667"/>
      <c r="D93" s="668"/>
      <c r="E93" s="670"/>
      <c r="F93" s="683">
        <v>1</v>
      </c>
      <c r="G93" s="684"/>
      <c r="H93" s="684"/>
      <c r="I93" s="685"/>
      <c r="J93" s="680">
        <v>2</v>
      </c>
      <c r="K93" s="681"/>
      <c r="L93" s="681"/>
      <c r="M93" s="682"/>
      <c r="N93" s="680">
        <v>3</v>
      </c>
      <c r="O93" s="681"/>
      <c r="P93" s="681"/>
      <c r="Q93" s="682"/>
      <c r="R93" s="680">
        <v>4</v>
      </c>
      <c r="S93" s="681"/>
      <c r="T93" s="681"/>
      <c r="U93" s="682"/>
      <c r="V93" s="680">
        <v>5</v>
      </c>
      <c r="W93" s="681"/>
      <c r="X93" s="681"/>
      <c r="Y93" s="682"/>
      <c r="Z93" s="680">
        <v>6</v>
      </c>
      <c r="AA93" s="681"/>
      <c r="AB93" s="681"/>
      <c r="AC93" s="682"/>
      <c r="AD93" s="680">
        <v>7</v>
      </c>
      <c r="AE93" s="681"/>
      <c r="AF93" s="681"/>
      <c r="AG93" s="682"/>
      <c r="AH93" s="680">
        <v>8</v>
      </c>
      <c r="AI93" s="681"/>
      <c r="AJ93" s="681"/>
      <c r="AK93" s="682"/>
      <c r="AL93" s="683">
        <v>9</v>
      </c>
      <c r="AM93" s="684"/>
      <c r="AN93" s="684"/>
      <c r="AO93" s="685"/>
      <c r="AP93" s="680">
        <v>10</v>
      </c>
      <c r="AQ93" s="681"/>
      <c r="AR93" s="681"/>
      <c r="AS93" s="682"/>
      <c r="AT93" s="680">
        <v>11</v>
      </c>
      <c r="AU93" s="681"/>
      <c r="AV93" s="681"/>
      <c r="AW93" s="682"/>
      <c r="AX93" s="680">
        <v>12</v>
      </c>
      <c r="AY93" s="681"/>
      <c r="AZ93" s="681"/>
      <c r="BA93" s="682"/>
      <c r="BB93" s="680">
        <v>13</v>
      </c>
      <c r="BC93" s="681"/>
      <c r="BD93" s="681"/>
      <c r="BE93" s="682"/>
      <c r="BF93" s="680">
        <v>14</v>
      </c>
      <c r="BG93" s="681"/>
      <c r="BH93" s="681"/>
      <c r="BI93" s="682"/>
    </row>
    <row r="94" spans="1:61">
      <c r="A94" s="676"/>
      <c r="B94" s="676"/>
      <c r="C94" s="241" t="s">
        <v>4</v>
      </c>
      <c r="D94" s="241" t="s">
        <v>5</v>
      </c>
      <c r="E94" s="671"/>
      <c r="F94" s="252" t="s">
        <v>18</v>
      </c>
      <c r="G94" s="252" t="s">
        <v>19</v>
      </c>
      <c r="H94" s="252" t="s">
        <v>239</v>
      </c>
      <c r="I94" s="252"/>
      <c r="J94" s="253" t="s">
        <v>18</v>
      </c>
      <c r="K94" s="253" t="s">
        <v>19</v>
      </c>
      <c r="L94" s="252" t="s">
        <v>239</v>
      </c>
      <c r="M94" s="252"/>
      <c r="N94" s="253" t="s">
        <v>18</v>
      </c>
      <c r="O94" s="253" t="s">
        <v>19</v>
      </c>
      <c r="P94" s="252" t="s">
        <v>239</v>
      </c>
      <c r="Q94" s="252"/>
      <c r="R94" s="253" t="s">
        <v>18</v>
      </c>
      <c r="S94" s="253" t="s">
        <v>19</v>
      </c>
      <c r="T94" s="252" t="s">
        <v>239</v>
      </c>
      <c r="U94" s="252"/>
      <c r="V94" s="253" t="s">
        <v>18</v>
      </c>
      <c r="W94" s="253" t="s">
        <v>19</v>
      </c>
      <c r="X94" s="252" t="s">
        <v>239</v>
      </c>
      <c r="Y94" s="252"/>
      <c r="Z94" s="253" t="s">
        <v>18</v>
      </c>
      <c r="AA94" s="253" t="s">
        <v>19</v>
      </c>
      <c r="AB94" s="252" t="s">
        <v>239</v>
      </c>
      <c r="AC94" s="252"/>
      <c r="AD94" s="253" t="s">
        <v>18</v>
      </c>
      <c r="AE94" s="253" t="s">
        <v>19</v>
      </c>
      <c r="AF94" s="252" t="s">
        <v>239</v>
      </c>
      <c r="AG94" s="252"/>
      <c r="AH94" s="253" t="s">
        <v>18</v>
      </c>
      <c r="AI94" s="253" t="s">
        <v>19</v>
      </c>
      <c r="AJ94" s="252" t="s">
        <v>239</v>
      </c>
      <c r="AK94" s="252"/>
      <c r="AL94" s="252" t="s">
        <v>18</v>
      </c>
      <c r="AM94" s="252" t="s">
        <v>19</v>
      </c>
      <c r="AN94" s="252" t="s">
        <v>239</v>
      </c>
      <c r="AO94" s="252"/>
      <c r="AP94" s="253" t="s">
        <v>18</v>
      </c>
      <c r="AQ94" s="253" t="s">
        <v>19</v>
      </c>
      <c r="AR94" s="252" t="s">
        <v>239</v>
      </c>
      <c r="AS94" s="252"/>
      <c r="AT94" s="253" t="s">
        <v>18</v>
      </c>
      <c r="AU94" s="253" t="s">
        <v>19</v>
      </c>
      <c r="AV94" s="252" t="s">
        <v>239</v>
      </c>
      <c r="AW94" s="252"/>
      <c r="AX94" s="253" t="s">
        <v>18</v>
      </c>
      <c r="AY94" s="253" t="s">
        <v>19</v>
      </c>
      <c r="AZ94" s="252" t="s">
        <v>239</v>
      </c>
      <c r="BA94" s="252"/>
      <c r="BB94" s="253" t="s">
        <v>18</v>
      </c>
      <c r="BC94" s="253" t="s">
        <v>19</v>
      </c>
      <c r="BD94" s="252" t="s">
        <v>239</v>
      </c>
      <c r="BE94" s="252"/>
      <c r="BF94" s="253" t="s">
        <v>18</v>
      </c>
      <c r="BG94" s="253" t="s">
        <v>19</v>
      </c>
      <c r="BH94" s="252" t="s">
        <v>239</v>
      </c>
      <c r="BI94" s="252"/>
    </row>
    <row r="95" spans="1:61">
      <c r="A95" s="244">
        <v>1</v>
      </c>
      <c r="B95" s="20" t="s">
        <v>220</v>
      </c>
      <c r="C95" s="20">
        <v>8</v>
      </c>
      <c r="D95" s="20">
        <v>6</v>
      </c>
      <c r="E95" s="244">
        <f>SUM(C95:D95)</f>
        <v>14</v>
      </c>
      <c r="F95" s="256">
        <v>0</v>
      </c>
      <c r="G95" s="256">
        <v>0</v>
      </c>
      <c r="H95" s="257">
        <f>SUM(F95:G95)</f>
        <v>0</v>
      </c>
      <c r="I95" s="257"/>
      <c r="J95" s="256">
        <v>0</v>
      </c>
      <c r="K95" s="256">
        <v>0</v>
      </c>
      <c r="L95" s="257">
        <f>SUM(J95:K95)</f>
        <v>0</v>
      </c>
      <c r="M95" s="257"/>
      <c r="N95" s="256">
        <v>0</v>
      </c>
      <c r="O95" s="256">
        <v>0</v>
      </c>
      <c r="P95" s="257">
        <f>SUM(N95:O95)</f>
        <v>0</v>
      </c>
      <c r="Q95" s="257"/>
      <c r="R95" s="256">
        <v>0</v>
      </c>
      <c r="S95" s="256">
        <v>0</v>
      </c>
      <c r="T95" s="257">
        <f>SUM(R95:S95)</f>
        <v>0</v>
      </c>
      <c r="U95" s="257"/>
      <c r="V95" s="256">
        <v>0</v>
      </c>
      <c r="W95" s="256">
        <v>0</v>
      </c>
      <c r="X95" s="257">
        <f>SUM(V95:W95)</f>
        <v>0</v>
      </c>
      <c r="Y95" s="257"/>
      <c r="Z95" s="256">
        <v>0</v>
      </c>
      <c r="AA95" s="256">
        <v>0</v>
      </c>
      <c r="AB95" s="257">
        <f>SUM(Z95:AA95)</f>
        <v>0</v>
      </c>
      <c r="AC95" s="257"/>
      <c r="AD95" s="256">
        <v>0</v>
      </c>
      <c r="AE95" s="256">
        <v>0</v>
      </c>
      <c r="AF95" s="257">
        <f>SUM(AD95:AE95)</f>
        <v>0</v>
      </c>
      <c r="AG95" s="257"/>
      <c r="AH95" s="256">
        <v>0</v>
      </c>
      <c r="AI95" s="256">
        <v>0</v>
      </c>
      <c r="AJ95" s="257">
        <f>SUM(AH95:AI95)</f>
        <v>0</v>
      </c>
      <c r="AK95" s="257"/>
      <c r="AL95" s="256">
        <v>0</v>
      </c>
      <c r="AM95" s="256">
        <v>0</v>
      </c>
      <c r="AN95" s="257">
        <f>SUM(AL95:AM95)</f>
        <v>0</v>
      </c>
      <c r="AO95" s="257"/>
      <c r="AP95" s="256">
        <v>0</v>
      </c>
      <c r="AQ95" s="256">
        <v>0</v>
      </c>
      <c r="AR95" s="257">
        <f>SUM(AP95:AQ95)</f>
        <v>0</v>
      </c>
      <c r="AS95" s="257"/>
      <c r="AT95" s="256">
        <v>0</v>
      </c>
      <c r="AU95" s="256">
        <v>0</v>
      </c>
      <c r="AV95" s="257">
        <f>SUM(AT95:AU95)</f>
        <v>0</v>
      </c>
      <c r="AW95" s="257"/>
      <c r="AX95" s="256">
        <v>0</v>
      </c>
      <c r="AY95" s="256">
        <v>0</v>
      </c>
      <c r="AZ95" s="257">
        <f>SUM(AX95:AY95)</f>
        <v>0</v>
      </c>
      <c r="BA95" s="257"/>
      <c r="BB95" s="256">
        <v>0</v>
      </c>
      <c r="BC95" s="256">
        <v>0</v>
      </c>
      <c r="BD95" s="257">
        <f>SUM(BB95:BC95)</f>
        <v>0</v>
      </c>
      <c r="BE95" s="257"/>
      <c r="BF95" s="256">
        <v>0</v>
      </c>
      <c r="BG95" s="256">
        <v>0</v>
      </c>
      <c r="BH95" s="257">
        <f>SUM(BF95:BG95)</f>
        <v>0</v>
      </c>
      <c r="BI95" s="257"/>
    </row>
    <row r="96" spans="1:61">
      <c r="A96" s="244">
        <v>2</v>
      </c>
      <c r="B96" s="20" t="s">
        <v>169</v>
      </c>
      <c r="C96" s="20">
        <v>5</v>
      </c>
      <c r="D96" s="20">
        <v>3</v>
      </c>
      <c r="E96" s="244">
        <f t="shared" ref="E96:E104" si="3">SUM(C96:D96)</f>
        <v>8</v>
      </c>
      <c r="F96" s="256">
        <v>0</v>
      </c>
      <c r="G96" s="256">
        <v>0.125</v>
      </c>
      <c r="H96" s="257">
        <f t="shared" ref="H96:H104" si="4">SUM(F96:G96)</f>
        <v>0.125</v>
      </c>
      <c r="I96" s="257"/>
      <c r="J96" s="256">
        <v>0</v>
      </c>
      <c r="K96" s="256">
        <v>0</v>
      </c>
      <c r="L96" s="257">
        <f t="shared" ref="L96:L104" si="5">SUM(J96:K96)</f>
        <v>0</v>
      </c>
      <c r="M96" s="257"/>
      <c r="N96" s="256">
        <v>0</v>
      </c>
      <c r="O96" s="256">
        <v>0.125</v>
      </c>
      <c r="P96" s="257">
        <f t="shared" ref="P96:P104" si="6">SUM(N96:O96)</f>
        <v>0.125</v>
      </c>
      <c r="Q96" s="257"/>
      <c r="R96" s="256">
        <v>0</v>
      </c>
      <c r="S96" s="256">
        <v>0</v>
      </c>
      <c r="T96" s="257">
        <f t="shared" ref="T96:T104" si="7">SUM(R96:S96)</f>
        <v>0</v>
      </c>
      <c r="U96" s="257"/>
      <c r="V96" s="256">
        <v>0</v>
      </c>
      <c r="W96" s="256">
        <v>0</v>
      </c>
      <c r="X96" s="257">
        <f t="shared" ref="X96:X104" si="8">SUM(V96:W96)</f>
        <v>0</v>
      </c>
      <c r="Y96" s="257"/>
      <c r="Z96" s="256">
        <v>0</v>
      </c>
      <c r="AA96" s="256">
        <v>0.125</v>
      </c>
      <c r="AB96" s="257">
        <f t="shared" ref="AB96:AB104" si="9">SUM(Z96:AA96)</f>
        <v>0.125</v>
      </c>
      <c r="AC96" s="257"/>
      <c r="AD96" s="256">
        <v>0</v>
      </c>
      <c r="AE96" s="256">
        <v>0.125</v>
      </c>
      <c r="AF96" s="257">
        <f t="shared" ref="AF96:AF104" si="10">SUM(AD96:AE96)</f>
        <v>0.125</v>
      </c>
      <c r="AG96" s="257"/>
      <c r="AH96" s="256">
        <v>0</v>
      </c>
      <c r="AI96" s="256">
        <v>0</v>
      </c>
      <c r="AJ96" s="257">
        <f t="shared" ref="AJ96:AJ104" si="11">SUM(AH96:AI96)</f>
        <v>0</v>
      </c>
      <c r="AK96" s="257"/>
      <c r="AL96" s="256">
        <v>0</v>
      </c>
      <c r="AM96" s="256">
        <v>0</v>
      </c>
      <c r="AN96" s="257">
        <f t="shared" ref="AN96:AN104" si="12">SUM(AL96:AM96)</f>
        <v>0</v>
      </c>
      <c r="AO96" s="257"/>
      <c r="AP96" s="256">
        <v>0</v>
      </c>
      <c r="AQ96" s="256">
        <v>0</v>
      </c>
      <c r="AR96" s="257">
        <f t="shared" ref="AR96:AR104" si="13">SUM(AP96:AQ96)</f>
        <v>0</v>
      </c>
      <c r="AS96" s="257"/>
      <c r="AT96" s="256">
        <v>0</v>
      </c>
      <c r="AU96" s="256">
        <v>0.125</v>
      </c>
      <c r="AV96" s="257">
        <f t="shared" ref="AV96:AV104" si="14">SUM(AT96:AU96)</f>
        <v>0.125</v>
      </c>
      <c r="AW96" s="257"/>
      <c r="AX96" s="256">
        <v>0</v>
      </c>
      <c r="AY96" s="256">
        <v>0.125</v>
      </c>
      <c r="AZ96" s="257">
        <f t="shared" ref="AZ96:AZ104" si="15">SUM(AX96:AY96)</f>
        <v>0.125</v>
      </c>
      <c r="BA96" s="257"/>
      <c r="BB96" s="256">
        <v>0</v>
      </c>
      <c r="BC96" s="256">
        <v>0.125</v>
      </c>
      <c r="BD96" s="257">
        <f t="shared" ref="BD96:BD104" si="16">SUM(BB96:BC96)</f>
        <v>0.125</v>
      </c>
      <c r="BE96" s="257"/>
      <c r="BF96" s="256">
        <v>0</v>
      </c>
      <c r="BG96" s="256">
        <v>0</v>
      </c>
      <c r="BH96" s="257">
        <f t="shared" ref="BH96:BH104" si="17">SUM(BF96:BG96)</f>
        <v>0</v>
      </c>
      <c r="BI96" s="257"/>
    </row>
    <row r="97" spans="1:61">
      <c r="A97" s="244">
        <v>3</v>
      </c>
      <c r="B97" s="20" t="s">
        <v>194</v>
      </c>
      <c r="C97" s="20">
        <v>24</v>
      </c>
      <c r="D97" s="20">
        <v>17</v>
      </c>
      <c r="E97" s="244">
        <f t="shared" si="3"/>
        <v>41</v>
      </c>
      <c r="F97" s="256">
        <v>4.878048780487805E-2</v>
      </c>
      <c r="G97" s="256">
        <v>7.3170731707317069E-2</v>
      </c>
      <c r="H97" s="257">
        <f t="shared" si="4"/>
        <v>0.12195121951219512</v>
      </c>
      <c r="I97" s="257"/>
      <c r="J97" s="256">
        <v>0</v>
      </c>
      <c r="K97" s="256">
        <v>2.4390243902439025E-2</v>
      </c>
      <c r="L97" s="257">
        <f t="shared" si="5"/>
        <v>2.4390243902439025E-2</v>
      </c>
      <c r="M97" s="257"/>
      <c r="N97" s="256">
        <v>2.4390243902439025E-2</v>
      </c>
      <c r="O97" s="256">
        <v>2.4390243902439025E-2</v>
      </c>
      <c r="P97" s="257">
        <f t="shared" si="6"/>
        <v>4.878048780487805E-2</v>
      </c>
      <c r="Q97" s="257"/>
      <c r="R97" s="256">
        <v>0</v>
      </c>
      <c r="S97" s="256">
        <v>0.14634146341463414</v>
      </c>
      <c r="T97" s="257">
        <f t="shared" si="7"/>
        <v>0.14634146341463414</v>
      </c>
      <c r="U97" s="257"/>
      <c r="V97" s="256">
        <v>2.4390243902439025E-2</v>
      </c>
      <c r="W97" s="256">
        <v>0</v>
      </c>
      <c r="X97" s="257">
        <f t="shared" si="8"/>
        <v>2.4390243902439025E-2</v>
      </c>
      <c r="Y97" s="257"/>
      <c r="Z97" s="256">
        <v>0</v>
      </c>
      <c r="AA97" s="256">
        <v>2.4390243902439025E-2</v>
      </c>
      <c r="AB97" s="257">
        <f t="shared" si="9"/>
        <v>2.4390243902439025E-2</v>
      </c>
      <c r="AC97" s="257"/>
      <c r="AD97" s="256">
        <v>4.878048780487805E-2</v>
      </c>
      <c r="AE97" s="256">
        <v>7.3170731707317069E-2</v>
      </c>
      <c r="AF97" s="257">
        <f t="shared" si="10"/>
        <v>0.12195121951219512</v>
      </c>
      <c r="AG97" s="257"/>
      <c r="AH97" s="256">
        <v>2.4390243902439025E-2</v>
      </c>
      <c r="AI97" s="256">
        <v>2.4390243902439025E-2</v>
      </c>
      <c r="AJ97" s="257">
        <f t="shared" si="11"/>
        <v>4.878048780487805E-2</v>
      </c>
      <c r="AK97" s="257"/>
      <c r="AL97" s="256">
        <v>0</v>
      </c>
      <c r="AM97" s="256">
        <v>2.4390243902439025E-2</v>
      </c>
      <c r="AN97" s="257">
        <f t="shared" si="12"/>
        <v>2.4390243902439025E-2</v>
      </c>
      <c r="AO97" s="257"/>
      <c r="AP97" s="256">
        <v>2.4390243902439025E-2</v>
      </c>
      <c r="AQ97" s="256">
        <v>0</v>
      </c>
      <c r="AR97" s="257">
        <f t="shared" si="13"/>
        <v>2.4390243902439025E-2</v>
      </c>
      <c r="AS97" s="257"/>
      <c r="AT97" s="256">
        <v>0</v>
      </c>
      <c r="AU97" s="256">
        <v>0.12195121951219512</v>
      </c>
      <c r="AV97" s="257">
        <f t="shared" si="14"/>
        <v>0.12195121951219512</v>
      </c>
      <c r="AW97" s="257"/>
      <c r="AX97" s="256">
        <v>0</v>
      </c>
      <c r="AY97" s="256">
        <v>7.3170731707317069E-2</v>
      </c>
      <c r="AZ97" s="257">
        <f t="shared" si="15"/>
        <v>7.3170731707317069E-2</v>
      </c>
      <c r="BA97" s="257"/>
      <c r="BB97" s="256">
        <v>0</v>
      </c>
      <c r="BC97" s="256">
        <v>4.878048780487805E-2</v>
      </c>
      <c r="BD97" s="257">
        <f t="shared" si="16"/>
        <v>4.878048780487805E-2</v>
      </c>
      <c r="BE97" s="257"/>
      <c r="BF97" s="256">
        <v>2.4390243902439025E-2</v>
      </c>
      <c r="BG97" s="256">
        <v>0</v>
      </c>
      <c r="BH97" s="257">
        <f t="shared" si="17"/>
        <v>2.4390243902439025E-2</v>
      </c>
      <c r="BI97" s="257"/>
    </row>
    <row r="98" spans="1:61">
      <c r="A98" s="244">
        <v>4</v>
      </c>
      <c r="B98" s="20" t="s">
        <v>221</v>
      </c>
      <c r="C98" s="20">
        <v>8</v>
      </c>
      <c r="D98" s="20">
        <v>4</v>
      </c>
      <c r="E98" s="244">
        <f t="shared" si="3"/>
        <v>12</v>
      </c>
      <c r="F98" s="256">
        <v>0</v>
      </c>
      <c r="G98" s="256">
        <v>0</v>
      </c>
      <c r="H98" s="257">
        <f t="shared" si="4"/>
        <v>0</v>
      </c>
      <c r="I98" s="257"/>
      <c r="J98" s="256">
        <v>0</v>
      </c>
      <c r="K98" s="256">
        <v>0</v>
      </c>
      <c r="L98" s="257">
        <f t="shared" si="5"/>
        <v>0</v>
      </c>
      <c r="M98" s="257"/>
      <c r="N98" s="256">
        <v>0</v>
      </c>
      <c r="O98" s="256">
        <v>0</v>
      </c>
      <c r="P98" s="257">
        <f t="shared" si="6"/>
        <v>0</v>
      </c>
      <c r="Q98" s="257"/>
      <c r="R98" s="256">
        <v>0</v>
      </c>
      <c r="S98" s="256">
        <v>0</v>
      </c>
      <c r="T98" s="257">
        <f t="shared" si="7"/>
        <v>0</v>
      </c>
      <c r="U98" s="257"/>
      <c r="V98" s="256">
        <v>0</v>
      </c>
      <c r="W98" s="256">
        <v>0</v>
      </c>
      <c r="X98" s="257">
        <f t="shared" si="8"/>
        <v>0</v>
      </c>
      <c r="Y98" s="257"/>
      <c r="Z98" s="256">
        <v>0</v>
      </c>
      <c r="AA98" s="256">
        <v>0</v>
      </c>
      <c r="AB98" s="257">
        <f t="shared" si="9"/>
        <v>0</v>
      </c>
      <c r="AC98" s="257"/>
      <c r="AD98" s="256">
        <v>0</v>
      </c>
      <c r="AE98" s="256">
        <v>0</v>
      </c>
      <c r="AF98" s="257">
        <f t="shared" si="10"/>
        <v>0</v>
      </c>
      <c r="AG98" s="257"/>
      <c r="AH98" s="256">
        <v>0</v>
      </c>
      <c r="AI98" s="256">
        <v>0</v>
      </c>
      <c r="AJ98" s="257">
        <f t="shared" si="11"/>
        <v>0</v>
      </c>
      <c r="AK98" s="257"/>
      <c r="AL98" s="256">
        <v>0</v>
      </c>
      <c r="AM98" s="256">
        <v>0</v>
      </c>
      <c r="AN98" s="257">
        <f t="shared" si="12"/>
        <v>0</v>
      </c>
      <c r="AO98" s="257"/>
      <c r="AP98" s="256">
        <v>0</v>
      </c>
      <c r="AQ98" s="256">
        <v>0</v>
      </c>
      <c r="AR98" s="257">
        <f t="shared" si="13"/>
        <v>0</v>
      </c>
      <c r="AS98" s="257"/>
      <c r="AT98" s="256">
        <v>0</v>
      </c>
      <c r="AU98" s="256">
        <v>0</v>
      </c>
      <c r="AV98" s="257">
        <f t="shared" si="14"/>
        <v>0</v>
      </c>
      <c r="AW98" s="257"/>
      <c r="AX98" s="256">
        <v>0</v>
      </c>
      <c r="AY98" s="256">
        <v>0</v>
      </c>
      <c r="AZ98" s="257">
        <f t="shared" si="15"/>
        <v>0</v>
      </c>
      <c r="BA98" s="257"/>
      <c r="BB98" s="256">
        <v>0</v>
      </c>
      <c r="BC98" s="256">
        <v>0</v>
      </c>
      <c r="BD98" s="257">
        <f t="shared" si="16"/>
        <v>0</v>
      </c>
      <c r="BE98" s="257"/>
      <c r="BF98" s="256">
        <v>0</v>
      </c>
      <c r="BG98" s="256">
        <v>0</v>
      </c>
      <c r="BH98" s="257">
        <f t="shared" si="17"/>
        <v>0</v>
      </c>
      <c r="BI98" s="257"/>
    </row>
    <row r="99" spans="1:61">
      <c r="A99" s="244">
        <v>5</v>
      </c>
      <c r="B99" s="20" t="s">
        <v>222</v>
      </c>
      <c r="C99" s="20">
        <v>2</v>
      </c>
      <c r="D99" s="20">
        <v>3</v>
      </c>
      <c r="E99" s="244">
        <f t="shared" si="3"/>
        <v>5</v>
      </c>
      <c r="F99" s="256">
        <v>0</v>
      </c>
      <c r="G99" s="256">
        <v>0.4</v>
      </c>
      <c r="H99" s="257">
        <f t="shared" si="4"/>
        <v>0.4</v>
      </c>
      <c r="I99" s="257"/>
      <c r="J99" s="256">
        <v>0</v>
      </c>
      <c r="K99" s="256">
        <v>0</v>
      </c>
      <c r="L99" s="257">
        <f t="shared" si="5"/>
        <v>0</v>
      </c>
      <c r="M99" s="257"/>
      <c r="N99" s="256">
        <v>0</v>
      </c>
      <c r="O99" s="256">
        <v>0.2</v>
      </c>
      <c r="P99" s="257">
        <f t="shared" si="6"/>
        <v>0.2</v>
      </c>
      <c r="Q99" s="257"/>
      <c r="R99" s="256">
        <v>0</v>
      </c>
      <c r="S99" s="256">
        <v>0.2</v>
      </c>
      <c r="T99" s="257">
        <f t="shared" si="7"/>
        <v>0.2</v>
      </c>
      <c r="U99" s="257"/>
      <c r="V99" s="256">
        <v>0</v>
      </c>
      <c r="W99" s="256">
        <v>0</v>
      </c>
      <c r="X99" s="257">
        <f t="shared" si="8"/>
        <v>0</v>
      </c>
      <c r="Y99" s="257"/>
      <c r="Z99" s="256">
        <v>0</v>
      </c>
      <c r="AA99" s="256">
        <v>0</v>
      </c>
      <c r="AB99" s="257">
        <f t="shared" si="9"/>
        <v>0</v>
      </c>
      <c r="AC99" s="257"/>
      <c r="AD99" s="256">
        <v>0.2</v>
      </c>
      <c r="AE99" s="256">
        <v>0</v>
      </c>
      <c r="AF99" s="257">
        <f t="shared" si="10"/>
        <v>0.2</v>
      </c>
      <c r="AG99" s="257"/>
      <c r="AH99" s="256">
        <v>0</v>
      </c>
      <c r="AI99" s="256">
        <v>0</v>
      </c>
      <c r="AJ99" s="257">
        <f t="shared" si="11"/>
        <v>0</v>
      </c>
      <c r="AK99" s="257"/>
      <c r="AL99" s="256">
        <v>0</v>
      </c>
      <c r="AM99" s="256">
        <v>0</v>
      </c>
      <c r="AN99" s="257">
        <f t="shared" si="12"/>
        <v>0</v>
      </c>
      <c r="AO99" s="257"/>
      <c r="AP99" s="256">
        <v>0</v>
      </c>
      <c r="AQ99" s="256">
        <v>0</v>
      </c>
      <c r="AR99" s="257">
        <f t="shared" si="13"/>
        <v>0</v>
      </c>
      <c r="AS99" s="257"/>
      <c r="AT99" s="256">
        <v>0</v>
      </c>
      <c r="AU99" s="256">
        <v>0</v>
      </c>
      <c r="AV99" s="257">
        <f t="shared" si="14"/>
        <v>0</v>
      </c>
      <c r="AW99" s="257"/>
      <c r="AX99" s="256">
        <v>0</v>
      </c>
      <c r="AY99" s="256">
        <v>0.4</v>
      </c>
      <c r="AZ99" s="257">
        <f t="shared" si="15"/>
        <v>0.4</v>
      </c>
      <c r="BA99" s="257"/>
      <c r="BB99" s="256">
        <v>0</v>
      </c>
      <c r="BC99" s="256">
        <v>0</v>
      </c>
      <c r="BD99" s="257">
        <f t="shared" si="16"/>
        <v>0</v>
      </c>
      <c r="BE99" s="257"/>
      <c r="BF99" s="256">
        <v>0</v>
      </c>
      <c r="BG99" s="256">
        <v>0</v>
      </c>
      <c r="BH99" s="257">
        <f t="shared" si="17"/>
        <v>0</v>
      </c>
      <c r="BI99" s="257"/>
    </row>
    <row r="100" spans="1:61">
      <c r="A100" s="244">
        <v>6</v>
      </c>
      <c r="B100" s="20" t="s">
        <v>202</v>
      </c>
      <c r="C100" s="20">
        <v>12</v>
      </c>
      <c r="D100" s="20">
        <v>11</v>
      </c>
      <c r="E100" s="244">
        <f t="shared" si="3"/>
        <v>23</v>
      </c>
      <c r="F100" s="256">
        <v>0</v>
      </c>
      <c r="G100" s="256">
        <v>0</v>
      </c>
      <c r="H100" s="257">
        <f t="shared" si="4"/>
        <v>0</v>
      </c>
      <c r="I100" s="257"/>
      <c r="J100" s="256">
        <v>0</v>
      </c>
      <c r="K100" s="256">
        <v>0</v>
      </c>
      <c r="L100" s="257">
        <f t="shared" si="5"/>
        <v>0</v>
      </c>
      <c r="M100" s="257"/>
      <c r="N100" s="256">
        <v>0</v>
      </c>
      <c r="O100" s="256">
        <v>0</v>
      </c>
      <c r="P100" s="257">
        <f t="shared" si="6"/>
        <v>0</v>
      </c>
      <c r="Q100" s="257"/>
      <c r="R100" s="256">
        <v>0</v>
      </c>
      <c r="S100" s="256">
        <v>0</v>
      </c>
      <c r="T100" s="257">
        <f t="shared" si="7"/>
        <v>0</v>
      </c>
      <c r="U100" s="257"/>
      <c r="V100" s="256">
        <v>0</v>
      </c>
      <c r="W100" s="256">
        <v>0</v>
      </c>
      <c r="X100" s="257">
        <f t="shared" si="8"/>
        <v>0</v>
      </c>
      <c r="Y100" s="257"/>
      <c r="Z100" s="256">
        <v>0</v>
      </c>
      <c r="AA100" s="256">
        <v>0</v>
      </c>
      <c r="AB100" s="257">
        <f t="shared" si="9"/>
        <v>0</v>
      </c>
      <c r="AC100" s="257"/>
      <c r="AD100" s="256">
        <v>0</v>
      </c>
      <c r="AE100" s="256">
        <v>4.3478260869565216E-2</v>
      </c>
      <c r="AF100" s="257">
        <f t="shared" si="10"/>
        <v>4.3478260869565216E-2</v>
      </c>
      <c r="AG100" s="257"/>
      <c r="AH100" s="256">
        <v>0</v>
      </c>
      <c r="AI100" s="256">
        <v>0</v>
      </c>
      <c r="AJ100" s="257">
        <f t="shared" si="11"/>
        <v>0</v>
      </c>
      <c r="AK100" s="257"/>
      <c r="AL100" s="256">
        <v>0</v>
      </c>
      <c r="AM100" s="256">
        <v>0</v>
      </c>
      <c r="AN100" s="257">
        <f t="shared" si="12"/>
        <v>0</v>
      </c>
      <c r="AO100" s="257"/>
      <c r="AP100" s="256">
        <v>0</v>
      </c>
      <c r="AQ100" s="256">
        <v>0</v>
      </c>
      <c r="AR100" s="257">
        <f t="shared" si="13"/>
        <v>0</v>
      </c>
      <c r="AS100" s="257"/>
      <c r="AT100" s="256">
        <v>0</v>
      </c>
      <c r="AU100" s="256">
        <v>4.3478260869565216E-2</v>
      </c>
      <c r="AV100" s="257">
        <f t="shared" si="14"/>
        <v>4.3478260869565216E-2</v>
      </c>
      <c r="AW100" s="257"/>
      <c r="AX100" s="256">
        <v>0</v>
      </c>
      <c r="AY100" s="256">
        <v>0</v>
      </c>
      <c r="AZ100" s="257">
        <f t="shared" si="15"/>
        <v>0</v>
      </c>
      <c r="BA100" s="257"/>
      <c r="BB100" s="256">
        <v>0</v>
      </c>
      <c r="BC100" s="256">
        <v>0</v>
      </c>
      <c r="BD100" s="257">
        <f t="shared" si="16"/>
        <v>0</v>
      </c>
      <c r="BE100" s="257"/>
      <c r="BF100" s="256">
        <v>0</v>
      </c>
      <c r="BG100" s="256">
        <v>0</v>
      </c>
      <c r="BH100" s="257">
        <f t="shared" si="17"/>
        <v>0</v>
      </c>
      <c r="BI100" s="257"/>
    </row>
    <row r="101" spans="1:61">
      <c r="A101" s="244">
        <v>7</v>
      </c>
      <c r="B101" s="20" t="s">
        <v>191</v>
      </c>
      <c r="C101" s="20">
        <v>21</v>
      </c>
      <c r="D101" s="20">
        <v>8</v>
      </c>
      <c r="E101" s="244">
        <f t="shared" si="3"/>
        <v>29</v>
      </c>
      <c r="F101" s="256">
        <v>0.10344827586206896</v>
      </c>
      <c r="G101" s="256">
        <v>3.4482758620689655E-2</v>
      </c>
      <c r="H101" s="257">
        <f t="shared" si="4"/>
        <v>0.13793103448275862</v>
      </c>
      <c r="I101" s="257"/>
      <c r="J101" s="256">
        <v>0</v>
      </c>
      <c r="K101" s="256">
        <v>0</v>
      </c>
      <c r="L101" s="257">
        <f t="shared" si="5"/>
        <v>0</v>
      </c>
      <c r="M101" s="257"/>
      <c r="N101" s="256">
        <v>0</v>
      </c>
      <c r="O101" s="256">
        <v>3.4482758620689655E-2</v>
      </c>
      <c r="P101" s="257">
        <f t="shared" si="6"/>
        <v>3.4482758620689655E-2</v>
      </c>
      <c r="Q101" s="257"/>
      <c r="R101" s="256">
        <v>0</v>
      </c>
      <c r="S101" s="256">
        <v>0</v>
      </c>
      <c r="T101" s="257">
        <f t="shared" si="7"/>
        <v>0</v>
      </c>
      <c r="U101" s="257"/>
      <c r="V101" s="256">
        <v>0</v>
      </c>
      <c r="W101" s="256">
        <v>0</v>
      </c>
      <c r="X101" s="257">
        <f t="shared" si="8"/>
        <v>0</v>
      </c>
      <c r="Y101" s="257"/>
      <c r="Z101" s="256">
        <v>0</v>
      </c>
      <c r="AA101" s="256">
        <v>0</v>
      </c>
      <c r="AB101" s="257">
        <f t="shared" si="9"/>
        <v>0</v>
      </c>
      <c r="AC101" s="257"/>
      <c r="AD101" s="256">
        <v>0</v>
      </c>
      <c r="AE101" s="256">
        <v>0</v>
      </c>
      <c r="AF101" s="257">
        <f t="shared" si="10"/>
        <v>0</v>
      </c>
      <c r="AG101" s="257"/>
      <c r="AH101" s="256">
        <v>0</v>
      </c>
      <c r="AI101" s="256">
        <v>0</v>
      </c>
      <c r="AJ101" s="257">
        <f t="shared" si="11"/>
        <v>0</v>
      </c>
      <c r="AK101" s="257"/>
      <c r="AL101" s="256">
        <v>0</v>
      </c>
      <c r="AM101" s="256">
        <v>0</v>
      </c>
      <c r="AN101" s="257">
        <f t="shared" si="12"/>
        <v>0</v>
      </c>
      <c r="AO101" s="257"/>
      <c r="AP101" s="256">
        <v>0</v>
      </c>
      <c r="AQ101" s="256">
        <v>0</v>
      </c>
      <c r="AR101" s="257">
        <f t="shared" si="13"/>
        <v>0</v>
      </c>
      <c r="AS101" s="257"/>
      <c r="AT101" s="256">
        <v>0</v>
      </c>
      <c r="AU101" s="256">
        <v>0</v>
      </c>
      <c r="AV101" s="257">
        <f t="shared" si="14"/>
        <v>0</v>
      </c>
      <c r="AW101" s="257"/>
      <c r="AX101" s="256">
        <v>0</v>
      </c>
      <c r="AY101" s="256">
        <v>0</v>
      </c>
      <c r="AZ101" s="257">
        <f t="shared" si="15"/>
        <v>0</v>
      </c>
      <c r="BA101" s="257"/>
      <c r="BB101" s="256">
        <v>0</v>
      </c>
      <c r="BC101" s="256">
        <v>0</v>
      </c>
      <c r="BD101" s="257">
        <f t="shared" si="16"/>
        <v>0</v>
      </c>
      <c r="BE101" s="257"/>
      <c r="BF101" s="256">
        <v>0</v>
      </c>
      <c r="BG101" s="256">
        <v>0</v>
      </c>
      <c r="BH101" s="257">
        <f t="shared" si="17"/>
        <v>0</v>
      </c>
      <c r="BI101" s="257"/>
    </row>
    <row r="102" spans="1:61">
      <c r="A102" s="244">
        <v>8</v>
      </c>
      <c r="B102" s="114" t="s">
        <v>203</v>
      </c>
      <c r="C102" s="114">
        <v>3</v>
      </c>
      <c r="D102" s="114">
        <v>7</v>
      </c>
      <c r="E102" s="244">
        <f t="shared" si="3"/>
        <v>10</v>
      </c>
      <c r="F102" s="256">
        <v>0</v>
      </c>
      <c r="G102" s="256">
        <v>0.3</v>
      </c>
      <c r="H102" s="257">
        <f t="shared" si="4"/>
        <v>0.3</v>
      </c>
      <c r="I102" s="257"/>
      <c r="J102" s="256">
        <v>0</v>
      </c>
      <c r="K102" s="256">
        <v>0.1</v>
      </c>
      <c r="L102" s="257">
        <f t="shared" si="5"/>
        <v>0.1</v>
      </c>
      <c r="M102" s="257"/>
      <c r="N102" s="256">
        <v>0</v>
      </c>
      <c r="O102" s="256">
        <v>0.1</v>
      </c>
      <c r="P102" s="257">
        <f t="shared" si="6"/>
        <v>0.1</v>
      </c>
      <c r="Q102" s="257"/>
      <c r="R102" s="256">
        <v>0</v>
      </c>
      <c r="S102" s="256">
        <v>0.1</v>
      </c>
      <c r="T102" s="257">
        <f t="shared" si="7"/>
        <v>0.1</v>
      </c>
      <c r="U102" s="257"/>
      <c r="V102" s="256">
        <v>0</v>
      </c>
      <c r="W102" s="256">
        <v>0.2</v>
      </c>
      <c r="X102" s="257">
        <f t="shared" si="8"/>
        <v>0.2</v>
      </c>
      <c r="Y102" s="257"/>
      <c r="Z102" s="256">
        <v>0</v>
      </c>
      <c r="AA102" s="256">
        <v>0.2</v>
      </c>
      <c r="AB102" s="257">
        <f t="shared" si="9"/>
        <v>0.2</v>
      </c>
      <c r="AC102" s="257"/>
      <c r="AD102" s="256">
        <v>0</v>
      </c>
      <c r="AE102" s="256">
        <v>0.3</v>
      </c>
      <c r="AF102" s="257">
        <f t="shared" si="10"/>
        <v>0.3</v>
      </c>
      <c r="AG102" s="257"/>
      <c r="AH102" s="256">
        <v>0</v>
      </c>
      <c r="AI102" s="256">
        <v>0</v>
      </c>
      <c r="AJ102" s="257">
        <f t="shared" si="11"/>
        <v>0</v>
      </c>
      <c r="AK102" s="257"/>
      <c r="AL102" s="256">
        <v>0</v>
      </c>
      <c r="AM102" s="256">
        <v>0.1</v>
      </c>
      <c r="AN102" s="257">
        <f t="shared" si="12"/>
        <v>0.1</v>
      </c>
      <c r="AO102" s="257"/>
      <c r="AP102" s="256">
        <v>0</v>
      </c>
      <c r="AQ102" s="256">
        <v>0.1</v>
      </c>
      <c r="AR102" s="257">
        <f t="shared" si="13"/>
        <v>0.1</v>
      </c>
      <c r="AS102" s="257"/>
      <c r="AT102" s="256">
        <v>0</v>
      </c>
      <c r="AU102" s="256">
        <v>0.3</v>
      </c>
      <c r="AV102" s="257">
        <f t="shared" si="14"/>
        <v>0.3</v>
      </c>
      <c r="AW102" s="257"/>
      <c r="AX102" s="256">
        <v>0</v>
      </c>
      <c r="AY102" s="256">
        <v>0.5</v>
      </c>
      <c r="AZ102" s="257">
        <f t="shared" si="15"/>
        <v>0.5</v>
      </c>
      <c r="BA102" s="257"/>
      <c r="BB102" s="256">
        <v>0</v>
      </c>
      <c r="BC102" s="256">
        <v>0</v>
      </c>
      <c r="BD102" s="257">
        <f t="shared" si="16"/>
        <v>0</v>
      </c>
      <c r="BE102" s="257"/>
      <c r="BF102" s="256">
        <v>0</v>
      </c>
      <c r="BG102" s="256">
        <v>0</v>
      </c>
      <c r="BH102" s="257">
        <f t="shared" si="17"/>
        <v>0</v>
      </c>
      <c r="BI102" s="257"/>
    </row>
    <row r="103" spans="1:61">
      <c r="A103" s="244">
        <v>9</v>
      </c>
      <c r="B103" s="114" t="s">
        <v>204</v>
      </c>
      <c r="C103" s="114">
        <v>10</v>
      </c>
      <c r="D103" s="114">
        <v>0</v>
      </c>
      <c r="E103" s="244">
        <f t="shared" si="3"/>
        <v>10</v>
      </c>
      <c r="F103" s="256">
        <v>0</v>
      </c>
      <c r="G103" s="256">
        <v>0.1</v>
      </c>
      <c r="H103" s="257">
        <f t="shared" si="4"/>
        <v>0.1</v>
      </c>
      <c r="I103" s="257"/>
      <c r="J103" s="256">
        <v>0</v>
      </c>
      <c r="K103" s="256">
        <v>0.2</v>
      </c>
      <c r="L103" s="257">
        <f t="shared" si="5"/>
        <v>0.2</v>
      </c>
      <c r="M103" s="257"/>
      <c r="N103" s="256">
        <v>0</v>
      </c>
      <c r="O103" s="256">
        <v>0.3</v>
      </c>
      <c r="P103" s="257">
        <f t="shared" si="6"/>
        <v>0.3</v>
      </c>
      <c r="Q103" s="257"/>
      <c r="R103" s="256">
        <v>0</v>
      </c>
      <c r="S103" s="256">
        <v>0.1</v>
      </c>
      <c r="T103" s="257">
        <f t="shared" si="7"/>
        <v>0.1</v>
      </c>
      <c r="U103" s="257"/>
      <c r="V103" s="256">
        <v>0</v>
      </c>
      <c r="W103" s="256">
        <v>0</v>
      </c>
      <c r="X103" s="257">
        <f t="shared" si="8"/>
        <v>0</v>
      </c>
      <c r="Y103" s="257"/>
      <c r="Z103" s="256">
        <v>0</v>
      </c>
      <c r="AA103" s="256">
        <v>0.1</v>
      </c>
      <c r="AB103" s="257">
        <f t="shared" si="9"/>
        <v>0.1</v>
      </c>
      <c r="AC103" s="257"/>
      <c r="AD103" s="256">
        <v>0</v>
      </c>
      <c r="AE103" s="256">
        <v>0.1</v>
      </c>
      <c r="AF103" s="257">
        <f t="shared" si="10"/>
        <v>0.1</v>
      </c>
      <c r="AG103" s="257"/>
      <c r="AH103" s="256">
        <v>0</v>
      </c>
      <c r="AI103" s="256">
        <v>0</v>
      </c>
      <c r="AJ103" s="257">
        <f t="shared" si="11"/>
        <v>0</v>
      </c>
      <c r="AK103" s="257"/>
      <c r="AL103" s="256">
        <v>0</v>
      </c>
      <c r="AM103" s="256">
        <v>0</v>
      </c>
      <c r="AN103" s="257">
        <f t="shared" si="12"/>
        <v>0</v>
      </c>
      <c r="AO103" s="257"/>
      <c r="AP103" s="256">
        <v>0</v>
      </c>
      <c r="AQ103" s="256">
        <v>0.1</v>
      </c>
      <c r="AR103" s="257">
        <f t="shared" si="13"/>
        <v>0.1</v>
      </c>
      <c r="AS103" s="257"/>
      <c r="AT103" s="256">
        <v>0</v>
      </c>
      <c r="AU103" s="256">
        <v>0</v>
      </c>
      <c r="AV103" s="257">
        <f t="shared" si="14"/>
        <v>0</v>
      </c>
      <c r="AW103" s="257"/>
      <c r="AX103" s="256">
        <v>0</v>
      </c>
      <c r="AY103" s="256">
        <v>0</v>
      </c>
      <c r="AZ103" s="257">
        <f t="shared" si="15"/>
        <v>0</v>
      </c>
      <c r="BA103" s="257"/>
      <c r="BB103" s="256">
        <v>0</v>
      </c>
      <c r="BC103" s="256">
        <v>0</v>
      </c>
      <c r="BD103" s="257">
        <f t="shared" si="16"/>
        <v>0</v>
      </c>
      <c r="BE103" s="257"/>
      <c r="BF103" s="256">
        <v>0</v>
      </c>
      <c r="BG103" s="256">
        <v>0</v>
      </c>
      <c r="BH103" s="257">
        <f t="shared" si="17"/>
        <v>0</v>
      </c>
      <c r="BI103" s="257"/>
    </row>
    <row r="104" spans="1:61">
      <c r="A104" s="244">
        <v>10</v>
      </c>
      <c r="B104" s="114" t="s">
        <v>205</v>
      </c>
      <c r="C104" s="114">
        <v>0</v>
      </c>
      <c r="D104" s="114">
        <v>10</v>
      </c>
      <c r="E104" s="244">
        <f t="shared" si="3"/>
        <v>10</v>
      </c>
      <c r="F104" s="256">
        <v>0</v>
      </c>
      <c r="G104" s="256">
        <v>0.8</v>
      </c>
      <c r="H104" s="257">
        <f t="shared" si="4"/>
        <v>0.8</v>
      </c>
      <c r="I104" s="257"/>
      <c r="J104" s="256">
        <v>0</v>
      </c>
      <c r="K104" s="256">
        <v>0</v>
      </c>
      <c r="L104" s="257">
        <f t="shared" si="5"/>
        <v>0</v>
      </c>
      <c r="M104" s="257"/>
      <c r="N104" s="256">
        <v>0</v>
      </c>
      <c r="O104" s="256">
        <v>0.7</v>
      </c>
      <c r="P104" s="257">
        <f t="shared" si="6"/>
        <v>0.7</v>
      </c>
      <c r="Q104" s="257"/>
      <c r="R104" s="256">
        <v>0</v>
      </c>
      <c r="S104" s="256">
        <v>0.6</v>
      </c>
      <c r="T104" s="257">
        <f t="shared" si="7"/>
        <v>0.6</v>
      </c>
      <c r="U104" s="257"/>
      <c r="V104" s="256">
        <v>0</v>
      </c>
      <c r="W104" s="256">
        <v>0.4</v>
      </c>
      <c r="X104" s="257">
        <f t="shared" si="8"/>
        <v>0.4</v>
      </c>
      <c r="Y104" s="257"/>
      <c r="Z104" s="256">
        <v>0</v>
      </c>
      <c r="AA104" s="256">
        <v>0</v>
      </c>
      <c r="AB104" s="257">
        <f t="shared" si="9"/>
        <v>0</v>
      </c>
      <c r="AC104" s="257"/>
      <c r="AD104" s="256">
        <v>0</v>
      </c>
      <c r="AE104" s="256">
        <v>1</v>
      </c>
      <c r="AF104" s="257">
        <f t="shared" si="10"/>
        <v>1</v>
      </c>
      <c r="AG104" s="257"/>
      <c r="AH104" s="256">
        <v>0</v>
      </c>
      <c r="AI104" s="256">
        <v>0.1</v>
      </c>
      <c r="AJ104" s="257">
        <f t="shared" si="11"/>
        <v>0.1</v>
      </c>
      <c r="AK104" s="257"/>
      <c r="AL104" s="256">
        <v>0</v>
      </c>
      <c r="AM104" s="256">
        <v>0.3</v>
      </c>
      <c r="AN104" s="257">
        <f t="shared" si="12"/>
        <v>0.3</v>
      </c>
      <c r="AO104" s="257"/>
      <c r="AP104" s="256">
        <v>0</v>
      </c>
      <c r="AQ104" s="256">
        <v>0.1</v>
      </c>
      <c r="AR104" s="257">
        <f t="shared" si="13"/>
        <v>0.1</v>
      </c>
      <c r="AS104" s="257"/>
      <c r="AT104" s="256">
        <v>0</v>
      </c>
      <c r="AU104" s="256">
        <v>0.7</v>
      </c>
      <c r="AV104" s="257">
        <f t="shared" si="14"/>
        <v>0.7</v>
      </c>
      <c r="AW104" s="257"/>
      <c r="AX104" s="256">
        <v>0</v>
      </c>
      <c r="AY104" s="256">
        <v>1</v>
      </c>
      <c r="AZ104" s="257">
        <f t="shared" si="15"/>
        <v>1</v>
      </c>
      <c r="BA104" s="257"/>
      <c r="BB104" s="256">
        <v>0</v>
      </c>
      <c r="BC104" s="256">
        <v>0.9</v>
      </c>
      <c r="BD104" s="257">
        <f t="shared" si="16"/>
        <v>0.9</v>
      </c>
      <c r="BE104" s="257"/>
      <c r="BF104" s="256">
        <v>0</v>
      </c>
      <c r="BG104" s="256">
        <v>0.5</v>
      </c>
      <c r="BH104" s="257">
        <f t="shared" si="17"/>
        <v>0.5</v>
      </c>
      <c r="BI104" s="257"/>
    </row>
  </sheetData>
  <mergeCells count="90">
    <mergeCell ref="E18:E20"/>
    <mergeCell ref="A50:A52"/>
    <mergeCell ref="BB93:BE93"/>
    <mergeCell ref="BF93:BI93"/>
    <mergeCell ref="AH93:AK93"/>
    <mergeCell ref="AL93:AO93"/>
    <mergeCell ref="AP93:AS93"/>
    <mergeCell ref="AT93:AW93"/>
    <mergeCell ref="AX93:BA93"/>
    <mergeCell ref="A92:A94"/>
    <mergeCell ref="B92:B94"/>
    <mergeCell ref="C92:D93"/>
    <mergeCell ref="E92:E94"/>
    <mergeCell ref="F92:BI92"/>
    <mergeCell ref="F93:I93"/>
    <mergeCell ref="J93:M93"/>
    <mergeCell ref="N93:Q93"/>
    <mergeCell ref="R93:U93"/>
    <mergeCell ref="V93:Y93"/>
    <mergeCell ref="Z93:AC93"/>
    <mergeCell ref="AD93:AG93"/>
    <mergeCell ref="A5:A7"/>
    <mergeCell ref="B5:B7"/>
    <mergeCell ref="F5:BI5"/>
    <mergeCell ref="F6:I6"/>
    <mergeCell ref="J6:M6"/>
    <mergeCell ref="N6:Q6"/>
    <mergeCell ref="R6:U6"/>
    <mergeCell ref="V6:Y6"/>
    <mergeCell ref="Z6:AC6"/>
    <mergeCell ref="AD6:AG6"/>
    <mergeCell ref="BF6:BI6"/>
    <mergeCell ref="AH6:AK6"/>
    <mergeCell ref="AP19:AS19"/>
    <mergeCell ref="AH18:BI18"/>
    <mergeCell ref="AL6:AO6"/>
    <mergeCell ref="AP6:AS6"/>
    <mergeCell ref="AT6:AW6"/>
    <mergeCell ref="AX6:BA6"/>
    <mergeCell ref="BB6:BE6"/>
    <mergeCell ref="AT19:AW19"/>
    <mergeCell ref="AX19:BA19"/>
    <mergeCell ref="C50:D51"/>
    <mergeCell ref="E50:E52"/>
    <mergeCell ref="F50:F52"/>
    <mergeCell ref="G50:G52"/>
    <mergeCell ref="A3:BI3"/>
    <mergeCell ref="F19:I19"/>
    <mergeCell ref="J19:M19"/>
    <mergeCell ref="N19:Q19"/>
    <mergeCell ref="R19:U19"/>
    <mergeCell ref="V19:Y19"/>
    <mergeCell ref="Z19:AC19"/>
    <mergeCell ref="BB19:BE19"/>
    <mergeCell ref="BF19:BI19"/>
    <mergeCell ref="AD19:AG19"/>
    <mergeCell ref="AH19:AK19"/>
    <mergeCell ref="AL19:AO19"/>
    <mergeCell ref="A15:AG15"/>
    <mergeCell ref="A16:AG16"/>
    <mergeCell ref="F18:AG18"/>
    <mergeCell ref="F33:AG33"/>
    <mergeCell ref="F34:I34"/>
    <mergeCell ref="J34:M34"/>
    <mergeCell ref="N34:Q34"/>
    <mergeCell ref="R34:U34"/>
    <mergeCell ref="V34:Y34"/>
    <mergeCell ref="Z34:AC34"/>
    <mergeCell ref="AD34:AG34"/>
    <mergeCell ref="A33:A35"/>
    <mergeCell ref="B33:B35"/>
    <mergeCell ref="A18:A20"/>
    <mergeCell ref="B18:B20"/>
    <mergeCell ref="C18:D19"/>
    <mergeCell ref="C33:D34"/>
    <mergeCell ref="E33:E35"/>
    <mergeCell ref="R50:R52"/>
    <mergeCell ref="S50:S52"/>
    <mergeCell ref="A48:S48"/>
    <mergeCell ref="M50:M52"/>
    <mergeCell ref="N50:N52"/>
    <mergeCell ref="O50:O52"/>
    <mergeCell ref="P50:P52"/>
    <mergeCell ref="Q50:Q52"/>
    <mergeCell ref="H50:H52"/>
    <mergeCell ref="I50:I52"/>
    <mergeCell ref="J50:J52"/>
    <mergeCell ref="K50:K52"/>
    <mergeCell ref="L50:L52"/>
    <mergeCell ref="B50:B52"/>
  </mergeCells>
  <pageMargins left="1.3385826771653544" right="0.23622047244094491" top="0.72" bottom="0.74803149606299213" header="0.64" footer="0.31496062992125984"/>
  <pageSetup paperSize="5" scale="82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328"/>
  <sheetViews>
    <sheetView topLeftCell="A172" workbookViewId="0">
      <selection activeCell="G138" sqref="G138"/>
    </sheetView>
  </sheetViews>
  <sheetFormatPr defaultRowHeight="15"/>
  <cols>
    <col min="1" max="1" width="4.7109375" customWidth="1"/>
    <col min="2" max="2" width="33.85546875" customWidth="1"/>
    <col min="3" max="3" width="13.42578125" customWidth="1"/>
    <col min="4" max="4" width="11.140625" customWidth="1"/>
    <col min="5" max="5" width="13.140625" customWidth="1"/>
    <col min="6" max="7" width="9.140625" customWidth="1"/>
    <col min="8" max="8" width="6.7109375" customWidth="1"/>
    <col min="9" max="9" width="6.140625" customWidth="1"/>
    <col min="10" max="11" width="6" customWidth="1"/>
    <col min="12" max="12" width="7" customWidth="1"/>
    <col min="13" max="13" width="8" customWidth="1"/>
    <col min="14" max="14" width="9.5703125" customWidth="1"/>
    <col min="18" max="18" width="5.85546875" customWidth="1"/>
    <col min="19" max="19" width="17" customWidth="1"/>
    <col min="20" max="33" width="7.7109375" customWidth="1"/>
    <col min="34" max="34" width="5.7109375" customWidth="1"/>
    <col min="35" max="35" width="7.5703125" customWidth="1"/>
    <col min="36" max="75" width="5.7109375" customWidth="1"/>
  </cols>
  <sheetData>
    <row r="1" spans="1:9" ht="15.75">
      <c r="A1" s="725" t="s">
        <v>41</v>
      </c>
      <c r="B1" s="725"/>
      <c r="C1" s="725"/>
      <c r="D1" s="725"/>
      <c r="E1" s="725"/>
      <c r="F1" s="725"/>
      <c r="G1" s="725"/>
      <c r="H1" s="725"/>
      <c r="I1" s="47"/>
    </row>
    <row r="2" spans="1:9" ht="15.75">
      <c r="A2" s="725" t="s">
        <v>251</v>
      </c>
      <c r="B2" s="725"/>
      <c r="C2" s="725"/>
      <c r="D2" s="725"/>
      <c r="E2" s="725"/>
      <c r="F2" s="725"/>
      <c r="G2" s="725"/>
      <c r="H2" s="725"/>
      <c r="I2" s="48"/>
    </row>
    <row r="3" spans="1:9" ht="15.75">
      <c r="A3" s="726" t="s">
        <v>42</v>
      </c>
      <c r="B3" s="726"/>
      <c r="C3" s="726"/>
      <c r="D3" s="726"/>
      <c r="E3" s="726"/>
      <c r="F3" s="726"/>
      <c r="G3" s="726"/>
      <c r="H3" s="49"/>
    </row>
    <row r="4" spans="1:9" ht="15.75">
      <c r="A4" s="726" t="s">
        <v>223</v>
      </c>
      <c r="B4" s="726"/>
      <c r="C4" s="726"/>
      <c r="D4" s="726"/>
      <c r="E4" s="726"/>
      <c r="F4" s="726"/>
      <c r="G4" s="726"/>
      <c r="H4" s="50"/>
    </row>
    <row r="5" spans="1:9" ht="15.75">
      <c r="A5" s="726" t="s">
        <v>43</v>
      </c>
      <c r="B5" s="726"/>
      <c r="C5" s="726"/>
      <c r="D5" s="726"/>
      <c r="E5" s="726"/>
      <c r="F5" s="726"/>
      <c r="G5" s="726"/>
      <c r="H5" s="726"/>
    </row>
    <row r="6" spans="1:9">
      <c r="A6" s="724" t="s">
        <v>44</v>
      </c>
      <c r="B6" s="724"/>
      <c r="C6" s="724"/>
      <c r="D6" s="724"/>
      <c r="E6" s="724"/>
      <c r="F6" s="724"/>
      <c r="G6" s="724"/>
      <c r="H6" s="724"/>
    </row>
    <row r="7" spans="1:9">
      <c r="A7" s="51"/>
      <c r="B7" s="52"/>
      <c r="C7" s="52"/>
      <c r="D7" s="52"/>
      <c r="E7" s="52"/>
      <c r="F7" s="52"/>
      <c r="G7" s="52"/>
    </row>
    <row r="8" spans="1:9" ht="15.75" thickBot="1">
      <c r="A8" s="53"/>
      <c r="E8" s="54"/>
    </row>
    <row r="9" spans="1:9" ht="15.75" thickTop="1">
      <c r="A9" s="32" t="s">
        <v>45</v>
      </c>
      <c r="B9" s="55" t="s">
        <v>46</v>
      </c>
      <c r="C9" s="32" t="s">
        <v>47</v>
      </c>
      <c r="D9" s="32" t="s">
        <v>48</v>
      </c>
      <c r="E9" s="56" t="s">
        <v>49</v>
      </c>
    </row>
    <row r="10" spans="1:9">
      <c r="A10" s="745">
        <v>1</v>
      </c>
      <c r="B10" s="653" t="s">
        <v>23</v>
      </c>
      <c r="C10" s="20" t="s">
        <v>29</v>
      </c>
      <c r="D10" s="33">
        <v>93</v>
      </c>
      <c r="E10" s="57">
        <f>D10/162*100%</f>
        <v>0.57407407407407407</v>
      </c>
      <c r="F10">
        <f>SUM(D10:D12)</f>
        <v>162</v>
      </c>
    </row>
    <row r="11" spans="1:9">
      <c r="A11" s="746"/>
      <c r="B11" s="654"/>
      <c r="C11" s="20" t="s">
        <v>32</v>
      </c>
      <c r="D11" s="33">
        <v>69</v>
      </c>
      <c r="E11" s="57">
        <f>D11/162*100%</f>
        <v>0.42592592592592593</v>
      </c>
    </row>
    <row r="12" spans="1:9">
      <c r="A12" s="747"/>
      <c r="B12" s="655"/>
      <c r="C12" s="20" t="s">
        <v>33</v>
      </c>
      <c r="D12" s="33">
        <v>0</v>
      </c>
      <c r="E12" s="57">
        <f>D12/162*100%</f>
        <v>0</v>
      </c>
    </row>
    <row r="13" spans="1:9">
      <c r="A13" s="745">
        <v>2</v>
      </c>
      <c r="B13" s="653" t="s">
        <v>34</v>
      </c>
      <c r="C13" s="20" t="s">
        <v>35</v>
      </c>
      <c r="D13" s="33">
        <v>19</v>
      </c>
      <c r="E13" s="57">
        <f>D13/162*100%</f>
        <v>0.11728395061728394</v>
      </c>
    </row>
    <row r="14" spans="1:9">
      <c r="A14" s="746"/>
      <c r="B14" s="654"/>
      <c r="C14" s="36" t="s">
        <v>36</v>
      </c>
      <c r="D14" s="33">
        <v>23</v>
      </c>
      <c r="E14" s="57">
        <f t="shared" ref="E14:E19" si="0">D14/162*100%</f>
        <v>0.1419753086419753</v>
      </c>
    </row>
    <row r="15" spans="1:9">
      <c r="A15" s="746"/>
      <c r="B15" s="654"/>
      <c r="C15" s="20" t="s">
        <v>37</v>
      </c>
      <c r="D15" s="33">
        <v>69</v>
      </c>
      <c r="E15" s="57">
        <f t="shared" si="0"/>
        <v>0.42592592592592593</v>
      </c>
    </row>
    <row r="16" spans="1:9">
      <c r="A16" s="746"/>
      <c r="B16" s="654"/>
      <c r="C16" s="20" t="s">
        <v>38</v>
      </c>
      <c r="D16" s="33">
        <v>33</v>
      </c>
      <c r="E16" s="57">
        <f t="shared" si="0"/>
        <v>0.20370370370370369</v>
      </c>
    </row>
    <row r="17" spans="1:7">
      <c r="A17" s="746"/>
      <c r="B17" s="654"/>
      <c r="C17" s="20" t="s">
        <v>10</v>
      </c>
      <c r="D17" s="33">
        <v>16</v>
      </c>
      <c r="E17" s="57">
        <f t="shared" si="0"/>
        <v>9.8765432098765427E-2</v>
      </c>
    </row>
    <row r="18" spans="1:7">
      <c r="A18" s="746"/>
      <c r="B18" s="654"/>
      <c r="C18" s="20" t="s">
        <v>50</v>
      </c>
      <c r="D18" s="33">
        <v>2</v>
      </c>
      <c r="E18" s="57">
        <f t="shared" si="0"/>
        <v>1.2345679012345678E-2</v>
      </c>
    </row>
    <row r="19" spans="1:7">
      <c r="A19" s="747"/>
      <c r="B19" s="655"/>
      <c r="C19" s="20" t="s">
        <v>33</v>
      </c>
      <c r="D19" s="33">
        <v>0</v>
      </c>
      <c r="E19" s="57">
        <f t="shared" si="0"/>
        <v>0</v>
      </c>
    </row>
    <row r="20" spans="1:7" ht="15.75" thickBot="1">
      <c r="A20" s="53"/>
      <c r="E20" s="29">
        <f>SUM(E13:E19)</f>
        <v>1</v>
      </c>
    </row>
    <row r="21" spans="1:7">
      <c r="A21" s="736" t="s">
        <v>45</v>
      </c>
      <c r="B21" s="736" t="s">
        <v>51</v>
      </c>
      <c r="C21" s="730" t="s">
        <v>52</v>
      </c>
      <c r="D21" s="730" t="s">
        <v>53</v>
      </c>
      <c r="E21" s="730" t="s">
        <v>54</v>
      </c>
      <c r="F21" s="730" t="s">
        <v>55</v>
      </c>
      <c r="G21" s="732" t="s">
        <v>56</v>
      </c>
    </row>
    <row r="22" spans="1:7" ht="29.25" customHeight="1" thickBot="1">
      <c r="A22" s="748"/>
      <c r="B22" s="748"/>
      <c r="C22" s="731"/>
      <c r="D22" s="731"/>
      <c r="E22" s="731"/>
      <c r="F22" s="731"/>
      <c r="G22" s="733"/>
    </row>
    <row r="23" spans="1:7" ht="15.75" thickTop="1">
      <c r="A23" s="58" t="s">
        <v>57</v>
      </c>
      <c r="B23" s="59" t="s">
        <v>58</v>
      </c>
      <c r="C23" s="49">
        <v>162</v>
      </c>
      <c r="D23" s="60">
        <v>498</v>
      </c>
      <c r="E23" s="61">
        <f>D23/C23</f>
        <v>3.074074074074074</v>
      </c>
      <c r="F23" s="61">
        <f>E23*0.071</f>
        <v>0.21825925925925924</v>
      </c>
      <c r="G23" s="62">
        <f>F23*25</f>
        <v>5.4564814814814806</v>
      </c>
    </row>
    <row r="24" spans="1:7">
      <c r="A24" s="63" t="s">
        <v>59</v>
      </c>
      <c r="B24" s="64" t="s">
        <v>60</v>
      </c>
      <c r="C24" s="244">
        <v>162</v>
      </c>
      <c r="D24" s="65">
        <v>515</v>
      </c>
      <c r="E24" s="66">
        <f>D24/C24</f>
        <v>3.1790123456790123</v>
      </c>
      <c r="F24" s="66">
        <f>E24*0.071</f>
        <v>0.22570987654320984</v>
      </c>
      <c r="G24" s="67">
        <f>F24*25</f>
        <v>5.6427469135802459</v>
      </c>
    </row>
    <row r="25" spans="1:7">
      <c r="A25" s="63" t="s">
        <v>61</v>
      </c>
      <c r="B25" s="64" t="s">
        <v>62</v>
      </c>
      <c r="C25" s="244">
        <v>162</v>
      </c>
      <c r="D25" s="65">
        <v>514</v>
      </c>
      <c r="E25" s="66">
        <f t="shared" ref="E25:E36" si="1">D25/C25</f>
        <v>3.1728395061728394</v>
      </c>
      <c r="F25" s="66">
        <f t="shared" ref="F25:F36" si="2">E25*0.071</f>
        <v>0.22527160493827159</v>
      </c>
      <c r="G25" s="67">
        <f t="shared" ref="G25:G36" si="3">F25*25</f>
        <v>5.6317901234567893</v>
      </c>
    </row>
    <row r="26" spans="1:7">
      <c r="A26" s="63" t="s">
        <v>63</v>
      </c>
      <c r="B26" s="64" t="s">
        <v>64</v>
      </c>
      <c r="C26" s="244">
        <v>162</v>
      </c>
      <c r="D26" s="65">
        <v>523</v>
      </c>
      <c r="E26" s="66">
        <f t="shared" si="1"/>
        <v>3.2283950617283952</v>
      </c>
      <c r="F26" s="66">
        <f t="shared" si="2"/>
        <v>0.22921604938271603</v>
      </c>
      <c r="G26" s="67">
        <f t="shared" si="3"/>
        <v>5.7304012345679007</v>
      </c>
    </row>
    <row r="27" spans="1:7">
      <c r="A27" s="63" t="s">
        <v>65</v>
      </c>
      <c r="B27" s="64" t="s">
        <v>66</v>
      </c>
      <c r="C27" s="244">
        <v>162</v>
      </c>
      <c r="D27" s="65">
        <v>524</v>
      </c>
      <c r="E27" s="66">
        <f t="shared" si="1"/>
        <v>3.2345679012345681</v>
      </c>
      <c r="F27" s="66">
        <f t="shared" si="2"/>
        <v>0.22965432098765431</v>
      </c>
      <c r="G27" s="67">
        <f t="shared" si="3"/>
        <v>5.7413580246913583</v>
      </c>
    </row>
    <row r="28" spans="1:7">
      <c r="A28" s="63" t="s">
        <v>67</v>
      </c>
      <c r="B28" s="64" t="s">
        <v>68</v>
      </c>
      <c r="C28" s="244">
        <v>162</v>
      </c>
      <c r="D28" s="65">
        <v>534</v>
      </c>
      <c r="E28" s="66">
        <f t="shared" si="1"/>
        <v>3.2962962962962963</v>
      </c>
      <c r="F28" s="66">
        <f t="shared" si="2"/>
        <v>0.23403703703703702</v>
      </c>
      <c r="G28" s="67">
        <f t="shared" si="3"/>
        <v>5.8509259259259254</v>
      </c>
    </row>
    <row r="29" spans="1:7">
      <c r="A29" s="63" t="s">
        <v>69</v>
      </c>
      <c r="B29" s="64" t="s">
        <v>70</v>
      </c>
      <c r="C29" s="244">
        <v>162</v>
      </c>
      <c r="D29" s="65">
        <v>510</v>
      </c>
      <c r="E29" s="66">
        <f t="shared" si="1"/>
        <v>3.1481481481481484</v>
      </c>
      <c r="F29" s="66">
        <f t="shared" si="2"/>
        <v>0.22351851851851851</v>
      </c>
      <c r="G29" s="67">
        <f t="shared" si="3"/>
        <v>5.5879629629629628</v>
      </c>
    </row>
    <row r="30" spans="1:7">
      <c r="A30" s="63" t="s">
        <v>71</v>
      </c>
      <c r="B30" s="64" t="s">
        <v>72</v>
      </c>
      <c r="C30" s="244">
        <v>162</v>
      </c>
      <c r="D30" s="65">
        <v>519</v>
      </c>
      <c r="E30" s="66">
        <f t="shared" si="1"/>
        <v>3.2037037037037037</v>
      </c>
      <c r="F30" s="66">
        <f t="shared" si="2"/>
        <v>0.22746296296296295</v>
      </c>
      <c r="G30" s="67">
        <f t="shared" si="3"/>
        <v>5.6865740740740733</v>
      </c>
    </row>
    <row r="31" spans="1:7">
      <c r="A31" s="63" t="s">
        <v>73</v>
      </c>
      <c r="B31" s="64" t="s">
        <v>74</v>
      </c>
      <c r="C31" s="244">
        <v>162</v>
      </c>
      <c r="D31" s="65">
        <v>540</v>
      </c>
      <c r="E31" s="66">
        <f t="shared" si="1"/>
        <v>3.3333333333333335</v>
      </c>
      <c r="F31" s="66">
        <f t="shared" si="2"/>
        <v>0.23666666666666666</v>
      </c>
      <c r="G31" s="67">
        <f t="shared" si="3"/>
        <v>5.916666666666667</v>
      </c>
    </row>
    <row r="32" spans="1:7">
      <c r="A32" s="63" t="s">
        <v>75</v>
      </c>
      <c r="B32" s="64" t="s">
        <v>76</v>
      </c>
      <c r="C32" s="244">
        <v>162</v>
      </c>
      <c r="D32" s="65">
        <v>521</v>
      </c>
      <c r="E32" s="66">
        <f t="shared" si="1"/>
        <v>3.2160493827160495</v>
      </c>
      <c r="F32" s="66">
        <f t="shared" si="2"/>
        <v>0.22833950617283949</v>
      </c>
      <c r="G32" s="67">
        <f t="shared" si="3"/>
        <v>5.7084876543209875</v>
      </c>
    </row>
    <row r="33" spans="1:75" ht="15" customHeight="1">
      <c r="A33" s="63" t="s">
        <v>77</v>
      </c>
      <c r="B33" s="64" t="s">
        <v>78</v>
      </c>
      <c r="C33" s="244">
        <v>162</v>
      </c>
      <c r="D33" s="65">
        <v>528</v>
      </c>
      <c r="E33" s="66">
        <f t="shared" si="1"/>
        <v>3.2592592592592591</v>
      </c>
      <c r="F33" s="66">
        <f>E33*0.071</f>
        <v>0.23140740740740737</v>
      </c>
      <c r="G33" s="67">
        <f t="shared" si="3"/>
        <v>5.7851851851851839</v>
      </c>
    </row>
    <row r="34" spans="1:75" ht="15" customHeight="1">
      <c r="A34" s="63" t="s">
        <v>79</v>
      </c>
      <c r="B34" s="64" t="s">
        <v>80</v>
      </c>
      <c r="C34" s="244">
        <v>162</v>
      </c>
      <c r="D34" s="65">
        <v>537</v>
      </c>
      <c r="E34" s="66">
        <f t="shared" si="1"/>
        <v>3.3148148148148149</v>
      </c>
      <c r="F34" s="66">
        <f t="shared" si="2"/>
        <v>0.23535185185185184</v>
      </c>
      <c r="G34" s="67">
        <f t="shared" si="3"/>
        <v>5.8837962962962962</v>
      </c>
    </row>
    <row r="35" spans="1:75" ht="15" customHeight="1">
      <c r="A35" s="68" t="s">
        <v>81</v>
      </c>
      <c r="B35" s="69" t="s">
        <v>82</v>
      </c>
      <c r="C35" s="244">
        <v>162</v>
      </c>
      <c r="D35" s="65">
        <v>533</v>
      </c>
      <c r="E35" s="66">
        <f t="shared" si="1"/>
        <v>3.2901234567901234</v>
      </c>
      <c r="F35" s="70">
        <f t="shared" si="2"/>
        <v>0.23359876543209873</v>
      </c>
      <c r="G35" s="71">
        <f t="shared" si="3"/>
        <v>5.8399691358024679</v>
      </c>
    </row>
    <row r="36" spans="1:75" ht="15" customHeight="1">
      <c r="A36" s="63" t="s">
        <v>83</v>
      </c>
      <c r="B36" s="64" t="s">
        <v>84</v>
      </c>
      <c r="C36" s="244">
        <v>162</v>
      </c>
      <c r="D36" s="65">
        <v>537</v>
      </c>
      <c r="E36" s="66">
        <f t="shared" si="1"/>
        <v>3.3148148148148149</v>
      </c>
      <c r="F36" s="66">
        <f t="shared" si="2"/>
        <v>0.23535185185185184</v>
      </c>
      <c r="G36" s="67">
        <f t="shared" si="3"/>
        <v>5.8837962962962962</v>
      </c>
    </row>
    <row r="37" spans="1:75">
      <c r="A37" s="711" t="s">
        <v>85</v>
      </c>
      <c r="B37" s="711"/>
      <c r="C37" s="711"/>
      <c r="D37" s="711"/>
      <c r="E37" s="711"/>
      <c r="F37" s="72">
        <f>SUM(F23:F36)</f>
        <v>3.2138456790123451</v>
      </c>
      <c r="G37" s="279">
        <f>SUM(G23:G36)</f>
        <v>80.346141975308626</v>
      </c>
    </row>
    <row r="38" spans="1:75">
      <c r="A38" s="74"/>
      <c r="B38" s="45"/>
      <c r="C38" s="75"/>
      <c r="D38" s="75"/>
    </row>
    <row r="39" spans="1:75">
      <c r="A39" s="74"/>
      <c r="B39" s="76"/>
      <c r="C39" s="76"/>
      <c r="D39" s="76"/>
    </row>
    <row r="40" spans="1:75" ht="30">
      <c r="A40" s="74"/>
      <c r="B40" s="77" t="s">
        <v>86</v>
      </c>
      <c r="C40" s="77" t="s">
        <v>87</v>
      </c>
      <c r="D40" s="77" t="s">
        <v>88</v>
      </c>
      <c r="E40" s="77" t="s">
        <v>89</v>
      </c>
    </row>
    <row r="41" spans="1:75">
      <c r="A41" s="74"/>
      <c r="B41" s="78" t="s">
        <v>90</v>
      </c>
      <c r="C41" s="33" t="s">
        <v>91</v>
      </c>
      <c r="D41" s="33" t="s">
        <v>21</v>
      </c>
      <c r="E41" s="33" t="s">
        <v>92</v>
      </c>
      <c r="R41" s="744" t="s">
        <v>0</v>
      </c>
      <c r="S41" s="744" t="s">
        <v>93</v>
      </c>
      <c r="T41" s="744" t="s">
        <v>94</v>
      </c>
      <c r="U41" s="744"/>
      <c r="V41" s="744"/>
      <c r="W41" s="744"/>
      <c r="X41" s="744"/>
      <c r="Y41" s="744"/>
      <c r="Z41" s="744"/>
      <c r="AA41" s="744"/>
      <c r="AB41" s="744"/>
      <c r="AC41" s="744"/>
      <c r="AD41" s="744"/>
      <c r="AE41" s="744"/>
      <c r="AF41" s="744"/>
      <c r="AG41" s="744"/>
      <c r="AH41" s="744"/>
      <c r="AI41" s="744"/>
      <c r="AJ41" s="744"/>
      <c r="AK41" s="744"/>
      <c r="AL41" s="744"/>
      <c r="AM41" s="744"/>
      <c r="AN41" s="744"/>
      <c r="AO41" s="744"/>
      <c r="AP41" s="744"/>
      <c r="AQ41" s="744"/>
      <c r="AR41" s="744"/>
      <c r="AS41" s="744"/>
      <c r="AT41" s="744"/>
      <c r="AU41" s="744"/>
      <c r="AV41" s="744"/>
      <c r="AW41" s="744"/>
      <c r="AX41" s="744"/>
      <c r="AY41" s="744"/>
      <c r="AZ41" s="744"/>
      <c r="BA41" s="744"/>
      <c r="BB41" s="744"/>
      <c r="BC41" s="744"/>
      <c r="BD41" s="744"/>
      <c r="BE41" s="744"/>
      <c r="BF41" s="744"/>
      <c r="BG41" s="744"/>
      <c r="BH41" s="744"/>
      <c r="BI41" s="744"/>
      <c r="BJ41" s="744"/>
      <c r="BK41" s="744"/>
      <c r="BL41" s="744"/>
      <c r="BM41" s="744"/>
      <c r="BN41" s="744"/>
      <c r="BO41" s="744"/>
      <c r="BP41" s="744"/>
      <c r="BQ41" s="744"/>
      <c r="BR41" s="744"/>
      <c r="BS41" s="744"/>
      <c r="BT41" s="744"/>
      <c r="BU41" s="744"/>
      <c r="BV41" s="744"/>
      <c r="BW41" s="744"/>
    </row>
    <row r="42" spans="1:75">
      <c r="A42" s="74"/>
      <c r="B42" s="78" t="s">
        <v>95</v>
      </c>
      <c r="C42" s="33" t="s">
        <v>96</v>
      </c>
      <c r="D42" s="33" t="s">
        <v>20</v>
      </c>
      <c r="E42" s="33" t="s">
        <v>97</v>
      </c>
      <c r="R42" s="744"/>
      <c r="S42" s="744"/>
      <c r="T42" s="79">
        <v>1</v>
      </c>
      <c r="U42" s="80"/>
      <c r="V42" s="80"/>
      <c r="W42" s="81"/>
      <c r="X42" s="82">
        <v>2</v>
      </c>
      <c r="Y42" s="83"/>
      <c r="Z42" s="83"/>
      <c r="AA42" s="84"/>
      <c r="AB42" s="85">
        <v>3</v>
      </c>
      <c r="AC42" s="86"/>
      <c r="AD42" s="86"/>
      <c r="AE42" s="87"/>
      <c r="AF42" s="88">
        <v>4</v>
      </c>
      <c r="AG42" s="89"/>
      <c r="AH42" s="89"/>
      <c r="AI42" s="90"/>
      <c r="AJ42" s="91">
        <v>5</v>
      </c>
      <c r="AK42" s="92"/>
      <c r="AL42" s="92"/>
      <c r="AM42" s="93"/>
      <c r="AN42" s="94">
        <v>6</v>
      </c>
      <c r="AO42" s="95"/>
      <c r="AP42" s="95"/>
      <c r="AQ42" s="96"/>
      <c r="AR42" s="97">
        <v>7</v>
      </c>
      <c r="AS42" s="98"/>
      <c r="AT42" s="98"/>
      <c r="AU42" s="99"/>
      <c r="AV42" s="100">
        <v>8</v>
      </c>
      <c r="AW42" s="101"/>
      <c r="AX42" s="101"/>
      <c r="AY42" s="102"/>
      <c r="AZ42" s="79">
        <v>9</v>
      </c>
      <c r="BA42" s="80"/>
      <c r="BB42" s="80"/>
      <c r="BC42" s="81"/>
      <c r="BD42" s="82">
        <v>10</v>
      </c>
      <c r="BE42" s="83"/>
      <c r="BF42" s="83"/>
      <c r="BG42" s="84"/>
      <c r="BH42" s="85">
        <v>11</v>
      </c>
      <c r="BI42" s="86"/>
      <c r="BJ42" s="86"/>
      <c r="BK42" s="87"/>
      <c r="BL42" s="88">
        <v>12</v>
      </c>
      <c r="BM42" s="89"/>
      <c r="BN42" s="89"/>
      <c r="BO42" s="90"/>
      <c r="BP42" s="91">
        <v>13</v>
      </c>
      <c r="BQ42" s="92"/>
      <c r="BR42" s="92"/>
      <c r="BS42" s="93"/>
      <c r="BT42" s="94">
        <v>14</v>
      </c>
      <c r="BU42" s="95"/>
      <c r="BV42" s="95"/>
      <c r="BW42" s="96"/>
    </row>
    <row r="43" spans="1:75">
      <c r="A43" s="74"/>
      <c r="B43" s="78" t="s">
        <v>98</v>
      </c>
      <c r="C43" s="33" t="s">
        <v>99</v>
      </c>
      <c r="D43" s="33" t="s">
        <v>19</v>
      </c>
      <c r="E43" s="33" t="s">
        <v>28</v>
      </c>
      <c r="R43" s="744"/>
      <c r="S43" s="744"/>
      <c r="T43" s="9" t="s">
        <v>18</v>
      </c>
      <c r="U43" s="9" t="s">
        <v>19</v>
      </c>
      <c r="V43" s="9" t="s">
        <v>20</v>
      </c>
      <c r="W43" s="9" t="s">
        <v>21</v>
      </c>
      <c r="X43" s="10" t="s">
        <v>18</v>
      </c>
      <c r="Y43" s="10" t="s">
        <v>19</v>
      </c>
      <c r="Z43" s="10" t="s">
        <v>20</v>
      </c>
      <c r="AA43" s="10" t="s">
        <v>21</v>
      </c>
      <c r="AB43" s="11" t="s">
        <v>18</v>
      </c>
      <c r="AC43" s="11" t="s">
        <v>19</v>
      </c>
      <c r="AD43" s="11" t="s">
        <v>20</v>
      </c>
      <c r="AE43" s="11" t="s">
        <v>21</v>
      </c>
      <c r="AF43" s="12" t="s">
        <v>18</v>
      </c>
      <c r="AG43" s="12" t="s">
        <v>19</v>
      </c>
      <c r="AH43" s="12" t="s">
        <v>20</v>
      </c>
      <c r="AI43" s="12" t="s">
        <v>21</v>
      </c>
      <c r="AJ43" s="13" t="s">
        <v>18</v>
      </c>
      <c r="AK43" s="13" t="s">
        <v>19</v>
      </c>
      <c r="AL43" s="13" t="s">
        <v>20</v>
      </c>
      <c r="AM43" s="13" t="s">
        <v>21</v>
      </c>
      <c r="AN43" s="14" t="s">
        <v>18</v>
      </c>
      <c r="AO43" s="14" t="s">
        <v>19</v>
      </c>
      <c r="AP43" s="14" t="s">
        <v>20</v>
      </c>
      <c r="AQ43" s="14" t="s">
        <v>21</v>
      </c>
      <c r="AR43" s="15" t="s">
        <v>18</v>
      </c>
      <c r="AS43" s="15" t="s">
        <v>19</v>
      </c>
      <c r="AT43" s="15" t="s">
        <v>20</v>
      </c>
      <c r="AU43" s="15" t="s">
        <v>21</v>
      </c>
      <c r="AV43" s="16" t="s">
        <v>18</v>
      </c>
      <c r="AW43" s="16" t="s">
        <v>19</v>
      </c>
      <c r="AX43" s="16" t="s">
        <v>20</v>
      </c>
      <c r="AY43" s="16" t="s">
        <v>21</v>
      </c>
      <c r="AZ43" s="9" t="s">
        <v>18</v>
      </c>
      <c r="BA43" s="9" t="s">
        <v>19</v>
      </c>
      <c r="BB43" s="9" t="s">
        <v>20</v>
      </c>
      <c r="BC43" s="9" t="s">
        <v>21</v>
      </c>
      <c r="BD43" s="10" t="s">
        <v>18</v>
      </c>
      <c r="BE43" s="10" t="s">
        <v>19</v>
      </c>
      <c r="BF43" s="10" t="s">
        <v>20</v>
      </c>
      <c r="BG43" s="10" t="s">
        <v>21</v>
      </c>
      <c r="BH43" s="11" t="s">
        <v>18</v>
      </c>
      <c r="BI43" s="11" t="s">
        <v>19</v>
      </c>
      <c r="BJ43" s="11" t="s">
        <v>20</v>
      </c>
      <c r="BK43" s="11" t="s">
        <v>21</v>
      </c>
      <c r="BL43" s="12" t="s">
        <v>18</v>
      </c>
      <c r="BM43" s="12" t="s">
        <v>19</v>
      </c>
      <c r="BN43" s="12" t="s">
        <v>20</v>
      </c>
      <c r="BO43" s="12" t="s">
        <v>21</v>
      </c>
      <c r="BP43" s="13" t="s">
        <v>18</v>
      </c>
      <c r="BQ43" s="13" t="s">
        <v>19</v>
      </c>
      <c r="BR43" s="13" t="s">
        <v>20</v>
      </c>
      <c r="BS43" s="13" t="s">
        <v>21</v>
      </c>
      <c r="BT43" s="14" t="s">
        <v>18</v>
      </c>
      <c r="BU43" s="14" t="s">
        <v>19</v>
      </c>
      <c r="BV43" s="14" t="s">
        <v>20</v>
      </c>
      <c r="BW43" s="14" t="s">
        <v>21</v>
      </c>
    </row>
    <row r="44" spans="1:75">
      <c r="A44" s="74"/>
      <c r="B44" s="78" t="s">
        <v>100</v>
      </c>
      <c r="C44" s="33" t="s">
        <v>101</v>
      </c>
      <c r="D44" s="33" t="s">
        <v>18</v>
      </c>
      <c r="E44" s="33" t="s">
        <v>31</v>
      </c>
      <c r="R44" s="33">
        <v>1</v>
      </c>
      <c r="S44" s="20" t="s">
        <v>22</v>
      </c>
      <c r="T44" s="103">
        <v>0</v>
      </c>
      <c r="U44" s="103">
        <v>0</v>
      </c>
      <c r="V44" s="103">
        <v>0.72727272727272729</v>
      </c>
      <c r="W44" s="103">
        <v>0.27272727272727271</v>
      </c>
      <c r="X44" s="103">
        <v>0</v>
      </c>
      <c r="Y44" s="103">
        <v>0</v>
      </c>
      <c r="Z44" s="103">
        <v>0.72727272727272729</v>
      </c>
      <c r="AA44" s="103">
        <v>0.27272727272727271</v>
      </c>
      <c r="AB44" s="103">
        <v>0</v>
      </c>
      <c r="AC44" s="103">
        <v>0</v>
      </c>
      <c r="AD44" s="103">
        <v>0.77272727272727271</v>
      </c>
      <c r="AE44" s="103">
        <v>0.22727272727272727</v>
      </c>
      <c r="AF44" s="103">
        <v>0</v>
      </c>
      <c r="AG44" s="103">
        <v>0</v>
      </c>
      <c r="AH44" s="103">
        <v>0.56818181818181823</v>
      </c>
      <c r="AI44" s="103">
        <v>0.43181818181818182</v>
      </c>
      <c r="AJ44" s="103">
        <v>0</v>
      </c>
      <c r="AK44" s="103">
        <v>0</v>
      </c>
      <c r="AL44" s="103">
        <v>0.63636363636363635</v>
      </c>
      <c r="AM44" s="103">
        <v>0.36363636363636365</v>
      </c>
      <c r="AN44" s="103">
        <v>0</v>
      </c>
      <c r="AO44" s="103">
        <v>0</v>
      </c>
      <c r="AP44" s="103">
        <v>0.77272727272727271</v>
      </c>
      <c r="AQ44" s="103">
        <v>0.22727272727272727</v>
      </c>
      <c r="AR44" s="103">
        <v>0</v>
      </c>
      <c r="AS44" s="103">
        <v>0</v>
      </c>
      <c r="AT44" s="103">
        <v>0.90909090909090906</v>
      </c>
      <c r="AU44" s="103">
        <v>9.0909090909090912E-2</v>
      </c>
      <c r="AV44" s="103">
        <v>0</v>
      </c>
      <c r="AW44" s="103">
        <v>0</v>
      </c>
      <c r="AX44" s="103">
        <v>0.90909090909090906</v>
      </c>
      <c r="AY44" s="103">
        <v>9.0909090909090912E-2</v>
      </c>
      <c r="AZ44" s="103">
        <v>0</v>
      </c>
      <c r="BA44" s="103">
        <v>0</v>
      </c>
      <c r="BB44" s="103">
        <v>0.36363636363636365</v>
      </c>
      <c r="BC44" s="103">
        <v>0.63636363636363635</v>
      </c>
      <c r="BD44" s="103">
        <v>0</v>
      </c>
      <c r="BE44" s="103">
        <v>0</v>
      </c>
      <c r="BF44" s="103">
        <v>0.86363636363636365</v>
      </c>
      <c r="BG44" s="103">
        <v>0.13636363636363635</v>
      </c>
      <c r="BH44" s="103">
        <v>0</v>
      </c>
      <c r="BI44" s="103">
        <v>0</v>
      </c>
      <c r="BJ44" s="103">
        <v>0.38636363636363635</v>
      </c>
      <c r="BK44" s="103">
        <v>0.61363636363636365</v>
      </c>
      <c r="BL44" s="103">
        <v>0</v>
      </c>
      <c r="BM44" s="103">
        <v>0</v>
      </c>
      <c r="BN44" s="103">
        <v>0.43181818181818182</v>
      </c>
      <c r="BO44" s="103">
        <v>0.56818181818181823</v>
      </c>
      <c r="BP44" s="103">
        <v>0</v>
      </c>
      <c r="BQ44" s="103">
        <v>0</v>
      </c>
      <c r="BR44" s="103">
        <v>0.79545454545454541</v>
      </c>
      <c r="BS44" s="103">
        <v>0.20454545454545456</v>
      </c>
      <c r="BT44" s="103">
        <v>0</v>
      </c>
      <c r="BU44" s="103">
        <v>0</v>
      </c>
      <c r="BV44" s="103">
        <v>0.84090909090909094</v>
      </c>
      <c r="BW44" s="103">
        <v>0.15909090909090909</v>
      </c>
    </row>
    <row r="45" spans="1:75">
      <c r="A45" s="74"/>
      <c r="B45" s="45"/>
      <c r="C45" s="30"/>
      <c r="D45" s="104"/>
      <c r="R45" s="33">
        <v>2</v>
      </c>
      <c r="S45" s="20" t="s">
        <v>102</v>
      </c>
      <c r="T45" s="103">
        <v>0</v>
      </c>
      <c r="U45" s="103">
        <v>0.1111111111111111</v>
      </c>
      <c r="V45" s="103">
        <v>0.66666666666666663</v>
      </c>
      <c r="W45" s="103">
        <v>0.22222222222222221</v>
      </c>
      <c r="X45" s="103">
        <v>0</v>
      </c>
      <c r="Y45" s="103">
        <v>0</v>
      </c>
      <c r="Z45" s="103">
        <v>0.88888888888888884</v>
      </c>
      <c r="AA45" s="103">
        <v>0.1111111111111111</v>
      </c>
      <c r="AB45" s="103">
        <v>0</v>
      </c>
      <c r="AC45" s="103">
        <v>0</v>
      </c>
      <c r="AD45" s="103">
        <v>0.88888888888888884</v>
      </c>
      <c r="AE45" s="103">
        <v>0.1111111111111111</v>
      </c>
      <c r="AF45" s="103">
        <v>0</v>
      </c>
      <c r="AG45" s="103">
        <v>0</v>
      </c>
      <c r="AH45" s="103">
        <v>0.88888888888888884</v>
      </c>
      <c r="AI45" s="103">
        <v>0.1111111111111111</v>
      </c>
      <c r="AJ45" s="103">
        <v>0</v>
      </c>
      <c r="AK45" s="103">
        <v>0</v>
      </c>
      <c r="AL45" s="103">
        <v>0.88888888888888884</v>
      </c>
      <c r="AM45" s="103">
        <v>0.1111111111111111</v>
      </c>
      <c r="AN45" s="103">
        <v>0</v>
      </c>
      <c r="AO45" s="103">
        <v>0</v>
      </c>
      <c r="AP45" s="103">
        <v>0.88888888888888884</v>
      </c>
      <c r="AQ45" s="103">
        <v>0.1111111111111111</v>
      </c>
      <c r="AR45" s="103">
        <v>0</v>
      </c>
      <c r="AS45" s="103">
        <v>0.1111111111111111</v>
      </c>
      <c r="AT45" s="103">
        <v>0.88888888888888884</v>
      </c>
      <c r="AU45" s="103">
        <v>0</v>
      </c>
      <c r="AV45" s="103">
        <v>0</v>
      </c>
      <c r="AW45" s="103">
        <v>0</v>
      </c>
      <c r="AX45" s="103">
        <v>1</v>
      </c>
      <c r="AY45" s="103">
        <v>0</v>
      </c>
      <c r="AZ45" s="103">
        <v>0</v>
      </c>
      <c r="BA45" s="103">
        <v>0</v>
      </c>
      <c r="BB45" s="103">
        <v>0.66666666666666663</v>
      </c>
      <c r="BC45" s="103">
        <v>0.33333333333333331</v>
      </c>
      <c r="BD45" s="103">
        <v>0</v>
      </c>
      <c r="BE45" s="103">
        <v>0</v>
      </c>
      <c r="BF45" s="103">
        <v>1</v>
      </c>
      <c r="BG45" s="103">
        <v>0</v>
      </c>
      <c r="BH45" s="103">
        <v>0</v>
      </c>
      <c r="BI45" s="103">
        <v>0.1111111111111111</v>
      </c>
      <c r="BJ45" s="103">
        <v>0.44444444444444442</v>
      </c>
      <c r="BK45" s="103">
        <v>0.44444444444444442</v>
      </c>
      <c r="BL45" s="103">
        <v>0</v>
      </c>
      <c r="BM45" s="103">
        <v>0.22222222222222221</v>
      </c>
      <c r="BN45" s="103">
        <v>0.66666666666666663</v>
      </c>
      <c r="BO45" s="103">
        <v>0.1111111111111111</v>
      </c>
      <c r="BP45" s="103">
        <v>0</v>
      </c>
      <c r="BQ45" s="103">
        <v>0</v>
      </c>
      <c r="BR45" s="103">
        <v>0.77777777777777779</v>
      </c>
      <c r="BS45" s="103">
        <v>0.22222222222222221</v>
      </c>
      <c r="BT45" s="103">
        <v>0</v>
      </c>
      <c r="BU45" s="103">
        <v>0</v>
      </c>
      <c r="BV45" s="103">
        <v>0.66666666666666663</v>
      </c>
      <c r="BW45" s="103">
        <v>0.33333333333333331</v>
      </c>
    </row>
    <row r="46" spans="1:75">
      <c r="A46" s="105" t="s">
        <v>103</v>
      </c>
      <c r="B46" s="105"/>
      <c r="C46" s="105"/>
      <c r="D46" s="105"/>
      <c r="E46" s="105"/>
      <c r="F46" s="105"/>
      <c r="G46" s="105"/>
      <c r="R46" s="33">
        <v>3</v>
      </c>
      <c r="S46" s="20" t="s">
        <v>104</v>
      </c>
      <c r="T46" s="103">
        <v>0</v>
      </c>
      <c r="U46" s="103">
        <v>0.14285714285714285</v>
      </c>
      <c r="V46" s="103">
        <v>0.8571428571428571</v>
      </c>
      <c r="W46" s="103">
        <v>0</v>
      </c>
      <c r="X46" s="103">
        <v>0</v>
      </c>
      <c r="Y46" s="103">
        <v>0</v>
      </c>
      <c r="Z46" s="103">
        <v>0.7142857142857143</v>
      </c>
      <c r="AA46" s="103">
        <v>0.2857142857142857</v>
      </c>
      <c r="AB46" s="103">
        <v>0</v>
      </c>
      <c r="AC46" s="103">
        <v>0</v>
      </c>
      <c r="AD46" s="103">
        <v>0.8571428571428571</v>
      </c>
      <c r="AE46" s="103">
        <v>0.14285714285714285</v>
      </c>
      <c r="AF46" s="103">
        <v>0</v>
      </c>
      <c r="AG46" s="103">
        <v>0.14285714285714285</v>
      </c>
      <c r="AH46" s="103">
        <v>0.5714285714285714</v>
      </c>
      <c r="AI46" s="103">
        <v>0.2857142857142857</v>
      </c>
      <c r="AJ46" s="103">
        <v>0</v>
      </c>
      <c r="AK46" s="103">
        <v>0</v>
      </c>
      <c r="AL46" s="103">
        <v>0.7142857142857143</v>
      </c>
      <c r="AM46" s="103">
        <v>0.2857142857142857</v>
      </c>
      <c r="AN46" s="103">
        <v>0</v>
      </c>
      <c r="AO46" s="103">
        <v>0</v>
      </c>
      <c r="AP46" s="103">
        <v>0.7142857142857143</v>
      </c>
      <c r="AQ46" s="103">
        <v>0.2857142857142857</v>
      </c>
      <c r="AR46" s="103">
        <v>0</v>
      </c>
      <c r="AS46" s="103">
        <v>0.42857142857142855</v>
      </c>
      <c r="AT46" s="103">
        <v>0.42857142857142855</v>
      </c>
      <c r="AU46" s="103">
        <v>0.14285714285714285</v>
      </c>
      <c r="AV46" s="103">
        <v>0</v>
      </c>
      <c r="AW46" s="103">
        <v>0</v>
      </c>
      <c r="AX46" s="103">
        <v>1</v>
      </c>
      <c r="AY46" s="103">
        <v>0</v>
      </c>
      <c r="AZ46" s="103">
        <v>0</v>
      </c>
      <c r="BA46" s="103">
        <v>0</v>
      </c>
      <c r="BB46" s="103">
        <v>0.7142857142857143</v>
      </c>
      <c r="BC46" s="103">
        <v>0.2857142857142857</v>
      </c>
      <c r="BD46" s="103">
        <v>0</v>
      </c>
      <c r="BE46" s="103">
        <v>0</v>
      </c>
      <c r="BF46" s="103">
        <v>0.8571428571428571</v>
      </c>
      <c r="BG46" s="103">
        <v>0.14285714285714285</v>
      </c>
      <c r="BH46" s="103">
        <v>0</v>
      </c>
      <c r="BI46" s="103">
        <v>0.14285714285714285</v>
      </c>
      <c r="BJ46" s="103">
        <v>0.7142857142857143</v>
      </c>
      <c r="BK46" s="103">
        <v>0.14285714285714285</v>
      </c>
      <c r="BL46" s="103">
        <v>0</v>
      </c>
      <c r="BM46" s="103">
        <v>0.14285714285714285</v>
      </c>
      <c r="BN46" s="103">
        <v>0.42857142857142855</v>
      </c>
      <c r="BO46" s="103">
        <v>0.42857142857142855</v>
      </c>
      <c r="BP46" s="103">
        <v>0</v>
      </c>
      <c r="BQ46" s="103">
        <v>0</v>
      </c>
      <c r="BR46" s="103">
        <v>0.42857142857142855</v>
      </c>
      <c r="BS46" s="103">
        <v>0.5714285714285714</v>
      </c>
      <c r="BT46" s="103">
        <v>0</v>
      </c>
      <c r="BU46" s="103">
        <v>0</v>
      </c>
      <c r="BV46" s="103">
        <v>0.7142857142857143</v>
      </c>
      <c r="BW46" s="103">
        <v>0.2857142857142857</v>
      </c>
    </row>
    <row r="47" spans="1:75" ht="15.75">
      <c r="A47" s="105" t="s">
        <v>217</v>
      </c>
      <c r="B47" s="105"/>
      <c r="C47" s="105"/>
      <c r="D47" s="259">
        <f>G37</f>
        <v>80.346141975308626</v>
      </c>
      <c r="E47" s="106"/>
      <c r="R47" s="33">
        <v>4</v>
      </c>
      <c r="S47" s="20" t="s">
        <v>105</v>
      </c>
      <c r="T47" s="103">
        <v>2.9411764705882353E-2</v>
      </c>
      <c r="U47" s="103">
        <v>0</v>
      </c>
      <c r="V47" s="103">
        <v>0.6470588235294118</v>
      </c>
      <c r="W47" s="103">
        <v>0.3235294117647059</v>
      </c>
      <c r="X47" s="103">
        <v>0</v>
      </c>
      <c r="Y47" s="103">
        <v>0</v>
      </c>
      <c r="Z47" s="103">
        <v>0.73529411764705888</v>
      </c>
      <c r="AA47" s="103">
        <v>0.26470588235294118</v>
      </c>
      <c r="AB47" s="103">
        <v>0</v>
      </c>
      <c r="AC47" s="103">
        <v>0</v>
      </c>
      <c r="AD47" s="103">
        <v>0.52941176470588236</v>
      </c>
      <c r="AE47" s="103">
        <v>0.47058823529411764</v>
      </c>
      <c r="AF47" s="103">
        <v>0</v>
      </c>
      <c r="AG47" s="103">
        <v>2.9411764705882353E-2</v>
      </c>
      <c r="AH47" s="103">
        <v>0.44117647058823528</v>
      </c>
      <c r="AI47" s="103">
        <v>0.52941176470588236</v>
      </c>
      <c r="AJ47" s="103">
        <v>0</v>
      </c>
      <c r="AK47" s="103">
        <v>0</v>
      </c>
      <c r="AL47" s="103">
        <v>0.5</v>
      </c>
      <c r="AM47" s="103">
        <v>0.5</v>
      </c>
      <c r="AN47" s="103">
        <v>0</v>
      </c>
      <c r="AO47" s="103">
        <v>0</v>
      </c>
      <c r="AP47" s="103">
        <v>0.52941176470588236</v>
      </c>
      <c r="AQ47" s="103">
        <v>0.47058823529411764</v>
      </c>
      <c r="AR47" s="103">
        <v>0</v>
      </c>
      <c r="AS47" s="103">
        <v>2.9411764705882353E-2</v>
      </c>
      <c r="AT47" s="103">
        <v>0.79411764705882348</v>
      </c>
      <c r="AU47" s="103">
        <v>0.17647058823529413</v>
      </c>
      <c r="AV47" s="103">
        <v>0</v>
      </c>
      <c r="AW47" s="103">
        <v>0</v>
      </c>
      <c r="AX47" s="103">
        <v>0.79411764705882348</v>
      </c>
      <c r="AY47" s="103">
        <v>0.20588235294117646</v>
      </c>
      <c r="AZ47" s="103">
        <v>0</v>
      </c>
      <c r="BA47" s="103">
        <v>2.9411764705882353E-2</v>
      </c>
      <c r="BB47" s="103">
        <v>0.44117647058823528</v>
      </c>
      <c r="BC47" s="103">
        <v>0.52941176470588236</v>
      </c>
      <c r="BD47" s="103">
        <v>0</v>
      </c>
      <c r="BE47" s="103">
        <v>0</v>
      </c>
      <c r="BF47" s="103">
        <v>0.79411764705882348</v>
      </c>
      <c r="BG47" s="103">
        <v>0.20588235294117646</v>
      </c>
      <c r="BH47" s="103">
        <v>0</v>
      </c>
      <c r="BI47" s="103">
        <v>0</v>
      </c>
      <c r="BJ47" s="103">
        <v>0.52941176470588236</v>
      </c>
      <c r="BK47" s="103">
        <v>0.47058823529411764</v>
      </c>
      <c r="BL47" s="103">
        <v>0</v>
      </c>
      <c r="BM47" s="103">
        <v>8.8235294117647065E-2</v>
      </c>
      <c r="BN47" s="103">
        <v>0.5</v>
      </c>
      <c r="BO47" s="103">
        <v>0.41176470588235292</v>
      </c>
      <c r="BP47" s="103">
        <v>0</v>
      </c>
      <c r="BQ47" s="103">
        <v>0</v>
      </c>
      <c r="BR47" s="103">
        <v>0.52941176470588236</v>
      </c>
      <c r="BS47" s="103">
        <v>0.47058823529411764</v>
      </c>
      <c r="BT47" s="103">
        <v>0</v>
      </c>
      <c r="BU47" s="103">
        <v>2.9411764705882353E-2</v>
      </c>
      <c r="BV47" s="103">
        <v>0.67647058823529416</v>
      </c>
      <c r="BW47" s="103">
        <v>0.29411764705882354</v>
      </c>
    </row>
    <row r="48" spans="1:75">
      <c r="A48" s="105" t="s">
        <v>218</v>
      </c>
      <c r="B48" s="105"/>
      <c r="C48" s="105"/>
      <c r="D48" s="105"/>
      <c r="E48" s="105"/>
      <c r="R48" s="33">
        <v>5</v>
      </c>
      <c r="S48" s="20" t="s">
        <v>106</v>
      </c>
      <c r="T48" s="103">
        <v>0</v>
      </c>
      <c r="U48" s="103">
        <v>0</v>
      </c>
      <c r="V48" s="103">
        <v>0.66666666666666663</v>
      </c>
      <c r="W48" s="103">
        <v>0.33333333333333331</v>
      </c>
      <c r="X48" s="103">
        <v>0</v>
      </c>
      <c r="Y48" s="103">
        <v>0</v>
      </c>
      <c r="Z48" s="103">
        <v>0.88888888888888884</v>
      </c>
      <c r="AA48" s="103">
        <v>0.1111111111111111</v>
      </c>
      <c r="AB48" s="103">
        <v>0</v>
      </c>
      <c r="AC48" s="103">
        <v>0</v>
      </c>
      <c r="AD48" s="103">
        <v>0.66666666666666663</v>
      </c>
      <c r="AE48" s="103">
        <v>0.33333333333333331</v>
      </c>
      <c r="AF48" s="103">
        <v>0</v>
      </c>
      <c r="AG48" s="103">
        <v>0</v>
      </c>
      <c r="AH48" s="103">
        <v>0.88888888888888884</v>
      </c>
      <c r="AI48" s="103">
        <v>0.1111111111111111</v>
      </c>
      <c r="AJ48" s="103">
        <v>0</v>
      </c>
      <c r="AK48" s="103">
        <v>0</v>
      </c>
      <c r="AL48" s="103">
        <v>0.77777777777777779</v>
      </c>
      <c r="AM48" s="103">
        <v>0.22222222222222221</v>
      </c>
      <c r="AN48" s="103">
        <v>0</v>
      </c>
      <c r="AO48" s="103">
        <v>0</v>
      </c>
      <c r="AP48" s="103">
        <v>0.77777777777777779</v>
      </c>
      <c r="AQ48" s="103">
        <v>0.22222222222222221</v>
      </c>
      <c r="AR48" s="103">
        <v>0</v>
      </c>
      <c r="AS48" s="103">
        <v>5.5555555555555552E-2</v>
      </c>
      <c r="AT48" s="103">
        <v>0.83333333333333337</v>
      </c>
      <c r="AU48" s="103">
        <v>0.1111111111111111</v>
      </c>
      <c r="AV48" s="103">
        <v>0</v>
      </c>
      <c r="AW48" s="103">
        <v>0</v>
      </c>
      <c r="AX48" s="103">
        <v>0.88888888888888884</v>
      </c>
      <c r="AY48" s="103">
        <v>0.1111111111111111</v>
      </c>
      <c r="AZ48" s="103">
        <v>0</v>
      </c>
      <c r="BA48" s="103">
        <v>0</v>
      </c>
      <c r="BB48" s="103">
        <v>0.72222222222222221</v>
      </c>
      <c r="BC48" s="103">
        <v>0.27777777777777779</v>
      </c>
      <c r="BD48" s="103">
        <v>0</v>
      </c>
      <c r="BE48" s="103">
        <v>0</v>
      </c>
      <c r="BF48" s="103">
        <v>0.77777777777777779</v>
      </c>
      <c r="BG48" s="103">
        <v>0.22222222222222221</v>
      </c>
      <c r="BH48" s="103">
        <v>0</v>
      </c>
      <c r="BI48" s="103">
        <v>0.22222222222222221</v>
      </c>
      <c r="BJ48" s="103">
        <v>0.55555555555555558</v>
      </c>
      <c r="BK48" s="103">
        <v>0.22222222222222221</v>
      </c>
      <c r="BL48" s="103">
        <v>0</v>
      </c>
      <c r="BM48" s="103">
        <v>5.5555555555555552E-2</v>
      </c>
      <c r="BN48" s="103">
        <v>0.5</v>
      </c>
      <c r="BO48" s="103">
        <v>0.44444444444444442</v>
      </c>
      <c r="BP48" s="103">
        <v>0</v>
      </c>
      <c r="BQ48" s="103">
        <v>0</v>
      </c>
      <c r="BR48" s="103">
        <v>0.61111111111111116</v>
      </c>
      <c r="BS48" s="103">
        <v>0.3888888888888889</v>
      </c>
      <c r="BT48" s="103">
        <v>0</v>
      </c>
      <c r="BU48" s="103">
        <v>0</v>
      </c>
      <c r="BV48" s="103">
        <v>0.61111111111111116</v>
      </c>
      <c r="BW48" s="103">
        <v>0.3888888888888889</v>
      </c>
    </row>
    <row r="49" spans="1:75" ht="21" customHeight="1">
      <c r="A49" s="105" t="s">
        <v>219</v>
      </c>
      <c r="B49" s="105"/>
      <c r="C49" s="105"/>
      <c r="D49" s="105"/>
      <c r="E49" s="105"/>
      <c r="R49" s="33">
        <v>6</v>
      </c>
      <c r="S49" s="20" t="s">
        <v>107</v>
      </c>
      <c r="T49" s="103">
        <v>0</v>
      </c>
      <c r="U49" s="103">
        <v>0</v>
      </c>
      <c r="V49" s="103">
        <v>0.71794871794871795</v>
      </c>
      <c r="W49" s="103">
        <v>0.28205128205128205</v>
      </c>
      <c r="X49" s="103">
        <v>0</v>
      </c>
      <c r="Y49" s="103">
        <v>0</v>
      </c>
      <c r="Z49" s="103">
        <v>0.66666666666666663</v>
      </c>
      <c r="AA49" s="103">
        <v>0.33333333333333331</v>
      </c>
      <c r="AB49" s="103">
        <v>0</v>
      </c>
      <c r="AC49" s="103">
        <v>8.5470085470085479E-3</v>
      </c>
      <c r="AD49" s="103">
        <v>0.69230769230769229</v>
      </c>
      <c r="AE49" s="103">
        <v>0.29914529914529914</v>
      </c>
      <c r="AF49" s="103">
        <v>0</v>
      </c>
      <c r="AG49" s="103">
        <v>0</v>
      </c>
      <c r="AH49" s="103">
        <v>0.60683760683760679</v>
      </c>
      <c r="AI49" s="103">
        <v>0.39316239316239315</v>
      </c>
      <c r="AJ49" s="103">
        <v>0</v>
      </c>
      <c r="AK49" s="103">
        <v>0</v>
      </c>
      <c r="AL49" s="103">
        <v>0.5213675213675214</v>
      </c>
      <c r="AM49" s="103">
        <v>0.47863247863247865</v>
      </c>
      <c r="AN49" s="103">
        <v>0</v>
      </c>
      <c r="AO49" s="103">
        <v>8.5470085470085479E-3</v>
      </c>
      <c r="AP49" s="103">
        <v>0.62393162393162394</v>
      </c>
      <c r="AQ49" s="103">
        <v>0.36752136752136755</v>
      </c>
      <c r="AR49" s="103">
        <v>8.5470085470085479E-3</v>
      </c>
      <c r="AS49" s="103">
        <v>1.7094017094017096E-2</v>
      </c>
      <c r="AT49" s="103">
        <v>0.70085470085470081</v>
      </c>
      <c r="AU49" s="103">
        <v>0.27350427350427353</v>
      </c>
      <c r="AV49" s="103">
        <v>0</v>
      </c>
      <c r="AW49" s="103">
        <v>0</v>
      </c>
      <c r="AX49" s="103">
        <v>0.79487179487179482</v>
      </c>
      <c r="AY49" s="103">
        <v>0.20512820512820512</v>
      </c>
      <c r="AZ49" s="103">
        <v>0</v>
      </c>
      <c r="BA49" s="103">
        <v>1.7094017094017096E-2</v>
      </c>
      <c r="BB49" s="103">
        <v>0.29059829059829062</v>
      </c>
      <c r="BC49" s="103">
        <v>0.69230769230769229</v>
      </c>
      <c r="BD49" s="103">
        <v>0</v>
      </c>
      <c r="BE49" s="103">
        <v>0</v>
      </c>
      <c r="BF49" s="103">
        <v>0.76923076923076927</v>
      </c>
      <c r="BG49" s="103">
        <v>0.23076923076923078</v>
      </c>
      <c r="BH49" s="103">
        <v>0</v>
      </c>
      <c r="BI49" s="103">
        <v>2.564102564102564E-2</v>
      </c>
      <c r="BJ49" s="103">
        <v>0.39316239316239315</v>
      </c>
      <c r="BK49" s="103">
        <v>0.58119658119658124</v>
      </c>
      <c r="BL49" s="103">
        <v>0</v>
      </c>
      <c r="BM49" s="103">
        <v>4.2735042735042736E-2</v>
      </c>
      <c r="BN49" s="103">
        <v>0.37606837606837606</v>
      </c>
      <c r="BO49" s="103">
        <v>0.58119658119658124</v>
      </c>
      <c r="BP49" s="103">
        <v>0</v>
      </c>
      <c r="BQ49" s="103">
        <v>0</v>
      </c>
      <c r="BR49" s="103">
        <v>0.6495726495726496</v>
      </c>
      <c r="BS49" s="103">
        <v>0.3504273504273504</v>
      </c>
      <c r="BT49" s="103">
        <v>0</v>
      </c>
      <c r="BU49" s="103">
        <v>0</v>
      </c>
      <c r="BV49" s="103">
        <v>0.70085470085470081</v>
      </c>
      <c r="BW49" s="103">
        <v>0.29914529914529914</v>
      </c>
    </row>
    <row r="50" spans="1:75">
      <c r="A50" s="53"/>
      <c r="R50" s="49"/>
    </row>
    <row r="51" spans="1:75">
      <c r="S51" t="s">
        <v>108</v>
      </c>
      <c r="T51" s="30">
        <v>4.3668122270742399E-3</v>
      </c>
      <c r="U51" s="30">
        <v>8.7336244541484712E-3</v>
      </c>
      <c r="V51" s="30">
        <v>0.70742358078602618</v>
      </c>
      <c r="W51" s="30">
        <v>0.27947598253275108</v>
      </c>
      <c r="X51" s="30">
        <v>0</v>
      </c>
      <c r="Y51" s="30">
        <v>0</v>
      </c>
      <c r="Z51" s="30">
        <v>0.71615720524017468</v>
      </c>
      <c r="AA51" s="30">
        <v>0.28384279475982532</v>
      </c>
      <c r="AB51" s="30">
        <v>0</v>
      </c>
      <c r="AC51" s="30">
        <v>4.3668122270742356E-3</v>
      </c>
      <c r="AD51" s="30">
        <v>0.69432314410480345</v>
      </c>
      <c r="AE51" s="30">
        <v>0.30131004366812225</v>
      </c>
      <c r="AF51" s="30">
        <v>0</v>
      </c>
      <c r="AG51" s="30">
        <v>8.7336244541484712E-3</v>
      </c>
      <c r="AH51" s="30">
        <v>0.60698689956331875</v>
      </c>
      <c r="AI51" s="30">
        <v>0.38427947598253276</v>
      </c>
      <c r="AJ51" s="30">
        <v>0</v>
      </c>
      <c r="AK51" s="30">
        <v>0</v>
      </c>
      <c r="AL51" s="30">
        <v>0.58078602620087338</v>
      </c>
      <c r="AM51" s="30">
        <v>0.41921397379912662</v>
      </c>
      <c r="AN51" s="30">
        <v>0</v>
      </c>
      <c r="AO51" s="30">
        <v>4.3668122270742356E-3</v>
      </c>
      <c r="AP51" s="30">
        <v>0.66375545851528384</v>
      </c>
      <c r="AQ51" s="30">
        <v>0.33187772925764192</v>
      </c>
      <c r="AR51" s="30">
        <v>4.3668122270742356E-3</v>
      </c>
      <c r="AS51" s="30">
        <v>3.4934497816593885E-2</v>
      </c>
      <c r="AT51" s="30">
        <v>0.76419213973799127</v>
      </c>
      <c r="AU51" s="30">
        <v>0.1965065502183406</v>
      </c>
      <c r="AV51" s="30">
        <v>0</v>
      </c>
      <c r="AW51" s="30">
        <v>0</v>
      </c>
      <c r="AX51" s="30">
        <v>0.83842794759825323</v>
      </c>
      <c r="AY51" s="30">
        <v>0.16157205240174671</v>
      </c>
      <c r="AZ51" s="30">
        <v>0</v>
      </c>
      <c r="BA51" s="30">
        <v>1.3100436681222707E-2</v>
      </c>
      <c r="BB51" s="30">
        <v>0.388646288209607</v>
      </c>
      <c r="BC51" s="30">
        <v>0.59825327510917026</v>
      </c>
      <c r="BD51" s="30">
        <v>0</v>
      </c>
      <c r="BE51" s="30">
        <v>0</v>
      </c>
      <c r="BF51" s="30">
        <v>0.80349344978165937</v>
      </c>
      <c r="BG51" s="30">
        <v>0.1965065502183406</v>
      </c>
      <c r="BH51" s="30">
        <v>0</v>
      </c>
      <c r="BI51" s="30">
        <v>3.9301310043668124E-2</v>
      </c>
      <c r="BJ51" s="30">
        <v>0.4366812227074236</v>
      </c>
      <c r="BK51" s="30">
        <v>0.5240174672489083</v>
      </c>
      <c r="BL51" s="30">
        <v>0</v>
      </c>
      <c r="BM51" s="30">
        <v>5.2401746724890827E-2</v>
      </c>
      <c r="BN51" s="30">
        <v>0.42794759825327511</v>
      </c>
      <c r="BO51" s="30">
        <v>0.51965065502183405</v>
      </c>
      <c r="BP51" s="30">
        <v>0</v>
      </c>
      <c r="BQ51" s="30">
        <v>0</v>
      </c>
      <c r="BR51" s="30">
        <v>0.65502183406113534</v>
      </c>
      <c r="BS51" s="30">
        <v>0.34497816593886466</v>
      </c>
      <c r="BT51" s="30">
        <v>0</v>
      </c>
      <c r="BU51" s="30">
        <v>4.3668122270742356E-3</v>
      </c>
      <c r="BV51" s="30">
        <v>0.71615720524017468</v>
      </c>
      <c r="BW51" s="30">
        <v>0.27947598253275108</v>
      </c>
    </row>
    <row r="52" spans="1:75" ht="15.75" customHeight="1">
      <c r="A52" s="728" t="s">
        <v>674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/>
      <c r="T52" s="29">
        <f>SUM(T51:U51)</f>
        <v>1.310043668122271E-2</v>
      </c>
      <c r="X52" s="29">
        <v>0</v>
      </c>
      <c r="AB52" s="29">
        <v>0</v>
      </c>
      <c r="AF52" s="29">
        <v>0.01</v>
      </c>
      <c r="AJ52" s="29">
        <v>0</v>
      </c>
      <c r="AN52" s="29">
        <v>0</v>
      </c>
      <c r="AR52" s="29">
        <v>0.03</v>
      </c>
      <c r="AV52" s="29">
        <v>0</v>
      </c>
      <c r="AZ52" s="29">
        <v>0.01</v>
      </c>
      <c r="BD52" s="29">
        <v>0</v>
      </c>
      <c r="BH52" s="29">
        <v>0.04</v>
      </c>
      <c r="BL52" s="29">
        <v>0.05</v>
      </c>
      <c r="BP52" s="29">
        <v>0</v>
      </c>
      <c r="BT52" s="29">
        <v>0</v>
      </c>
    </row>
    <row r="53" spans="1:75" ht="15.75" customHeight="1" thickBot="1">
      <c r="A53" s="105"/>
      <c r="T53" s="29"/>
      <c r="X53" s="29"/>
      <c r="AB53" s="29"/>
      <c r="AF53" s="29"/>
      <c r="AJ53" s="29"/>
      <c r="AN53" s="29"/>
      <c r="AR53" s="29"/>
      <c r="AV53" s="29"/>
      <c r="AZ53" s="29"/>
      <c r="BD53" s="29"/>
      <c r="BH53" s="29"/>
      <c r="BL53" s="29"/>
      <c r="BP53" s="29"/>
      <c r="BT53" s="29"/>
    </row>
    <row r="54" spans="1:75" ht="15.75" customHeight="1" thickBot="1">
      <c r="A54" s="752" t="s">
        <v>45</v>
      </c>
      <c r="B54" s="713" t="s">
        <v>110</v>
      </c>
      <c r="C54" s="755" t="s">
        <v>111</v>
      </c>
      <c r="D54" s="756"/>
      <c r="E54" s="757"/>
      <c r="F54" s="758" t="s">
        <v>112</v>
      </c>
      <c r="G54" s="760" t="s">
        <v>113</v>
      </c>
      <c r="H54" s="760"/>
      <c r="I54" s="760"/>
      <c r="J54" s="760"/>
      <c r="K54" s="760"/>
      <c r="L54" s="760"/>
      <c r="M54" s="760"/>
      <c r="N54" s="734" t="s">
        <v>112</v>
      </c>
    </row>
    <row r="55" spans="1:75" ht="30.75" thickBot="1">
      <c r="A55" s="753"/>
      <c r="B55" s="754"/>
      <c r="C55" s="107" t="s">
        <v>29</v>
      </c>
      <c r="D55" s="107" t="s">
        <v>32</v>
      </c>
      <c r="E55" s="107" t="s">
        <v>17</v>
      </c>
      <c r="F55" s="759"/>
      <c r="G55" s="108" t="s">
        <v>35</v>
      </c>
      <c r="H55" s="108" t="s">
        <v>36</v>
      </c>
      <c r="I55" s="108" t="s">
        <v>37</v>
      </c>
      <c r="J55" s="108" t="s">
        <v>114</v>
      </c>
      <c r="K55" s="108" t="s">
        <v>10</v>
      </c>
      <c r="L55" s="108" t="s">
        <v>50</v>
      </c>
      <c r="M55" s="108" t="s">
        <v>17</v>
      </c>
      <c r="N55" s="734"/>
      <c r="R55" s="749" t="s">
        <v>115</v>
      </c>
      <c r="S55" s="749" t="s">
        <v>93</v>
      </c>
      <c r="T55" s="751" t="s">
        <v>116</v>
      </c>
      <c r="U55" s="751"/>
      <c r="V55" s="751"/>
      <c r="W55" s="751"/>
      <c r="X55" s="751"/>
      <c r="Y55" s="751"/>
      <c r="Z55" s="751"/>
      <c r="AA55" s="751"/>
      <c r="AB55" s="751"/>
      <c r="AC55" s="751"/>
      <c r="AD55" s="751"/>
      <c r="AE55" s="751"/>
      <c r="AF55" s="751"/>
      <c r="AG55" s="751"/>
    </row>
    <row r="56" spans="1:75">
      <c r="A56" s="109">
        <v>1</v>
      </c>
      <c r="B56" s="20" t="s">
        <v>220</v>
      </c>
      <c r="C56" s="244">
        <v>8</v>
      </c>
      <c r="D56" s="244">
        <v>6</v>
      </c>
      <c r="E56" s="33">
        <v>0</v>
      </c>
      <c r="F56" s="78">
        <f>SUM(C56:E56)</f>
        <v>14</v>
      </c>
      <c r="G56" s="78">
        <v>0</v>
      </c>
      <c r="H56" s="78">
        <v>0</v>
      </c>
      <c r="I56" s="118">
        <v>6</v>
      </c>
      <c r="J56" s="78">
        <v>4</v>
      </c>
      <c r="K56" s="78">
        <v>4</v>
      </c>
      <c r="L56" s="78">
        <v>0</v>
      </c>
      <c r="M56" s="33">
        <v>0</v>
      </c>
      <c r="N56" s="33">
        <f>SUM(G56:M56)</f>
        <v>14</v>
      </c>
      <c r="R56" s="750"/>
      <c r="S56" s="750"/>
      <c r="T56" s="110">
        <v>1</v>
      </c>
      <c r="U56" s="111">
        <v>2</v>
      </c>
      <c r="V56" s="111">
        <v>3</v>
      </c>
      <c r="W56" s="111">
        <v>4</v>
      </c>
      <c r="X56" s="111">
        <v>5</v>
      </c>
      <c r="Y56" s="111">
        <v>6</v>
      </c>
      <c r="Z56" s="111">
        <v>7</v>
      </c>
      <c r="AA56" s="111">
        <v>8</v>
      </c>
      <c r="AB56" s="110">
        <v>9</v>
      </c>
      <c r="AC56" s="111">
        <v>10</v>
      </c>
      <c r="AD56" s="111">
        <v>11</v>
      </c>
      <c r="AE56" s="111">
        <v>12</v>
      </c>
      <c r="AF56" s="111">
        <v>13</v>
      </c>
      <c r="AG56" s="112">
        <v>14</v>
      </c>
    </row>
    <row r="57" spans="1:75">
      <c r="A57" s="113">
        <v>2</v>
      </c>
      <c r="B57" s="20" t="s">
        <v>169</v>
      </c>
      <c r="C57" s="244">
        <v>5</v>
      </c>
      <c r="D57" s="244">
        <v>3</v>
      </c>
      <c r="E57" s="244">
        <v>0</v>
      </c>
      <c r="F57" s="245">
        <f t="shared" ref="F57:F65" si="4">SUM(C57:E57)</f>
        <v>8</v>
      </c>
      <c r="G57" s="78">
        <v>1</v>
      </c>
      <c r="H57" s="78">
        <v>1</v>
      </c>
      <c r="I57" s="118">
        <v>6</v>
      </c>
      <c r="J57" s="78">
        <v>0</v>
      </c>
      <c r="K57" s="78">
        <v>0</v>
      </c>
      <c r="L57" s="78">
        <v>0</v>
      </c>
      <c r="M57" s="33">
        <v>0</v>
      </c>
      <c r="N57" s="244">
        <f t="shared" ref="N57:N65" si="5">SUM(G57:M57)</f>
        <v>8</v>
      </c>
      <c r="R57" s="115">
        <v>1</v>
      </c>
      <c r="S57" s="116" t="s">
        <v>22</v>
      </c>
      <c r="T57" s="117">
        <f>SUM(T44:U44)</f>
        <v>0</v>
      </c>
      <c r="U57" s="117">
        <f>SUM(X44:Y44)</f>
        <v>0</v>
      </c>
      <c r="V57" s="117">
        <f>SUM(AB44:AC44)</f>
        <v>0</v>
      </c>
      <c r="W57" s="117">
        <f>SUM(AF44:AG44)</f>
        <v>0</v>
      </c>
      <c r="X57" s="117">
        <f>SUM(AJ44:AK44)</f>
        <v>0</v>
      </c>
      <c r="Y57" s="117">
        <f>SUM(AN44:AO44)</f>
        <v>0</v>
      </c>
      <c r="Z57" s="117">
        <f>SUM(AR44:AS44)</f>
        <v>0</v>
      </c>
      <c r="AA57" s="117">
        <f>SUM(AV44:AW44)</f>
        <v>0</v>
      </c>
      <c r="AB57" s="117">
        <f>SUM(AZ44:BA44)</f>
        <v>0</v>
      </c>
      <c r="AC57" s="117">
        <f>SUM(BD44:BE44)</f>
        <v>0</v>
      </c>
      <c r="AD57" s="117">
        <f>SUM(BH44:BI44)</f>
        <v>0</v>
      </c>
      <c r="AE57" s="117">
        <f>SUM(BL44:BM44)</f>
        <v>0</v>
      </c>
      <c r="AF57" s="117">
        <f>SUM(BP44:BQ44)</f>
        <v>0</v>
      </c>
      <c r="AG57" s="117">
        <f>SUM(BT44:BU44)</f>
        <v>0</v>
      </c>
      <c r="AH57" s="29"/>
      <c r="AI57" s="30"/>
      <c r="AJ57" s="30"/>
    </row>
    <row r="58" spans="1:75">
      <c r="A58" s="109">
        <v>3</v>
      </c>
      <c r="B58" s="20" t="s">
        <v>194</v>
      </c>
      <c r="C58" s="244">
        <v>24</v>
      </c>
      <c r="D58" s="244">
        <v>17</v>
      </c>
      <c r="E58" s="244">
        <v>0</v>
      </c>
      <c r="F58" s="245">
        <f t="shared" si="4"/>
        <v>41</v>
      </c>
      <c r="G58" s="245">
        <v>4</v>
      </c>
      <c r="H58" s="245">
        <v>6</v>
      </c>
      <c r="I58" s="118">
        <v>22</v>
      </c>
      <c r="J58" s="245">
        <v>3</v>
      </c>
      <c r="K58" s="245">
        <v>4</v>
      </c>
      <c r="L58" s="245">
        <v>2</v>
      </c>
      <c r="M58" s="244">
        <v>0</v>
      </c>
      <c r="N58" s="244">
        <f t="shared" si="5"/>
        <v>41</v>
      </c>
      <c r="R58" s="115"/>
      <c r="S58" s="116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29"/>
      <c r="AI58" s="30"/>
      <c r="AJ58" s="30"/>
    </row>
    <row r="59" spans="1:75">
      <c r="A59" s="243">
        <v>4</v>
      </c>
      <c r="B59" s="20" t="s">
        <v>221</v>
      </c>
      <c r="C59" s="244">
        <v>8</v>
      </c>
      <c r="D59" s="244">
        <v>4</v>
      </c>
      <c r="E59" s="244">
        <v>0</v>
      </c>
      <c r="F59" s="245">
        <f t="shared" si="4"/>
        <v>12</v>
      </c>
      <c r="G59" s="245">
        <v>0</v>
      </c>
      <c r="H59" s="245">
        <v>5</v>
      </c>
      <c r="I59" s="118">
        <v>7</v>
      </c>
      <c r="J59" s="245">
        <v>0</v>
      </c>
      <c r="K59" s="245">
        <v>0</v>
      </c>
      <c r="L59" s="245">
        <v>0</v>
      </c>
      <c r="M59" s="244">
        <v>0</v>
      </c>
      <c r="N59" s="244">
        <f t="shared" si="5"/>
        <v>12</v>
      </c>
      <c r="R59" s="115"/>
      <c r="S59" s="116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29"/>
      <c r="AI59" s="30"/>
      <c r="AJ59" s="30"/>
    </row>
    <row r="60" spans="1:75">
      <c r="A60" s="109">
        <v>5</v>
      </c>
      <c r="B60" s="20" t="s">
        <v>222</v>
      </c>
      <c r="C60" s="244">
        <v>2</v>
      </c>
      <c r="D60" s="244">
        <v>3</v>
      </c>
      <c r="E60" s="244">
        <v>0</v>
      </c>
      <c r="F60" s="245">
        <f t="shared" si="4"/>
        <v>5</v>
      </c>
      <c r="G60" s="245">
        <v>2</v>
      </c>
      <c r="H60" s="245">
        <v>0</v>
      </c>
      <c r="I60" s="118">
        <v>2</v>
      </c>
      <c r="J60" s="245">
        <v>1</v>
      </c>
      <c r="K60" s="245">
        <v>0</v>
      </c>
      <c r="L60" s="245">
        <v>0</v>
      </c>
      <c r="M60" s="244">
        <v>0</v>
      </c>
      <c r="N60" s="244">
        <f t="shared" si="5"/>
        <v>5</v>
      </c>
      <c r="R60" s="115"/>
      <c r="S60" s="116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29"/>
      <c r="AI60" s="30"/>
      <c r="AJ60" s="30"/>
    </row>
    <row r="61" spans="1:75">
      <c r="A61" s="243">
        <v>6</v>
      </c>
      <c r="B61" s="20" t="s">
        <v>202</v>
      </c>
      <c r="C61" s="244">
        <v>12</v>
      </c>
      <c r="D61" s="244">
        <v>11</v>
      </c>
      <c r="E61" s="244">
        <v>0</v>
      </c>
      <c r="F61" s="245">
        <f t="shared" si="4"/>
        <v>23</v>
      </c>
      <c r="G61" s="245">
        <v>3</v>
      </c>
      <c r="H61" s="245">
        <v>0</v>
      </c>
      <c r="I61" s="118">
        <v>11</v>
      </c>
      <c r="J61" s="245">
        <v>5</v>
      </c>
      <c r="K61" s="245">
        <v>4</v>
      </c>
      <c r="L61" s="245">
        <v>0</v>
      </c>
      <c r="M61" s="244">
        <v>0</v>
      </c>
      <c r="N61" s="244">
        <f t="shared" si="5"/>
        <v>23</v>
      </c>
      <c r="R61" s="115"/>
      <c r="S61" s="116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29"/>
      <c r="AI61" s="30"/>
      <c r="AJ61" s="30"/>
    </row>
    <row r="62" spans="1:75">
      <c r="A62" s="109">
        <v>7</v>
      </c>
      <c r="B62" s="20" t="s">
        <v>191</v>
      </c>
      <c r="C62" s="244">
        <v>21</v>
      </c>
      <c r="D62" s="244">
        <v>8</v>
      </c>
      <c r="E62" s="244">
        <v>0</v>
      </c>
      <c r="F62" s="245">
        <f t="shared" si="4"/>
        <v>29</v>
      </c>
      <c r="G62" s="78">
        <v>7</v>
      </c>
      <c r="H62" s="78">
        <v>8</v>
      </c>
      <c r="I62" s="78">
        <v>12</v>
      </c>
      <c r="J62" s="78">
        <v>0</v>
      </c>
      <c r="K62" s="78">
        <v>2</v>
      </c>
      <c r="L62" s="78">
        <v>0</v>
      </c>
      <c r="M62" s="33">
        <v>0</v>
      </c>
      <c r="N62" s="244">
        <f t="shared" si="5"/>
        <v>29</v>
      </c>
      <c r="R62" s="115">
        <v>2</v>
      </c>
      <c r="S62" s="116" t="s">
        <v>102</v>
      </c>
      <c r="T62" s="119">
        <f>SUM(T45:U45)</f>
        <v>0.1111111111111111</v>
      </c>
      <c r="U62" s="117">
        <f>SUM(X45:Y45)</f>
        <v>0</v>
      </c>
      <c r="V62" s="117">
        <f>SUM(AB45:AC45)</f>
        <v>0</v>
      </c>
      <c r="W62" s="117">
        <f>SUM(AF45:AG45)</f>
        <v>0</v>
      </c>
      <c r="X62" s="117">
        <f>SUM(AJ45:AK45)</f>
        <v>0</v>
      </c>
      <c r="Y62" s="117">
        <f>SUM(AN45:AO45)</f>
        <v>0</v>
      </c>
      <c r="Z62" s="119">
        <f>SUM(AR45:AS45)</f>
        <v>0.1111111111111111</v>
      </c>
      <c r="AA62" s="117">
        <f>SUM(AV45:AW45)</f>
        <v>0</v>
      </c>
      <c r="AB62" s="117">
        <f>SUM(AZ45:BA45)</f>
        <v>0</v>
      </c>
      <c r="AC62" s="117">
        <f>SUM(BD45:BE45)</f>
        <v>0</v>
      </c>
      <c r="AD62" s="119">
        <f>SUM(BH45:BI45)</f>
        <v>0.1111111111111111</v>
      </c>
      <c r="AE62" s="119">
        <f>SUM(BL45:BM45)</f>
        <v>0.22222222222222221</v>
      </c>
      <c r="AF62" s="117">
        <f>SUM(BP45:BQ45)</f>
        <v>0</v>
      </c>
      <c r="AG62" s="117">
        <f>SUM(BT45:BU45)</f>
        <v>0</v>
      </c>
      <c r="AH62" s="29"/>
      <c r="AI62" s="30"/>
      <c r="AJ62" s="30"/>
    </row>
    <row r="63" spans="1:75">
      <c r="A63" s="243">
        <v>8</v>
      </c>
      <c r="B63" s="114" t="s">
        <v>203</v>
      </c>
      <c r="C63" s="65">
        <v>3</v>
      </c>
      <c r="D63" s="65">
        <v>7</v>
      </c>
      <c r="E63" s="244">
        <v>0</v>
      </c>
      <c r="F63" s="245">
        <f t="shared" si="4"/>
        <v>10</v>
      </c>
      <c r="G63" s="78">
        <v>2</v>
      </c>
      <c r="H63" s="78">
        <v>3</v>
      </c>
      <c r="I63" s="78">
        <v>3</v>
      </c>
      <c r="J63" s="78">
        <v>2</v>
      </c>
      <c r="K63" s="78">
        <v>0</v>
      </c>
      <c r="L63" s="78">
        <v>0</v>
      </c>
      <c r="M63" s="33">
        <v>0</v>
      </c>
      <c r="N63" s="244">
        <f t="shared" si="5"/>
        <v>10</v>
      </c>
      <c r="R63" s="115">
        <v>3</v>
      </c>
      <c r="S63" s="116" t="s">
        <v>104</v>
      </c>
      <c r="T63" s="119">
        <f t="shared" ref="T63:T66" si="6">SUM(T46:U46)</f>
        <v>0.14285714285714285</v>
      </c>
      <c r="U63" s="117">
        <f t="shared" ref="U63:U66" si="7">SUM(X46:Y46)</f>
        <v>0</v>
      </c>
      <c r="V63" s="117">
        <f t="shared" ref="V63:V66" si="8">SUM(AB46:AC46)</f>
        <v>0</v>
      </c>
      <c r="W63" s="119">
        <f t="shared" ref="W63:W66" si="9">SUM(AF46:AG46)</f>
        <v>0.14285714285714285</v>
      </c>
      <c r="X63" s="117">
        <f t="shared" ref="X63:X66" si="10">SUM(AJ46:AK46)</f>
        <v>0</v>
      </c>
      <c r="Y63" s="117">
        <f t="shared" ref="Y63:Y66" si="11">SUM(AN46:AO46)</f>
        <v>0</v>
      </c>
      <c r="Z63" s="119">
        <f>SUM(AR46:AS46)</f>
        <v>0.42857142857142855</v>
      </c>
      <c r="AA63" s="117">
        <f t="shared" ref="AA63:AA66" si="12">SUM(AV46:AW46)</f>
        <v>0</v>
      </c>
      <c r="AB63" s="117">
        <f t="shared" ref="AB63:AB66" si="13">SUM(AZ46:BA46)</f>
        <v>0</v>
      </c>
      <c r="AC63" s="117">
        <f t="shared" ref="AC63:AC66" si="14">SUM(BD46:BE46)</f>
        <v>0</v>
      </c>
      <c r="AD63" s="119">
        <f t="shared" ref="AD63:AD66" si="15">SUM(BH46:BI46)</f>
        <v>0.14285714285714285</v>
      </c>
      <c r="AE63" s="119">
        <f t="shared" ref="AE63:AE66" si="16">SUM(BL46:BM46)</f>
        <v>0.14285714285714285</v>
      </c>
      <c r="AF63" s="117">
        <f t="shared" ref="AF63:AF66" si="17">SUM(BP46:BQ46)</f>
        <v>0</v>
      </c>
      <c r="AG63" s="117">
        <f t="shared" ref="AG63:AG66" si="18">SUM(BT46:BU46)</f>
        <v>0</v>
      </c>
      <c r="AH63" s="29"/>
      <c r="AI63" s="30"/>
      <c r="AJ63" s="30"/>
    </row>
    <row r="64" spans="1:75">
      <c r="A64" s="109">
        <v>9</v>
      </c>
      <c r="B64" s="114" t="s">
        <v>204</v>
      </c>
      <c r="C64" s="65">
        <v>10</v>
      </c>
      <c r="D64" s="65">
        <v>0</v>
      </c>
      <c r="E64" s="244">
        <v>0</v>
      </c>
      <c r="F64" s="245">
        <f t="shared" si="4"/>
        <v>10</v>
      </c>
      <c r="G64" s="78">
        <v>0</v>
      </c>
      <c r="H64" s="78">
        <v>0</v>
      </c>
      <c r="I64" s="78">
        <v>0</v>
      </c>
      <c r="J64" s="78">
        <v>8</v>
      </c>
      <c r="K64" s="78">
        <v>2</v>
      </c>
      <c r="L64" s="78">
        <v>0</v>
      </c>
      <c r="M64" s="33">
        <v>0</v>
      </c>
      <c r="N64" s="244">
        <f t="shared" si="5"/>
        <v>10</v>
      </c>
      <c r="R64" s="115">
        <v>4</v>
      </c>
      <c r="S64" s="116" t="s">
        <v>105</v>
      </c>
      <c r="T64" s="119">
        <f t="shared" si="6"/>
        <v>2.9411764705882353E-2</v>
      </c>
      <c r="U64" s="117">
        <f t="shared" si="7"/>
        <v>0</v>
      </c>
      <c r="V64" s="117">
        <f t="shared" si="8"/>
        <v>0</v>
      </c>
      <c r="W64" s="119">
        <f t="shared" si="9"/>
        <v>2.9411764705882353E-2</v>
      </c>
      <c r="X64" s="117">
        <f t="shared" si="10"/>
        <v>0</v>
      </c>
      <c r="Y64" s="117">
        <f t="shared" si="11"/>
        <v>0</v>
      </c>
      <c r="Z64" s="119">
        <f t="shared" ref="Z64:Z66" si="19">SUM(AR47:AS47)</f>
        <v>2.9411764705882353E-2</v>
      </c>
      <c r="AA64" s="117">
        <f t="shared" si="12"/>
        <v>0</v>
      </c>
      <c r="AB64" s="119">
        <f t="shared" si="13"/>
        <v>2.9411764705882353E-2</v>
      </c>
      <c r="AC64" s="117">
        <f t="shared" si="14"/>
        <v>0</v>
      </c>
      <c r="AD64" s="117">
        <f t="shared" si="15"/>
        <v>0</v>
      </c>
      <c r="AE64" s="119">
        <f t="shared" si="16"/>
        <v>8.8235294117647065E-2</v>
      </c>
      <c r="AF64" s="117">
        <f t="shared" si="17"/>
        <v>0</v>
      </c>
      <c r="AG64" s="117">
        <f t="shared" si="18"/>
        <v>2.9411764705882353E-2</v>
      </c>
      <c r="AH64" s="29"/>
      <c r="AI64" s="30"/>
      <c r="AJ64" s="30"/>
    </row>
    <row r="65" spans="1:36">
      <c r="A65" s="243">
        <v>10</v>
      </c>
      <c r="B65" s="114" t="s">
        <v>205</v>
      </c>
      <c r="C65" s="65">
        <v>0</v>
      </c>
      <c r="D65" s="65">
        <v>10</v>
      </c>
      <c r="E65" s="244">
        <v>0</v>
      </c>
      <c r="F65" s="245">
        <f t="shared" si="4"/>
        <v>10</v>
      </c>
      <c r="G65" s="78">
        <v>0</v>
      </c>
      <c r="H65" s="78">
        <v>0</v>
      </c>
      <c r="I65" s="78">
        <v>0</v>
      </c>
      <c r="J65" s="78">
        <v>10</v>
      </c>
      <c r="K65" s="78">
        <v>0</v>
      </c>
      <c r="L65" s="78">
        <v>0</v>
      </c>
      <c r="M65" s="33">
        <v>0</v>
      </c>
      <c r="N65" s="244">
        <f t="shared" si="5"/>
        <v>10</v>
      </c>
      <c r="R65" s="115">
        <v>5</v>
      </c>
      <c r="S65" s="116" t="s">
        <v>106</v>
      </c>
      <c r="T65" s="117">
        <f t="shared" si="6"/>
        <v>0</v>
      </c>
      <c r="U65" s="117">
        <f t="shared" si="7"/>
        <v>0</v>
      </c>
      <c r="V65" s="117">
        <f t="shared" si="8"/>
        <v>0</v>
      </c>
      <c r="W65" s="117">
        <f t="shared" si="9"/>
        <v>0</v>
      </c>
      <c r="X65" s="117">
        <f t="shared" si="10"/>
        <v>0</v>
      </c>
      <c r="Y65" s="117">
        <f t="shared" si="11"/>
        <v>0</v>
      </c>
      <c r="Z65" s="119">
        <f t="shared" si="19"/>
        <v>5.5555555555555552E-2</v>
      </c>
      <c r="AA65" s="117">
        <f t="shared" si="12"/>
        <v>0</v>
      </c>
      <c r="AB65" s="117">
        <f t="shared" si="13"/>
        <v>0</v>
      </c>
      <c r="AC65" s="117">
        <f t="shared" si="14"/>
        <v>0</v>
      </c>
      <c r="AD65" s="119">
        <f t="shared" si="15"/>
        <v>0.22222222222222221</v>
      </c>
      <c r="AE65" s="119">
        <f t="shared" si="16"/>
        <v>5.5555555555555552E-2</v>
      </c>
      <c r="AF65" s="117">
        <f t="shared" si="17"/>
        <v>0</v>
      </c>
      <c r="AG65" s="117">
        <f t="shared" si="18"/>
        <v>0</v>
      </c>
      <c r="AH65" s="29"/>
      <c r="AI65" s="30"/>
      <c r="AJ65" s="30"/>
    </row>
    <row r="66" spans="1:36">
      <c r="A66" s="711" t="s">
        <v>117</v>
      </c>
      <c r="B66" s="711"/>
      <c r="C66" s="711"/>
      <c r="D66" s="711"/>
      <c r="E66" s="711"/>
      <c r="F66" s="118">
        <f>SUM(F56:F65)</f>
        <v>162</v>
      </c>
      <c r="G66" s="711"/>
      <c r="H66" s="711"/>
      <c r="I66" s="711"/>
      <c r="J66" s="711"/>
      <c r="K66" s="711"/>
      <c r="L66" s="711"/>
      <c r="M66" s="711"/>
      <c r="N66" s="65">
        <f>SUM(N56:N65)</f>
        <v>162</v>
      </c>
      <c r="R66" s="115">
        <v>6</v>
      </c>
      <c r="S66" s="116" t="s">
        <v>107</v>
      </c>
      <c r="T66" s="117">
        <f t="shared" si="6"/>
        <v>0</v>
      </c>
      <c r="U66" s="117">
        <f t="shared" si="7"/>
        <v>0</v>
      </c>
      <c r="V66" s="119">
        <f t="shared" si="8"/>
        <v>8.5470085470085479E-3</v>
      </c>
      <c r="W66" s="117">
        <f t="shared" si="9"/>
        <v>0</v>
      </c>
      <c r="X66" s="117">
        <f t="shared" si="10"/>
        <v>0</v>
      </c>
      <c r="Y66" s="119">
        <f t="shared" si="11"/>
        <v>8.5470085470085479E-3</v>
      </c>
      <c r="Z66" s="119">
        <f t="shared" si="19"/>
        <v>2.5641025641025644E-2</v>
      </c>
      <c r="AA66" s="117">
        <f t="shared" si="12"/>
        <v>0</v>
      </c>
      <c r="AB66" s="119">
        <f t="shared" si="13"/>
        <v>1.7094017094017096E-2</v>
      </c>
      <c r="AC66" s="117">
        <f t="shared" si="14"/>
        <v>0</v>
      </c>
      <c r="AD66" s="119">
        <f t="shared" si="15"/>
        <v>2.564102564102564E-2</v>
      </c>
      <c r="AE66" s="119">
        <f t="shared" si="16"/>
        <v>4.2735042735042736E-2</v>
      </c>
      <c r="AF66" s="117">
        <f t="shared" si="17"/>
        <v>0</v>
      </c>
      <c r="AG66" s="117">
        <f t="shared" si="18"/>
        <v>0</v>
      </c>
      <c r="AH66" s="29"/>
      <c r="AI66" s="30"/>
      <c r="AJ66" s="30"/>
    </row>
    <row r="67" spans="1:36">
      <c r="A67" s="171"/>
      <c r="B67" s="171"/>
      <c r="C67" s="171"/>
      <c r="D67" s="171"/>
      <c r="E67" s="171"/>
      <c r="F67" s="273"/>
      <c r="G67" s="171"/>
      <c r="H67" s="171"/>
      <c r="I67" s="171"/>
      <c r="J67" s="171"/>
      <c r="K67" s="171"/>
      <c r="L67" s="171"/>
      <c r="M67" s="171"/>
      <c r="N67" s="274"/>
      <c r="R67" s="275"/>
      <c r="S67" s="276"/>
      <c r="T67" s="277"/>
      <c r="U67" s="277"/>
      <c r="V67" s="278"/>
      <c r="W67" s="277"/>
      <c r="X67" s="277"/>
      <c r="Y67" s="278"/>
      <c r="Z67" s="278"/>
      <c r="AA67" s="277"/>
      <c r="AB67" s="278"/>
      <c r="AC67" s="277"/>
      <c r="AD67" s="278"/>
      <c r="AE67" s="278"/>
      <c r="AF67" s="277"/>
      <c r="AG67" s="277"/>
      <c r="AH67" s="29"/>
      <c r="AI67" s="30"/>
      <c r="AJ67" s="30"/>
    </row>
    <row r="68" spans="1:36" ht="18.75">
      <c r="A68" s="727" t="s">
        <v>242</v>
      </c>
      <c r="B68" s="727"/>
      <c r="C68" s="727"/>
      <c r="D68" s="171"/>
      <c r="E68" s="171"/>
      <c r="F68" s="273"/>
      <c r="G68" s="171"/>
      <c r="H68" s="171"/>
      <c r="I68" s="171"/>
      <c r="J68" s="171"/>
      <c r="K68" s="171"/>
      <c r="L68" s="171"/>
      <c r="M68" s="171"/>
      <c r="N68" s="274"/>
      <c r="R68" s="275"/>
      <c r="S68" s="276"/>
      <c r="T68" s="277"/>
      <c r="U68" s="277"/>
      <c r="V68" s="278"/>
      <c r="W68" s="277"/>
      <c r="X68" s="277"/>
      <c r="Y68" s="278"/>
      <c r="Z68" s="278"/>
      <c r="AA68" s="277"/>
      <c r="AB68" s="278"/>
      <c r="AC68" s="277"/>
      <c r="AD68" s="278"/>
      <c r="AE68" s="278"/>
      <c r="AF68" s="277"/>
      <c r="AG68" s="277"/>
      <c r="AH68" s="29"/>
      <c r="AI68" s="30"/>
      <c r="AJ68" s="30"/>
    </row>
    <row r="70" spans="1:36" ht="15" customHeight="1">
      <c r="A70" s="741" t="s">
        <v>45</v>
      </c>
      <c r="B70" s="741" t="s">
        <v>51</v>
      </c>
      <c r="C70" s="742" t="s">
        <v>118</v>
      </c>
      <c r="F70">
        <v>322</v>
      </c>
    </row>
    <row r="71" spans="1:36">
      <c r="A71" s="741"/>
      <c r="B71" s="741"/>
      <c r="C71" s="743"/>
      <c r="F71">
        <v>162</v>
      </c>
      <c r="AD71" s="120"/>
      <c r="AE71" s="121" t="s">
        <v>119</v>
      </c>
    </row>
    <row r="72" spans="1:36">
      <c r="A72" s="113" t="s">
        <v>57</v>
      </c>
      <c r="B72" s="69" t="s">
        <v>58</v>
      </c>
      <c r="C72" s="122">
        <v>0.15</v>
      </c>
      <c r="F72">
        <v>685</v>
      </c>
      <c r="AD72" s="120"/>
      <c r="AE72" s="123" t="s">
        <v>120</v>
      </c>
    </row>
    <row r="73" spans="1:36">
      <c r="A73" s="113" t="s">
        <v>59</v>
      </c>
      <c r="B73" s="69" t="s">
        <v>60</v>
      </c>
      <c r="C73" s="122">
        <v>0.02</v>
      </c>
      <c r="F73">
        <f>SUM(F70:F72)</f>
        <v>1169</v>
      </c>
      <c r="AD73" s="120"/>
      <c r="AE73" s="123" t="s">
        <v>121</v>
      </c>
    </row>
    <row r="74" spans="1:36">
      <c r="A74" s="113" t="s">
        <v>61</v>
      </c>
      <c r="B74" s="69" t="s">
        <v>62</v>
      </c>
      <c r="C74" s="122">
        <v>0.1</v>
      </c>
      <c r="AE74" s="124"/>
    </row>
    <row r="75" spans="1:36">
      <c r="A75" s="113" t="s">
        <v>63</v>
      </c>
      <c r="B75" s="69" t="s">
        <v>64</v>
      </c>
      <c r="C75" s="122">
        <v>0.09</v>
      </c>
      <c r="AE75" s="124"/>
    </row>
    <row r="76" spans="1:36">
      <c r="A76" s="113" t="s">
        <v>65</v>
      </c>
      <c r="B76" s="69" t="s">
        <v>66</v>
      </c>
      <c r="C76" s="122">
        <v>0.04</v>
      </c>
      <c r="AE76" s="123"/>
    </row>
    <row r="77" spans="1:36">
      <c r="A77" s="113" t="s">
        <v>67</v>
      </c>
      <c r="B77" s="69" t="s">
        <v>68</v>
      </c>
      <c r="C77" s="122">
        <v>0.03</v>
      </c>
      <c r="AE77" s="125" t="s">
        <v>122</v>
      </c>
    </row>
    <row r="78" spans="1:36">
      <c r="A78" s="113" t="s">
        <v>69</v>
      </c>
      <c r="B78" s="69" t="s">
        <v>70</v>
      </c>
      <c r="C78" s="122">
        <v>0.14000000000000001</v>
      </c>
      <c r="AE78" s="125" t="s">
        <v>123</v>
      </c>
    </row>
    <row r="79" spans="1:36">
      <c r="A79" s="113" t="s">
        <v>71</v>
      </c>
      <c r="B79" s="69" t="s">
        <v>72</v>
      </c>
      <c r="C79" s="122">
        <v>0.02</v>
      </c>
    </row>
    <row r="80" spans="1:36">
      <c r="A80" s="113" t="s">
        <v>73</v>
      </c>
      <c r="B80" s="69" t="s">
        <v>74</v>
      </c>
      <c r="C80" s="122">
        <v>0.03</v>
      </c>
    </row>
    <row r="81" spans="1:9">
      <c r="A81" s="113" t="s">
        <v>75</v>
      </c>
      <c r="B81" s="69" t="s">
        <v>76</v>
      </c>
      <c r="C81" s="122">
        <v>0.02</v>
      </c>
    </row>
    <row r="82" spans="1:9">
      <c r="A82" s="113" t="s">
        <v>77</v>
      </c>
      <c r="B82" s="69" t="s">
        <v>78</v>
      </c>
      <c r="C82" s="122">
        <v>0.1</v>
      </c>
    </row>
    <row r="83" spans="1:9">
      <c r="A83" s="113" t="s">
        <v>79</v>
      </c>
      <c r="B83" s="69" t="s">
        <v>80</v>
      </c>
      <c r="C83" s="122">
        <v>0.13</v>
      </c>
    </row>
    <row r="84" spans="1:9">
      <c r="A84" s="113" t="s">
        <v>81</v>
      </c>
      <c r="B84" s="69" t="s">
        <v>82</v>
      </c>
      <c r="C84" s="122">
        <v>7.0000000000000007E-2</v>
      </c>
    </row>
    <row r="85" spans="1:9">
      <c r="A85" s="126" t="s">
        <v>83</v>
      </c>
      <c r="B85" s="64" t="s">
        <v>84</v>
      </c>
      <c r="C85" s="122">
        <v>0.04</v>
      </c>
    </row>
    <row r="86" spans="1:9">
      <c r="C86" s="29"/>
    </row>
    <row r="89" spans="1:9">
      <c r="A89" s="729" t="s">
        <v>243</v>
      </c>
      <c r="B89" s="729"/>
      <c r="C89" s="729"/>
      <c r="D89" s="729"/>
      <c r="E89" s="729"/>
      <c r="F89" s="729"/>
      <c r="G89" s="729"/>
      <c r="H89" s="280"/>
    </row>
    <row r="90" spans="1:9">
      <c r="A90" s="127"/>
      <c r="B90" s="127"/>
      <c r="C90" s="127"/>
      <c r="D90" s="127"/>
      <c r="E90" s="127"/>
      <c r="F90" s="127"/>
      <c r="G90" s="127"/>
      <c r="H90" s="127"/>
    </row>
    <row r="91" spans="1:9" ht="19.5" thickBot="1">
      <c r="A91" s="128" t="s">
        <v>224</v>
      </c>
      <c r="B91" s="129"/>
      <c r="C91" s="130"/>
      <c r="D91" s="130"/>
      <c r="E91" s="130"/>
      <c r="F91" s="130"/>
      <c r="G91" s="130"/>
      <c r="H91" s="130"/>
    </row>
    <row r="92" spans="1:9">
      <c r="A92" s="736" t="s">
        <v>45</v>
      </c>
      <c r="B92" s="736" t="s">
        <v>51</v>
      </c>
      <c r="C92" s="738" t="s">
        <v>52</v>
      </c>
      <c r="D92" s="732" t="s">
        <v>53</v>
      </c>
      <c r="E92" s="732" t="s">
        <v>225</v>
      </c>
      <c r="F92" s="732" t="s">
        <v>55</v>
      </c>
      <c r="G92" s="732" t="s">
        <v>56</v>
      </c>
    </row>
    <row r="93" spans="1:9" ht="15.75" thickBot="1">
      <c r="A93" s="737"/>
      <c r="B93" s="737"/>
      <c r="C93" s="739"/>
      <c r="D93" s="740"/>
      <c r="E93" s="740"/>
      <c r="F93" s="740"/>
      <c r="G93" s="740"/>
    </row>
    <row r="94" spans="1:9" ht="15.75" thickTop="1">
      <c r="A94" s="131" t="s">
        <v>57</v>
      </c>
      <c r="B94" s="132" t="s">
        <v>58</v>
      </c>
      <c r="C94" s="133">
        <v>14</v>
      </c>
      <c r="D94" s="133">
        <v>47</v>
      </c>
      <c r="E94" s="71">
        <f>D94/14</f>
        <v>3.3571428571428572</v>
      </c>
      <c r="F94" s="71">
        <f>E94*0.071</f>
        <v>0.23835714285714285</v>
      </c>
      <c r="G94" s="71">
        <f>F94*25</f>
        <v>5.9589285714285714</v>
      </c>
      <c r="I94" s="46">
        <v>5.8321428571428564</v>
      </c>
    </row>
    <row r="95" spans="1:9">
      <c r="A95" s="126" t="s">
        <v>59</v>
      </c>
      <c r="B95" s="134" t="s">
        <v>60</v>
      </c>
      <c r="C95" s="135">
        <v>14</v>
      </c>
      <c r="D95" s="135">
        <v>46</v>
      </c>
      <c r="E95" s="71">
        <f t="shared" ref="E95:E107" si="20">D95/14</f>
        <v>3.2857142857142856</v>
      </c>
      <c r="F95" s="67">
        <f>E95*0.071</f>
        <v>0.23328571428571426</v>
      </c>
      <c r="G95" s="136">
        <f t="shared" ref="G95:G107" si="21">F95*25</f>
        <v>5.8321428571428564</v>
      </c>
      <c r="I95" s="46">
        <v>5.8321428571428564</v>
      </c>
    </row>
    <row r="96" spans="1:9">
      <c r="A96" s="126" t="s">
        <v>61</v>
      </c>
      <c r="B96" s="134" t="s">
        <v>62</v>
      </c>
      <c r="C96" s="135">
        <v>14</v>
      </c>
      <c r="D96" s="135">
        <v>47</v>
      </c>
      <c r="E96" s="71">
        <f t="shared" si="20"/>
        <v>3.3571428571428572</v>
      </c>
      <c r="F96" s="67">
        <f t="shared" ref="F96:F107" si="22">E96*0.071</f>
        <v>0.23835714285714285</v>
      </c>
      <c r="G96" s="67">
        <f t="shared" si="21"/>
        <v>5.9589285714285714</v>
      </c>
      <c r="I96" s="46">
        <v>5.9589285714285714</v>
      </c>
    </row>
    <row r="97" spans="1:31">
      <c r="A97" s="126" t="s">
        <v>63</v>
      </c>
      <c r="B97" s="134" t="s">
        <v>64</v>
      </c>
      <c r="C97" s="135">
        <v>14</v>
      </c>
      <c r="D97" s="135">
        <v>47</v>
      </c>
      <c r="E97" s="71">
        <f t="shared" si="20"/>
        <v>3.3571428571428572</v>
      </c>
      <c r="F97" s="67">
        <f t="shared" si="22"/>
        <v>0.23835714285714285</v>
      </c>
      <c r="G97" s="67">
        <f t="shared" si="21"/>
        <v>5.9589285714285714</v>
      </c>
      <c r="I97" s="46">
        <v>5.9589285714285714</v>
      </c>
    </row>
    <row r="98" spans="1:31">
      <c r="A98" s="126" t="s">
        <v>65</v>
      </c>
      <c r="B98" s="134" t="s">
        <v>66</v>
      </c>
      <c r="C98" s="135">
        <v>14</v>
      </c>
      <c r="D98" s="135">
        <v>47</v>
      </c>
      <c r="E98" s="71">
        <f t="shared" si="20"/>
        <v>3.3571428571428572</v>
      </c>
      <c r="F98" s="67">
        <f t="shared" si="22"/>
        <v>0.23835714285714285</v>
      </c>
      <c r="G98" s="67">
        <f t="shared" si="21"/>
        <v>5.9589285714285714</v>
      </c>
      <c r="I98" s="46">
        <v>5.9589285714285714</v>
      </c>
    </row>
    <row r="99" spans="1:31">
      <c r="A99" s="126" t="s">
        <v>67</v>
      </c>
      <c r="B99" s="134" t="s">
        <v>68</v>
      </c>
      <c r="C99" s="135">
        <v>14</v>
      </c>
      <c r="D99" s="135">
        <v>49</v>
      </c>
      <c r="E99" s="71">
        <f t="shared" si="20"/>
        <v>3.5</v>
      </c>
      <c r="F99" s="67">
        <f t="shared" si="22"/>
        <v>0.24849999999999997</v>
      </c>
      <c r="G99" s="71">
        <f t="shared" si="21"/>
        <v>6.2124999999999995</v>
      </c>
      <c r="I99" s="46">
        <v>5.9589285714285714</v>
      </c>
    </row>
    <row r="100" spans="1:31">
      <c r="A100" s="126" t="s">
        <v>69</v>
      </c>
      <c r="B100" s="134" t="s">
        <v>70</v>
      </c>
      <c r="C100" s="135">
        <v>14</v>
      </c>
      <c r="D100" s="135">
        <v>48</v>
      </c>
      <c r="E100" s="71">
        <f t="shared" si="20"/>
        <v>3.4285714285714284</v>
      </c>
      <c r="F100" s="67">
        <f t="shared" si="22"/>
        <v>0.24342857142857138</v>
      </c>
      <c r="G100" s="71">
        <f t="shared" si="21"/>
        <v>6.0857142857142845</v>
      </c>
      <c r="I100" s="46">
        <v>5.9589285714285714</v>
      </c>
    </row>
    <row r="101" spans="1:31">
      <c r="A101" s="126" t="s">
        <v>71</v>
      </c>
      <c r="B101" s="134" t="s">
        <v>72</v>
      </c>
      <c r="C101" s="135">
        <v>14</v>
      </c>
      <c r="D101" s="135">
        <v>46</v>
      </c>
      <c r="E101" s="71">
        <f t="shared" si="20"/>
        <v>3.2857142857142856</v>
      </c>
      <c r="F101" s="67">
        <f t="shared" si="22"/>
        <v>0.23328571428571426</v>
      </c>
      <c r="G101" s="136">
        <f t="shared" si="21"/>
        <v>5.8321428571428564</v>
      </c>
      <c r="I101" s="46">
        <v>5.9589285714285714</v>
      </c>
      <c r="R101" s="137" t="s">
        <v>58</v>
      </c>
      <c r="S101" s="138" t="s">
        <v>60</v>
      </c>
      <c r="T101" s="138" t="s">
        <v>62</v>
      </c>
      <c r="U101" s="138" t="s">
        <v>64</v>
      </c>
      <c r="V101" s="138" t="s">
        <v>66</v>
      </c>
      <c r="W101" s="138" t="s">
        <v>68</v>
      </c>
      <c r="X101" s="138" t="s">
        <v>70</v>
      </c>
      <c r="Y101" s="138" t="s">
        <v>72</v>
      </c>
      <c r="Z101" s="137" t="s">
        <v>74</v>
      </c>
      <c r="AA101" s="138" t="s">
        <v>76</v>
      </c>
      <c r="AB101" s="138" t="s">
        <v>78</v>
      </c>
      <c r="AC101" s="138" t="s">
        <v>80</v>
      </c>
      <c r="AD101" s="138" t="s">
        <v>82</v>
      </c>
      <c r="AE101" s="139" t="s">
        <v>84</v>
      </c>
    </row>
    <row r="102" spans="1:31">
      <c r="A102" s="126" t="s">
        <v>73</v>
      </c>
      <c r="B102" s="134" t="s">
        <v>74</v>
      </c>
      <c r="C102" s="135">
        <v>14</v>
      </c>
      <c r="D102" s="135">
        <v>50</v>
      </c>
      <c r="E102" s="71">
        <f t="shared" si="20"/>
        <v>3.5714285714285716</v>
      </c>
      <c r="F102" s="67">
        <f t="shared" si="22"/>
        <v>0.25357142857142856</v>
      </c>
      <c r="G102" s="71">
        <f t="shared" si="21"/>
        <v>6.3392857142857135</v>
      </c>
      <c r="I102" s="46">
        <v>6.0857142857142845</v>
      </c>
      <c r="R102" s="103">
        <v>8.1632653061224497E-2</v>
      </c>
      <c r="S102" s="103">
        <v>4.0816326530612242E-2</v>
      </c>
      <c r="T102" s="103">
        <v>8.1632653061224483E-2</v>
      </c>
      <c r="U102" s="103">
        <v>6.1224489795918366E-2</v>
      </c>
      <c r="V102" s="103">
        <v>6.1224489795918366E-2</v>
      </c>
      <c r="W102" s="103">
        <v>6.1224489795918366E-2</v>
      </c>
      <c r="X102" s="103">
        <v>0.18367346938775508</v>
      </c>
      <c r="Y102" s="103">
        <v>5.1020408163265307E-2</v>
      </c>
      <c r="Z102" s="103">
        <v>8.1632653061224483E-2</v>
      </c>
      <c r="AA102" s="103">
        <v>1.020408163265306E-2</v>
      </c>
      <c r="AB102" s="103">
        <v>7.1428571428571425E-2</v>
      </c>
      <c r="AC102" s="103">
        <v>0.1326530612244898</v>
      </c>
      <c r="AD102" s="103">
        <v>5.1020408163265307E-2</v>
      </c>
      <c r="AE102" s="103">
        <v>5.10204081632653E-2</v>
      </c>
    </row>
    <row r="103" spans="1:31">
      <c r="A103" s="126" t="s">
        <v>75</v>
      </c>
      <c r="B103" s="134" t="s">
        <v>76</v>
      </c>
      <c r="C103" s="135">
        <v>14</v>
      </c>
      <c r="D103" s="135">
        <v>47</v>
      </c>
      <c r="E103" s="71">
        <f t="shared" si="20"/>
        <v>3.3571428571428572</v>
      </c>
      <c r="F103" s="67">
        <f t="shared" si="22"/>
        <v>0.23835714285714285</v>
      </c>
      <c r="G103" s="71">
        <f t="shared" si="21"/>
        <v>5.9589285714285714</v>
      </c>
      <c r="I103" s="46">
        <v>6.2124999999999995</v>
      </c>
    </row>
    <row r="104" spans="1:31">
      <c r="A104" s="126" t="s">
        <v>77</v>
      </c>
      <c r="B104" s="134" t="s">
        <v>78</v>
      </c>
      <c r="C104" s="135">
        <v>14</v>
      </c>
      <c r="D104" s="135">
        <v>47</v>
      </c>
      <c r="E104" s="71">
        <f t="shared" si="20"/>
        <v>3.3571428571428572</v>
      </c>
      <c r="F104" s="67">
        <f t="shared" si="22"/>
        <v>0.23835714285714285</v>
      </c>
      <c r="G104" s="71">
        <f t="shared" si="21"/>
        <v>5.9589285714285714</v>
      </c>
      <c r="I104" s="46">
        <v>6.3392857142857135</v>
      </c>
      <c r="R104" s="137" t="s">
        <v>58</v>
      </c>
      <c r="S104" s="138" t="s">
        <v>60</v>
      </c>
      <c r="T104" s="138" t="s">
        <v>62</v>
      </c>
      <c r="U104" s="138" t="s">
        <v>64</v>
      </c>
      <c r="V104" s="138" t="s">
        <v>66</v>
      </c>
      <c r="W104" s="138" t="s">
        <v>68</v>
      </c>
      <c r="X104" s="138" t="s">
        <v>70</v>
      </c>
      <c r="Y104" s="138" t="s">
        <v>72</v>
      </c>
      <c r="Z104" s="137" t="s">
        <v>74</v>
      </c>
      <c r="AA104" s="138" t="s">
        <v>76</v>
      </c>
      <c r="AB104" s="138" t="s">
        <v>78</v>
      </c>
      <c r="AC104" s="138" t="s">
        <v>80</v>
      </c>
      <c r="AD104" s="138" t="s">
        <v>82</v>
      </c>
      <c r="AE104" s="139" t="s">
        <v>84</v>
      </c>
    </row>
    <row r="105" spans="1:31">
      <c r="A105" s="113" t="s">
        <v>79</v>
      </c>
      <c r="B105" s="141" t="s">
        <v>80</v>
      </c>
      <c r="C105" s="135">
        <v>14</v>
      </c>
      <c r="D105" s="133">
        <v>51</v>
      </c>
      <c r="E105" s="71">
        <f t="shared" si="20"/>
        <v>3.6428571428571428</v>
      </c>
      <c r="F105" s="67">
        <f t="shared" si="22"/>
        <v>0.25864285714285712</v>
      </c>
      <c r="G105" s="140">
        <f t="shared" si="21"/>
        <v>6.4660714285714276</v>
      </c>
      <c r="I105" s="46">
        <v>6.3392857142857135</v>
      </c>
      <c r="R105" s="103">
        <v>5.0847457627118647E-2</v>
      </c>
      <c r="S105" s="103">
        <v>3.3898305084745763E-2</v>
      </c>
      <c r="T105" s="103">
        <v>3.3898305084745763E-2</v>
      </c>
      <c r="U105" s="103">
        <v>1.6949152542372881E-2</v>
      </c>
      <c r="V105" s="103">
        <v>0</v>
      </c>
      <c r="W105" s="103">
        <v>1.6949152542372881E-2</v>
      </c>
      <c r="X105" s="103">
        <v>3.3898305084745763E-2</v>
      </c>
      <c r="Y105" s="103">
        <v>0</v>
      </c>
      <c r="Z105" s="103">
        <v>0</v>
      </c>
      <c r="AA105" s="103">
        <v>1.6949152542372881E-2</v>
      </c>
      <c r="AB105" s="103">
        <v>1.6949152542372881E-2</v>
      </c>
      <c r="AC105" s="103">
        <v>0.10169491525423729</v>
      </c>
      <c r="AD105" s="103">
        <v>1.6949152542372881E-2</v>
      </c>
      <c r="AE105" s="103">
        <v>1.6949152542372881E-2</v>
      </c>
    </row>
    <row r="106" spans="1:31">
      <c r="A106" s="126" t="s">
        <v>81</v>
      </c>
      <c r="B106" s="134" t="s">
        <v>82</v>
      </c>
      <c r="C106" s="135">
        <v>14</v>
      </c>
      <c r="D106" s="135">
        <v>50</v>
      </c>
      <c r="E106" s="71">
        <f t="shared" si="20"/>
        <v>3.5714285714285716</v>
      </c>
      <c r="F106" s="67">
        <f t="shared" si="22"/>
        <v>0.25357142857142856</v>
      </c>
      <c r="G106" s="71">
        <f t="shared" si="21"/>
        <v>6.3392857142857135</v>
      </c>
      <c r="I106" s="46">
        <v>6.3392857142857135</v>
      </c>
    </row>
    <row r="107" spans="1:31">
      <c r="A107" s="126" t="s">
        <v>83</v>
      </c>
      <c r="B107" s="134" t="s">
        <v>84</v>
      </c>
      <c r="C107" s="135">
        <v>14</v>
      </c>
      <c r="D107" s="135">
        <v>50</v>
      </c>
      <c r="E107" s="71">
        <f t="shared" si="20"/>
        <v>3.5714285714285716</v>
      </c>
      <c r="F107" s="67">
        <f t="shared" si="22"/>
        <v>0.25357142857142856</v>
      </c>
      <c r="G107" s="71">
        <f t="shared" si="21"/>
        <v>6.3392857142857135</v>
      </c>
      <c r="I107" s="46">
        <v>6.4660714285714276</v>
      </c>
      <c r="R107" s="137" t="s">
        <v>58</v>
      </c>
      <c r="S107" s="138" t="s">
        <v>60</v>
      </c>
      <c r="T107" s="138" t="s">
        <v>62</v>
      </c>
      <c r="U107" s="138" t="s">
        <v>64</v>
      </c>
      <c r="V107" s="138" t="s">
        <v>66</v>
      </c>
      <c r="W107" s="138" t="s">
        <v>68</v>
      </c>
      <c r="X107" s="138" t="s">
        <v>70</v>
      </c>
      <c r="Y107" s="138" t="s">
        <v>72</v>
      </c>
      <c r="Z107" s="137" t="s">
        <v>74</v>
      </c>
      <c r="AA107" s="138" t="s">
        <v>76</v>
      </c>
      <c r="AB107" s="138" t="s">
        <v>78</v>
      </c>
      <c r="AC107" s="138" t="s">
        <v>80</v>
      </c>
      <c r="AD107" s="138" t="s">
        <v>82</v>
      </c>
      <c r="AE107" s="139" t="s">
        <v>84</v>
      </c>
    </row>
    <row r="108" spans="1:31">
      <c r="A108" s="735" t="s">
        <v>30</v>
      </c>
      <c r="B108" s="735"/>
      <c r="C108" s="135"/>
      <c r="D108" s="142">
        <f>SUM(D95:D107)</f>
        <v>625</v>
      </c>
      <c r="E108" s="143">
        <f>SUM(E94:E107)</f>
        <v>47.999999999999993</v>
      </c>
      <c r="F108" s="143">
        <f>SUM(F94:F107)</f>
        <v>3.4079999999999995</v>
      </c>
      <c r="G108" s="73">
        <f>SUM(G94:G107)</f>
        <v>85.199999999999974</v>
      </c>
      <c r="R108" s="103">
        <v>2.4390243902439001E-2</v>
      </c>
      <c r="S108" s="103">
        <v>0</v>
      </c>
      <c r="T108" s="103">
        <v>2.4390243902439025E-2</v>
      </c>
      <c r="U108" s="103">
        <v>0</v>
      </c>
      <c r="V108" s="103">
        <v>0</v>
      </c>
      <c r="W108" s="103">
        <v>2.4390243902439025E-2</v>
      </c>
      <c r="X108" s="103">
        <v>4.878048780487805E-2</v>
      </c>
      <c r="Y108" s="103">
        <v>0</v>
      </c>
      <c r="Z108" s="103">
        <v>0</v>
      </c>
      <c r="AA108" s="103">
        <v>0</v>
      </c>
      <c r="AB108" s="103">
        <v>7.3170731707317069E-2</v>
      </c>
      <c r="AC108" s="103">
        <v>2.4390243902439025E-2</v>
      </c>
      <c r="AD108" s="103">
        <v>4.878048780487805E-2</v>
      </c>
      <c r="AE108" s="103">
        <v>0</v>
      </c>
    </row>
    <row r="110" spans="1:31" ht="19.5" thickBot="1">
      <c r="A110" s="128" t="s">
        <v>226</v>
      </c>
      <c r="B110" s="129"/>
      <c r="C110" s="130"/>
      <c r="D110" s="130"/>
      <c r="E110" s="130"/>
      <c r="F110" s="130"/>
      <c r="G110" s="130"/>
      <c r="R110" s="137" t="s">
        <v>58</v>
      </c>
      <c r="S110" s="138" t="s">
        <v>60</v>
      </c>
      <c r="T110" s="138" t="s">
        <v>62</v>
      </c>
      <c r="U110" s="138" t="s">
        <v>64</v>
      </c>
      <c r="V110" s="138" t="s">
        <v>66</v>
      </c>
      <c r="W110" s="138" t="s">
        <v>68</v>
      </c>
      <c r="X110" s="138" t="s">
        <v>70</v>
      </c>
      <c r="Y110" s="138" t="s">
        <v>72</v>
      </c>
      <c r="Z110" s="137" t="s">
        <v>74</v>
      </c>
      <c r="AA110" s="138" t="s">
        <v>76</v>
      </c>
      <c r="AB110" s="138" t="s">
        <v>78</v>
      </c>
      <c r="AC110" s="138" t="s">
        <v>80</v>
      </c>
      <c r="AD110" s="138" t="s">
        <v>82</v>
      </c>
      <c r="AE110" s="139" t="s">
        <v>84</v>
      </c>
    </row>
    <row r="111" spans="1:31">
      <c r="A111" s="736" t="s">
        <v>45</v>
      </c>
      <c r="B111" s="736" t="s">
        <v>51</v>
      </c>
      <c r="C111" s="738" t="s">
        <v>52</v>
      </c>
      <c r="D111" s="732" t="s">
        <v>53</v>
      </c>
      <c r="E111" s="732" t="s">
        <v>227</v>
      </c>
      <c r="F111" s="732" t="s">
        <v>55</v>
      </c>
      <c r="G111" s="732" t="s">
        <v>56</v>
      </c>
      <c r="R111" s="103">
        <v>0.37735849056603771</v>
      </c>
      <c r="S111" s="103">
        <v>0.13207547169811321</v>
      </c>
      <c r="T111" s="103">
        <v>0.26415094339622641</v>
      </c>
      <c r="U111" s="103">
        <v>0.39622641509433965</v>
      </c>
      <c r="V111" s="103">
        <v>0.22641509433962265</v>
      </c>
      <c r="W111" s="103">
        <v>7.5471698113207544E-2</v>
      </c>
      <c r="X111" s="103">
        <v>0.45283018867924529</v>
      </c>
      <c r="Y111" s="103">
        <v>0.28301886792452829</v>
      </c>
      <c r="Z111" s="103">
        <v>0.24528301886792453</v>
      </c>
      <c r="AA111" s="103">
        <v>0.11320754716981132</v>
      </c>
      <c r="AB111" s="103">
        <v>0.39622641509433965</v>
      </c>
      <c r="AC111" s="103">
        <v>0.56603773584905659</v>
      </c>
      <c r="AD111" s="103">
        <v>0.15094339622641509</v>
      </c>
      <c r="AE111" s="103">
        <v>3.7735849056603772E-2</v>
      </c>
    </row>
    <row r="112" spans="1:31" ht="15.75" thickBot="1">
      <c r="A112" s="737"/>
      <c r="B112" s="737"/>
      <c r="C112" s="739"/>
      <c r="D112" s="740"/>
      <c r="E112" s="740"/>
      <c r="F112" s="740"/>
      <c r="G112" s="740"/>
    </row>
    <row r="113" spans="1:33" ht="15.75" thickTop="1">
      <c r="A113" s="131" t="s">
        <v>57</v>
      </c>
      <c r="B113" s="132" t="s">
        <v>58</v>
      </c>
      <c r="C113" s="133">
        <v>8</v>
      </c>
      <c r="D113" s="133">
        <v>25</v>
      </c>
      <c r="E113" s="71">
        <f>D113/8</f>
        <v>3.125</v>
      </c>
      <c r="F113" s="71">
        <f>E113*0.071</f>
        <v>0.22187499999999999</v>
      </c>
      <c r="G113" s="71">
        <f>F113*25</f>
        <v>5.546875</v>
      </c>
      <c r="I113" s="46">
        <v>5.3249999999999993</v>
      </c>
      <c r="R113" s="137" t="s">
        <v>58</v>
      </c>
      <c r="S113" s="138" t="s">
        <v>60</v>
      </c>
      <c r="T113" s="138" t="s">
        <v>62</v>
      </c>
      <c r="U113" s="138" t="s">
        <v>64</v>
      </c>
      <c r="V113" s="138" t="s">
        <v>66</v>
      </c>
      <c r="W113" s="138" t="s">
        <v>68</v>
      </c>
      <c r="X113" s="138" t="s">
        <v>70</v>
      </c>
      <c r="Y113" s="138" t="s">
        <v>72</v>
      </c>
      <c r="Z113" s="137" t="s">
        <v>74</v>
      </c>
      <c r="AA113" s="138" t="s">
        <v>76</v>
      </c>
      <c r="AB113" s="138" t="s">
        <v>78</v>
      </c>
      <c r="AC113" s="138" t="s">
        <v>80</v>
      </c>
      <c r="AD113" s="138" t="s">
        <v>82</v>
      </c>
      <c r="AE113" s="139" t="s">
        <v>84</v>
      </c>
    </row>
    <row r="114" spans="1:33">
      <c r="A114" s="126" t="s">
        <v>59</v>
      </c>
      <c r="B114" s="134" t="s">
        <v>60</v>
      </c>
      <c r="C114" s="133">
        <v>8</v>
      </c>
      <c r="D114" s="135">
        <v>25</v>
      </c>
      <c r="E114" s="71">
        <f t="shared" ref="E114:E126" si="23">D114/8</f>
        <v>3.125</v>
      </c>
      <c r="F114" s="67">
        <f>E114*0.071</f>
        <v>0.22187499999999999</v>
      </c>
      <c r="G114" s="67">
        <f t="shared" ref="G114:G126" si="24">F114*25</f>
        <v>5.546875</v>
      </c>
      <c r="I114" s="46">
        <v>5.546875</v>
      </c>
      <c r="R114" s="103">
        <v>2.7027027027027029E-2</v>
      </c>
      <c r="S114" s="103">
        <v>0</v>
      </c>
      <c r="T114" s="103">
        <v>0</v>
      </c>
      <c r="U114" s="103">
        <v>0</v>
      </c>
      <c r="V114" s="103">
        <v>0</v>
      </c>
      <c r="W114" s="103">
        <v>0</v>
      </c>
      <c r="X114" s="103">
        <v>2.7027027027027029E-2</v>
      </c>
      <c r="Y114" s="103">
        <v>0</v>
      </c>
      <c r="Z114" s="103">
        <v>0</v>
      </c>
      <c r="AA114" s="103">
        <v>0</v>
      </c>
      <c r="AB114" s="103">
        <v>2.7027027027027029E-2</v>
      </c>
      <c r="AC114" s="103">
        <v>0</v>
      </c>
      <c r="AD114" s="103">
        <v>0</v>
      </c>
      <c r="AE114" s="103">
        <v>0</v>
      </c>
    </row>
    <row r="115" spans="1:33">
      <c r="A115" s="126" t="s">
        <v>61</v>
      </c>
      <c r="B115" s="134" t="s">
        <v>62</v>
      </c>
      <c r="C115" s="133">
        <v>8</v>
      </c>
      <c r="D115" s="135">
        <v>26</v>
      </c>
      <c r="E115" s="71">
        <f t="shared" si="23"/>
        <v>3.25</v>
      </c>
      <c r="F115" s="67">
        <f t="shared" ref="F115:F126" si="25">E115*0.071</f>
        <v>0.23074999999999998</v>
      </c>
      <c r="G115" s="67">
        <f t="shared" si="24"/>
        <v>5.7687499999999998</v>
      </c>
      <c r="I115" s="46">
        <v>5.546875</v>
      </c>
    </row>
    <row r="116" spans="1:33">
      <c r="A116" s="126" t="s">
        <v>63</v>
      </c>
      <c r="B116" s="134" t="s">
        <v>64</v>
      </c>
      <c r="C116" s="133">
        <v>8</v>
      </c>
      <c r="D116" s="135">
        <v>26</v>
      </c>
      <c r="E116" s="71">
        <f t="shared" si="23"/>
        <v>3.25</v>
      </c>
      <c r="F116" s="67">
        <f t="shared" si="25"/>
        <v>0.23074999999999998</v>
      </c>
      <c r="G116" s="67">
        <f t="shared" si="24"/>
        <v>5.7687499999999998</v>
      </c>
      <c r="I116" s="46">
        <v>5.546875</v>
      </c>
      <c r="T116" s="137" t="s">
        <v>58</v>
      </c>
      <c r="U116" s="138" t="s">
        <v>60</v>
      </c>
      <c r="V116" s="138" t="s">
        <v>62</v>
      </c>
      <c r="W116" s="138" t="s">
        <v>64</v>
      </c>
      <c r="X116" s="138" t="s">
        <v>66</v>
      </c>
      <c r="Y116" s="138" t="s">
        <v>68</v>
      </c>
      <c r="Z116" s="138" t="s">
        <v>70</v>
      </c>
      <c r="AA116" s="138" t="s">
        <v>72</v>
      </c>
      <c r="AB116" s="137" t="s">
        <v>74</v>
      </c>
      <c r="AC116" s="138" t="s">
        <v>76</v>
      </c>
      <c r="AD116" s="138" t="s">
        <v>78</v>
      </c>
      <c r="AE116" s="138" t="s">
        <v>80</v>
      </c>
      <c r="AF116" s="138" t="s">
        <v>82</v>
      </c>
      <c r="AG116" s="139" t="s">
        <v>84</v>
      </c>
    </row>
    <row r="117" spans="1:33">
      <c r="A117" s="126" t="s">
        <v>65</v>
      </c>
      <c r="B117" s="134" t="s">
        <v>66</v>
      </c>
      <c r="C117" s="133">
        <v>8</v>
      </c>
      <c r="D117" s="135">
        <v>25</v>
      </c>
      <c r="E117" s="71">
        <f t="shared" si="23"/>
        <v>3.125</v>
      </c>
      <c r="F117" s="67">
        <f t="shared" si="25"/>
        <v>0.22187499999999999</v>
      </c>
      <c r="G117" s="67">
        <f t="shared" si="24"/>
        <v>5.546875</v>
      </c>
      <c r="I117" s="46">
        <v>5.546875</v>
      </c>
      <c r="T117" s="103">
        <v>0</v>
      </c>
      <c r="U117" s="103">
        <v>0</v>
      </c>
      <c r="V117" s="103">
        <v>0</v>
      </c>
      <c r="W117" s="103">
        <v>0.2857142857142857</v>
      </c>
      <c r="X117" s="103">
        <v>0</v>
      </c>
      <c r="Y117" s="103">
        <v>0</v>
      </c>
      <c r="Z117" s="103">
        <v>0.2857142857142857</v>
      </c>
      <c r="AA117" s="103">
        <v>0</v>
      </c>
      <c r="AB117" s="103">
        <v>0</v>
      </c>
      <c r="AC117" s="103">
        <v>0</v>
      </c>
      <c r="AD117" s="103">
        <v>0.2857142857142857</v>
      </c>
      <c r="AE117" s="103">
        <v>0</v>
      </c>
      <c r="AF117" s="103">
        <v>0.14285714285714285</v>
      </c>
      <c r="AG117" s="103">
        <v>0.14285714285714285</v>
      </c>
    </row>
    <row r="118" spans="1:33">
      <c r="A118" s="126" t="s">
        <v>67</v>
      </c>
      <c r="B118" s="134" t="s">
        <v>68</v>
      </c>
      <c r="C118" s="133">
        <v>8</v>
      </c>
      <c r="D118" s="135">
        <v>25</v>
      </c>
      <c r="E118" s="71">
        <f t="shared" si="23"/>
        <v>3.125</v>
      </c>
      <c r="F118" s="67">
        <f t="shared" si="25"/>
        <v>0.22187499999999999</v>
      </c>
      <c r="G118" s="71">
        <f t="shared" si="24"/>
        <v>5.546875</v>
      </c>
      <c r="I118" s="46">
        <v>5.7687499999999998</v>
      </c>
    </row>
    <row r="119" spans="1:33">
      <c r="A119" s="126" t="s">
        <v>69</v>
      </c>
      <c r="B119" s="134" t="s">
        <v>70</v>
      </c>
      <c r="C119" s="133">
        <v>8</v>
      </c>
      <c r="D119" s="135">
        <v>24</v>
      </c>
      <c r="E119" s="71">
        <f t="shared" si="23"/>
        <v>3</v>
      </c>
      <c r="F119" s="67">
        <f t="shared" si="25"/>
        <v>0.21299999999999997</v>
      </c>
      <c r="G119" s="136">
        <f t="shared" si="24"/>
        <v>5.3249999999999993</v>
      </c>
      <c r="I119" s="46">
        <v>5.7687499999999998</v>
      </c>
      <c r="T119" s="137" t="s">
        <v>58</v>
      </c>
      <c r="U119" s="138" t="s">
        <v>60</v>
      </c>
      <c r="V119" s="138" t="s">
        <v>62</v>
      </c>
      <c r="W119" s="138" t="s">
        <v>64</v>
      </c>
      <c r="X119" s="138" t="s">
        <v>66</v>
      </c>
      <c r="Y119" s="138" t="s">
        <v>68</v>
      </c>
      <c r="Z119" s="138" t="s">
        <v>70</v>
      </c>
      <c r="AA119" s="138" t="s">
        <v>72</v>
      </c>
      <c r="AB119" s="137" t="s">
        <v>74</v>
      </c>
      <c r="AC119" s="138" t="s">
        <v>76</v>
      </c>
      <c r="AD119" s="138" t="s">
        <v>78</v>
      </c>
      <c r="AE119" s="138" t="s">
        <v>80</v>
      </c>
      <c r="AF119" s="138" t="s">
        <v>82</v>
      </c>
      <c r="AG119" s="139" t="s">
        <v>84</v>
      </c>
    </row>
    <row r="120" spans="1:33">
      <c r="A120" s="126" t="s">
        <v>71</v>
      </c>
      <c r="B120" s="134" t="s">
        <v>72</v>
      </c>
      <c r="C120" s="133">
        <v>8</v>
      </c>
      <c r="D120" s="135">
        <v>26</v>
      </c>
      <c r="E120" s="71">
        <f t="shared" si="23"/>
        <v>3.25</v>
      </c>
      <c r="F120" s="67">
        <f t="shared" si="25"/>
        <v>0.23074999999999998</v>
      </c>
      <c r="G120" s="71">
        <f t="shared" si="24"/>
        <v>5.7687499999999998</v>
      </c>
      <c r="I120" s="46">
        <v>5.7687499999999998</v>
      </c>
      <c r="T120" s="103">
        <v>0.15714285714285714</v>
      </c>
      <c r="U120" s="103">
        <v>0.14285714285714285</v>
      </c>
      <c r="V120" s="103">
        <v>0.15714285714285714</v>
      </c>
      <c r="W120" s="103">
        <v>2.8571428571428571E-2</v>
      </c>
      <c r="X120" s="103">
        <v>0</v>
      </c>
      <c r="Y120" s="103">
        <v>0.17142857142857143</v>
      </c>
      <c r="Z120" s="103">
        <v>0.2142857142857143</v>
      </c>
      <c r="AA120" s="103">
        <v>0</v>
      </c>
      <c r="AB120" s="103">
        <v>0</v>
      </c>
      <c r="AC120" s="103">
        <v>4.2857142857142858E-2</v>
      </c>
      <c r="AD120" s="103">
        <v>0.24285714285714285</v>
      </c>
      <c r="AE120" s="103">
        <v>0.21428571428571427</v>
      </c>
      <c r="AF120" s="103">
        <v>0.15714285714285714</v>
      </c>
      <c r="AG120" s="103">
        <v>0</v>
      </c>
    </row>
    <row r="121" spans="1:33">
      <c r="A121" s="126" t="s">
        <v>73</v>
      </c>
      <c r="B121" s="134" t="s">
        <v>74</v>
      </c>
      <c r="C121" s="133">
        <v>8</v>
      </c>
      <c r="D121" s="135">
        <v>29</v>
      </c>
      <c r="E121" s="71">
        <f t="shared" si="23"/>
        <v>3.625</v>
      </c>
      <c r="F121" s="67">
        <f t="shared" si="25"/>
        <v>0.25737499999999996</v>
      </c>
      <c r="G121" s="140">
        <f t="shared" si="24"/>
        <v>6.4343749999999993</v>
      </c>
      <c r="I121" s="46">
        <v>5.7687499999999998</v>
      </c>
    </row>
    <row r="122" spans="1:33">
      <c r="A122" s="126" t="s">
        <v>75</v>
      </c>
      <c r="B122" s="134" t="s">
        <v>76</v>
      </c>
      <c r="C122" s="133">
        <v>8</v>
      </c>
      <c r="D122" s="135">
        <v>26</v>
      </c>
      <c r="E122" s="71">
        <f t="shared" si="23"/>
        <v>3.25</v>
      </c>
      <c r="F122" s="67">
        <f t="shared" si="25"/>
        <v>0.23074999999999998</v>
      </c>
      <c r="G122" s="71">
        <f t="shared" si="24"/>
        <v>5.7687499999999998</v>
      </c>
      <c r="I122" s="46">
        <v>5.7687499999999998</v>
      </c>
      <c r="T122" s="137" t="s">
        <v>58</v>
      </c>
      <c r="U122" s="138" t="s">
        <v>60</v>
      </c>
      <c r="V122" s="138" t="s">
        <v>62</v>
      </c>
      <c r="W122" s="138" t="s">
        <v>64</v>
      </c>
      <c r="X122" s="138" t="s">
        <v>66</v>
      </c>
      <c r="Y122" s="138" t="s">
        <v>68</v>
      </c>
      <c r="Z122" s="138" t="s">
        <v>70</v>
      </c>
      <c r="AA122" s="138" t="s">
        <v>72</v>
      </c>
      <c r="AB122" s="137" t="s">
        <v>74</v>
      </c>
      <c r="AC122" s="138" t="s">
        <v>76</v>
      </c>
      <c r="AD122" s="138" t="s">
        <v>78</v>
      </c>
      <c r="AE122" s="138" t="s">
        <v>80</v>
      </c>
      <c r="AF122" s="138" t="s">
        <v>82</v>
      </c>
      <c r="AG122" s="139" t="s">
        <v>84</v>
      </c>
    </row>
    <row r="123" spans="1:33">
      <c r="A123" s="126" t="s">
        <v>77</v>
      </c>
      <c r="B123" s="134" t="s">
        <v>78</v>
      </c>
      <c r="C123" s="133">
        <v>8</v>
      </c>
      <c r="D123" s="135">
        <v>28</v>
      </c>
      <c r="E123" s="71">
        <f t="shared" si="23"/>
        <v>3.5</v>
      </c>
      <c r="F123" s="67">
        <f t="shared" si="25"/>
        <v>0.24849999999999997</v>
      </c>
      <c r="G123" s="71">
        <f t="shared" si="24"/>
        <v>6.2124999999999995</v>
      </c>
      <c r="I123" s="46">
        <v>5.7687499999999998</v>
      </c>
      <c r="T123" s="103">
        <v>0.1111111111111111</v>
      </c>
      <c r="U123" s="103">
        <v>0</v>
      </c>
      <c r="V123" s="103">
        <v>0</v>
      </c>
      <c r="W123" s="103">
        <v>0.1111111111111111</v>
      </c>
      <c r="X123" s="103">
        <v>0</v>
      </c>
      <c r="Y123" s="103">
        <v>0</v>
      </c>
      <c r="Z123" s="103">
        <v>0.1111111111111111</v>
      </c>
      <c r="AA123" s="103">
        <v>0</v>
      </c>
      <c r="AB123" s="103">
        <v>0</v>
      </c>
      <c r="AC123" s="103">
        <v>0.1111111111111111</v>
      </c>
      <c r="AD123" s="103">
        <v>0.1111111111111111</v>
      </c>
      <c r="AE123" s="103">
        <v>0.1111111111111111</v>
      </c>
      <c r="AF123" s="103">
        <v>0</v>
      </c>
      <c r="AG123" s="103">
        <v>0</v>
      </c>
    </row>
    <row r="124" spans="1:33">
      <c r="A124" s="113" t="s">
        <v>79</v>
      </c>
      <c r="B124" s="141" t="s">
        <v>80</v>
      </c>
      <c r="C124" s="133">
        <v>8</v>
      </c>
      <c r="D124" s="133">
        <v>26</v>
      </c>
      <c r="E124" s="71">
        <f t="shared" si="23"/>
        <v>3.25</v>
      </c>
      <c r="F124" s="67">
        <f t="shared" si="25"/>
        <v>0.23074999999999998</v>
      </c>
      <c r="G124" s="71">
        <f t="shared" si="24"/>
        <v>5.7687499999999998</v>
      </c>
      <c r="I124" s="46">
        <v>6.2124999999999995</v>
      </c>
    </row>
    <row r="125" spans="1:33">
      <c r="A125" s="126" t="s">
        <v>81</v>
      </c>
      <c r="B125" s="134" t="s">
        <v>82</v>
      </c>
      <c r="C125" s="133">
        <v>8</v>
      </c>
      <c r="D125" s="135">
        <v>26</v>
      </c>
      <c r="E125" s="71">
        <f t="shared" si="23"/>
        <v>3.25</v>
      </c>
      <c r="F125" s="67">
        <f t="shared" si="25"/>
        <v>0.23074999999999998</v>
      </c>
      <c r="G125" s="71">
        <f t="shared" si="24"/>
        <v>5.7687499999999998</v>
      </c>
      <c r="I125" s="46">
        <v>6.4343749999999993</v>
      </c>
      <c r="T125" s="137" t="s">
        <v>58</v>
      </c>
      <c r="U125" s="138" t="s">
        <v>60</v>
      </c>
      <c r="V125" s="138" t="s">
        <v>62</v>
      </c>
      <c r="W125" s="138" t="s">
        <v>64</v>
      </c>
      <c r="X125" s="138" t="s">
        <v>66</v>
      </c>
      <c r="Y125" s="138" t="s">
        <v>68</v>
      </c>
      <c r="Z125" s="138" t="s">
        <v>70</v>
      </c>
      <c r="AA125" s="138" t="s">
        <v>72</v>
      </c>
      <c r="AB125" s="137" t="s">
        <v>74</v>
      </c>
      <c r="AC125" s="138" t="s">
        <v>76</v>
      </c>
      <c r="AD125" s="138" t="s">
        <v>78</v>
      </c>
      <c r="AE125" s="138" t="s">
        <v>80</v>
      </c>
      <c r="AF125" s="138" t="s">
        <v>82</v>
      </c>
      <c r="AG125" s="139" t="s">
        <v>84</v>
      </c>
    </row>
    <row r="126" spans="1:33">
      <c r="A126" s="126" t="s">
        <v>83</v>
      </c>
      <c r="B126" s="134" t="s">
        <v>84</v>
      </c>
      <c r="C126" s="133">
        <v>8</v>
      </c>
      <c r="D126" s="135">
        <v>29</v>
      </c>
      <c r="E126" s="71">
        <f t="shared" si="23"/>
        <v>3.625</v>
      </c>
      <c r="F126" s="67">
        <f t="shared" si="25"/>
        <v>0.25737499999999996</v>
      </c>
      <c r="G126" s="140">
        <f t="shared" si="24"/>
        <v>6.4343749999999993</v>
      </c>
      <c r="I126" s="46">
        <v>6.4343749999999993</v>
      </c>
      <c r="T126" s="103">
        <v>0.16332378223495703</v>
      </c>
      <c r="U126" s="103">
        <v>2.0057306590257881E-2</v>
      </c>
      <c r="V126" s="103">
        <v>6.5902578796561612E-2</v>
      </c>
      <c r="W126" s="103">
        <v>6.0171919770773637E-2</v>
      </c>
      <c r="X126" s="103">
        <v>2.0057306590257881E-2</v>
      </c>
      <c r="Y126" s="103">
        <v>1.1461318051575931E-2</v>
      </c>
      <c r="Z126" s="103">
        <v>8.8825214899713456E-2</v>
      </c>
      <c r="AA126" s="103">
        <v>2.865329512893983E-2</v>
      </c>
      <c r="AB126" s="103">
        <v>4.0114613180515762E-2</v>
      </c>
      <c r="AC126" s="103">
        <v>1.7191977077363897E-2</v>
      </c>
      <c r="AD126" s="103">
        <v>0.1174785100286533</v>
      </c>
      <c r="AE126" s="103">
        <v>9.7421203438395415E-2</v>
      </c>
      <c r="AF126" s="103">
        <v>3.151862464183381E-2</v>
      </c>
      <c r="AG126" s="103">
        <v>1.7191977077363897E-2</v>
      </c>
    </row>
    <row r="127" spans="1:33">
      <c r="A127" s="735" t="s">
        <v>30</v>
      </c>
      <c r="B127" s="735"/>
      <c r="C127" s="135"/>
      <c r="D127" s="142">
        <f>SUM(D114:D126)</f>
        <v>341</v>
      </c>
      <c r="E127" s="143">
        <f>SUM(E113:E126)</f>
        <v>45.75</v>
      </c>
      <c r="F127" s="143">
        <f>SUM(F113:F126)</f>
        <v>3.2482500000000001</v>
      </c>
      <c r="G127" s="73">
        <f>SUM(G113:G126)</f>
        <v>81.206249999999997</v>
      </c>
    </row>
    <row r="129" spans="1:9" ht="19.5" thickBot="1">
      <c r="A129" s="128" t="s">
        <v>228</v>
      </c>
      <c r="B129" s="129"/>
      <c r="C129" s="130"/>
      <c r="D129" s="130"/>
      <c r="E129" s="130"/>
      <c r="F129" s="130"/>
      <c r="G129" s="130"/>
    </row>
    <row r="130" spans="1:9">
      <c r="A130" s="736" t="s">
        <v>45</v>
      </c>
      <c r="B130" s="736" t="s">
        <v>51</v>
      </c>
      <c r="C130" s="738" t="s">
        <v>52</v>
      </c>
      <c r="D130" s="732" t="s">
        <v>53</v>
      </c>
      <c r="E130" s="732" t="s">
        <v>229</v>
      </c>
      <c r="F130" s="732" t="s">
        <v>55</v>
      </c>
      <c r="G130" s="732" t="s">
        <v>56</v>
      </c>
    </row>
    <row r="131" spans="1:9" ht="15.75" thickBot="1">
      <c r="A131" s="737"/>
      <c r="B131" s="737"/>
      <c r="C131" s="739"/>
      <c r="D131" s="740"/>
      <c r="E131" s="740"/>
      <c r="F131" s="740"/>
      <c r="G131" s="740"/>
    </row>
    <row r="132" spans="1:9" ht="15.75" thickTop="1">
      <c r="A132" s="131" t="s">
        <v>57</v>
      </c>
      <c r="B132" s="132" t="s">
        <v>58</v>
      </c>
      <c r="C132" s="133">
        <v>41</v>
      </c>
      <c r="D132" s="133">
        <v>121</v>
      </c>
      <c r="E132" s="71">
        <f>D132/41</f>
        <v>2.9512195121951219</v>
      </c>
      <c r="F132" s="71">
        <f>E132*0.071</f>
        <v>0.20953658536585365</v>
      </c>
      <c r="G132" s="71">
        <f>F132*25</f>
        <v>5.2384146341463413</v>
      </c>
      <c r="I132" s="46">
        <v>5.1951219512195124</v>
      </c>
    </row>
    <row r="133" spans="1:9">
      <c r="A133" s="126" t="s">
        <v>59</v>
      </c>
      <c r="B133" s="134" t="s">
        <v>60</v>
      </c>
      <c r="C133" s="135">
        <v>41</v>
      </c>
      <c r="D133" s="135">
        <v>124</v>
      </c>
      <c r="E133" s="71">
        <f t="shared" ref="E133:E145" si="26">D133/41</f>
        <v>3.024390243902439</v>
      </c>
      <c r="F133" s="67">
        <f>E133*0.071</f>
        <v>0.21473170731707314</v>
      </c>
      <c r="G133" s="67">
        <f t="shared" ref="G133:G145" si="27">F133*25</f>
        <v>5.3682926829268283</v>
      </c>
      <c r="I133" s="46">
        <v>5.2384146341463413</v>
      </c>
    </row>
    <row r="134" spans="1:9">
      <c r="A134" s="126" t="s">
        <v>61</v>
      </c>
      <c r="B134" s="134" t="s">
        <v>62</v>
      </c>
      <c r="C134" s="135">
        <v>41</v>
      </c>
      <c r="D134" s="135">
        <v>123</v>
      </c>
      <c r="E134" s="71">
        <f t="shared" si="26"/>
        <v>3</v>
      </c>
      <c r="F134" s="67">
        <f t="shared" ref="F134:F145" si="28">E134*0.071</f>
        <v>0.21299999999999997</v>
      </c>
      <c r="G134" s="67">
        <f t="shared" si="27"/>
        <v>5.3249999999999993</v>
      </c>
      <c r="I134" s="46">
        <v>5.2384146341463413</v>
      </c>
    </row>
    <row r="135" spans="1:9">
      <c r="A135" s="126" t="s">
        <v>63</v>
      </c>
      <c r="B135" s="134" t="s">
        <v>64</v>
      </c>
      <c r="C135" s="135">
        <v>41</v>
      </c>
      <c r="D135" s="135">
        <v>122</v>
      </c>
      <c r="E135" s="71">
        <f t="shared" si="26"/>
        <v>2.975609756097561</v>
      </c>
      <c r="F135" s="67">
        <f t="shared" si="28"/>
        <v>0.21126829268292682</v>
      </c>
      <c r="G135" s="67">
        <f t="shared" si="27"/>
        <v>5.2817073170731703</v>
      </c>
      <c r="I135" s="46">
        <v>5.2817073170731703</v>
      </c>
    </row>
    <row r="136" spans="1:9">
      <c r="A136" s="126" t="s">
        <v>65</v>
      </c>
      <c r="B136" s="134" t="s">
        <v>66</v>
      </c>
      <c r="C136" s="135">
        <v>41</v>
      </c>
      <c r="D136" s="135">
        <v>127</v>
      </c>
      <c r="E136" s="71">
        <f t="shared" si="26"/>
        <v>3.0975609756097562</v>
      </c>
      <c r="F136" s="67">
        <f t="shared" si="28"/>
        <v>0.21992682926829266</v>
      </c>
      <c r="G136" s="67">
        <f t="shared" si="27"/>
        <v>5.4981707317073161</v>
      </c>
      <c r="I136" s="46">
        <v>5.3249999999999993</v>
      </c>
    </row>
    <row r="137" spans="1:9">
      <c r="A137" s="126" t="s">
        <v>67</v>
      </c>
      <c r="B137" s="134" t="s">
        <v>68</v>
      </c>
      <c r="C137" s="135">
        <v>41</v>
      </c>
      <c r="D137" s="135">
        <v>126</v>
      </c>
      <c r="E137" s="71">
        <f t="shared" si="26"/>
        <v>3.0731707317073171</v>
      </c>
      <c r="F137" s="67">
        <f t="shared" si="28"/>
        <v>0.21819512195121948</v>
      </c>
      <c r="G137" s="71">
        <f t="shared" si="27"/>
        <v>5.4548780487804871</v>
      </c>
      <c r="I137" s="46">
        <v>5.3682926829268283</v>
      </c>
    </row>
    <row r="138" spans="1:9">
      <c r="A138" s="126" t="s">
        <v>69</v>
      </c>
      <c r="B138" s="134" t="s">
        <v>70</v>
      </c>
      <c r="C138" s="135">
        <v>41</v>
      </c>
      <c r="D138" s="135">
        <v>120</v>
      </c>
      <c r="E138" s="71">
        <f t="shared" si="26"/>
        <v>2.9268292682926829</v>
      </c>
      <c r="F138" s="67">
        <f t="shared" si="28"/>
        <v>0.20780487804878048</v>
      </c>
      <c r="G138" s="136">
        <f t="shared" si="27"/>
        <v>5.1951219512195124</v>
      </c>
      <c r="I138" s="46">
        <v>5.4115853658536581</v>
      </c>
    </row>
    <row r="139" spans="1:9">
      <c r="A139" s="126" t="s">
        <v>71</v>
      </c>
      <c r="B139" s="134" t="s">
        <v>72</v>
      </c>
      <c r="C139" s="135">
        <v>41</v>
      </c>
      <c r="D139" s="135">
        <v>121</v>
      </c>
      <c r="E139" s="71">
        <f t="shared" si="26"/>
        <v>2.9512195121951219</v>
      </c>
      <c r="F139" s="67">
        <f t="shared" si="28"/>
        <v>0.20953658536585365</v>
      </c>
      <c r="G139" s="71">
        <f t="shared" si="27"/>
        <v>5.2384146341463413</v>
      </c>
      <c r="I139" s="46">
        <v>5.4115853658536581</v>
      </c>
    </row>
    <row r="140" spans="1:9">
      <c r="A140" s="126" t="s">
        <v>73</v>
      </c>
      <c r="B140" s="134" t="s">
        <v>74</v>
      </c>
      <c r="C140" s="135">
        <v>41</v>
      </c>
      <c r="D140" s="135">
        <v>128</v>
      </c>
      <c r="E140" s="71">
        <f t="shared" si="26"/>
        <v>3.1219512195121952</v>
      </c>
      <c r="F140" s="67">
        <f t="shared" si="28"/>
        <v>0.22165853658536583</v>
      </c>
      <c r="G140" s="71">
        <f t="shared" si="27"/>
        <v>5.5414634146341459</v>
      </c>
      <c r="I140" s="46">
        <v>5.4115853658536581</v>
      </c>
    </row>
    <row r="141" spans="1:9">
      <c r="A141" s="126" t="s">
        <v>75</v>
      </c>
      <c r="B141" s="134" t="s">
        <v>76</v>
      </c>
      <c r="C141" s="135">
        <v>41</v>
      </c>
      <c r="D141" s="135">
        <v>125</v>
      </c>
      <c r="E141" s="71">
        <f t="shared" si="26"/>
        <v>3.0487804878048781</v>
      </c>
      <c r="F141" s="67">
        <f t="shared" si="28"/>
        <v>0.21646341463414631</v>
      </c>
      <c r="G141" s="71">
        <f t="shared" si="27"/>
        <v>5.4115853658536581</v>
      </c>
      <c r="I141" s="46">
        <v>5.4548780487804871</v>
      </c>
    </row>
    <row r="142" spans="1:9">
      <c r="A142" s="126" t="s">
        <v>77</v>
      </c>
      <c r="B142" s="134" t="s">
        <v>78</v>
      </c>
      <c r="C142" s="135">
        <v>41</v>
      </c>
      <c r="D142" s="135">
        <v>125</v>
      </c>
      <c r="E142" s="71">
        <f t="shared" si="26"/>
        <v>3.0487804878048781</v>
      </c>
      <c r="F142" s="67">
        <f t="shared" si="28"/>
        <v>0.21646341463414631</v>
      </c>
      <c r="G142" s="71">
        <f t="shared" si="27"/>
        <v>5.4115853658536581</v>
      </c>
      <c r="I142" s="46">
        <v>5.4981707317073161</v>
      </c>
    </row>
    <row r="143" spans="1:9">
      <c r="A143" s="113" t="s">
        <v>79</v>
      </c>
      <c r="B143" s="141" t="s">
        <v>80</v>
      </c>
      <c r="C143" s="135">
        <v>41</v>
      </c>
      <c r="D143" s="133">
        <v>133</v>
      </c>
      <c r="E143" s="71">
        <f t="shared" si="26"/>
        <v>3.2439024390243905</v>
      </c>
      <c r="F143" s="67">
        <f t="shared" si="28"/>
        <v>0.23031707317073169</v>
      </c>
      <c r="G143" s="140">
        <f t="shared" si="27"/>
        <v>5.7579268292682926</v>
      </c>
      <c r="I143" s="46">
        <v>5.5414634146341459</v>
      </c>
    </row>
    <row r="144" spans="1:9">
      <c r="A144" s="126" t="s">
        <v>81</v>
      </c>
      <c r="B144" s="134" t="s">
        <v>82</v>
      </c>
      <c r="C144" s="135">
        <v>41</v>
      </c>
      <c r="D144" s="135">
        <v>128</v>
      </c>
      <c r="E144" s="71">
        <f t="shared" si="26"/>
        <v>3.1219512195121952</v>
      </c>
      <c r="F144" s="67">
        <f t="shared" si="28"/>
        <v>0.22165853658536583</v>
      </c>
      <c r="G144" s="71">
        <f t="shared" si="27"/>
        <v>5.5414634146341459</v>
      </c>
      <c r="I144" s="46">
        <v>5.5414634146341459</v>
      </c>
    </row>
    <row r="145" spans="1:9">
      <c r="A145" s="126" t="s">
        <v>83</v>
      </c>
      <c r="B145" s="134" t="s">
        <v>84</v>
      </c>
      <c r="C145" s="135">
        <v>41</v>
      </c>
      <c r="D145" s="135">
        <v>125</v>
      </c>
      <c r="E145" s="71">
        <f t="shared" si="26"/>
        <v>3.0487804878048781</v>
      </c>
      <c r="F145" s="67">
        <f t="shared" si="28"/>
        <v>0.21646341463414631</v>
      </c>
      <c r="G145" s="71">
        <f t="shared" si="27"/>
        <v>5.4115853658536581</v>
      </c>
      <c r="I145" s="46">
        <v>5.7579268292682926</v>
      </c>
    </row>
    <row r="146" spans="1:9">
      <c r="A146" s="735" t="s">
        <v>30</v>
      </c>
      <c r="B146" s="735"/>
      <c r="C146" s="135"/>
      <c r="D146" s="142">
        <f>SUM(D133:D145)</f>
        <v>1627</v>
      </c>
      <c r="E146" s="143">
        <f>SUM(E132:E145)</f>
        <v>42.634146341463413</v>
      </c>
      <c r="F146" s="143">
        <f>SUM(F132:F145)</f>
        <v>3.0270243902439016</v>
      </c>
      <c r="G146" s="260">
        <f>SUM(G132:G145)</f>
        <v>75.675609756097558</v>
      </c>
    </row>
    <row r="147" spans="1:9">
      <c r="A147" s="281"/>
      <c r="B147" s="281"/>
      <c r="C147" s="282"/>
      <c r="D147" s="283"/>
      <c r="E147" s="284"/>
      <c r="F147" s="284"/>
      <c r="G147" s="285"/>
    </row>
    <row r="148" spans="1:9">
      <c r="A148" s="281"/>
      <c r="B148" s="281"/>
      <c r="C148" s="282"/>
      <c r="D148" s="283"/>
      <c r="E148" s="284"/>
      <c r="F148" s="284"/>
      <c r="G148" s="285"/>
    </row>
    <row r="149" spans="1:9">
      <c r="A149" s="281"/>
      <c r="B149" s="281"/>
      <c r="C149" s="282"/>
      <c r="D149" s="283"/>
      <c r="E149" s="284"/>
      <c r="F149" s="284"/>
      <c r="G149" s="285"/>
    </row>
    <row r="150" spans="1:9">
      <c r="A150" s="281"/>
      <c r="B150" s="281"/>
      <c r="C150" s="282"/>
      <c r="D150" s="283"/>
      <c r="E150" s="284"/>
      <c r="F150" s="284"/>
      <c r="G150" s="285"/>
    </row>
    <row r="151" spans="1:9">
      <c r="A151" s="281"/>
      <c r="B151" s="281"/>
      <c r="C151" s="282"/>
      <c r="D151" s="283"/>
      <c r="E151" s="284"/>
      <c r="F151" s="284"/>
      <c r="G151" s="285"/>
    </row>
    <row r="152" spans="1:9" ht="19.5" thickBot="1">
      <c r="A152" s="128" t="s">
        <v>230</v>
      </c>
      <c r="B152" s="129"/>
      <c r="C152" s="130"/>
      <c r="D152" s="130"/>
      <c r="E152" s="130"/>
      <c r="F152" s="130"/>
      <c r="G152" s="130"/>
    </row>
    <row r="153" spans="1:9">
      <c r="A153" s="736" t="s">
        <v>45</v>
      </c>
      <c r="B153" s="736" t="s">
        <v>51</v>
      </c>
      <c r="C153" s="738" t="s">
        <v>52</v>
      </c>
      <c r="D153" s="732" t="s">
        <v>53</v>
      </c>
      <c r="E153" s="732" t="s">
        <v>231</v>
      </c>
      <c r="F153" s="732" t="s">
        <v>55</v>
      </c>
      <c r="G153" s="732" t="s">
        <v>56</v>
      </c>
    </row>
    <row r="154" spans="1:9" ht="15.75" thickBot="1">
      <c r="A154" s="737"/>
      <c r="B154" s="737"/>
      <c r="C154" s="739"/>
      <c r="D154" s="740"/>
      <c r="E154" s="740"/>
      <c r="F154" s="740"/>
      <c r="G154" s="740"/>
    </row>
    <row r="155" spans="1:9" ht="15.75" thickTop="1">
      <c r="A155" s="131" t="s">
        <v>57</v>
      </c>
      <c r="B155" s="132" t="s">
        <v>58</v>
      </c>
      <c r="C155" s="133">
        <v>12</v>
      </c>
      <c r="D155" s="133">
        <v>48</v>
      </c>
      <c r="E155" s="71">
        <f>D155/12</f>
        <v>4</v>
      </c>
      <c r="F155" s="71">
        <f>E155*0.071</f>
        <v>0.28399999999999997</v>
      </c>
      <c r="G155" s="71">
        <f>F155*25</f>
        <v>7.1</v>
      </c>
      <c r="I155" s="46"/>
    </row>
    <row r="156" spans="1:9">
      <c r="A156" s="126" t="s">
        <v>59</v>
      </c>
      <c r="B156" s="134" t="s">
        <v>60</v>
      </c>
      <c r="C156" s="133">
        <v>12</v>
      </c>
      <c r="D156" s="133">
        <v>48</v>
      </c>
      <c r="E156" s="71">
        <f t="shared" ref="E156:E168" si="29">D156/12</f>
        <v>4</v>
      </c>
      <c r="F156" s="67">
        <f>E156*0.071</f>
        <v>0.28399999999999997</v>
      </c>
      <c r="G156" s="71">
        <f t="shared" ref="G156:G168" si="30">F156*25</f>
        <v>7.1</v>
      </c>
      <c r="I156" s="46"/>
    </row>
    <row r="157" spans="1:9">
      <c r="A157" s="126" t="s">
        <v>61</v>
      </c>
      <c r="B157" s="134" t="s">
        <v>62</v>
      </c>
      <c r="C157" s="133">
        <v>12</v>
      </c>
      <c r="D157" s="133">
        <v>48</v>
      </c>
      <c r="E157" s="71">
        <f t="shared" si="29"/>
        <v>4</v>
      </c>
      <c r="F157" s="67">
        <f t="shared" ref="F157:F168" si="31">E157*0.071</f>
        <v>0.28399999999999997</v>
      </c>
      <c r="G157" s="71">
        <f t="shared" si="30"/>
        <v>7.1</v>
      </c>
      <c r="I157" s="46"/>
    </row>
    <row r="158" spans="1:9">
      <c r="A158" s="126" t="s">
        <v>63</v>
      </c>
      <c r="B158" s="134" t="s">
        <v>64</v>
      </c>
      <c r="C158" s="133">
        <v>12</v>
      </c>
      <c r="D158" s="133">
        <v>48</v>
      </c>
      <c r="E158" s="71">
        <f t="shared" si="29"/>
        <v>4</v>
      </c>
      <c r="F158" s="67">
        <f t="shared" si="31"/>
        <v>0.28399999999999997</v>
      </c>
      <c r="G158" s="71">
        <f t="shared" si="30"/>
        <v>7.1</v>
      </c>
      <c r="I158" s="46"/>
    </row>
    <row r="159" spans="1:9">
      <c r="A159" s="126" t="s">
        <v>65</v>
      </c>
      <c r="B159" s="134" t="s">
        <v>66</v>
      </c>
      <c r="C159" s="133">
        <v>12</v>
      </c>
      <c r="D159" s="133">
        <v>48</v>
      </c>
      <c r="E159" s="71">
        <f t="shared" si="29"/>
        <v>4</v>
      </c>
      <c r="F159" s="67">
        <f t="shared" si="31"/>
        <v>0.28399999999999997</v>
      </c>
      <c r="G159" s="71">
        <f t="shared" si="30"/>
        <v>7.1</v>
      </c>
      <c r="I159" s="46"/>
    </row>
    <row r="160" spans="1:9">
      <c r="A160" s="126" t="s">
        <v>67</v>
      </c>
      <c r="B160" s="134" t="s">
        <v>68</v>
      </c>
      <c r="C160" s="133">
        <v>12</v>
      </c>
      <c r="D160" s="133">
        <v>48</v>
      </c>
      <c r="E160" s="71">
        <f t="shared" si="29"/>
        <v>4</v>
      </c>
      <c r="F160" s="67">
        <f t="shared" si="31"/>
        <v>0.28399999999999997</v>
      </c>
      <c r="G160" s="71">
        <f t="shared" si="30"/>
        <v>7.1</v>
      </c>
      <c r="I160" s="46"/>
    </row>
    <row r="161" spans="1:9">
      <c r="A161" s="126" t="s">
        <v>69</v>
      </c>
      <c r="B161" s="134" t="s">
        <v>70</v>
      </c>
      <c r="C161" s="133">
        <v>12</v>
      </c>
      <c r="D161" s="133">
        <v>48</v>
      </c>
      <c r="E161" s="71">
        <f t="shared" si="29"/>
        <v>4</v>
      </c>
      <c r="F161" s="67">
        <f t="shared" si="31"/>
        <v>0.28399999999999997</v>
      </c>
      <c r="G161" s="71">
        <f t="shared" si="30"/>
        <v>7.1</v>
      </c>
      <c r="I161" s="46"/>
    </row>
    <row r="162" spans="1:9">
      <c r="A162" s="126" t="s">
        <v>71</v>
      </c>
      <c r="B162" s="134" t="s">
        <v>72</v>
      </c>
      <c r="C162" s="133">
        <v>12</v>
      </c>
      <c r="D162" s="133">
        <v>48</v>
      </c>
      <c r="E162" s="71">
        <f t="shared" si="29"/>
        <v>4</v>
      </c>
      <c r="F162" s="67">
        <f t="shared" si="31"/>
        <v>0.28399999999999997</v>
      </c>
      <c r="G162" s="71">
        <f t="shared" si="30"/>
        <v>7.1</v>
      </c>
      <c r="I162" s="46"/>
    </row>
    <row r="163" spans="1:9">
      <c r="A163" s="126" t="s">
        <v>73</v>
      </c>
      <c r="B163" s="134" t="s">
        <v>74</v>
      </c>
      <c r="C163" s="133">
        <v>12</v>
      </c>
      <c r="D163" s="133">
        <v>48</v>
      </c>
      <c r="E163" s="71">
        <f t="shared" si="29"/>
        <v>4</v>
      </c>
      <c r="F163" s="67">
        <f t="shared" si="31"/>
        <v>0.28399999999999997</v>
      </c>
      <c r="G163" s="71">
        <f t="shared" si="30"/>
        <v>7.1</v>
      </c>
      <c r="I163" s="46"/>
    </row>
    <row r="164" spans="1:9">
      <c r="A164" s="126" t="s">
        <v>75</v>
      </c>
      <c r="B164" s="134" t="s">
        <v>76</v>
      </c>
      <c r="C164" s="133">
        <v>12</v>
      </c>
      <c r="D164" s="133">
        <v>48</v>
      </c>
      <c r="E164" s="71">
        <f t="shared" si="29"/>
        <v>4</v>
      </c>
      <c r="F164" s="67">
        <f t="shared" si="31"/>
        <v>0.28399999999999997</v>
      </c>
      <c r="G164" s="71">
        <f t="shared" si="30"/>
        <v>7.1</v>
      </c>
      <c r="I164" s="46"/>
    </row>
    <row r="165" spans="1:9">
      <c r="A165" s="126" t="s">
        <v>77</v>
      </c>
      <c r="B165" s="134" t="s">
        <v>78</v>
      </c>
      <c r="C165" s="133">
        <v>12</v>
      </c>
      <c r="D165" s="133">
        <v>48</v>
      </c>
      <c r="E165" s="71">
        <f t="shared" si="29"/>
        <v>4</v>
      </c>
      <c r="F165" s="67">
        <f t="shared" si="31"/>
        <v>0.28399999999999997</v>
      </c>
      <c r="G165" s="71">
        <f t="shared" si="30"/>
        <v>7.1</v>
      </c>
      <c r="I165" s="46"/>
    </row>
    <row r="166" spans="1:9">
      <c r="A166" s="113" t="s">
        <v>79</v>
      </c>
      <c r="B166" s="141" t="s">
        <v>80</v>
      </c>
      <c r="C166" s="133">
        <v>12</v>
      </c>
      <c r="D166" s="133">
        <v>48</v>
      </c>
      <c r="E166" s="71">
        <f t="shared" si="29"/>
        <v>4</v>
      </c>
      <c r="F166" s="67">
        <f t="shared" si="31"/>
        <v>0.28399999999999997</v>
      </c>
      <c r="G166" s="71">
        <f t="shared" si="30"/>
        <v>7.1</v>
      </c>
      <c r="I166" s="46"/>
    </row>
    <row r="167" spans="1:9">
      <c r="A167" s="126" t="s">
        <v>81</v>
      </c>
      <c r="B167" s="134" t="s">
        <v>82</v>
      </c>
      <c r="C167" s="133">
        <v>12</v>
      </c>
      <c r="D167" s="133">
        <v>48</v>
      </c>
      <c r="E167" s="71">
        <f t="shared" si="29"/>
        <v>4</v>
      </c>
      <c r="F167" s="67">
        <f t="shared" si="31"/>
        <v>0.28399999999999997</v>
      </c>
      <c r="G167" s="71">
        <f t="shared" si="30"/>
        <v>7.1</v>
      </c>
      <c r="I167" s="46"/>
    </row>
    <row r="168" spans="1:9">
      <c r="A168" s="126" t="s">
        <v>83</v>
      </c>
      <c r="B168" s="134" t="s">
        <v>84</v>
      </c>
      <c r="C168" s="133">
        <v>12</v>
      </c>
      <c r="D168" s="133">
        <v>48</v>
      </c>
      <c r="E168" s="71">
        <f t="shared" si="29"/>
        <v>4</v>
      </c>
      <c r="F168" s="67">
        <f t="shared" si="31"/>
        <v>0.28399999999999997</v>
      </c>
      <c r="G168" s="71">
        <f t="shared" si="30"/>
        <v>7.1</v>
      </c>
      <c r="I168" s="46"/>
    </row>
    <row r="169" spans="1:9">
      <c r="A169" s="735" t="s">
        <v>30</v>
      </c>
      <c r="B169" s="735"/>
      <c r="C169" s="135"/>
      <c r="D169" s="142">
        <f>SUM(D156:D168)</f>
        <v>624</v>
      </c>
      <c r="E169" s="143">
        <f>SUM(E155:E168)</f>
        <v>56</v>
      </c>
      <c r="F169" s="143">
        <f>SUM(F155:F168)</f>
        <v>3.9759999999999986</v>
      </c>
      <c r="G169" s="73">
        <f>SUM(G155:G168)</f>
        <v>99.399999999999977</v>
      </c>
    </row>
    <row r="171" spans="1:9" ht="19.5" thickBot="1">
      <c r="A171" s="128" t="s">
        <v>232</v>
      </c>
      <c r="B171" s="129"/>
      <c r="C171" s="130"/>
      <c r="D171" s="130"/>
      <c r="E171" s="130"/>
      <c r="F171" s="130"/>
      <c r="G171" s="130"/>
    </row>
    <row r="172" spans="1:9">
      <c r="A172" s="736" t="s">
        <v>45</v>
      </c>
      <c r="B172" s="736" t="s">
        <v>51</v>
      </c>
      <c r="C172" s="738" t="s">
        <v>52</v>
      </c>
      <c r="D172" s="732" t="s">
        <v>53</v>
      </c>
      <c r="E172" s="732" t="s">
        <v>233</v>
      </c>
      <c r="F172" s="732" t="s">
        <v>55</v>
      </c>
      <c r="G172" s="732" t="s">
        <v>56</v>
      </c>
    </row>
    <row r="173" spans="1:9" ht="15.75" thickBot="1">
      <c r="A173" s="737"/>
      <c r="B173" s="737"/>
      <c r="C173" s="739"/>
      <c r="D173" s="740"/>
      <c r="E173" s="740"/>
      <c r="F173" s="740"/>
      <c r="G173" s="740"/>
    </row>
    <row r="174" spans="1:9" ht="15.75" thickTop="1">
      <c r="A174" s="131" t="s">
        <v>57</v>
      </c>
      <c r="B174" s="132" t="s">
        <v>58</v>
      </c>
      <c r="C174" s="133">
        <v>5</v>
      </c>
      <c r="D174" s="133">
        <v>14</v>
      </c>
      <c r="E174" s="71">
        <f>D174/5</f>
        <v>2.8</v>
      </c>
      <c r="F174" s="71">
        <f>E174*0.071</f>
        <v>0.19879999999999998</v>
      </c>
      <c r="G174" s="136">
        <f>F174*25</f>
        <v>4.97</v>
      </c>
      <c r="I174" s="46">
        <v>4.97</v>
      </c>
    </row>
    <row r="175" spans="1:9">
      <c r="A175" s="126" t="s">
        <v>59</v>
      </c>
      <c r="B175" s="134" t="s">
        <v>60</v>
      </c>
      <c r="C175" s="133">
        <v>5</v>
      </c>
      <c r="D175" s="135">
        <v>16</v>
      </c>
      <c r="E175" s="71">
        <f t="shared" ref="E175:E187" si="32">D175/5</f>
        <v>3.2</v>
      </c>
      <c r="F175" s="67">
        <f>E175*0.071</f>
        <v>0.22719999999999999</v>
      </c>
      <c r="G175" s="67">
        <f t="shared" ref="G175:G187" si="33">F175*25</f>
        <v>5.68</v>
      </c>
      <c r="I175" s="46">
        <v>4.97</v>
      </c>
    </row>
    <row r="176" spans="1:9">
      <c r="A176" s="126" t="s">
        <v>61</v>
      </c>
      <c r="B176" s="134" t="s">
        <v>62</v>
      </c>
      <c r="C176" s="133">
        <v>5</v>
      </c>
      <c r="D176" s="135">
        <v>15</v>
      </c>
      <c r="E176" s="71">
        <f t="shared" si="32"/>
        <v>3</v>
      </c>
      <c r="F176" s="67">
        <f t="shared" ref="F176:F187" si="34">E176*0.071</f>
        <v>0.21299999999999997</v>
      </c>
      <c r="G176" s="67">
        <f t="shared" si="33"/>
        <v>5.3249999999999993</v>
      </c>
      <c r="I176" s="46">
        <v>5.3249999999999993</v>
      </c>
    </row>
    <row r="177" spans="1:9">
      <c r="A177" s="126" t="s">
        <v>63</v>
      </c>
      <c r="B177" s="134" t="s">
        <v>64</v>
      </c>
      <c r="C177" s="133">
        <v>5</v>
      </c>
      <c r="D177" s="135">
        <v>15</v>
      </c>
      <c r="E177" s="71">
        <f t="shared" si="32"/>
        <v>3</v>
      </c>
      <c r="F177" s="67">
        <f t="shared" si="34"/>
        <v>0.21299999999999997</v>
      </c>
      <c r="G177" s="67">
        <f t="shared" si="33"/>
        <v>5.3249999999999993</v>
      </c>
      <c r="I177" s="46">
        <v>5.3249999999999993</v>
      </c>
    </row>
    <row r="178" spans="1:9">
      <c r="A178" s="126" t="s">
        <v>65</v>
      </c>
      <c r="B178" s="134" t="s">
        <v>66</v>
      </c>
      <c r="C178" s="133">
        <v>5</v>
      </c>
      <c r="D178" s="135">
        <v>16</v>
      </c>
      <c r="E178" s="71">
        <f t="shared" si="32"/>
        <v>3.2</v>
      </c>
      <c r="F178" s="67">
        <f t="shared" si="34"/>
        <v>0.22719999999999999</v>
      </c>
      <c r="G178" s="67">
        <f t="shared" si="33"/>
        <v>5.68</v>
      </c>
      <c r="I178" s="46">
        <v>5.3249999999999993</v>
      </c>
    </row>
    <row r="179" spans="1:9">
      <c r="A179" s="126" t="s">
        <v>67</v>
      </c>
      <c r="B179" s="134" t="s">
        <v>68</v>
      </c>
      <c r="C179" s="133">
        <v>5</v>
      </c>
      <c r="D179" s="135">
        <v>16</v>
      </c>
      <c r="E179" s="71">
        <f t="shared" si="32"/>
        <v>3.2</v>
      </c>
      <c r="F179" s="67">
        <f t="shared" si="34"/>
        <v>0.22719999999999999</v>
      </c>
      <c r="G179" s="71">
        <f t="shared" si="33"/>
        <v>5.68</v>
      </c>
      <c r="I179" s="46">
        <v>5.68</v>
      </c>
    </row>
    <row r="180" spans="1:9">
      <c r="A180" s="126" t="s">
        <v>69</v>
      </c>
      <c r="B180" s="134" t="s">
        <v>70</v>
      </c>
      <c r="C180" s="133">
        <v>5</v>
      </c>
      <c r="D180" s="135">
        <v>14</v>
      </c>
      <c r="E180" s="71">
        <f t="shared" si="32"/>
        <v>2.8</v>
      </c>
      <c r="F180" s="67">
        <f t="shared" si="34"/>
        <v>0.19879999999999998</v>
      </c>
      <c r="G180" s="136">
        <f t="shared" si="33"/>
        <v>4.97</v>
      </c>
      <c r="I180" s="46">
        <v>5.68</v>
      </c>
    </row>
    <row r="181" spans="1:9">
      <c r="A181" s="126" t="s">
        <v>71</v>
      </c>
      <c r="B181" s="134" t="s">
        <v>72</v>
      </c>
      <c r="C181" s="133">
        <v>5</v>
      </c>
      <c r="D181" s="135">
        <v>16</v>
      </c>
      <c r="E181" s="71">
        <f t="shared" si="32"/>
        <v>3.2</v>
      </c>
      <c r="F181" s="67">
        <f t="shared" si="34"/>
        <v>0.22719999999999999</v>
      </c>
      <c r="G181" s="71">
        <f t="shared" si="33"/>
        <v>5.68</v>
      </c>
      <c r="I181" s="46">
        <v>5.68</v>
      </c>
    </row>
    <row r="182" spans="1:9">
      <c r="A182" s="126" t="s">
        <v>73</v>
      </c>
      <c r="B182" s="134" t="s">
        <v>74</v>
      </c>
      <c r="C182" s="133">
        <v>5</v>
      </c>
      <c r="D182" s="135">
        <v>16</v>
      </c>
      <c r="E182" s="71">
        <f t="shared" si="32"/>
        <v>3.2</v>
      </c>
      <c r="F182" s="67">
        <f t="shared" si="34"/>
        <v>0.22719999999999999</v>
      </c>
      <c r="G182" s="71">
        <f t="shared" si="33"/>
        <v>5.68</v>
      </c>
      <c r="I182" s="46">
        <v>5.68</v>
      </c>
    </row>
    <row r="183" spans="1:9">
      <c r="A183" s="126" t="s">
        <v>75</v>
      </c>
      <c r="B183" s="134" t="s">
        <v>76</v>
      </c>
      <c r="C183" s="133">
        <v>5</v>
      </c>
      <c r="D183" s="135">
        <v>16</v>
      </c>
      <c r="E183" s="71">
        <f t="shared" si="32"/>
        <v>3.2</v>
      </c>
      <c r="F183" s="67">
        <f t="shared" si="34"/>
        <v>0.22719999999999999</v>
      </c>
      <c r="G183" s="71">
        <f t="shared" si="33"/>
        <v>5.68</v>
      </c>
      <c r="I183" s="46">
        <v>5.68</v>
      </c>
    </row>
    <row r="184" spans="1:9">
      <c r="A184" s="126" t="s">
        <v>77</v>
      </c>
      <c r="B184" s="134" t="s">
        <v>78</v>
      </c>
      <c r="C184" s="133">
        <v>5</v>
      </c>
      <c r="D184" s="135">
        <v>17</v>
      </c>
      <c r="E184" s="71">
        <f t="shared" si="32"/>
        <v>3.4</v>
      </c>
      <c r="F184" s="67">
        <f t="shared" si="34"/>
        <v>0.24139999999999998</v>
      </c>
      <c r="G184" s="140">
        <f t="shared" si="33"/>
        <v>6.0349999999999993</v>
      </c>
      <c r="I184" s="46">
        <v>5.68</v>
      </c>
    </row>
    <row r="185" spans="1:9">
      <c r="A185" s="113" t="s">
        <v>79</v>
      </c>
      <c r="B185" s="141" t="s">
        <v>80</v>
      </c>
      <c r="C185" s="133">
        <v>5</v>
      </c>
      <c r="D185" s="133">
        <v>15</v>
      </c>
      <c r="E185" s="71">
        <f t="shared" si="32"/>
        <v>3</v>
      </c>
      <c r="F185" s="67">
        <f t="shared" si="34"/>
        <v>0.21299999999999997</v>
      </c>
      <c r="G185" s="71">
        <f t="shared" si="33"/>
        <v>5.3249999999999993</v>
      </c>
      <c r="I185" s="46">
        <v>5.68</v>
      </c>
    </row>
    <row r="186" spans="1:9">
      <c r="A186" s="126" t="s">
        <v>81</v>
      </c>
      <c r="B186" s="134" t="s">
        <v>82</v>
      </c>
      <c r="C186" s="133">
        <v>5</v>
      </c>
      <c r="D186" s="135">
        <v>16</v>
      </c>
      <c r="E186" s="71">
        <f t="shared" si="32"/>
        <v>3.2</v>
      </c>
      <c r="F186" s="67">
        <f t="shared" si="34"/>
        <v>0.22719999999999999</v>
      </c>
      <c r="G186" s="71">
        <f t="shared" si="33"/>
        <v>5.68</v>
      </c>
      <c r="I186" s="46">
        <v>5.68</v>
      </c>
    </row>
    <row r="187" spans="1:9">
      <c r="A187" s="126" t="s">
        <v>83</v>
      </c>
      <c r="B187" s="134" t="s">
        <v>84</v>
      </c>
      <c r="C187" s="133">
        <v>5</v>
      </c>
      <c r="D187" s="135">
        <v>16</v>
      </c>
      <c r="E187" s="71">
        <f t="shared" si="32"/>
        <v>3.2</v>
      </c>
      <c r="F187" s="67">
        <f t="shared" si="34"/>
        <v>0.22719999999999999</v>
      </c>
      <c r="G187" s="71">
        <f t="shared" si="33"/>
        <v>5.68</v>
      </c>
      <c r="I187" s="46">
        <v>6.0349999999999993</v>
      </c>
    </row>
    <row r="188" spans="1:9">
      <c r="A188" s="735" t="s">
        <v>30</v>
      </c>
      <c r="B188" s="735"/>
      <c r="C188" s="135"/>
      <c r="D188" s="142">
        <f>SUM(D175:D187)</f>
        <v>204</v>
      </c>
      <c r="E188" s="143">
        <f>SUM(E174:E187)</f>
        <v>43.6</v>
      </c>
      <c r="F188" s="143">
        <f>SUM(F174:F187)</f>
        <v>3.0955999999999997</v>
      </c>
      <c r="G188" s="260">
        <f>SUM(G174:G187)</f>
        <v>77.389999999999986</v>
      </c>
    </row>
    <row r="190" spans="1:9" ht="19.5" thickBot="1">
      <c r="A190" s="128" t="s">
        <v>234</v>
      </c>
      <c r="B190" s="129"/>
      <c r="C190" s="130"/>
      <c r="D190" s="130"/>
      <c r="E190" s="130"/>
      <c r="F190" s="130"/>
      <c r="G190" s="130"/>
    </row>
    <row r="191" spans="1:9">
      <c r="A191" s="736" t="s">
        <v>45</v>
      </c>
      <c r="B191" s="736" t="s">
        <v>51</v>
      </c>
      <c r="C191" s="738" t="s">
        <v>52</v>
      </c>
      <c r="D191" s="732" t="s">
        <v>53</v>
      </c>
      <c r="E191" s="732" t="s">
        <v>235</v>
      </c>
      <c r="F191" s="732" t="s">
        <v>55</v>
      </c>
      <c r="G191" s="732" t="s">
        <v>56</v>
      </c>
    </row>
    <row r="192" spans="1:9" ht="15.75" thickBot="1">
      <c r="A192" s="737"/>
      <c r="B192" s="737"/>
      <c r="C192" s="739"/>
      <c r="D192" s="740"/>
      <c r="E192" s="740"/>
      <c r="F192" s="740"/>
      <c r="G192" s="740"/>
    </row>
    <row r="193" spans="1:9" ht="15.75" thickTop="1">
      <c r="A193" s="131" t="s">
        <v>57</v>
      </c>
      <c r="B193" s="132" t="s">
        <v>58</v>
      </c>
      <c r="C193" s="133">
        <v>23</v>
      </c>
      <c r="D193" s="133">
        <v>75</v>
      </c>
      <c r="E193" s="71">
        <f>D193/23</f>
        <v>3.2608695652173911</v>
      </c>
      <c r="F193" s="71">
        <f>E193*0.071</f>
        <v>0.23152173913043475</v>
      </c>
      <c r="G193" s="136">
        <f>F193*25</f>
        <v>5.7880434782608692</v>
      </c>
      <c r="I193" s="46">
        <v>5.7880434782608692</v>
      </c>
    </row>
    <row r="194" spans="1:9">
      <c r="A194" s="126" t="s">
        <v>59</v>
      </c>
      <c r="B194" s="134" t="s">
        <v>60</v>
      </c>
      <c r="C194" s="133">
        <v>23</v>
      </c>
      <c r="D194" s="135">
        <v>78</v>
      </c>
      <c r="E194" s="71">
        <f t="shared" ref="E194:E206" si="35">D194/23</f>
        <v>3.3913043478260869</v>
      </c>
      <c r="F194" s="67">
        <f>E194*0.071</f>
        <v>0.24078260869565216</v>
      </c>
      <c r="G194" s="71">
        <f t="shared" ref="G194:G206" si="36">F194*25</f>
        <v>6.0195652173913041</v>
      </c>
      <c r="I194" s="46">
        <v>6.0195652173913041</v>
      </c>
    </row>
    <row r="195" spans="1:9">
      <c r="A195" s="126" t="s">
        <v>61</v>
      </c>
      <c r="B195" s="134" t="s">
        <v>62</v>
      </c>
      <c r="C195" s="133">
        <v>23</v>
      </c>
      <c r="D195" s="135">
        <v>80</v>
      </c>
      <c r="E195" s="71">
        <f t="shared" si="35"/>
        <v>3.4782608695652173</v>
      </c>
      <c r="F195" s="67">
        <f t="shared" ref="F195:F206" si="37">E195*0.071</f>
        <v>0.24695652173913041</v>
      </c>
      <c r="G195" s="71">
        <f t="shared" si="36"/>
        <v>6.1739130434782599</v>
      </c>
      <c r="I195" s="46">
        <v>6.0195652173913041</v>
      </c>
    </row>
    <row r="196" spans="1:9">
      <c r="A196" s="126" t="s">
        <v>63</v>
      </c>
      <c r="B196" s="134" t="s">
        <v>64</v>
      </c>
      <c r="C196" s="133">
        <v>23</v>
      </c>
      <c r="D196" s="135">
        <v>81</v>
      </c>
      <c r="E196" s="71">
        <f t="shared" si="35"/>
        <v>3.5217391304347827</v>
      </c>
      <c r="F196" s="67">
        <f t="shared" si="37"/>
        <v>0.25004347826086953</v>
      </c>
      <c r="G196" s="71">
        <f t="shared" si="36"/>
        <v>6.2510869565217382</v>
      </c>
      <c r="I196" s="46">
        <v>6.0195652173913041</v>
      </c>
    </row>
    <row r="197" spans="1:9">
      <c r="A197" s="126" t="s">
        <v>65</v>
      </c>
      <c r="B197" s="134" t="s">
        <v>66</v>
      </c>
      <c r="C197" s="133">
        <v>23</v>
      </c>
      <c r="D197" s="135">
        <v>78</v>
      </c>
      <c r="E197" s="71">
        <f t="shared" si="35"/>
        <v>3.3913043478260869</v>
      </c>
      <c r="F197" s="67">
        <f t="shared" si="37"/>
        <v>0.24078260869565216</v>
      </c>
      <c r="G197" s="71">
        <f t="shared" si="36"/>
        <v>6.0195652173913041</v>
      </c>
      <c r="I197" s="46">
        <v>6.0195652173913041</v>
      </c>
    </row>
    <row r="198" spans="1:9">
      <c r="A198" s="126" t="s">
        <v>67</v>
      </c>
      <c r="B198" s="134" t="s">
        <v>68</v>
      </c>
      <c r="C198" s="133">
        <v>23</v>
      </c>
      <c r="D198" s="135">
        <v>79</v>
      </c>
      <c r="E198" s="71">
        <f t="shared" si="35"/>
        <v>3.4347826086956523</v>
      </c>
      <c r="F198" s="67">
        <f t="shared" si="37"/>
        <v>0.24386956521739128</v>
      </c>
      <c r="G198" s="71">
        <f t="shared" si="36"/>
        <v>6.0967391304347824</v>
      </c>
      <c r="I198" s="46">
        <v>6.0967391304347824</v>
      </c>
    </row>
    <row r="199" spans="1:9">
      <c r="A199" s="126" t="s">
        <v>69</v>
      </c>
      <c r="B199" s="134" t="s">
        <v>70</v>
      </c>
      <c r="C199" s="133">
        <v>23</v>
      </c>
      <c r="D199" s="135">
        <v>83</v>
      </c>
      <c r="E199" s="71">
        <f t="shared" si="35"/>
        <v>3.6086956521739131</v>
      </c>
      <c r="F199" s="67">
        <f t="shared" si="37"/>
        <v>0.25621739130434779</v>
      </c>
      <c r="G199" s="71">
        <f t="shared" si="36"/>
        <v>6.4054347826086948</v>
      </c>
      <c r="I199" s="46">
        <v>6.1739130434782599</v>
      </c>
    </row>
    <row r="200" spans="1:9">
      <c r="A200" s="126" t="s">
        <v>71</v>
      </c>
      <c r="B200" s="134" t="s">
        <v>72</v>
      </c>
      <c r="C200" s="133">
        <v>23</v>
      </c>
      <c r="D200" s="135">
        <v>78</v>
      </c>
      <c r="E200" s="71">
        <f t="shared" si="35"/>
        <v>3.3913043478260869</v>
      </c>
      <c r="F200" s="67">
        <f t="shared" si="37"/>
        <v>0.24078260869565216</v>
      </c>
      <c r="G200" s="71">
        <f t="shared" si="36"/>
        <v>6.0195652173913041</v>
      </c>
      <c r="I200" s="46">
        <v>6.2510869565217382</v>
      </c>
    </row>
    <row r="201" spans="1:9">
      <c r="A201" s="126" t="s">
        <v>73</v>
      </c>
      <c r="B201" s="134" t="s">
        <v>74</v>
      </c>
      <c r="C201" s="133">
        <v>23</v>
      </c>
      <c r="D201" s="33">
        <v>81</v>
      </c>
      <c r="E201" s="71">
        <f t="shared" si="35"/>
        <v>3.5217391304347827</v>
      </c>
      <c r="F201" s="67">
        <f t="shared" si="37"/>
        <v>0.25004347826086953</v>
      </c>
      <c r="G201" s="71">
        <f t="shared" si="36"/>
        <v>6.2510869565217382</v>
      </c>
      <c r="I201" s="46">
        <v>6.2510869565217382</v>
      </c>
    </row>
    <row r="202" spans="1:9">
      <c r="A202" s="126" t="s">
        <v>75</v>
      </c>
      <c r="B202" s="134" t="s">
        <v>76</v>
      </c>
      <c r="C202" s="133">
        <v>23</v>
      </c>
      <c r="D202" s="135">
        <v>78</v>
      </c>
      <c r="E202" s="71">
        <f t="shared" si="35"/>
        <v>3.3913043478260869</v>
      </c>
      <c r="F202" s="67">
        <f t="shared" si="37"/>
        <v>0.24078260869565216</v>
      </c>
      <c r="G202" s="71">
        <f t="shared" si="36"/>
        <v>6.0195652173913041</v>
      </c>
      <c r="I202" s="46">
        <v>6.2510869565217382</v>
      </c>
    </row>
    <row r="203" spans="1:9">
      <c r="A203" s="126" t="s">
        <v>77</v>
      </c>
      <c r="B203" s="134" t="s">
        <v>78</v>
      </c>
      <c r="C203" s="133">
        <v>23</v>
      </c>
      <c r="D203" s="135">
        <v>82</v>
      </c>
      <c r="E203" s="71">
        <f t="shared" si="35"/>
        <v>3.5652173913043477</v>
      </c>
      <c r="F203" s="67">
        <f t="shared" si="37"/>
        <v>0.25313043478260866</v>
      </c>
      <c r="G203" s="71">
        <f t="shared" si="36"/>
        <v>6.3282608695652165</v>
      </c>
      <c r="I203" s="46">
        <v>6.3282608695652165</v>
      </c>
    </row>
    <row r="204" spans="1:9">
      <c r="A204" s="113" t="s">
        <v>79</v>
      </c>
      <c r="B204" s="141" t="s">
        <v>80</v>
      </c>
      <c r="C204" s="133">
        <v>23</v>
      </c>
      <c r="D204" s="133">
        <v>85</v>
      </c>
      <c r="E204" s="71">
        <f t="shared" si="35"/>
        <v>3.6956521739130435</v>
      </c>
      <c r="F204" s="67">
        <f t="shared" si="37"/>
        <v>0.26239130434782604</v>
      </c>
      <c r="G204" s="140">
        <f t="shared" si="36"/>
        <v>6.5597826086956506</v>
      </c>
      <c r="I204" s="46">
        <v>6.3282608695652165</v>
      </c>
    </row>
    <row r="205" spans="1:9">
      <c r="A205" s="126" t="s">
        <v>81</v>
      </c>
      <c r="B205" s="134" t="s">
        <v>82</v>
      </c>
      <c r="C205" s="133">
        <v>23</v>
      </c>
      <c r="D205" s="135">
        <v>81</v>
      </c>
      <c r="E205" s="71">
        <f t="shared" si="35"/>
        <v>3.5217391304347827</v>
      </c>
      <c r="F205" s="67">
        <f t="shared" si="37"/>
        <v>0.25004347826086953</v>
      </c>
      <c r="G205" s="71">
        <f t="shared" si="36"/>
        <v>6.2510869565217382</v>
      </c>
      <c r="I205" s="46">
        <v>6.4054347826086948</v>
      </c>
    </row>
    <row r="206" spans="1:9">
      <c r="A206" s="126" t="s">
        <v>83</v>
      </c>
      <c r="B206" s="134" t="s">
        <v>84</v>
      </c>
      <c r="C206" s="133">
        <v>23</v>
      </c>
      <c r="D206" s="135">
        <v>82</v>
      </c>
      <c r="E206" s="71">
        <f t="shared" si="35"/>
        <v>3.5652173913043477</v>
      </c>
      <c r="F206" s="67">
        <f t="shared" si="37"/>
        <v>0.25313043478260866</v>
      </c>
      <c r="G206" s="71">
        <f t="shared" si="36"/>
        <v>6.3282608695652165</v>
      </c>
      <c r="I206" s="46">
        <v>6.5597826086956506</v>
      </c>
    </row>
    <row r="207" spans="1:9">
      <c r="A207" s="735" t="s">
        <v>30</v>
      </c>
      <c r="B207" s="735"/>
      <c r="C207" s="135"/>
      <c r="D207" s="142">
        <f>SUM(D194:D206)</f>
        <v>1046</v>
      </c>
      <c r="E207" s="143">
        <f>SUM(E193:E206)</f>
        <v>48.739130434782609</v>
      </c>
      <c r="F207" s="143">
        <f>SUM(F193:F206)</f>
        <v>3.4604782608695648</v>
      </c>
      <c r="G207" s="73">
        <f>SUM(G193:G206)</f>
        <v>86.511956521739123</v>
      </c>
    </row>
    <row r="208" spans="1:9">
      <c r="A208" s="281"/>
      <c r="B208" s="281"/>
      <c r="C208" s="282"/>
      <c r="D208" s="283"/>
      <c r="E208" s="284"/>
      <c r="F208" s="284"/>
      <c r="G208" s="286"/>
    </row>
    <row r="209" spans="1:9">
      <c r="A209" s="281"/>
      <c r="B209" s="281"/>
      <c r="C209" s="282"/>
      <c r="D209" s="283"/>
      <c r="E209" s="284"/>
      <c r="F209" s="284"/>
      <c r="G209" s="286"/>
    </row>
    <row r="210" spans="1:9">
      <c r="A210" s="281"/>
      <c r="B210" s="281"/>
      <c r="C210" s="282"/>
      <c r="D210" s="283"/>
      <c r="E210" s="284"/>
      <c r="F210" s="284"/>
      <c r="G210" s="286"/>
    </row>
    <row r="211" spans="1:9">
      <c r="A211" s="281"/>
      <c r="B211" s="281"/>
      <c r="C211" s="282"/>
      <c r="D211" s="283"/>
      <c r="E211" s="284"/>
      <c r="F211" s="284"/>
      <c r="G211" s="286"/>
    </row>
    <row r="215" spans="1:9" ht="19.5" thickBot="1">
      <c r="A215" s="128" t="s">
        <v>647</v>
      </c>
      <c r="B215" s="129"/>
      <c r="C215" s="130"/>
      <c r="D215" s="130"/>
      <c r="E215" s="130"/>
      <c r="F215" s="130"/>
      <c r="G215" s="130"/>
    </row>
    <row r="216" spans="1:9">
      <c r="A216" s="736" t="s">
        <v>45</v>
      </c>
      <c r="B216" s="736" t="s">
        <v>51</v>
      </c>
      <c r="C216" s="738" t="s">
        <v>52</v>
      </c>
      <c r="D216" s="732" t="s">
        <v>53</v>
      </c>
      <c r="E216" s="732" t="s">
        <v>237</v>
      </c>
      <c r="F216" s="732" t="s">
        <v>55</v>
      </c>
      <c r="G216" s="732" t="s">
        <v>56</v>
      </c>
    </row>
    <row r="217" spans="1:9" ht="15.75" thickBot="1">
      <c r="A217" s="737"/>
      <c r="B217" s="737"/>
      <c r="C217" s="739"/>
      <c r="D217" s="740"/>
      <c r="E217" s="740"/>
      <c r="F217" s="740"/>
      <c r="G217" s="740"/>
    </row>
    <row r="218" spans="1:9" ht="15.75" thickTop="1">
      <c r="A218" s="131" t="s">
        <v>57</v>
      </c>
      <c r="B218" s="132" t="s">
        <v>58</v>
      </c>
      <c r="C218" s="133">
        <v>29</v>
      </c>
      <c r="D218" s="133">
        <v>90</v>
      </c>
      <c r="E218" s="71">
        <f>D218/29</f>
        <v>3.103448275862069</v>
      </c>
      <c r="F218" s="71">
        <f>E218*0.071</f>
        <v>0.22034482758620688</v>
      </c>
      <c r="G218" s="136">
        <f>F218*25</f>
        <v>5.5086206896551717</v>
      </c>
      <c r="I218" s="46">
        <v>5.5086206896551717</v>
      </c>
    </row>
    <row r="219" spans="1:9">
      <c r="A219" s="126" t="s">
        <v>59</v>
      </c>
      <c r="B219" s="134" t="s">
        <v>60</v>
      </c>
      <c r="C219" s="133">
        <v>29</v>
      </c>
      <c r="D219" s="135">
        <v>91</v>
      </c>
      <c r="E219" s="71">
        <f t="shared" ref="E219:E231" si="38">D219/29</f>
        <v>3.1379310344827585</v>
      </c>
      <c r="F219" s="67">
        <f>E219*0.071</f>
        <v>0.22279310344827583</v>
      </c>
      <c r="G219" s="71">
        <f t="shared" ref="G219:G231" si="39">F219*25</f>
        <v>5.5698275862068956</v>
      </c>
      <c r="I219" s="46">
        <v>5.5698275862068956</v>
      </c>
    </row>
    <row r="220" spans="1:9">
      <c r="A220" s="126" t="s">
        <v>61</v>
      </c>
      <c r="B220" s="134" t="s">
        <v>62</v>
      </c>
      <c r="C220" s="133">
        <v>29</v>
      </c>
      <c r="D220" s="135">
        <v>94</v>
      </c>
      <c r="E220" s="71">
        <f t="shared" si="38"/>
        <v>3.2413793103448274</v>
      </c>
      <c r="F220" s="67">
        <f t="shared" ref="F220:F231" si="40">E220*0.071</f>
        <v>0.23013793103448271</v>
      </c>
      <c r="G220" s="71">
        <f t="shared" si="39"/>
        <v>5.753448275862068</v>
      </c>
      <c r="I220" s="46">
        <v>5.753448275862068</v>
      </c>
    </row>
    <row r="221" spans="1:9">
      <c r="A221" s="126" t="s">
        <v>63</v>
      </c>
      <c r="B221" s="134" t="s">
        <v>64</v>
      </c>
      <c r="C221" s="133">
        <v>29</v>
      </c>
      <c r="D221" s="135">
        <v>102</v>
      </c>
      <c r="E221" s="71">
        <f t="shared" si="38"/>
        <v>3.5172413793103448</v>
      </c>
      <c r="F221" s="67">
        <f t="shared" si="40"/>
        <v>0.24972413793103446</v>
      </c>
      <c r="G221" s="71">
        <f t="shared" si="39"/>
        <v>6.2431034482758614</v>
      </c>
      <c r="I221" s="46">
        <v>5.753448275862068</v>
      </c>
    </row>
    <row r="222" spans="1:9">
      <c r="A222" s="126" t="s">
        <v>65</v>
      </c>
      <c r="B222" s="134" t="s">
        <v>66</v>
      </c>
      <c r="C222" s="133">
        <v>29</v>
      </c>
      <c r="D222" s="135">
        <v>97</v>
      </c>
      <c r="E222" s="71">
        <f t="shared" si="38"/>
        <v>3.3448275862068964</v>
      </c>
      <c r="F222" s="67">
        <f t="shared" si="40"/>
        <v>0.23748275862068963</v>
      </c>
      <c r="G222" s="71">
        <f t="shared" si="39"/>
        <v>5.9370689655172404</v>
      </c>
      <c r="I222" s="46">
        <v>5.753448275862068</v>
      </c>
    </row>
    <row r="223" spans="1:9">
      <c r="A223" s="126" t="s">
        <v>67</v>
      </c>
      <c r="B223" s="134" t="s">
        <v>68</v>
      </c>
      <c r="C223" s="133">
        <v>29</v>
      </c>
      <c r="D223" s="135">
        <v>102</v>
      </c>
      <c r="E223" s="71">
        <f t="shared" si="38"/>
        <v>3.5172413793103448</v>
      </c>
      <c r="F223" s="67">
        <f t="shared" si="40"/>
        <v>0.24972413793103446</v>
      </c>
      <c r="G223" s="71">
        <f t="shared" si="39"/>
        <v>6.2431034482758614</v>
      </c>
      <c r="I223" s="46">
        <v>5.8758620689655165</v>
      </c>
    </row>
    <row r="224" spans="1:9">
      <c r="A224" s="126" t="s">
        <v>69</v>
      </c>
      <c r="B224" s="134" t="s">
        <v>70</v>
      </c>
      <c r="C224" s="133">
        <v>29</v>
      </c>
      <c r="D224" s="135">
        <v>96</v>
      </c>
      <c r="E224" s="71">
        <f t="shared" si="38"/>
        <v>3.3103448275862069</v>
      </c>
      <c r="F224" s="67">
        <f t="shared" si="40"/>
        <v>0.23503448275862066</v>
      </c>
      <c r="G224" s="71">
        <f t="shared" si="39"/>
        <v>5.8758620689655165</v>
      </c>
      <c r="I224" s="46">
        <v>5.9370689655172404</v>
      </c>
    </row>
    <row r="225" spans="1:9">
      <c r="A225" s="126" t="s">
        <v>71</v>
      </c>
      <c r="B225" s="134" t="s">
        <v>72</v>
      </c>
      <c r="C225" s="133">
        <v>29</v>
      </c>
      <c r="D225" s="135">
        <v>94</v>
      </c>
      <c r="E225" s="71">
        <f t="shared" si="38"/>
        <v>3.2413793103448274</v>
      </c>
      <c r="F225" s="67">
        <f t="shared" si="40"/>
        <v>0.23013793103448271</v>
      </c>
      <c r="G225" s="71">
        <f t="shared" si="39"/>
        <v>5.753448275862068</v>
      </c>
      <c r="I225" s="46">
        <v>5.9370689655172404</v>
      </c>
    </row>
    <row r="226" spans="1:9">
      <c r="A226" s="126" t="s">
        <v>73</v>
      </c>
      <c r="B226" s="134" t="s">
        <v>74</v>
      </c>
      <c r="C226" s="133">
        <v>29</v>
      </c>
      <c r="D226" s="244">
        <v>101</v>
      </c>
      <c r="E226" s="71">
        <f t="shared" si="38"/>
        <v>3.4827586206896552</v>
      </c>
      <c r="F226" s="67">
        <f t="shared" si="40"/>
        <v>0.24727586206896551</v>
      </c>
      <c r="G226" s="71">
        <f t="shared" si="39"/>
        <v>6.1818965517241375</v>
      </c>
      <c r="I226" s="46">
        <v>6.1206896551724128</v>
      </c>
    </row>
    <row r="227" spans="1:9">
      <c r="A227" s="126" t="s">
        <v>75</v>
      </c>
      <c r="B227" s="134" t="s">
        <v>76</v>
      </c>
      <c r="C227" s="133">
        <v>29</v>
      </c>
      <c r="D227" s="135">
        <v>94</v>
      </c>
      <c r="E227" s="71">
        <f t="shared" si="38"/>
        <v>3.2413793103448274</v>
      </c>
      <c r="F227" s="67">
        <f t="shared" si="40"/>
        <v>0.23013793103448271</v>
      </c>
      <c r="G227" s="71">
        <f t="shared" si="39"/>
        <v>5.753448275862068</v>
      </c>
      <c r="I227" s="46">
        <v>6.1818965517241375</v>
      </c>
    </row>
    <row r="228" spans="1:9">
      <c r="A228" s="126" t="s">
        <v>77</v>
      </c>
      <c r="B228" s="134" t="s">
        <v>78</v>
      </c>
      <c r="C228" s="133">
        <v>29</v>
      </c>
      <c r="D228" s="135">
        <v>97</v>
      </c>
      <c r="E228" s="71">
        <f t="shared" si="38"/>
        <v>3.3448275862068964</v>
      </c>
      <c r="F228" s="67">
        <f t="shared" si="40"/>
        <v>0.23748275862068963</v>
      </c>
      <c r="G228" s="71">
        <f t="shared" si="39"/>
        <v>5.9370689655172404</v>
      </c>
      <c r="I228" s="46">
        <v>6.1818965517241375</v>
      </c>
    </row>
    <row r="229" spans="1:9">
      <c r="A229" s="243" t="s">
        <v>79</v>
      </c>
      <c r="B229" s="141" t="s">
        <v>80</v>
      </c>
      <c r="C229" s="133">
        <v>29</v>
      </c>
      <c r="D229" s="133">
        <v>101</v>
      </c>
      <c r="E229" s="71">
        <f t="shared" si="38"/>
        <v>3.4827586206896552</v>
      </c>
      <c r="F229" s="67">
        <f t="shared" si="40"/>
        <v>0.24727586206896551</v>
      </c>
      <c r="G229" s="71">
        <f t="shared" si="39"/>
        <v>6.1818965517241375</v>
      </c>
      <c r="I229" s="46">
        <v>6.2431034482758614</v>
      </c>
    </row>
    <row r="230" spans="1:9">
      <c r="A230" s="126" t="s">
        <v>81</v>
      </c>
      <c r="B230" s="134" t="s">
        <v>82</v>
      </c>
      <c r="C230" s="133">
        <v>29</v>
      </c>
      <c r="D230" s="135">
        <v>100</v>
      </c>
      <c r="E230" s="71">
        <f t="shared" si="38"/>
        <v>3.4482758620689653</v>
      </c>
      <c r="F230" s="67">
        <f t="shared" si="40"/>
        <v>0.24482758620689651</v>
      </c>
      <c r="G230" s="71">
        <f t="shared" si="39"/>
        <v>6.1206896551724128</v>
      </c>
      <c r="I230" s="46">
        <v>6.2431034482758614</v>
      </c>
    </row>
    <row r="231" spans="1:9">
      <c r="A231" s="126" t="s">
        <v>83</v>
      </c>
      <c r="B231" s="134" t="s">
        <v>84</v>
      </c>
      <c r="C231" s="133">
        <v>29</v>
      </c>
      <c r="D231" s="135">
        <v>102</v>
      </c>
      <c r="E231" s="71">
        <f t="shared" si="38"/>
        <v>3.5172413793103448</v>
      </c>
      <c r="F231" s="67">
        <f t="shared" si="40"/>
        <v>0.24972413793103446</v>
      </c>
      <c r="G231" s="140">
        <f t="shared" si="39"/>
        <v>6.2431034482758614</v>
      </c>
      <c r="I231" s="46">
        <v>6.2431034482758614</v>
      </c>
    </row>
    <row r="232" spans="1:9">
      <c r="A232" s="735" t="s">
        <v>30</v>
      </c>
      <c r="B232" s="735"/>
      <c r="C232" s="135"/>
      <c r="D232" s="142">
        <f>SUM(D219:D231)</f>
        <v>1271</v>
      </c>
      <c r="E232" s="143">
        <f>SUM(E218:E231)</f>
        <v>46.931034482758626</v>
      </c>
      <c r="F232" s="143">
        <f>SUM(F218:F231)</f>
        <v>3.3321034482758622</v>
      </c>
      <c r="G232" s="73">
        <f>SUM(G218:G231)</f>
        <v>83.302586206896535</v>
      </c>
    </row>
    <row r="235" spans="1:9" ht="19.5" thickBot="1">
      <c r="A235" s="128" t="s">
        <v>648</v>
      </c>
      <c r="B235" s="129"/>
      <c r="C235" s="130"/>
      <c r="D235" s="130"/>
      <c r="E235" s="130"/>
      <c r="F235" s="130"/>
      <c r="G235" s="130"/>
    </row>
    <row r="236" spans="1:9">
      <c r="A236" s="736" t="s">
        <v>45</v>
      </c>
      <c r="B236" s="736" t="s">
        <v>51</v>
      </c>
      <c r="C236" s="738" t="s">
        <v>52</v>
      </c>
      <c r="D236" s="732" t="s">
        <v>53</v>
      </c>
      <c r="E236" s="732" t="s">
        <v>238</v>
      </c>
      <c r="F236" s="732" t="s">
        <v>55</v>
      </c>
      <c r="G236" s="732" t="s">
        <v>56</v>
      </c>
    </row>
    <row r="237" spans="1:9" ht="15.75" thickBot="1">
      <c r="A237" s="737"/>
      <c r="B237" s="737"/>
      <c r="C237" s="739"/>
      <c r="D237" s="740"/>
      <c r="E237" s="740"/>
      <c r="F237" s="740"/>
      <c r="G237" s="740"/>
    </row>
    <row r="238" spans="1:9" ht="15.75" thickTop="1">
      <c r="A238" s="131" t="s">
        <v>57</v>
      </c>
      <c r="B238" s="132" t="s">
        <v>58</v>
      </c>
      <c r="C238" s="133">
        <v>10</v>
      </c>
      <c r="D238" s="133">
        <v>27</v>
      </c>
      <c r="E238" s="71">
        <f>D238/10</f>
        <v>2.7</v>
      </c>
      <c r="F238" s="71">
        <f>E238*0.071</f>
        <v>0.19170000000000001</v>
      </c>
      <c r="G238" s="136">
        <f>F238*25</f>
        <v>4.7925000000000004</v>
      </c>
      <c r="I238" s="46">
        <v>4.7925000000000004</v>
      </c>
    </row>
    <row r="239" spans="1:9">
      <c r="A239" s="126" t="s">
        <v>59</v>
      </c>
      <c r="B239" s="134" t="s">
        <v>60</v>
      </c>
      <c r="C239" s="133">
        <v>10</v>
      </c>
      <c r="D239" s="135">
        <v>29</v>
      </c>
      <c r="E239" s="71">
        <f t="shared" ref="E239:E251" si="41">D239/10</f>
        <v>2.9</v>
      </c>
      <c r="F239" s="67">
        <f>E239*0.071</f>
        <v>0.20589999999999997</v>
      </c>
      <c r="G239" s="71">
        <f t="shared" ref="G239:G251" si="42">F239*25</f>
        <v>5.1474999999999991</v>
      </c>
      <c r="I239" s="46">
        <v>4.7925000000000004</v>
      </c>
    </row>
    <row r="240" spans="1:9">
      <c r="A240" s="126" t="s">
        <v>61</v>
      </c>
      <c r="B240" s="134" t="s">
        <v>62</v>
      </c>
      <c r="C240" s="133">
        <v>10</v>
      </c>
      <c r="D240" s="135">
        <v>31</v>
      </c>
      <c r="E240" s="71">
        <f t="shared" si="41"/>
        <v>3.1</v>
      </c>
      <c r="F240" s="67">
        <f t="shared" ref="F240:F251" si="43">E240*0.071</f>
        <v>0.22009999999999999</v>
      </c>
      <c r="G240" s="71">
        <f t="shared" si="42"/>
        <v>5.5024999999999995</v>
      </c>
      <c r="I240" s="46">
        <v>4.97</v>
      </c>
    </row>
    <row r="241" spans="1:9">
      <c r="A241" s="126" t="s">
        <v>63</v>
      </c>
      <c r="B241" s="134" t="s">
        <v>64</v>
      </c>
      <c r="C241" s="133">
        <v>10</v>
      </c>
      <c r="D241" s="135">
        <v>29</v>
      </c>
      <c r="E241" s="71">
        <f t="shared" si="41"/>
        <v>2.9</v>
      </c>
      <c r="F241" s="67">
        <f t="shared" si="43"/>
        <v>0.20589999999999997</v>
      </c>
      <c r="G241" s="71">
        <f t="shared" si="42"/>
        <v>5.1474999999999991</v>
      </c>
      <c r="I241" s="46">
        <v>4.97</v>
      </c>
    </row>
    <row r="242" spans="1:9">
      <c r="A242" s="126" t="s">
        <v>65</v>
      </c>
      <c r="B242" s="134" t="s">
        <v>66</v>
      </c>
      <c r="C242" s="133">
        <v>10</v>
      </c>
      <c r="D242" s="135">
        <v>29</v>
      </c>
      <c r="E242" s="71">
        <f t="shared" si="41"/>
        <v>2.9</v>
      </c>
      <c r="F242" s="67">
        <f t="shared" si="43"/>
        <v>0.20589999999999997</v>
      </c>
      <c r="G242" s="71">
        <f t="shared" si="42"/>
        <v>5.1474999999999991</v>
      </c>
      <c r="I242" s="46">
        <v>5.1474999999999991</v>
      </c>
    </row>
    <row r="243" spans="1:9">
      <c r="A243" s="126" t="s">
        <v>67</v>
      </c>
      <c r="B243" s="134" t="s">
        <v>68</v>
      </c>
      <c r="C243" s="133">
        <v>10</v>
      </c>
      <c r="D243" s="135">
        <v>29</v>
      </c>
      <c r="E243" s="71">
        <f t="shared" si="41"/>
        <v>2.9</v>
      </c>
      <c r="F243" s="67">
        <f t="shared" si="43"/>
        <v>0.20589999999999997</v>
      </c>
      <c r="G243" s="71">
        <f t="shared" si="42"/>
        <v>5.1474999999999991</v>
      </c>
      <c r="I243" s="46">
        <v>5.1474999999999991</v>
      </c>
    </row>
    <row r="244" spans="1:9">
      <c r="A244" s="126" t="s">
        <v>69</v>
      </c>
      <c r="B244" s="134" t="s">
        <v>70</v>
      </c>
      <c r="C244" s="133">
        <v>10</v>
      </c>
      <c r="D244" s="135">
        <v>28</v>
      </c>
      <c r="E244" s="71">
        <f t="shared" si="41"/>
        <v>2.8</v>
      </c>
      <c r="F244" s="67">
        <f t="shared" si="43"/>
        <v>0.19879999999999998</v>
      </c>
      <c r="G244" s="71">
        <f t="shared" si="42"/>
        <v>4.97</v>
      </c>
      <c r="I244" s="46">
        <v>5.1474999999999991</v>
      </c>
    </row>
    <row r="245" spans="1:9">
      <c r="A245" s="126" t="s">
        <v>71</v>
      </c>
      <c r="B245" s="134" t="s">
        <v>72</v>
      </c>
      <c r="C245" s="133">
        <v>10</v>
      </c>
      <c r="D245" s="135">
        <v>30</v>
      </c>
      <c r="E245" s="71">
        <f t="shared" si="41"/>
        <v>3</v>
      </c>
      <c r="F245" s="67">
        <f t="shared" si="43"/>
        <v>0.21299999999999997</v>
      </c>
      <c r="G245" s="71">
        <f t="shared" si="42"/>
        <v>5.3249999999999993</v>
      </c>
      <c r="I245" s="46">
        <v>5.1474999999999991</v>
      </c>
    </row>
    <row r="246" spans="1:9">
      <c r="A246" s="126" t="s">
        <v>73</v>
      </c>
      <c r="B246" s="134" t="s">
        <v>74</v>
      </c>
      <c r="C246" s="133">
        <v>10</v>
      </c>
      <c r="D246" s="244">
        <v>30</v>
      </c>
      <c r="E246" s="71">
        <f t="shared" si="41"/>
        <v>3</v>
      </c>
      <c r="F246" s="67">
        <f t="shared" si="43"/>
        <v>0.21299999999999997</v>
      </c>
      <c r="G246" s="71">
        <f t="shared" si="42"/>
        <v>5.3249999999999993</v>
      </c>
      <c r="I246" s="46">
        <v>5.1474999999999991</v>
      </c>
    </row>
    <row r="247" spans="1:9">
      <c r="A247" s="126" t="s">
        <v>75</v>
      </c>
      <c r="B247" s="134" t="s">
        <v>76</v>
      </c>
      <c r="C247" s="133">
        <v>10</v>
      </c>
      <c r="D247" s="135">
        <v>29</v>
      </c>
      <c r="E247" s="71">
        <f t="shared" si="41"/>
        <v>2.9</v>
      </c>
      <c r="F247" s="67">
        <f t="shared" si="43"/>
        <v>0.20589999999999997</v>
      </c>
      <c r="G247" s="71">
        <f t="shared" si="42"/>
        <v>5.1474999999999991</v>
      </c>
      <c r="I247" s="46">
        <v>5.3249999999999993</v>
      </c>
    </row>
    <row r="248" spans="1:9">
      <c r="A248" s="126" t="s">
        <v>77</v>
      </c>
      <c r="B248" s="134" t="s">
        <v>78</v>
      </c>
      <c r="C248" s="133">
        <v>10</v>
      </c>
      <c r="D248" s="135">
        <v>28</v>
      </c>
      <c r="E248" s="71">
        <f t="shared" si="41"/>
        <v>2.8</v>
      </c>
      <c r="F248" s="67">
        <f t="shared" si="43"/>
        <v>0.19879999999999998</v>
      </c>
      <c r="G248" s="71">
        <f t="shared" si="42"/>
        <v>4.97</v>
      </c>
      <c r="I248" s="46">
        <v>5.3249999999999993</v>
      </c>
    </row>
    <row r="249" spans="1:9">
      <c r="A249" s="243" t="s">
        <v>79</v>
      </c>
      <c r="B249" s="141" t="s">
        <v>80</v>
      </c>
      <c r="C249" s="133">
        <v>10</v>
      </c>
      <c r="D249" s="133">
        <v>27</v>
      </c>
      <c r="E249" s="71">
        <f t="shared" si="41"/>
        <v>2.7</v>
      </c>
      <c r="F249" s="67">
        <f t="shared" si="43"/>
        <v>0.19170000000000001</v>
      </c>
      <c r="G249" s="136">
        <f t="shared" si="42"/>
        <v>4.7925000000000004</v>
      </c>
      <c r="I249" s="46">
        <v>5.3249999999999993</v>
      </c>
    </row>
    <row r="250" spans="1:9">
      <c r="A250" s="126" t="s">
        <v>81</v>
      </c>
      <c r="B250" s="134" t="s">
        <v>82</v>
      </c>
      <c r="C250" s="133">
        <v>10</v>
      </c>
      <c r="D250" s="135">
        <v>33</v>
      </c>
      <c r="E250" s="71">
        <f t="shared" si="41"/>
        <v>3.3</v>
      </c>
      <c r="F250" s="67">
        <f t="shared" si="43"/>
        <v>0.23429999999999995</v>
      </c>
      <c r="G250" s="140">
        <f t="shared" si="42"/>
        <v>5.857499999999999</v>
      </c>
      <c r="I250" s="46">
        <v>5.5024999999999995</v>
      </c>
    </row>
    <row r="251" spans="1:9">
      <c r="A251" s="126" t="s">
        <v>83</v>
      </c>
      <c r="B251" s="134" t="s">
        <v>84</v>
      </c>
      <c r="C251" s="133">
        <v>10</v>
      </c>
      <c r="D251" s="135">
        <v>30</v>
      </c>
      <c r="E251" s="71">
        <f t="shared" si="41"/>
        <v>3</v>
      </c>
      <c r="F251" s="67">
        <f t="shared" si="43"/>
        <v>0.21299999999999997</v>
      </c>
      <c r="G251" s="71">
        <f t="shared" si="42"/>
        <v>5.3249999999999993</v>
      </c>
      <c r="I251" s="46">
        <v>5.857499999999999</v>
      </c>
    </row>
    <row r="252" spans="1:9">
      <c r="A252" s="735" t="s">
        <v>30</v>
      </c>
      <c r="B252" s="735"/>
      <c r="C252" s="135"/>
      <c r="D252" s="142">
        <f>SUM(D239:D251)</f>
        <v>382</v>
      </c>
      <c r="E252" s="143">
        <f>SUM(E238:E251)</f>
        <v>40.9</v>
      </c>
      <c r="F252" s="143">
        <f>SUM(F238:F251)</f>
        <v>2.9038999999999993</v>
      </c>
      <c r="G252" s="73">
        <f>SUM(G238:G251)</f>
        <v>72.597499999999997</v>
      </c>
    </row>
    <row r="255" spans="1:9" ht="19.5" thickBot="1">
      <c r="A255" s="128" t="s">
        <v>649</v>
      </c>
      <c r="B255" s="129"/>
      <c r="C255" s="130"/>
      <c r="D255" s="130"/>
      <c r="E255" s="130"/>
      <c r="F255" s="130"/>
      <c r="G255" s="130"/>
    </row>
    <row r="256" spans="1:9">
      <c r="A256" s="736" t="s">
        <v>45</v>
      </c>
      <c r="B256" s="736" t="s">
        <v>51</v>
      </c>
      <c r="C256" s="738" t="s">
        <v>52</v>
      </c>
      <c r="D256" s="732" t="s">
        <v>53</v>
      </c>
      <c r="E256" s="732" t="s">
        <v>238</v>
      </c>
      <c r="F256" s="732" t="s">
        <v>55</v>
      </c>
      <c r="G256" s="732" t="s">
        <v>56</v>
      </c>
    </row>
    <row r="257" spans="1:9" ht="15.75" thickBot="1">
      <c r="A257" s="737"/>
      <c r="B257" s="737"/>
      <c r="C257" s="739"/>
      <c r="D257" s="740"/>
      <c r="E257" s="740"/>
      <c r="F257" s="740"/>
      <c r="G257" s="740"/>
    </row>
    <row r="258" spans="1:9" ht="15.75" thickTop="1">
      <c r="A258" s="131" t="s">
        <v>57</v>
      </c>
      <c r="B258" s="132" t="s">
        <v>58</v>
      </c>
      <c r="C258" s="133">
        <v>10</v>
      </c>
      <c r="D258" s="133">
        <v>29</v>
      </c>
      <c r="E258" s="71">
        <f>D258/10</f>
        <v>2.9</v>
      </c>
      <c r="F258" s="71">
        <f>E258*0.071</f>
        <v>0.20589999999999997</v>
      </c>
      <c r="G258" s="71">
        <f>F258*25</f>
        <v>5.1474999999999991</v>
      </c>
      <c r="I258" s="46">
        <v>4.7925000000000004</v>
      </c>
    </row>
    <row r="259" spans="1:9">
      <c r="A259" s="126" t="s">
        <v>59</v>
      </c>
      <c r="B259" s="134" t="s">
        <v>60</v>
      </c>
      <c r="C259" s="133">
        <v>10</v>
      </c>
      <c r="D259" s="135">
        <v>28</v>
      </c>
      <c r="E259" s="71">
        <f t="shared" ref="E259:E271" si="44">D259/10</f>
        <v>2.8</v>
      </c>
      <c r="F259" s="67">
        <f>E259*0.071</f>
        <v>0.19879999999999998</v>
      </c>
      <c r="G259" s="71">
        <f t="shared" ref="G259:G271" si="45">F259*25</f>
        <v>4.97</v>
      </c>
      <c r="I259" s="46">
        <v>4.97</v>
      </c>
    </row>
    <row r="260" spans="1:9">
      <c r="A260" s="126" t="s">
        <v>61</v>
      </c>
      <c r="B260" s="134" t="s">
        <v>62</v>
      </c>
      <c r="C260" s="133">
        <v>10</v>
      </c>
      <c r="D260" s="135">
        <v>27</v>
      </c>
      <c r="E260" s="71">
        <f t="shared" si="44"/>
        <v>2.7</v>
      </c>
      <c r="F260" s="67">
        <f t="shared" ref="F260:F271" si="46">E260*0.071</f>
        <v>0.19170000000000001</v>
      </c>
      <c r="G260" s="136">
        <f t="shared" si="45"/>
        <v>4.7925000000000004</v>
      </c>
      <c r="I260" s="46">
        <v>5.1474999999999991</v>
      </c>
    </row>
    <row r="261" spans="1:9">
      <c r="A261" s="126" t="s">
        <v>63</v>
      </c>
      <c r="B261" s="134" t="s">
        <v>64</v>
      </c>
      <c r="C261" s="133">
        <v>10</v>
      </c>
      <c r="D261" s="135">
        <v>29</v>
      </c>
      <c r="E261" s="71">
        <f t="shared" si="44"/>
        <v>2.9</v>
      </c>
      <c r="F261" s="67">
        <f t="shared" si="46"/>
        <v>0.20589999999999997</v>
      </c>
      <c r="G261" s="71">
        <f t="shared" si="45"/>
        <v>5.1474999999999991</v>
      </c>
      <c r="I261" s="46">
        <v>5.1474999999999991</v>
      </c>
    </row>
    <row r="262" spans="1:9">
      <c r="A262" s="126" t="s">
        <v>65</v>
      </c>
      <c r="B262" s="134" t="s">
        <v>66</v>
      </c>
      <c r="C262" s="133">
        <v>10</v>
      </c>
      <c r="D262" s="135">
        <v>31</v>
      </c>
      <c r="E262" s="71">
        <f t="shared" si="44"/>
        <v>3.1</v>
      </c>
      <c r="F262" s="67">
        <f t="shared" si="46"/>
        <v>0.22009999999999999</v>
      </c>
      <c r="G262" s="140">
        <f t="shared" si="45"/>
        <v>5.5024999999999995</v>
      </c>
      <c r="I262" s="46">
        <v>5.1474999999999991</v>
      </c>
    </row>
    <row r="263" spans="1:9">
      <c r="A263" s="126" t="s">
        <v>67</v>
      </c>
      <c r="B263" s="134" t="s">
        <v>68</v>
      </c>
      <c r="C263" s="133">
        <v>10</v>
      </c>
      <c r="D263" s="135">
        <v>30</v>
      </c>
      <c r="E263" s="71">
        <f t="shared" si="44"/>
        <v>3</v>
      </c>
      <c r="F263" s="67">
        <f t="shared" si="46"/>
        <v>0.21299999999999997</v>
      </c>
      <c r="G263" s="71">
        <f t="shared" si="45"/>
        <v>5.3249999999999993</v>
      </c>
      <c r="I263" s="46">
        <v>5.1474999999999991</v>
      </c>
    </row>
    <row r="264" spans="1:9">
      <c r="A264" s="126" t="s">
        <v>69</v>
      </c>
      <c r="B264" s="134" t="s">
        <v>70</v>
      </c>
      <c r="C264" s="133">
        <v>10</v>
      </c>
      <c r="D264" s="135">
        <v>29</v>
      </c>
      <c r="E264" s="71">
        <f t="shared" si="44"/>
        <v>2.9</v>
      </c>
      <c r="F264" s="67">
        <f t="shared" si="46"/>
        <v>0.20589999999999997</v>
      </c>
      <c r="G264" s="71">
        <f t="shared" si="45"/>
        <v>5.1474999999999991</v>
      </c>
      <c r="I264" s="46">
        <v>5.3249999999999993</v>
      </c>
    </row>
    <row r="265" spans="1:9">
      <c r="A265" s="126" t="s">
        <v>71</v>
      </c>
      <c r="B265" s="134" t="s">
        <v>72</v>
      </c>
      <c r="C265" s="133">
        <v>10</v>
      </c>
      <c r="D265" s="135">
        <v>31</v>
      </c>
      <c r="E265" s="71">
        <f t="shared" si="44"/>
        <v>3.1</v>
      </c>
      <c r="F265" s="67">
        <f t="shared" si="46"/>
        <v>0.22009999999999999</v>
      </c>
      <c r="G265" s="140">
        <f t="shared" si="45"/>
        <v>5.5024999999999995</v>
      </c>
      <c r="I265" s="46">
        <v>5.3249999999999993</v>
      </c>
    </row>
    <row r="266" spans="1:9">
      <c r="A266" s="126" t="s">
        <v>73</v>
      </c>
      <c r="B266" s="134" t="s">
        <v>74</v>
      </c>
      <c r="C266" s="133">
        <v>10</v>
      </c>
      <c r="D266" s="244">
        <v>30</v>
      </c>
      <c r="E266" s="71">
        <f t="shared" si="44"/>
        <v>3</v>
      </c>
      <c r="F266" s="67">
        <f t="shared" si="46"/>
        <v>0.21299999999999997</v>
      </c>
      <c r="G266" s="71">
        <f t="shared" si="45"/>
        <v>5.3249999999999993</v>
      </c>
      <c r="I266" s="46">
        <v>5.3249999999999993</v>
      </c>
    </row>
    <row r="267" spans="1:9">
      <c r="A267" s="126" t="s">
        <v>75</v>
      </c>
      <c r="B267" s="134" t="s">
        <v>76</v>
      </c>
      <c r="C267" s="133">
        <v>10</v>
      </c>
      <c r="D267" s="135">
        <v>29</v>
      </c>
      <c r="E267" s="71">
        <f t="shared" si="44"/>
        <v>2.9</v>
      </c>
      <c r="F267" s="67">
        <f t="shared" si="46"/>
        <v>0.20589999999999997</v>
      </c>
      <c r="G267" s="71">
        <f t="shared" si="45"/>
        <v>5.1474999999999991</v>
      </c>
      <c r="I267" s="46">
        <v>5.3249999999999993</v>
      </c>
    </row>
    <row r="268" spans="1:9">
      <c r="A268" s="126" t="s">
        <v>77</v>
      </c>
      <c r="B268" s="134" t="s">
        <v>78</v>
      </c>
      <c r="C268" s="133">
        <v>10</v>
      </c>
      <c r="D268" s="135">
        <v>30</v>
      </c>
      <c r="E268" s="71">
        <f t="shared" si="44"/>
        <v>3</v>
      </c>
      <c r="F268" s="67">
        <f t="shared" si="46"/>
        <v>0.21299999999999997</v>
      </c>
      <c r="G268" s="71">
        <f t="shared" si="45"/>
        <v>5.3249999999999993</v>
      </c>
      <c r="I268" s="46">
        <v>5.3249999999999993</v>
      </c>
    </row>
    <row r="269" spans="1:9">
      <c r="A269" s="243" t="s">
        <v>79</v>
      </c>
      <c r="B269" s="141" t="s">
        <v>80</v>
      </c>
      <c r="C269" s="133">
        <v>10</v>
      </c>
      <c r="D269" s="133">
        <v>31</v>
      </c>
      <c r="E269" s="71">
        <f t="shared" si="44"/>
        <v>3.1</v>
      </c>
      <c r="F269" s="67">
        <f t="shared" si="46"/>
        <v>0.22009999999999999</v>
      </c>
      <c r="G269" s="140">
        <f t="shared" si="45"/>
        <v>5.5024999999999995</v>
      </c>
      <c r="I269" s="46">
        <v>5.5024999999999995</v>
      </c>
    </row>
    <row r="270" spans="1:9">
      <c r="A270" s="126" t="s">
        <v>81</v>
      </c>
      <c r="B270" s="134" t="s">
        <v>82</v>
      </c>
      <c r="C270" s="133">
        <v>10</v>
      </c>
      <c r="D270" s="135">
        <v>30</v>
      </c>
      <c r="E270" s="71">
        <f t="shared" si="44"/>
        <v>3</v>
      </c>
      <c r="F270" s="67">
        <f t="shared" si="46"/>
        <v>0.21299999999999997</v>
      </c>
      <c r="G270" s="71">
        <f t="shared" si="45"/>
        <v>5.3249999999999993</v>
      </c>
      <c r="I270" s="46">
        <v>5.5024999999999995</v>
      </c>
    </row>
    <row r="271" spans="1:9">
      <c r="A271" s="126" t="s">
        <v>83</v>
      </c>
      <c r="B271" s="134" t="s">
        <v>84</v>
      </c>
      <c r="C271" s="133">
        <v>10</v>
      </c>
      <c r="D271" s="135">
        <v>30</v>
      </c>
      <c r="E271" s="71">
        <f t="shared" si="44"/>
        <v>3</v>
      </c>
      <c r="F271" s="67">
        <f t="shared" si="46"/>
        <v>0.21299999999999997</v>
      </c>
      <c r="G271" s="71">
        <f t="shared" si="45"/>
        <v>5.3249999999999993</v>
      </c>
      <c r="I271" s="46">
        <v>5.5024999999999995</v>
      </c>
    </row>
    <row r="272" spans="1:9">
      <c r="A272" s="735" t="s">
        <v>30</v>
      </c>
      <c r="B272" s="735"/>
      <c r="C272" s="135"/>
      <c r="D272" s="142">
        <f>SUM(D259:D271)</f>
        <v>385</v>
      </c>
      <c r="E272" s="143">
        <f>SUM(E258:E271)</f>
        <v>41.4</v>
      </c>
      <c r="F272" s="143">
        <f>SUM(F258:F271)</f>
        <v>2.9393999999999996</v>
      </c>
      <c r="G272" s="73">
        <f>SUM(G258:G271)</f>
        <v>73.484999999999985</v>
      </c>
    </row>
    <row r="273" spans="1:9">
      <c r="A273" s="281"/>
      <c r="B273" s="281"/>
      <c r="C273" s="282"/>
      <c r="D273" s="283"/>
      <c r="E273" s="284"/>
      <c r="F273" s="284"/>
      <c r="G273" s="286"/>
    </row>
    <row r="274" spans="1:9">
      <c r="A274" s="281"/>
      <c r="B274" s="281"/>
      <c r="C274" s="282"/>
      <c r="D274" s="283"/>
      <c r="E274" s="284"/>
      <c r="F274" s="284"/>
      <c r="G274" s="286"/>
    </row>
    <row r="278" spans="1:9" ht="19.5" thickBot="1">
      <c r="A278" s="128" t="s">
        <v>552</v>
      </c>
      <c r="B278" s="129"/>
      <c r="C278" s="130"/>
      <c r="D278" s="130"/>
      <c r="E278" s="130"/>
      <c r="F278" s="130"/>
      <c r="G278" s="130"/>
    </row>
    <row r="279" spans="1:9">
      <c r="A279" s="736" t="s">
        <v>45</v>
      </c>
      <c r="B279" s="736" t="s">
        <v>51</v>
      </c>
      <c r="C279" s="738" t="s">
        <v>52</v>
      </c>
      <c r="D279" s="732" t="s">
        <v>53</v>
      </c>
      <c r="E279" s="732" t="s">
        <v>238</v>
      </c>
      <c r="F279" s="732" t="s">
        <v>55</v>
      </c>
      <c r="G279" s="732" t="s">
        <v>56</v>
      </c>
    </row>
    <row r="280" spans="1:9" ht="15.75" thickBot="1">
      <c r="A280" s="737"/>
      <c r="B280" s="737"/>
      <c r="C280" s="739"/>
      <c r="D280" s="740"/>
      <c r="E280" s="740"/>
      <c r="F280" s="740"/>
      <c r="G280" s="740"/>
    </row>
    <row r="281" spans="1:9" ht="15.75" thickTop="1">
      <c r="A281" s="131" t="s">
        <v>57</v>
      </c>
      <c r="B281" s="132" t="s">
        <v>58</v>
      </c>
      <c r="C281" s="133">
        <v>10</v>
      </c>
      <c r="D281" s="133">
        <v>22</v>
      </c>
      <c r="E281" s="71">
        <f>D281/10</f>
        <v>2.2000000000000002</v>
      </c>
      <c r="F281" s="71">
        <f>E281*0.071</f>
        <v>0.15620000000000001</v>
      </c>
      <c r="G281" s="71">
        <f>F281*25</f>
        <v>3.9050000000000002</v>
      </c>
      <c r="I281" s="46">
        <v>3.55</v>
      </c>
    </row>
    <row r="282" spans="1:9">
      <c r="A282" s="126" t="s">
        <v>59</v>
      </c>
      <c r="B282" s="134" t="s">
        <v>60</v>
      </c>
      <c r="C282" s="133">
        <v>10</v>
      </c>
      <c r="D282" s="135">
        <v>30</v>
      </c>
      <c r="E282" s="71">
        <f t="shared" ref="E282:E294" si="47">D282/10</f>
        <v>3</v>
      </c>
      <c r="F282" s="67">
        <f>E282*0.071</f>
        <v>0.21299999999999997</v>
      </c>
      <c r="G282" s="140">
        <f t="shared" ref="G282:G294" si="48">F282*25</f>
        <v>5.3249999999999993</v>
      </c>
      <c r="I282" s="46">
        <v>3.55</v>
      </c>
    </row>
    <row r="283" spans="1:9">
      <c r="A283" s="126" t="s">
        <v>61</v>
      </c>
      <c r="B283" s="134" t="s">
        <v>62</v>
      </c>
      <c r="C283" s="133">
        <v>10</v>
      </c>
      <c r="D283" s="135">
        <v>23</v>
      </c>
      <c r="E283" s="71">
        <f t="shared" si="47"/>
        <v>2.2999999999999998</v>
      </c>
      <c r="F283" s="67">
        <f t="shared" ref="F283:F294" si="49">E283*0.071</f>
        <v>0.16329999999999997</v>
      </c>
      <c r="G283" s="71">
        <f t="shared" si="48"/>
        <v>4.0824999999999996</v>
      </c>
      <c r="I283" s="46">
        <v>3.7274999999999996</v>
      </c>
    </row>
    <row r="284" spans="1:9">
      <c r="A284" s="126" t="s">
        <v>63</v>
      </c>
      <c r="B284" s="134" t="s">
        <v>64</v>
      </c>
      <c r="C284" s="133">
        <v>10</v>
      </c>
      <c r="D284" s="135">
        <v>24</v>
      </c>
      <c r="E284" s="71">
        <f t="shared" si="47"/>
        <v>2.4</v>
      </c>
      <c r="F284" s="67">
        <f t="shared" si="49"/>
        <v>0.17039999999999997</v>
      </c>
      <c r="G284" s="71">
        <f t="shared" si="48"/>
        <v>4.2599999999999989</v>
      </c>
      <c r="I284" s="46">
        <v>3.9050000000000002</v>
      </c>
    </row>
    <row r="285" spans="1:9">
      <c r="A285" s="126" t="s">
        <v>65</v>
      </c>
      <c r="B285" s="134" t="s">
        <v>66</v>
      </c>
      <c r="C285" s="133">
        <v>10</v>
      </c>
      <c r="D285" s="135">
        <v>26</v>
      </c>
      <c r="E285" s="71">
        <f t="shared" si="47"/>
        <v>2.6</v>
      </c>
      <c r="F285" s="67">
        <f t="shared" si="49"/>
        <v>0.18459999999999999</v>
      </c>
      <c r="G285" s="71">
        <f t="shared" si="48"/>
        <v>4.6149999999999993</v>
      </c>
      <c r="I285" s="46">
        <v>4.0824999999999996</v>
      </c>
    </row>
    <row r="286" spans="1:9">
      <c r="A286" s="126" t="s">
        <v>67</v>
      </c>
      <c r="B286" s="134" t="s">
        <v>68</v>
      </c>
      <c r="C286" s="133">
        <v>10</v>
      </c>
      <c r="D286" s="135">
        <v>30</v>
      </c>
      <c r="E286" s="71">
        <f t="shared" si="47"/>
        <v>3</v>
      </c>
      <c r="F286" s="67">
        <f t="shared" si="49"/>
        <v>0.21299999999999997</v>
      </c>
      <c r="G286" s="140">
        <f t="shared" si="48"/>
        <v>5.3249999999999993</v>
      </c>
      <c r="I286" s="46">
        <v>4.2599999999999989</v>
      </c>
    </row>
    <row r="287" spans="1:9">
      <c r="A287" s="126" t="s">
        <v>69</v>
      </c>
      <c r="B287" s="134" t="s">
        <v>70</v>
      </c>
      <c r="C287" s="133">
        <v>10</v>
      </c>
      <c r="D287" s="135">
        <v>20</v>
      </c>
      <c r="E287" s="71">
        <f t="shared" si="47"/>
        <v>2</v>
      </c>
      <c r="F287" s="67">
        <f t="shared" si="49"/>
        <v>0.14199999999999999</v>
      </c>
      <c r="G287" s="136">
        <f t="shared" si="48"/>
        <v>3.55</v>
      </c>
      <c r="I287" s="46">
        <v>4.4375</v>
      </c>
    </row>
    <row r="288" spans="1:9">
      <c r="A288" s="126" t="s">
        <v>71</v>
      </c>
      <c r="B288" s="134" t="s">
        <v>72</v>
      </c>
      <c r="C288" s="133">
        <v>10</v>
      </c>
      <c r="D288" s="135">
        <v>29</v>
      </c>
      <c r="E288" s="71">
        <f t="shared" si="47"/>
        <v>2.9</v>
      </c>
      <c r="F288" s="67">
        <f t="shared" si="49"/>
        <v>0.20589999999999997</v>
      </c>
      <c r="G288" s="71">
        <f t="shared" si="48"/>
        <v>5.1474999999999991</v>
      </c>
      <c r="I288" s="46">
        <v>4.6149999999999993</v>
      </c>
    </row>
    <row r="289" spans="1:9">
      <c r="A289" s="126" t="s">
        <v>73</v>
      </c>
      <c r="B289" s="134" t="s">
        <v>74</v>
      </c>
      <c r="C289" s="133">
        <v>10</v>
      </c>
      <c r="D289" s="244">
        <v>27</v>
      </c>
      <c r="E289" s="71">
        <f t="shared" si="47"/>
        <v>2.7</v>
      </c>
      <c r="F289" s="67">
        <f t="shared" si="49"/>
        <v>0.19170000000000001</v>
      </c>
      <c r="G289" s="71">
        <f t="shared" si="48"/>
        <v>4.7925000000000004</v>
      </c>
      <c r="I289" s="46">
        <v>4.6149999999999993</v>
      </c>
    </row>
    <row r="290" spans="1:9">
      <c r="A290" s="126" t="s">
        <v>75</v>
      </c>
      <c r="B290" s="134" t="s">
        <v>76</v>
      </c>
      <c r="C290" s="133">
        <v>10</v>
      </c>
      <c r="D290" s="135">
        <v>29</v>
      </c>
      <c r="E290" s="71">
        <f t="shared" si="47"/>
        <v>2.9</v>
      </c>
      <c r="F290" s="67">
        <f t="shared" si="49"/>
        <v>0.20589999999999997</v>
      </c>
      <c r="G290" s="71">
        <f t="shared" si="48"/>
        <v>5.1474999999999991</v>
      </c>
      <c r="I290" s="46">
        <v>4.7925000000000004</v>
      </c>
    </row>
    <row r="291" spans="1:9">
      <c r="A291" s="126" t="s">
        <v>77</v>
      </c>
      <c r="B291" s="134" t="s">
        <v>78</v>
      </c>
      <c r="C291" s="133">
        <v>10</v>
      </c>
      <c r="D291" s="135">
        <v>26</v>
      </c>
      <c r="E291" s="71">
        <f t="shared" si="47"/>
        <v>2.6</v>
      </c>
      <c r="F291" s="67">
        <f t="shared" si="49"/>
        <v>0.18459999999999999</v>
      </c>
      <c r="G291" s="71">
        <f t="shared" si="48"/>
        <v>4.6149999999999993</v>
      </c>
      <c r="I291" s="46">
        <v>5.1474999999999991</v>
      </c>
    </row>
    <row r="292" spans="1:9">
      <c r="A292" s="243" t="s">
        <v>79</v>
      </c>
      <c r="B292" s="141" t="s">
        <v>80</v>
      </c>
      <c r="C292" s="133">
        <v>10</v>
      </c>
      <c r="D292" s="133">
        <v>20</v>
      </c>
      <c r="E292" s="71">
        <f t="shared" si="47"/>
        <v>2</v>
      </c>
      <c r="F292" s="67">
        <f t="shared" si="49"/>
        <v>0.14199999999999999</v>
      </c>
      <c r="G292" s="136">
        <f t="shared" si="48"/>
        <v>3.55</v>
      </c>
      <c r="I292" s="46">
        <v>5.1474999999999991</v>
      </c>
    </row>
    <row r="293" spans="1:9">
      <c r="A293" s="126" t="s">
        <v>81</v>
      </c>
      <c r="B293" s="134" t="s">
        <v>82</v>
      </c>
      <c r="C293" s="133">
        <v>10</v>
      </c>
      <c r="D293" s="135">
        <v>21</v>
      </c>
      <c r="E293" s="71">
        <f t="shared" si="47"/>
        <v>2.1</v>
      </c>
      <c r="F293" s="67">
        <f t="shared" si="49"/>
        <v>0.14909999999999998</v>
      </c>
      <c r="G293" s="71">
        <f t="shared" si="48"/>
        <v>3.7274999999999996</v>
      </c>
      <c r="I293" s="46">
        <v>5.3249999999999993</v>
      </c>
    </row>
    <row r="294" spans="1:9">
      <c r="A294" s="126" t="s">
        <v>83</v>
      </c>
      <c r="B294" s="134" t="s">
        <v>84</v>
      </c>
      <c r="C294" s="133">
        <v>10</v>
      </c>
      <c r="D294" s="135">
        <v>25</v>
      </c>
      <c r="E294" s="71">
        <f t="shared" si="47"/>
        <v>2.5</v>
      </c>
      <c r="F294" s="67">
        <f t="shared" si="49"/>
        <v>0.17749999999999999</v>
      </c>
      <c r="G294" s="71">
        <f t="shared" si="48"/>
        <v>4.4375</v>
      </c>
      <c r="I294" s="46">
        <v>5.3249999999999993</v>
      </c>
    </row>
    <row r="295" spans="1:9">
      <c r="A295" s="735" t="s">
        <v>30</v>
      </c>
      <c r="B295" s="735"/>
      <c r="C295" s="135"/>
      <c r="D295" s="142">
        <f>SUM(D282:D294)</f>
        <v>330</v>
      </c>
      <c r="E295" s="143">
        <f>SUM(E281:E294)</f>
        <v>35.199999999999996</v>
      </c>
      <c r="F295" s="143">
        <f>SUM(F281:F294)</f>
        <v>2.4991999999999992</v>
      </c>
      <c r="G295" s="73">
        <f>SUM(G281:G294)</f>
        <v>62.48</v>
      </c>
    </row>
    <row r="296" spans="1:9">
      <c r="A296" s="281"/>
      <c r="B296" s="281"/>
      <c r="C296" s="282"/>
      <c r="D296" s="283"/>
      <c r="E296" s="284"/>
      <c r="F296" s="284"/>
      <c r="G296" s="286"/>
    </row>
    <row r="297" spans="1:9" ht="18.75">
      <c r="A297" s="712" t="s">
        <v>247</v>
      </c>
      <c r="B297" s="712"/>
      <c r="C297" s="712"/>
      <c r="D297" s="712"/>
      <c r="E297" s="712"/>
      <c r="F297" s="712"/>
      <c r="G297" s="712"/>
    </row>
    <row r="298" spans="1:9" ht="18.75">
      <c r="A298" s="712" t="s">
        <v>248</v>
      </c>
      <c r="B298" s="712"/>
      <c r="C298" s="712"/>
      <c r="D298" s="712"/>
      <c r="E298" s="712"/>
      <c r="F298" s="712"/>
      <c r="G298" s="712"/>
    </row>
    <row r="299" spans="1:9" ht="15.75" thickBot="1"/>
    <row r="300" spans="1:9" ht="15" customHeight="1">
      <c r="A300" s="717" t="s">
        <v>45</v>
      </c>
      <c r="B300" s="717" t="s">
        <v>110</v>
      </c>
      <c r="C300" s="720" t="s">
        <v>244</v>
      </c>
      <c r="D300" s="713" t="s">
        <v>245</v>
      </c>
      <c r="E300" s="722"/>
      <c r="F300" s="713" t="s">
        <v>246</v>
      </c>
      <c r="G300" s="714"/>
    </row>
    <row r="301" spans="1:9">
      <c r="A301" s="718"/>
      <c r="B301" s="719"/>
      <c r="C301" s="721"/>
      <c r="D301" s="715"/>
      <c r="E301" s="723"/>
      <c r="F301" s="715"/>
      <c r="G301" s="716"/>
    </row>
    <row r="302" spans="1:9">
      <c r="A302" s="250">
        <v>1</v>
      </c>
      <c r="B302" s="20" t="s">
        <v>220</v>
      </c>
      <c r="C302" s="66">
        <f>G108</f>
        <v>85.199999999999974</v>
      </c>
      <c r="D302" s="711" t="s">
        <v>18</v>
      </c>
      <c r="E302" s="711"/>
      <c r="F302" s="711" t="s">
        <v>31</v>
      </c>
      <c r="G302" s="711"/>
    </row>
    <row r="303" spans="1:9">
      <c r="A303" s="250">
        <v>2</v>
      </c>
      <c r="B303" s="20" t="s">
        <v>169</v>
      </c>
      <c r="C303" s="66">
        <f>G127</f>
        <v>81.206249999999997</v>
      </c>
      <c r="D303" s="711" t="s">
        <v>18</v>
      </c>
      <c r="E303" s="711"/>
      <c r="F303" s="711" t="s">
        <v>31</v>
      </c>
      <c r="G303" s="711"/>
    </row>
    <row r="304" spans="1:9">
      <c r="A304" s="250">
        <v>3</v>
      </c>
      <c r="B304" s="20" t="s">
        <v>194</v>
      </c>
      <c r="C304" s="66">
        <f>G146</f>
        <v>75.675609756097558</v>
      </c>
      <c r="D304" s="711" t="s">
        <v>19</v>
      </c>
      <c r="E304" s="711"/>
      <c r="F304" s="711" t="s">
        <v>28</v>
      </c>
      <c r="G304" s="711"/>
    </row>
    <row r="305" spans="1:8">
      <c r="A305" s="250">
        <v>4</v>
      </c>
      <c r="B305" s="20" t="s">
        <v>221</v>
      </c>
      <c r="C305" s="66">
        <f>G169</f>
        <v>99.399999999999977</v>
      </c>
      <c r="D305" s="711" t="s">
        <v>18</v>
      </c>
      <c r="E305" s="711"/>
      <c r="F305" s="711" t="s">
        <v>31</v>
      </c>
      <c r="G305" s="711"/>
    </row>
    <row r="306" spans="1:8">
      <c r="A306" s="250">
        <v>5</v>
      </c>
      <c r="B306" s="20" t="s">
        <v>222</v>
      </c>
      <c r="C306" s="66">
        <f>G188</f>
        <v>77.389999999999986</v>
      </c>
      <c r="D306" s="711" t="s">
        <v>19</v>
      </c>
      <c r="E306" s="711"/>
      <c r="F306" s="711" t="s">
        <v>28</v>
      </c>
      <c r="G306" s="711"/>
      <c r="H306" s="164"/>
    </row>
    <row r="307" spans="1:8">
      <c r="A307" s="250">
        <v>6</v>
      </c>
      <c r="B307" s="20" t="s">
        <v>202</v>
      </c>
      <c r="C307" s="66">
        <f>G207</f>
        <v>86.511956521739123</v>
      </c>
      <c r="D307" s="711" t="s">
        <v>18</v>
      </c>
      <c r="E307" s="711"/>
      <c r="F307" s="711" t="s">
        <v>31</v>
      </c>
      <c r="G307" s="711"/>
    </row>
    <row r="308" spans="1:8">
      <c r="A308" s="250">
        <v>7</v>
      </c>
      <c r="B308" s="20" t="s">
        <v>191</v>
      </c>
      <c r="C308" s="66">
        <f>G232</f>
        <v>83.302586206896535</v>
      </c>
      <c r="D308" s="711" t="s">
        <v>18</v>
      </c>
      <c r="E308" s="711"/>
      <c r="F308" s="711" t="s">
        <v>31</v>
      </c>
      <c r="G308" s="711"/>
    </row>
    <row r="309" spans="1:8">
      <c r="A309" s="250">
        <v>8</v>
      </c>
      <c r="B309" s="114" t="s">
        <v>203</v>
      </c>
      <c r="C309" s="66">
        <f>G252</f>
        <v>72.597499999999997</v>
      </c>
      <c r="D309" s="711" t="s">
        <v>19</v>
      </c>
      <c r="E309" s="711"/>
      <c r="F309" s="711" t="s">
        <v>28</v>
      </c>
      <c r="G309" s="711"/>
    </row>
    <row r="310" spans="1:8">
      <c r="A310" s="250">
        <v>9</v>
      </c>
      <c r="B310" s="114" t="s">
        <v>204</v>
      </c>
      <c r="C310" s="66">
        <f>G272</f>
        <v>73.484999999999985</v>
      </c>
      <c r="D310" s="711" t="s">
        <v>19</v>
      </c>
      <c r="E310" s="711"/>
      <c r="F310" s="711" t="s">
        <v>28</v>
      </c>
      <c r="G310" s="711"/>
    </row>
    <row r="311" spans="1:8">
      <c r="A311" s="250">
        <v>10</v>
      </c>
      <c r="B311" s="114" t="s">
        <v>205</v>
      </c>
      <c r="C311" s="66">
        <f>G295</f>
        <v>62.48</v>
      </c>
      <c r="D311" s="711" t="s">
        <v>20</v>
      </c>
      <c r="E311" s="711"/>
      <c r="F311" s="711" t="s">
        <v>445</v>
      </c>
      <c r="G311" s="711"/>
    </row>
    <row r="312" spans="1:8">
      <c r="A312" s="281"/>
      <c r="B312" s="261"/>
      <c r="C312" s="418"/>
      <c r="D312" s="171"/>
      <c r="E312" s="171"/>
      <c r="F312" s="171"/>
      <c r="G312" s="171"/>
    </row>
    <row r="313" spans="1:8" ht="30">
      <c r="A313" s="281"/>
      <c r="B313" s="77" t="s">
        <v>86</v>
      </c>
      <c r="C313" s="77" t="s">
        <v>87</v>
      </c>
      <c r="D313" s="77" t="s">
        <v>88</v>
      </c>
      <c r="E313" s="77" t="s">
        <v>89</v>
      </c>
      <c r="F313" s="171"/>
      <c r="G313" s="171"/>
    </row>
    <row r="314" spans="1:8">
      <c r="A314" s="281"/>
      <c r="B314" s="416" t="s">
        <v>90</v>
      </c>
      <c r="C314" s="415" t="s">
        <v>91</v>
      </c>
      <c r="D314" s="415" t="s">
        <v>21</v>
      </c>
      <c r="E314" s="415" t="s">
        <v>92</v>
      </c>
      <c r="F314" s="171"/>
      <c r="G314" s="171"/>
    </row>
    <row r="315" spans="1:8">
      <c r="A315" s="281"/>
      <c r="B315" s="416" t="s">
        <v>95</v>
      </c>
      <c r="C315" s="415" t="s">
        <v>96</v>
      </c>
      <c r="D315" s="415" t="s">
        <v>20</v>
      </c>
      <c r="E315" s="415" t="s">
        <v>97</v>
      </c>
      <c r="F315" s="171"/>
      <c r="G315" s="171"/>
    </row>
    <row r="316" spans="1:8">
      <c r="A316" s="281"/>
      <c r="B316" s="416" t="s">
        <v>98</v>
      </c>
      <c r="C316" s="415" t="s">
        <v>99</v>
      </c>
      <c r="D316" s="415" t="s">
        <v>19</v>
      </c>
      <c r="E316" s="415" t="s">
        <v>28</v>
      </c>
      <c r="F316" s="171"/>
      <c r="G316" s="171"/>
    </row>
    <row r="317" spans="1:8">
      <c r="A317" s="281"/>
      <c r="B317" s="416" t="s">
        <v>100</v>
      </c>
      <c r="C317" s="415" t="s">
        <v>101</v>
      </c>
      <c r="D317" s="415" t="s">
        <v>18</v>
      </c>
      <c r="E317" s="415" t="s">
        <v>31</v>
      </c>
      <c r="F317" s="171"/>
      <c r="G317" s="171"/>
    </row>
    <row r="318" spans="1:8">
      <c r="A318" s="281"/>
      <c r="B318" s="261"/>
      <c r="C318" s="418"/>
      <c r="D318" s="171"/>
      <c r="E318" s="171"/>
      <c r="F318" s="171"/>
      <c r="G318" s="171"/>
    </row>
    <row r="320" spans="1:8">
      <c r="C320" s="46"/>
    </row>
    <row r="321" spans="3:7">
      <c r="C321" s="46"/>
      <c r="F321" s="120"/>
      <c r="G321" s="121" t="s">
        <v>249</v>
      </c>
    </row>
    <row r="322" spans="3:7">
      <c r="C322" s="288"/>
      <c r="F322" s="120"/>
      <c r="G322" s="123" t="s">
        <v>120</v>
      </c>
    </row>
    <row r="323" spans="3:7">
      <c r="F323" s="120"/>
      <c r="G323" s="123" t="s">
        <v>121</v>
      </c>
    </row>
    <row r="324" spans="3:7">
      <c r="G324" s="124"/>
    </row>
    <row r="325" spans="3:7">
      <c r="G325" s="124"/>
    </row>
    <row r="326" spans="3:7">
      <c r="G326" s="123"/>
    </row>
    <row r="327" spans="3:7">
      <c r="G327" s="125" t="s">
        <v>122</v>
      </c>
    </row>
    <row r="328" spans="3:7">
      <c r="G328" s="125" t="s">
        <v>123</v>
      </c>
    </row>
  </sheetData>
  <sortState ref="I267:I280">
    <sortCondition ref="I267"/>
  </sortState>
  <mergeCells count="145">
    <mergeCell ref="A295:B295"/>
    <mergeCell ref="E256:E257"/>
    <mergeCell ref="F256:F257"/>
    <mergeCell ref="G256:G257"/>
    <mergeCell ref="A272:B272"/>
    <mergeCell ref="A279:A280"/>
    <mergeCell ref="B279:B280"/>
    <mergeCell ref="C279:C280"/>
    <mergeCell ref="D279:D280"/>
    <mergeCell ref="E279:E280"/>
    <mergeCell ref="F279:F280"/>
    <mergeCell ref="G279:G280"/>
    <mergeCell ref="A252:B252"/>
    <mergeCell ref="A256:A257"/>
    <mergeCell ref="B256:B257"/>
    <mergeCell ref="C256:C257"/>
    <mergeCell ref="D256:D257"/>
    <mergeCell ref="F216:F217"/>
    <mergeCell ref="G216:G217"/>
    <mergeCell ref="A232:B232"/>
    <mergeCell ref="A236:A237"/>
    <mergeCell ref="B236:B237"/>
    <mergeCell ref="C236:C237"/>
    <mergeCell ref="D236:D237"/>
    <mergeCell ref="E236:E237"/>
    <mergeCell ref="F236:F237"/>
    <mergeCell ref="G236:G237"/>
    <mergeCell ref="A216:A217"/>
    <mergeCell ref="B216:B217"/>
    <mergeCell ref="C216:C217"/>
    <mergeCell ref="D216:D217"/>
    <mergeCell ref="E216:E217"/>
    <mergeCell ref="F191:F192"/>
    <mergeCell ref="G191:G192"/>
    <mergeCell ref="A207:B207"/>
    <mergeCell ref="A188:B188"/>
    <mergeCell ref="A191:A192"/>
    <mergeCell ref="B191:B192"/>
    <mergeCell ref="C191:C192"/>
    <mergeCell ref="D191:D192"/>
    <mergeCell ref="E191:E192"/>
    <mergeCell ref="A169:B169"/>
    <mergeCell ref="A172:A173"/>
    <mergeCell ref="B172:B173"/>
    <mergeCell ref="C172:C173"/>
    <mergeCell ref="D172:D173"/>
    <mergeCell ref="E172:E173"/>
    <mergeCell ref="F172:F173"/>
    <mergeCell ref="G172:G173"/>
    <mergeCell ref="E153:E154"/>
    <mergeCell ref="B92:B93"/>
    <mergeCell ref="C92:C93"/>
    <mergeCell ref="D92:D93"/>
    <mergeCell ref="E92:E93"/>
    <mergeCell ref="F92:F93"/>
    <mergeCell ref="G92:G93"/>
    <mergeCell ref="A146:B146"/>
    <mergeCell ref="A153:A154"/>
    <mergeCell ref="B153:B154"/>
    <mergeCell ref="C153:C154"/>
    <mergeCell ref="D153:D154"/>
    <mergeCell ref="F111:F112"/>
    <mergeCell ref="G111:G112"/>
    <mergeCell ref="A127:B127"/>
    <mergeCell ref="A130:A131"/>
    <mergeCell ref="B130:B131"/>
    <mergeCell ref="C130:C131"/>
    <mergeCell ref="D130:D131"/>
    <mergeCell ref="E130:E131"/>
    <mergeCell ref="F130:F131"/>
    <mergeCell ref="G130:G131"/>
    <mergeCell ref="E111:E112"/>
    <mergeCell ref="F153:F154"/>
    <mergeCell ref="G153:G154"/>
    <mergeCell ref="R55:R56"/>
    <mergeCell ref="S55:S56"/>
    <mergeCell ref="T55:AG55"/>
    <mergeCell ref="A66:E66"/>
    <mergeCell ref="G66:M66"/>
    <mergeCell ref="A54:A55"/>
    <mergeCell ref="B54:B55"/>
    <mergeCell ref="C54:E54"/>
    <mergeCell ref="F54:F55"/>
    <mergeCell ref="G54:M54"/>
    <mergeCell ref="R41:R43"/>
    <mergeCell ref="S41:S43"/>
    <mergeCell ref="T41:BW41"/>
    <mergeCell ref="A37:E37"/>
    <mergeCell ref="A10:A12"/>
    <mergeCell ref="B10:B12"/>
    <mergeCell ref="A13:A19"/>
    <mergeCell ref="B13:B19"/>
    <mergeCell ref="A21:A22"/>
    <mergeCell ref="B21:B22"/>
    <mergeCell ref="C21:C22"/>
    <mergeCell ref="D21:D22"/>
    <mergeCell ref="E21:E22"/>
    <mergeCell ref="B300:B301"/>
    <mergeCell ref="C300:C301"/>
    <mergeCell ref="D300:E301"/>
    <mergeCell ref="A6:H6"/>
    <mergeCell ref="A1:H1"/>
    <mergeCell ref="A2:H2"/>
    <mergeCell ref="A3:G3"/>
    <mergeCell ref="A4:G4"/>
    <mergeCell ref="A5:H5"/>
    <mergeCell ref="A68:C68"/>
    <mergeCell ref="A52:N52"/>
    <mergeCell ref="A89:G89"/>
    <mergeCell ref="F21:F22"/>
    <mergeCell ref="G21:G22"/>
    <mergeCell ref="N54:N55"/>
    <mergeCell ref="A108:B108"/>
    <mergeCell ref="A111:A112"/>
    <mergeCell ref="B111:B112"/>
    <mergeCell ref="C111:C112"/>
    <mergeCell ref="D111:D112"/>
    <mergeCell ref="A70:A71"/>
    <mergeCell ref="B70:B71"/>
    <mergeCell ref="C70:C71"/>
    <mergeCell ref="A92:A93"/>
    <mergeCell ref="F309:G309"/>
    <mergeCell ref="F310:G310"/>
    <mergeCell ref="F311:G311"/>
    <mergeCell ref="D309:E309"/>
    <mergeCell ref="D310:E310"/>
    <mergeCell ref="D311:E311"/>
    <mergeCell ref="A297:G297"/>
    <mergeCell ref="A298:G298"/>
    <mergeCell ref="D302:E302"/>
    <mergeCell ref="D303:E303"/>
    <mergeCell ref="D304:E304"/>
    <mergeCell ref="D305:E305"/>
    <mergeCell ref="D306:E306"/>
    <mergeCell ref="D307:E307"/>
    <mergeCell ref="D308:E308"/>
    <mergeCell ref="F300:G301"/>
    <mergeCell ref="F302:G302"/>
    <mergeCell ref="F303:G303"/>
    <mergeCell ref="F304:G304"/>
    <mergeCell ref="F305:G305"/>
    <mergeCell ref="F306:G306"/>
    <mergeCell ref="F307:G307"/>
    <mergeCell ref="F308:G308"/>
    <mergeCell ref="A300:A301"/>
  </mergeCells>
  <pageMargins left="1.43" right="0.11811023622047245" top="0.59055118110236227" bottom="0.74803149606299213" header="0.35433070866141736" footer="0.31496062992125984"/>
  <pageSetup paperSize="5" scale="97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5"/>
  <sheetViews>
    <sheetView topLeftCell="A10" workbookViewId="0">
      <selection sqref="A1:E24"/>
    </sheetView>
  </sheetViews>
  <sheetFormatPr defaultRowHeight="15"/>
  <cols>
    <col min="1" max="1" width="4.85546875" style="144" customWidth="1"/>
    <col min="2" max="2" width="16.85546875" customWidth="1"/>
    <col min="3" max="3" width="14" customWidth="1"/>
    <col min="4" max="4" width="2" bestFit="1" customWidth="1"/>
    <col min="5" max="5" width="58.5703125" style="169" customWidth="1"/>
    <col min="9" max="9" width="10.140625" bestFit="1" customWidth="1"/>
  </cols>
  <sheetData>
    <row r="1" spans="1:5" ht="23.25">
      <c r="A1" s="763" t="s">
        <v>250</v>
      </c>
      <c r="B1" s="763"/>
      <c r="C1" s="763"/>
      <c r="D1" s="763"/>
      <c r="E1" s="763"/>
    </row>
    <row r="3" spans="1:5" ht="27" customHeight="1">
      <c r="A3" s="287" t="s">
        <v>170</v>
      </c>
      <c r="B3" s="287" t="s">
        <v>171</v>
      </c>
      <c r="C3" s="287" t="s">
        <v>177</v>
      </c>
      <c r="D3" s="761" t="s">
        <v>172</v>
      </c>
      <c r="E3" s="762"/>
    </row>
    <row r="4" spans="1:5" ht="30">
      <c r="A4" s="152">
        <v>1</v>
      </c>
      <c r="B4" s="174" t="s">
        <v>173</v>
      </c>
      <c r="C4" s="175">
        <v>42416</v>
      </c>
      <c r="D4" s="178">
        <v>1</v>
      </c>
      <c r="E4" s="173" t="s">
        <v>174</v>
      </c>
    </row>
    <row r="5" spans="1:5">
      <c r="A5" s="176"/>
      <c r="B5" s="177"/>
      <c r="C5" s="176"/>
      <c r="D5" s="176"/>
      <c r="E5" s="173"/>
    </row>
    <row r="6" spans="1:5">
      <c r="A6" s="176">
        <v>2</v>
      </c>
      <c r="B6" s="177" t="s">
        <v>176</v>
      </c>
      <c r="C6" s="180">
        <v>42387</v>
      </c>
      <c r="D6" s="176">
        <v>1</v>
      </c>
      <c r="E6" s="173" t="s">
        <v>178</v>
      </c>
    </row>
    <row r="7" spans="1:5">
      <c r="A7" s="176"/>
      <c r="B7" s="177"/>
      <c r="C7" s="176"/>
      <c r="D7" s="176"/>
      <c r="E7" s="173"/>
    </row>
    <row r="8" spans="1:5">
      <c r="A8" s="176">
        <v>3</v>
      </c>
      <c r="B8" s="177" t="s">
        <v>180</v>
      </c>
      <c r="C8" s="180">
        <v>42432</v>
      </c>
      <c r="D8" s="176">
        <v>1</v>
      </c>
      <c r="E8" s="173" t="s">
        <v>181</v>
      </c>
    </row>
    <row r="9" spans="1:5">
      <c r="A9" s="176"/>
      <c r="B9" s="177"/>
      <c r="C9" s="176"/>
      <c r="D9" s="176"/>
      <c r="E9" s="173"/>
    </row>
    <row r="10" spans="1:5" ht="60">
      <c r="A10" s="176">
        <v>4</v>
      </c>
      <c r="B10" s="177" t="s">
        <v>183</v>
      </c>
      <c r="C10" s="180">
        <v>42432</v>
      </c>
      <c r="D10" s="176">
        <v>1</v>
      </c>
      <c r="E10" s="173" t="s">
        <v>184</v>
      </c>
    </row>
    <row r="11" spans="1:5" ht="45">
      <c r="A11" s="176"/>
      <c r="B11" s="177"/>
      <c r="C11" s="176"/>
      <c r="D11" s="176">
        <v>2</v>
      </c>
      <c r="E11" s="173" t="s">
        <v>185</v>
      </c>
    </row>
    <row r="12" spans="1:5" ht="45">
      <c r="A12" s="176"/>
      <c r="B12" s="177"/>
      <c r="C12" s="176"/>
      <c r="D12" s="176">
        <v>3</v>
      </c>
      <c r="E12" s="173" t="s">
        <v>186</v>
      </c>
    </row>
    <row r="13" spans="1:5" ht="45">
      <c r="A13" s="176"/>
      <c r="B13" s="177"/>
      <c r="C13" s="176"/>
      <c r="D13" s="176">
        <v>4</v>
      </c>
      <c r="E13" s="173" t="s">
        <v>187</v>
      </c>
    </row>
    <row r="14" spans="1:5" ht="30">
      <c r="A14" s="176"/>
      <c r="B14" s="177"/>
      <c r="C14" s="176"/>
      <c r="D14" s="176">
        <v>5</v>
      </c>
      <c r="E14" s="173" t="s">
        <v>188</v>
      </c>
    </row>
    <row r="15" spans="1:5" ht="30">
      <c r="A15" s="176"/>
      <c r="B15" s="177"/>
      <c r="C15" s="176"/>
      <c r="D15" s="176">
        <v>6</v>
      </c>
      <c r="E15" s="173" t="s">
        <v>189</v>
      </c>
    </row>
    <row r="16" spans="1:5" ht="30">
      <c r="A16" s="176"/>
      <c r="B16" s="177"/>
      <c r="C16" s="176"/>
      <c r="D16" s="176">
        <v>7</v>
      </c>
      <c r="E16" s="173" t="s">
        <v>190</v>
      </c>
    </row>
    <row r="17" spans="1:9">
      <c r="A17" s="176"/>
      <c r="B17" s="177"/>
      <c r="C17" s="176"/>
      <c r="D17" s="176"/>
      <c r="E17" s="173"/>
    </row>
    <row r="18" spans="1:9" ht="30">
      <c r="A18" s="176">
        <v>5</v>
      </c>
      <c r="B18" s="177" t="s">
        <v>192</v>
      </c>
      <c r="C18" s="180">
        <v>42433</v>
      </c>
      <c r="D18" s="176">
        <v>1</v>
      </c>
      <c r="E18" s="173" t="s">
        <v>193</v>
      </c>
    </row>
    <row r="19" spans="1:9">
      <c r="A19" s="176"/>
      <c r="B19" s="177"/>
      <c r="C19" s="176"/>
      <c r="D19" s="176"/>
      <c r="E19" s="173"/>
    </row>
    <row r="20" spans="1:9">
      <c r="A20" s="176">
        <v>6</v>
      </c>
      <c r="B20" s="177" t="s">
        <v>195</v>
      </c>
      <c r="C20" s="180">
        <v>42437</v>
      </c>
      <c r="D20" s="176">
        <v>1</v>
      </c>
      <c r="E20" s="173" t="s">
        <v>196</v>
      </c>
      <c r="I20" s="192">
        <f>2331/14*100%</f>
        <v>166.5</v>
      </c>
    </row>
    <row r="21" spans="1:9" ht="30">
      <c r="A21" s="176"/>
      <c r="B21" s="177"/>
      <c r="C21" s="176"/>
      <c r="D21" s="176">
        <v>2</v>
      </c>
      <c r="E21" s="173" t="s">
        <v>197</v>
      </c>
    </row>
    <row r="22" spans="1:9" ht="30">
      <c r="A22" s="176"/>
      <c r="B22" s="177"/>
      <c r="C22" s="176"/>
      <c r="D22" s="176">
        <v>3</v>
      </c>
      <c r="E22" s="173" t="s">
        <v>198</v>
      </c>
    </row>
    <row r="23" spans="1:9">
      <c r="A23" s="176"/>
      <c r="B23" s="177"/>
      <c r="C23" s="176"/>
      <c r="D23" s="176">
        <v>4</v>
      </c>
      <c r="E23" s="173" t="s">
        <v>199</v>
      </c>
    </row>
    <row r="24" spans="1:9">
      <c r="A24" s="176"/>
      <c r="B24" s="177"/>
      <c r="C24" s="173"/>
      <c r="D24" s="173"/>
      <c r="E24" s="173"/>
    </row>
    <row r="25" spans="1:9">
      <c r="A25" s="176"/>
      <c r="B25" s="173"/>
      <c r="C25" s="173"/>
      <c r="D25" s="173"/>
      <c r="E25" s="173"/>
    </row>
    <row r="26" spans="1:9">
      <c r="A26" s="176"/>
      <c r="B26" s="173"/>
      <c r="C26" s="173"/>
      <c r="D26" s="173"/>
      <c r="E26" s="173"/>
    </row>
    <row r="27" spans="1:9">
      <c r="A27" s="176"/>
      <c r="B27" s="173"/>
      <c r="C27" s="173"/>
      <c r="D27" s="173"/>
      <c r="E27" s="173"/>
    </row>
    <row r="28" spans="1:9">
      <c r="A28" s="176"/>
      <c r="B28" s="173"/>
      <c r="C28" s="173"/>
      <c r="D28" s="173"/>
      <c r="E28" s="173"/>
    </row>
    <row r="29" spans="1:9">
      <c r="A29" s="176"/>
      <c r="B29" s="173"/>
      <c r="C29" s="173"/>
      <c r="D29" s="173"/>
      <c r="E29" s="173"/>
    </row>
    <row r="30" spans="1:9">
      <c r="A30" s="176"/>
      <c r="B30" s="173"/>
      <c r="C30" s="173"/>
      <c r="D30" s="173"/>
      <c r="E30" s="173"/>
    </row>
    <row r="31" spans="1:9">
      <c r="A31" s="176"/>
      <c r="B31" s="173"/>
      <c r="C31" s="173"/>
      <c r="D31" s="173"/>
      <c r="E31" s="173"/>
    </row>
    <row r="32" spans="1:9">
      <c r="A32" s="176"/>
      <c r="B32" s="173"/>
      <c r="C32" s="173"/>
      <c r="D32" s="173"/>
      <c r="E32" s="173"/>
    </row>
    <row r="33" spans="1:5">
      <c r="A33" s="176"/>
      <c r="B33" s="173"/>
      <c r="C33" s="173"/>
      <c r="D33" s="173"/>
      <c r="E33" s="173"/>
    </row>
    <row r="34" spans="1:5">
      <c r="A34" s="176"/>
      <c r="B34" s="173"/>
      <c r="C34" s="173"/>
      <c r="D34" s="173"/>
      <c r="E34" s="173"/>
    </row>
    <row r="35" spans="1:5">
      <c r="A35" s="176"/>
      <c r="B35" s="173"/>
      <c r="C35" s="173"/>
      <c r="D35" s="173"/>
      <c r="E35" s="173"/>
    </row>
    <row r="36" spans="1:5">
      <c r="A36" s="176"/>
      <c r="B36" s="173"/>
      <c r="C36" s="173"/>
      <c r="D36" s="173"/>
      <c r="E36" s="173"/>
    </row>
    <row r="37" spans="1:5">
      <c r="A37" s="176"/>
      <c r="B37" s="173"/>
      <c r="C37" s="173"/>
      <c r="D37" s="173"/>
      <c r="E37" s="173"/>
    </row>
    <row r="38" spans="1:5">
      <c r="A38" s="176"/>
      <c r="B38" s="173"/>
      <c r="C38" s="173"/>
      <c r="D38" s="173"/>
      <c r="E38" s="173"/>
    </row>
    <row r="39" spans="1:5">
      <c r="A39" s="176"/>
      <c r="B39" s="173"/>
      <c r="C39" s="173"/>
      <c r="D39" s="173"/>
      <c r="E39" s="173"/>
    </row>
    <row r="40" spans="1:5">
      <c r="A40" s="176"/>
      <c r="B40" s="173"/>
      <c r="C40" s="173"/>
      <c r="D40" s="173"/>
      <c r="E40" s="173"/>
    </row>
    <row r="41" spans="1:5">
      <c r="A41" s="176"/>
      <c r="B41" s="173"/>
      <c r="C41" s="173"/>
      <c r="D41" s="173"/>
      <c r="E41" s="173"/>
    </row>
    <row r="42" spans="1:5">
      <c r="A42" s="176"/>
      <c r="B42" s="173"/>
      <c r="C42" s="173"/>
      <c r="D42" s="173"/>
      <c r="E42" s="173"/>
    </row>
    <row r="43" spans="1:5">
      <c r="A43" s="176"/>
      <c r="B43" s="173"/>
      <c r="C43" s="173"/>
      <c r="D43" s="173"/>
      <c r="E43" s="173"/>
    </row>
    <row r="44" spans="1:5">
      <c r="A44" s="176"/>
      <c r="B44" s="173"/>
      <c r="C44" s="173"/>
      <c r="D44" s="173"/>
      <c r="E44" s="173"/>
    </row>
    <row r="45" spans="1:5">
      <c r="A45" s="176"/>
      <c r="B45" s="173"/>
      <c r="C45" s="173"/>
      <c r="D45" s="173"/>
      <c r="E45" s="173"/>
    </row>
    <row r="46" spans="1:5">
      <c r="A46" s="176"/>
      <c r="B46" s="173"/>
      <c r="C46" s="173"/>
      <c r="D46" s="173"/>
      <c r="E46" s="173"/>
    </row>
    <row r="47" spans="1:5">
      <c r="A47" s="176"/>
      <c r="B47" s="173"/>
      <c r="C47" s="173"/>
      <c r="D47" s="173"/>
      <c r="E47" s="173"/>
    </row>
    <row r="48" spans="1:5">
      <c r="A48" s="176"/>
      <c r="B48" s="173"/>
      <c r="C48" s="173"/>
      <c r="D48" s="173"/>
      <c r="E48" s="173"/>
    </row>
    <row r="49" spans="1:5">
      <c r="A49" s="176"/>
      <c r="B49" s="173"/>
      <c r="C49" s="173"/>
      <c r="D49" s="173"/>
      <c r="E49" s="173"/>
    </row>
    <row r="50" spans="1:5">
      <c r="A50" s="176"/>
      <c r="B50" s="173"/>
      <c r="C50" s="173"/>
      <c r="D50" s="173"/>
      <c r="E50" s="173"/>
    </row>
    <row r="51" spans="1:5">
      <c r="A51" s="176"/>
      <c r="B51" s="173"/>
      <c r="C51" s="173"/>
      <c r="D51" s="173"/>
      <c r="E51" s="173"/>
    </row>
    <row r="52" spans="1:5">
      <c r="A52" s="176"/>
      <c r="B52" s="173"/>
      <c r="C52" s="173"/>
      <c r="D52" s="173"/>
      <c r="E52" s="173"/>
    </row>
    <row r="53" spans="1:5">
      <c r="A53" s="176"/>
      <c r="B53" s="173"/>
      <c r="C53" s="173"/>
      <c r="D53" s="173"/>
      <c r="E53" s="173"/>
    </row>
    <row r="54" spans="1:5">
      <c r="A54" s="176"/>
      <c r="B54" s="173"/>
      <c r="C54" s="173"/>
      <c r="D54" s="173"/>
      <c r="E54" s="173"/>
    </row>
    <row r="55" spans="1:5">
      <c r="A55" s="176"/>
      <c r="B55" s="173"/>
      <c r="C55" s="173"/>
      <c r="D55" s="173"/>
      <c r="E55" s="173"/>
    </row>
  </sheetData>
  <mergeCells count="2">
    <mergeCell ref="D3:E3"/>
    <mergeCell ref="A1:E1"/>
  </mergeCells>
  <pageMargins left="0.64" right="0.19" top="0.8" bottom="0.75" header="0.74" footer="0.3"/>
  <pageSetup paperSize="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R455"/>
  <sheetViews>
    <sheetView workbookViewId="0">
      <pane ySplit="2" topLeftCell="A432" activePane="bottomLeft" state="frozen"/>
      <selection pane="bottomLeft" activeCell="A431" sqref="A431:K455"/>
    </sheetView>
  </sheetViews>
  <sheetFormatPr defaultRowHeight="15"/>
  <cols>
    <col min="1" max="1" width="4" bestFit="1" customWidth="1"/>
    <col min="2" max="2" width="5" customWidth="1"/>
    <col min="3" max="3" width="5.28515625" customWidth="1"/>
    <col min="4" max="4" width="10" customWidth="1"/>
    <col min="5" max="5" width="17.85546875" customWidth="1"/>
    <col min="6" max="7" width="8.7109375" customWidth="1"/>
    <col min="8" max="8" width="8.85546875" customWidth="1"/>
    <col min="9" max="9" width="20.28515625" customWidth="1"/>
    <col min="10" max="10" width="3.7109375" customWidth="1"/>
    <col min="11" max="11" width="9.7109375" customWidth="1"/>
    <col min="12" max="16" width="0" hidden="1" customWidth="1"/>
    <col min="17" max="17" width="3.5703125" customWidth="1"/>
    <col min="18" max="22" width="6.42578125" customWidth="1"/>
    <col min="23" max="23" width="8.42578125" customWidth="1"/>
    <col min="24" max="25" width="6.42578125" customWidth="1"/>
    <col min="26" max="26" width="11.5703125" customWidth="1"/>
    <col min="27" max="27" width="7.85546875" customWidth="1"/>
    <col min="28" max="29" width="6.42578125" customWidth="1"/>
    <col min="30" max="30" width="8" customWidth="1"/>
    <col min="31" max="73" width="6.42578125" customWidth="1"/>
    <col min="75" max="75" width="15" customWidth="1"/>
    <col min="76" max="77" width="14.7109375" customWidth="1"/>
    <col min="79" max="79" width="11.42578125" customWidth="1"/>
    <col min="82" max="82" width="7.28515625" customWidth="1"/>
    <col min="83" max="83" width="6.5703125" customWidth="1"/>
    <col min="85" max="85" width="3.5703125" customWidth="1"/>
    <col min="86" max="86" width="4.140625" customWidth="1"/>
    <col min="87" max="87" width="6" customWidth="1"/>
    <col min="88" max="88" width="6.42578125" customWidth="1"/>
    <col min="90" max="91" width="4" customWidth="1"/>
    <col min="92" max="92" width="5.42578125" customWidth="1"/>
    <col min="93" max="93" width="7" customWidth="1"/>
    <col min="95" max="95" width="23.42578125" customWidth="1"/>
  </cols>
  <sheetData>
    <row r="1" spans="1:122">
      <c r="A1" s="601" t="s">
        <v>0</v>
      </c>
      <c r="B1" s="602"/>
      <c r="C1" s="603"/>
      <c r="D1" s="607" t="s">
        <v>1</v>
      </c>
      <c r="E1" s="608"/>
      <c r="F1" s="609" t="s">
        <v>2</v>
      </c>
      <c r="G1" s="610"/>
      <c r="H1" s="610"/>
      <c r="I1" s="610"/>
      <c r="J1" s="610"/>
      <c r="K1" s="611"/>
      <c r="L1" s="612" t="s">
        <v>3</v>
      </c>
      <c r="M1" s="613"/>
      <c r="N1" s="613"/>
      <c r="O1" s="613"/>
      <c r="P1" s="613"/>
      <c r="Q1" s="614"/>
      <c r="R1" s="615">
        <v>1</v>
      </c>
      <c r="S1" s="616"/>
      <c r="T1" s="616"/>
      <c r="U1" s="617"/>
      <c r="V1" s="598">
        <v>2</v>
      </c>
      <c r="W1" s="599"/>
      <c r="X1" s="599"/>
      <c r="Y1" s="600"/>
      <c r="Z1" s="637">
        <v>3</v>
      </c>
      <c r="AA1" s="638"/>
      <c r="AB1" s="638"/>
      <c r="AC1" s="639"/>
      <c r="AD1" s="640">
        <v>4</v>
      </c>
      <c r="AE1" s="641"/>
      <c r="AF1" s="641"/>
      <c r="AG1" s="642"/>
      <c r="AH1" s="643">
        <v>5</v>
      </c>
      <c r="AI1" s="644"/>
      <c r="AJ1" s="644"/>
      <c r="AK1" s="645"/>
      <c r="AL1" s="634">
        <v>6</v>
      </c>
      <c r="AM1" s="635"/>
      <c r="AN1" s="635"/>
      <c r="AO1" s="636"/>
      <c r="AP1" s="646">
        <v>7</v>
      </c>
      <c r="AQ1" s="647"/>
      <c r="AR1" s="647"/>
      <c r="AS1" s="648"/>
      <c r="AT1" s="649">
        <v>8</v>
      </c>
      <c r="AU1" s="650"/>
      <c r="AV1" s="650"/>
      <c r="AW1" s="651"/>
      <c r="AX1" s="615">
        <v>9</v>
      </c>
      <c r="AY1" s="616"/>
      <c r="AZ1" s="616"/>
      <c r="BA1" s="617"/>
      <c r="BB1" s="598">
        <v>10</v>
      </c>
      <c r="BC1" s="599"/>
      <c r="BD1" s="599"/>
      <c r="BE1" s="600"/>
      <c r="BF1" s="637">
        <v>11</v>
      </c>
      <c r="BG1" s="638"/>
      <c r="BH1" s="638"/>
      <c r="BI1" s="639"/>
      <c r="BJ1" s="640">
        <v>12</v>
      </c>
      <c r="BK1" s="641"/>
      <c r="BL1" s="641"/>
      <c r="BM1" s="642"/>
      <c r="BN1" s="643">
        <v>13</v>
      </c>
      <c r="BO1" s="644"/>
      <c r="BP1" s="644"/>
      <c r="BQ1" s="645"/>
      <c r="BR1" s="634">
        <v>14</v>
      </c>
      <c r="BS1" s="635"/>
      <c r="BT1" s="635"/>
      <c r="BU1" s="636"/>
    </row>
    <row r="2" spans="1:122">
      <c r="A2" s="604"/>
      <c r="B2" s="605"/>
      <c r="C2" s="606"/>
      <c r="D2" s="1" t="s">
        <v>4</v>
      </c>
      <c r="E2" s="2" t="s">
        <v>5</v>
      </c>
      <c r="F2" s="3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6" t="s">
        <v>12</v>
      </c>
      <c r="M2" s="7" t="s">
        <v>13</v>
      </c>
      <c r="N2" s="7" t="s">
        <v>14</v>
      </c>
      <c r="O2" s="7" t="s">
        <v>15</v>
      </c>
      <c r="P2" s="8" t="s">
        <v>16</v>
      </c>
      <c r="Q2" s="8" t="s">
        <v>17</v>
      </c>
      <c r="R2" s="9" t="s">
        <v>18</v>
      </c>
      <c r="S2" s="9" t="s">
        <v>19</v>
      </c>
      <c r="T2" s="9" t="s">
        <v>20</v>
      </c>
      <c r="U2" s="9" t="s">
        <v>21</v>
      </c>
      <c r="V2" s="10" t="s">
        <v>18</v>
      </c>
      <c r="W2" s="10" t="s">
        <v>19</v>
      </c>
      <c r="X2" s="10" t="s">
        <v>20</v>
      </c>
      <c r="Y2" s="10" t="s">
        <v>21</v>
      </c>
      <c r="Z2" s="11" t="s">
        <v>18</v>
      </c>
      <c r="AA2" s="11" t="s">
        <v>19</v>
      </c>
      <c r="AB2" s="11" t="s">
        <v>20</v>
      </c>
      <c r="AC2" s="11" t="s">
        <v>21</v>
      </c>
      <c r="AD2" s="12" t="s">
        <v>18</v>
      </c>
      <c r="AE2" s="12" t="s">
        <v>19</v>
      </c>
      <c r="AF2" s="12" t="s">
        <v>20</v>
      </c>
      <c r="AG2" s="12" t="s">
        <v>21</v>
      </c>
      <c r="AH2" s="13" t="s">
        <v>18</v>
      </c>
      <c r="AI2" s="13" t="s">
        <v>19</v>
      </c>
      <c r="AJ2" s="13" t="s">
        <v>20</v>
      </c>
      <c r="AK2" s="13" t="s">
        <v>21</v>
      </c>
      <c r="AL2" s="14" t="s">
        <v>18</v>
      </c>
      <c r="AM2" s="14" t="s">
        <v>19</v>
      </c>
      <c r="AN2" s="14" t="s">
        <v>20</v>
      </c>
      <c r="AO2" s="14" t="s">
        <v>21</v>
      </c>
      <c r="AP2" s="15" t="s">
        <v>18</v>
      </c>
      <c r="AQ2" s="15" t="s">
        <v>19</v>
      </c>
      <c r="AR2" s="15" t="s">
        <v>20</v>
      </c>
      <c r="AS2" s="15" t="s">
        <v>21</v>
      </c>
      <c r="AT2" s="16" t="s">
        <v>18</v>
      </c>
      <c r="AU2" s="16" t="s">
        <v>19</v>
      </c>
      <c r="AV2" s="16" t="s">
        <v>20</v>
      </c>
      <c r="AW2" s="16" t="s">
        <v>21</v>
      </c>
      <c r="AX2" s="9" t="s">
        <v>18</v>
      </c>
      <c r="AY2" s="9" t="s">
        <v>19</v>
      </c>
      <c r="AZ2" s="9" t="s">
        <v>20</v>
      </c>
      <c r="BA2" s="9" t="s">
        <v>21</v>
      </c>
      <c r="BB2" s="10" t="s">
        <v>18</v>
      </c>
      <c r="BC2" s="10" t="s">
        <v>19</v>
      </c>
      <c r="BD2" s="10" t="s">
        <v>20</v>
      </c>
      <c r="BE2" s="10" t="s">
        <v>21</v>
      </c>
      <c r="BF2" s="11" t="s">
        <v>18</v>
      </c>
      <c r="BG2" s="11" t="s">
        <v>19</v>
      </c>
      <c r="BH2" s="11" t="s">
        <v>20</v>
      </c>
      <c r="BI2" s="11" t="s">
        <v>21</v>
      </c>
      <c r="BJ2" s="12" t="s">
        <v>18</v>
      </c>
      <c r="BK2" s="12" t="s">
        <v>19</v>
      </c>
      <c r="BL2" s="12" t="s">
        <v>20</v>
      </c>
      <c r="BM2" s="12" t="s">
        <v>21</v>
      </c>
      <c r="BN2" s="13" t="s">
        <v>18</v>
      </c>
      <c r="BO2" s="13" t="s">
        <v>19</v>
      </c>
      <c r="BP2" s="13" t="s">
        <v>20</v>
      </c>
      <c r="BQ2" s="13" t="s">
        <v>21</v>
      </c>
      <c r="BR2" s="14" t="s">
        <v>18</v>
      </c>
      <c r="BS2" s="14" t="s">
        <v>19</v>
      </c>
      <c r="BT2" s="14" t="s">
        <v>20</v>
      </c>
      <c r="BU2" s="14" t="s">
        <v>21</v>
      </c>
    </row>
    <row r="3" spans="1:122" ht="15" customHeight="1">
      <c r="A3" s="17">
        <v>1</v>
      </c>
      <c r="B3" s="17">
        <v>1</v>
      </c>
      <c r="C3" s="663" t="s">
        <v>200</v>
      </c>
      <c r="D3" s="18">
        <v>1</v>
      </c>
      <c r="E3" s="19"/>
      <c r="F3" s="20"/>
      <c r="G3" s="20"/>
      <c r="H3" s="20">
        <v>1</v>
      </c>
      <c r="I3" s="20"/>
      <c r="J3" s="20"/>
      <c r="K3" s="20"/>
      <c r="L3" s="20"/>
      <c r="M3" s="20"/>
      <c r="N3" s="20"/>
      <c r="O3" s="20"/>
      <c r="P3" s="19"/>
      <c r="Q3" s="19"/>
      <c r="R3" s="21"/>
      <c r="S3" s="21"/>
      <c r="T3" s="21">
        <v>3</v>
      </c>
      <c r="U3" s="21"/>
      <c r="V3" s="22"/>
      <c r="W3" s="22"/>
      <c r="X3" s="22">
        <v>3</v>
      </c>
      <c r="Y3" s="22"/>
      <c r="Z3" s="23"/>
      <c r="AA3" s="23"/>
      <c r="AB3" s="23"/>
      <c r="AC3" s="23">
        <v>4</v>
      </c>
      <c r="AD3" s="24"/>
      <c r="AE3" s="24"/>
      <c r="AF3" s="24">
        <v>3</v>
      </c>
      <c r="AG3" s="24"/>
      <c r="AH3" s="25"/>
      <c r="AI3" s="25"/>
      <c r="AJ3" s="25">
        <v>3</v>
      </c>
      <c r="AK3" s="25"/>
      <c r="AL3" s="26"/>
      <c r="AM3" s="26"/>
      <c r="AN3" s="26"/>
      <c r="AO3" s="26">
        <v>4</v>
      </c>
      <c r="AP3" s="22"/>
      <c r="AQ3" s="22"/>
      <c r="AR3" s="22">
        <v>3</v>
      </c>
      <c r="AS3" s="22"/>
      <c r="AT3" s="27"/>
      <c r="AU3" s="27"/>
      <c r="AV3" s="27">
        <v>3</v>
      </c>
      <c r="AW3" s="27"/>
      <c r="AX3" s="21"/>
      <c r="AY3" s="21"/>
      <c r="AZ3" s="21">
        <v>3</v>
      </c>
      <c r="BA3" s="21"/>
      <c r="BB3" s="22"/>
      <c r="BC3" s="22"/>
      <c r="BD3" s="22">
        <v>3</v>
      </c>
      <c r="BE3" s="22"/>
      <c r="BF3" s="23"/>
      <c r="BG3" s="23"/>
      <c r="BH3" s="23">
        <v>3</v>
      </c>
      <c r="BI3" s="23"/>
      <c r="BJ3" s="24"/>
      <c r="BK3" s="24"/>
      <c r="BL3" s="24">
        <v>3</v>
      </c>
      <c r="BM3" s="24"/>
      <c r="BN3" s="25"/>
      <c r="BO3" s="25"/>
      <c r="BP3" s="25"/>
      <c r="BQ3" s="25">
        <v>4</v>
      </c>
      <c r="BR3" s="26"/>
      <c r="BS3" s="26"/>
      <c r="BT3" s="26">
        <v>3</v>
      </c>
      <c r="BU3" s="26"/>
    </row>
    <row r="4" spans="1:122">
      <c r="A4" s="17">
        <v>2</v>
      </c>
      <c r="B4" s="17">
        <v>2</v>
      </c>
      <c r="C4" s="664"/>
      <c r="D4" s="18"/>
      <c r="E4" s="19">
        <v>1</v>
      </c>
      <c r="F4" s="20"/>
      <c r="G4" s="20"/>
      <c r="H4" s="20"/>
      <c r="I4" s="20"/>
      <c r="J4" s="20">
        <v>1</v>
      </c>
      <c r="K4" s="20"/>
      <c r="L4" s="20"/>
      <c r="M4" s="20"/>
      <c r="N4" s="20"/>
      <c r="O4" s="20"/>
      <c r="P4" s="19"/>
      <c r="Q4" s="19"/>
      <c r="R4" s="21"/>
      <c r="S4" s="21"/>
      <c r="T4" s="21">
        <v>3</v>
      </c>
      <c r="U4" s="21"/>
      <c r="V4" s="22"/>
      <c r="W4" s="22"/>
      <c r="X4" s="22">
        <v>3</v>
      </c>
      <c r="Y4" s="22"/>
      <c r="Z4" s="23"/>
      <c r="AA4" s="23"/>
      <c r="AB4" s="23">
        <v>3</v>
      </c>
      <c r="AC4" s="23"/>
      <c r="AD4" s="24"/>
      <c r="AE4" s="24"/>
      <c r="AF4" s="24">
        <v>3</v>
      </c>
      <c r="AG4" s="24"/>
      <c r="AH4" s="25"/>
      <c r="AI4" s="25"/>
      <c r="AJ4" s="25">
        <v>3</v>
      </c>
      <c r="AK4" s="25"/>
      <c r="AL4" s="26"/>
      <c r="AM4" s="26"/>
      <c r="AN4" s="26">
        <v>3</v>
      </c>
      <c r="AO4" s="26"/>
      <c r="AP4" s="22"/>
      <c r="AQ4" s="22"/>
      <c r="AR4" s="22">
        <v>3</v>
      </c>
      <c r="AS4" s="22"/>
      <c r="AT4" s="27"/>
      <c r="AU4" s="27"/>
      <c r="AV4" s="27">
        <v>3</v>
      </c>
      <c r="AW4" s="27"/>
      <c r="AX4" s="21"/>
      <c r="AY4" s="21"/>
      <c r="AZ4" s="21">
        <v>3</v>
      </c>
      <c r="BA4" s="21"/>
      <c r="BB4" s="22"/>
      <c r="BC4" s="22"/>
      <c r="BD4" s="22">
        <v>3</v>
      </c>
      <c r="BE4" s="22"/>
      <c r="BF4" s="23"/>
      <c r="BG4" s="23"/>
      <c r="BH4" s="23">
        <v>3</v>
      </c>
      <c r="BI4" s="23"/>
      <c r="BJ4" s="24"/>
      <c r="BK4" s="24"/>
      <c r="BL4" s="24">
        <v>3</v>
      </c>
      <c r="BM4" s="24"/>
      <c r="BN4" s="25"/>
      <c r="BO4" s="25"/>
      <c r="BP4" s="25">
        <v>3</v>
      </c>
      <c r="BQ4" s="25"/>
      <c r="BR4" s="26"/>
      <c r="BS4" s="26"/>
      <c r="BT4" s="26">
        <v>3</v>
      </c>
      <c r="BU4" s="26"/>
      <c r="CD4" s="652" t="s">
        <v>23</v>
      </c>
      <c r="CE4" s="652"/>
      <c r="CG4">
        <v>1</v>
      </c>
      <c r="CI4" t="s">
        <v>18</v>
      </c>
      <c r="CJ4" s="28">
        <v>2</v>
      </c>
      <c r="CL4">
        <v>8</v>
      </c>
      <c r="CN4" t="s">
        <v>18</v>
      </c>
      <c r="CO4" s="28">
        <v>0</v>
      </c>
      <c r="CQ4" t="s">
        <v>24</v>
      </c>
      <c r="CR4" s="29">
        <v>7.0000000000000007E-2</v>
      </c>
      <c r="CS4" s="30">
        <f>CR4/CR8*100%</f>
        <v>7.0000000000000007E-2</v>
      </c>
    </row>
    <row r="5" spans="1:122" ht="15.75" thickBot="1">
      <c r="A5" s="17">
        <v>3</v>
      </c>
      <c r="B5" s="17">
        <v>3</v>
      </c>
      <c r="C5" s="664"/>
      <c r="D5" s="18">
        <v>1</v>
      </c>
      <c r="E5" s="19"/>
      <c r="F5" s="20"/>
      <c r="G5" s="20"/>
      <c r="H5" s="20"/>
      <c r="I5" s="20"/>
      <c r="J5" s="20">
        <v>1</v>
      </c>
      <c r="K5" s="20"/>
      <c r="L5" s="20"/>
      <c r="M5" s="20"/>
      <c r="N5" s="20"/>
      <c r="O5" s="20"/>
      <c r="P5" s="19"/>
      <c r="Q5" s="19"/>
      <c r="R5" s="21"/>
      <c r="S5" s="21"/>
      <c r="T5" s="21">
        <v>3</v>
      </c>
      <c r="U5" s="21"/>
      <c r="V5" s="22"/>
      <c r="W5" s="22"/>
      <c r="X5" s="22">
        <v>3</v>
      </c>
      <c r="Y5" s="22"/>
      <c r="Z5" s="23"/>
      <c r="AA5" s="23"/>
      <c r="AB5" s="23">
        <v>3</v>
      </c>
      <c r="AC5" s="23"/>
      <c r="AD5" s="24"/>
      <c r="AE5" s="24"/>
      <c r="AF5" s="24">
        <v>3</v>
      </c>
      <c r="AG5" s="24"/>
      <c r="AH5" s="25"/>
      <c r="AI5" s="25"/>
      <c r="AJ5" s="25">
        <v>3</v>
      </c>
      <c r="AK5" s="25"/>
      <c r="AL5" s="26"/>
      <c r="AM5" s="26"/>
      <c r="AN5" s="26">
        <v>3</v>
      </c>
      <c r="AO5" s="26"/>
      <c r="AP5" s="22"/>
      <c r="AQ5" s="22"/>
      <c r="AR5" s="22">
        <v>3</v>
      </c>
      <c r="AS5" s="22"/>
      <c r="AT5" s="27"/>
      <c r="AU5" s="27"/>
      <c r="AV5" s="27">
        <v>3</v>
      </c>
      <c r="AW5" s="27"/>
      <c r="AX5" s="21"/>
      <c r="AY5" s="21"/>
      <c r="AZ5" s="21">
        <v>3</v>
      </c>
      <c r="BA5" s="21"/>
      <c r="BB5" s="22"/>
      <c r="BC5" s="22"/>
      <c r="BD5" s="22">
        <v>3</v>
      </c>
      <c r="BE5" s="22"/>
      <c r="BF5" s="23"/>
      <c r="BG5" s="23"/>
      <c r="BH5" s="23">
        <v>3</v>
      </c>
      <c r="BI5" s="23"/>
      <c r="BJ5" s="24"/>
      <c r="BK5" s="24"/>
      <c r="BL5" s="24">
        <v>3</v>
      </c>
      <c r="BM5" s="24"/>
      <c r="BN5" s="25"/>
      <c r="BO5" s="25"/>
      <c r="BP5" s="25">
        <v>3</v>
      </c>
      <c r="BQ5" s="25"/>
      <c r="BR5" s="26"/>
      <c r="BS5" s="26"/>
      <c r="BT5" s="26">
        <v>3</v>
      </c>
      <c r="BU5" s="26"/>
      <c r="CD5" t="s">
        <v>25</v>
      </c>
      <c r="CE5">
        <v>76</v>
      </c>
      <c r="CI5" t="s">
        <v>19</v>
      </c>
      <c r="CJ5" s="28">
        <v>11</v>
      </c>
      <c r="CN5" t="s">
        <v>19</v>
      </c>
      <c r="CO5" s="28">
        <v>7</v>
      </c>
      <c r="CQ5" t="s">
        <v>26</v>
      </c>
      <c r="CR5" s="29">
        <v>0.19</v>
      </c>
      <c r="CS5" s="30">
        <f>CR5/CR8*100%</f>
        <v>0.19</v>
      </c>
      <c r="DO5">
        <v>148</v>
      </c>
      <c r="DP5" s="30">
        <f>DO5/DO9*100%</f>
        <v>6.6907775768535266E-2</v>
      </c>
      <c r="DR5">
        <v>7</v>
      </c>
    </row>
    <row r="6" spans="1:122" ht="15.75" thickTop="1">
      <c r="A6" s="17">
        <v>4</v>
      </c>
      <c r="B6" s="17">
        <v>4</v>
      </c>
      <c r="C6" s="664"/>
      <c r="D6" s="18">
        <v>1</v>
      </c>
      <c r="E6" s="19"/>
      <c r="F6" s="20"/>
      <c r="G6" s="20"/>
      <c r="H6" s="20">
        <v>1</v>
      </c>
      <c r="I6" s="20"/>
      <c r="J6" s="20"/>
      <c r="K6" s="20"/>
      <c r="L6" s="20"/>
      <c r="M6" s="20"/>
      <c r="N6" s="20"/>
      <c r="O6" s="20"/>
      <c r="P6" s="19"/>
      <c r="Q6" s="19"/>
      <c r="R6" s="21"/>
      <c r="S6" s="21"/>
      <c r="T6" s="21">
        <v>3</v>
      </c>
      <c r="U6" s="21"/>
      <c r="V6" s="22"/>
      <c r="W6" s="22"/>
      <c r="X6" s="22">
        <v>3</v>
      </c>
      <c r="Y6" s="22"/>
      <c r="Z6" s="23"/>
      <c r="AA6" s="23"/>
      <c r="AB6" s="23">
        <v>3</v>
      </c>
      <c r="AC6" s="23"/>
      <c r="AD6" s="24"/>
      <c r="AE6" s="24"/>
      <c r="AF6" s="24">
        <v>3</v>
      </c>
      <c r="AG6" s="24"/>
      <c r="AH6" s="25"/>
      <c r="AI6" s="25"/>
      <c r="AJ6" s="25">
        <v>3</v>
      </c>
      <c r="AK6" s="25"/>
      <c r="AL6" s="26"/>
      <c r="AM6" s="26"/>
      <c r="AN6" s="26">
        <v>3</v>
      </c>
      <c r="AO6" s="26"/>
      <c r="AP6" s="22"/>
      <c r="AQ6" s="22"/>
      <c r="AR6" s="22">
        <v>3</v>
      </c>
      <c r="AS6" s="22"/>
      <c r="AT6" s="27"/>
      <c r="AU6" s="27"/>
      <c r="AV6" s="27">
        <v>3</v>
      </c>
      <c r="AW6" s="27"/>
      <c r="AX6" s="21"/>
      <c r="AY6" s="21"/>
      <c r="AZ6" s="21">
        <v>3</v>
      </c>
      <c r="BA6" s="21"/>
      <c r="BB6" s="22"/>
      <c r="BC6" s="22"/>
      <c r="BD6" s="22">
        <v>3</v>
      </c>
      <c r="BE6" s="22"/>
      <c r="BF6" s="23"/>
      <c r="BG6" s="23"/>
      <c r="BH6" s="23">
        <v>3</v>
      </c>
      <c r="BI6" s="23"/>
      <c r="BJ6" s="24"/>
      <c r="BK6" s="24"/>
      <c r="BL6" s="24">
        <v>3</v>
      </c>
      <c r="BM6" s="24"/>
      <c r="BN6" s="25"/>
      <c r="BO6" s="25"/>
      <c r="BP6" s="25">
        <v>3</v>
      </c>
      <c r="BQ6" s="25"/>
      <c r="BR6" s="26"/>
      <c r="BS6" s="26"/>
      <c r="BT6" s="26">
        <v>3</v>
      </c>
      <c r="BU6" s="26"/>
      <c r="BZ6" s="31"/>
      <c r="CA6" s="32" t="s">
        <v>23</v>
      </c>
      <c r="CB6" s="32"/>
      <c r="CD6" t="s">
        <v>27</v>
      </c>
      <c r="CE6">
        <v>74</v>
      </c>
      <c r="CI6" t="s">
        <v>20</v>
      </c>
      <c r="CJ6" s="28">
        <v>122</v>
      </c>
      <c r="CN6" t="s">
        <v>20</v>
      </c>
      <c r="CO6" s="28">
        <v>131</v>
      </c>
      <c r="CQ6" t="s">
        <v>28</v>
      </c>
      <c r="CR6" s="29">
        <v>0.59</v>
      </c>
      <c r="CS6" s="30">
        <f>CR6/CR8*100%</f>
        <v>0.59</v>
      </c>
      <c r="DO6">
        <v>431</v>
      </c>
      <c r="DP6" s="30">
        <f>DO6/DO9*100%</f>
        <v>0.19484629294755876</v>
      </c>
      <c r="DR6">
        <v>19</v>
      </c>
    </row>
    <row r="7" spans="1:122">
      <c r="A7" s="17">
        <v>5</v>
      </c>
      <c r="B7" s="17">
        <v>5</v>
      </c>
      <c r="C7" s="664"/>
      <c r="D7" s="18">
        <v>1</v>
      </c>
      <c r="E7" s="19"/>
      <c r="F7" s="20"/>
      <c r="G7" s="20"/>
      <c r="H7" s="20">
        <v>1</v>
      </c>
      <c r="I7" s="20"/>
      <c r="J7" s="20"/>
      <c r="K7" s="20"/>
      <c r="L7" s="20"/>
      <c r="M7" s="20"/>
      <c r="N7" s="20"/>
      <c r="O7" s="20"/>
      <c r="P7" s="19"/>
      <c r="Q7" s="19"/>
      <c r="R7" s="21"/>
      <c r="S7" s="21"/>
      <c r="T7" s="21">
        <v>3</v>
      </c>
      <c r="U7" s="21"/>
      <c r="V7" s="22"/>
      <c r="W7" s="22"/>
      <c r="X7" s="22">
        <v>3</v>
      </c>
      <c r="Y7" s="22"/>
      <c r="Z7" s="23"/>
      <c r="AA7" s="23"/>
      <c r="AB7" s="23">
        <v>3</v>
      </c>
      <c r="AC7" s="23"/>
      <c r="AD7" s="24"/>
      <c r="AE7" s="24"/>
      <c r="AF7" s="24">
        <v>3</v>
      </c>
      <c r="AG7" s="24"/>
      <c r="AH7" s="25"/>
      <c r="AI7" s="25"/>
      <c r="AJ7" s="25">
        <v>3</v>
      </c>
      <c r="AK7" s="25"/>
      <c r="AL7" s="26"/>
      <c r="AM7" s="26"/>
      <c r="AN7" s="26">
        <v>3</v>
      </c>
      <c r="AO7" s="26"/>
      <c r="AP7" s="22"/>
      <c r="AQ7" s="22"/>
      <c r="AR7" s="22">
        <v>3</v>
      </c>
      <c r="AS7" s="22"/>
      <c r="AT7" s="27"/>
      <c r="AU7" s="27"/>
      <c r="AV7" s="27">
        <v>3</v>
      </c>
      <c r="AW7" s="27"/>
      <c r="AX7" s="21"/>
      <c r="AY7" s="21"/>
      <c r="AZ7" s="21">
        <v>3</v>
      </c>
      <c r="BA7" s="21"/>
      <c r="BB7" s="22"/>
      <c r="BC7" s="22"/>
      <c r="BD7" s="22">
        <v>3</v>
      </c>
      <c r="BE7" s="22"/>
      <c r="BF7" s="23"/>
      <c r="BG7" s="23"/>
      <c r="BH7" s="23">
        <v>3</v>
      </c>
      <c r="BI7" s="23"/>
      <c r="BJ7" s="24"/>
      <c r="BK7" s="24"/>
      <c r="BL7" s="24">
        <v>3</v>
      </c>
      <c r="BM7" s="24"/>
      <c r="BN7" s="25"/>
      <c r="BO7" s="25"/>
      <c r="BP7" s="25">
        <v>3</v>
      </c>
      <c r="BQ7" s="25"/>
      <c r="BR7" s="26"/>
      <c r="BS7" s="26"/>
      <c r="BT7" s="26">
        <v>3</v>
      </c>
      <c r="BU7" s="26"/>
      <c r="BZ7" s="653"/>
      <c r="CA7" s="20" t="s">
        <v>29</v>
      </c>
      <c r="CB7" s="307"/>
      <c r="CD7" t="s">
        <v>30</v>
      </c>
      <c r="CE7" s="34">
        <f>SUM(CE5:CE6)</f>
        <v>150</v>
      </c>
      <c r="CI7" t="s">
        <v>21</v>
      </c>
      <c r="CJ7" s="28">
        <v>15</v>
      </c>
      <c r="CN7" t="s">
        <v>21</v>
      </c>
      <c r="CO7" s="28">
        <v>12</v>
      </c>
      <c r="CQ7" t="s">
        <v>31</v>
      </c>
      <c r="CR7" s="29">
        <v>0.15</v>
      </c>
      <c r="CS7" s="30">
        <f>CR7/CR8*100%</f>
        <v>0.15</v>
      </c>
      <c r="DO7">
        <v>1312</v>
      </c>
      <c r="DP7" s="30">
        <f>DO7/DO9*100%</f>
        <v>0.59312839059674505</v>
      </c>
      <c r="DR7">
        <v>59</v>
      </c>
    </row>
    <row r="8" spans="1:122">
      <c r="A8" s="17">
        <v>6</v>
      </c>
      <c r="B8" s="17">
        <v>6</v>
      </c>
      <c r="C8" s="664"/>
      <c r="D8" s="18"/>
      <c r="E8" s="19">
        <v>1</v>
      </c>
      <c r="F8" s="20">
        <v>1</v>
      </c>
      <c r="G8" s="20"/>
      <c r="H8" s="20"/>
      <c r="I8" s="20"/>
      <c r="J8" s="20"/>
      <c r="K8" s="20"/>
      <c r="L8" s="20"/>
      <c r="M8" s="20"/>
      <c r="N8" s="20"/>
      <c r="O8" s="20"/>
      <c r="P8" s="19"/>
      <c r="Q8" s="19"/>
      <c r="R8" s="21"/>
      <c r="S8" s="21"/>
      <c r="T8" s="21"/>
      <c r="U8" s="21">
        <v>4</v>
      </c>
      <c r="V8" s="22"/>
      <c r="W8" s="22"/>
      <c r="X8" s="22"/>
      <c r="Y8" s="22">
        <v>4</v>
      </c>
      <c r="Z8" s="23"/>
      <c r="AA8" s="23"/>
      <c r="AB8" s="23"/>
      <c r="AC8" s="23">
        <v>4</v>
      </c>
      <c r="AD8" s="24"/>
      <c r="AE8" s="24"/>
      <c r="AF8" s="24"/>
      <c r="AG8" s="24">
        <v>4</v>
      </c>
      <c r="AH8" s="25"/>
      <c r="AI8" s="25"/>
      <c r="AJ8" s="25"/>
      <c r="AK8" s="25">
        <v>4</v>
      </c>
      <c r="AL8" s="26"/>
      <c r="AM8" s="26"/>
      <c r="AN8" s="26"/>
      <c r="AO8" s="26">
        <v>4</v>
      </c>
      <c r="AP8" s="22"/>
      <c r="AQ8" s="22"/>
      <c r="AR8" s="22"/>
      <c r="AS8" s="22">
        <v>4</v>
      </c>
      <c r="AT8" s="27"/>
      <c r="AU8" s="27"/>
      <c r="AV8" s="27"/>
      <c r="AW8" s="27">
        <v>4</v>
      </c>
      <c r="AX8" s="21"/>
      <c r="AY8" s="21"/>
      <c r="AZ8" s="21"/>
      <c r="BA8" s="21">
        <v>4</v>
      </c>
      <c r="BB8" s="22"/>
      <c r="BC8" s="22"/>
      <c r="BD8" s="22"/>
      <c r="BE8" s="22">
        <v>4</v>
      </c>
      <c r="BF8" s="23"/>
      <c r="BG8" s="23"/>
      <c r="BH8" s="23"/>
      <c r="BI8" s="23">
        <v>4</v>
      </c>
      <c r="BJ8" s="24"/>
      <c r="BK8" s="24"/>
      <c r="BL8" s="24"/>
      <c r="BM8" s="24">
        <v>4</v>
      </c>
      <c r="BN8" s="25"/>
      <c r="BO8" s="25"/>
      <c r="BP8" s="25"/>
      <c r="BQ8" s="25">
        <v>4</v>
      </c>
      <c r="BR8" s="26"/>
      <c r="BS8" s="26"/>
      <c r="BT8" s="26"/>
      <c r="BU8" s="26">
        <v>4</v>
      </c>
      <c r="BZ8" s="654"/>
      <c r="CA8" s="20" t="s">
        <v>32</v>
      </c>
      <c r="CB8" s="307"/>
      <c r="CJ8" s="35">
        <f>SUM(CJ4:CJ7)</f>
        <v>150</v>
      </c>
      <c r="CO8" s="35">
        <f>SUM(CO4:CO7)</f>
        <v>150</v>
      </c>
      <c r="CQ8" t="s">
        <v>30</v>
      </c>
      <c r="CR8" s="29">
        <v>1</v>
      </c>
      <c r="CS8" s="29">
        <f>SUM(CS4:CS7)</f>
        <v>1</v>
      </c>
      <c r="DO8">
        <v>321</v>
      </c>
      <c r="DP8" s="30">
        <f>DO8/DO9*100%</f>
        <v>0.14511754068716093</v>
      </c>
      <c r="DR8">
        <v>15</v>
      </c>
    </row>
    <row r="9" spans="1:122">
      <c r="A9" s="17">
        <v>7</v>
      </c>
      <c r="B9" s="17">
        <v>7</v>
      </c>
      <c r="C9" s="664"/>
      <c r="D9" s="18">
        <v>1</v>
      </c>
      <c r="E9" s="19"/>
      <c r="F9" s="20"/>
      <c r="G9" s="20"/>
      <c r="H9" s="20">
        <v>1</v>
      </c>
      <c r="I9" s="20"/>
      <c r="J9" s="20"/>
      <c r="K9" s="20"/>
      <c r="L9" s="20"/>
      <c r="M9" s="20"/>
      <c r="N9" s="20"/>
      <c r="O9" s="20"/>
      <c r="P9" s="19"/>
      <c r="Q9" s="19"/>
      <c r="R9" s="21"/>
      <c r="S9" s="21"/>
      <c r="T9" s="21">
        <v>3</v>
      </c>
      <c r="U9" s="21"/>
      <c r="V9" s="22"/>
      <c r="W9" s="22"/>
      <c r="X9" s="22">
        <v>3</v>
      </c>
      <c r="Y9" s="22"/>
      <c r="Z9" s="23"/>
      <c r="AA9" s="23"/>
      <c r="AB9" s="23">
        <v>3</v>
      </c>
      <c r="AC9" s="23"/>
      <c r="AD9" s="24"/>
      <c r="AE9" s="24"/>
      <c r="AF9" s="24">
        <v>3</v>
      </c>
      <c r="AG9" s="24"/>
      <c r="AH9" s="25"/>
      <c r="AI9" s="25"/>
      <c r="AJ9" s="25">
        <v>3</v>
      </c>
      <c r="AK9" s="25"/>
      <c r="AL9" s="26"/>
      <c r="AM9" s="26"/>
      <c r="AN9" s="26">
        <v>3</v>
      </c>
      <c r="AO9" s="26"/>
      <c r="AP9" s="22"/>
      <c r="AQ9" s="22"/>
      <c r="AR9" s="22">
        <v>3</v>
      </c>
      <c r="AS9" s="22"/>
      <c r="AT9" s="27"/>
      <c r="AU9" s="27"/>
      <c r="AV9" s="27">
        <v>3</v>
      </c>
      <c r="AW9" s="27"/>
      <c r="AX9" s="21"/>
      <c r="AY9" s="21"/>
      <c r="AZ9" s="21">
        <v>3</v>
      </c>
      <c r="BA9" s="21"/>
      <c r="BB9" s="22"/>
      <c r="BC9" s="22"/>
      <c r="BD9" s="22">
        <v>3</v>
      </c>
      <c r="BE9" s="22"/>
      <c r="BF9" s="23"/>
      <c r="BG9" s="23"/>
      <c r="BH9" s="23">
        <v>3</v>
      </c>
      <c r="BI9" s="23"/>
      <c r="BJ9" s="24"/>
      <c r="BK9" s="24"/>
      <c r="BL9" s="24">
        <v>3</v>
      </c>
      <c r="BM9" s="24"/>
      <c r="BN9" s="25"/>
      <c r="BO9" s="25"/>
      <c r="BP9" s="25">
        <v>3</v>
      </c>
      <c r="BQ9" s="25"/>
      <c r="BR9" s="26"/>
      <c r="BS9" s="26"/>
      <c r="BT9" s="26">
        <v>3</v>
      </c>
      <c r="BU9" s="26"/>
      <c r="BZ9" s="655"/>
      <c r="CA9" s="20" t="s">
        <v>33</v>
      </c>
      <c r="CB9" s="307"/>
      <c r="CD9" s="652" t="s">
        <v>34</v>
      </c>
      <c r="CE9" s="652"/>
      <c r="CG9">
        <v>2</v>
      </c>
      <c r="CI9" t="s">
        <v>18</v>
      </c>
      <c r="CJ9" s="28">
        <v>1</v>
      </c>
      <c r="CL9">
        <v>9</v>
      </c>
      <c r="CN9" t="s">
        <v>18</v>
      </c>
      <c r="CO9" s="28">
        <v>2</v>
      </c>
      <c r="DO9">
        <f>SUM(DO5:DO8)</f>
        <v>2212</v>
      </c>
      <c r="DP9" s="29">
        <f>SUM(DP5:DP8)</f>
        <v>1</v>
      </c>
      <c r="DR9">
        <v>100</v>
      </c>
    </row>
    <row r="10" spans="1:122">
      <c r="A10" s="17">
        <v>8</v>
      </c>
      <c r="B10" s="17">
        <v>8</v>
      </c>
      <c r="C10" s="664"/>
      <c r="D10" s="18">
        <v>1</v>
      </c>
      <c r="E10" s="19"/>
      <c r="F10" s="20"/>
      <c r="G10" s="20"/>
      <c r="H10" s="20">
        <v>1</v>
      </c>
      <c r="I10" s="20"/>
      <c r="J10" s="20"/>
      <c r="K10" s="20"/>
      <c r="L10" s="20"/>
      <c r="M10" s="20"/>
      <c r="N10" s="20"/>
      <c r="O10" s="20"/>
      <c r="P10" s="19"/>
      <c r="Q10" s="19"/>
      <c r="R10" s="21"/>
      <c r="S10" s="21"/>
      <c r="T10" s="21"/>
      <c r="U10" s="21">
        <v>4</v>
      </c>
      <c r="V10" s="22"/>
      <c r="W10" s="22"/>
      <c r="X10" s="22">
        <v>3</v>
      </c>
      <c r="Y10" s="22"/>
      <c r="Z10" s="23"/>
      <c r="AA10" s="23"/>
      <c r="AB10" s="23">
        <v>3</v>
      </c>
      <c r="AC10" s="23"/>
      <c r="AD10" s="24"/>
      <c r="AE10" s="24"/>
      <c r="AF10" s="24">
        <v>3</v>
      </c>
      <c r="AG10" s="24"/>
      <c r="AH10" s="25"/>
      <c r="AI10" s="25"/>
      <c r="AJ10" s="25">
        <v>3</v>
      </c>
      <c r="AK10" s="25"/>
      <c r="AL10" s="26"/>
      <c r="AM10" s="26"/>
      <c r="AN10" s="26">
        <v>3</v>
      </c>
      <c r="AO10" s="26"/>
      <c r="AP10" s="22"/>
      <c r="AQ10" s="22"/>
      <c r="AR10" s="22">
        <v>3</v>
      </c>
      <c r="AS10" s="22"/>
      <c r="AT10" s="27"/>
      <c r="AU10" s="27"/>
      <c r="AV10" s="27">
        <v>3</v>
      </c>
      <c r="AW10" s="27"/>
      <c r="AX10" s="21"/>
      <c r="AY10" s="21"/>
      <c r="AZ10" s="21">
        <v>3</v>
      </c>
      <c r="BA10" s="21"/>
      <c r="BB10" s="22"/>
      <c r="BC10" s="22"/>
      <c r="BD10" s="22">
        <v>3</v>
      </c>
      <c r="BE10" s="22"/>
      <c r="BF10" s="23"/>
      <c r="BG10" s="23"/>
      <c r="BH10" s="23">
        <v>3</v>
      </c>
      <c r="BI10" s="23"/>
      <c r="BJ10" s="24"/>
      <c r="BK10" s="24"/>
      <c r="BL10" s="24">
        <v>3</v>
      </c>
      <c r="BM10" s="24"/>
      <c r="BN10" s="25"/>
      <c r="BO10" s="25"/>
      <c r="BP10" s="25"/>
      <c r="BQ10" s="25">
        <v>4</v>
      </c>
      <c r="BR10" s="26"/>
      <c r="BS10" s="26"/>
      <c r="BT10" s="26"/>
      <c r="BU10" s="26">
        <v>4</v>
      </c>
      <c r="BZ10" s="301"/>
      <c r="CA10" s="20"/>
      <c r="CB10" s="307"/>
      <c r="CD10" s="300"/>
      <c r="CE10" s="300"/>
      <c r="CJ10" s="28"/>
      <c r="CO10" s="28"/>
      <c r="DP10" s="29"/>
    </row>
    <row r="11" spans="1:122">
      <c r="A11" s="17">
        <v>9</v>
      </c>
      <c r="B11" s="17">
        <v>9</v>
      </c>
      <c r="C11" s="664"/>
      <c r="D11" s="18"/>
      <c r="E11" s="19">
        <v>1</v>
      </c>
      <c r="F11" s="20"/>
      <c r="G11" s="20"/>
      <c r="H11" s="20">
        <v>1</v>
      </c>
      <c r="I11" s="20"/>
      <c r="J11" s="20"/>
      <c r="K11" s="20"/>
      <c r="L11" s="20"/>
      <c r="M11" s="20"/>
      <c r="N11" s="20"/>
      <c r="O11" s="20"/>
      <c r="P11" s="19"/>
      <c r="Q11" s="19"/>
      <c r="R11" s="21"/>
      <c r="S11" s="21"/>
      <c r="T11" s="21">
        <v>3</v>
      </c>
      <c r="U11" s="21"/>
      <c r="V11" s="22"/>
      <c r="W11" s="22"/>
      <c r="X11" s="22">
        <v>3</v>
      </c>
      <c r="Y11" s="22"/>
      <c r="Z11" s="23"/>
      <c r="AA11" s="23"/>
      <c r="AB11" s="23">
        <v>3</v>
      </c>
      <c r="AC11" s="23"/>
      <c r="AD11" s="24"/>
      <c r="AE11" s="24"/>
      <c r="AF11" s="24">
        <v>3</v>
      </c>
      <c r="AG11" s="24"/>
      <c r="AH11" s="25"/>
      <c r="AI11" s="25"/>
      <c r="AJ11" s="25"/>
      <c r="AK11" s="25">
        <v>4</v>
      </c>
      <c r="AL11" s="26"/>
      <c r="AM11" s="26"/>
      <c r="AN11" s="26">
        <v>3</v>
      </c>
      <c r="AO11" s="26"/>
      <c r="AP11" s="22"/>
      <c r="AQ11" s="22"/>
      <c r="AR11" s="22">
        <v>3</v>
      </c>
      <c r="AS11" s="22"/>
      <c r="AT11" s="27"/>
      <c r="AU11" s="27"/>
      <c r="AV11" s="27">
        <v>3</v>
      </c>
      <c r="AW11" s="27"/>
      <c r="AX11" s="21"/>
      <c r="AY11" s="21"/>
      <c r="AZ11" s="21">
        <v>3</v>
      </c>
      <c r="BA11" s="21"/>
      <c r="BB11" s="22"/>
      <c r="BC11" s="22"/>
      <c r="BD11" s="22">
        <v>3</v>
      </c>
      <c r="BE11" s="22"/>
      <c r="BF11" s="23"/>
      <c r="BG11" s="23"/>
      <c r="BH11" s="23">
        <v>3</v>
      </c>
      <c r="BI11" s="23"/>
      <c r="BJ11" s="24"/>
      <c r="BK11" s="24"/>
      <c r="BL11" s="24">
        <v>3</v>
      </c>
      <c r="BM11" s="24"/>
      <c r="BN11" s="25"/>
      <c r="BO11" s="25"/>
      <c r="BP11" s="25">
        <v>3</v>
      </c>
      <c r="BQ11" s="25"/>
      <c r="BR11" s="26"/>
      <c r="BS11" s="26"/>
      <c r="BT11" s="26">
        <v>3</v>
      </c>
      <c r="BU11" s="26"/>
      <c r="BZ11" s="301"/>
      <c r="CA11" s="20"/>
      <c r="CB11" s="307"/>
      <c r="CD11" s="300"/>
      <c r="CE11" s="300"/>
      <c r="CJ11" s="28"/>
      <c r="CO11" s="28"/>
      <c r="DP11" s="29"/>
    </row>
    <row r="12" spans="1:122">
      <c r="A12" s="17">
        <v>10</v>
      </c>
      <c r="B12" s="17">
        <v>10</v>
      </c>
      <c r="C12" s="664"/>
      <c r="D12" s="18"/>
      <c r="E12" s="19">
        <v>1</v>
      </c>
      <c r="F12" s="20"/>
      <c r="G12" s="20">
        <v>1</v>
      </c>
      <c r="H12" s="20"/>
      <c r="I12" s="20"/>
      <c r="J12" s="20"/>
      <c r="K12" s="20"/>
      <c r="L12" s="20"/>
      <c r="M12" s="20"/>
      <c r="N12" s="20"/>
      <c r="O12" s="20"/>
      <c r="P12" s="19"/>
      <c r="Q12" s="19"/>
      <c r="R12" s="21"/>
      <c r="S12" s="21"/>
      <c r="T12" s="21">
        <v>3</v>
      </c>
      <c r="U12" s="21"/>
      <c r="V12" s="22"/>
      <c r="W12" s="22"/>
      <c r="X12" s="22">
        <v>3</v>
      </c>
      <c r="Y12" s="22"/>
      <c r="Z12" s="23"/>
      <c r="AA12" s="23"/>
      <c r="AB12" s="23"/>
      <c r="AC12" s="23">
        <v>4</v>
      </c>
      <c r="AD12" s="24"/>
      <c r="AE12" s="24"/>
      <c r="AF12" s="24">
        <v>3</v>
      </c>
      <c r="AG12" s="24"/>
      <c r="AH12" s="25"/>
      <c r="AI12" s="25"/>
      <c r="AJ12" s="25">
        <v>3</v>
      </c>
      <c r="AK12" s="25"/>
      <c r="AL12" s="26"/>
      <c r="AM12" s="26"/>
      <c r="AN12" s="26">
        <v>3</v>
      </c>
      <c r="AO12" s="26"/>
      <c r="AP12" s="22"/>
      <c r="AQ12" s="22"/>
      <c r="AR12" s="22">
        <v>3</v>
      </c>
      <c r="AS12" s="22"/>
      <c r="AT12" s="27"/>
      <c r="AU12" s="27"/>
      <c r="AV12" s="27">
        <v>3</v>
      </c>
      <c r="AW12" s="27"/>
      <c r="AX12" s="21"/>
      <c r="AY12" s="21"/>
      <c r="AZ12" s="21"/>
      <c r="BA12" s="21">
        <v>4</v>
      </c>
      <c r="BB12" s="22"/>
      <c r="BC12" s="22"/>
      <c r="BD12" s="22">
        <v>3</v>
      </c>
      <c r="BE12" s="22"/>
      <c r="BF12" s="23"/>
      <c r="BG12" s="23"/>
      <c r="BH12" s="23"/>
      <c r="BI12" s="23">
        <v>4</v>
      </c>
      <c r="BJ12" s="24"/>
      <c r="BK12" s="24"/>
      <c r="BL12" s="24"/>
      <c r="BM12" s="24">
        <v>4</v>
      </c>
      <c r="BN12" s="25"/>
      <c r="BO12" s="25"/>
      <c r="BP12" s="25"/>
      <c r="BQ12" s="25">
        <v>4</v>
      </c>
      <c r="BR12" s="26"/>
      <c r="BS12" s="26"/>
      <c r="BT12" s="26"/>
      <c r="BU12" s="26">
        <v>4</v>
      </c>
      <c r="BZ12" s="314"/>
      <c r="CA12" s="20"/>
      <c r="CB12" s="315"/>
      <c r="CD12" s="313"/>
      <c r="CE12" s="313"/>
      <c r="CJ12" s="28"/>
      <c r="CO12" s="28"/>
      <c r="DP12" s="29"/>
    </row>
    <row r="13" spans="1:122">
      <c r="A13" s="17">
        <v>11</v>
      </c>
      <c r="B13" s="17">
        <v>11</v>
      </c>
      <c r="C13" s="664"/>
      <c r="D13" s="18">
        <v>1</v>
      </c>
      <c r="E13" s="19"/>
      <c r="F13" s="20"/>
      <c r="G13" s="20"/>
      <c r="H13" s="20">
        <v>1</v>
      </c>
      <c r="I13" s="20"/>
      <c r="J13" s="20"/>
      <c r="K13" s="20"/>
      <c r="L13" s="20"/>
      <c r="M13" s="20"/>
      <c r="N13" s="20"/>
      <c r="O13" s="20"/>
      <c r="P13" s="19"/>
      <c r="Q13" s="19"/>
      <c r="R13" s="21"/>
      <c r="S13" s="21"/>
      <c r="T13" s="21">
        <v>3</v>
      </c>
      <c r="U13" s="21"/>
      <c r="V13" s="22"/>
      <c r="W13" s="22"/>
      <c r="X13" s="22">
        <v>3</v>
      </c>
      <c r="Y13" s="22"/>
      <c r="Z13" s="23"/>
      <c r="AA13" s="23"/>
      <c r="AB13" s="23">
        <v>3</v>
      </c>
      <c r="AC13" s="23"/>
      <c r="AD13" s="24"/>
      <c r="AE13" s="24"/>
      <c r="AF13" s="24">
        <v>3</v>
      </c>
      <c r="AG13" s="24"/>
      <c r="AH13" s="25"/>
      <c r="AI13" s="25"/>
      <c r="AJ13" s="25">
        <v>3</v>
      </c>
      <c r="AK13" s="25"/>
      <c r="AL13" s="26"/>
      <c r="AM13" s="26"/>
      <c r="AN13" s="26">
        <v>3</v>
      </c>
      <c r="AO13" s="26"/>
      <c r="AP13" s="22"/>
      <c r="AQ13" s="22"/>
      <c r="AR13" s="22">
        <v>3</v>
      </c>
      <c r="AS13" s="22"/>
      <c r="AT13" s="27"/>
      <c r="AU13" s="27"/>
      <c r="AV13" s="27">
        <v>3</v>
      </c>
      <c r="AW13" s="27"/>
      <c r="AX13" s="21"/>
      <c r="AY13" s="21"/>
      <c r="AZ13" s="21">
        <v>3</v>
      </c>
      <c r="BA13" s="21"/>
      <c r="BB13" s="22"/>
      <c r="BC13" s="22"/>
      <c r="BD13" s="22">
        <v>3</v>
      </c>
      <c r="BE13" s="22"/>
      <c r="BF13" s="23"/>
      <c r="BG13" s="23"/>
      <c r="BH13" s="23">
        <v>3</v>
      </c>
      <c r="BI13" s="23"/>
      <c r="BJ13" s="24"/>
      <c r="BK13" s="24"/>
      <c r="BL13" s="24">
        <v>3</v>
      </c>
      <c r="BM13" s="24"/>
      <c r="BN13" s="25"/>
      <c r="BO13" s="25"/>
      <c r="BP13" s="25"/>
      <c r="BQ13" s="25">
        <v>4</v>
      </c>
      <c r="BR13" s="26"/>
      <c r="BS13" s="26"/>
      <c r="BT13" s="26"/>
      <c r="BU13" s="26">
        <v>4</v>
      </c>
      <c r="BZ13" s="314"/>
      <c r="CA13" s="20"/>
      <c r="CB13" s="315"/>
      <c r="CD13" s="313"/>
      <c r="CE13" s="313"/>
      <c r="CJ13" s="28"/>
      <c r="CO13" s="28"/>
      <c r="DP13" s="29"/>
    </row>
    <row r="14" spans="1:122">
      <c r="A14" s="17">
        <v>12</v>
      </c>
      <c r="B14" s="17">
        <v>12</v>
      </c>
      <c r="C14" s="664"/>
      <c r="D14" s="18">
        <v>1</v>
      </c>
      <c r="E14" s="19"/>
      <c r="F14" s="20"/>
      <c r="G14" s="20">
        <v>1</v>
      </c>
      <c r="H14" s="20"/>
      <c r="I14" s="20"/>
      <c r="J14" s="20"/>
      <c r="K14" s="20"/>
      <c r="L14" s="20"/>
      <c r="M14" s="20"/>
      <c r="N14" s="20"/>
      <c r="O14" s="20"/>
      <c r="P14" s="19"/>
      <c r="Q14" s="19"/>
      <c r="R14" s="21"/>
      <c r="S14" s="21"/>
      <c r="T14" s="21">
        <v>3</v>
      </c>
      <c r="U14" s="21"/>
      <c r="V14" s="22"/>
      <c r="W14" s="22"/>
      <c r="X14" s="22">
        <v>3</v>
      </c>
      <c r="Y14" s="22"/>
      <c r="Z14" s="23"/>
      <c r="AA14" s="23"/>
      <c r="AB14" s="23">
        <v>3</v>
      </c>
      <c r="AC14" s="23"/>
      <c r="AD14" s="24"/>
      <c r="AE14" s="24"/>
      <c r="AF14" s="24">
        <v>3</v>
      </c>
      <c r="AG14" s="24"/>
      <c r="AH14" s="25"/>
      <c r="AI14" s="25"/>
      <c r="AJ14" s="25">
        <v>3</v>
      </c>
      <c r="AK14" s="25"/>
      <c r="AL14" s="26"/>
      <c r="AM14" s="26"/>
      <c r="AN14" s="26">
        <v>3</v>
      </c>
      <c r="AO14" s="26"/>
      <c r="AP14" s="22"/>
      <c r="AQ14" s="22"/>
      <c r="AR14" s="22">
        <v>3</v>
      </c>
      <c r="AS14" s="22"/>
      <c r="AT14" s="27"/>
      <c r="AU14" s="27"/>
      <c r="AV14" s="27">
        <v>3</v>
      </c>
      <c r="AW14" s="27"/>
      <c r="AX14" s="21"/>
      <c r="AY14" s="21"/>
      <c r="AZ14" s="21">
        <v>3</v>
      </c>
      <c r="BA14" s="21"/>
      <c r="BB14" s="22"/>
      <c r="BC14" s="22"/>
      <c r="BD14" s="22">
        <v>3</v>
      </c>
      <c r="BE14" s="22"/>
      <c r="BF14" s="23"/>
      <c r="BG14" s="23"/>
      <c r="BH14" s="23">
        <v>3</v>
      </c>
      <c r="BI14" s="23"/>
      <c r="BJ14" s="24"/>
      <c r="BK14" s="24"/>
      <c r="BL14" s="24">
        <v>3</v>
      </c>
      <c r="BM14" s="24"/>
      <c r="BN14" s="25"/>
      <c r="BO14" s="25"/>
      <c r="BP14" s="25">
        <v>3</v>
      </c>
      <c r="BQ14" s="25"/>
      <c r="BR14" s="26"/>
      <c r="BS14" s="26"/>
      <c r="BT14" s="26">
        <v>3</v>
      </c>
      <c r="BU14" s="26"/>
      <c r="BZ14" s="314"/>
      <c r="CA14" s="20"/>
      <c r="CB14" s="315"/>
      <c r="CD14" s="313"/>
      <c r="CE14" s="313"/>
      <c r="CJ14" s="28"/>
      <c r="CO14" s="28"/>
      <c r="DP14" s="29"/>
    </row>
    <row r="15" spans="1:122">
      <c r="A15" s="17">
        <v>13</v>
      </c>
      <c r="B15" s="17">
        <v>13</v>
      </c>
      <c r="C15" s="664"/>
      <c r="D15" s="18">
        <v>1</v>
      </c>
      <c r="E15" s="19"/>
      <c r="F15" s="20"/>
      <c r="G15" s="20"/>
      <c r="H15" s="20">
        <v>1</v>
      </c>
      <c r="I15" s="20"/>
      <c r="J15" s="20"/>
      <c r="K15" s="20"/>
      <c r="L15" s="20"/>
      <c r="M15" s="20"/>
      <c r="N15" s="20"/>
      <c r="O15" s="20"/>
      <c r="P15" s="19"/>
      <c r="Q15" s="19"/>
      <c r="R15" s="21"/>
      <c r="S15" s="21"/>
      <c r="T15" s="21">
        <v>3</v>
      </c>
      <c r="U15" s="21"/>
      <c r="V15" s="22"/>
      <c r="W15" s="22"/>
      <c r="X15" s="22">
        <v>3</v>
      </c>
      <c r="Y15" s="22"/>
      <c r="Z15" s="23"/>
      <c r="AA15" s="23"/>
      <c r="AB15" s="23">
        <v>3</v>
      </c>
      <c r="AC15" s="23"/>
      <c r="AD15" s="24"/>
      <c r="AE15" s="24"/>
      <c r="AF15" s="24">
        <v>3</v>
      </c>
      <c r="AG15" s="24"/>
      <c r="AH15" s="25"/>
      <c r="AI15" s="25"/>
      <c r="AJ15" s="25">
        <v>3</v>
      </c>
      <c r="AK15" s="25"/>
      <c r="AL15" s="26"/>
      <c r="AM15" s="26"/>
      <c r="AN15" s="26">
        <v>3</v>
      </c>
      <c r="AO15" s="26"/>
      <c r="AP15" s="22"/>
      <c r="AQ15" s="22"/>
      <c r="AR15" s="22">
        <v>3</v>
      </c>
      <c r="AS15" s="22"/>
      <c r="AT15" s="27"/>
      <c r="AU15" s="27"/>
      <c r="AV15" s="27">
        <v>3</v>
      </c>
      <c r="AW15" s="27"/>
      <c r="AX15" s="21"/>
      <c r="AY15" s="21"/>
      <c r="AZ15" s="21"/>
      <c r="BA15" s="21">
        <v>4</v>
      </c>
      <c r="BB15" s="22"/>
      <c r="BC15" s="22"/>
      <c r="BD15" s="22">
        <v>3</v>
      </c>
      <c r="BE15" s="22"/>
      <c r="BF15" s="23"/>
      <c r="BG15" s="23"/>
      <c r="BH15" s="23">
        <v>3</v>
      </c>
      <c r="BI15" s="23"/>
      <c r="BJ15" s="24"/>
      <c r="BK15" s="24"/>
      <c r="BL15" s="24">
        <v>3</v>
      </c>
      <c r="BM15" s="24"/>
      <c r="BN15" s="25"/>
      <c r="BO15" s="25"/>
      <c r="BP15" s="25"/>
      <c r="BQ15" s="25">
        <v>4</v>
      </c>
      <c r="BR15" s="26"/>
      <c r="BS15" s="26"/>
      <c r="BT15" s="26"/>
      <c r="BU15" s="26">
        <v>4</v>
      </c>
      <c r="BZ15" s="314"/>
      <c r="CA15" s="20"/>
      <c r="CB15" s="315"/>
      <c r="CD15" s="313"/>
      <c r="CE15" s="313"/>
      <c r="CJ15" s="28"/>
      <c r="CO15" s="28"/>
      <c r="DP15" s="29"/>
    </row>
    <row r="16" spans="1:122">
      <c r="A16" s="17">
        <v>14</v>
      </c>
      <c r="B16" s="17">
        <v>14</v>
      </c>
      <c r="C16" s="664"/>
      <c r="D16" s="18">
        <v>1</v>
      </c>
      <c r="E16" s="19"/>
      <c r="F16" s="20"/>
      <c r="G16" s="20">
        <v>1</v>
      </c>
      <c r="H16" s="20"/>
      <c r="I16" s="20"/>
      <c r="J16" s="20"/>
      <c r="K16" s="20"/>
      <c r="L16" s="20"/>
      <c r="M16" s="20"/>
      <c r="N16" s="20"/>
      <c r="O16" s="20"/>
      <c r="P16" s="19"/>
      <c r="Q16" s="19"/>
      <c r="R16" s="21"/>
      <c r="S16" s="21"/>
      <c r="T16" s="21"/>
      <c r="U16" s="21">
        <v>4</v>
      </c>
      <c r="V16" s="22"/>
      <c r="W16" s="22"/>
      <c r="X16" s="22"/>
      <c r="Y16" s="22">
        <v>4</v>
      </c>
      <c r="Z16" s="23"/>
      <c r="AA16" s="23"/>
      <c r="AB16" s="23"/>
      <c r="AC16" s="23">
        <v>4</v>
      </c>
      <c r="AD16" s="24"/>
      <c r="AE16" s="24"/>
      <c r="AF16" s="24"/>
      <c r="AG16" s="24">
        <v>4</v>
      </c>
      <c r="AH16" s="25"/>
      <c r="AI16" s="25"/>
      <c r="AJ16" s="25"/>
      <c r="AK16" s="25">
        <v>4</v>
      </c>
      <c r="AL16" s="26"/>
      <c r="AM16" s="26"/>
      <c r="AN16" s="26"/>
      <c r="AO16" s="26">
        <v>4</v>
      </c>
      <c r="AP16" s="22"/>
      <c r="AQ16" s="22"/>
      <c r="AR16" s="22"/>
      <c r="AS16" s="22">
        <v>4</v>
      </c>
      <c r="AT16" s="27"/>
      <c r="AU16" s="27"/>
      <c r="AV16" s="27"/>
      <c r="AW16" s="27">
        <v>4</v>
      </c>
      <c r="AX16" s="21"/>
      <c r="AY16" s="21"/>
      <c r="AZ16" s="21"/>
      <c r="BA16" s="21">
        <v>4</v>
      </c>
      <c r="BB16" s="22"/>
      <c r="BC16" s="22"/>
      <c r="BD16" s="22"/>
      <c r="BE16" s="22">
        <v>4</v>
      </c>
      <c r="BF16" s="23"/>
      <c r="BG16" s="23"/>
      <c r="BH16" s="23"/>
      <c r="BI16" s="23">
        <v>4</v>
      </c>
      <c r="BJ16" s="24"/>
      <c r="BK16" s="24"/>
      <c r="BL16" s="24"/>
      <c r="BM16" s="24">
        <v>4</v>
      </c>
      <c r="BN16" s="25"/>
      <c r="BO16" s="25"/>
      <c r="BP16" s="25"/>
      <c r="BQ16" s="25">
        <v>4</v>
      </c>
      <c r="BR16" s="26"/>
      <c r="BS16" s="26"/>
      <c r="BT16" s="26"/>
      <c r="BU16" s="26">
        <v>4</v>
      </c>
      <c r="BZ16" s="314"/>
      <c r="CA16" s="20"/>
      <c r="CB16" s="315"/>
      <c r="CD16" s="313"/>
      <c r="CE16" s="313"/>
      <c r="CJ16" s="28"/>
      <c r="CO16" s="28"/>
      <c r="DP16" s="29"/>
    </row>
    <row r="17" spans="1:120">
      <c r="A17" s="17">
        <v>15</v>
      </c>
      <c r="B17" s="17">
        <v>15</v>
      </c>
      <c r="C17" s="664"/>
      <c r="D17" s="18">
        <v>1</v>
      </c>
      <c r="E17" s="19"/>
      <c r="F17" s="20"/>
      <c r="G17" s="20"/>
      <c r="H17" s="20"/>
      <c r="I17" s="20"/>
      <c r="J17" s="20">
        <v>1</v>
      </c>
      <c r="K17" s="20"/>
      <c r="L17" s="20"/>
      <c r="M17" s="20"/>
      <c r="N17" s="20"/>
      <c r="O17" s="20"/>
      <c r="P17" s="19"/>
      <c r="Q17" s="19"/>
      <c r="R17" s="21"/>
      <c r="S17" s="21"/>
      <c r="T17" s="21"/>
      <c r="U17" s="21">
        <v>4</v>
      </c>
      <c r="V17" s="22"/>
      <c r="W17" s="22"/>
      <c r="X17" s="22"/>
      <c r="Y17" s="22">
        <v>4</v>
      </c>
      <c r="Z17" s="23"/>
      <c r="AA17" s="23"/>
      <c r="AB17" s="23"/>
      <c r="AC17" s="23">
        <v>4</v>
      </c>
      <c r="AD17" s="24"/>
      <c r="AE17" s="24"/>
      <c r="AF17" s="24"/>
      <c r="AG17" s="24">
        <v>4</v>
      </c>
      <c r="AH17" s="25"/>
      <c r="AI17" s="25"/>
      <c r="AJ17" s="25"/>
      <c r="AK17" s="25">
        <v>4</v>
      </c>
      <c r="AL17" s="26"/>
      <c r="AM17" s="26"/>
      <c r="AN17" s="26"/>
      <c r="AO17" s="26">
        <v>4</v>
      </c>
      <c r="AP17" s="22"/>
      <c r="AQ17" s="22"/>
      <c r="AR17" s="22"/>
      <c r="AS17" s="22">
        <v>4</v>
      </c>
      <c r="AT17" s="27"/>
      <c r="AU17" s="27"/>
      <c r="AV17" s="27"/>
      <c r="AW17" s="27">
        <v>4</v>
      </c>
      <c r="AX17" s="21"/>
      <c r="AY17" s="21"/>
      <c r="AZ17" s="21"/>
      <c r="BA17" s="21">
        <v>4</v>
      </c>
      <c r="BB17" s="22"/>
      <c r="BC17" s="22"/>
      <c r="BD17" s="22"/>
      <c r="BE17" s="22">
        <v>4</v>
      </c>
      <c r="BF17" s="23"/>
      <c r="BG17" s="23"/>
      <c r="BH17" s="23">
        <v>3</v>
      </c>
      <c r="BI17" s="23"/>
      <c r="BJ17" s="24"/>
      <c r="BK17" s="24"/>
      <c r="BL17" s="24">
        <v>3</v>
      </c>
      <c r="BM17" s="24"/>
      <c r="BN17" s="25"/>
      <c r="BO17" s="25"/>
      <c r="BP17" s="25"/>
      <c r="BQ17" s="25">
        <v>4</v>
      </c>
      <c r="BR17" s="26"/>
      <c r="BS17" s="26"/>
      <c r="BT17" s="26">
        <v>3</v>
      </c>
      <c r="BU17" s="26"/>
      <c r="BZ17" s="314"/>
      <c r="CA17" s="20"/>
      <c r="CB17" s="315"/>
      <c r="CD17" s="313"/>
      <c r="CE17" s="313"/>
      <c r="CJ17" s="28"/>
      <c r="CO17" s="28"/>
      <c r="DP17" s="29"/>
    </row>
    <row r="18" spans="1:120">
      <c r="A18" s="17">
        <v>16</v>
      </c>
      <c r="B18" s="17">
        <v>16</v>
      </c>
      <c r="C18" s="664"/>
      <c r="D18" s="18"/>
      <c r="E18" s="19">
        <v>1</v>
      </c>
      <c r="F18" s="20"/>
      <c r="G18" s="20"/>
      <c r="H18" s="20"/>
      <c r="I18" s="20">
        <v>1</v>
      </c>
      <c r="J18" s="20"/>
      <c r="K18" s="20"/>
      <c r="L18" s="20"/>
      <c r="M18" s="20"/>
      <c r="N18" s="20"/>
      <c r="O18" s="20"/>
      <c r="P18" s="19"/>
      <c r="Q18" s="19"/>
      <c r="R18" s="21"/>
      <c r="S18" s="21"/>
      <c r="T18" s="21">
        <v>3</v>
      </c>
      <c r="U18" s="21"/>
      <c r="V18" s="22"/>
      <c r="W18" s="22"/>
      <c r="X18" s="22">
        <v>3</v>
      </c>
      <c r="Y18" s="22"/>
      <c r="Z18" s="23"/>
      <c r="AA18" s="23"/>
      <c r="AB18" s="23">
        <v>3</v>
      </c>
      <c r="AC18" s="23"/>
      <c r="AD18" s="24"/>
      <c r="AE18" s="24"/>
      <c r="AF18" s="24">
        <v>3</v>
      </c>
      <c r="AG18" s="24"/>
      <c r="AH18" s="25"/>
      <c r="AI18" s="25"/>
      <c r="AJ18" s="25">
        <v>3</v>
      </c>
      <c r="AK18" s="25"/>
      <c r="AL18" s="26"/>
      <c r="AM18" s="26"/>
      <c r="AN18" s="26">
        <v>3</v>
      </c>
      <c r="AO18" s="26"/>
      <c r="AP18" s="22"/>
      <c r="AQ18" s="22"/>
      <c r="AR18" s="22">
        <v>3</v>
      </c>
      <c r="AS18" s="22"/>
      <c r="AT18" s="27"/>
      <c r="AU18" s="27"/>
      <c r="AV18" s="27">
        <v>3</v>
      </c>
      <c r="AW18" s="27"/>
      <c r="AX18" s="21"/>
      <c r="AY18" s="21"/>
      <c r="AZ18" s="21">
        <v>3</v>
      </c>
      <c r="BA18" s="21"/>
      <c r="BB18" s="22"/>
      <c r="BC18" s="22"/>
      <c r="BD18" s="22">
        <v>3</v>
      </c>
      <c r="BE18" s="22"/>
      <c r="BF18" s="23"/>
      <c r="BG18" s="23"/>
      <c r="BH18" s="23"/>
      <c r="BI18" s="23">
        <v>4</v>
      </c>
      <c r="BJ18" s="24"/>
      <c r="BK18" s="24"/>
      <c r="BL18" s="24">
        <v>3</v>
      </c>
      <c r="BM18" s="24"/>
      <c r="BN18" s="25"/>
      <c r="BO18" s="25"/>
      <c r="BP18" s="25">
        <v>3</v>
      </c>
      <c r="BQ18" s="25"/>
      <c r="BR18" s="26"/>
      <c r="BS18" s="26"/>
      <c r="BT18" s="26">
        <v>3</v>
      </c>
      <c r="BU18" s="26"/>
      <c r="BZ18" s="314"/>
      <c r="CA18" s="20"/>
      <c r="CB18" s="315"/>
      <c r="CD18" s="313"/>
      <c r="CE18" s="313"/>
      <c r="CJ18" s="28"/>
      <c r="CO18" s="28"/>
      <c r="DP18" s="29"/>
    </row>
    <row r="19" spans="1:120">
      <c r="A19" s="17">
        <v>17</v>
      </c>
      <c r="B19" s="17">
        <v>17</v>
      </c>
      <c r="C19" s="664"/>
      <c r="D19" s="18"/>
      <c r="E19" s="19">
        <v>1</v>
      </c>
      <c r="F19" s="20"/>
      <c r="G19" s="20"/>
      <c r="H19" s="20">
        <v>1</v>
      </c>
      <c r="I19" s="20"/>
      <c r="J19" s="20"/>
      <c r="K19" s="20"/>
      <c r="L19" s="20"/>
      <c r="M19" s="20"/>
      <c r="N19" s="20"/>
      <c r="O19" s="20"/>
      <c r="P19" s="19"/>
      <c r="Q19" s="19"/>
      <c r="R19" s="21"/>
      <c r="S19" s="21"/>
      <c r="T19" s="21"/>
      <c r="U19" s="21">
        <v>4</v>
      </c>
      <c r="V19" s="22"/>
      <c r="W19" s="22"/>
      <c r="X19" s="22"/>
      <c r="Y19" s="22">
        <v>4</v>
      </c>
      <c r="Z19" s="23"/>
      <c r="AA19" s="23"/>
      <c r="AB19" s="23"/>
      <c r="AC19" s="23">
        <v>4</v>
      </c>
      <c r="AD19" s="24"/>
      <c r="AE19" s="24"/>
      <c r="AF19" s="24">
        <v>3</v>
      </c>
      <c r="AG19" s="24"/>
      <c r="AH19" s="25"/>
      <c r="AI19" s="25"/>
      <c r="AJ19" s="25">
        <v>3</v>
      </c>
      <c r="AK19" s="25"/>
      <c r="AL19" s="26"/>
      <c r="AM19" s="26"/>
      <c r="AN19" s="26"/>
      <c r="AO19" s="26">
        <v>4</v>
      </c>
      <c r="AP19" s="22"/>
      <c r="AQ19" s="22"/>
      <c r="AR19" s="22">
        <v>3</v>
      </c>
      <c r="AS19" s="22"/>
      <c r="AT19" s="27"/>
      <c r="AU19" s="27"/>
      <c r="AV19" s="27">
        <v>3</v>
      </c>
      <c r="AW19" s="27"/>
      <c r="AX19" s="21"/>
      <c r="AY19" s="21"/>
      <c r="AZ19" s="21"/>
      <c r="BA19" s="21">
        <v>4</v>
      </c>
      <c r="BB19" s="22"/>
      <c r="BC19" s="22"/>
      <c r="BD19" s="22">
        <v>3</v>
      </c>
      <c r="BE19" s="22"/>
      <c r="BF19" s="23"/>
      <c r="BG19" s="23"/>
      <c r="BH19" s="23">
        <v>3</v>
      </c>
      <c r="BI19" s="23"/>
      <c r="BJ19" s="24"/>
      <c r="BK19" s="24"/>
      <c r="BL19" s="24"/>
      <c r="BM19" s="24">
        <v>4</v>
      </c>
      <c r="BN19" s="25"/>
      <c r="BO19" s="25"/>
      <c r="BP19" s="25">
        <v>3</v>
      </c>
      <c r="BQ19" s="25"/>
      <c r="BR19" s="26"/>
      <c r="BS19" s="26"/>
      <c r="BT19" s="26">
        <v>3</v>
      </c>
      <c r="BU19" s="26"/>
      <c r="BZ19" s="314"/>
      <c r="CA19" s="20"/>
      <c r="CB19" s="315"/>
      <c r="CD19" s="313"/>
      <c r="CE19" s="313"/>
      <c r="CJ19" s="28"/>
      <c r="CO19" s="28"/>
      <c r="DP19" s="29"/>
    </row>
    <row r="20" spans="1:120">
      <c r="A20" s="17">
        <v>18</v>
      </c>
      <c r="B20" s="17">
        <v>18</v>
      </c>
      <c r="C20" s="664"/>
      <c r="D20" s="18"/>
      <c r="E20" s="19">
        <v>1</v>
      </c>
      <c r="F20" s="20"/>
      <c r="G20" s="20"/>
      <c r="H20" s="20">
        <v>1</v>
      </c>
      <c r="I20" s="20"/>
      <c r="J20" s="20"/>
      <c r="K20" s="20"/>
      <c r="L20" s="20"/>
      <c r="M20" s="20"/>
      <c r="N20" s="20"/>
      <c r="O20" s="20"/>
      <c r="P20" s="19"/>
      <c r="Q20" s="19"/>
      <c r="R20" s="21"/>
      <c r="S20" s="21"/>
      <c r="T20" s="21">
        <v>3</v>
      </c>
      <c r="U20" s="21"/>
      <c r="V20" s="22"/>
      <c r="W20" s="22"/>
      <c r="X20" s="22">
        <v>3</v>
      </c>
      <c r="Y20" s="22"/>
      <c r="Z20" s="23"/>
      <c r="AA20" s="23"/>
      <c r="AB20" s="23">
        <v>3</v>
      </c>
      <c r="AC20" s="23"/>
      <c r="AD20" s="24"/>
      <c r="AE20" s="24"/>
      <c r="AF20" s="24">
        <v>3</v>
      </c>
      <c r="AG20" s="24"/>
      <c r="AH20" s="25"/>
      <c r="AI20" s="25"/>
      <c r="AJ20" s="25">
        <v>3</v>
      </c>
      <c r="AK20" s="25"/>
      <c r="AL20" s="26"/>
      <c r="AM20" s="26"/>
      <c r="AN20" s="26">
        <v>3</v>
      </c>
      <c r="AO20" s="26"/>
      <c r="AP20" s="22"/>
      <c r="AQ20" s="22"/>
      <c r="AR20" s="22">
        <v>3</v>
      </c>
      <c r="AS20" s="22"/>
      <c r="AT20" s="27"/>
      <c r="AU20" s="27"/>
      <c r="AV20" s="27">
        <v>3</v>
      </c>
      <c r="AW20" s="27"/>
      <c r="AX20" s="21"/>
      <c r="AY20" s="21"/>
      <c r="AZ20" s="21">
        <v>3</v>
      </c>
      <c r="BA20" s="21"/>
      <c r="BB20" s="22"/>
      <c r="BC20" s="22"/>
      <c r="BD20" s="22">
        <v>3</v>
      </c>
      <c r="BE20" s="22"/>
      <c r="BF20" s="23"/>
      <c r="BG20" s="23"/>
      <c r="BH20" s="23">
        <v>3</v>
      </c>
      <c r="BI20" s="23"/>
      <c r="BJ20" s="24"/>
      <c r="BK20" s="24"/>
      <c r="BL20" s="24">
        <v>3</v>
      </c>
      <c r="BM20" s="24"/>
      <c r="BN20" s="25"/>
      <c r="BO20" s="25"/>
      <c r="BP20" s="25">
        <v>3</v>
      </c>
      <c r="BQ20" s="25"/>
      <c r="BR20" s="26"/>
      <c r="BS20" s="26"/>
      <c r="BT20" s="26">
        <v>3</v>
      </c>
      <c r="BU20" s="26"/>
      <c r="BZ20" s="314"/>
      <c r="CA20" s="20"/>
      <c r="CB20" s="315"/>
      <c r="CD20" s="313"/>
      <c r="CE20" s="313"/>
      <c r="CJ20" s="28"/>
      <c r="CO20" s="28"/>
      <c r="DP20" s="29"/>
    </row>
    <row r="21" spans="1:120">
      <c r="A21" s="17">
        <v>19</v>
      </c>
      <c r="B21" s="17">
        <v>19</v>
      </c>
      <c r="C21" s="664"/>
      <c r="D21" s="18"/>
      <c r="E21" s="19">
        <v>1</v>
      </c>
      <c r="F21" s="20"/>
      <c r="G21" s="20"/>
      <c r="H21" s="20"/>
      <c r="I21" s="20"/>
      <c r="J21" s="20">
        <v>1</v>
      </c>
      <c r="K21" s="20"/>
      <c r="L21" s="20"/>
      <c r="M21" s="20"/>
      <c r="N21" s="20"/>
      <c r="O21" s="20"/>
      <c r="P21" s="19"/>
      <c r="Q21" s="19"/>
      <c r="R21" s="21"/>
      <c r="S21" s="21"/>
      <c r="T21" s="21">
        <v>3</v>
      </c>
      <c r="U21" s="21"/>
      <c r="V21" s="22"/>
      <c r="W21" s="22"/>
      <c r="X21" s="22">
        <v>3</v>
      </c>
      <c r="Y21" s="22"/>
      <c r="Z21" s="23"/>
      <c r="AA21" s="23"/>
      <c r="AB21" s="23">
        <v>3</v>
      </c>
      <c r="AC21" s="23"/>
      <c r="AD21" s="24"/>
      <c r="AE21" s="24"/>
      <c r="AF21" s="24">
        <v>3</v>
      </c>
      <c r="AG21" s="24"/>
      <c r="AH21" s="25"/>
      <c r="AI21" s="25"/>
      <c r="AJ21" s="25">
        <v>3</v>
      </c>
      <c r="AK21" s="25"/>
      <c r="AL21" s="26"/>
      <c r="AM21" s="26"/>
      <c r="AN21" s="26">
        <v>3</v>
      </c>
      <c r="AO21" s="26"/>
      <c r="AP21" s="22"/>
      <c r="AQ21" s="22"/>
      <c r="AR21" s="22">
        <v>3</v>
      </c>
      <c r="AS21" s="22"/>
      <c r="AT21" s="27"/>
      <c r="AU21" s="27"/>
      <c r="AV21" s="27">
        <v>3</v>
      </c>
      <c r="AW21" s="27"/>
      <c r="AX21" s="21"/>
      <c r="AY21" s="21"/>
      <c r="AZ21" s="21"/>
      <c r="BA21" s="21">
        <v>4</v>
      </c>
      <c r="BB21" s="22"/>
      <c r="BC21" s="22"/>
      <c r="BD21" s="22">
        <v>3</v>
      </c>
      <c r="BE21" s="22"/>
      <c r="BF21" s="23"/>
      <c r="BG21" s="23"/>
      <c r="BH21" s="23">
        <v>3</v>
      </c>
      <c r="BI21" s="23"/>
      <c r="BJ21" s="24"/>
      <c r="BK21" s="24"/>
      <c r="BL21" s="24">
        <v>3</v>
      </c>
      <c r="BM21" s="24"/>
      <c r="BN21" s="25"/>
      <c r="BO21" s="25"/>
      <c r="BP21" s="25">
        <v>3</v>
      </c>
      <c r="BQ21" s="25"/>
      <c r="BR21" s="26"/>
      <c r="BS21" s="26"/>
      <c r="BT21" s="26">
        <v>3</v>
      </c>
      <c r="BU21" s="26"/>
      <c r="BZ21" s="314"/>
      <c r="CA21" s="20"/>
      <c r="CB21" s="315"/>
      <c r="CD21" s="313"/>
      <c r="CE21" s="313"/>
      <c r="CJ21" s="28"/>
      <c r="CO21" s="28"/>
      <c r="DP21" s="29"/>
    </row>
    <row r="22" spans="1:120">
      <c r="A22" s="17">
        <v>20</v>
      </c>
      <c r="B22" s="17">
        <v>20</v>
      </c>
      <c r="C22" s="664"/>
      <c r="D22" s="18">
        <v>1</v>
      </c>
      <c r="E22" s="19"/>
      <c r="F22" s="20"/>
      <c r="G22" s="20"/>
      <c r="H22" s="20"/>
      <c r="I22" s="20"/>
      <c r="J22" s="20">
        <v>1</v>
      </c>
      <c r="K22" s="20"/>
      <c r="L22" s="20"/>
      <c r="M22" s="20"/>
      <c r="N22" s="20"/>
      <c r="O22" s="20"/>
      <c r="P22" s="19"/>
      <c r="Q22" s="19"/>
      <c r="R22" s="21"/>
      <c r="S22" s="21"/>
      <c r="T22" s="21">
        <v>3</v>
      </c>
      <c r="U22" s="21"/>
      <c r="V22" s="22"/>
      <c r="W22" s="22"/>
      <c r="X22" s="22">
        <v>3</v>
      </c>
      <c r="Y22" s="22"/>
      <c r="Z22" s="23"/>
      <c r="AA22" s="23"/>
      <c r="AB22" s="23">
        <v>3</v>
      </c>
      <c r="AC22" s="23"/>
      <c r="AD22" s="24"/>
      <c r="AE22" s="24"/>
      <c r="AF22" s="24">
        <v>3</v>
      </c>
      <c r="AG22" s="24"/>
      <c r="AH22" s="25"/>
      <c r="AI22" s="25"/>
      <c r="AJ22" s="25">
        <v>3</v>
      </c>
      <c r="AK22" s="25"/>
      <c r="AL22" s="26"/>
      <c r="AM22" s="26"/>
      <c r="AN22" s="26">
        <v>3</v>
      </c>
      <c r="AO22" s="26"/>
      <c r="AP22" s="22"/>
      <c r="AQ22" s="22"/>
      <c r="AR22" s="22">
        <v>3</v>
      </c>
      <c r="AS22" s="22"/>
      <c r="AT22" s="27"/>
      <c r="AU22" s="27"/>
      <c r="AV22" s="27">
        <v>3</v>
      </c>
      <c r="AW22" s="27"/>
      <c r="AX22" s="21"/>
      <c r="AY22" s="21"/>
      <c r="AZ22" s="21">
        <v>3</v>
      </c>
      <c r="BA22" s="21"/>
      <c r="BB22" s="22"/>
      <c r="BC22" s="22"/>
      <c r="BD22" s="22">
        <v>3</v>
      </c>
      <c r="BE22" s="22"/>
      <c r="BF22" s="23"/>
      <c r="BG22" s="23"/>
      <c r="BH22" s="23">
        <v>3</v>
      </c>
      <c r="BI22" s="23"/>
      <c r="BJ22" s="24"/>
      <c r="BK22" s="24"/>
      <c r="BL22" s="24">
        <v>3</v>
      </c>
      <c r="BM22" s="24"/>
      <c r="BN22" s="25"/>
      <c r="BO22" s="25"/>
      <c r="BP22" s="25">
        <v>3</v>
      </c>
      <c r="BQ22" s="25"/>
      <c r="BR22" s="26"/>
      <c r="BS22" s="26"/>
      <c r="BT22" s="26">
        <v>3</v>
      </c>
      <c r="BU22" s="26"/>
      <c r="BZ22" s="317"/>
      <c r="CA22" s="20"/>
      <c r="CB22" s="318"/>
      <c r="CD22" s="316"/>
      <c r="CE22" s="316"/>
      <c r="CJ22" s="28"/>
      <c r="CO22" s="28"/>
      <c r="DP22" s="29"/>
    </row>
    <row r="23" spans="1:120">
      <c r="A23" s="17">
        <v>21</v>
      </c>
      <c r="B23" s="17">
        <v>21</v>
      </c>
      <c r="C23" s="664"/>
      <c r="D23" s="18"/>
      <c r="E23" s="19">
        <v>1</v>
      </c>
      <c r="F23" s="20">
        <v>1</v>
      </c>
      <c r="G23" s="20"/>
      <c r="H23" s="20"/>
      <c r="I23" s="20"/>
      <c r="J23" s="20"/>
      <c r="K23" s="20"/>
      <c r="L23" s="20"/>
      <c r="M23" s="20"/>
      <c r="N23" s="20"/>
      <c r="O23" s="20"/>
      <c r="P23" s="19"/>
      <c r="Q23" s="19"/>
      <c r="R23" s="21"/>
      <c r="S23" s="21"/>
      <c r="T23" s="21">
        <v>3</v>
      </c>
      <c r="U23" s="21"/>
      <c r="V23" s="22"/>
      <c r="W23" s="22"/>
      <c r="X23" s="22">
        <v>3</v>
      </c>
      <c r="Y23" s="22"/>
      <c r="Z23" s="23"/>
      <c r="AA23" s="23"/>
      <c r="AB23" s="23"/>
      <c r="AC23" s="23">
        <v>4</v>
      </c>
      <c r="AD23" s="24"/>
      <c r="AE23" s="24"/>
      <c r="AF23" s="24">
        <v>3</v>
      </c>
      <c r="AG23" s="24"/>
      <c r="AH23" s="25"/>
      <c r="AI23" s="25"/>
      <c r="AJ23" s="25"/>
      <c r="AK23" s="25">
        <v>4</v>
      </c>
      <c r="AL23" s="26"/>
      <c r="AM23" s="26"/>
      <c r="AN23" s="26"/>
      <c r="AO23" s="26">
        <v>4</v>
      </c>
      <c r="AP23" s="22"/>
      <c r="AQ23" s="22"/>
      <c r="AR23" s="22">
        <v>3</v>
      </c>
      <c r="AS23" s="22"/>
      <c r="AT23" s="27"/>
      <c r="AU23" s="27"/>
      <c r="AV23" s="27">
        <v>3</v>
      </c>
      <c r="AW23" s="27"/>
      <c r="AX23" s="21"/>
      <c r="AY23" s="21"/>
      <c r="AZ23" s="21"/>
      <c r="BA23" s="21">
        <v>4</v>
      </c>
      <c r="BB23" s="22"/>
      <c r="BC23" s="22"/>
      <c r="BD23" s="22"/>
      <c r="BE23" s="22">
        <v>4</v>
      </c>
      <c r="BF23" s="23"/>
      <c r="BG23" s="23"/>
      <c r="BH23" s="23"/>
      <c r="BI23" s="23">
        <v>4</v>
      </c>
      <c r="BJ23" s="24"/>
      <c r="BK23" s="24"/>
      <c r="BL23" s="24"/>
      <c r="BM23" s="24">
        <v>4</v>
      </c>
      <c r="BN23" s="25"/>
      <c r="BO23" s="25"/>
      <c r="BP23" s="25"/>
      <c r="BQ23" s="25">
        <v>4</v>
      </c>
      <c r="BR23" s="26"/>
      <c r="BS23" s="26"/>
      <c r="BT23" s="26"/>
      <c r="BU23" s="26">
        <v>4</v>
      </c>
      <c r="BZ23" s="317"/>
      <c r="CA23" s="20"/>
      <c r="CB23" s="318"/>
      <c r="CD23" s="316"/>
      <c r="CE23" s="316"/>
      <c r="CJ23" s="28"/>
      <c r="CO23" s="28"/>
      <c r="DP23" s="29"/>
    </row>
    <row r="24" spans="1:120">
      <c r="A24" s="17">
        <v>22</v>
      </c>
      <c r="B24" s="17">
        <v>22</v>
      </c>
      <c r="C24" s="664"/>
      <c r="D24" s="18"/>
      <c r="E24" s="19">
        <v>1</v>
      </c>
      <c r="F24" s="20"/>
      <c r="G24" s="20"/>
      <c r="H24" s="20"/>
      <c r="I24" s="20">
        <v>1</v>
      </c>
      <c r="J24" s="20"/>
      <c r="K24" s="20"/>
      <c r="L24" s="20"/>
      <c r="M24" s="20"/>
      <c r="N24" s="20"/>
      <c r="O24" s="20"/>
      <c r="P24" s="19"/>
      <c r="Q24" s="19"/>
      <c r="R24" s="21"/>
      <c r="S24" s="21"/>
      <c r="T24" s="21">
        <v>3</v>
      </c>
      <c r="U24" s="21"/>
      <c r="V24" s="22"/>
      <c r="W24" s="22"/>
      <c r="X24" s="22">
        <v>3</v>
      </c>
      <c r="Y24" s="22"/>
      <c r="Z24" s="23"/>
      <c r="AA24" s="23"/>
      <c r="AB24" s="23">
        <v>3</v>
      </c>
      <c r="AC24" s="23"/>
      <c r="AD24" s="24"/>
      <c r="AE24" s="24"/>
      <c r="AF24" s="24">
        <v>3</v>
      </c>
      <c r="AG24" s="24"/>
      <c r="AH24" s="25"/>
      <c r="AI24" s="25"/>
      <c r="AJ24" s="25">
        <v>3</v>
      </c>
      <c r="AK24" s="25"/>
      <c r="AL24" s="26"/>
      <c r="AM24" s="26"/>
      <c r="AN24" s="26">
        <v>3</v>
      </c>
      <c r="AO24" s="26"/>
      <c r="AP24" s="22"/>
      <c r="AQ24" s="22"/>
      <c r="AR24" s="22">
        <v>3</v>
      </c>
      <c r="AS24" s="22"/>
      <c r="AT24" s="27"/>
      <c r="AU24" s="27"/>
      <c r="AV24" s="27">
        <v>3</v>
      </c>
      <c r="AW24" s="27"/>
      <c r="AX24" s="21"/>
      <c r="AY24" s="21"/>
      <c r="AZ24" s="21"/>
      <c r="BA24" s="21">
        <v>4</v>
      </c>
      <c r="BB24" s="22"/>
      <c r="BC24" s="22"/>
      <c r="BD24" s="22">
        <v>3</v>
      </c>
      <c r="BE24" s="22"/>
      <c r="BF24" s="23"/>
      <c r="BG24" s="23"/>
      <c r="BH24" s="23"/>
      <c r="BI24" s="23">
        <v>4</v>
      </c>
      <c r="BJ24" s="24"/>
      <c r="BK24" s="24"/>
      <c r="BL24" s="24"/>
      <c r="BM24" s="24">
        <v>4</v>
      </c>
      <c r="BN24" s="25"/>
      <c r="BO24" s="25"/>
      <c r="BP24" s="25">
        <v>3</v>
      </c>
      <c r="BQ24" s="25"/>
      <c r="BR24" s="26"/>
      <c r="BS24" s="26"/>
      <c r="BT24" s="26">
        <v>3</v>
      </c>
      <c r="BU24" s="26"/>
      <c r="BZ24" s="317"/>
      <c r="CA24" s="20"/>
      <c r="CB24" s="318"/>
      <c r="CD24" s="316"/>
      <c r="CE24" s="316"/>
      <c r="CJ24" s="28"/>
      <c r="CO24" s="28"/>
      <c r="DP24" s="29"/>
    </row>
    <row r="25" spans="1:120">
      <c r="A25" s="17">
        <v>23</v>
      </c>
      <c r="B25" s="17">
        <v>23</v>
      </c>
      <c r="C25" s="664"/>
      <c r="D25" s="18">
        <v>1</v>
      </c>
      <c r="E25" s="19"/>
      <c r="F25" s="20"/>
      <c r="G25" s="20"/>
      <c r="H25" s="20"/>
      <c r="I25" s="20">
        <v>1</v>
      </c>
      <c r="J25" s="20"/>
      <c r="K25" s="20"/>
      <c r="L25" s="20"/>
      <c r="M25" s="20"/>
      <c r="N25" s="20"/>
      <c r="O25" s="20"/>
      <c r="P25" s="19"/>
      <c r="Q25" s="19"/>
      <c r="R25" s="21"/>
      <c r="S25" s="21"/>
      <c r="T25" s="21">
        <v>3</v>
      </c>
      <c r="U25" s="21"/>
      <c r="V25" s="22"/>
      <c r="W25" s="22"/>
      <c r="X25" s="22">
        <v>3</v>
      </c>
      <c r="Y25" s="22"/>
      <c r="Z25" s="23"/>
      <c r="AA25" s="23"/>
      <c r="AB25" s="23">
        <v>3</v>
      </c>
      <c r="AC25" s="23"/>
      <c r="AD25" s="24"/>
      <c r="AE25" s="24"/>
      <c r="AF25" s="24">
        <v>3</v>
      </c>
      <c r="AG25" s="24"/>
      <c r="AH25" s="25"/>
      <c r="AI25" s="25"/>
      <c r="AJ25" s="25">
        <v>3</v>
      </c>
      <c r="AK25" s="25"/>
      <c r="AL25" s="26"/>
      <c r="AM25" s="26"/>
      <c r="AN25" s="26">
        <v>3</v>
      </c>
      <c r="AO25" s="26"/>
      <c r="AP25" s="22"/>
      <c r="AQ25" s="22"/>
      <c r="AR25" s="22">
        <v>3</v>
      </c>
      <c r="AS25" s="22"/>
      <c r="AT25" s="27"/>
      <c r="AU25" s="27"/>
      <c r="AV25" s="27">
        <v>3</v>
      </c>
      <c r="AW25" s="27"/>
      <c r="AX25" s="21"/>
      <c r="AY25" s="21"/>
      <c r="AZ25" s="21">
        <v>3</v>
      </c>
      <c r="BA25" s="21"/>
      <c r="BB25" s="22"/>
      <c r="BC25" s="22"/>
      <c r="BD25" s="22">
        <v>3</v>
      </c>
      <c r="BE25" s="22"/>
      <c r="BF25" s="23"/>
      <c r="BG25" s="23"/>
      <c r="BH25" s="23">
        <v>3</v>
      </c>
      <c r="BI25" s="23"/>
      <c r="BJ25" s="24"/>
      <c r="BK25" s="24"/>
      <c r="BL25" s="24">
        <v>3</v>
      </c>
      <c r="BM25" s="24"/>
      <c r="BN25" s="25"/>
      <c r="BO25" s="25"/>
      <c r="BP25" s="25">
        <v>3</v>
      </c>
      <c r="BQ25" s="25"/>
      <c r="BR25" s="26"/>
      <c r="BS25" s="26"/>
      <c r="BT25" s="26">
        <v>3</v>
      </c>
      <c r="BU25" s="26"/>
      <c r="BZ25" s="317"/>
      <c r="CA25" s="20"/>
      <c r="CB25" s="318"/>
      <c r="CD25" s="316"/>
      <c r="CE25" s="316"/>
      <c r="CJ25" s="28"/>
      <c r="CO25" s="28"/>
      <c r="DP25" s="29"/>
    </row>
    <row r="26" spans="1:120">
      <c r="A26" s="17">
        <v>24</v>
      </c>
      <c r="B26" s="17">
        <v>24</v>
      </c>
      <c r="C26" s="664"/>
      <c r="D26" s="18">
        <v>1</v>
      </c>
      <c r="E26" s="19"/>
      <c r="F26" s="20"/>
      <c r="G26" s="20"/>
      <c r="H26" s="20">
        <v>1</v>
      </c>
      <c r="I26" s="20"/>
      <c r="J26" s="20"/>
      <c r="K26" s="20"/>
      <c r="L26" s="20"/>
      <c r="M26" s="20"/>
      <c r="N26" s="20"/>
      <c r="O26" s="20"/>
      <c r="P26" s="19"/>
      <c r="Q26" s="19"/>
      <c r="R26" s="21">
        <v>1</v>
      </c>
      <c r="S26" s="21"/>
      <c r="T26" s="21"/>
      <c r="U26" s="21"/>
      <c r="V26" s="22"/>
      <c r="W26" s="22"/>
      <c r="X26" s="22">
        <v>3</v>
      </c>
      <c r="Y26" s="22"/>
      <c r="Z26" s="23"/>
      <c r="AA26" s="23"/>
      <c r="AB26" s="23">
        <v>3</v>
      </c>
      <c r="AC26" s="23"/>
      <c r="AD26" s="24"/>
      <c r="AE26" s="24"/>
      <c r="AF26" s="24">
        <v>3</v>
      </c>
      <c r="AG26" s="24"/>
      <c r="AH26" s="25"/>
      <c r="AI26" s="25"/>
      <c r="AJ26" s="25">
        <v>3</v>
      </c>
      <c r="AK26" s="25"/>
      <c r="AL26" s="26"/>
      <c r="AM26" s="26"/>
      <c r="AN26" s="26">
        <v>3</v>
      </c>
      <c r="AO26" s="26"/>
      <c r="AP26" s="22"/>
      <c r="AQ26" s="22"/>
      <c r="AR26" s="22"/>
      <c r="AS26" s="22">
        <v>4</v>
      </c>
      <c r="AT26" s="27"/>
      <c r="AU26" s="27"/>
      <c r="AV26" s="27">
        <v>3</v>
      </c>
      <c r="AW26" s="27"/>
      <c r="AX26" s="21"/>
      <c r="AY26" s="21"/>
      <c r="AZ26" s="21">
        <v>3</v>
      </c>
      <c r="BA26" s="21"/>
      <c r="BB26" s="22"/>
      <c r="BC26" s="22"/>
      <c r="BD26" s="22"/>
      <c r="BE26" s="22">
        <v>4</v>
      </c>
      <c r="BF26" s="23"/>
      <c r="BG26" s="23"/>
      <c r="BH26" s="23">
        <v>3</v>
      </c>
      <c r="BI26" s="23"/>
      <c r="BJ26" s="24"/>
      <c r="BK26" s="24"/>
      <c r="BL26" s="24">
        <v>3</v>
      </c>
      <c r="BM26" s="24"/>
      <c r="BN26" s="25"/>
      <c r="BO26" s="25"/>
      <c r="BP26" s="25"/>
      <c r="BQ26" s="25">
        <v>4</v>
      </c>
      <c r="BR26" s="26"/>
      <c r="BS26" s="26"/>
      <c r="BT26" s="26"/>
      <c r="BU26" s="26">
        <v>4</v>
      </c>
      <c r="BZ26" s="317"/>
      <c r="CA26" s="20"/>
      <c r="CB26" s="318"/>
      <c r="CD26" s="316"/>
      <c r="CE26" s="316"/>
      <c r="CJ26" s="28"/>
      <c r="CO26" s="28"/>
      <c r="DP26" s="29"/>
    </row>
    <row r="27" spans="1:120">
      <c r="A27" s="17">
        <v>25</v>
      </c>
      <c r="B27" s="17">
        <v>25</v>
      </c>
      <c r="C27" s="664"/>
      <c r="D27" s="18"/>
      <c r="E27" s="19">
        <v>1</v>
      </c>
      <c r="F27" s="20"/>
      <c r="G27" s="20"/>
      <c r="H27" s="20"/>
      <c r="I27" s="20"/>
      <c r="J27" s="20">
        <v>1</v>
      </c>
      <c r="K27" s="20"/>
      <c r="L27" s="20"/>
      <c r="M27" s="20"/>
      <c r="N27" s="20"/>
      <c r="O27" s="20"/>
      <c r="P27" s="19"/>
      <c r="Q27" s="19"/>
      <c r="R27" s="21"/>
      <c r="S27" s="21"/>
      <c r="T27" s="21">
        <v>3</v>
      </c>
      <c r="U27" s="21"/>
      <c r="V27" s="22"/>
      <c r="W27" s="22"/>
      <c r="X27" s="22">
        <v>3</v>
      </c>
      <c r="Y27" s="22"/>
      <c r="Z27" s="23"/>
      <c r="AA27" s="23"/>
      <c r="AB27" s="23">
        <v>3</v>
      </c>
      <c r="AC27" s="23"/>
      <c r="AD27" s="24"/>
      <c r="AE27" s="24"/>
      <c r="AF27" s="24">
        <v>3</v>
      </c>
      <c r="AG27" s="24"/>
      <c r="AH27" s="25"/>
      <c r="AI27" s="25"/>
      <c r="AJ27" s="25">
        <v>3</v>
      </c>
      <c r="AK27" s="25"/>
      <c r="AL27" s="26"/>
      <c r="AM27" s="26"/>
      <c r="AN27" s="26">
        <v>3</v>
      </c>
      <c r="AO27" s="26"/>
      <c r="AP27" s="22"/>
      <c r="AQ27" s="22"/>
      <c r="AR27" s="22">
        <v>3</v>
      </c>
      <c r="AS27" s="22"/>
      <c r="AT27" s="27"/>
      <c r="AU27" s="27"/>
      <c r="AV27" s="27">
        <v>3</v>
      </c>
      <c r="AW27" s="27"/>
      <c r="AX27" s="21"/>
      <c r="AY27" s="21"/>
      <c r="AZ27" s="21">
        <v>3</v>
      </c>
      <c r="BA27" s="21"/>
      <c r="BB27" s="22"/>
      <c r="BC27" s="22"/>
      <c r="BD27" s="22">
        <v>3</v>
      </c>
      <c r="BE27" s="22"/>
      <c r="BF27" s="23"/>
      <c r="BG27" s="23"/>
      <c r="BH27" s="23">
        <v>3</v>
      </c>
      <c r="BI27" s="23"/>
      <c r="BJ27" s="24"/>
      <c r="BK27" s="24"/>
      <c r="BL27" s="24">
        <v>3</v>
      </c>
      <c r="BM27" s="24"/>
      <c r="BN27" s="25"/>
      <c r="BO27" s="25"/>
      <c r="BP27" s="25">
        <v>3</v>
      </c>
      <c r="BQ27" s="25"/>
      <c r="BR27" s="26"/>
      <c r="BS27" s="26"/>
      <c r="BT27" s="26">
        <v>3</v>
      </c>
      <c r="BU27" s="26"/>
      <c r="BZ27" s="301"/>
      <c r="CA27" s="20"/>
      <c r="CB27" s="307"/>
      <c r="CD27" s="300"/>
      <c r="CE27" s="300"/>
      <c r="CJ27" s="28"/>
      <c r="CO27" s="28"/>
      <c r="DP27" s="29"/>
    </row>
    <row r="28" spans="1:120">
      <c r="A28" s="17">
        <v>26</v>
      </c>
      <c r="B28" s="17">
        <v>26</v>
      </c>
      <c r="C28" s="664"/>
      <c r="D28" s="18"/>
      <c r="E28" s="19">
        <v>1</v>
      </c>
      <c r="F28" s="20"/>
      <c r="G28" s="20">
        <v>1</v>
      </c>
      <c r="H28" s="20"/>
      <c r="I28" s="20"/>
      <c r="J28" s="20"/>
      <c r="K28" s="20"/>
      <c r="L28" s="20"/>
      <c r="M28" s="20"/>
      <c r="N28" s="20"/>
      <c r="O28" s="20"/>
      <c r="P28" s="19"/>
      <c r="Q28" s="19"/>
      <c r="R28" s="21"/>
      <c r="S28" s="21"/>
      <c r="T28" s="21">
        <v>3</v>
      </c>
      <c r="U28" s="21"/>
      <c r="V28" s="22"/>
      <c r="W28" s="22"/>
      <c r="X28" s="22">
        <v>3</v>
      </c>
      <c r="Y28" s="22"/>
      <c r="Z28" s="23"/>
      <c r="AA28" s="23"/>
      <c r="AB28" s="23">
        <v>3</v>
      </c>
      <c r="AC28" s="23"/>
      <c r="AD28" s="24"/>
      <c r="AE28" s="24"/>
      <c r="AF28" s="24"/>
      <c r="AG28" s="24">
        <v>4</v>
      </c>
      <c r="AH28" s="25"/>
      <c r="AI28" s="25"/>
      <c r="AJ28" s="25">
        <v>3</v>
      </c>
      <c r="AK28" s="25"/>
      <c r="AL28" s="26"/>
      <c r="AM28" s="26"/>
      <c r="AN28" s="26">
        <v>3</v>
      </c>
      <c r="AO28" s="26"/>
      <c r="AP28" s="22"/>
      <c r="AQ28" s="22"/>
      <c r="AR28" s="22"/>
      <c r="AS28" s="22">
        <v>4</v>
      </c>
      <c r="AT28" s="27"/>
      <c r="AU28" s="27"/>
      <c r="AV28" s="27">
        <v>3</v>
      </c>
      <c r="AW28" s="27"/>
      <c r="AX28" s="21"/>
      <c r="AY28" s="21"/>
      <c r="AZ28" s="21">
        <v>3</v>
      </c>
      <c r="BA28" s="21"/>
      <c r="BB28" s="22"/>
      <c r="BC28" s="22"/>
      <c r="BD28" s="22">
        <v>3</v>
      </c>
      <c r="BE28" s="22"/>
      <c r="BF28" s="23"/>
      <c r="BG28" s="23"/>
      <c r="BH28" s="23">
        <v>3</v>
      </c>
      <c r="BI28" s="23"/>
      <c r="BJ28" s="24"/>
      <c r="BK28" s="24"/>
      <c r="BL28" s="24">
        <v>3</v>
      </c>
      <c r="BM28" s="24"/>
      <c r="BN28" s="25"/>
      <c r="BO28" s="25"/>
      <c r="BP28" s="25"/>
      <c r="BQ28" s="25">
        <v>4</v>
      </c>
      <c r="BR28" s="26"/>
      <c r="BS28" s="26"/>
      <c r="BT28" s="26"/>
      <c r="BU28" s="26">
        <v>4</v>
      </c>
      <c r="BZ28" s="301"/>
      <c r="CA28" s="20"/>
      <c r="CB28" s="307"/>
      <c r="CD28" s="300"/>
      <c r="CE28" s="300"/>
      <c r="CJ28" s="28"/>
      <c r="CO28" s="28"/>
      <c r="DP28" s="29"/>
    </row>
    <row r="29" spans="1:120">
      <c r="A29" s="17">
        <v>27</v>
      </c>
      <c r="B29" s="17">
        <v>27</v>
      </c>
      <c r="C29" s="664"/>
      <c r="D29" s="18">
        <v>1</v>
      </c>
      <c r="E29" s="19"/>
      <c r="F29" s="20"/>
      <c r="G29" s="20"/>
      <c r="H29" s="20">
        <v>1</v>
      </c>
      <c r="I29" s="20"/>
      <c r="J29" s="20"/>
      <c r="K29" s="20"/>
      <c r="L29" s="20"/>
      <c r="M29" s="20"/>
      <c r="N29" s="20"/>
      <c r="O29" s="20"/>
      <c r="P29" s="19"/>
      <c r="Q29" s="19"/>
      <c r="R29" s="21"/>
      <c r="S29" s="21"/>
      <c r="T29" s="21"/>
      <c r="U29" s="21">
        <v>4</v>
      </c>
      <c r="V29" s="22"/>
      <c r="W29" s="22"/>
      <c r="X29" s="22"/>
      <c r="Y29" s="22">
        <v>4</v>
      </c>
      <c r="Z29" s="23"/>
      <c r="AA29" s="23"/>
      <c r="AB29" s="23"/>
      <c r="AC29" s="23">
        <v>4</v>
      </c>
      <c r="AD29" s="24"/>
      <c r="AE29" s="24"/>
      <c r="AF29" s="24"/>
      <c r="AG29" s="24">
        <v>4</v>
      </c>
      <c r="AH29" s="25"/>
      <c r="AI29" s="25"/>
      <c r="AJ29" s="25"/>
      <c r="AK29" s="25">
        <v>4</v>
      </c>
      <c r="AL29" s="26"/>
      <c r="AM29" s="26"/>
      <c r="AN29" s="26"/>
      <c r="AO29" s="26">
        <v>4</v>
      </c>
      <c r="AP29" s="22"/>
      <c r="AQ29" s="22"/>
      <c r="AR29" s="22"/>
      <c r="AS29" s="22">
        <v>4</v>
      </c>
      <c r="AT29" s="27"/>
      <c r="AU29" s="27"/>
      <c r="AV29" s="27"/>
      <c r="AW29" s="27">
        <v>4</v>
      </c>
      <c r="AX29" s="21"/>
      <c r="AY29" s="21"/>
      <c r="AZ29" s="21"/>
      <c r="BA29" s="21">
        <v>4</v>
      </c>
      <c r="BB29" s="22"/>
      <c r="BC29" s="22"/>
      <c r="BD29" s="22"/>
      <c r="BE29" s="22">
        <v>4</v>
      </c>
      <c r="BF29" s="23"/>
      <c r="BG29" s="23"/>
      <c r="BH29" s="23">
        <v>3</v>
      </c>
      <c r="BI29" s="23"/>
      <c r="BJ29" s="24"/>
      <c r="BK29" s="24"/>
      <c r="BL29" s="24">
        <v>3</v>
      </c>
      <c r="BM29" s="24"/>
      <c r="BN29" s="25"/>
      <c r="BO29" s="25"/>
      <c r="BP29" s="25"/>
      <c r="BQ29" s="25">
        <v>4</v>
      </c>
      <c r="BR29" s="26"/>
      <c r="BS29" s="26"/>
      <c r="BT29" s="26"/>
      <c r="BU29" s="26">
        <v>4</v>
      </c>
      <c r="BZ29" s="301"/>
      <c r="CA29" s="20"/>
      <c r="CB29" s="307"/>
      <c r="CD29" s="300"/>
      <c r="CE29" s="300"/>
      <c r="CJ29" s="28"/>
      <c r="CO29" s="28"/>
      <c r="DP29" s="29"/>
    </row>
    <row r="30" spans="1:120">
      <c r="A30" s="17">
        <v>28</v>
      </c>
      <c r="B30" s="17">
        <v>28</v>
      </c>
      <c r="C30" s="664"/>
      <c r="D30" s="18"/>
      <c r="E30" s="19">
        <v>1</v>
      </c>
      <c r="F30" s="20"/>
      <c r="G30" s="20"/>
      <c r="H30" s="20"/>
      <c r="I30" s="20">
        <v>1</v>
      </c>
      <c r="J30" s="20"/>
      <c r="K30" s="20"/>
      <c r="L30" s="20"/>
      <c r="M30" s="20"/>
      <c r="N30" s="20"/>
      <c r="O30" s="20"/>
      <c r="P30" s="19"/>
      <c r="Q30" s="19"/>
      <c r="R30" s="21"/>
      <c r="S30" s="21"/>
      <c r="T30" s="21"/>
      <c r="U30" s="21">
        <v>4</v>
      </c>
      <c r="V30" s="22"/>
      <c r="W30" s="22"/>
      <c r="X30" s="22">
        <v>3</v>
      </c>
      <c r="Y30" s="22"/>
      <c r="Z30" s="23"/>
      <c r="AA30" s="23"/>
      <c r="AB30" s="23">
        <v>3</v>
      </c>
      <c r="AC30" s="23"/>
      <c r="AD30" s="24"/>
      <c r="AE30" s="24"/>
      <c r="AF30" s="24"/>
      <c r="AG30" s="24">
        <v>4</v>
      </c>
      <c r="AH30" s="25"/>
      <c r="AI30" s="25"/>
      <c r="AJ30" s="25"/>
      <c r="AK30" s="25">
        <v>4</v>
      </c>
      <c r="AL30" s="26"/>
      <c r="AM30" s="26"/>
      <c r="AN30" s="26">
        <v>3</v>
      </c>
      <c r="AO30" s="26"/>
      <c r="AP30" s="22"/>
      <c r="AQ30" s="22"/>
      <c r="AR30" s="22">
        <v>3</v>
      </c>
      <c r="AS30" s="22"/>
      <c r="AT30" s="27"/>
      <c r="AU30" s="27"/>
      <c r="AV30" s="27"/>
      <c r="AW30" s="27">
        <v>4</v>
      </c>
      <c r="AX30" s="21"/>
      <c r="AY30" s="21"/>
      <c r="AZ30" s="21"/>
      <c r="BA30" s="21">
        <v>4</v>
      </c>
      <c r="BB30" s="22"/>
      <c r="BC30" s="22"/>
      <c r="BD30" s="22"/>
      <c r="BE30" s="22">
        <v>4</v>
      </c>
      <c r="BF30" s="23"/>
      <c r="BG30" s="23"/>
      <c r="BH30" s="23">
        <v>3</v>
      </c>
      <c r="BI30" s="23"/>
      <c r="BJ30" s="24"/>
      <c r="BK30" s="24"/>
      <c r="BL30" s="24">
        <v>3</v>
      </c>
      <c r="BM30" s="24"/>
      <c r="BN30" s="25"/>
      <c r="BO30" s="25"/>
      <c r="BP30" s="25">
        <v>3</v>
      </c>
      <c r="BQ30" s="25"/>
      <c r="BR30" s="26"/>
      <c r="BS30" s="26"/>
      <c r="BT30" s="26">
        <v>3</v>
      </c>
      <c r="BU30" s="26"/>
      <c r="BZ30" s="301"/>
      <c r="CA30" s="20"/>
      <c r="CB30" s="307"/>
      <c r="CD30" s="300"/>
      <c r="CE30" s="300"/>
      <c r="CJ30" s="28"/>
      <c r="CO30" s="28"/>
      <c r="DP30" s="29"/>
    </row>
    <row r="31" spans="1:120">
      <c r="A31" s="17">
        <v>29</v>
      </c>
      <c r="B31" s="184">
        <v>1</v>
      </c>
      <c r="C31" s="630" t="s">
        <v>40</v>
      </c>
      <c r="D31" s="18">
        <v>1</v>
      </c>
      <c r="E31" s="19"/>
      <c r="F31" s="20"/>
      <c r="G31" s="20"/>
      <c r="H31" s="20"/>
      <c r="I31" s="20"/>
      <c r="J31" s="20">
        <v>1</v>
      </c>
      <c r="K31" s="20"/>
      <c r="L31" s="20"/>
      <c r="M31" s="20"/>
      <c r="N31" s="20"/>
      <c r="O31" s="20"/>
      <c r="P31" s="19"/>
      <c r="Q31" s="19"/>
      <c r="R31" s="21"/>
      <c r="S31" s="21"/>
      <c r="T31" s="21">
        <v>3</v>
      </c>
      <c r="U31" s="21"/>
      <c r="V31" s="22"/>
      <c r="W31" s="22"/>
      <c r="X31" s="22">
        <v>3</v>
      </c>
      <c r="Y31" s="22"/>
      <c r="Z31" s="23"/>
      <c r="AA31" s="23"/>
      <c r="AB31" s="23"/>
      <c r="AC31" s="23">
        <v>4</v>
      </c>
      <c r="AD31" s="24"/>
      <c r="AE31" s="24"/>
      <c r="AF31" s="24">
        <v>3</v>
      </c>
      <c r="AG31" s="24"/>
      <c r="AH31" s="25"/>
      <c r="AI31" s="25"/>
      <c r="AJ31" s="25">
        <v>3</v>
      </c>
      <c r="AK31" s="25"/>
      <c r="AL31" s="26"/>
      <c r="AM31" s="26"/>
      <c r="AN31" s="26">
        <v>3</v>
      </c>
      <c r="AO31" s="26"/>
      <c r="AP31" s="22"/>
      <c r="AQ31" s="22"/>
      <c r="AR31" s="22">
        <v>3</v>
      </c>
      <c r="AS31" s="22"/>
      <c r="AT31" s="27"/>
      <c r="AU31" s="27"/>
      <c r="AV31" s="27">
        <v>3</v>
      </c>
      <c r="AW31" s="27"/>
      <c r="AX31" s="21"/>
      <c r="AY31" s="21"/>
      <c r="AZ31" s="21">
        <v>3</v>
      </c>
      <c r="BA31" s="21"/>
      <c r="BB31" s="22"/>
      <c r="BC31" s="22"/>
      <c r="BD31" s="22">
        <v>3</v>
      </c>
      <c r="BE31" s="22"/>
      <c r="BF31" s="23"/>
      <c r="BG31" s="23"/>
      <c r="BH31" s="23">
        <v>3</v>
      </c>
      <c r="BI31" s="23"/>
      <c r="BJ31" s="24"/>
      <c r="BK31" s="24"/>
      <c r="BL31" s="24"/>
      <c r="BM31" s="24">
        <v>4</v>
      </c>
      <c r="BN31" s="25"/>
      <c r="BO31" s="25"/>
      <c r="BP31" s="25"/>
      <c r="BQ31" s="25">
        <v>4</v>
      </c>
      <c r="BR31" s="26"/>
      <c r="BS31" s="26"/>
      <c r="BT31" s="26">
        <v>3</v>
      </c>
      <c r="BU31" s="26"/>
      <c r="BZ31" s="170"/>
      <c r="CA31" s="44"/>
      <c r="CB31" s="171"/>
      <c r="CJ31" s="28"/>
      <c r="CO31" s="28"/>
    </row>
    <row r="32" spans="1:120">
      <c r="A32" s="17">
        <v>30</v>
      </c>
      <c r="B32" s="184">
        <v>2</v>
      </c>
      <c r="C32" s="631"/>
      <c r="D32" s="18"/>
      <c r="E32" s="19">
        <v>1</v>
      </c>
      <c r="F32" s="20"/>
      <c r="G32" s="20"/>
      <c r="H32" s="20">
        <v>1</v>
      </c>
      <c r="I32" s="20"/>
      <c r="J32" s="20"/>
      <c r="K32" s="20"/>
      <c r="L32" s="20"/>
      <c r="M32" s="20"/>
      <c r="N32" s="20"/>
      <c r="O32" s="20"/>
      <c r="P32" s="19"/>
      <c r="Q32" s="19"/>
      <c r="R32" s="21"/>
      <c r="S32" s="21"/>
      <c r="T32" s="21"/>
      <c r="U32" s="21">
        <v>4</v>
      </c>
      <c r="V32" s="22"/>
      <c r="W32" s="22"/>
      <c r="X32" s="22">
        <v>3</v>
      </c>
      <c r="Y32" s="22"/>
      <c r="Z32" s="23"/>
      <c r="AA32" s="23"/>
      <c r="AB32" s="23">
        <v>3</v>
      </c>
      <c r="AC32" s="23"/>
      <c r="AD32" s="24"/>
      <c r="AE32" s="24"/>
      <c r="AF32" s="24">
        <v>3</v>
      </c>
      <c r="AG32" s="24"/>
      <c r="AH32" s="25"/>
      <c r="AI32" s="25"/>
      <c r="AJ32" s="25"/>
      <c r="AK32" s="25">
        <v>4</v>
      </c>
      <c r="AL32" s="26"/>
      <c r="AM32" s="26"/>
      <c r="AN32" s="26">
        <v>3</v>
      </c>
      <c r="AO32" s="26"/>
      <c r="AP32" s="22"/>
      <c r="AQ32" s="22"/>
      <c r="AR32" s="22">
        <v>3</v>
      </c>
      <c r="AS32" s="22"/>
      <c r="AT32" s="27"/>
      <c r="AU32" s="27"/>
      <c r="AV32" s="27">
        <v>3</v>
      </c>
      <c r="AW32" s="27"/>
      <c r="AX32" s="21"/>
      <c r="AY32" s="21"/>
      <c r="AZ32" s="21"/>
      <c r="BA32" s="21">
        <v>4</v>
      </c>
      <c r="BB32" s="22"/>
      <c r="BC32" s="22"/>
      <c r="BD32" s="22">
        <v>3</v>
      </c>
      <c r="BE32" s="22"/>
      <c r="BF32" s="23"/>
      <c r="BG32" s="23"/>
      <c r="BH32" s="23"/>
      <c r="BI32" s="23">
        <v>4</v>
      </c>
      <c r="BJ32" s="24"/>
      <c r="BK32" s="24"/>
      <c r="BL32" s="24"/>
      <c r="BM32" s="24">
        <v>4</v>
      </c>
      <c r="BN32" s="25"/>
      <c r="BO32" s="25"/>
      <c r="BP32" s="25"/>
      <c r="BQ32" s="25">
        <v>4</v>
      </c>
      <c r="BR32" s="26"/>
      <c r="BS32" s="26"/>
      <c r="BT32" s="26">
        <v>3</v>
      </c>
      <c r="BU32" s="26"/>
      <c r="BZ32" s="170"/>
      <c r="CA32" s="44"/>
      <c r="CB32" s="171"/>
      <c r="CJ32" s="28"/>
      <c r="CO32" s="28"/>
    </row>
    <row r="33" spans="1:93">
      <c r="A33" s="17">
        <v>31</v>
      </c>
      <c r="B33" s="184">
        <v>3</v>
      </c>
      <c r="C33" s="631"/>
      <c r="D33" s="18">
        <v>1</v>
      </c>
      <c r="E33" s="19"/>
      <c r="F33" s="20"/>
      <c r="G33" s="20"/>
      <c r="H33" s="20">
        <v>1</v>
      </c>
      <c r="I33" s="20"/>
      <c r="J33" s="20"/>
      <c r="K33" s="20"/>
      <c r="L33" s="20"/>
      <c r="M33" s="20"/>
      <c r="N33" s="20"/>
      <c r="O33" s="20"/>
      <c r="P33" s="19"/>
      <c r="Q33" s="19"/>
      <c r="R33" s="21"/>
      <c r="S33" s="21"/>
      <c r="T33" s="21"/>
      <c r="U33" s="21">
        <v>4</v>
      </c>
      <c r="V33" s="22"/>
      <c r="W33" s="22"/>
      <c r="X33" s="22">
        <v>3</v>
      </c>
      <c r="Y33" s="22"/>
      <c r="Z33" s="23"/>
      <c r="AA33" s="23"/>
      <c r="AB33" s="23">
        <v>3</v>
      </c>
      <c r="AC33" s="23"/>
      <c r="AD33" s="24"/>
      <c r="AE33" s="24"/>
      <c r="AF33" s="24"/>
      <c r="AG33" s="24">
        <v>4</v>
      </c>
      <c r="AH33" s="25"/>
      <c r="AI33" s="25"/>
      <c r="AJ33" s="25">
        <v>3</v>
      </c>
      <c r="AK33" s="25"/>
      <c r="AL33" s="26"/>
      <c r="AM33" s="26"/>
      <c r="AN33" s="26">
        <v>3</v>
      </c>
      <c r="AO33" s="26"/>
      <c r="AP33" s="22"/>
      <c r="AQ33" s="22"/>
      <c r="AR33" s="22">
        <v>3</v>
      </c>
      <c r="AS33" s="22"/>
      <c r="AT33" s="27"/>
      <c r="AU33" s="27"/>
      <c r="AV33" s="27"/>
      <c r="AW33" s="27">
        <v>4</v>
      </c>
      <c r="AX33" s="21"/>
      <c r="AY33" s="21"/>
      <c r="AZ33" s="21"/>
      <c r="BA33" s="21">
        <v>4</v>
      </c>
      <c r="BB33" s="22"/>
      <c r="BC33" s="22"/>
      <c r="BD33" s="22">
        <v>3</v>
      </c>
      <c r="BE33" s="22"/>
      <c r="BF33" s="23"/>
      <c r="BG33" s="23"/>
      <c r="BH33" s="23">
        <v>3</v>
      </c>
      <c r="BI33" s="23"/>
      <c r="BJ33" s="24"/>
      <c r="BK33" s="24"/>
      <c r="BL33" s="24">
        <v>3</v>
      </c>
      <c r="BM33" s="24"/>
      <c r="BN33" s="25"/>
      <c r="BO33" s="25"/>
      <c r="BP33" s="25">
        <v>3</v>
      </c>
      <c r="BQ33" s="25"/>
      <c r="BR33" s="26"/>
      <c r="BS33" s="26"/>
      <c r="BT33" s="26">
        <v>3</v>
      </c>
      <c r="BU33" s="26"/>
      <c r="BZ33" s="170"/>
      <c r="CA33" s="44"/>
      <c r="CB33" s="171"/>
      <c r="CJ33" s="28"/>
      <c r="CO33" s="28"/>
    </row>
    <row r="34" spans="1:93">
      <c r="A34" s="17">
        <v>32</v>
      </c>
      <c r="B34" s="184">
        <v>4</v>
      </c>
      <c r="C34" s="631"/>
      <c r="D34" s="18"/>
      <c r="E34" s="19">
        <v>1</v>
      </c>
      <c r="F34" s="20">
        <v>1</v>
      </c>
      <c r="G34" s="20"/>
      <c r="H34" s="20"/>
      <c r="I34" s="20"/>
      <c r="J34" s="20"/>
      <c r="K34" s="20"/>
      <c r="L34" s="20"/>
      <c r="M34" s="20"/>
      <c r="N34" s="20"/>
      <c r="O34" s="20"/>
      <c r="P34" s="19"/>
      <c r="Q34" s="19"/>
      <c r="R34" s="21"/>
      <c r="S34" s="21"/>
      <c r="T34" s="21">
        <v>3</v>
      </c>
      <c r="U34" s="21"/>
      <c r="V34" s="22"/>
      <c r="W34" s="22"/>
      <c r="X34" s="22">
        <v>3</v>
      </c>
      <c r="Y34" s="22"/>
      <c r="Z34" s="23"/>
      <c r="AA34" s="23"/>
      <c r="AB34" s="23"/>
      <c r="AC34" s="23">
        <v>4</v>
      </c>
      <c r="AD34" s="24"/>
      <c r="AE34" s="24"/>
      <c r="AF34" s="24">
        <v>3</v>
      </c>
      <c r="AG34" s="24"/>
      <c r="AH34" s="25"/>
      <c r="AI34" s="25"/>
      <c r="AJ34" s="25">
        <v>3</v>
      </c>
      <c r="AK34" s="25"/>
      <c r="AL34" s="26"/>
      <c r="AM34" s="26"/>
      <c r="AN34" s="26"/>
      <c r="AO34" s="26">
        <v>4</v>
      </c>
      <c r="AP34" s="22"/>
      <c r="AQ34" s="22"/>
      <c r="AR34" s="22">
        <v>3</v>
      </c>
      <c r="AS34" s="22"/>
      <c r="AT34" s="27"/>
      <c r="AU34" s="27"/>
      <c r="AV34" s="27">
        <v>3</v>
      </c>
      <c r="AW34" s="27"/>
      <c r="AX34" s="21"/>
      <c r="AY34" s="21"/>
      <c r="AZ34" s="21"/>
      <c r="BA34" s="21">
        <v>4</v>
      </c>
      <c r="BB34" s="22"/>
      <c r="BC34" s="22"/>
      <c r="BD34" s="22"/>
      <c r="BE34" s="22">
        <v>4</v>
      </c>
      <c r="BF34" s="23"/>
      <c r="BG34" s="23"/>
      <c r="BH34" s="23">
        <v>3</v>
      </c>
      <c r="BI34" s="23"/>
      <c r="BJ34" s="24"/>
      <c r="BK34" s="24"/>
      <c r="BL34" s="24"/>
      <c r="BM34" s="24">
        <v>4</v>
      </c>
      <c r="BN34" s="25"/>
      <c r="BO34" s="25"/>
      <c r="BP34" s="25"/>
      <c r="BQ34" s="25">
        <v>4</v>
      </c>
      <c r="BR34" s="26"/>
      <c r="BS34" s="26"/>
      <c r="BT34" s="26"/>
      <c r="BU34" s="26">
        <v>4</v>
      </c>
      <c r="BZ34" s="170"/>
      <c r="CA34" s="44"/>
      <c r="CB34" s="171"/>
      <c r="CJ34" s="28"/>
      <c r="CO34" s="28"/>
    </row>
    <row r="35" spans="1:93">
      <c r="A35" s="17">
        <v>33</v>
      </c>
      <c r="B35" s="184">
        <v>5</v>
      </c>
      <c r="C35" s="631"/>
      <c r="D35" s="18"/>
      <c r="E35" s="19">
        <v>1</v>
      </c>
      <c r="F35" s="20"/>
      <c r="G35" s="20"/>
      <c r="H35" s="20"/>
      <c r="I35" s="20"/>
      <c r="J35" s="20">
        <v>1</v>
      </c>
      <c r="K35" s="20"/>
      <c r="L35" s="20"/>
      <c r="M35" s="20"/>
      <c r="N35" s="20"/>
      <c r="O35" s="20"/>
      <c r="P35" s="19"/>
      <c r="Q35" s="19"/>
      <c r="R35" s="21"/>
      <c r="S35" s="21"/>
      <c r="T35" s="21">
        <v>3</v>
      </c>
      <c r="U35" s="21"/>
      <c r="V35" s="22"/>
      <c r="W35" s="22"/>
      <c r="X35" s="22">
        <v>3</v>
      </c>
      <c r="Y35" s="22"/>
      <c r="Z35" s="23"/>
      <c r="AA35" s="23"/>
      <c r="AB35" s="23">
        <v>3</v>
      </c>
      <c r="AC35" s="23"/>
      <c r="AD35" s="24"/>
      <c r="AE35" s="24"/>
      <c r="AF35" s="24">
        <v>3</v>
      </c>
      <c r="AG35" s="24"/>
      <c r="AH35" s="25"/>
      <c r="AI35" s="25"/>
      <c r="AJ35" s="25">
        <v>3</v>
      </c>
      <c r="AK35" s="25"/>
      <c r="AL35" s="26"/>
      <c r="AM35" s="26"/>
      <c r="AN35" s="26">
        <v>3</v>
      </c>
      <c r="AO35" s="26"/>
      <c r="AP35" s="22"/>
      <c r="AQ35" s="22"/>
      <c r="AR35" s="22">
        <v>3</v>
      </c>
      <c r="AS35" s="22"/>
      <c r="AT35" s="27"/>
      <c r="AU35" s="27"/>
      <c r="AV35" s="27">
        <v>3</v>
      </c>
      <c r="AW35" s="27"/>
      <c r="AX35" s="21"/>
      <c r="AY35" s="21"/>
      <c r="AZ35" s="21">
        <v>3</v>
      </c>
      <c r="BA35" s="21"/>
      <c r="BB35" s="22"/>
      <c r="BC35" s="22"/>
      <c r="BD35" s="22">
        <v>3</v>
      </c>
      <c r="BE35" s="22"/>
      <c r="BF35" s="23"/>
      <c r="BG35" s="23"/>
      <c r="BH35" s="23"/>
      <c r="BI35" s="23">
        <v>4</v>
      </c>
      <c r="BJ35" s="24"/>
      <c r="BK35" s="24"/>
      <c r="BL35" s="24"/>
      <c r="BM35" s="24">
        <v>4</v>
      </c>
      <c r="BN35" s="25"/>
      <c r="BO35" s="25"/>
      <c r="BP35" s="25">
        <v>3</v>
      </c>
      <c r="BQ35" s="25"/>
      <c r="BR35" s="26"/>
      <c r="BS35" s="26"/>
      <c r="BT35" s="26">
        <v>3</v>
      </c>
      <c r="BU35" s="26"/>
      <c r="BZ35" s="170"/>
      <c r="CA35" s="44"/>
      <c r="CB35" s="171"/>
      <c r="CJ35" s="28"/>
      <c r="CO35" s="28"/>
    </row>
    <row r="36" spans="1:93">
      <c r="A36" s="17">
        <v>34</v>
      </c>
      <c r="B36" s="184">
        <v>6</v>
      </c>
      <c r="C36" s="631"/>
      <c r="D36" s="18">
        <v>1</v>
      </c>
      <c r="E36" s="19"/>
      <c r="F36" s="20"/>
      <c r="G36" s="20"/>
      <c r="H36" s="20">
        <v>1</v>
      </c>
      <c r="I36" s="20"/>
      <c r="J36" s="20"/>
      <c r="K36" s="20"/>
      <c r="L36" s="20"/>
      <c r="M36" s="20"/>
      <c r="N36" s="20"/>
      <c r="O36" s="20"/>
      <c r="P36" s="19"/>
      <c r="Q36" s="19"/>
      <c r="R36" s="21"/>
      <c r="S36" s="21"/>
      <c r="T36" s="21">
        <v>3</v>
      </c>
      <c r="U36" s="21"/>
      <c r="V36" s="22"/>
      <c r="W36" s="22"/>
      <c r="X36" s="22">
        <v>3</v>
      </c>
      <c r="Y36" s="22"/>
      <c r="Z36" s="23"/>
      <c r="AA36" s="23"/>
      <c r="AB36" s="23">
        <v>3</v>
      </c>
      <c r="AC36" s="23"/>
      <c r="AD36" s="24"/>
      <c r="AE36" s="24"/>
      <c r="AF36" s="24">
        <v>3</v>
      </c>
      <c r="AG36" s="24"/>
      <c r="AH36" s="25"/>
      <c r="AI36" s="25"/>
      <c r="AJ36" s="25">
        <v>3</v>
      </c>
      <c r="AK36" s="25"/>
      <c r="AL36" s="26"/>
      <c r="AM36" s="26"/>
      <c r="AN36" s="26">
        <v>3</v>
      </c>
      <c r="AO36" s="26"/>
      <c r="AP36" s="22"/>
      <c r="AQ36" s="22"/>
      <c r="AR36" s="22">
        <v>3</v>
      </c>
      <c r="AS36" s="22"/>
      <c r="AT36" s="27"/>
      <c r="AU36" s="27"/>
      <c r="AV36" s="27">
        <v>3</v>
      </c>
      <c r="AW36" s="27"/>
      <c r="AX36" s="21"/>
      <c r="AY36" s="21"/>
      <c r="AZ36" s="21">
        <v>3</v>
      </c>
      <c r="BA36" s="21"/>
      <c r="BB36" s="22"/>
      <c r="BC36" s="22"/>
      <c r="BD36" s="22">
        <v>3</v>
      </c>
      <c r="BE36" s="22"/>
      <c r="BF36" s="23"/>
      <c r="BG36" s="23"/>
      <c r="BH36" s="23">
        <v>3</v>
      </c>
      <c r="BI36" s="23"/>
      <c r="BJ36" s="24"/>
      <c r="BK36" s="24"/>
      <c r="BL36" s="24">
        <v>3</v>
      </c>
      <c r="BM36" s="24"/>
      <c r="BN36" s="25"/>
      <c r="BO36" s="25"/>
      <c r="BP36" s="25">
        <v>3</v>
      </c>
      <c r="BQ36" s="25"/>
      <c r="BR36" s="26"/>
      <c r="BS36" s="26"/>
      <c r="BT36" s="26">
        <v>3</v>
      </c>
      <c r="BU36" s="26"/>
      <c r="BZ36" s="170"/>
      <c r="CA36" s="44"/>
      <c r="CB36" s="171"/>
      <c r="CJ36" s="28"/>
      <c r="CO36" s="28"/>
    </row>
    <row r="37" spans="1:93">
      <c r="A37" s="17">
        <v>35</v>
      </c>
      <c r="B37" s="184">
        <v>7</v>
      </c>
      <c r="C37" s="631"/>
      <c r="D37" s="18"/>
      <c r="E37" s="19">
        <v>1</v>
      </c>
      <c r="F37" s="20"/>
      <c r="G37" s="20"/>
      <c r="H37" s="20">
        <v>1</v>
      </c>
      <c r="I37" s="20"/>
      <c r="J37" s="20"/>
      <c r="K37" s="20"/>
      <c r="L37" s="20"/>
      <c r="M37" s="20"/>
      <c r="N37" s="20"/>
      <c r="O37" s="20"/>
      <c r="P37" s="19"/>
      <c r="Q37" s="19"/>
      <c r="R37" s="21"/>
      <c r="S37" s="21"/>
      <c r="T37" s="21">
        <v>3</v>
      </c>
      <c r="U37" s="21"/>
      <c r="V37" s="22"/>
      <c r="W37" s="22"/>
      <c r="X37" s="22"/>
      <c r="Y37" s="22">
        <v>4</v>
      </c>
      <c r="Z37" s="23"/>
      <c r="AA37" s="23"/>
      <c r="AB37" s="23"/>
      <c r="AC37" s="23">
        <v>4</v>
      </c>
      <c r="AD37" s="24"/>
      <c r="AE37" s="24"/>
      <c r="AF37" s="24"/>
      <c r="AG37" s="24">
        <v>4</v>
      </c>
      <c r="AH37" s="25"/>
      <c r="AI37" s="25"/>
      <c r="AJ37" s="25"/>
      <c r="AK37" s="25">
        <v>4</v>
      </c>
      <c r="AL37" s="26"/>
      <c r="AM37" s="26"/>
      <c r="AN37" s="26"/>
      <c r="AO37" s="26">
        <v>4</v>
      </c>
      <c r="AP37" s="22"/>
      <c r="AQ37" s="22"/>
      <c r="AR37" s="22"/>
      <c r="AS37" s="22">
        <v>4</v>
      </c>
      <c r="AT37" s="27"/>
      <c r="AU37" s="27"/>
      <c r="AV37" s="27"/>
      <c r="AW37" s="27">
        <v>4</v>
      </c>
      <c r="AX37" s="21"/>
      <c r="AY37" s="21"/>
      <c r="AZ37" s="21"/>
      <c r="BA37" s="21">
        <v>4</v>
      </c>
      <c r="BB37" s="22"/>
      <c r="BC37" s="22"/>
      <c r="BD37" s="22">
        <v>3</v>
      </c>
      <c r="BE37" s="22"/>
      <c r="BF37" s="23"/>
      <c r="BG37" s="23"/>
      <c r="BH37" s="23"/>
      <c r="BI37" s="23">
        <v>4</v>
      </c>
      <c r="BJ37" s="24"/>
      <c r="BK37" s="24"/>
      <c r="BL37" s="24"/>
      <c r="BM37" s="24">
        <v>4</v>
      </c>
      <c r="BN37" s="25"/>
      <c r="BO37" s="25"/>
      <c r="BP37" s="25"/>
      <c r="BQ37" s="25">
        <v>4</v>
      </c>
      <c r="BR37" s="26"/>
      <c r="BS37" s="26"/>
      <c r="BT37" s="26"/>
      <c r="BU37" s="26">
        <v>4</v>
      </c>
      <c r="BZ37" s="170"/>
      <c r="CA37" s="44"/>
      <c r="CB37" s="171"/>
      <c r="CJ37" s="28"/>
      <c r="CO37" s="28"/>
    </row>
    <row r="38" spans="1:93">
      <c r="A38" s="17">
        <v>36</v>
      </c>
      <c r="B38" s="184">
        <v>8</v>
      </c>
      <c r="C38" s="631"/>
      <c r="D38" s="18"/>
      <c r="E38" s="19">
        <v>1</v>
      </c>
      <c r="F38" s="20"/>
      <c r="G38" s="20"/>
      <c r="H38" s="20">
        <v>1</v>
      </c>
      <c r="I38" s="20"/>
      <c r="J38" s="20"/>
      <c r="K38" s="20"/>
      <c r="L38" s="20"/>
      <c r="M38" s="20"/>
      <c r="N38" s="20"/>
      <c r="O38" s="20"/>
      <c r="P38" s="19"/>
      <c r="Q38" s="19"/>
      <c r="R38" s="21"/>
      <c r="S38" s="21"/>
      <c r="T38" s="21">
        <v>3</v>
      </c>
      <c r="U38" s="21"/>
      <c r="V38" s="22"/>
      <c r="W38" s="22"/>
      <c r="X38" s="22">
        <v>3</v>
      </c>
      <c r="Y38" s="22"/>
      <c r="Z38" s="23"/>
      <c r="AA38" s="23"/>
      <c r="AB38" s="23">
        <v>3</v>
      </c>
      <c r="AC38" s="23"/>
      <c r="AD38" s="24"/>
      <c r="AE38" s="24"/>
      <c r="AF38" s="24">
        <v>3</v>
      </c>
      <c r="AG38" s="24"/>
      <c r="AH38" s="25"/>
      <c r="AI38" s="25"/>
      <c r="AJ38" s="25"/>
      <c r="AK38" s="25">
        <v>4</v>
      </c>
      <c r="AL38" s="26"/>
      <c r="AM38" s="26"/>
      <c r="AN38" s="26">
        <v>3</v>
      </c>
      <c r="AO38" s="26"/>
      <c r="AP38" s="22"/>
      <c r="AQ38" s="22"/>
      <c r="AR38" s="22">
        <v>3</v>
      </c>
      <c r="AS38" s="22"/>
      <c r="AT38" s="27"/>
      <c r="AU38" s="27"/>
      <c r="AV38" s="27">
        <v>3</v>
      </c>
      <c r="AW38" s="27"/>
      <c r="AX38" s="21"/>
      <c r="AY38" s="21"/>
      <c r="AZ38" s="21"/>
      <c r="BA38" s="21">
        <v>4</v>
      </c>
      <c r="BB38" s="22"/>
      <c r="BC38" s="22"/>
      <c r="BD38" s="22">
        <v>3</v>
      </c>
      <c r="BE38" s="22"/>
      <c r="BF38" s="23"/>
      <c r="BG38" s="23"/>
      <c r="BH38" s="23">
        <v>3</v>
      </c>
      <c r="BI38" s="23"/>
      <c r="BJ38" s="24"/>
      <c r="BK38" s="24"/>
      <c r="BL38" s="24"/>
      <c r="BM38" s="24">
        <v>4</v>
      </c>
      <c r="BN38" s="25"/>
      <c r="BO38" s="25"/>
      <c r="BP38" s="25"/>
      <c r="BQ38" s="25">
        <v>4</v>
      </c>
      <c r="BR38" s="26"/>
      <c r="BS38" s="26"/>
      <c r="BT38" s="26"/>
      <c r="BU38" s="26">
        <v>4</v>
      </c>
      <c r="BZ38" s="170"/>
      <c r="CA38" s="44"/>
      <c r="CB38" s="171"/>
      <c r="CJ38" s="28"/>
      <c r="CO38" s="28"/>
    </row>
    <row r="39" spans="1:93">
      <c r="A39" s="17">
        <v>37</v>
      </c>
      <c r="B39" s="184">
        <v>9</v>
      </c>
      <c r="C39" s="631"/>
      <c r="D39" s="18">
        <v>1</v>
      </c>
      <c r="E39" s="19"/>
      <c r="F39" s="20"/>
      <c r="G39" s="20">
        <v>1</v>
      </c>
      <c r="H39" s="20"/>
      <c r="I39" s="20"/>
      <c r="J39" s="20"/>
      <c r="K39" s="20"/>
      <c r="L39" s="20"/>
      <c r="M39" s="20"/>
      <c r="N39" s="20"/>
      <c r="O39" s="20"/>
      <c r="P39" s="19"/>
      <c r="Q39" s="19"/>
      <c r="R39" s="21"/>
      <c r="S39" s="21"/>
      <c r="T39" s="21">
        <v>3</v>
      </c>
      <c r="U39" s="21"/>
      <c r="V39" s="22"/>
      <c r="W39" s="22"/>
      <c r="X39" s="22"/>
      <c r="Y39" s="22">
        <v>4</v>
      </c>
      <c r="Z39" s="23"/>
      <c r="AA39" s="23"/>
      <c r="AB39" s="23"/>
      <c r="AC39" s="23">
        <v>4</v>
      </c>
      <c r="AD39" s="24"/>
      <c r="AE39" s="24"/>
      <c r="AF39" s="24">
        <v>3</v>
      </c>
      <c r="AG39" s="24"/>
      <c r="AH39" s="25"/>
      <c r="AI39" s="25"/>
      <c r="AJ39" s="25"/>
      <c r="AK39" s="25">
        <v>4</v>
      </c>
      <c r="AL39" s="26"/>
      <c r="AM39" s="26"/>
      <c r="AN39" s="26"/>
      <c r="AO39" s="26">
        <v>4</v>
      </c>
      <c r="AP39" s="22"/>
      <c r="AQ39" s="22"/>
      <c r="AR39" s="22">
        <v>3</v>
      </c>
      <c r="AS39" s="22"/>
      <c r="AT39" s="27"/>
      <c r="AU39" s="27"/>
      <c r="AV39" s="27"/>
      <c r="AW39" s="27">
        <v>4</v>
      </c>
      <c r="AX39" s="21"/>
      <c r="AY39" s="21"/>
      <c r="AZ39" s="21">
        <v>3</v>
      </c>
      <c r="BA39" s="21"/>
      <c r="BB39" s="22"/>
      <c r="BC39" s="22"/>
      <c r="BD39" s="22">
        <v>3</v>
      </c>
      <c r="BE39" s="22"/>
      <c r="BF39" s="23"/>
      <c r="BG39" s="23"/>
      <c r="BH39" s="23">
        <v>3</v>
      </c>
      <c r="BI39" s="23"/>
      <c r="BJ39" s="24"/>
      <c r="BK39" s="24"/>
      <c r="BL39" s="24">
        <v>3</v>
      </c>
      <c r="BM39" s="24"/>
      <c r="BN39" s="25"/>
      <c r="BO39" s="25"/>
      <c r="BP39" s="25">
        <v>3</v>
      </c>
      <c r="BQ39" s="25"/>
      <c r="BR39" s="26"/>
      <c r="BS39" s="26"/>
      <c r="BT39" s="26"/>
      <c r="BU39" s="26">
        <v>4</v>
      </c>
      <c r="BZ39" s="170"/>
      <c r="CA39" s="44"/>
      <c r="CB39" s="171"/>
      <c r="CJ39" s="28"/>
      <c r="CO39" s="28"/>
    </row>
    <row r="40" spans="1:93">
      <c r="A40" s="17">
        <v>38</v>
      </c>
      <c r="B40" s="184">
        <v>10</v>
      </c>
      <c r="C40" s="631"/>
      <c r="D40" s="18">
        <v>1</v>
      </c>
      <c r="E40" s="19"/>
      <c r="F40" s="20"/>
      <c r="G40" s="20"/>
      <c r="H40" s="20"/>
      <c r="I40" s="20"/>
      <c r="J40" s="20">
        <v>1</v>
      </c>
      <c r="K40" s="20"/>
      <c r="L40" s="20"/>
      <c r="M40" s="20"/>
      <c r="N40" s="20"/>
      <c r="O40" s="20"/>
      <c r="P40" s="19"/>
      <c r="Q40" s="19"/>
      <c r="R40" s="21"/>
      <c r="S40" s="21"/>
      <c r="T40" s="21"/>
      <c r="U40" s="21">
        <v>4</v>
      </c>
      <c r="V40" s="22"/>
      <c r="W40" s="22"/>
      <c r="X40" s="22">
        <v>3</v>
      </c>
      <c r="Y40" s="22"/>
      <c r="Z40" s="23"/>
      <c r="AA40" s="23"/>
      <c r="AB40" s="23">
        <v>3</v>
      </c>
      <c r="AC40" s="23"/>
      <c r="AD40" s="24"/>
      <c r="AE40" s="24"/>
      <c r="AF40" s="24"/>
      <c r="AG40" s="24">
        <v>4</v>
      </c>
      <c r="AH40" s="25"/>
      <c r="AI40" s="25"/>
      <c r="AJ40" s="25"/>
      <c r="AK40" s="25">
        <v>4</v>
      </c>
      <c r="AL40" s="26"/>
      <c r="AM40" s="26"/>
      <c r="AN40" s="26">
        <v>3</v>
      </c>
      <c r="AO40" s="26"/>
      <c r="AP40" s="22"/>
      <c r="AQ40" s="22"/>
      <c r="AR40" s="22"/>
      <c r="AS40" s="22">
        <v>4</v>
      </c>
      <c r="AT40" s="27"/>
      <c r="AU40" s="27"/>
      <c r="AV40" s="27">
        <v>3</v>
      </c>
      <c r="AW40" s="27"/>
      <c r="AX40" s="21"/>
      <c r="AY40" s="21"/>
      <c r="AZ40" s="21">
        <v>3</v>
      </c>
      <c r="BA40" s="21"/>
      <c r="BB40" s="22"/>
      <c r="BC40" s="22"/>
      <c r="BD40" s="22">
        <v>3</v>
      </c>
      <c r="BE40" s="22"/>
      <c r="BF40" s="23"/>
      <c r="BG40" s="23"/>
      <c r="BH40" s="23"/>
      <c r="BI40" s="23">
        <v>4</v>
      </c>
      <c r="BJ40" s="24"/>
      <c r="BK40" s="24"/>
      <c r="BL40" s="24"/>
      <c r="BM40" s="24">
        <v>4</v>
      </c>
      <c r="BN40" s="25"/>
      <c r="BO40" s="25"/>
      <c r="BP40" s="25">
        <v>3</v>
      </c>
      <c r="BQ40" s="25"/>
      <c r="BR40" s="26"/>
      <c r="BS40" s="26"/>
      <c r="BT40" s="26"/>
      <c r="BU40" s="26">
        <v>4</v>
      </c>
      <c r="BZ40" s="170"/>
      <c r="CA40" s="44"/>
      <c r="CB40" s="171"/>
      <c r="CJ40" s="28"/>
      <c r="CO40" s="28"/>
    </row>
    <row r="41" spans="1:93">
      <c r="A41" s="17">
        <v>39</v>
      </c>
      <c r="B41" s="184">
        <v>11</v>
      </c>
      <c r="C41" s="631"/>
      <c r="D41" s="18"/>
      <c r="E41" s="19">
        <v>1</v>
      </c>
      <c r="F41" s="20"/>
      <c r="G41" s="20"/>
      <c r="H41" s="20">
        <v>1</v>
      </c>
      <c r="I41" s="20"/>
      <c r="J41" s="20"/>
      <c r="K41" s="20"/>
      <c r="L41" s="20"/>
      <c r="M41" s="20"/>
      <c r="N41" s="20"/>
      <c r="O41" s="20"/>
      <c r="P41" s="19"/>
      <c r="Q41" s="19"/>
      <c r="R41" s="21"/>
      <c r="S41" s="21"/>
      <c r="T41" s="21">
        <v>3</v>
      </c>
      <c r="U41" s="21"/>
      <c r="V41" s="22"/>
      <c r="W41" s="22"/>
      <c r="X41" s="22">
        <v>3</v>
      </c>
      <c r="Y41" s="22"/>
      <c r="Z41" s="23"/>
      <c r="AA41" s="23"/>
      <c r="AB41" s="23"/>
      <c r="AC41" s="23">
        <v>4</v>
      </c>
      <c r="AD41" s="24"/>
      <c r="AE41" s="24"/>
      <c r="AF41" s="24"/>
      <c r="AG41" s="24">
        <v>4</v>
      </c>
      <c r="AH41" s="25"/>
      <c r="AI41" s="25"/>
      <c r="AJ41" s="25">
        <v>3</v>
      </c>
      <c r="AK41" s="25"/>
      <c r="AL41" s="26"/>
      <c r="AM41" s="26"/>
      <c r="AN41" s="26">
        <v>3</v>
      </c>
      <c r="AO41" s="26"/>
      <c r="AP41" s="22"/>
      <c r="AQ41" s="22"/>
      <c r="AR41" s="22">
        <v>3</v>
      </c>
      <c r="AS41" s="22"/>
      <c r="AT41" s="27"/>
      <c r="AU41" s="27"/>
      <c r="AV41" s="27">
        <v>3</v>
      </c>
      <c r="AW41" s="27"/>
      <c r="AX41" s="21"/>
      <c r="AY41" s="21"/>
      <c r="AZ41" s="21"/>
      <c r="BA41" s="21">
        <v>4</v>
      </c>
      <c r="BB41" s="22"/>
      <c r="BC41" s="22"/>
      <c r="BD41" s="22">
        <v>3</v>
      </c>
      <c r="BE41" s="22"/>
      <c r="BF41" s="23"/>
      <c r="BG41" s="23"/>
      <c r="BH41" s="23">
        <v>3</v>
      </c>
      <c r="BI41" s="23"/>
      <c r="BJ41" s="24"/>
      <c r="BK41" s="24"/>
      <c r="BL41" s="24"/>
      <c r="BM41" s="24">
        <v>4</v>
      </c>
      <c r="BN41" s="25"/>
      <c r="BO41" s="25"/>
      <c r="BP41" s="25">
        <v>3</v>
      </c>
      <c r="BQ41" s="25"/>
      <c r="BR41" s="26"/>
      <c r="BS41" s="26"/>
      <c r="BT41" s="26">
        <v>3</v>
      </c>
      <c r="BU41" s="26"/>
      <c r="BZ41" s="170"/>
      <c r="CA41" s="44"/>
      <c r="CB41" s="171"/>
      <c r="CJ41" s="28"/>
      <c r="CO41" s="28"/>
    </row>
    <row r="42" spans="1:93">
      <c r="A42" s="17">
        <v>40</v>
      </c>
      <c r="B42" s="184">
        <v>12</v>
      </c>
      <c r="C42" s="631"/>
      <c r="D42" s="18"/>
      <c r="E42" s="19">
        <v>1</v>
      </c>
      <c r="F42" s="20"/>
      <c r="G42" s="20"/>
      <c r="H42" s="20"/>
      <c r="I42" s="20"/>
      <c r="J42" s="20">
        <v>1</v>
      </c>
      <c r="K42" s="20"/>
      <c r="L42" s="20"/>
      <c r="M42" s="20"/>
      <c r="N42" s="20"/>
      <c r="O42" s="20"/>
      <c r="P42" s="19"/>
      <c r="Q42" s="19"/>
      <c r="R42" s="21"/>
      <c r="S42" s="21"/>
      <c r="T42" s="21">
        <v>3</v>
      </c>
      <c r="U42" s="21"/>
      <c r="V42" s="22"/>
      <c r="W42" s="22"/>
      <c r="X42" s="22">
        <v>3</v>
      </c>
      <c r="Y42" s="22"/>
      <c r="Z42" s="23"/>
      <c r="AA42" s="23"/>
      <c r="AB42" s="23"/>
      <c r="AC42" s="23">
        <v>4</v>
      </c>
      <c r="AD42" s="24"/>
      <c r="AE42" s="24"/>
      <c r="AF42" s="24"/>
      <c r="AG42" s="24">
        <v>4</v>
      </c>
      <c r="AH42" s="25"/>
      <c r="AI42" s="25"/>
      <c r="AJ42" s="25">
        <v>3</v>
      </c>
      <c r="AK42" s="25"/>
      <c r="AL42" s="26"/>
      <c r="AM42" s="26"/>
      <c r="AN42" s="26">
        <v>3</v>
      </c>
      <c r="AO42" s="26"/>
      <c r="AP42" s="22"/>
      <c r="AQ42" s="22"/>
      <c r="AR42" s="22">
        <v>3</v>
      </c>
      <c r="AS42" s="22"/>
      <c r="AT42" s="27"/>
      <c r="AU42" s="27"/>
      <c r="AV42" s="27">
        <v>3</v>
      </c>
      <c r="AW42" s="27"/>
      <c r="AX42" s="21"/>
      <c r="AY42" s="21"/>
      <c r="AZ42" s="21"/>
      <c r="BA42" s="21">
        <v>4</v>
      </c>
      <c r="BB42" s="22"/>
      <c r="BC42" s="22"/>
      <c r="BD42" s="22">
        <v>3</v>
      </c>
      <c r="BE42" s="22"/>
      <c r="BF42" s="23"/>
      <c r="BG42" s="23"/>
      <c r="BH42" s="23">
        <v>3</v>
      </c>
      <c r="BI42" s="23"/>
      <c r="BJ42" s="24"/>
      <c r="BK42" s="24"/>
      <c r="BL42" s="24"/>
      <c r="BM42" s="24">
        <v>4</v>
      </c>
      <c r="BN42" s="25"/>
      <c r="BO42" s="25"/>
      <c r="BP42" s="25">
        <v>3</v>
      </c>
      <c r="BQ42" s="25"/>
      <c r="BR42" s="26"/>
      <c r="BS42" s="26"/>
      <c r="BT42" s="26">
        <v>3</v>
      </c>
      <c r="BU42" s="26"/>
      <c r="BZ42" s="170"/>
      <c r="CA42" s="44"/>
      <c r="CB42" s="171"/>
      <c r="CJ42" s="28"/>
      <c r="CO42" s="28"/>
    </row>
    <row r="43" spans="1:93">
      <c r="A43" s="17">
        <v>41</v>
      </c>
      <c r="B43" s="184">
        <v>13</v>
      </c>
      <c r="C43" s="631"/>
      <c r="D43" s="18">
        <v>1</v>
      </c>
      <c r="E43" s="19"/>
      <c r="F43" s="20"/>
      <c r="G43" s="20"/>
      <c r="H43" s="20">
        <v>1</v>
      </c>
      <c r="I43" s="20"/>
      <c r="J43" s="20"/>
      <c r="K43" s="20"/>
      <c r="L43" s="20"/>
      <c r="M43" s="20"/>
      <c r="N43" s="20"/>
      <c r="O43" s="20"/>
      <c r="P43" s="19"/>
      <c r="Q43" s="19"/>
      <c r="R43" s="21"/>
      <c r="S43" s="21"/>
      <c r="T43" s="21">
        <v>3</v>
      </c>
      <c r="U43" s="21"/>
      <c r="V43" s="22"/>
      <c r="W43" s="22"/>
      <c r="X43" s="22">
        <v>3</v>
      </c>
      <c r="Y43" s="22"/>
      <c r="Z43" s="23"/>
      <c r="AA43" s="23"/>
      <c r="AB43" s="23">
        <v>3</v>
      </c>
      <c r="AC43" s="23"/>
      <c r="AD43" s="24"/>
      <c r="AE43" s="24"/>
      <c r="AF43" s="24">
        <v>3</v>
      </c>
      <c r="AG43" s="24"/>
      <c r="AH43" s="25"/>
      <c r="AI43" s="25"/>
      <c r="AJ43" s="25"/>
      <c r="AK43" s="25">
        <v>4</v>
      </c>
      <c r="AL43" s="26"/>
      <c r="AM43" s="26"/>
      <c r="AN43" s="26">
        <v>3</v>
      </c>
      <c r="AO43" s="26"/>
      <c r="AP43" s="22"/>
      <c r="AQ43" s="22"/>
      <c r="AR43" s="22">
        <v>3</v>
      </c>
      <c r="AS43" s="22"/>
      <c r="AT43" s="27"/>
      <c r="AU43" s="27"/>
      <c r="AV43" s="27">
        <v>3</v>
      </c>
      <c r="AW43" s="27"/>
      <c r="AX43" s="21"/>
      <c r="AY43" s="21"/>
      <c r="AZ43" s="21">
        <v>3</v>
      </c>
      <c r="BA43" s="21"/>
      <c r="BB43" s="22"/>
      <c r="BC43" s="22"/>
      <c r="BD43" s="22">
        <v>3</v>
      </c>
      <c r="BE43" s="22"/>
      <c r="BF43" s="23"/>
      <c r="BG43" s="23"/>
      <c r="BH43" s="23">
        <v>3</v>
      </c>
      <c r="BI43" s="23"/>
      <c r="BJ43" s="24"/>
      <c r="BK43" s="24"/>
      <c r="BL43" s="24">
        <v>3</v>
      </c>
      <c r="BM43" s="24"/>
      <c r="BN43" s="25"/>
      <c r="BO43" s="25"/>
      <c r="BP43" s="25">
        <v>3</v>
      </c>
      <c r="BQ43" s="25"/>
      <c r="BR43" s="26"/>
      <c r="BS43" s="26"/>
      <c r="BT43" s="26">
        <v>3</v>
      </c>
      <c r="BU43" s="26"/>
      <c r="BZ43" s="170"/>
      <c r="CA43" s="44"/>
      <c r="CB43" s="171"/>
      <c r="CJ43" s="28"/>
      <c r="CO43" s="28"/>
    </row>
    <row r="44" spans="1:93">
      <c r="A44" s="17">
        <v>42</v>
      </c>
      <c r="B44" s="184">
        <v>14</v>
      </c>
      <c r="C44" s="631"/>
      <c r="D44" s="18"/>
      <c r="E44" s="19">
        <v>1</v>
      </c>
      <c r="F44" s="20"/>
      <c r="G44" s="20"/>
      <c r="H44" s="20"/>
      <c r="I44" s="20">
        <v>1</v>
      </c>
      <c r="J44" s="20"/>
      <c r="K44" s="20"/>
      <c r="L44" s="20"/>
      <c r="M44" s="20"/>
      <c r="N44" s="20"/>
      <c r="O44" s="20"/>
      <c r="P44" s="19"/>
      <c r="Q44" s="19"/>
      <c r="R44" s="21"/>
      <c r="S44" s="21"/>
      <c r="T44" s="21">
        <v>3</v>
      </c>
      <c r="U44" s="21"/>
      <c r="V44" s="22"/>
      <c r="W44" s="22"/>
      <c r="X44" s="22"/>
      <c r="Y44" s="22">
        <v>4</v>
      </c>
      <c r="Z44" s="23"/>
      <c r="AA44" s="23"/>
      <c r="AB44" s="23">
        <v>3</v>
      </c>
      <c r="AC44" s="23"/>
      <c r="AD44" s="24"/>
      <c r="AE44" s="24"/>
      <c r="AF44" s="24">
        <v>3</v>
      </c>
      <c r="AG44" s="24"/>
      <c r="AH44" s="25"/>
      <c r="AI44" s="25"/>
      <c r="AJ44" s="25"/>
      <c r="AK44" s="25">
        <v>4</v>
      </c>
      <c r="AL44" s="26"/>
      <c r="AM44" s="26"/>
      <c r="AN44" s="26">
        <v>3</v>
      </c>
      <c r="AO44" s="26"/>
      <c r="AP44" s="22"/>
      <c r="AQ44" s="22"/>
      <c r="AR44" s="22">
        <v>3</v>
      </c>
      <c r="AS44" s="22"/>
      <c r="AT44" s="27"/>
      <c r="AU44" s="27"/>
      <c r="AV44" s="27">
        <v>3</v>
      </c>
      <c r="AW44" s="27"/>
      <c r="AX44" s="21"/>
      <c r="AY44" s="21"/>
      <c r="AZ44" s="21"/>
      <c r="BA44" s="21">
        <v>4</v>
      </c>
      <c r="BB44" s="22"/>
      <c r="BC44" s="22"/>
      <c r="BD44" s="22">
        <v>3</v>
      </c>
      <c r="BE44" s="22"/>
      <c r="BF44" s="23"/>
      <c r="BG44" s="23"/>
      <c r="BH44" s="23">
        <v>3</v>
      </c>
      <c r="BI44" s="23"/>
      <c r="BJ44" s="24"/>
      <c r="BK44" s="24"/>
      <c r="BL44" s="24"/>
      <c r="BM44" s="24">
        <v>4</v>
      </c>
      <c r="BN44" s="25"/>
      <c r="BO44" s="25"/>
      <c r="BP44" s="25">
        <v>3</v>
      </c>
      <c r="BQ44" s="25"/>
      <c r="BR44" s="26"/>
      <c r="BS44" s="26"/>
      <c r="BT44" s="26"/>
      <c r="BU44" s="26">
        <v>4</v>
      </c>
      <c r="BZ44" s="170"/>
      <c r="CA44" s="44"/>
      <c r="CB44" s="171"/>
      <c r="CJ44" s="28"/>
      <c r="CO44" s="28"/>
    </row>
    <row r="45" spans="1:93">
      <c r="A45" s="17">
        <v>43</v>
      </c>
      <c r="B45" s="184">
        <v>15</v>
      </c>
      <c r="C45" s="631"/>
      <c r="D45" s="18">
        <v>1</v>
      </c>
      <c r="E45" s="19"/>
      <c r="F45" s="20"/>
      <c r="G45" s="20"/>
      <c r="H45" s="20">
        <v>1</v>
      </c>
      <c r="I45" s="20"/>
      <c r="J45" s="20"/>
      <c r="K45" s="20"/>
      <c r="L45" s="20"/>
      <c r="M45" s="20"/>
      <c r="N45" s="20"/>
      <c r="O45" s="20"/>
      <c r="P45" s="19"/>
      <c r="Q45" s="19"/>
      <c r="R45" s="21"/>
      <c r="S45" s="21"/>
      <c r="T45" s="21">
        <v>3</v>
      </c>
      <c r="U45" s="21"/>
      <c r="V45" s="22"/>
      <c r="W45" s="22"/>
      <c r="X45" s="22">
        <v>3</v>
      </c>
      <c r="Y45" s="22"/>
      <c r="Z45" s="23"/>
      <c r="AA45" s="23">
        <v>2</v>
      </c>
      <c r="AB45" s="23"/>
      <c r="AC45" s="23"/>
      <c r="AD45" s="24"/>
      <c r="AE45" s="24"/>
      <c r="AF45" s="24">
        <v>3</v>
      </c>
      <c r="AG45" s="24"/>
      <c r="AH45" s="25"/>
      <c r="AI45" s="25"/>
      <c r="AJ45" s="25">
        <v>3</v>
      </c>
      <c r="AK45" s="25"/>
      <c r="AL45" s="26"/>
      <c r="AM45" s="26"/>
      <c r="AN45" s="26">
        <v>3</v>
      </c>
      <c r="AO45" s="26"/>
      <c r="AP45" s="22"/>
      <c r="AQ45" s="22"/>
      <c r="AR45" s="22">
        <v>3</v>
      </c>
      <c r="AS45" s="22"/>
      <c r="AT45" s="27"/>
      <c r="AU45" s="27"/>
      <c r="AV45" s="27">
        <v>3</v>
      </c>
      <c r="AW45" s="27"/>
      <c r="AX45" s="21"/>
      <c r="AY45" s="21"/>
      <c r="AZ45" s="21">
        <v>3</v>
      </c>
      <c r="BA45" s="21"/>
      <c r="BB45" s="22"/>
      <c r="BC45" s="22"/>
      <c r="BD45" s="22">
        <v>3</v>
      </c>
      <c r="BE45" s="22"/>
      <c r="BF45" s="23"/>
      <c r="BG45" s="23"/>
      <c r="BH45" s="23">
        <v>3</v>
      </c>
      <c r="BI45" s="23"/>
      <c r="BJ45" s="24"/>
      <c r="BK45" s="24"/>
      <c r="BL45" s="24">
        <v>3</v>
      </c>
      <c r="BM45" s="24"/>
      <c r="BN45" s="25"/>
      <c r="BO45" s="25"/>
      <c r="BP45" s="25">
        <v>3</v>
      </c>
      <c r="BQ45" s="25"/>
      <c r="BR45" s="26"/>
      <c r="BS45" s="26"/>
      <c r="BT45" s="26">
        <v>3</v>
      </c>
      <c r="BU45" s="26"/>
      <c r="BZ45" s="170"/>
      <c r="CA45" s="44"/>
      <c r="CB45" s="171"/>
      <c r="CJ45" s="28"/>
      <c r="CO45" s="28"/>
    </row>
    <row r="46" spans="1:93">
      <c r="A46" s="17">
        <v>44</v>
      </c>
      <c r="B46" s="184">
        <v>16</v>
      </c>
      <c r="C46" s="631"/>
      <c r="D46" s="18"/>
      <c r="E46" s="19">
        <v>1</v>
      </c>
      <c r="F46" s="20"/>
      <c r="G46" s="20"/>
      <c r="H46" s="20">
        <v>1</v>
      </c>
      <c r="I46" s="20"/>
      <c r="J46" s="20"/>
      <c r="K46" s="20"/>
      <c r="L46" s="20"/>
      <c r="M46" s="20"/>
      <c r="N46" s="20"/>
      <c r="O46" s="20"/>
      <c r="P46" s="19"/>
      <c r="Q46" s="19"/>
      <c r="R46" s="21"/>
      <c r="S46" s="21"/>
      <c r="T46" s="21"/>
      <c r="U46" s="21">
        <v>4</v>
      </c>
      <c r="V46" s="22"/>
      <c r="W46" s="22"/>
      <c r="X46" s="22"/>
      <c r="Y46" s="22">
        <v>4</v>
      </c>
      <c r="Z46" s="23"/>
      <c r="AA46" s="23"/>
      <c r="AB46" s="23"/>
      <c r="AC46" s="23">
        <v>4</v>
      </c>
      <c r="AD46" s="24"/>
      <c r="AE46" s="24"/>
      <c r="AF46" s="24"/>
      <c r="AG46" s="24">
        <v>4</v>
      </c>
      <c r="AH46" s="25"/>
      <c r="AI46" s="25"/>
      <c r="AJ46" s="25"/>
      <c r="AK46" s="25">
        <v>4</v>
      </c>
      <c r="AL46" s="26"/>
      <c r="AM46" s="26"/>
      <c r="AN46" s="26"/>
      <c r="AO46" s="26">
        <v>4</v>
      </c>
      <c r="AP46" s="22"/>
      <c r="AQ46" s="22"/>
      <c r="AR46" s="22"/>
      <c r="AS46" s="22">
        <v>4</v>
      </c>
      <c r="AT46" s="27"/>
      <c r="AU46" s="27"/>
      <c r="AV46" s="27">
        <v>3</v>
      </c>
      <c r="AW46" s="27"/>
      <c r="AX46" s="21"/>
      <c r="AY46" s="21"/>
      <c r="AZ46" s="21"/>
      <c r="BA46" s="21">
        <v>4</v>
      </c>
      <c r="BB46" s="22"/>
      <c r="BC46" s="22"/>
      <c r="BD46" s="22"/>
      <c r="BE46" s="22">
        <v>4</v>
      </c>
      <c r="BF46" s="23"/>
      <c r="BG46" s="23"/>
      <c r="BH46" s="23"/>
      <c r="BI46" s="23">
        <v>4</v>
      </c>
      <c r="BJ46" s="24"/>
      <c r="BK46" s="24"/>
      <c r="BL46" s="24"/>
      <c r="BM46" s="24">
        <v>4</v>
      </c>
      <c r="BN46" s="25"/>
      <c r="BO46" s="25"/>
      <c r="BP46" s="25"/>
      <c r="BQ46" s="25">
        <v>4</v>
      </c>
      <c r="BR46" s="26"/>
      <c r="BS46" s="26"/>
      <c r="BT46" s="26">
        <v>3</v>
      </c>
      <c r="BU46" s="26"/>
      <c r="BZ46" s="170"/>
      <c r="CA46" s="44"/>
      <c r="CB46" s="171"/>
      <c r="CJ46" s="28"/>
      <c r="CO46" s="28"/>
    </row>
    <row r="47" spans="1:93">
      <c r="A47" s="17">
        <v>45</v>
      </c>
      <c r="B47" s="184">
        <v>17</v>
      </c>
      <c r="C47" s="631"/>
      <c r="D47" s="18"/>
      <c r="E47" s="19">
        <v>1</v>
      </c>
      <c r="F47" s="20"/>
      <c r="G47" s="20"/>
      <c r="H47" s="20"/>
      <c r="I47" s="20">
        <v>1</v>
      </c>
      <c r="J47" s="20"/>
      <c r="K47" s="20"/>
      <c r="L47" s="20"/>
      <c r="M47" s="20"/>
      <c r="N47" s="20"/>
      <c r="O47" s="20"/>
      <c r="P47" s="19"/>
      <c r="Q47" s="19"/>
      <c r="R47" s="21"/>
      <c r="S47" s="21"/>
      <c r="T47" s="21"/>
      <c r="U47" s="21">
        <v>4</v>
      </c>
      <c r="V47" s="22"/>
      <c r="W47" s="22"/>
      <c r="X47" s="22"/>
      <c r="Y47" s="22">
        <v>4</v>
      </c>
      <c r="Z47" s="23"/>
      <c r="AA47" s="23"/>
      <c r="AB47" s="23"/>
      <c r="AC47" s="23">
        <v>4</v>
      </c>
      <c r="AD47" s="24"/>
      <c r="AE47" s="24"/>
      <c r="AF47" s="24"/>
      <c r="AG47" s="24">
        <v>4</v>
      </c>
      <c r="AH47" s="25"/>
      <c r="AI47" s="25"/>
      <c r="AJ47" s="25"/>
      <c r="AK47" s="25">
        <v>4</v>
      </c>
      <c r="AL47" s="26"/>
      <c r="AM47" s="26"/>
      <c r="AN47" s="26"/>
      <c r="AO47" s="26">
        <v>4</v>
      </c>
      <c r="AP47" s="22"/>
      <c r="AQ47" s="22"/>
      <c r="AR47" s="22"/>
      <c r="AS47" s="22">
        <v>4</v>
      </c>
      <c r="AT47" s="27"/>
      <c r="AU47" s="27"/>
      <c r="AV47" s="27"/>
      <c r="AW47" s="27">
        <v>4</v>
      </c>
      <c r="AX47" s="21"/>
      <c r="AY47" s="21"/>
      <c r="AZ47" s="21"/>
      <c r="BA47" s="21">
        <v>4</v>
      </c>
      <c r="BB47" s="22"/>
      <c r="BC47" s="22"/>
      <c r="BD47" s="22">
        <v>3</v>
      </c>
      <c r="BE47" s="22"/>
      <c r="BF47" s="23"/>
      <c r="BG47" s="23"/>
      <c r="BH47" s="23"/>
      <c r="BI47" s="23">
        <v>4</v>
      </c>
      <c r="BJ47" s="24"/>
      <c r="BK47" s="24"/>
      <c r="BL47" s="24"/>
      <c r="BM47" s="24">
        <v>4</v>
      </c>
      <c r="BN47" s="25"/>
      <c r="BO47" s="25"/>
      <c r="BP47" s="25"/>
      <c r="BQ47" s="25">
        <v>4</v>
      </c>
      <c r="BR47" s="26"/>
      <c r="BS47" s="26"/>
      <c r="BT47" s="26"/>
      <c r="BU47" s="26">
        <v>4</v>
      </c>
      <c r="BZ47" s="170"/>
      <c r="CA47" s="44"/>
      <c r="CB47" s="171"/>
      <c r="CJ47" s="28"/>
      <c r="CO47" s="28"/>
    </row>
    <row r="48" spans="1:93">
      <c r="A48" s="17">
        <v>46</v>
      </c>
      <c r="B48" s="184">
        <v>18</v>
      </c>
      <c r="C48" s="631"/>
      <c r="D48" s="18">
        <v>1</v>
      </c>
      <c r="E48" s="19"/>
      <c r="F48" s="20"/>
      <c r="G48" s="20">
        <v>1</v>
      </c>
      <c r="H48" s="20"/>
      <c r="I48" s="20"/>
      <c r="J48" s="20"/>
      <c r="K48" s="20"/>
      <c r="L48" s="20"/>
      <c r="M48" s="20"/>
      <c r="N48" s="20"/>
      <c r="O48" s="20"/>
      <c r="P48" s="19"/>
      <c r="Q48" s="19"/>
      <c r="R48" s="21"/>
      <c r="S48" s="21"/>
      <c r="T48" s="21"/>
      <c r="U48" s="21">
        <v>4</v>
      </c>
      <c r="V48" s="22"/>
      <c r="W48" s="22"/>
      <c r="X48" s="22">
        <v>3</v>
      </c>
      <c r="Y48" s="22"/>
      <c r="Z48" s="23"/>
      <c r="AA48" s="23"/>
      <c r="AB48" s="23"/>
      <c r="AC48" s="23">
        <v>4</v>
      </c>
      <c r="AD48" s="24"/>
      <c r="AE48" s="24"/>
      <c r="AF48" s="24">
        <v>3</v>
      </c>
      <c r="AG48" s="24"/>
      <c r="AH48" s="25"/>
      <c r="AI48" s="25"/>
      <c r="AJ48" s="25">
        <v>3</v>
      </c>
      <c r="AK48" s="25"/>
      <c r="AL48" s="26"/>
      <c r="AM48" s="26"/>
      <c r="AN48" s="26">
        <v>3</v>
      </c>
      <c r="AO48" s="26"/>
      <c r="AP48" s="22"/>
      <c r="AQ48" s="22"/>
      <c r="AR48" s="22">
        <v>3</v>
      </c>
      <c r="AS48" s="22"/>
      <c r="AT48" s="27"/>
      <c r="AU48" s="27"/>
      <c r="AV48" s="27">
        <v>3</v>
      </c>
      <c r="AW48" s="27"/>
      <c r="AX48" s="21"/>
      <c r="AY48" s="21"/>
      <c r="AZ48" s="21">
        <v>3</v>
      </c>
      <c r="BA48" s="21"/>
      <c r="BB48" s="22"/>
      <c r="BC48" s="22"/>
      <c r="BD48" s="22">
        <v>3</v>
      </c>
      <c r="BE48" s="22"/>
      <c r="BF48" s="23"/>
      <c r="BG48" s="23"/>
      <c r="BH48" s="23"/>
      <c r="BI48" s="23">
        <v>4</v>
      </c>
      <c r="BJ48" s="24"/>
      <c r="BK48" s="24"/>
      <c r="BL48" s="24"/>
      <c r="BM48" s="24">
        <v>4</v>
      </c>
      <c r="BN48" s="25"/>
      <c r="BO48" s="25"/>
      <c r="BP48" s="25">
        <v>3</v>
      </c>
      <c r="BQ48" s="25"/>
      <c r="BR48" s="26"/>
      <c r="BS48" s="26"/>
      <c r="BT48" s="26">
        <v>3</v>
      </c>
      <c r="BU48" s="26"/>
      <c r="BZ48" s="170"/>
      <c r="CA48" s="44"/>
      <c r="CB48" s="171"/>
      <c r="CJ48" s="28"/>
      <c r="CO48" s="28"/>
    </row>
    <row r="49" spans="1:93">
      <c r="A49" s="17">
        <v>47</v>
      </c>
      <c r="B49" s="184">
        <v>19</v>
      </c>
      <c r="C49" s="631"/>
      <c r="D49" s="18">
        <v>1</v>
      </c>
      <c r="E49" s="19"/>
      <c r="F49" s="20"/>
      <c r="G49" s="20"/>
      <c r="H49" s="20">
        <v>1</v>
      </c>
      <c r="I49" s="20"/>
      <c r="J49" s="20"/>
      <c r="K49" s="20"/>
      <c r="L49" s="20"/>
      <c r="M49" s="20"/>
      <c r="N49" s="20"/>
      <c r="O49" s="20"/>
      <c r="P49" s="19"/>
      <c r="Q49" s="19"/>
      <c r="R49" s="21"/>
      <c r="S49" s="21"/>
      <c r="T49" s="21">
        <v>3</v>
      </c>
      <c r="U49" s="21"/>
      <c r="V49" s="22"/>
      <c r="W49" s="22"/>
      <c r="X49" s="22">
        <v>3</v>
      </c>
      <c r="Y49" s="22"/>
      <c r="Z49" s="23"/>
      <c r="AA49" s="23"/>
      <c r="AB49" s="23"/>
      <c r="AC49" s="23">
        <v>4</v>
      </c>
      <c r="AD49" s="24"/>
      <c r="AE49" s="24"/>
      <c r="AF49" s="24">
        <v>3</v>
      </c>
      <c r="AG49" s="24"/>
      <c r="AH49" s="25"/>
      <c r="AI49" s="25"/>
      <c r="AJ49" s="25">
        <v>3</v>
      </c>
      <c r="AK49" s="25"/>
      <c r="AL49" s="26"/>
      <c r="AM49" s="26"/>
      <c r="AN49" s="26"/>
      <c r="AO49" s="26">
        <v>4</v>
      </c>
      <c r="AP49" s="22"/>
      <c r="AQ49" s="22"/>
      <c r="AR49" s="22">
        <v>3</v>
      </c>
      <c r="AS49" s="22"/>
      <c r="AT49" s="27"/>
      <c r="AU49" s="27"/>
      <c r="AV49" s="27">
        <v>3</v>
      </c>
      <c r="AW49" s="27"/>
      <c r="AX49" s="21"/>
      <c r="AY49" s="21"/>
      <c r="AZ49" s="21"/>
      <c r="BA49" s="21">
        <v>4</v>
      </c>
      <c r="BB49" s="22"/>
      <c r="BC49" s="22"/>
      <c r="BD49" s="22">
        <v>3</v>
      </c>
      <c r="BE49" s="22"/>
      <c r="BF49" s="23"/>
      <c r="BG49" s="23"/>
      <c r="BH49" s="23">
        <v>3</v>
      </c>
      <c r="BI49" s="23"/>
      <c r="BJ49" s="24"/>
      <c r="BK49" s="24"/>
      <c r="BL49" s="24"/>
      <c r="BM49" s="24">
        <v>4</v>
      </c>
      <c r="BN49" s="25"/>
      <c r="BO49" s="25"/>
      <c r="BP49" s="25">
        <v>3</v>
      </c>
      <c r="BQ49" s="25"/>
      <c r="BR49" s="26"/>
      <c r="BS49" s="26"/>
      <c r="BT49" s="26">
        <v>3</v>
      </c>
      <c r="BU49" s="26"/>
      <c r="BZ49" s="170"/>
      <c r="CA49" s="44"/>
      <c r="CB49" s="171"/>
      <c r="CJ49" s="28"/>
      <c r="CO49" s="28"/>
    </row>
    <row r="50" spans="1:93">
      <c r="A50" s="17">
        <v>48</v>
      </c>
      <c r="B50" s="184">
        <v>20</v>
      </c>
      <c r="C50" s="631"/>
      <c r="D50" s="18"/>
      <c r="E50" s="19">
        <v>1</v>
      </c>
      <c r="F50" s="20"/>
      <c r="G50" s="20"/>
      <c r="H50" s="20"/>
      <c r="I50" s="20"/>
      <c r="J50" s="20">
        <v>1</v>
      </c>
      <c r="K50" s="20"/>
      <c r="L50" s="20"/>
      <c r="M50" s="20"/>
      <c r="N50" s="20"/>
      <c r="O50" s="20"/>
      <c r="P50" s="19"/>
      <c r="Q50" s="19"/>
      <c r="R50" s="21"/>
      <c r="S50" s="21"/>
      <c r="T50" s="21">
        <v>3</v>
      </c>
      <c r="U50" s="21"/>
      <c r="V50" s="22"/>
      <c r="W50" s="22"/>
      <c r="X50" s="22">
        <v>3</v>
      </c>
      <c r="Y50" s="22"/>
      <c r="Z50" s="23"/>
      <c r="AA50" s="23"/>
      <c r="AB50" s="23"/>
      <c r="AC50" s="23">
        <v>4</v>
      </c>
      <c r="AD50" s="24"/>
      <c r="AE50" s="24"/>
      <c r="AF50" s="24">
        <v>3</v>
      </c>
      <c r="AG50" s="24"/>
      <c r="AH50" s="25"/>
      <c r="AI50" s="25"/>
      <c r="AJ50" s="25"/>
      <c r="AK50" s="25">
        <v>4</v>
      </c>
      <c r="AL50" s="26"/>
      <c r="AM50" s="26"/>
      <c r="AN50" s="26">
        <v>3</v>
      </c>
      <c r="AO50" s="26"/>
      <c r="AP50" s="22"/>
      <c r="AQ50" s="22"/>
      <c r="AR50" s="22"/>
      <c r="AS50" s="22">
        <v>4</v>
      </c>
      <c r="AT50" s="27"/>
      <c r="AU50" s="27"/>
      <c r="AV50" s="27"/>
      <c r="AW50" s="27">
        <v>4</v>
      </c>
      <c r="AX50" s="21"/>
      <c r="AY50" s="21"/>
      <c r="AZ50" s="21"/>
      <c r="BA50" s="21">
        <v>4</v>
      </c>
      <c r="BB50" s="22"/>
      <c r="BC50" s="22"/>
      <c r="BD50" s="22">
        <v>3</v>
      </c>
      <c r="BE50" s="22"/>
      <c r="BF50" s="23"/>
      <c r="BG50" s="23"/>
      <c r="BH50" s="23"/>
      <c r="BI50" s="23">
        <v>4</v>
      </c>
      <c r="BJ50" s="24"/>
      <c r="BK50" s="24"/>
      <c r="BL50" s="24">
        <v>3</v>
      </c>
      <c r="BM50" s="24"/>
      <c r="BN50" s="25"/>
      <c r="BO50" s="25"/>
      <c r="BP50" s="25">
        <v>3</v>
      </c>
      <c r="BQ50" s="25"/>
      <c r="BR50" s="26"/>
      <c r="BS50" s="26"/>
      <c r="BT50" s="26"/>
      <c r="BU50" s="26">
        <v>4</v>
      </c>
      <c r="BZ50" s="170"/>
      <c r="CA50" s="44"/>
      <c r="CB50" s="171"/>
      <c r="CJ50" s="28"/>
      <c r="CO50" s="28"/>
    </row>
    <row r="51" spans="1:93">
      <c r="A51" s="17">
        <v>49</v>
      </c>
      <c r="B51" s="184">
        <v>21</v>
      </c>
      <c r="C51" s="631"/>
      <c r="D51" s="18">
        <v>1</v>
      </c>
      <c r="E51" s="19"/>
      <c r="F51" s="20"/>
      <c r="G51" s="20"/>
      <c r="H51" s="20">
        <v>1</v>
      </c>
      <c r="I51" s="20"/>
      <c r="J51" s="20"/>
      <c r="K51" s="20"/>
      <c r="L51" s="20"/>
      <c r="M51" s="20"/>
      <c r="N51" s="20"/>
      <c r="O51" s="20"/>
      <c r="P51" s="19"/>
      <c r="Q51" s="19"/>
      <c r="R51" s="21"/>
      <c r="S51" s="21"/>
      <c r="T51" s="21">
        <v>3</v>
      </c>
      <c r="U51" s="21"/>
      <c r="V51" s="22"/>
      <c r="W51" s="22"/>
      <c r="X51" s="22">
        <v>3</v>
      </c>
      <c r="Y51" s="22"/>
      <c r="Z51" s="23"/>
      <c r="AA51" s="23"/>
      <c r="AB51" s="23">
        <v>3</v>
      </c>
      <c r="AC51" s="23"/>
      <c r="AD51" s="24"/>
      <c r="AE51" s="24"/>
      <c r="AF51" s="24">
        <v>3</v>
      </c>
      <c r="AG51" s="24"/>
      <c r="AH51" s="25"/>
      <c r="AI51" s="25"/>
      <c r="AJ51" s="25">
        <v>3</v>
      </c>
      <c r="AK51" s="25"/>
      <c r="AL51" s="26"/>
      <c r="AM51" s="26"/>
      <c r="AN51" s="26">
        <v>3</v>
      </c>
      <c r="AO51" s="26"/>
      <c r="AP51" s="22"/>
      <c r="AQ51" s="22"/>
      <c r="AR51" s="22">
        <v>3</v>
      </c>
      <c r="AS51" s="22"/>
      <c r="AT51" s="27"/>
      <c r="AU51" s="27"/>
      <c r="AV51" s="27">
        <v>3</v>
      </c>
      <c r="AW51" s="27"/>
      <c r="AX51" s="21"/>
      <c r="AY51" s="21"/>
      <c r="AZ51" s="21">
        <v>3</v>
      </c>
      <c r="BA51" s="21"/>
      <c r="BB51" s="22"/>
      <c r="BC51" s="22"/>
      <c r="BD51" s="22">
        <v>3</v>
      </c>
      <c r="BE51" s="22"/>
      <c r="BF51" s="23"/>
      <c r="BG51" s="23"/>
      <c r="BH51" s="23">
        <v>3</v>
      </c>
      <c r="BI51" s="23"/>
      <c r="BJ51" s="24"/>
      <c r="BK51" s="24"/>
      <c r="BL51" s="24">
        <v>3</v>
      </c>
      <c r="BM51" s="24"/>
      <c r="BN51" s="25"/>
      <c r="BO51" s="25"/>
      <c r="BP51" s="25">
        <v>3</v>
      </c>
      <c r="BQ51" s="25"/>
      <c r="BR51" s="26"/>
      <c r="BS51" s="26"/>
      <c r="BT51" s="26">
        <v>3</v>
      </c>
      <c r="BU51" s="26"/>
      <c r="BZ51" s="170"/>
      <c r="CA51" s="44"/>
      <c r="CB51" s="171"/>
      <c r="CJ51" s="28"/>
      <c r="CO51" s="28"/>
    </row>
    <row r="52" spans="1:93">
      <c r="A52" s="17">
        <v>50</v>
      </c>
      <c r="B52" s="184">
        <v>22</v>
      </c>
      <c r="C52" s="631"/>
      <c r="D52" s="18">
        <v>1</v>
      </c>
      <c r="E52" s="19"/>
      <c r="F52" s="20"/>
      <c r="G52" s="20"/>
      <c r="H52" s="20">
        <v>1</v>
      </c>
      <c r="I52" s="20"/>
      <c r="J52" s="20"/>
      <c r="K52" s="20"/>
      <c r="L52" s="20"/>
      <c r="M52" s="20"/>
      <c r="N52" s="20"/>
      <c r="O52" s="20"/>
      <c r="P52" s="19"/>
      <c r="Q52" s="19"/>
      <c r="R52" s="21"/>
      <c r="S52" s="21">
        <v>2</v>
      </c>
      <c r="T52" s="21"/>
      <c r="U52" s="21"/>
      <c r="V52" s="22"/>
      <c r="W52" s="22"/>
      <c r="X52" s="22">
        <v>3</v>
      </c>
      <c r="Y52" s="22"/>
      <c r="Z52" s="23"/>
      <c r="AA52" s="23"/>
      <c r="AB52" s="23">
        <v>3</v>
      </c>
      <c r="AC52" s="23"/>
      <c r="AD52" s="24"/>
      <c r="AE52" s="24"/>
      <c r="AF52" s="24"/>
      <c r="AG52" s="24">
        <v>4</v>
      </c>
      <c r="AH52" s="25"/>
      <c r="AI52" s="25"/>
      <c r="AJ52" s="25"/>
      <c r="AK52" s="25">
        <v>4</v>
      </c>
      <c r="AL52" s="26"/>
      <c r="AM52" s="26"/>
      <c r="AN52" s="26">
        <v>3</v>
      </c>
      <c r="AO52" s="26"/>
      <c r="AP52" s="22"/>
      <c r="AQ52" s="22"/>
      <c r="AR52" s="22">
        <v>3</v>
      </c>
      <c r="AS52" s="22"/>
      <c r="AT52" s="27"/>
      <c r="AU52" s="27"/>
      <c r="AV52" s="27">
        <v>3</v>
      </c>
      <c r="AW52" s="27"/>
      <c r="AX52" s="21"/>
      <c r="AY52" s="21"/>
      <c r="AZ52" s="21"/>
      <c r="BA52" s="21">
        <v>4</v>
      </c>
      <c r="BB52" s="22"/>
      <c r="BC52" s="22"/>
      <c r="BD52" s="22">
        <v>3</v>
      </c>
      <c r="BE52" s="22"/>
      <c r="BF52" s="23"/>
      <c r="BG52" s="23"/>
      <c r="BH52" s="23">
        <v>3</v>
      </c>
      <c r="BI52" s="23"/>
      <c r="BJ52" s="24"/>
      <c r="BK52" s="24"/>
      <c r="BL52" s="24"/>
      <c r="BM52" s="24">
        <v>4</v>
      </c>
      <c r="BN52" s="25"/>
      <c r="BO52" s="25"/>
      <c r="BP52" s="25"/>
      <c r="BQ52" s="25">
        <v>4</v>
      </c>
      <c r="BR52" s="26"/>
      <c r="BS52" s="26"/>
      <c r="BT52" s="26"/>
      <c r="BU52" s="26">
        <v>4</v>
      </c>
      <c r="BZ52" s="170"/>
      <c r="CA52" s="44"/>
      <c r="CB52" s="171"/>
      <c r="CJ52" s="28"/>
      <c r="CO52" s="28"/>
    </row>
    <row r="53" spans="1:93">
      <c r="A53" s="17">
        <v>51</v>
      </c>
      <c r="B53" s="184">
        <v>23</v>
      </c>
      <c r="C53" s="631"/>
      <c r="D53" s="18">
        <v>1</v>
      </c>
      <c r="E53" s="19"/>
      <c r="F53" s="20"/>
      <c r="G53" s="20"/>
      <c r="H53" s="20">
        <v>1</v>
      </c>
      <c r="I53" s="20"/>
      <c r="J53" s="20"/>
      <c r="K53" s="20"/>
      <c r="L53" s="20"/>
      <c r="M53" s="20"/>
      <c r="N53" s="20"/>
      <c r="O53" s="20"/>
      <c r="P53" s="19"/>
      <c r="Q53" s="19"/>
      <c r="R53" s="21"/>
      <c r="S53" s="21"/>
      <c r="T53" s="21"/>
      <c r="U53" s="21">
        <v>4</v>
      </c>
      <c r="V53" s="22"/>
      <c r="W53" s="22"/>
      <c r="X53" s="22"/>
      <c r="Y53" s="22">
        <v>4</v>
      </c>
      <c r="Z53" s="23"/>
      <c r="AA53" s="23"/>
      <c r="AB53" s="23"/>
      <c r="AC53" s="23">
        <v>4</v>
      </c>
      <c r="AD53" s="24"/>
      <c r="AE53" s="24"/>
      <c r="AF53" s="24">
        <v>3</v>
      </c>
      <c r="AG53" s="24"/>
      <c r="AH53" s="25"/>
      <c r="AI53" s="25"/>
      <c r="AJ53" s="25"/>
      <c r="AK53" s="25">
        <v>4</v>
      </c>
      <c r="AL53" s="26"/>
      <c r="AM53" s="26"/>
      <c r="AN53" s="26"/>
      <c r="AO53" s="26">
        <v>4</v>
      </c>
      <c r="AP53" s="22"/>
      <c r="AQ53" s="22"/>
      <c r="AR53" s="22"/>
      <c r="AS53" s="22">
        <v>4</v>
      </c>
      <c r="AT53" s="27"/>
      <c r="AU53" s="27"/>
      <c r="AV53" s="27"/>
      <c r="AW53" s="27">
        <v>4</v>
      </c>
      <c r="AX53" s="21"/>
      <c r="AY53" s="21"/>
      <c r="AZ53" s="21">
        <v>3</v>
      </c>
      <c r="BA53" s="21"/>
      <c r="BB53" s="22"/>
      <c r="BC53" s="22"/>
      <c r="BD53" s="22"/>
      <c r="BE53" s="22">
        <v>4</v>
      </c>
      <c r="BF53" s="23"/>
      <c r="BG53" s="23"/>
      <c r="BH53" s="23"/>
      <c r="BI53" s="23">
        <v>4</v>
      </c>
      <c r="BJ53" s="24"/>
      <c r="BK53" s="24"/>
      <c r="BL53" s="24"/>
      <c r="BM53" s="24">
        <v>4</v>
      </c>
      <c r="BN53" s="25"/>
      <c r="BO53" s="25"/>
      <c r="BP53" s="25"/>
      <c r="BQ53" s="25">
        <v>4</v>
      </c>
      <c r="BR53" s="26"/>
      <c r="BS53" s="26"/>
      <c r="BT53" s="26">
        <v>3</v>
      </c>
      <c r="BU53" s="26"/>
      <c r="BZ53" s="170"/>
      <c r="CA53" s="44"/>
      <c r="CB53" s="171"/>
      <c r="CJ53" s="28"/>
      <c r="CO53" s="28"/>
    </row>
    <row r="54" spans="1:93">
      <c r="A54" s="17">
        <v>52</v>
      </c>
      <c r="B54" s="184">
        <v>24</v>
      </c>
      <c r="C54" s="631"/>
      <c r="D54" s="18"/>
      <c r="E54" s="19">
        <v>1</v>
      </c>
      <c r="F54" s="20"/>
      <c r="G54" s="20"/>
      <c r="H54" s="20">
        <v>1</v>
      </c>
      <c r="I54" s="20"/>
      <c r="J54" s="20"/>
      <c r="K54" s="20"/>
      <c r="L54" s="20"/>
      <c r="M54" s="20"/>
      <c r="N54" s="20"/>
      <c r="O54" s="20"/>
      <c r="P54" s="19"/>
      <c r="Q54" s="19"/>
      <c r="R54" s="21"/>
      <c r="S54" s="21"/>
      <c r="T54" s="21">
        <v>3</v>
      </c>
      <c r="U54" s="21"/>
      <c r="V54" s="22"/>
      <c r="W54" s="22"/>
      <c r="X54" s="22">
        <v>3</v>
      </c>
      <c r="Y54" s="22"/>
      <c r="Z54" s="23"/>
      <c r="AA54" s="23"/>
      <c r="AB54" s="23"/>
      <c r="AC54" s="23">
        <v>4</v>
      </c>
      <c r="AD54" s="24"/>
      <c r="AE54" s="24"/>
      <c r="AF54" s="24"/>
      <c r="AG54" s="24">
        <v>4</v>
      </c>
      <c r="AH54" s="25"/>
      <c r="AI54" s="25"/>
      <c r="AJ54" s="25"/>
      <c r="AK54" s="25">
        <v>4</v>
      </c>
      <c r="AL54" s="26"/>
      <c r="AM54" s="26"/>
      <c r="AN54" s="26"/>
      <c r="AO54" s="26">
        <v>4</v>
      </c>
      <c r="AP54" s="22"/>
      <c r="AQ54" s="22"/>
      <c r="AR54" s="22"/>
      <c r="AS54" s="22">
        <v>4</v>
      </c>
      <c r="AT54" s="27"/>
      <c r="AU54" s="27"/>
      <c r="AV54" s="27"/>
      <c r="AW54" s="27">
        <v>4</v>
      </c>
      <c r="AX54" s="21"/>
      <c r="AY54" s="21"/>
      <c r="AZ54" s="21"/>
      <c r="BA54" s="21">
        <v>4</v>
      </c>
      <c r="BB54" s="22"/>
      <c r="BC54" s="22"/>
      <c r="BD54" s="22"/>
      <c r="BE54" s="22">
        <v>4</v>
      </c>
      <c r="BF54" s="23"/>
      <c r="BG54" s="23"/>
      <c r="BH54" s="23"/>
      <c r="BI54" s="23">
        <v>4</v>
      </c>
      <c r="BJ54" s="24"/>
      <c r="BK54" s="24"/>
      <c r="BL54" s="24"/>
      <c r="BM54" s="24">
        <v>4</v>
      </c>
      <c r="BN54" s="25"/>
      <c r="BO54" s="25"/>
      <c r="BP54" s="25"/>
      <c r="BQ54" s="25">
        <v>4</v>
      </c>
      <c r="BR54" s="26"/>
      <c r="BS54" s="26"/>
      <c r="BT54" s="26"/>
      <c r="BU54" s="26">
        <v>4</v>
      </c>
      <c r="BZ54" s="170"/>
      <c r="CA54" s="44"/>
      <c r="CB54" s="171"/>
      <c r="CJ54" s="28"/>
      <c r="CO54" s="28"/>
    </row>
    <row r="55" spans="1:93">
      <c r="A55" s="17">
        <v>53</v>
      </c>
      <c r="B55" s="184">
        <v>25</v>
      </c>
      <c r="C55" s="631"/>
      <c r="D55" s="18"/>
      <c r="E55" s="19">
        <v>1</v>
      </c>
      <c r="F55" s="20"/>
      <c r="G55" s="20"/>
      <c r="H55" s="20">
        <v>1</v>
      </c>
      <c r="I55" s="20"/>
      <c r="J55" s="20"/>
      <c r="K55" s="20"/>
      <c r="L55" s="20"/>
      <c r="M55" s="20"/>
      <c r="N55" s="20"/>
      <c r="O55" s="20"/>
      <c r="P55" s="19"/>
      <c r="Q55" s="19"/>
      <c r="R55" s="21"/>
      <c r="S55" s="21"/>
      <c r="T55" s="21">
        <v>3</v>
      </c>
      <c r="U55" s="21"/>
      <c r="V55" s="22"/>
      <c r="W55" s="22"/>
      <c r="X55" s="22">
        <v>3</v>
      </c>
      <c r="Y55" s="22"/>
      <c r="Z55" s="23"/>
      <c r="AA55" s="23"/>
      <c r="AB55" s="23"/>
      <c r="AC55" s="23">
        <v>4</v>
      </c>
      <c r="AD55" s="24"/>
      <c r="AE55" s="24"/>
      <c r="AF55" s="24"/>
      <c r="AG55" s="24">
        <v>4</v>
      </c>
      <c r="AH55" s="25"/>
      <c r="AI55" s="25"/>
      <c r="AJ55" s="25"/>
      <c r="AK55" s="25">
        <v>4</v>
      </c>
      <c r="AL55" s="26"/>
      <c r="AM55" s="26"/>
      <c r="AN55" s="26"/>
      <c r="AO55" s="26">
        <v>4</v>
      </c>
      <c r="AP55" s="22"/>
      <c r="AQ55" s="22"/>
      <c r="AR55" s="22"/>
      <c r="AS55" s="22">
        <v>4</v>
      </c>
      <c r="AT55" s="27"/>
      <c r="AU55" s="27"/>
      <c r="AV55" s="27"/>
      <c r="AW55" s="27">
        <v>4</v>
      </c>
      <c r="AX55" s="21"/>
      <c r="AY55" s="21"/>
      <c r="AZ55" s="21"/>
      <c r="BA55" s="21">
        <v>4</v>
      </c>
      <c r="BB55" s="22"/>
      <c r="BC55" s="22"/>
      <c r="BD55" s="22"/>
      <c r="BE55" s="22">
        <v>4</v>
      </c>
      <c r="BF55" s="23"/>
      <c r="BG55" s="23"/>
      <c r="BH55" s="23"/>
      <c r="BI55" s="23">
        <v>4</v>
      </c>
      <c r="BJ55" s="24"/>
      <c r="BK55" s="24"/>
      <c r="BL55" s="24"/>
      <c r="BM55" s="24">
        <v>4</v>
      </c>
      <c r="BN55" s="25"/>
      <c r="BO55" s="25"/>
      <c r="BP55" s="25"/>
      <c r="BQ55" s="25">
        <v>4</v>
      </c>
      <c r="BR55" s="26"/>
      <c r="BS55" s="26"/>
      <c r="BT55" s="26"/>
      <c r="BU55" s="26">
        <v>4</v>
      </c>
      <c r="BZ55" s="170"/>
      <c r="CA55" s="44"/>
      <c r="CB55" s="171"/>
      <c r="CJ55" s="28"/>
      <c r="CO55" s="28"/>
    </row>
    <row r="56" spans="1:93">
      <c r="A56" s="17">
        <v>54</v>
      </c>
      <c r="B56" s="184">
        <v>26</v>
      </c>
      <c r="C56" s="631"/>
      <c r="D56" s="18"/>
      <c r="E56" s="19">
        <v>1</v>
      </c>
      <c r="F56" s="20"/>
      <c r="G56" s="20"/>
      <c r="H56" s="20">
        <v>1</v>
      </c>
      <c r="I56" s="20"/>
      <c r="J56" s="20"/>
      <c r="K56" s="20"/>
      <c r="L56" s="20"/>
      <c r="M56" s="20"/>
      <c r="N56" s="20"/>
      <c r="O56" s="20"/>
      <c r="P56" s="19"/>
      <c r="Q56" s="19"/>
      <c r="R56" s="21"/>
      <c r="S56" s="21"/>
      <c r="T56" s="21">
        <v>3</v>
      </c>
      <c r="U56" s="21"/>
      <c r="V56" s="22"/>
      <c r="W56" s="22"/>
      <c r="X56" s="22">
        <v>3</v>
      </c>
      <c r="Y56" s="22"/>
      <c r="Z56" s="23"/>
      <c r="AA56" s="23"/>
      <c r="AB56" s="23">
        <v>3</v>
      </c>
      <c r="AC56" s="23"/>
      <c r="AD56" s="24"/>
      <c r="AE56" s="24"/>
      <c r="AF56" s="24">
        <v>3</v>
      </c>
      <c r="AG56" s="24"/>
      <c r="AH56" s="25"/>
      <c r="AI56" s="25"/>
      <c r="AJ56" s="25">
        <v>3</v>
      </c>
      <c r="AK56" s="25"/>
      <c r="AL56" s="26"/>
      <c r="AM56" s="26"/>
      <c r="AN56" s="26"/>
      <c r="AO56" s="26">
        <v>4</v>
      </c>
      <c r="AP56" s="22"/>
      <c r="AQ56" s="22"/>
      <c r="AR56" s="22">
        <v>3</v>
      </c>
      <c r="AS56" s="22"/>
      <c r="AT56" s="27"/>
      <c r="AU56" s="27"/>
      <c r="AV56" s="27">
        <v>3</v>
      </c>
      <c r="AW56" s="27"/>
      <c r="AX56" s="21"/>
      <c r="AY56" s="21"/>
      <c r="AZ56" s="21">
        <v>3</v>
      </c>
      <c r="BA56" s="21"/>
      <c r="BB56" s="22"/>
      <c r="BC56" s="22"/>
      <c r="BD56" s="22">
        <v>3</v>
      </c>
      <c r="BE56" s="22"/>
      <c r="BF56" s="23"/>
      <c r="BG56" s="23"/>
      <c r="BH56" s="23"/>
      <c r="BI56" s="23">
        <v>4</v>
      </c>
      <c r="BJ56" s="24"/>
      <c r="BK56" s="24"/>
      <c r="BL56" s="24"/>
      <c r="BM56" s="24">
        <v>4</v>
      </c>
      <c r="BN56" s="25"/>
      <c r="BO56" s="25"/>
      <c r="BP56" s="25"/>
      <c r="BQ56" s="25">
        <v>4</v>
      </c>
      <c r="BR56" s="26"/>
      <c r="BS56" s="26"/>
      <c r="BT56" s="26"/>
      <c r="BU56" s="26">
        <v>4</v>
      </c>
      <c r="BZ56" s="170"/>
      <c r="CA56" s="44"/>
      <c r="CB56" s="171"/>
      <c r="CJ56" s="28"/>
      <c r="CO56" s="28"/>
    </row>
    <row r="57" spans="1:93">
      <c r="A57" s="17">
        <v>55</v>
      </c>
      <c r="B57" s="184">
        <v>27</v>
      </c>
      <c r="C57" s="631"/>
      <c r="D57" s="18">
        <v>1</v>
      </c>
      <c r="E57" s="19"/>
      <c r="F57" s="20"/>
      <c r="G57" s="20"/>
      <c r="H57" s="20">
        <v>1</v>
      </c>
      <c r="I57" s="20"/>
      <c r="J57" s="20"/>
      <c r="K57" s="20"/>
      <c r="L57" s="20"/>
      <c r="M57" s="20"/>
      <c r="N57" s="20"/>
      <c r="O57" s="20"/>
      <c r="P57" s="19"/>
      <c r="Q57" s="19"/>
      <c r="R57" s="21"/>
      <c r="S57" s="21"/>
      <c r="T57" s="21">
        <v>3</v>
      </c>
      <c r="U57" s="21"/>
      <c r="V57" s="22"/>
      <c r="W57" s="22"/>
      <c r="X57" s="22"/>
      <c r="Y57" s="22">
        <v>4</v>
      </c>
      <c r="Z57" s="23"/>
      <c r="AA57" s="23"/>
      <c r="AB57" s="23"/>
      <c r="AC57" s="23">
        <v>4</v>
      </c>
      <c r="AD57" s="24"/>
      <c r="AE57" s="24"/>
      <c r="AF57" s="24">
        <v>3</v>
      </c>
      <c r="AG57" s="24"/>
      <c r="AH57" s="25"/>
      <c r="AI57" s="25"/>
      <c r="AJ57" s="25"/>
      <c r="AK57" s="25">
        <v>4</v>
      </c>
      <c r="AL57" s="26"/>
      <c r="AM57" s="26"/>
      <c r="AN57" s="26"/>
      <c r="AO57" s="26">
        <v>4</v>
      </c>
      <c r="AP57" s="22"/>
      <c r="AQ57" s="22"/>
      <c r="AR57" s="22">
        <v>3</v>
      </c>
      <c r="AS57" s="22"/>
      <c r="AT57" s="27"/>
      <c r="AU57" s="27"/>
      <c r="AV57" s="27"/>
      <c r="AW57" s="27">
        <v>4</v>
      </c>
      <c r="AX57" s="21"/>
      <c r="AY57" s="21"/>
      <c r="AZ57" s="21"/>
      <c r="BA57" s="21">
        <v>4</v>
      </c>
      <c r="BB57" s="22"/>
      <c r="BC57" s="22"/>
      <c r="BD57" s="22">
        <v>3</v>
      </c>
      <c r="BE57" s="22"/>
      <c r="BF57" s="23"/>
      <c r="BG57" s="23"/>
      <c r="BH57" s="23"/>
      <c r="BI57" s="23">
        <v>4</v>
      </c>
      <c r="BJ57" s="24"/>
      <c r="BK57" s="24"/>
      <c r="BL57" s="24"/>
      <c r="BM57" s="24">
        <v>4</v>
      </c>
      <c r="BN57" s="25"/>
      <c r="BO57" s="25"/>
      <c r="BP57" s="25">
        <v>3</v>
      </c>
      <c r="BQ57" s="25"/>
      <c r="BR57" s="26"/>
      <c r="BS57" s="26"/>
      <c r="BT57" s="26"/>
      <c r="BU57" s="26">
        <v>4</v>
      </c>
      <c r="BZ57" s="170"/>
      <c r="CA57" s="44"/>
      <c r="CB57" s="171"/>
      <c r="CJ57" s="28"/>
      <c r="CO57" s="28"/>
    </row>
    <row r="58" spans="1:93">
      <c r="A58" s="17">
        <v>56</v>
      </c>
      <c r="B58" s="184">
        <v>28</v>
      </c>
      <c r="C58" s="631"/>
      <c r="D58" s="18">
        <v>1</v>
      </c>
      <c r="E58" s="19"/>
      <c r="F58" s="20"/>
      <c r="G58" s="20"/>
      <c r="H58" s="20"/>
      <c r="I58" s="20"/>
      <c r="J58" s="20">
        <v>1</v>
      </c>
      <c r="K58" s="20"/>
      <c r="L58" s="20"/>
      <c r="M58" s="20"/>
      <c r="N58" s="20"/>
      <c r="O58" s="20"/>
      <c r="P58" s="19"/>
      <c r="Q58" s="19"/>
      <c r="R58" s="21"/>
      <c r="S58" s="21"/>
      <c r="T58" s="21"/>
      <c r="U58" s="21">
        <v>4</v>
      </c>
      <c r="V58" s="22"/>
      <c r="W58" s="22"/>
      <c r="X58" s="22">
        <v>3</v>
      </c>
      <c r="Y58" s="22"/>
      <c r="Z58" s="23"/>
      <c r="AA58" s="23"/>
      <c r="AB58" s="23"/>
      <c r="AC58" s="23">
        <v>4</v>
      </c>
      <c r="AD58" s="24"/>
      <c r="AE58" s="24"/>
      <c r="AF58" s="24"/>
      <c r="AG58" s="24">
        <v>4</v>
      </c>
      <c r="AH58" s="25"/>
      <c r="AI58" s="25"/>
      <c r="AJ58" s="25"/>
      <c r="AK58" s="25">
        <v>4</v>
      </c>
      <c r="AL58" s="26"/>
      <c r="AM58" s="26"/>
      <c r="AN58" s="26">
        <v>3</v>
      </c>
      <c r="AO58" s="26"/>
      <c r="AP58" s="22"/>
      <c r="AQ58" s="22"/>
      <c r="AR58" s="22"/>
      <c r="AS58" s="22">
        <v>4</v>
      </c>
      <c r="AT58" s="27"/>
      <c r="AU58" s="27"/>
      <c r="AV58" s="27"/>
      <c r="AW58" s="27">
        <v>4</v>
      </c>
      <c r="AX58" s="21"/>
      <c r="AY58" s="21"/>
      <c r="AZ58" s="21"/>
      <c r="BA58" s="21">
        <v>4</v>
      </c>
      <c r="BB58" s="22"/>
      <c r="BC58" s="22"/>
      <c r="BD58" s="22"/>
      <c r="BE58" s="22">
        <v>4</v>
      </c>
      <c r="BF58" s="23"/>
      <c r="BG58" s="23"/>
      <c r="BH58" s="23">
        <v>3</v>
      </c>
      <c r="BI58" s="23"/>
      <c r="BJ58" s="24"/>
      <c r="BK58" s="24"/>
      <c r="BL58" s="24">
        <v>3</v>
      </c>
      <c r="BM58" s="24"/>
      <c r="BN58" s="25"/>
      <c r="BO58" s="25"/>
      <c r="BP58" s="25">
        <v>3</v>
      </c>
      <c r="BQ58" s="25"/>
      <c r="BR58" s="26"/>
      <c r="BS58" s="26"/>
      <c r="BT58" s="26"/>
      <c r="BU58" s="26">
        <v>4</v>
      </c>
      <c r="BZ58" s="170"/>
      <c r="CA58" s="44"/>
      <c r="CB58" s="171"/>
      <c r="CJ58" s="28"/>
      <c r="CO58" s="28"/>
    </row>
    <row r="59" spans="1:93">
      <c r="A59" s="17">
        <v>57</v>
      </c>
      <c r="B59" s="184">
        <v>29</v>
      </c>
      <c r="C59" s="631"/>
      <c r="D59" s="18">
        <v>1</v>
      </c>
      <c r="E59" s="19"/>
      <c r="F59" s="20"/>
      <c r="G59" s="20"/>
      <c r="H59" s="20"/>
      <c r="I59" s="20"/>
      <c r="J59" s="20">
        <v>1</v>
      </c>
      <c r="K59" s="20"/>
      <c r="L59" s="20"/>
      <c r="M59" s="20"/>
      <c r="N59" s="20"/>
      <c r="O59" s="20"/>
      <c r="P59" s="19"/>
      <c r="Q59" s="19"/>
      <c r="R59" s="21"/>
      <c r="S59" s="21"/>
      <c r="T59" s="21"/>
      <c r="U59" s="21">
        <v>4</v>
      </c>
      <c r="V59" s="22"/>
      <c r="W59" s="22"/>
      <c r="X59" s="22">
        <v>3</v>
      </c>
      <c r="Y59" s="22"/>
      <c r="Z59" s="23"/>
      <c r="AA59" s="23"/>
      <c r="AB59" s="23">
        <v>3</v>
      </c>
      <c r="AC59" s="23"/>
      <c r="AD59" s="24"/>
      <c r="AE59" s="24"/>
      <c r="AF59" s="24">
        <v>3</v>
      </c>
      <c r="AG59" s="24"/>
      <c r="AH59" s="25"/>
      <c r="AI59" s="25"/>
      <c r="AJ59" s="25"/>
      <c r="AK59" s="25">
        <v>4</v>
      </c>
      <c r="AL59" s="26"/>
      <c r="AM59" s="26"/>
      <c r="AN59" s="26"/>
      <c r="AO59" s="26">
        <v>4</v>
      </c>
      <c r="AP59" s="22"/>
      <c r="AQ59" s="22"/>
      <c r="AR59" s="22"/>
      <c r="AS59" s="22">
        <v>4</v>
      </c>
      <c r="AT59" s="27"/>
      <c r="AU59" s="27"/>
      <c r="AV59" s="27"/>
      <c r="AW59" s="27">
        <v>4</v>
      </c>
      <c r="AX59" s="21"/>
      <c r="AY59" s="21"/>
      <c r="AZ59" s="21"/>
      <c r="BA59" s="21">
        <v>4</v>
      </c>
      <c r="BB59" s="22"/>
      <c r="BC59" s="22"/>
      <c r="BD59" s="22"/>
      <c r="BE59" s="22">
        <v>4</v>
      </c>
      <c r="BF59" s="23"/>
      <c r="BG59" s="23"/>
      <c r="BH59" s="23"/>
      <c r="BI59" s="23">
        <v>4</v>
      </c>
      <c r="BJ59" s="24"/>
      <c r="BK59" s="24"/>
      <c r="BL59" s="24"/>
      <c r="BM59" s="24">
        <v>4</v>
      </c>
      <c r="BN59" s="25"/>
      <c r="BO59" s="25"/>
      <c r="BP59" s="25"/>
      <c r="BQ59" s="25">
        <v>4</v>
      </c>
      <c r="BR59" s="26"/>
      <c r="BS59" s="26"/>
      <c r="BT59" s="26">
        <v>3</v>
      </c>
      <c r="BU59" s="26"/>
      <c r="BZ59" s="170"/>
      <c r="CA59" s="44"/>
      <c r="CB59" s="171"/>
      <c r="CJ59" s="28"/>
      <c r="CO59" s="28"/>
    </row>
    <row r="60" spans="1:93">
      <c r="A60" s="17">
        <v>58</v>
      </c>
      <c r="B60" s="184">
        <v>30</v>
      </c>
      <c r="C60" s="631"/>
      <c r="D60" s="18">
        <v>1</v>
      </c>
      <c r="E60" s="19"/>
      <c r="F60" s="20"/>
      <c r="G60" s="20"/>
      <c r="H60" s="20">
        <v>1</v>
      </c>
      <c r="I60" s="20"/>
      <c r="J60" s="20"/>
      <c r="K60" s="20"/>
      <c r="L60" s="20"/>
      <c r="M60" s="20"/>
      <c r="N60" s="20"/>
      <c r="O60" s="20"/>
      <c r="P60" s="19"/>
      <c r="Q60" s="19"/>
      <c r="R60" s="21"/>
      <c r="S60" s="21"/>
      <c r="T60" s="21">
        <v>3</v>
      </c>
      <c r="U60" s="21"/>
      <c r="V60" s="22"/>
      <c r="W60" s="22"/>
      <c r="X60" s="22">
        <v>3</v>
      </c>
      <c r="Y60" s="22"/>
      <c r="Z60" s="23"/>
      <c r="AA60" s="23"/>
      <c r="AB60" s="23">
        <v>3</v>
      </c>
      <c r="AC60" s="23"/>
      <c r="AD60" s="24"/>
      <c r="AE60" s="24"/>
      <c r="AF60" s="24">
        <v>3</v>
      </c>
      <c r="AG60" s="24"/>
      <c r="AH60" s="25"/>
      <c r="AI60" s="25"/>
      <c r="AJ60" s="25">
        <v>3</v>
      </c>
      <c r="AK60" s="25"/>
      <c r="AL60" s="26"/>
      <c r="AM60" s="26"/>
      <c r="AN60" s="26"/>
      <c r="AO60" s="26">
        <v>4</v>
      </c>
      <c r="AP60" s="22"/>
      <c r="AQ60" s="22"/>
      <c r="AR60" s="22"/>
      <c r="AS60" s="22">
        <v>4</v>
      </c>
      <c r="AT60" s="27"/>
      <c r="AU60" s="27"/>
      <c r="AV60" s="27">
        <v>3</v>
      </c>
      <c r="AW60" s="27"/>
      <c r="AX60" s="21"/>
      <c r="AY60" s="21"/>
      <c r="AZ60" s="21"/>
      <c r="BA60" s="21">
        <v>4</v>
      </c>
      <c r="BB60" s="22"/>
      <c r="BC60" s="22"/>
      <c r="BD60" s="22"/>
      <c r="BE60" s="22">
        <v>4</v>
      </c>
      <c r="BF60" s="23"/>
      <c r="BG60" s="23"/>
      <c r="BH60" s="23"/>
      <c r="BI60" s="23">
        <v>4</v>
      </c>
      <c r="BJ60" s="24"/>
      <c r="BK60" s="24"/>
      <c r="BL60" s="24">
        <v>3</v>
      </c>
      <c r="BM60" s="24"/>
      <c r="BN60" s="25"/>
      <c r="BO60" s="25"/>
      <c r="BP60" s="25">
        <v>3</v>
      </c>
      <c r="BQ60" s="25"/>
      <c r="BR60" s="26"/>
      <c r="BS60" s="26"/>
      <c r="BT60" s="26"/>
      <c r="BU60" s="26">
        <v>4</v>
      </c>
      <c r="BZ60" s="170"/>
      <c r="CA60" s="44"/>
      <c r="CB60" s="171"/>
      <c r="CJ60" s="28"/>
      <c r="CO60" s="28"/>
    </row>
    <row r="61" spans="1:93">
      <c r="A61" s="17">
        <v>59</v>
      </c>
      <c r="B61" s="184">
        <v>31</v>
      </c>
      <c r="C61" s="631"/>
      <c r="D61" s="18">
        <v>1</v>
      </c>
      <c r="E61" s="19"/>
      <c r="F61" s="20"/>
      <c r="G61" s="20"/>
      <c r="H61" s="20">
        <v>1</v>
      </c>
      <c r="I61" s="20"/>
      <c r="J61" s="20"/>
      <c r="K61" s="20"/>
      <c r="L61" s="20"/>
      <c r="M61" s="20"/>
      <c r="N61" s="20"/>
      <c r="O61" s="20"/>
      <c r="P61" s="19"/>
      <c r="Q61" s="19"/>
      <c r="R61" s="21"/>
      <c r="S61" s="21"/>
      <c r="T61" s="21">
        <v>3</v>
      </c>
      <c r="U61" s="21"/>
      <c r="V61" s="22"/>
      <c r="W61" s="22"/>
      <c r="X61" s="22">
        <v>3</v>
      </c>
      <c r="Y61" s="22"/>
      <c r="Z61" s="23"/>
      <c r="AA61" s="23"/>
      <c r="AB61" s="23"/>
      <c r="AC61" s="23">
        <v>4</v>
      </c>
      <c r="AD61" s="24"/>
      <c r="AE61" s="24"/>
      <c r="AF61" s="24">
        <v>3</v>
      </c>
      <c r="AG61" s="24"/>
      <c r="AH61" s="25"/>
      <c r="AI61" s="25"/>
      <c r="AJ61" s="25">
        <v>3</v>
      </c>
      <c r="AK61" s="25"/>
      <c r="AL61" s="26"/>
      <c r="AM61" s="26"/>
      <c r="AN61" s="26"/>
      <c r="AO61" s="26">
        <v>4</v>
      </c>
      <c r="AP61" s="22"/>
      <c r="AQ61" s="22"/>
      <c r="AR61" s="22"/>
      <c r="AS61" s="22">
        <v>4</v>
      </c>
      <c r="AT61" s="27"/>
      <c r="AU61" s="27"/>
      <c r="AV61" s="27">
        <v>3</v>
      </c>
      <c r="AW61" s="27"/>
      <c r="AX61" s="21"/>
      <c r="AY61" s="21"/>
      <c r="AZ61" s="21"/>
      <c r="BA61" s="21">
        <v>4</v>
      </c>
      <c r="BB61" s="22"/>
      <c r="BC61" s="22"/>
      <c r="BD61" s="22"/>
      <c r="BE61" s="22">
        <v>4</v>
      </c>
      <c r="BF61" s="23"/>
      <c r="BG61" s="23"/>
      <c r="BH61" s="23">
        <v>3</v>
      </c>
      <c r="BI61" s="23"/>
      <c r="BJ61" s="24"/>
      <c r="BK61" s="24"/>
      <c r="BL61" s="24">
        <v>3</v>
      </c>
      <c r="BM61" s="24"/>
      <c r="BN61" s="25"/>
      <c r="BO61" s="25"/>
      <c r="BP61" s="25">
        <v>3</v>
      </c>
      <c r="BQ61" s="25"/>
      <c r="BR61" s="26"/>
      <c r="BS61" s="26"/>
      <c r="BT61" s="26"/>
      <c r="BU61" s="26">
        <v>4</v>
      </c>
      <c r="BZ61" s="170"/>
      <c r="CA61" s="44"/>
      <c r="CB61" s="171"/>
      <c r="CJ61" s="28"/>
      <c r="CO61" s="28"/>
    </row>
    <row r="62" spans="1:93">
      <c r="A62" s="17">
        <v>60</v>
      </c>
      <c r="B62" s="184">
        <v>32</v>
      </c>
      <c r="C62" s="631"/>
      <c r="D62" s="18">
        <v>1</v>
      </c>
      <c r="E62" s="19"/>
      <c r="F62" s="20"/>
      <c r="G62" s="20"/>
      <c r="H62" s="20">
        <v>1</v>
      </c>
      <c r="I62" s="20"/>
      <c r="J62" s="20"/>
      <c r="K62" s="20"/>
      <c r="L62" s="20"/>
      <c r="M62" s="20"/>
      <c r="N62" s="20"/>
      <c r="O62" s="20"/>
      <c r="P62" s="19"/>
      <c r="Q62" s="19"/>
      <c r="R62" s="21"/>
      <c r="S62" s="21"/>
      <c r="T62" s="21">
        <v>3</v>
      </c>
      <c r="U62" s="21"/>
      <c r="V62" s="22"/>
      <c r="W62" s="22"/>
      <c r="X62" s="22">
        <v>3</v>
      </c>
      <c r="Y62" s="22"/>
      <c r="Z62" s="23"/>
      <c r="AA62" s="23"/>
      <c r="AB62" s="23"/>
      <c r="AC62" s="23">
        <v>4</v>
      </c>
      <c r="AD62" s="24"/>
      <c r="AE62" s="24"/>
      <c r="AF62" s="24">
        <v>3</v>
      </c>
      <c r="AG62" s="24"/>
      <c r="AH62" s="25"/>
      <c r="AI62" s="25"/>
      <c r="AJ62" s="25">
        <v>3</v>
      </c>
      <c r="AK62" s="25"/>
      <c r="AL62" s="26"/>
      <c r="AM62" s="26"/>
      <c r="AN62" s="26"/>
      <c r="AO62" s="26">
        <v>4</v>
      </c>
      <c r="AP62" s="22"/>
      <c r="AQ62" s="22"/>
      <c r="AR62" s="22"/>
      <c r="AS62" s="22">
        <v>4</v>
      </c>
      <c r="AT62" s="27"/>
      <c r="AU62" s="27"/>
      <c r="AV62" s="27">
        <v>3</v>
      </c>
      <c r="AW62" s="27"/>
      <c r="AX62" s="21"/>
      <c r="AY62" s="21"/>
      <c r="AZ62" s="21"/>
      <c r="BA62" s="21">
        <v>4</v>
      </c>
      <c r="BB62" s="22"/>
      <c r="BC62" s="22"/>
      <c r="BD62" s="22"/>
      <c r="BE62" s="22">
        <v>4</v>
      </c>
      <c r="BF62" s="23"/>
      <c r="BG62" s="23"/>
      <c r="BH62" s="23">
        <v>3</v>
      </c>
      <c r="BI62" s="23"/>
      <c r="BJ62" s="24"/>
      <c r="BK62" s="24"/>
      <c r="BL62" s="24">
        <v>3</v>
      </c>
      <c r="BM62" s="24"/>
      <c r="BN62" s="25"/>
      <c r="BO62" s="25"/>
      <c r="BP62" s="25">
        <v>3</v>
      </c>
      <c r="BQ62" s="25"/>
      <c r="BR62" s="26"/>
      <c r="BS62" s="26"/>
      <c r="BT62" s="26"/>
      <c r="BU62" s="26">
        <v>4</v>
      </c>
      <c r="BZ62" s="170"/>
      <c r="CA62" s="44"/>
      <c r="CB62" s="171"/>
      <c r="CJ62" s="28"/>
      <c r="CO62" s="28"/>
    </row>
    <row r="63" spans="1:93">
      <c r="A63" s="17">
        <v>61</v>
      </c>
      <c r="B63" s="184">
        <v>33</v>
      </c>
      <c r="C63" s="631"/>
      <c r="D63" s="18"/>
      <c r="E63" s="19">
        <v>1</v>
      </c>
      <c r="F63" s="20"/>
      <c r="G63" s="20"/>
      <c r="H63" s="20"/>
      <c r="I63" s="20"/>
      <c r="J63" s="20">
        <v>1</v>
      </c>
      <c r="K63" s="20"/>
      <c r="L63" s="20"/>
      <c r="M63" s="20"/>
      <c r="N63" s="20"/>
      <c r="O63" s="20"/>
      <c r="P63" s="19"/>
      <c r="Q63" s="19"/>
      <c r="R63" s="21"/>
      <c r="S63" s="21"/>
      <c r="T63" s="21">
        <v>3</v>
      </c>
      <c r="U63" s="21"/>
      <c r="V63" s="22"/>
      <c r="W63" s="22"/>
      <c r="X63" s="22">
        <v>3</v>
      </c>
      <c r="Y63" s="22"/>
      <c r="Z63" s="23"/>
      <c r="AA63" s="23"/>
      <c r="AB63" s="23">
        <v>3</v>
      </c>
      <c r="AC63" s="23"/>
      <c r="AD63" s="24"/>
      <c r="AE63" s="24"/>
      <c r="AF63" s="24">
        <v>3</v>
      </c>
      <c r="AG63" s="24"/>
      <c r="AH63" s="25"/>
      <c r="AI63" s="25"/>
      <c r="AJ63" s="25">
        <v>3</v>
      </c>
      <c r="AK63" s="25"/>
      <c r="AL63" s="26"/>
      <c r="AM63" s="26"/>
      <c r="AN63" s="26">
        <v>3</v>
      </c>
      <c r="AO63" s="26"/>
      <c r="AP63" s="22"/>
      <c r="AQ63" s="22"/>
      <c r="AR63" s="22">
        <v>3</v>
      </c>
      <c r="AS63" s="22"/>
      <c r="AT63" s="27"/>
      <c r="AU63" s="27"/>
      <c r="AV63" s="27">
        <v>3</v>
      </c>
      <c r="AW63" s="27"/>
      <c r="AX63" s="21"/>
      <c r="AY63" s="21"/>
      <c r="AZ63" s="21">
        <v>3</v>
      </c>
      <c r="BA63" s="21"/>
      <c r="BB63" s="22"/>
      <c r="BC63" s="22"/>
      <c r="BD63" s="22">
        <v>3</v>
      </c>
      <c r="BE63" s="22"/>
      <c r="BF63" s="23"/>
      <c r="BG63" s="23"/>
      <c r="BH63" s="23">
        <v>3</v>
      </c>
      <c r="BI63" s="23"/>
      <c r="BJ63" s="24"/>
      <c r="BK63" s="24"/>
      <c r="BL63" s="24">
        <v>3</v>
      </c>
      <c r="BM63" s="24"/>
      <c r="BN63" s="25"/>
      <c r="BO63" s="25"/>
      <c r="BP63" s="25">
        <v>3</v>
      </c>
      <c r="BQ63" s="25"/>
      <c r="BR63" s="26"/>
      <c r="BS63" s="26"/>
      <c r="BT63" s="26">
        <v>3</v>
      </c>
      <c r="BU63" s="26"/>
      <c r="BZ63" s="170"/>
      <c r="CA63" s="44"/>
      <c r="CB63" s="171"/>
      <c r="CJ63" s="28"/>
      <c r="CO63" s="28"/>
    </row>
    <row r="64" spans="1:93">
      <c r="A64" s="17">
        <v>62</v>
      </c>
      <c r="B64" s="184">
        <v>34</v>
      </c>
      <c r="C64" s="631"/>
      <c r="D64" s="18"/>
      <c r="E64" s="19">
        <v>1</v>
      </c>
      <c r="F64" s="20"/>
      <c r="G64" s="20">
        <v>1</v>
      </c>
      <c r="H64" s="20"/>
      <c r="I64" s="20"/>
      <c r="J64" s="20"/>
      <c r="K64" s="20"/>
      <c r="L64" s="20"/>
      <c r="M64" s="20"/>
      <c r="N64" s="20"/>
      <c r="O64" s="20"/>
      <c r="P64" s="19"/>
      <c r="Q64" s="19"/>
      <c r="R64" s="21"/>
      <c r="S64" s="21"/>
      <c r="T64" s="21"/>
      <c r="U64" s="21">
        <v>4</v>
      </c>
      <c r="V64" s="22"/>
      <c r="W64" s="22"/>
      <c r="X64" s="22"/>
      <c r="Y64" s="22">
        <v>4</v>
      </c>
      <c r="Z64" s="23"/>
      <c r="AA64" s="23"/>
      <c r="AB64" s="23"/>
      <c r="AC64" s="23">
        <v>4</v>
      </c>
      <c r="AD64" s="24"/>
      <c r="AE64" s="24"/>
      <c r="AF64" s="24"/>
      <c r="AG64" s="24">
        <v>4</v>
      </c>
      <c r="AH64" s="25"/>
      <c r="AI64" s="25"/>
      <c r="AJ64" s="25">
        <v>3</v>
      </c>
      <c r="AK64" s="25"/>
      <c r="AL64" s="26"/>
      <c r="AM64" s="26"/>
      <c r="AN64" s="26"/>
      <c r="AO64" s="26">
        <v>4</v>
      </c>
      <c r="AP64" s="22"/>
      <c r="AQ64" s="22"/>
      <c r="AR64" s="22">
        <v>3</v>
      </c>
      <c r="AS64" s="22"/>
      <c r="AT64" s="27"/>
      <c r="AU64" s="27"/>
      <c r="AV64" s="27"/>
      <c r="AW64" s="27">
        <v>4</v>
      </c>
      <c r="AX64" s="21"/>
      <c r="AY64" s="21"/>
      <c r="AZ64" s="21"/>
      <c r="BA64" s="21">
        <v>4</v>
      </c>
      <c r="BB64" s="22"/>
      <c r="BC64" s="22"/>
      <c r="BD64" s="22">
        <v>3</v>
      </c>
      <c r="BE64" s="22"/>
      <c r="BF64" s="23"/>
      <c r="BG64" s="23"/>
      <c r="BH64" s="23"/>
      <c r="BI64" s="23">
        <v>4</v>
      </c>
      <c r="BJ64" s="24"/>
      <c r="BK64" s="24"/>
      <c r="BL64" s="24"/>
      <c r="BM64" s="24">
        <v>4</v>
      </c>
      <c r="BN64" s="25"/>
      <c r="BO64" s="25"/>
      <c r="BP64" s="25">
        <v>3</v>
      </c>
      <c r="BQ64" s="25"/>
      <c r="BR64" s="26"/>
      <c r="BS64" s="26"/>
      <c r="BT64" s="26"/>
      <c r="BU64" s="26">
        <v>4</v>
      </c>
      <c r="BZ64" s="170"/>
      <c r="CA64" s="44"/>
      <c r="CB64" s="171"/>
      <c r="CJ64" s="28"/>
      <c r="CO64" s="28"/>
    </row>
    <row r="65" spans="1:93">
      <c r="A65" s="17">
        <v>63</v>
      </c>
      <c r="B65" s="184">
        <v>35</v>
      </c>
      <c r="C65" s="631"/>
      <c r="D65" s="18">
        <v>1</v>
      </c>
      <c r="E65" s="19"/>
      <c r="F65" s="20"/>
      <c r="G65" s="20"/>
      <c r="H65" s="20">
        <v>1</v>
      </c>
      <c r="I65" s="20"/>
      <c r="J65" s="20"/>
      <c r="K65" s="20"/>
      <c r="L65" s="20"/>
      <c r="M65" s="20"/>
      <c r="N65" s="20"/>
      <c r="O65" s="20"/>
      <c r="P65" s="19"/>
      <c r="Q65" s="19"/>
      <c r="R65" s="21"/>
      <c r="S65" s="21"/>
      <c r="T65" s="21"/>
      <c r="U65" s="21">
        <v>4</v>
      </c>
      <c r="V65" s="22"/>
      <c r="W65" s="22"/>
      <c r="X65" s="22"/>
      <c r="Y65" s="22">
        <v>4</v>
      </c>
      <c r="Z65" s="23"/>
      <c r="AA65" s="23"/>
      <c r="AB65" s="23"/>
      <c r="AC65" s="23">
        <v>4</v>
      </c>
      <c r="AD65" s="24"/>
      <c r="AE65" s="24"/>
      <c r="AF65" s="24"/>
      <c r="AG65" s="24">
        <v>4</v>
      </c>
      <c r="AH65" s="25"/>
      <c r="AI65" s="25"/>
      <c r="AJ65" s="25">
        <v>3</v>
      </c>
      <c r="AK65" s="25"/>
      <c r="AL65" s="26"/>
      <c r="AM65" s="26"/>
      <c r="AN65" s="26">
        <v>3</v>
      </c>
      <c r="AO65" s="26"/>
      <c r="AP65" s="22"/>
      <c r="AQ65" s="22"/>
      <c r="AR65" s="22">
        <v>3</v>
      </c>
      <c r="AS65" s="22"/>
      <c r="AT65" s="27"/>
      <c r="AU65" s="27"/>
      <c r="AV65" s="27">
        <v>3</v>
      </c>
      <c r="AW65" s="27"/>
      <c r="AX65" s="21"/>
      <c r="AY65" s="21"/>
      <c r="AZ65" s="21"/>
      <c r="BA65" s="21">
        <v>4</v>
      </c>
      <c r="BB65" s="22"/>
      <c r="BC65" s="22"/>
      <c r="BD65" s="22">
        <v>3</v>
      </c>
      <c r="BE65" s="22"/>
      <c r="BF65" s="23"/>
      <c r="BG65" s="23"/>
      <c r="BH65" s="23"/>
      <c r="BI65" s="23">
        <v>4</v>
      </c>
      <c r="BJ65" s="24"/>
      <c r="BK65" s="24"/>
      <c r="BL65" s="24"/>
      <c r="BM65" s="24">
        <v>4</v>
      </c>
      <c r="BN65" s="25"/>
      <c r="BO65" s="25"/>
      <c r="BP65" s="25">
        <v>3</v>
      </c>
      <c r="BQ65" s="25"/>
      <c r="BR65" s="26"/>
      <c r="BS65" s="26"/>
      <c r="BT65" s="26">
        <v>3</v>
      </c>
      <c r="BU65" s="26"/>
      <c r="BZ65" s="170"/>
      <c r="CA65" s="44"/>
      <c r="CB65" s="171"/>
      <c r="CJ65" s="28"/>
      <c r="CO65" s="28"/>
    </row>
    <row r="66" spans="1:93">
      <c r="A66" s="17">
        <v>64</v>
      </c>
      <c r="B66" s="184">
        <v>36</v>
      </c>
      <c r="C66" s="631"/>
      <c r="D66" s="18">
        <v>1</v>
      </c>
      <c r="E66" s="19"/>
      <c r="F66" s="20"/>
      <c r="G66" s="20"/>
      <c r="H66" s="20">
        <v>1</v>
      </c>
      <c r="I66" s="20"/>
      <c r="J66" s="20"/>
      <c r="K66" s="20"/>
      <c r="L66" s="20"/>
      <c r="M66" s="20"/>
      <c r="N66" s="20"/>
      <c r="O66" s="20"/>
      <c r="P66" s="19"/>
      <c r="Q66" s="19"/>
      <c r="R66" s="21"/>
      <c r="S66" s="21"/>
      <c r="T66" s="21">
        <v>3</v>
      </c>
      <c r="U66" s="21"/>
      <c r="V66" s="22"/>
      <c r="W66" s="22"/>
      <c r="X66" s="22">
        <v>3</v>
      </c>
      <c r="Y66" s="22"/>
      <c r="Z66" s="23"/>
      <c r="AA66" s="23"/>
      <c r="AB66" s="23">
        <v>3</v>
      </c>
      <c r="AC66" s="23"/>
      <c r="AD66" s="24"/>
      <c r="AE66" s="24"/>
      <c r="AF66" s="24">
        <v>3</v>
      </c>
      <c r="AG66" s="24"/>
      <c r="AH66" s="25"/>
      <c r="AI66" s="25"/>
      <c r="AJ66" s="25">
        <v>3</v>
      </c>
      <c r="AK66" s="25"/>
      <c r="AL66" s="26"/>
      <c r="AM66" s="26"/>
      <c r="AN66" s="26">
        <v>3</v>
      </c>
      <c r="AO66" s="26"/>
      <c r="AP66" s="22"/>
      <c r="AQ66" s="22"/>
      <c r="AR66" s="22">
        <v>3</v>
      </c>
      <c r="AS66" s="22"/>
      <c r="AT66" s="27"/>
      <c r="AU66" s="27"/>
      <c r="AV66" s="27">
        <v>3</v>
      </c>
      <c r="AW66" s="27"/>
      <c r="AX66" s="21"/>
      <c r="AY66" s="21"/>
      <c r="AZ66" s="21">
        <v>3</v>
      </c>
      <c r="BA66" s="21"/>
      <c r="BB66" s="22"/>
      <c r="BC66" s="22"/>
      <c r="BD66" s="22">
        <v>3</v>
      </c>
      <c r="BE66" s="22"/>
      <c r="BF66" s="23"/>
      <c r="BG66" s="23"/>
      <c r="BH66" s="23">
        <v>3</v>
      </c>
      <c r="BI66" s="23"/>
      <c r="BJ66" s="24"/>
      <c r="BK66" s="24"/>
      <c r="BL66" s="24">
        <v>3</v>
      </c>
      <c r="BM66" s="24"/>
      <c r="BN66" s="25"/>
      <c r="BO66" s="25"/>
      <c r="BP66" s="25">
        <v>3</v>
      </c>
      <c r="BQ66" s="25"/>
      <c r="BR66" s="26"/>
      <c r="BS66" s="26"/>
      <c r="BT66" s="26">
        <v>3</v>
      </c>
      <c r="BU66" s="26"/>
      <c r="BZ66" s="170"/>
      <c r="CA66" s="44"/>
      <c r="CB66" s="171"/>
      <c r="CJ66" s="28"/>
      <c r="CO66" s="28"/>
    </row>
    <row r="67" spans="1:93">
      <c r="A67" s="17">
        <v>65</v>
      </c>
      <c r="B67" s="184">
        <v>37</v>
      </c>
      <c r="C67" s="631"/>
      <c r="D67" s="18"/>
      <c r="E67" s="19">
        <v>1</v>
      </c>
      <c r="F67" s="20"/>
      <c r="G67" s="20"/>
      <c r="H67" s="20">
        <v>1</v>
      </c>
      <c r="I67" s="20"/>
      <c r="J67" s="20"/>
      <c r="K67" s="20"/>
      <c r="L67" s="20"/>
      <c r="M67" s="20"/>
      <c r="N67" s="20"/>
      <c r="O67" s="20"/>
      <c r="P67" s="19"/>
      <c r="Q67" s="19"/>
      <c r="R67" s="21"/>
      <c r="S67" s="21"/>
      <c r="T67" s="21"/>
      <c r="U67" s="21">
        <v>4</v>
      </c>
      <c r="V67" s="22"/>
      <c r="W67" s="22"/>
      <c r="X67" s="22">
        <v>3</v>
      </c>
      <c r="Y67" s="22"/>
      <c r="Z67" s="23"/>
      <c r="AA67" s="23"/>
      <c r="AB67" s="23">
        <v>3</v>
      </c>
      <c r="AC67" s="23"/>
      <c r="AD67" s="24"/>
      <c r="AE67" s="24"/>
      <c r="AF67" s="24"/>
      <c r="AG67" s="24">
        <v>4</v>
      </c>
      <c r="AH67" s="25"/>
      <c r="AI67" s="25"/>
      <c r="AJ67" s="25">
        <v>3</v>
      </c>
      <c r="AK67" s="25"/>
      <c r="AL67" s="26"/>
      <c r="AM67" s="26"/>
      <c r="AN67" s="26"/>
      <c r="AO67" s="26">
        <v>4</v>
      </c>
      <c r="AP67" s="22"/>
      <c r="AQ67" s="22"/>
      <c r="AR67" s="22"/>
      <c r="AS67" s="22">
        <v>4</v>
      </c>
      <c r="AT67" s="27"/>
      <c r="AU67" s="27"/>
      <c r="AV67" s="27">
        <v>3</v>
      </c>
      <c r="AW67" s="27"/>
      <c r="AX67" s="21"/>
      <c r="AY67" s="21"/>
      <c r="AZ67" s="21">
        <v>3</v>
      </c>
      <c r="BA67" s="21"/>
      <c r="BB67" s="22"/>
      <c r="BC67" s="22"/>
      <c r="BD67" s="22">
        <v>3</v>
      </c>
      <c r="BE67" s="22"/>
      <c r="BF67" s="23"/>
      <c r="BG67" s="23"/>
      <c r="BH67" s="23">
        <v>3</v>
      </c>
      <c r="BI67" s="23"/>
      <c r="BJ67" s="24"/>
      <c r="BK67" s="24"/>
      <c r="BL67" s="24">
        <v>3</v>
      </c>
      <c r="BM67" s="24"/>
      <c r="BN67" s="25"/>
      <c r="BO67" s="25"/>
      <c r="BP67" s="25"/>
      <c r="BQ67" s="25">
        <v>4</v>
      </c>
      <c r="BR67" s="26"/>
      <c r="BS67" s="26"/>
      <c r="BT67" s="26"/>
      <c r="BU67" s="26">
        <v>4</v>
      </c>
      <c r="BZ67" s="170"/>
      <c r="CA67" s="44"/>
      <c r="CB67" s="171"/>
      <c r="CJ67" s="28"/>
      <c r="CO67" s="28"/>
    </row>
    <row r="68" spans="1:93">
      <c r="A68" s="17">
        <v>66</v>
      </c>
      <c r="B68" s="184">
        <v>38</v>
      </c>
      <c r="C68" s="631"/>
      <c r="D68" s="18"/>
      <c r="E68" s="19">
        <v>1</v>
      </c>
      <c r="F68" s="20"/>
      <c r="G68" s="20"/>
      <c r="H68" s="20"/>
      <c r="I68" s="20"/>
      <c r="J68" s="20">
        <v>1</v>
      </c>
      <c r="K68" s="20"/>
      <c r="L68" s="20"/>
      <c r="M68" s="20"/>
      <c r="N68" s="20"/>
      <c r="O68" s="20"/>
      <c r="P68" s="19"/>
      <c r="Q68" s="19"/>
      <c r="R68" s="21"/>
      <c r="S68" s="21"/>
      <c r="T68" s="21"/>
      <c r="U68" s="21">
        <v>4</v>
      </c>
      <c r="V68" s="22"/>
      <c r="W68" s="22"/>
      <c r="X68" s="22">
        <v>3</v>
      </c>
      <c r="Y68" s="22"/>
      <c r="Z68" s="23"/>
      <c r="AA68" s="23"/>
      <c r="AB68" s="23"/>
      <c r="AC68" s="23">
        <v>4</v>
      </c>
      <c r="AD68" s="24"/>
      <c r="AE68" s="24"/>
      <c r="AF68" s="24"/>
      <c r="AG68" s="24">
        <v>4</v>
      </c>
      <c r="AH68" s="25"/>
      <c r="AI68" s="25"/>
      <c r="AJ68" s="25">
        <v>3</v>
      </c>
      <c r="AK68" s="25"/>
      <c r="AL68" s="26"/>
      <c r="AM68" s="26"/>
      <c r="AN68" s="26">
        <v>3</v>
      </c>
      <c r="AO68" s="26"/>
      <c r="AP68" s="22"/>
      <c r="AQ68" s="22"/>
      <c r="AR68" s="22">
        <v>3</v>
      </c>
      <c r="AS68" s="22"/>
      <c r="AT68" s="27"/>
      <c r="AU68" s="27"/>
      <c r="AV68" s="27">
        <v>3</v>
      </c>
      <c r="AW68" s="27"/>
      <c r="AX68" s="21"/>
      <c r="AY68" s="21"/>
      <c r="AZ68" s="21"/>
      <c r="BA68" s="21">
        <v>4</v>
      </c>
      <c r="BB68" s="22"/>
      <c r="BC68" s="22"/>
      <c r="BD68" s="22">
        <v>3</v>
      </c>
      <c r="BE68" s="22"/>
      <c r="BF68" s="23"/>
      <c r="BG68" s="23"/>
      <c r="BH68" s="23">
        <v>3</v>
      </c>
      <c r="BI68" s="23"/>
      <c r="BJ68" s="24"/>
      <c r="BK68" s="24"/>
      <c r="BL68" s="24"/>
      <c r="BM68" s="24">
        <v>4</v>
      </c>
      <c r="BN68" s="25"/>
      <c r="BO68" s="25"/>
      <c r="BP68" s="25">
        <v>3</v>
      </c>
      <c r="BQ68" s="25"/>
      <c r="BR68" s="26"/>
      <c r="BS68" s="26"/>
      <c r="BT68" s="26"/>
      <c r="BU68" s="26">
        <v>4</v>
      </c>
      <c r="BZ68" s="170"/>
      <c r="CA68" s="44"/>
      <c r="CB68" s="171"/>
      <c r="CJ68" s="28"/>
      <c r="CO68" s="28"/>
    </row>
    <row r="69" spans="1:93">
      <c r="A69" s="17">
        <v>67</v>
      </c>
      <c r="B69" s="184">
        <v>39</v>
      </c>
      <c r="C69" s="631"/>
      <c r="D69" s="18">
        <v>1</v>
      </c>
      <c r="E69" s="19"/>
      <c r="F69" s="20"/>
      <c r="G69" s="20"/>
      <c r="H69" s="20"/>
      <c r="I69" s="20">
        <v>1</v>
      </c>
      <c r="J69" s="20"/>
      <c r="K69" s="20"/>
      <c r="L69" s="20"/>
      <c r="M69" s="20"/>
      <c r="N69" s="20"/>
      <c r="O69" s="20"/>
      <c r="P69" s="19"/>
      <c r="Q69" s="19"/>
      <c r="R69" s="21"/>
      <c r="S69" s="21"/>
      <c r="T69" s="21">
        <v>3</v>
      </c>
      <c r="U69" s="21"/>
      <c r="V69" s="22"/>
      <c r="W69" s="22"/>
      <c r="X69" s="22">
        <v>3</v>
      </c>
      <c r="Y69" s="22"/>
      <c r="Z69" s="23"/>
      <c r="AA69" s="23"/>
      <c r="AB69" s="23">
        <v>3</v>
      </c>
      <c r="AC69" s="23"/>
      <c r="AD69" s="24"/>
      <c r="AE69" s="24"/>
      <c r="AF69" s="24">
        <v>3</v>
      </c>
      <c r="AG69" s="24"/>
      <c r="AH69" s="25"/>
      <c r="AI69" s="25"/>
      <c r="AJ69" s="25">
        <v>3</v>
      </c>
      <c r="AK69" s="25"/>
      <c r="AL69" s="26"/>
      <c r="AM69" s="26"/>
      <c r="AN69" s="26"/>
      <c r="AO69" s="26">
        <v>4</v>
      </c>
      <c r="AP69" s="22"/>
      <c r="AQ69" s="22"/>
      <c r="AR69" s="22"/>
      <c r="AS69" s="22">
        <v>4</v>
      </c>
      <c r="AT69" s="27"/>
      <c r="AU69" s="27"/>
      <c r="AV69" s="27">
        <v>3</v>
      </c>
      <c r="AW69" s="27"/>
      <c r="AX69" s="21"/>
      <c r="AY69" s="21"/>
      <c r="AZ69" s="21"/>
      <c r="BA69" s="21">
        <v>4</v>
      </c>
      <c r="BB69" s="22"/>
      <c r="BC69" s="22"/>
      <c r="BD69" s="22">
        <v>3</v>
      </c>
      <c r="BE69" s="22"/>
      <c r="BF69" s="23"/>
      <c r="BG69" s="23"/>
      <c r="BH69" s="23">
        <v>3</v>
      </c>
      <c r="BI69" s="23"/>
      <c r="BJ69" s="24"/>
      <c r="BK69" s="24"/>
      <c r="BL69" s="24">
        <v>3</v>
      </c>
      <c r="BM69" s="24"/>
      <c r="BN69" s="25"/>
      <c r="BO69" s="25"/>
      <c r="BP69" s="25"/>
      <c r="BQ69" s="25">
        <v>4</v>
      </c>
      <c r="BR69" s="26"/>
      <c r="BS69" s="26"/>
      <c r="BT69" s="26">
        <v>3</v>
      </c>
      <c r="BU69" s="26"/>
      <c r="BZ69" s="170"/>
      <c r="CA69" s="44"/>
      <c r="CB69" s="171"/>
      <c r="CJ69" s="28"/>
      <c r="CO69" s="28"/>
    </row>
    <row r="70" spans="1:93">
      <c r="A70" s="17">
        <v>68</v>
      </c>
      <c r="B70" s="184">
        <v>40</v>
      </c>
      <c r="C70" s="631"/>
      <c r="D70" s="18"/>
      <c r="E70" s="19">
        <v>1</v>
      </c>
      <c r="F70" s="20">
        <v>1</v>
      </c>
      <c r="G70" s="20"/>
      <c r="H70" s="20"/>
      <c r="I70" s="20"/>
      <c r="J70" s="20"/>
      <c r="K70" s="20"/>
      <c r="L70" s="20"/>
      <c r="M70" s="20"/>
      <c r="N70" s="20"/>
      <c r="O70" s="20"/>
      <c r="P70" s="19"/>
      <c r="Q70" s="19"/>
      <c r="R70" s="21"/>
      <c r="S70" s="21"/>
      <c r="T70" s="21"/>
      <c r="U70" s="21">
        <v>4</v>
      </c>
      <c r="V70" s="22"/>
      <c r="W70" s="22"/>
      <c r="X70" s="22"/>
      <c r="Y70" s="22">
        <v>4</v>
      </c>
      <c r="Z70" s="23"/>
      <c r="AA70" s="23"/>
      <c r="AB70" s="23">
        <v>3</v>
      </c>
      <c r="AC70" s="23"/>
      <c r="AD70" s="24"/>
      <c r="AE70" s="24"/>
      <c r="AF70" s="24"/>
      <c r="AG70" s="24">
        <v>4</v>
      </c>
      <c r="AH70" s="25"/>
      <c r="AI70" s="25"/>
      <c r="AJ70" s="25">
        <v>3</v>
      </c>
      <c r="AK70" s="25"/>
      <c r="AL70" s="26"/>
      <c r="AM70" s="26"/>
      <c r="AN70" s="26"/>
      <c r="AO70" s="26">
        <v>4</v>
      </c>
      <c r="AP70" s="22"/>
      <c r="AQ70" s="22"/>
      <c r="AR70" s="22"/>
      <c r="AS70" s="22">
        <v>4</v>
      </c>
      <c r="AT70" s="27"/>
      <c r="AU70" s="27"/>
      <c r="AV70" s="27">
        <v>3</v>
      </c>
      <c r="AW70" s="27"/>
      <c r="AX70" s="21"/>
      <c r="AY70" s="21"/>
      <c r="AZ70" s="21"/>
      <c r="BA70" s="21">
        <v>4</v>
      </c>
      <c r="BB70" s="22"/>
      <c r="BC70" s="22"/>
      <c r="BD70" s="22">
        <v>3</v>
      </c>
      <c r="BE70" s="22"/>
      <c r="BF70" s="23"/>
      <c r="BG70" s="23"/>
      <c r="BH70" s="23"/>
      <c r="BI70" s="23">
        <v>4</v>
      </c>
      <c r="BJ70" s="24"/>
      <c r="BK70" s="24"/>
      <c r="BL70" s="24">
        <v>3</v>
      </c>
      <c r="BM70" s="24"/>
      <c r="BN70" s="25"/>
      <c r="BO70" s="25"/>
      <c r="BP70" s="25">
        <v>3</v>
      </c>
      <c r="BQ70" s="25"/>
      <c r="BR70" s="26"/>
      <c r="BS70" s="26"/>
      <c r="BT70" s="26"/>
      <c r="BU70" s="26">
        <v>4</v>
      </c>
      <c r="BZ70" s="170"/>
      <c r="CA70" s="44"/>
      <c r="CB70" s="171"/>
      <c r="CJ70" s="28"/>
      <c r="CO70" s="28"/>
    </row>
    <row r="71" spans="1:93">
      <c r="A71" s="17">
        <v>69</v>
      </c>
      <c r="B71" s="184">
        <v>41</v>
      </c>
      <c r="C71" s="631"/>
      <c r="D71" s="18">
        <v>1</v>
      </c>
      <c r="E71" s="19"/>
      <c r="F71" s="20"/>
      <c r="G71" s="20"/>
      <c r="H71" s="20">
        <v>1</v>
      </c>
      <c r="I71" s="20"/>
      <c r="J71" s="20"/>
      <c r="K71" s="20"/>
      <c r="L71" s="20"/>
      <c r="M71" s="20"/>
      <c r="N71" s="20"/>
      <c r="O71" s="20"/>
      <c r="P71" s="19"/>
      <c r="Q71" s="19"/>
      <c r="R71" s="21"/>
      <c r="S71" s="21"/>
      <c r="T71" s="21"/>
      <c r="U71" s="21">
        <v>4</v>
      </c>
      <c r="V71" s="22"/>
      <c r="W71" s="22"/>
      <c r="X71" s="22"/>
      <c r="Y71" s="22">
        <v>4</v>
      </c>
      <c r="Z71" s="23"/>
      <c r="AA71" s="23"/>
      <c r="AB71" s="23"/>
      <c r="AC71" s="23">
        <v>4</v>
      </c>
      <c r="AD71" s="24"/>
      <c r="AE71" s="24"/>
      <c r="AF71" s="24"/>
      <c r="AG71" s="24">
        <v>4</v>
      </c>
      <c r="AH71" s="25"/>
      <c r="AI71" s="25"/>
      <c r="AJ71" s="25"/>
      <c r="AK71" s="25">
        <v>4</v>
      </c>
      <c r="AL71" s="26"/>
      <c r="AM71" s="26"/>
      <c r="AN71" s="26"/>
      <c r="AO71" s="26">
        <v>4</v>
      </c>
      <c r="AP71" s="22"/>
      <c r="AQ71" s="22"/>
      <c r="AR71" s="22"/>
      <c r="AS71" s="22">
        <v>4</v>
      </c>
      <c r="AT71" s="27"/>
      <c r="AU71" s="27"/>
      <c r="AV71" s="27"/>
      <c r="AW71" s="27">
        <v>4</v>
      </c>
      <c r="AX71" s="21"/>
      <c r="AY71" s="21"/>
      <c r="AZ71" s="21"/>
      <c r="BA71" s="21">
        <v>4</v>
      </c>
      <c r="BB71" s="22"/>
      <c r="BC71" s="22"/>
      <c r="BD71" s="22"/>
      <c r="BE71" s="22">
        <v>4</v>
      </c>
      <c r="BF71" s="23"/>
      <c r="BG71" s="23"/>
      <c r="BH71" s="23"/>
      <c r="BI71" s="23">
        <v>4</v>
      </c>
      <c r="BJ71" s="24"/>
      <c r="BK71" s="24"/>
      <c r="BL71" s="24"/>
      <c r="BM71" s="24">
        <v>4</v>
      </c>
      <c r="BN71" s="25"/>
      <c r="BO71" s="25"/>
      <c r="BP71" s="25"/>
      <c r="BQ71" s="25">
        <v>4</v>
      </c>
      <c r="BR71" s="26"/>
      <c r="BS71" s="26"/>
      <c r="BT71" s="26"/>
      <c r="BU71" s="26">
        <v>4</v>
      </c>
      <c r="BZ71" s="170"/>
      <c r="CA71" s="44"/>
      <c r="CB71" s="171"/>
      <c r="CJ71" s="28"/>
      <c r="CO71" s="28"/>
    </row>
    <row r="72" spans="1:93">
      <c r="A72" s="17">
        <v>70</v>
      </c>
      <c r="B72" s="184">
        <v>42</v>
      </c>
      <c r="C72" s="631"/>
      <c r="D72" s="18">
        <v>1</v>
      </c>
      <c r="E72" s="19"/>
      <c r="F72" s="20"/>
      <c r="G72" s="20"/>
      <c r="H72" s="20"/>
      <c r="I72" s="20"/>
      <c r="J72" s="20">
        <v>1</v>
      </c>
      <c r="K72" s="20"/>
      <c r="L72" s="20"/>
      <c r="M72" s="20"/>
      <c r="N72" s="20"/>
      <c r="O72" s="20"/>
      <c r="P72" s="19"/>
      <c r="Q72" s="19"/>
      <c r="R72" s="21"/>
      <c r="S72" s="21"/>
      <c r="T72" s="21">
        <v>3</v>
      </c>
      <c r="U72" s="21"/>
      <c r="V72" s="22"/>
      <c r="W72" s="22"/>
      <c r="X72" s="22"/>
      <c r="Y72" s="22">
        <v>4</v>
      </c>
      <c r="Z72" s="23"/>
      <c r="AA72" s="23"/>
      <c r="AB72" s="23"/>
      <c r="AC72" s="23">
        <v>4</v>
      </c>
      <c r="AD72" s="24"/>
      <c r="AE72" s="24"/>
      <c r="AF72" s="24">
        <v>3</v>
      </c>
      <c r="AG72" s="24"/>
      <c r="AH72" s="25"/>
      <c r="AI72" s="25"/>
      <c r="AJ72" s="25">
        <v>3</v>
      </c>
      <c r="AK72" s="25"/>
      <c r="AL72" s="26"/>
      <c r="AM72" s="26"/>
      <c r="AN72" s="26">
        <v>3</v>
      </c>
      <c r="AO72" s="26"/>
      <c r="AP72" s="22"/>
      <c r="AQ72" s="22"/>
      <c r="AR72" s="22"/>
      <c r="AS72" s="22">
        <v>4</v>
      </c>
      <c r="AT72" s="27"/>
      <c r="AU72" s="27"/>
      <c r="AV72" s="27"/>
      <c r="AW72" s="27">
        <v>4</v>
      </c>
      <c r="AX72" s="21"/>
      <c r="AY72" s="21"/>
      <c r="AZ72" s="21">
        <v>3</v>
      </c>
      <c r="BA72" s="21"/>
      <c r="BB72" s="22"/>
      <c r="BC72" s="22"/>
      <c r="BD72" s="22">
        <v>3</v>
      </c>
      <c r="BE72" s="22"/>
      <c r="BF72" s="23"/>
      <c r="BG72" s="23"/>
      <c r="BH72" s="23">
        <v>3</v>
      </c>
      <c r="BI72" s="23"/>
      <c r="BJ72" s="24"/>
      <c r="BK72" s="24"/>
      <c r="BL72" s="24"/>
      <c r="BM72" s="24">
        <v>4</v>
      </c>
      <c r="BN72" s="25"/>
      <c r="BO72" s="25"/>
      <c r="BP72" s="25"/>
      <c r="BQ72" s="25">
        <v>4</v>
      </c>
      <c r="BR72" s="26"/>
      <c r="BS72" s="26"/>
      <c r="BT72" s="26"/>
      <c r="BU72" s="26">
        <v>4</v>
      </c>
      <c r="BZ72" s="170"/>
      <c r="CA72" s="44"/>
      <c r="CB72" s="171"/>
      <c r="CJ72" s="28"/>
      <c r="CO72" s="28"/>
    </row>
    <row r="73" spans="1:93">
      <c r="A73" s="17">
        <v>71</v>
      </c>
      <c r="B73" s="184">
        <v>43</v>
      </c>
      <c r="C73" s="631"/>
      <c r="D73" s="18"/>
      <c r="E73" s="19">
        <v>1</v>
      </c>
      <c r="F73" s="20"/>
      <c r="G73" s="20"/>
      <c r="H73" s="20"/>
      <c r="I73" s="20"/>
      <c r="J73" s="20">
        <v>1</v>
      </c>
      <c r="K73" s="20"/>
      <c r="L73" s="20"/>
      <c r="M73" s="20"/>
      <c r="N73" s="20"/>
      <c r="O73" s="20"/>
      <c r="P73" s="19"/>
      <c r="Q73" s="19"/>
      <c r="R73" s="21"/>
      <c r="S73" s="21"/>
      <c r="T73" s="21">
        <v>3</v>
      </c>
      <c r="U73" s="21"/>
      <c r="V73" s="22"/>
      <c r="W73" s="22"/>
      <c r="X73" s="22"/>
      <c r="Y73" s="22">
        <v>4</v>
      </c>
      <c r="Z73" s="23"/>
      <c r="AA73" s="23"/>
      <c r="AB73" s="23"/>
      <c r="AC73" s="23">
        <v>4</v>
      </c>
      <c r="AD73" s="24"/>
      <c r="AE73" s="24"/>
      <c r="AF73" s="24">
        <v>3</v>
      </c>
      <c r="AG73" s="24"/>
      <c r="AH73" s="25"/>
      <c r="AI73" s="25"/>
      <c r="AJ73" s="25"/>
      <c r="AK73" s="25">
        <v>4</v>
      </c>
      <c r="AL73" s="26"/>
      <c r="AM73" s="26"/>
      <c r="AN73" s="26"/>
      <c r="AO73" s="26">
        <v>4</v>
      </c>
      <c r="AP73" s="22"/>
      <c r="AQ73" s="22"/>
      <c r="AR73" s="22"/>
      <c r="AS73" s="22">
        <v>4</v>
      </c>
      <c r="AT73" s="27"/>
      <c r="AU73" s="27"/>
      <c r="AV73" s="27">
        <v>3</v>
      </c>
      <c r="AW73" s="27"/>
      <c r="AX73" s="21"/>
      <c r="AY73" s="21"/>
      <c r="AZ73" s="21">
        <v>3</v>
      </c>
      <c r="BA73" s="21"/>
      <c r="BB73" s="22"/>
      <c r="BC73" s="22"/>
      <c r="BD73" s="22"/>
      <c r="BE73" s="22">
        <v>4</v>
      </c>
      <c r="BF73" s="23"/>
      <c r="BG73" s="23"/>
      <c r="BH73" s="23">
        <v>3</v>
      </c>
      <c r="BI73" s="23"/>
      <c r="BJ73" s="24"/>
      <c r="BK73" s="24"/>
      <c r="BL73" s="24"/>
      <c r="BM73" s="24">
        <v>4</v>
      </c>
      <c r="BN73" s="25"/>
      <c r="BO73" s="25"/>
      <c r="BP73" s="25"/>
      <c r="BQ73" s="25">
        <v>4</v>
      </c>
      <c r="BR73" s="26"/>
      <c r="BS73" s="26"/>
      <c r="BT73" s="26"/>
      <c r="BU73" s="26">
        <v>4</v>
      </c>
      <c r="BZ73" s="170"/>
      <c r="CA73" s="44"/>
      <c r="CB73" s="171"/>
      <c r="CJ73" s="28"/>
      <c r="CO73" s="28"/>
    </row>
    <row r="74" spans="1:93">
      <c r="A74" s="17">
        <v>72</v>
      </c>
      <c r="B74" s="184">
        <v>44</v>
      </c>
      <c r="C74" s="631"/>
      <c r="D74" s="18"/>
      <c r="E74" s="19">
        <v>1</v>
      </c>
      <c r="F74" s="20"/>
      <c r="G74" s="20"/>
      <c r="H74" s="20"/>
      <c r="I74" s="20"/>
      <c r="J74" s="20">
        <v>1</v>
      </c>
      <c r="K74" s="20"/>
      <c r="L74" s="20"/>
      <c r="M74" s="20"/>
      <c r="N74" s="20"/>
      <c r="O74" s="20"/>
      <c r="P74" s="19"/>
      <c r="Q74" s="19"/>
      <c r="R74" s="21"/>
      <c r="S74" s="21"/>
      <c r="T74" s="21">
        <v>3</v>
      </c>
      <c r="U74" s="21"/>
      <c r="V74" s="22"/>
      <c r="W74" s="22"/>
      <c r="X74" s="22">
        <v>3</v>
      </c>
      <c r="Y74" s="22"/>
      <c r="Z74" s="23"/>
      <c r="AA74" s="23"/>
      <c r="AB74" s="23"/>
      <c r="AC74" s="23">
        <v>4</v>
      </c>
      <c r="AD74" s="24"/>
      <c r="AE74" s="24"/>
      <c r="AF74" s="24">
        <v>3</v>
      </c>
      <c r="AG74" s="24"/>
      <c r="AH74" s="25"/>
      <c r="AI74" s="25"/>
      <c r="AJ74" s="25"/>
      <c r="AK74" s="25">
        <v>4</v>
      </c>
      <c r="AL74" s="26"/>
      <c r="AM74" s="26"/>
      <c r="AN74" s="26"/>
      <c r="AO74" s="26">
        <v>4</v>
      </c>
      <c r="AP74" s="22"/>
      <c r="AQ74" s="22"/>
      <c r="AR74" s="22">
        <v>3</v>
      </c>
      <c r="AS74" s="22"/>
      <c r="AT74" s="27"/>
      <c r="AU74" s="27"/>
      <c r="AV74" s="27">
        <v>3</v>
      </c>
      <c r="AW74" s="27"/>
      <c r="AX74" s="21"/>
      <c r="AY74" s="21"/>
      <c r="AZ74" s="21">
        <v>3</v>
      </c>
      <c r="BA74" s="21"/>
      <c r="BB74" s="22"/>
      <c r="BC74" s="22"/>
      <c r="BD74" s="22">
        <v>3</v>
      </c>
      <c r="BE74" s="22"/>
      <c r="BF74" s="23"/>
      <c r="BG74" s="23"/>
      <c r="BH74" s="23">
        <v>3</v>
      </c>
      <c r="BI74" s="23"/>
      <c r="BJ74" s="24"/>
      <c r="BK74" s="24"/>
      <c r="BL74" s="24">
        <v>3</v>
      </c>
      <c r="BM74" s="24"/>
      <c r="BN74" s="25"/>
      <c r="BO74" s="25"/>
      <c r="BP74" s="25"/>
      <c r="BQ74" s="25">
        <v>4</v>
      </c>
      <c r="BR74" s="26"/>
      <c r="BS74" s="26"/>
      <c r="BT74" s="26"/>
      <c r="BU74" s="26">
        <v>4</v>
      </c>
      <c r="BZ74" s="170"/>
      <c r="CA74" s="44"/>
      <c r="CB74" s="171"/>
      <c r="CJ74" s="28"/>
      <c r="CO74" s="28"/>
    </row>
    <row r="75" spans="1:93">
      <c r="A75" s="17">
        <v>73</v>
      </c>
      <c r="B75" s="184">
        <v>45</v>
      </c>
      <c r="C75" s="631"/>
      <c r="D75" s="18"/>
      <c r="E75" s="19">
        <v>1</v>
      </c>
      <c r="F75" s="20"/>
      <c r="G75" s="20"/>
      <c r="H75" s="20"/>
      <c r="I75" s="20"/>
      <c r="J75" s="20">
        <v>1</v>
      </c>
      <c r="K75" s="20"/>
      <c r="L75" s="20"/>
      <c r="M75" s="20"/>
      <c r="N75" s="20"/>
      <c r="O75" s="20"/>
      <c r="P75" s="19"/>
      <c r="Q75" s="19"/>
      <c r="R75" s="21"/>
      <c r="S75" s="21"/>
      <c r="T75" s="21"/>
      <c r="U75" s="21">
        <v>4</v>
      </c>
      <c r="V75" s="22"/>
      <c r="W75" s="22"/>
      <c r="X75" s="22">
        <v>3</v>
      </c>
      <c r="Y75" s="22"/>
      <c r="Z75" s="23"/>
      <c r="AA75" s="23"/>
      <c r="AB75" s="23"/>
      <c r="AC75" s="23">
        <v>4</v>
      </c>
      <c r="AD75" s="24"/>
      <c r="AE75" s="24"/>
      <c r="AF75" s="24"/>
      <c r="AG75" s="24">
        <v>4</v>
      </c>
      <c r="AH75" s="25"/>
      <c r="AI75" s="25"/>
      <c r="AJ75" s="25"/>
      <c r="AK75" s="25">
        <v>4</v>
      </c>
      <c r="AL75" s="26"/>
      <c r="AM75" s="26"/>
      <c r="AN75" s="26"/>
      <c r="AO75" s="26">
        <v>4</v>
      </c>
      <c r="AP75" s="22"/>
      <c r="AQ75" s="22"/>
      <c r="AR75" s="22"/>
      <c r="AS75" s="22">
        <v>4</v>
      </c>
      <c r="AT75" s="27"/>
      <c r="AU75" s="27"/>
      <c r="AV75" s="27"/>
      <c r="AW75" s="27">
        <v>4</v>
      </c>
      <c r="AX75" s="21"/>
      <c r="AY75" s="21"/>
      <c r="AZ75" s="21"/>
      <c r="BA75" s="21">
        <v>4</v>
      </c>
      <c r="BB75" s="22"/>
      <c r="BC75" s="22"/>
      <c r="BD75" s="22"/>
      <c r="BE75" s="22">
        <v>4</v>
      </c>
      <c r="BF75" s="23"/>
      <c r="BG75" s="23"/>
      <c r="BH75" s="23"/>
      <c r="BI75" s="23">
        <v>4</v>
      </c>
      <c r="BJ75" s="24"/>
      <c r="BK75" s="24"/>
      <c r="BL75" s="24"/>
      <c r="BM75" s="24">
        <v>4</v>
      </c>
      <c r="BN75" s="25"/>
      <c r="BO75" s="25"/>
      <c r="BP75" s="25"/>
      <c r="BQ75" s="25">
        <v>4</v>
      </c>
      <c r="BR75" s="26"/>
      <c r="BS75" s="26"/>
      <c r="BT75" s="26"/>
      <c r="BU75" s="26">
        <v>4</v>
      </c>
      <c r="BZ75" s="170"/>
      <c r="CA75" s="44"/>
      <c r="CB75" s="171"/>
      <c r="CJ75" s="28"/>
      <c r="CO75" s="28"/>
    </row>
    <row r="76" spans="1:93">
      <c r="A76" s="17">
        <v>74</v>
      </c>
      <c r="B76" s="184">
        <v>46</v>
      </c>
      <c r="C76" s="631"/>
      <c r="D76" s="18"/>
      <c r="E76" s="19">
        <v>1</v>
      </c>
      <c r="F76" s="20"/>
      <c r="G76" s="20"/>
      <c r="H76" s="20"/>
      <c r="I76" s="20"/>
      <c r="J76" s="20">
        <v>1</v>
      </c>
      <c r="K76" s="20"/>
      <c r="L76" s="20"/>
      <c r="M76" s="20"/>
      <c r="N76" s="20"/>
      <c r="O76" s="20"/>
      <c r="P76" s="19"/>
      <c r="Q76" s="19"/>
      <c r="R76" s="21"/>
      <c r="S76" s="21"/>
      <c r="T76" s="21"/>
      <c r="U76" s="21">
        <v>4</v>
      </c>
      <c r="V76" s="22"/>
      <c r="W76" s="22"/>
      <c r="X76" s="22">
        <v>3</v>
      </c>
      <c r="Y76" s="22"/>
      <c r="Z76" s="23"/>
      <c r="AA76" s="23"/>
      <c r="AB76" s="23"/>
      <c r="AC76" s="23">
        <v>4</v>
      </c>
      <c r="AD76" s="24"/>
      <c r="AE76" s="24"/>
      <c r="AF76" s="24"/>
      <c r="AG76" s="24">
        <v>4</v>
      </c>
      <c r="AH76" s="25"/>
      <c r="AI76" s="25"/>
      <c r="AJ76" s="25"/>
      <c r="AK76" s="25">
        <v>4</v>
      </c>
      <c r="AL76" s="26"/>
      <c r="AM76" s="26"/>
      <c r="AN76" s="26"/>
      <c r="AO76" s="26">
        <v>4</v>
      </c>
      <c r="AP76" s="22"/>
      <c r="AQ76" s="22"/>
      <c r="AR76" s="22"/>
      <c r="AS76" s="22">
        <v>4</v>
      </c>
      <c r="AT76" s="27"/>
      <c r="AU76" s="27"/>
      <c r="AV76" s="27">
        <v>3</v>
      </c>
      <c r="AW76" s="27"/>
      <c r="AX76" s="21"/>
      <c r="AY76" s="21"/>
      <c r="AZ76" s="21"/>
      <c r="BA76" s="21">
        <v>4</v>
      </c>
      <c r="BB76" s="22"/>
      <c r="BC76" s="22"/>
      <c r="BD76" s="22">
        <v>3</v>
      </c>
      <c r="BE76" s="22"/>
      <c r="BF76" s="23"/>
      <c r="BG76" s="23"/>
      <c r="BH76" s="23"/>
      <c r="BI76" s="23">
        <v>4</v>
      </c>
      <c r="BJ76" s="24"/>
      <c r="BK76" s="24"/>
      <c r="BL76" s="24"/>
      <c r="BM76" s="24">
        <v>4</v>
      </c>
      <c r="BN76" s="25"/>
      <c r="BO76" s="25"/>
      <c r="BP76" s="25"/>
      <c r="BQ76" s="25">
        <v>4</v>
      </c>
      <c r="BR76" s="26"/>
      <c r="BS76" s="26"/>
      <c r="BT76" s="26"/>
      <c r="BU76" s="26">
        <v>4</v>
      </c>
      <c r="BZ76" s="170"/>
      <c r="CA76" s="44"/>
      <c r="CB76" s="171"/>
      <c r="CJ76" s="28"/>
      <c r="CO76" s="28"/>
    </row>
    <row r="77" spans="1:93">
      <c r="A77" s="17">
        <v>75</v>
      </c>
      <c r="B77" s="184">
        <v>47</v>
      </c>
      <c r="C77" s="631"/>
      <c r="D77" s="18">
        <v>1</v>
      </c>
      <c r="E77" s="19"/>
      <c r="F77" s="20"/>
      <c r="G77" s="20"/>
      <c r="H77" s="20"/>
      <c r="I77" s="20">
        <v>1</v>
      </c>
      <c r="J77" s="20"/>
      <c r="K77" s="20"/>
      <c r="L77" s="20"/>
      <c r="M77" s="20"/>
      <c r="N77" s="20"/>
      <c r="O77" s="20"/>
      <c r="P77" s="19"/>
      <c r="Q77" s="19"/>
      <c r="R77" s="21"/>
      <c r="S77" s="21"/>
      <c r="T77" s="21"/>
      <c r="U77" s="21">
        <v>4</v>
      </c>
      <c r="V77" s="22"/>
      <c r="W77" s="22"/>
      <c r="X77" s="22">
        <v>3</v>
      </c>
      <c r="Y77" s="22"/>
      <c r="Z77" s="23"/>
      <c r="AA77" s="23"/>
      <c r="AB77" s="23">
        <v>3</v>
      </c>
      <c r="AC77" s="23"/>
      <c r="AD77" s="24"/>
      <c r="AE77" s="24"/>
      <c r="AF77" s="24">
        <v>3</v>
      </c>
      <c r="AG77" s="24"/>
      <c r="AH77" s="25"/>
      <c r="AI77" s="25"/>
      <c r="AJ77" s="25">
        <v>3</v>
      </c>
      <c r="AK77" s="25"/>
      <c r="AL77" s="26"/>
      <c r="AM77" s="26"/>
      <c r="AN77" s="26">
        <v>3</v>
      </c>
      <c r="AO77" s="26"/>
      <c r="AP77" s="22"/>
      <c r="AQ77" s="22"/>
      <c r="AR77" s="22">
        <v>3</v>
      </c>
      <c r="AS77" s="22"/>
      <c r="AT77" s="27">
        <v>1</v>
      </c>
      <c r="AU77" s="27"/>
      <c r="AV77" s="27"/>
      <c r="AW77" s="27"/>
      <c r="AX77" s="21"/>
      <c r="AY77" s="21"/>
      <c r="AZ77" s="21">
        <v>3</v>
      </c>
      <c r="BA77" s="21"/>
      <c r="BB77" s="22"/>
      <c r="BC77" s="22"/>
      <c r="BD77" s="22"/>
      <c r="BE77" s="22">
        <v>4</v>
      </c>
      <c r="BF77" s="23"/>
      <c r="BG77" s="23"/>
      <c r="BH77" s="23">
        <v>3</v>
      </c>
      <c r="BI77" s="23"/>
      <c r="BJ77" s="24"/>
      <c r="BK77" s="24"/>
      <c r="BL77" s="24"/>
      <c r="BM77" s="24">
        <v>4</v>
      </c>
      <c r="BN77" s="25"/>
      <c r="BO77" s="25">
        <v>2</v>
      </c>
      <c r="BP77" s="25"/>
      <c r="BQ77" s="25"/>
      <c r="BR77" s="26"/>
      <c r="BS77" s="26"/>
      <c r="BT77" s="26">
        <v>3</v>
      </c>
      <c r="BU77" s="26"/>
      <c r="BZ77" s="170"/>
      <c r="CA77" s="44"/>
      <c r="CB77" s="171"/>
      <c r="CJ77" s="28"/>
      <c r="CO77" s="28"/>
    </row>
    <row r="78" spans="1:93">
      <c r="A78" s="17">
        <v>76</v>
      </c>
      <c r="B78" s="184">
        <v>48</v>
      </c>
      <c r="C78" s="631"/>
      <c r="D78" s="18"/>
      <c r="E78" s="19">
        <v>1</v>
      </c>
      <c r="F78" s="20"/>
      <c r="G78" s="20"/>
      <c r="H78" s="20"/>
      <c r="I78" s="20">
        <v>1</v>
      </c>
      <c r="J78" s="20"/>
      <c r="K78" s="20"/>
      <c r="L78" s="20"/>
      <c r="M78" s="20"/>
      <c r="N78" s="20"/>
      <c r="O78" s="20"/>
      <c r="P78" s="19"/>
      <c r="Q78" s="19"/>
      <c r="R78" s="21"/>
      <c r="S78" s="21"/>
      <c r="T78" s="21"/>
      <c r="U78" s="21">
        <v>4</v>
      </c>
      <c r="V78" s="22"/>
      <c r="W78" s="22"/>
      <c r="X78" s="22">
        <v>3</v>
      </c>
      <c r="Y78" s="22"/>
      <c r="Z78" s="23"/>
      <c r="AA78" s="23"/>
      <c r="AB78" s="23">
        <v>3</v>
      </c>
      <c r="AC78" s="23"/>
      <c r="AD78" s="24"/>
      <c r="AE78" s="24"/>
      <c r="AF78" s="24">
        <v>3</v>
      </c>
      <c r="AG78" s="24"/>
      <c r="AH78" s="25"/>
      <c r="AI78" s="25"/>
      <c r="AJ78" s="25">
        <v>3</v>
      </c>
      <c r="AK78" s="25"/>
      <c r="AL78" s="26"/>
      <c r="AM78" s="26"/>
      <c r="AN78" s="26">
        <v>3</v>
      </c>
      <c r="AO78" s="26"/>
      <c r="AP78" s="22"/>
      <c r="AQ78" s="22"/>
      <c r="AR78" s="22">
        <v>3</v>
      </c>
      <c r="AS78" s="22"/>
      <c r="AT78" s="27"/>
      <c r="AU78" s="27"/>
      <c r="AV78" s="27">
        <v>3</v>
      </c>
      <c r="AW78" s="27"/>
      <c r="AX78" s="21"/>
      <c r="AY78" s="21"/>
      <c r="AZ78" s="21">
        <v>3</v>
      </c>
      <c r="BA78" s="21"/>
      <c r="BB78" s="22"/>
      <c r="BC78" s="22"/>
      <c r="BD78" s="22">
        <v>3</v>
      </c>
      <c r="BE78" s="22"/>
      <c r="BF78" s="23"/>
      <c r="BG78" s="23"/>
      <c r="BH78" s="23">
        <v>3</v>
      </c>
      <c r="BI78" s="23"/>
      <c r="BJ78" s="24"/>
      <c r="BK78" s="24"/>
      <c r="BL78" s="24">
        <v>3</v>
      </c>
      <c r="BM78" s="24"/>
      <c r="BN78" s="25"/>
      <c r="BO78" s="25"/>
      <c r="BP78" s="25">
        <v>3</v>
      </c>
      <c r="BQ78" s="25"/>
      <c r="BR78" s="26"/>
      <c r="BS78" s="26"/>
      <c r="BT78" s="26">
        <v>3</v>
      </c>
      <c r="BU78" s="26"/>
      <c r="BZ78" s="170"/>
      <c r="CA78" s="44"/>
      <c r="CB78" s="171"/>
      <c r="CJ78" s="28"/>
      <c r="CO78" s="28"/>
    </row>
    <row r="79" spans="1:93">
      <c r="A79" s="17">
        <v>77</v>
      </c>
      <c r="B79" s="184">
        <v>49</v>
      </c>
      <c r="C79" s="631"/>
      <c r="D79" s="18">
        <v>1</v>
      </c>
      <c r="E79" s="19"/>
      <c r="F79" s="20"/>
      <c r="G79" s="20"/>
      <c r="H79" s="20"/>
      <c r="I79" s="20"/>
      <c r="J79" s="20">
        <v>1</v>
      </c>
      <c r="K79" s="20"/>
      <c r="L79" s="20"/>
      <c r="M79" s="20"/>
      <c r="N79" s="20"/>
      <c r="O79" s="20"/>
      <c r="P79" s="19"/>
      <c r="Q79" s="19"/>
      <c r="R79" s="21"/>
      <c r="S79" s="21"/>
      <c r="T79" s="21">
        <v>3</v>
      </c>
      <c r="U79" s="21"/>
      <c r="V79" s="22"/>
      <c r="W79" s="22"/>
      <c r="X79" s="22">
        <v>3</v>
      </c>
      <c r="Y79" s="22"/>
      <c r="Z79" s="23"/>
      <c r="AA79" s="23"/>
      <c r="AB79" s="23">
        <v>3</v>
      </c>
      <c r="AC79" s="23"/>
      <c r="AD79" s="24"/>
      <c r="AE79" s="24"/>
      <c r="AF79" s="24"/>
      <c r="AG79" s="24">
        <v>4</v>
      </c>
      <c r="AH79" s="25"/>
      <c r="AI79" s="25"/>
      <c r="AJ79" s="25">
        <v>3</v>
      </c>
      <c r="AK79" s="25"/>
      <c r="AL79" s="26"/>
      <c r="AM79" s="26"/>
      <c r="AN79" s="26">
        <v>3</v>
      </c>
      <c r="AO79" s="26"/>
      <c r="AP79" s="22"/>
      <c r="AQ79" s="22"/>
      <c r="AR79" s="22">
        <v>3</v>
      </c>
      <c r="AS79" s="22"/>
      <c r="AT79" s="27"/>
      <c r="AU79" s="27"/>
      <c r="AV79" s="27">
        <v>3</v>
      </c>
      <c r="AW79" s="27"/>
      <c r="AX79" s="21"/>
      <c r="AY79" s="21"/>
      <c r="AZ79" s="21"/>
      <c r="BA79" s="21">
        <v>4</v>
      </c>
      <c r="BB79" s="22"/>
      <c r="BC79" s="22"/>
      <c r="BD79" s="22">
        <v>3</v>
      </c>
      <c r="BE79" s="22"/>
      <c r="BF79" s="23"/>
      <c r="BG79" s="23"/>
      <c r="BH79" s="23">
        <v>3</v>
      </c>
      <c r="BI79" s="23"/>
      <c r="BJ79" s="24"/>
      <c r="BK79" s="24"/>
      <c r="BL79" s="24">
        <v>3</v>
      </c>
      <c r="BM79" s="24"/>
      <c r="BN79" s="25"/>
      <c r="BO79" s="25"/>
      <c r="BP79" s="25">
        <v>3</v>
      </c>
      <c r="BQ79" s="25"/>
      <c r="BR79" s="26"/>
      <c r="BS79" s="26"/>
      <c r="BT79" s="26">
        <v>3</v>
      </c>
      <c r="BU79" s="26"/>
      <c r="BZ79" s="170"/>
      <c r="CA79" s="44"/>
      <c r="CB79" s="171"/>
      <c r="CJ79" s="28"/>
      <c r="CO79" s="28"/>
    </row>
    <row r="80" spans="1:93">
      <c r="A80" s="17">
        <v>78</v>
      </c>
      <c r="B80" s="184">
        <v>50</v>
      </c>
      <c r="C80" s="631"/>
      <c r="D80" s="18"/>
      <c r="E80" s="19">
        <v>1</v>
      </c>
      <c r="F80" s="20"/>
      <c r="G80" s="20"/>
      <c r="H80" s="20">
        <v>1</v>
      </c>
      <c r="I80" s="20"/>
      <c r="J80" s="20"/>
      <c r="K80" s="20"/>
      <c r="L80" s="20"/>
      <c r="M80" s="20"/>
      <c r="N80" s="20"/>
      <c r="O80" s="20"/>
      <c r="P80" s="19"/>
      <c r="Q80" s="19"/>
      <c r="R80" s="21"/>
      <c r="S80" s="21"/>
      <c r="T80" s="21">
        <v>3</v>
      </c>
      <c r="U80" s="21"/>
      <c r="V80" s="22"/>
      <c r="W80" s="22"/>
      <c r="X80" s="22">
        <v>3</v>
      </c>
      <c r="Y80" s="22"/>
      <c r="Z80" s="23"/>
      <c r="AA80" s="23"/>
      <c r="AB80" s="23">
        <v>3</v>
      </c>
      <c r="AC80" s="23"/>
      <c r="AD80" s="24"/>
      <c r="AE80" s="24"/>
      <c r="AF80" s="24">
        <v>3</v>
      </c>
      <c r="AG80" s="24"/>
      <c r="AH80" s="25"/>
      <c r="AI80" s="25"/>
      <c r="AJ80" s="25">
        <v>3</v>
      </c>
      <c r="AK80" s="25"/>
      <c r="AL80" s="26"/>
      <c r="AM80" s="26"/>
      <c r="AN80" s="26">
        <v>3</v>
      </c>
      <c r="AO80" s="26"/>
      <c r="AP80" s="22"/>
      <c r="AQ80" s="22"/>
      <c r="AR80" s="22">
        <v>3</v>
      </c>
      <c r="AS80" s="22"/>
      <c r="AT80" s="27"/>
      <c r="AU80" s="27"/>
      <c r="AV80" s="27">
        <v>3</v>
      </c>
      <c r="AW80" s="27"/>
      <c r="AX80" s="21"/>
      <c r="AY80" s="21"/>
      <c r="AZ80" s="21"/>
      <c r="BA80" s="21">
        <v>4</v>
      </c>
      <c r="BB80" s="22"/>
      <c r="BC80" s="22"/>
      <c r="BD80" s="22">
        <v>3</v>
      </c>
      <c r="BE80" s="22"/>
      <c r="BF80" s="23"/>
      <c r="BG80" s="23"/>
      <c r="BH80" s="23">
        <v>3</v>
      </c>
      <c r="BI80" s="23"/>
      <c r="BJ80" s="24"/>
      <c r="BK80" s="24"/>
      <c r="BL80" s="24">
        <v>3</v>
      </c>
      <c r="BM80" s="24"/>
      <c r="BN80" s="25"/>
      <c r="BO80" s="25"/>
      <c r="BP80" s="25">
        <v>3</v>
      </c>
      <c r="BQ80" s="25"/>
      <c r="BR80" s="26"/>
      <c r="BS80" s="26"/>
      <c r="BT80" s="26">
        <v>3</v>
      </c>
      <c r="BU80" s="26"/>
      <c r="BZ80" s="170"/>
      <c r="CA80" s="44"/>
      <c r="CB80" s="171"/>
      <c r="CJ80" s="28"/>
      <c r="CO80" s="28"/>
    </row>
    <row r="81" spans="1:93">
      <c r="A81" s="17">
        <v>79</v>
      </c>
      <c r="B81" s="184">
        <v>51</v>
      </c>
      <c r="C81" s="631"/>
      <c r="D81" s="18"/>
      <c r="E81" s="19">
        <v>1</v>
      </c>
      <c r="F81" s="20"/>
      <c r="G81" s="20"/>
      <c r="H81" s="20">
        <v>1</v>
      </c>
      <c r="I81" s="20"/>
      <c r="J81" s="20"/>
      <c r="K81" s="20"/>
      <c r="L81" s="20"/>
      <c r="M81" s="20"/>
      <c r="N81" s="20"/>
      <c r="O81" s="20"/>
      <c r="P81" s="19"/>
      <c r="Q81" s="19"/>
      <c r="R81" s="21"/>
      <c r="S81" s="21"/>
      <c r="T81" s="21"/>
      <c r="U81" s="21">
        <v>4</v>
      </c>
      <c r="V81" s="22"/>
      <c r="W81" s="22"/>
      <c r="X81" s="22">
        <v>3</v>
      </c>
      <c r="Y81" s="22"/>
      <c r="Z81" s="23"/>
      <c r="AA81" s="23"/>
      <c r="AB81" s="23"/>
      <c r="AC81" s="23">
        <v>4</v>
      </c>
      <c r="AD81" s="24"/>
      <c r="AE81" s="24"/>
      <c r="AF81" s="24">
        <v>3</v>
      </c>
      <c r="AG81" s="24"/>
      <c r="AH81" s="25"/>
      <c r="AI81" s="25"/>
      <c r="AJ81" s="25"/>
      <c r="AK81" s="25">
        <v>4</v>
      </c>
      <c r="AL81" s="26"/>
      <c r="AM81" s="26"/>
      <c r="AN81" s="26"/>
      <c r="AO81" s="26">
        <v>4</v>
      </c>
      <c r="AP81" s="22"/>
      <c r="AQ81" s="22"/>
      <c r="AR81" s="22">
        <v>3</v>
      </c>
      <c r="AS81" s="22"/>
      <c r="AT81" s="27"/>
      <c r="AU81" s="27"/>
      <c r="AV81" s="27">
        <v>3</v>
      </c>
      <c r="AW81" s="27"/>
      <c r="AX81" s="21"/>
      <c r="AY81" s="21"/>
      <c r="AZ81" s="21"/>
      <c r="BA81" s="21">
        <v>4</v>
      </c>
      <c r="BB81" s="22"/>
      <c r="BC81" s="22"/>
      <c r="BD81" s="22">
        <v>3</v>
      </c>
      <c r="BE81" s="22"/>
      <c r="BF81" s="23"/>
      <c r="BG81" s="23"/>
      <c r="BH81" s="23"/>
      <c r="BI81" s="23">
        <v>4</v>
      </c>
      <c r="BJ81" s="24"/>
      <c r="BK81" s="24"/>
      <c r="BL81" s="24"/>
      <c r="BM81" s="24">
        <v>4</v>
      </c>
      <c r="BN81" s="25"/>
      <c r="BO81" s="25"/>
      <c r="BP81" s="25">
        <v>3</v>
      </c>
      <c r="BQ81" s="25"/>
      <c r="BR81" s="26"/>
      <c r="BS81" s="26"/>
      <c r="BT81" s="26"/>
      <c r="BU81" s="26">
        <v>4</v>
      </c>
      <c r="BZ81" s="170"/>
      <c r="CA81" s="44"/>
      <c r="CB81" s="171"/>
      <c r="CJ81" s="28"/>
      <c r="CO81" s="28"/>
    </row>
    <row r="82" spans="1:93">
      <c r="A82" s="17">
        <v>80</v>
      </c>
      <c r="B82" s="184">
        <v>52</v>
      </c>
      <c r="C82" s="631"/>
      <c r="D82" s="18"/>
      <c r="E82" s="19">
        <v>1</v>
      </c>
      <c r="F82" s="20"/>
      <c r="G82" s="20"/>
      <c r="H82" s="20"/>
      <c r="I82" s="20"/>
      <c r="J82" s="20">
        <v>1</v>
      </c>
      <c r="K82" s="20"/>
      <c r="L82" s="20"/>
      <c r="M82" s="20"/>
      <c r="N82" s="20"/>
      <c r="O82" s="20"/>
      <c r="P82" s="19"/>
      <c r="Q82" s="19"/>
      <c r="R82" s="21"/>
      <c r="S82" s="21"/>
      <c r="T82" s="21"/>
      <c r="U82" s="21">
        <v>4</v>
      </c>
      <c r="V82" s="22"/>
      <c r="W82" s="22"/>
      <c r="X82" s="22">
        <v>3</v>
      </c>
      <c r="Y82" s="22"/>
      <c r="Z82" s="23"/>
      <c r="AA82" s="23"/>
      <c r="AB82" s="23">
        <v>3</v>
      </c>
      <c r="AC82" s="23"/>
      <c r="AD82" s="24"/>
      <c r="AE82" s="24"/>
      <c r="AF82" s="24">
        <v>3</v>
      </c>
      <c r="AG82" s="24"/>
      <c r="AH82" s="25"/>
      <c r="AI82" s="25"/>
      <c r="AJ82" s="25">
        <v>3</v>
      </c>
      <c r="AK82" s="25"/>
      <c r="AL82" s="26"/>
      <c r="AM82" s="26"/>
      <c r="AN82" s="26">
        <v>3</v>
      </c>
      <c r="AO82" s="26"/>
      <c r="AP82" s="22"/>
      <c r="AQ82" s="22"/>
      <c r="AR82" s="22">
        <v>3</v>
      </c>
      <c r="AS82" s="22"/>
      <c r="AT82" s="27"/>
      <c r="AU82" s="27"/>
      <c r="AV82" s="27">
        <v>3</v>
      </c>
      <c r="AW82" s="27"/>
      <c r="AX82" s="21"/>
      <c r="AY82" s="21"/>
      <c r="AZ82" s="21">
        <v>3</v>
      </c>
      <c r="BA82" s="21"/>
      <c r="BB82" s="22"/>
      <c r="BC82" s="22"/>
      <c r="BD82" s="22">
        <v>3</v>
      </c>
      <c r="BE82" s="22"/>
      <c r="BF82" s="23"/>
      <c r="BG82" s="23"/>
      <c r="BH82" s="23">
        <v>3</v>
      </c>
      <c r="BI82" s="23"/>
      <c r="BJ82" s="24"/>
      <c r="BK82" s="24"/>
      <c r="BL82" s="24">
        <v>3</v>
      </c>
      <c r="BM82" s="24"/>
      <c r="BN82" s="25"/>
      <c r="BO82" s="25"/>
      <c r="BP82" s="25">
        <v>3</v>
      </c>
      <c r="BQ82" s="25"/>
      <c r="BR82" s="26"/>
      <c r="BS82" s="26"/>
      <c r="BT82" s="26">
        <v>3</v>
      </c>
      <c r="BU82" s="26"/>
      <c r="BZ82" s="170"/>
      <c r="CA82" s="44"/>
      <c r="CB82" s="171"/>
      <c r="CJ82" s="28"/>
      <c r="CO82" s="28"/>
    </row>
    <row r="83" spans="1:93">
      <c r="A83" s="17">
        <v>81</v>
      </c>
      <c r="B83" s="184">
        <v>53</v>
      </c>
      <c r="C83" s="631"/>
      <c r="D83" s="18">
        <v>1</v>
      </c>
      <c r="E83" s="19"/>
      <c r="F83" s="20"/>
      <c r="G83" s="20"/>
      <c r="H83" s="20">
        <v>1</v>
      </c>
      <c r="I83" s="20"/>
      <c r="J83" s="20"/>
      <c r="K83" s="20"/>
      <c r="L83" s="20"/>
      <c r="M83" s="20"/>
      <c r="N83" s="20"/>
      <c r="O83" s="20"/>
      <c r="P83" s="19"/>
      <c r="Q83" s="19"/>
      <c r="R83" s="21"/>
      <c r="S83" s="21"/>
      <c r="T83" s="21">
        <v>3</v>
      </c>
      <c r="U83" s="21"/>
      <c r="V83" s="22"/>
      <c r="W83" s="22"/>
      <c r="X83" s="22">
        <v>3</v>
      </c>
      <c r="Y83" s="22"/>
      <c r="Z83" s="23"/>
      <c r="AA83" s="23"/>
      <c r="AB83" s="23">
        <v>3</v>
      </c>
      <c r="AC83" s="23"/>
      <c r="AD83" s="24"/>
      <c r="AE83" s="24">
        <v>2</v>
      </c>
      <c r="AF83" s="24"/>
      <c r="AG83" s="24"/>
      <c r="AH83" s="25"/>
      <c r="AI83" s="25"/>
      <c r="AJ83" s="25">
        <v>3</v>
      </c>
      <c r="AK83" s="25"/>
      <c r="AL83" s="26"/>
      <c r="AM83" s="26"/>
      <c r="AN83" s="26">
        <v>3</v>
      </c>
      <c r="AO83" s="26"/>
      <c r="AP83" s="22"/>
      <c r="AQ83" s="22"/>
      <c r="AR83" s="22">
        <v>3</v>
      </c>
      <c r="AS83" s="22"/>
      <c r="AT83" s="27"/>
      <c r="AU83" s="27"/>
      <c r="AV83" s="27">
        <v>3</v>
      </c>
      <c r="AW83" s="27"/>
      <c r="AX83" s="21"/>
      <c r="AY83" s="21"/>
      <c r="AZ83" s="21"/>
      <c r="BA83" s="21">
        <v>4</v>
      </c>
      <c r="BB83" s="22"/>
      <c r="BC83" s="22"/>
      <c r="BD83" s="22">
        <v>3</v>
      </c>
      <c r="BE83" s="22"/>
      <c r="BF83" s="23"/>
      <c r="BG83" s="23">
        <v>2</v>
      </c>
      <c r="BH83" s="23"/>
      <c r="BI83" s="23"/>
      <c r="BJ83" s="24"/>
      <c r="BK83" s="24">
        <v>2</v>
      </c>
      <c r="BL83" s="24"/>
      <c r="BM83" s="24"/>
      <c r="BN83" s="25"/>
      <c r="BO83" s="25"/>
      <c r="BP83" s="25">
        <v>3</v>
      </c>
      <c r="BQ83" s="25"/>
      <c r="BR83" s="26"/>
      <c r="BS83" s="26"/>
      <c r="BT83" s="26">
        <v>3</v>
      </c>
      <c r="BU83" s="26"/>
      <c r="BZ83" s="170"/>
      <c r="CA83" s="44"/>
      <c r="CB83" s="171"/>
      <c r="CJ83" s="28"/>
      <c r="CO83" s="28"/>
    </row>
    <row r="84" spans="1:93">
      <c r="A84" s="17">
        <v>82</v>
      </c>
      <c r="B84" s="184">
        <v>54</v>
      </c>
      <c r="C84" s="631"/>
      <c r="D84" s="18">
        <v>1</v>
      </c>
      <c r="E84" s="19"/>
      <c r="F84" s="20"/>
      <c r="G84" s="20"/>
      <c r="H84" s="20"/>
      <c r="I84" s="20"/>
      <c r="J84" s="20">
        <v>1</v>
      </c>
      <c r="K84" s="20"/>
      <c r="L84" s="20"/>
      <c r="M84" s="20"/>
      <c r="N84" s="20"/>
      <c r="O84" s="20"/>
      <c r="P84" s="19"/>
      <c r="Q84" s="19"/>
      <c r="R84" s="21"/>
      <c r="S84" s="21"/>
      <c r="T84" s="21"/>
      <c r="U84" s="21">
        <v>4</v>
      </c>
      <c r="V84" s="22"/>
      <c r="W84" s="22"/>
      <c r="X84" s="22">
        <v>3</v>
      </c>
      <c r="Y84" s="22"/>
      <c r="Z84" s="23"/>
      <c r="AA84" s="23"/>
      <c r="AB84" s="23">
        <v>3</v>
      </c>
      <c r="AC84" s="23"/>
      <c r="AD84" s="24"/>
      <c r="AE84" s="24"/>
      <c r="AF84" s="24">
        <v>3</v>
      </c>
      <c r="AG84" s="24"/>
      <c r="AH84" s="25"/>
      <c r="AI84" s="25"/>
      <c r="AJ84" s="25">
        <v>3</v>
      </c>
      <c r="AK84" s="25"/>
      <c r="AL84" s="26"/>
      <c r="AM84" s="26"/>
      <c r="AN84" s="26">
        <v>3</v>
      </c>
      <c r="AO84" s="26"/>
      <c r="AP84" s="22"/>
      <c r="AQ84" s="22"/>
      <c r="AR84" s="22">
        <v>3</v>
      </c>
      <c r="AS84" s="22"/>
      <c r="AT84" s="27"/>
      <c r="AU84" s="27"/>
      <c r="AV84" s="27">
        <v>3</v>
      </c>
      <c r="AW84" s="27"/>
      <c r="AX84" s="21"/>
      <c r="AY84" s="21"/>
      <c r="AZ84" s="21"/>
      <c r="BA84" s="21">
        <v>4</v>
      </c>
      <c r="BB84" s="22"/>
      <c r="BC84" s="22"/>
      <c r="BD84" s="22">
        <v>3</v>
      </c>
      <c r="BE84" s="22"/>
      <c r="BF84" s="23"/>
      <c r="BG84" s="23"/>
      <c r="BH84" s="23">
        <v>3</v>
      </c>
      <c r="BI84" s="23"/>
      <c r="BJ84" s="24"/>
      <c r="BK84" s="24"/>
      <c r="BL84" s="24">
        <v>3</v>
      </c>
      <c r="BM84" s="24"/>
      <c r="BN84" s="25"/>
      <c r="BO84" s="25"/>
      <c r="BP84" s="25">
        <v>3</v>
      </c>
      <c r="BQ84" s="25"/>
      <c r="BR84" s="26"/>
      <c r="BS84" s="26"/>
      <c r="BT84" s="26"/>
      <c r="BU84" s="26">
        <v>4</v>
      </c>
      <c r="BZ84" s="170"/>
      <c r="CA84" s="44"/>
      <c r="CB84" s="171"/>
      <c r="CJ84" s="28"/>
      <c r="CO84" s="28"/>
    </row>
    <row r="85" spans="1:93">
      <c r="A85" s="17">
        <v>83</v>
      </c>
      <c r="B85" s="184">
        <v>55</v>
      </c>
      <c r="C85" s="631"/>
      <c r="D85" s="18"/>
      <c r="E85" s="19">
        <v>1</v>
      </c>
      <c r="F85" s="20">
        <v>1</v>
      </c>
      <c r="G85" s="20"/>
      <c r="H85" s="20"/>
      <c r="I85" s="20"/>
      <c r="J85" s="20"/>
      <c r="K85" s="20"/>
      <c r="L85" s="20"/>
      <c r="M85" s="20"/>
      <c r="N85" s="20"/>
      <c r="O85" s="20"/>
      <c r="P85" s="19"/>
      <c r="Q85" s="19"/>
      <c r="R85" s="21"/>
      <c r="S85" s="21"/>
      <c r="T85" s="21">
        <v>3</v>
      </c>
      <c r="U85" s="21"/>
      <c r="V85" s="22"/>
      <c r="W85" s="22"/>
      <c r="X85" s="22">
        <v>3</v>
      </c>
      <c r="Y85" s="22"/>
      <c r="Z85" s="23"/>
      <c r="AA85" s="23"/>
      <c r="AB85" s="23">
        <v>3</v>
      </c>
      <c r="AC85" s="23"/>
      <c r="AD85" s="24"/>
      <c r="AE85" s="24"/>
      <c r="AF85" s="24">
        <v>3</v>
      </c>
      <c r="AG85" s="24"/>
      <c r="AH85" s="25"/>
      <c r="AI85" s="25"/>
      <c r="AJ85" s="25"/>
      <c r="AK85" s="25">
        <v>4</v>
      </c>
      <c r="AL85" s="26"/>
      <c r="AM85" s="26"/>
      <c r="AN85" s="26">
        <v>3</v>
      </c>
      <c r="AO85" s="26"/>
      <c r="AP85" s="22"/>
      <c r="AQ85" s="22"/>
      <c r="AR85" s="22">
        <v>3</v>
      </c>
      <c r="AS85" s="22"/>
      <c r="AT85" s="27"/>
      <c r="AU85" s="27"/>
      <c r="AV85" s="27">
        <v>3</v>
      </c>
      <c r="AW85" s="27"/>
      <c r="AX85" s="21"/>
      <c r="AY85" s="21"/>
      <c r="AZ85" s="21"/>
      <c r="BA85" s="21">
        <v>4</v>
      </c>
      <c r="BB85" s="22"/>
      <c r="BC85" s="22"/>
      <c r="BD85" s="22">
        <v>3</v>
      </c>
      <c r="BE85" s="22"/>
      <c r="BF85" s="23"/>
      <c r="BG85" s="23"/>
      <c r="BH85" s="23">
        <v>3</v>
      </c>
      <c r="BI85" s="23"/>
      <c r="BJ85" s="24"/>
      <c r="BK85" s="24"/>
      <c r="BL85" s="24"/>
      <c r="BM85" s="24">
        <v>4</v>
      </c>
      <c r="BN85" s="25"/>
      <c r="BO85" s="25"/>
      <c r="BP85" s="25"/>
      <c r="BQ85" s="25">
        <v>4</v>
      </c>
      <c r="BR85" s="26"/>
      <c r="BS85" s="26"/>
      <c r="BT85" s="26"/>
      <c r="BU85" s="26">
        <v>4</v>
      </c>
      <c r="BZ85" s="170"/>
      <c r="CA85" s="44"/>
      <c r="CB85" s="171"/>
      <c r="CJ85" s="28"/>
      <c r="CO85" s="28"/>
    </row>
    <row r="86" spans="1:93">
      <c r="A86" s="17">
        <v>84</v>
      </c>
      <c r="B86" s="184">
        <v>56</v>
      </c>
      <c r="C86" s="631"/>
      <c r="D86" s="18">
        <v>1</v>
      </c>
      <c r="E86" s="19"/>
      <c r="F86" s="20"/>
      <c r="G86" s="20"/>
      <c r="H86" s="20"/>
      <c r="I86" s="20"/>
      <c r="J86" s="20">
        <v>1</v>
      </c>
      <c r="K86" s="20"/>
      <c r="L86" s="20"/>
      <c r="M86" s="20"/>
      <c r="N86" s="20"/>
      <c r="O86" s="20"/>
      <c r="P86" s="19"/>
      <c r="Q86" s="19"/>
      <c r="R86" s="21"/>
      <c r="S86" s="21"/>
      <c r="T86" s="21">
        <v>3</v>
      </c>
      <c r="U86" s="21"/>
      <c r="V86" s="22"/>
      <c r="W86" s="22"/>
      <c r="X86" s="22">
        <v>3</v>
      </c>
      <c r="Y86" s="22"/>
      <c r="Z86" s="23"/>
      <c r="AA86" s="23"/>
      <c r="AB86" s="23">
        <v>3</v>
      </c>
      <c r="AC86" s="23"/>
      <c r="AD86" s="24"/>
      <c r="AE86" s="24"/>
      <c r="AF86" s="24"/>
      <c r="AG86" s="24">
        <v>4</v>
      </c>
      <c r="AH86" s="25"/>
      <c r="AI86" s="25"/>
      <c r="AJ86" s="25">
        <v>3</v>
      </c>
      <c r="AK86" s="25"/>
      <c r="AL86" s="26"/>
      <c r="AM86" s="26"/>
      <c r="AN86" s="26"/>
      <c r="AO86" s="26">
        <v>4</v>
      </c>
      <c r="AP86" s="22"/>
      <c r="AQ86" s="22"/>
      <c r="AR86" s="22">
        <v>3</v>
      </c>
      <c r="AS86" s="22"/>
      <c r="AT86" s="27"/>
      <c r="AU86" s="27"/>
      <c r="AV86" s="27">
        <v>3</v>
      </c>
      <c r="AW86" s="27"/>
      <c r="AX86" s="21"/>
      <c r="AY86" s="21"/>
      <c r="AZ86" s="21"/>
      <c r="BA86" s="21">
        <v>4</v>
      </c>
      <c r="BB86" s="22"/>
      <c r="BC86" s="22"/>
      <c r="BD86" s="22"/>
      <c r="BE86" s="22">
        <v>4</v>
      </c>
      <c r="BF86" s="23"/>
      <c r="BG86" s="23"/>
      <c r="BH86" s="23">
        <v>3</v>
      </c>
      <c r="BI86" s="23"/>
      <c r="BJ86" s="24"/>
      <c r="BK86" s="24"/>
      <c r="BL86" s="24"/>
      <c r="BM86" s="24">
        <v>4</v>
      </c>
      <c r="BN86" s="25"/>
      <c r="BO86" s="25"/>
      <c r="BP86" s="25"/>
      <c r="BQ86" s="25">
        <v>4</v>
      </c>
      <c r="BR86" s="26"/>
      <c r="BS86" s="26"/>
      <c r="BT86" s="26"/>
      <c r="BU86" s="26">
        <v>4</v>
      </c>
      <c r="BZ86" s="170"/>
      <c r="CA86" s="44"/>
      <c r="CB86" s="171"/>
      <c r="CJ86" s="28"/>
      <c r="CO86" s="28"/>
    </row>
    <row r="87" spans="1:93">
      <c r="A87" s="17">
        <v>85</v>
      </c>
      <c r="B87" s="184">
        <v>57</v>
      </c>
      <c r="C87" s="631"/>
      <c r="D87" s="18">
        <v>1</v>
      </c>
      <c r="E87" s="19"/>
      <c r="F87" s="20"/>
      <c r="G87" s="20"/>
      <c r="H87" s="20">
        <v>1</v>
      </c>
      <c r="I87" s="20"/>
      <c r="J87" s="20"/>
      <c r="K87" s="20"/>
      <c r="L87" s="20"/>
      <c r="M87" s="20"/>
      <c r="N87" s="20"/>
      <c r="O87" s="20"/>
      <c r="P87" s="19"/>
      <c r="Q87" s="19"/>
      <c r="R87" s="21"/>
      <c r="S87" s="21"/>
      <c r="T87" s="21">
        <v>3</v>
      </c>
      <c r="U87" s="21"/>
      <c r="V87" s="22"/>
      <c r="W87" s="22"/>
      <c r="X87" s="22">
        <v>3</v>
      </c>
      <c r="Y87" s="22"/>
      <c r="Z87" s="23"/>
      <c r="AA87" s="23"/>
      <c r="AB87" s="23">
        <v>3</v>
      </c>
      <c r="AC87" s="23"/>
      <c r="AD87" s="24"/>
      <c r="AE87" s="24"/>
      <c r="AF87" s="24">
        <v>3</v>
      </c>
      <c r="AG87" s="24"/>
      <c r="AH87" s="25"/>
      <c r="AI87" s="25"/>
      <c r="AJ87" s="25">
        <v>3</v>
      </c>
      <c r="AK87" s="25"/>
      <c r="AL87" s="26"/>
      <c r="AM87" s="26"/>
      <c r="AN87" s="26">
        <v>3</v>
      </c>
      <c r="AO87" s="26"/>
      <c r="AP87" s="22"/>
      <c r="AQ87" s="22"/>
      <c r="AR87" s="22">
        <v>3</v>
      </c>
      <c r="AS87" s="22"/>
      <c r="AT87" s="27"/>
      <c r="AU87" s="27"/>
      <c r="AV87" s="27">
        <v>3</v>
      </c>
      <c r="AW87" s="27"/>
      <c r="AX87" s="21"/>
      <c r="AY87" s="21"/>
      <c r="AZ87" s="21">
        <v>3</v>
      </c>
      <c r="BA87" s="21"/>
      <c r="BB87" s="22"/>
      <c r="BC87" s="22"/>
      <c r="BD87" s="22">
        <v>3</v>
      </c>
      <c r="BE87" s="22"/>
      <c r="BF87" s="23"/>
      <c r="BG87" s="23">
        <v>2</v>
      </c>
      <c r="BH87" s="23"/>
      <c r="BI87" s="23"/>
      <c r="BJ87" s="24"/>
      <c r="BK87" s="24"/>
      <c r="BL87" s="24">
        <v>3</v>
      </c>
      <c r="BM87" s="24"/>
      <c r="BN87" s="25"/>
      <c r="BO87" s="25"/>
      <c r="BP87" s="25">
        <v>3</v>
      </c>
      <c r="BQ87" s="25"/>
      <c r="BR87" s="26"/>
      <c r="BS87" s="26"/>
      <c r="BT87" s="26">
        <v>3</v>
      </c>
      <c r="BU87" s="26"/>
      <c r="BZ87" s="170"/>
      <c r="CA87" s="44"/>
      <c r="CB87" s="171"/>
      <c r="CJ87" s="28"/>
      <c r="CO87" s="28"/>
    </row>
    <row r="88" spans="1:93">
      <c r="A88" s="17">
        <v>86</v>
      </c>
      <c r="B88" s="184">
        <v>58</v>
      </c>
      <c r="C88" s="631"/>
      <c r="D88" s="18"/>
      <c r="E88" s="19">
        <v>1</v>
      </c>
      <c r="F88" s="20"/>
      <c r="G88" s="20">
        <v>1</v>
      </c>
      <c r="H88" s="20"/>
      <c r="I88" s="20"/>
      <c r="J88" s="20"/>
      <c r="K88" s="20"/>
      <c r="L88" s="20"/>
      <c r="M88" s="20"/>
      <c r="N88" s="20"/>
      <c r="O88" s="20"/>
      <c r="P88" s="19"/>
      <c r="Q88" s="19"/>
      <c r="R88" s="21"/>
      <c r="S88" s="21"/>
      <c r="T88" s="21">
        <v>3</v>
      </c>
      <c r="U88" s="21"/>
      <c r="V88" s="22"/>
      <c r="W88" s="22"/>
      <c r="X88" s="22">
        <v>3</v>
      </c>
      <c r="Y88" s="22"/>
      <c r="Z88" s="23"/>
      <c r="AA88" s="23"/>
      <c r="AB88" s="23">
        <v>3</v>
      </c>
      <c r="AC88" s="23"/>
      <c r="AD88" s="24"/>
      <c r="AE88" s="24"/>
      <c r="AF88" s="24">
        <v>3</v>
      </c>
      <c r="AG88" s="24"/>
      <c r="AH88" s="25"/>
      <c r="AI88" s="25"/>
      <c r="AJ88" s="25">
        <v>3</v>
      </c>
      <c r="AK88" s="25"/>
      <c r="AL88" s="26"/>
      <c r="AM88" s="26"/>
      <c r="AN88" s="26">
        <v>3</v>
      </c>
      <c r="AO88" s="26"/>
      <c r="AP88" s="22"/>
      <c r="AQ88" s="22"/>
      <c r="AR88" s="22">
        <v>3</v>
      </c>
      <c r="AS88" s="22"/>
      <c r="AT88" s="27"/>
      <c r="AU88" s="27"/>
      <c r="AV88" s="27">
        <v>3</v>
      </c>
      <c r="AW88" s="27"/>
      <c r="AX88" s="21"/>
      <c r="AY88" s="21"/>
      <c r="AZ88" s="21">
        <v>3</v>
      </c>
      <c r="BA88" s="21"/>
      <c r="BB88" s="22"/>
      <c r="BC88" s="22"/>
      <c r="BD88" s="22">
        <v>3</v>
      </c>
      <c r="BE88" s="22"/>
      <c r="BF88" s="23"/>
      <c r="BG88" s="23"/>
      <c r="BH88" s="23">
        <v>3</v>
      </c>
      <c r="BI88" s="23"/>
      <c r="BJ88" s="24"/>
      <c r="BK88" s="24"/>
      <c r="BL88" s="24">
        <v>3</v>
      </c>
      <c r="BM88" s="24"/>
      <c r="BN88" s="25"/>
      <c r="BO88" s="25"/>
      <c r="BP88" s="25">
        <v>3</v>
      </c>
      <c r="BQ88" s="25"/>
      <c r="BR88" s="26"/>
      <c r="BS88" s="26"/>
      <c r="BT88" s="26">
        <v>3</v>
      </c>
      <c r="BU88" s="26"/>
      <c r="BZ88" s="170"/>
      <c r="CA88" s="44"/>
      <c r="CB88" s="171"/>
      <c r="CJ88" s="28"/>
      <c r="CO88" s="28"/>
    </row>
    <row r="89" spans="1:93">
      <c r="A89" s="17">
        <v>87</v>
      </c>
      <c r="B89" s="184">
        <v>59</v>
      </c>
      <c r="C89" s="631"/>
      <c r="D89" s="18"/>
      <c r="E89" s="19">
        <v>1</v>
      </c>
      <c r="F89" s="20"/>
      <c r="G89" s="20"/>
      <c r="H89" s="20"/>
      <c r="I89" s="20"/>
      <c r="J89" s="20">
        <v>1</v>
      </c>
      <c r="K89" s="20"/>
      <c r="L89" s="20"/>
      <c r="M89" s="20"/>
      <c r="N89" s="20"/>
      <c r="O89" s="20"/>
      <c r="P89" s="19"/>
      <c r="Q89" s="19"/>
      <c r="R89" s="21"/>
      <c r="S89" s="21"/>
      <c r="T89" s="21">
        <v>3</v>
      </c>
      <c r="U89" s="21"/>
      <c r="V89" s="22"/>
      <c r="W89" s="22"/>
      <c r="X89" s="22">
        <v>3</v>
      </c>
      <c r="Y89" s="22"/>
      <c r="Z89" s="23"/>
      <c r="AA89" s="23"/>
      <c r="AB89" s="23">
        <v>3</v>
      </c>
      <c r="AC89" s="23"/>
      <c r="AD89" s="24"/>
      <c r="AE89" s="24"/>
      <c r="AF89" s="24">
        <v>3</v>
      </c>
      <c r="AG89" s="24"/>
      <c r="AH89" s="25"/>
      <c r="AI89" s="25"/>
      <c r="AJ89" s="25">
        <v>3</v>
      </c>
      <c r="AK89" s="25"/>
      <c r="AL89" s="26"/>
      <c r="AM89" s="26"/>
      <c r="AN89" s="26">
        <v>3</v>
      </c>
      <c r="AO89" s="26"/>
      <c r="AP89" s="22"/>
      <c r="AQ89" s="22"/>
      <c r="AR89" s="22">
        <v>3</v>
      </c>
      <c r="AS89" s="22"/>
      <c r="AT89" s="27"/>
      <c r="AU89" s="27"/>
      <c r="AV89" s="27">
        <v>3</v>
      </c>
      <c r="AW89" s="27"/>
      <c r="AX89" s="21"/>
      <c r="AY89" s="21"/>
      <c r="AZ89" s="21">
        <v>3</v>
      </c>
      <c r="BA89" s="21"/>
      <c r="BB89" s="22"/>
      <c r="BC89" s="22"/>
      <c r="BD89" s="22">
        <v>3</v>
      </c>
      <c r="BE89" s="22"/>
      <c r="BF89" s="23"/>
      <c r="BG89" s="23"/>
      <c r="BH89" s="23">
        <v>3</v>
      </c>
      <c r="BI89" s="23"/>
      <c r="BJ89" s="24"/>
      <c r="BK89" s="24"/>
      <c r="BL89" s="24">
        <v>3</v>
      </c>
      <c r="BM89" s="24"/>
      <c r="BN89" s="25"/>
      <c r="BO89" s="25"/>
      <c r="BP89" s="25">
        <v>3</v>
      </c>
      <c r="BQ89" s="25"/>
      <c r="BR89" s="26"/>
      <c r="BS89" s="26"/>
      <c r="BT89" s="26">
        <v>3</v>
      </c>
      <c r="BU89" s="26"/>
      <c r="BZ89" s="170"/>
      <c r="CA89" s="44"/>
      <c r="CB89" s="171"/>
      <c r="CJ89" s="28"/>
      <c r="CO89" s="28"/>
    </row>
    <row r="90" spans="1:93">
      <c r="A90" s="17">
        <v>88</v>
      </c>
      <c r="B90" s="184">
        <v>60</v>
      </c>
      <c r="C90" s="631"/>
      <c r="D90" s="18">
        <v>1</v>
      </c>
      <c r="E90" s="19"/>
      <c r="F90" s="20"/>
      <c r="G90" s="20"/>
      <c r="H90" s="20"/>
      <c r="I90" s="20">
        <v>1</v>
      </c>
      <c r="J90" s="20"/>
      <c r="K90" s="20"/>
      <c r="L90" s="20"/>
      <c r="M90" s="20"/>
      <c r="N90" s="20"/>
      <c r="O90" s="20"/>
      <c r="P90" s="19"/>
      <c r="Q90" s="19"/>
      <c r="R90" s="21"/>
      <c r="S90" s="21"/>
      <c r="T90" s="21"/>
      <c r="U90" s="21">
        <v>4</v>
      </c>
      <c r="V90" s="22"/>
      <c r="W90" s="22"/>
      <c r="X90" s="22">
        <v>3</v>
      </c>
      <c r="Y90" s="22"/>
      <c r="Z90" s="23"/>
      <c r="AA90" s="23"/>
      <c r="AB90" s="23">
        <v>3</v>
      </c>
      <c r="AC90" s="23"/>
      <c r="AD90" s="24"/>
      <c r="AE90" s="24"/>
      <c r="AF90" s="24">
        <v>3</v>
      </c>
      <c r="AG90" s="24"/>
      <c r="AH90" s="25"/>
      <c r="AI90" s="25"/>
      <c r="AJ90" s="25">
        <v>3</v>
      </c>
      <c r="AK90" s="25"/>
      <c r="AL90" s="26"/>
      <c r="AM90" s="26"/>
      <c r="AN90" s="26">
        <v>3</v>
      </c>
      <c r="AO90" s="26"/>
      <c r="AP90" s="22"/>
      <c r="AQ90" s="22"/>
      <c r="AR90" s="22">
        <v>3</v>
      </c>
      <c r="AS90" s="22"/>
      <c r="AT90" s="27"/>
      <c r="AU90" s="27"/>
      <c r="AV90" s="27">
        <v>3</v>
      </c>
      <c r="AW90" s="27"/>
      <c r="AX90" s="21"/>
      <c r="AY90" s="21"/>
      <c r="AZ90" s="21"/>
      <c r="BA90" s="21">
        <v>4</v>
      </c>
      <c r="BB90" s="22"/>
      <c r="BC90" s="22"/>
      <c r="BD90" s="22">
        <v>3</v>
      </c>
      <c r="BE90" s="22"/>
      <c r="BF90" s="23"/>
      <c r="BG90" s="23"/>
      <c r="BH90" s="23"/>
      <c r="BI90" s="23">
        <v>4</v>
      </c>
      <c r="BJ90" s="24"/>
      <c r="BK90" s="24"/>
      <c r="BL90" s="24">
        <v>3</v>
      </c>
      <c r="BM90" s="24"/>
      <c r="BN90" s="25"/>
      <c r="BO90" s="25"/>
      <c r="BP90" s="25"/>
      <c r="BQ90" s="25">
        <v>4</v>
      </c>
      <c r="BR90" s="26"/>
      <c r="BS90" s="26"/>
      <c r="BT90" s="26">
        <v>3</v>
      </c>
      <c r="BU90" s="26"/>
      <c r="BZ90" s="170"/>
      <c r="CA90" s="44"/>
      <c r="CB90" s="171"/>
      <c r="CJ90" s="28"/>
      <c r="CO90" s="28"/>
    </row>
    <row r="91" spans="1:93">
      <c r="A91" s="17">
        <v>89</v>
      </c>
      <c r="B91" s="184">
        <v>61</v>
      </c>
      <c r="C91" s="631"/>
      <c r="D91" s="18">
        <v>1</v>
      </c>
      <c r="E91" s="19"/>
      <c r="F91" s="20"/>
      <c r="G91" s="20"/>
      <c r="H91" s="20">
        <v>1</v>
      </c>
      <c r="I91" s="20"/>
      <c r="J91" s="20"/>
      <c r="K91" s="20"/>
      <c r="L91" s="20"/>
      <c r="M91" s="20"/>
      <c r="N91" s="20"/>
      <c r="O91" s="20"/>
      <c r="P91" s="19"/>
      <c r="Q91" s="19"/>
      <c r="R91" s="21"/>
      <c r="S91" s="21"/>
      <c r="T91" s="21">
        <v>3</v>
      </c>
      <c r="U91" s="21"/>
      <c r="V91" s="22"/>
      <c r="W91" s="22"/>
      <c r="X91" s="22">
        <v>3</v>
      </c>
      <c r="Y91" s="22"/>
      <c r="Z91" s="23"/>
      <c r="AA91" s="23"/>
      <c r="AB91" s="23">
        <v>3</v>
      </c>
      <c r="AC91" s="23"/>
      <c r="AD91" s="24"/>
      <c r="AE91" s="24"/>
      <c r="AF91" s="24">
        <v>3</v>
      </c>
      <c r="AG91" s="24"/>
      <c r="AH91" s="25"/>
      <c r="AI91" s="25"/>
      <c r="AJ91" s="25">
        <v>3</v>
      </c>
      <c r="AK91" s="25"/>
      <c r="AL91" s="26"/>
      <c r="AM91" s="26"/>
      <c r="AN91" s="26">
        <v>3</v>
      </c>
      <c r="AO91" s="26"/>
      <c r="AP91" s="22"/>
      <c r="AQ91" s="22"/>
      <c r="AR91" s="22">
        <v>3</v>
      </c>
      <c r="AS91" s="22"/>
      <c r="AT91" s="27"/>
      <c r="AU91" s="27">
        <v>2</v>
      </c>
      <c r="AV91" s="27"/>
      <c r="AW91" s="27"/>
      <c r="AX91" s="21"/>
      <c r="AY91" s="21"/>
      <c r="AZ91" s="21">
        <v>3</v>
      </c>
      <c r="BA91" s="21"/>
      <c r="BB91" s="22"/>
      <c r="BC91" s="22"/>
      <c r="BD91" s="22">
        <v>3</v>
      </c>
      <c r="BE91" s="22"/>
      <c r="BF91" s="23"/>
      <c r="BG91" s="23"/>
      <c r="BH91" s="23">
        <v>3</v>
      </c>
      <c r="BI91" s="23"/>
      <c r="BJ91" s="24"/>
      <c r="BK91" s="24"/>
      <c r="BL91" s="24">
        <v>3</v>
      </c>
      <c r="BM91" s="24"/>
      <c r="BN91" s="25"/>
      <c r="BO91" s="25"/>
      <c r="BP91" s="25">
        <v>3</v>
      </c>
      <c r="BQ91" s="25"/>
      <c r="BR91" s="26"/>
      <c r="BS91" s="26"/>
      <c r="BT91" s="26">
        <v>3</v>
      </c>
      <c r="BU91" s="26"/>
      <c r="BZ91" s="170"/>
      <c r="CA91" s="44"/>
      <c r="CB91" s="171"/>
      <c r="CJ91" s="28"/>
      <c r="CO91" s="28"/>
    </row>
    <row r="92" spans="1:93">
      <c r="A92" s="17">
        <v>90</v>
      </c>
      <c r="B92" s="184">
        <v>62</v>
      </c>
      <c r="C92" s="631"/>
      <c r="D92" s="18">
        <v>1</v>
      </c>
      <c r="E92" s="19"/>
      <c r="F92" s="20"/>
      <c r="G92" s="20">
        <v>1</v>
      </c>
      <c r="H92" s="20"/>
      <c r="I92" s="20"/>
      <c r="J92" s="20"/>
      <c r="K92" s="20"/>
      <c r="L92" s="20"/>
      <c r="M92" s="20"/>
      <c r="N92" s="20"/>
      <c r="O92" s="20"/>
      <c r="P92" s="19"/>
      <c r="Q92" s="19"/>
      <c r="R92" s="21"/>
      <c r="S92" s="21"/>
      <c r="T92" s="21"/>
      <c r="U92" s="21">
        <v>4</v>
      </c>
      <c r="V92" s="22"/>
      <c r="W92" s="22"/>
      <c r="X92" s="22">
        <v>3</v>
      </c>
      <c r="Y92" s="22"/>
      <c r="Z92" s="23"/>
      <c r="AA92" s="23"/>
      <c r="AB92" s="23"/>
      <c r="AC92" s="23">
        <v>4</v>
      </c>
      <c r="AD92" s="24"/>
      <c r="AE92" s="24"/>
      <c r="AF92" s="24">
        <v>3</v>
      </c>
      <c r="AG92" s="24"/>
      <c r="AH92" s="25"/>
      <c r="AI92" s="25"/>
      <c r="AJ92" s="25"/>
      <c r="AK92" s="25">
        <v>4</v>
      </c>
      <c r="AL92" s="26"/>
      <c r="AM92" s="26"/>
      <c r="AN92" s="26"/>
      <c r="AO92" s="26">
        <v>4</v>
      </c>
      <c r="AP92" s="22"/>
      <c r="AQ92" s="22"/>
      <c r="AR92" s="22">
        <v>3</v>
      </c>
      <c r="AS92" s="22"/>
      <c r="AT92" s="27"/>
      <c r="AU92" s="27"/>
      <c r="AV92" s="27"/>
      <c r="AW92" s="27">
        <v>4</v>
      </c>
      <c r="AX92" s="21"/>
      <c r="AY92" s="21"/>
      <c r="AZ92" s="21"/>
      <c r="BA92" s="21">
        <v>4</v>
      </c>
      <c r="BB92" s="22"/>
      <c r="BC92" s="22"/>
      <c r="BD92" s="22"/>
      <c r="BE92" s="22">
        <v>4</v>
      </c>
      <c r="BF92" s="23"/>
      <c r="BG92" s="23"/>
      <c r="BH92" s="23"/>
      <c r="BI92" s="23">
        <v>4</v>
      </c>
      <c r="BJ92" s="24"/>
      <c r="BK92" s="24"/>
      <c r="BL92" s="24"/>
      <c r="BM92" s="24">
        <v>4</v>
      </c>
      <c r="BN92" s="25"/>
      <c r="BO92" s="25"/>
      <c r="BP92" s="25"/>
      <c r="BQ92" s="25">
        <v>4</v>
      </c>
      <c r="BR92" s="26"/>
      <c r="BS92" s="26"/>
      <c r="BT92" s="26"/>
      <c r="BU92" s="26">
        <v>4</v>
      </c>
      <c r="BZ92" s="170"/>
      <c r="CA92" s="44"/>
      <c r="CB92" s="171"/>
      <c r="CJ92" s="28"/>
      <c r="CO92" s="28"/>
    </row>
    <row r="93" spans="1:93">
      <c r="A93" s="17">
        <v>91</v>
      </c>
      <c r="B93" s="184">
        <v>63</v>
      </c>
      <c r="C93" s="631"/>
      <c r="D93" s="18"/>
      <c r="E93" s="19">
        <v>1</v>
      </c>
      <c r="F93" s="20"/>
      <c r="G93" s="20"/>
      <c r="H93" s="20">
        <v>1</v>
      </c>
      <c r="I93" s="20"/>
      <c r="J93" s="20"/>
      <c r="K93" s="20"/>
      <c r="L93" s="20"/>
      <c r="M93" s="20"/>
      <c r="N93" s="20"/>
      <c r="O93" s="20"/>
      <c r="P93" s="19"/>
      <c r="Q93" s="19"/>
      <c r="R93" s="21"/>
      <c r="S93" s="21"/>
      <c r="T93" s="21"/>
      <c r="U93" s="21">
        <v>4</v>
      </c>
      <c r="V93" s="22"/>
      <c r="W93" s="22"/>
      <c r="X93" s="22"/>
      <c r="Y93" s="22">
        <v>4</v>
      </c>
      <c r="Z93" s="23"/>
      <c r="AA93" s="23"/>
      <c r="AB93" s="23">
        <v>3</v>
      </c>
      <c r="AC93" s="23"/>
      <c r="AD93" s="24"/>
      <c r="AE93" s="24"/>
      <c r="AF93" s="24">
        <v>3</v>
      </c>
      <c r="AG93" s="24"/>
      <c r="AH93" s="25"/>
      <c r="AI93" s="25"/>
      <c r="AJ93" s="25">
        <v>3</v>
      </c>
      <c r="AK93" s="25"/>
      <c r="AL93" s="26"/>
      <c r="AM93" s="26"/>
      <c r="AN93" s="26">
        <v>3</v>
      </c>
      <c r="AO93" s="26"/>
      <c r="AP93" s="22"/>
      <c r="AQ93" s="22"/>
      <c r="AR93" s="22"/>
      <c r="AS93" s="22">
        <v>4</v>
      </c>
      <c r="AT93" s="27"/>
      <c r="AU93" s="27"/>
      <c r="AV93" s="27">
        <v>3</v>
      </c>
      <c r="AW93" s="27"/>
      <c r="AX93" s="21"/>
      <c r="AY93" s="21"/>
      <c r="AZ93" s="21">
        <v>3</v>
      </c>
      <c r="BA93" s="21"/>
      <c r="BB93" s="22"/>
      <c r="BC93" s="22"/>
      <c r="BD93" s="22"/>
      <c r="BE93" s="22">
        <v>4</v>
      </c>
      <c r="BF93" s="23"/>
      <c r="BG93" s="23"/>
      <c r="BH93" s="23">
        <v>3</v>
      </c>
      <c r="BI93" s="23"/>
      <c r="BJ93" s="24"/>
      <c r="BK93" s="24"/>
      <c r="BL93" s="24">
        <v>3</v>
      </c>
      <c r="BM93" s="24"/>
      <c r="BN93" s="25"/>
      <c r="BO93" s="25"/>
      <c r="BP93" s="25"/>
      <c r="BQ93" s="25">
        <v>4</v>
      </c>
      <c r="BR93" s="26"/>
      <c r="BS93" s="26"/>
      <c r="BT93" s="26">
        <v>3</v>
      </c>
      <c r="BU93" s="26"/>
      <c r="BZ93" s="170"/>
      <c r="CA93" s="44"/>
      <c r="CB93" s="171"/>
      <c r="CJ93" s="28"/>
      <c r="CO93" s="28"/>
    </row>
    <row r="94" spans="1:93">
      <c r="A94" s="17">
        <v>92</v>
      </c>
      <c r="B94" s="184">
        <v>64</v>
      </c>
      <c r="C94" s="631"/>
      <c r="D94" s="18">
        <v>1</v>
      </c>
      <c r="E94" s="19"/>
      <c r="F94" s="20"/>
      <c r="G94" s="20"/>
      <c r="H94" s="20">
        <v>1</v>
      </c>
      <c r="I94" s="20"/>
      <c r="J94" s="20"/>
      <c r="K94" s="20"/>
      <c r="L94" s="20"/>
      <c r="M94" s="20"/>
      <c r="N94" s="20"/>
      <c r="O94" s="20"/>
      <c r="P94" s="19"/>
      <c r="Q94" s="19"/>
      <c r="R94" s="21"/>
      <c r="S94" s="21"/>
      <c r="T94" s="21">
        <v>3</v>
      </c>
      <c r="U94" s="21"/>
      <c r="V94" s="22"/>
      <c r="W94" s="22"/>
      <c r="X94" s="22">
        <v>3</v>
      </c>
      <c r="Y94" s="22"/>
      <c r="Z94" s="23"/>
      <c r="AA94" s="23"/>
      <c r="AB94" s="23">
        <v>3</v>
      </c>
      <c r="AC94" s="23"/>
      <c r="AD94" s="24"/>
      <c r="AE94" s="24"/>
      <c r="AF94" s="24">
        <v>3</v>
      </c>
      <c r="AG94" s="24"/>
      <c r="AH94" s="25"/>
      <c r="AI94" s="25"/>
      <c r="AJ94" s="25">
        <v>3</v>
      </c>
      <c r="AK94" s="25"/>
      <c r="AL94" s="26"/>
      <c r="AM94" s="26"/>
      <c r="AN94" s="26">
        <v>3</v>
      </c>
      <c r="AO94" s="26"/>
      <c r="AP94" s="22"/>
      <c r="AQ94" s="22"/>
      <c r="AR94" s="22">
        <v>3</v>
      </c>
      <c r="AS94" s="22"/>
      <c r="AT94" s="27"/>
      <c r="AU94" s="27"/>
      <c r="AV94" s="27">
        <v>3</v>
      </c>
      <c r="AW94" s="27"/>
      <c r="AX94" s="21"/>
      <c r="AY94" s="21"/>
      <c r="AZ94" s="21">
        <v>3</v>
      </c>
      <c r="BA94" s="21"/>
      <c r="BB94" s="22"/>
      <c r="BC94" s="22"/>
      <c r="BD94" s="22">
        <v>3</v>
      </c>
      <c r="BE94" s="22"/>
      <c r="BF94" s="23"/>
      <c r="BG94" s="23"/>
      <c r="BH94" s="23">
        <v>3</v>
      </c>
      <c r="BI94" s="23"/>
      <c r="BJ94" s="24"/>
      <c r="BK94" s="24"/>
      <c r="BL94" s="24">
        <v>3</v>
      </c>
      <c r="BM94" s="24"/>
      <c r="BN94" s="25"/>
      <c r="BO94" s="25"/>
      <c r="BP94" s="25">
        <v>3</v>
      </c>
      <c r="BQ94" s="25"/>
      <c r="BR94" s="26"/>
      <c r="BS94" s="26"/>
      <c r="BT94" s="26">
        <v>3</v>
      </c>
      <c r="BU94" s="26"/>
      <c r="BZ94" s="170"/>
      <c r="CA94" s="44"/>
      <c r="CB94" s="171"/>
      <c r="CJ94" s="28"/>
      <c r="CO94" s="28"/>
    </row>
    <row r="95" spans="1:93">
      <c r="A95" s="17">
        <v>93</v>
      </c>
      <c r="B95" s="184">
        <v>65</v>
      </c>
      <c r="C95" s="631"/>
      <c r="D95" s="18"/>
      <c r="E95" s="19">
        <v>1</v>
      </c>
      <c r="F95" s="20"/>
      <c r="G95" s="20"/>
      <c r="H95" s="20">
        <v>1</v>
      </c>
      <c r="I95" s="20"/>
      <c r="J95" s="20"/>
      <c r="K95" s="20"/>
      <c r="L95" s="20"/>
      <c r="M95" s="20"/>
      <c r="N95" s="20"/>
      <c r="O95" s="20"/>
      <c r="P95" s="19"/>
      <c r="Q95" s="19"/>
      <c r="R95" s="21"/>
      <c r="S95" s="21"/>
      <c r="T95" s="21">
        <v>3</v>
      </c>
      <c r="U95" s="21"/>
      <c r="V95" s="22"/>
      <c r="W95" s="22"/>
      <c r="X95" s="22">
        <v>3</v>
      </c>
      <c r="Y95" s="22"/>
      <c r="Z95" s="23"/>
      <c r="AA95" s="23"/>
      <c r="AB95" s="23">
        <v>3</v>
      </c>
      <c r="AC95" s="23"/>
      <c r="AD95" s="24"/>
      <c r="AE95" s="24"/>
      <c r="AF95" s="24">
        <v>3</v>
      </c>
      <c r="AG95" s="24"/>
      <c r="AH95" s="25"/>
      <c r="AI95" s="25"/>
      <c r="AJ95" s="25">
        <v>3</v>
      </c>
      <c r="AK95" s="25"/>
      <c r="AL95" s="26"/>
      <c r="AM95" s="26"/>
      <c r="AN95" s="26">
        <v>3</v>
      </c>
      <c r="AO95" s="26"/>
      <c r="AP95" s="22"/>
      <c r="AQ95" s="22"/>
      <c r="AR95" s="22">
        <v>3</v>
      </c>
      <c r="AS95" s="22"/>
      <c r="AT95" s="27"/>
      <c r="AU95" s="27"/>
      <c r="AV95" s="27">
        <v>3</v>
      </c>
      <c r="AW95" s="27"/>
      <c r="AX95" s="21"/>
      <c r="AY95" s="21"/>
      <c r="AZ95" s="21">
        <v>3</v>
      </c>
      <c r="BA95" s="21"/>
      <c r="BB95" s="22"/>
      <c r="BC95" s="22"/>
      <c r="BD95" s="22">
        <v>3</v>
      </c>
      <c r="BE95" s="22"/>
      <c r="BF95" s="23"/>
      <c r="BG95" s="23"/>
      <c r="BH95" s="23"/>
      <c r="BI95" s="23">
        <v>4</v>
      </c>
      <c r="BJ95" s="24"/>
      <c r="BK95" s="24"/>
      <c r="BL95" s="24">
        <v>3</v>
      </c>
      <c r="BM95" s="24"/>
      <c r="BN95" s="25"/>
      <c r="BO95" s="25"/>
      <c r="BP95" s="25">
        <v>3</v>
      </c>
      <c r="BQ95" s="25"/>
      <c r="BR95" s="26"/>
      <c r="BS95" s="26"/>
      <c r="BT95" s="26">
        <v>3</v>
      </c>
      <c r="BU95" s="26"/>
      <c r="BZ95" s="170"/>
      <c r="CA95" s="44"/>
      <c r="CB95" s="171"/>
      <c r="CJ95" s="28"/>
      <c r="CO95" s="28"/>
    </row>
    <row r="96" spans="1:93">
      <c r="A96" s="17">
        <v>94</v>
      </c>
      <c r="B96" s="184">
        <v>66</v>
      </c>
      <c r="C96" s="631"/>
      <c r="D96" s="18"/>
      <c r="E96" s="19">
        <v>1</v>
      </c>
      <c r="F96" s="20"/>
      <c r="G96" s="20"/>
      <c r="H96" s="20"/>
      <c r="I96" s="20"/>
      <c r="J96" s="20">
        <v>1</v>
      </c>
      <c r="K96" s="20"/>
      <c r="L96" s="20"/>
      <c r="M96" s="20"/>
      <c r="N96" s="20"/>
      <c r="O96" s="20"/>
      <c r="P96" s="19"/>
      <c r="Q96" s="19"/>
      <c r="R96" s="21"/>
      <c r="S96" s="21"/>
      <c r="T96" s="21">
        <v>3</v>
      </c>
      <c r="U96" s="21"/>
      <c r="V96" s="22"/>
      <c r="W96" s="22"/>
      <c r="X96" s="22">
        <v>3</v>
      </c>
      <c r="Y96" s="22"/>
      <c r="Z96" s="23"/>
      <c r="AA96" s="23"/>
      <c r="AB96" s="23">
        <v>3</v>
      </c>
      <c r="AC96" s="23"/>
      <c r="AD96" s="24"/>
      <c r="AE96" s="24"/>
      <c r="AF96" s="24">
        <v>3</v>
      </c>
      <c r="AG96" s="24"/>
      <c r="AH96" s="25"/>
      <c r="AI96" s="25"/>
      <c r="AJ96" s="25">
        <v>3</v>
      </c>
      <c r="AK96" s="25"/>
      <c r="AL96" s="26"/>
      <c r="AM96" s="26"/>
      <c r="AN96" s="26">
        <v>3</v>
      </c>
      <c r="AO96" s="26"/>
      <c r="AP96" s="22"/>
      <c r="AQ96" s="22"/>
      <c r="AR96" s="22">
        <v>3</v>
      </c>
      <c r="AS96" s="22"/>
      <c r="AT96" s="27"/>
      <c r="AU96" s="27"/>
      <c r="AV96" s="27">
        <v>3</v>
      </c>
      <c r="AW96" s="27"/>
      <c r="AX96" s="21"/>
      <c r="AY96" s="21"/>
      <c r="AZ96" s="21">
        <v>3</v>
      </c>
      <c r="BA96" s="21"/>
      <c r="BB96" s="22"/>
      <c r="BC96" s="22"/>
      <c r="BD96" s="22">
        <v>3</v>
      </c>
      <c r="BE96" s="22"/>
      <c r="BF96" s="23"/>
      <c r="BG96" s="23"/>
      <c r="BH96" s="23"/>
      <c r="BI96" s="23">
        <v>4</v>
      </c>
      <c r="BJ96" s="24"/>
      <c r="BK96" s="24"/>
      <c r="BL96" s="24"/>
      <c r="BM96" s="24">
        <v>4</v>
      </c>
      <c r="BN96" s="25"/>
      <c r="BO96" s="25">
        <v>2</v>
      </c>
      <c r="BP96" s="25"/>
      <c r="BQ96" s="25"/>
      <c r="BR96" s="26"/>
      <c r="BS96" s="26"/>
      <c r="BT96" s="26">
        <v>3</v>
      </c>
      <c r="BU96" s="26"/>
      <c r="BZ96" s="170"/>
      <c r="CA96" s="44"/>
      <c r="CB96" s="171"/>
      <c r="CJ96" s="28"/>
      <c r="CO96" s="28"/>
    </row>
    <row r="97" spans="1:93">
      <c r="A97" s="17">
        <v>95</v>
      </c>
      <c r="B97" s="184">
        <v>67</v>
      </c>
      <c r="C97" s="631"/>
      <c r="D97" s="18">
        <v>1</v>
      </c>
      <c r="E97" s="19"/>
      <c r="F97" s="20"/>
      <c r="G97" s="20"/>
      <c r="H97" s="20"/>
      <c r="I97" s="20">
        <v>1</v>
      </c>
      <c r="J97" s="20"/>
      <c r="K97" s="20"/>
      <c r="L97" s="20"/>
      <c r="M97" s="20"/>
      <c r="N97" s="20"/>
      <c r="O97" s="20"/>
      <c r="P97" s="19"/>
      <c r="Q97" s="19"/>
      <c r="R97" s="21"/>
      <c r="S97" s="21"/>
      <c r="T97" s="21">
        <v>3</v>
      </c>
      <c r="U97" s="21"/>
      <c r="V97" s="22"/>
      <c r="W97" s="22"/>
      <c r="X97" s="22">
        <v>3</v>
      </c>
      <c r="Y97" s="22"/>
      <c r="Z97" s="23"/>
      <c r="AA97" s="23"/>
      <c r="AB97" s="23">
        <v>3</v>
      </c>
      <c r="AC97" s="23"/>
      <c r="AD97" s="24"/>
      <c r="AE97" s="24"/>
      <c r="AF97" s="24">
        <v>3</v>
      </c>
      <c r="AG97" s="24"/>
      <c r="AH97" s="25"/>
      <c r="AI97" s="25"/>
      <c r="AJ97" s="25">
        <v>3</v>
      </c>
      <c r="AK97" s="25"/>
      <c r="AL97" s="26"/>
      <c r="AM97" s="26"/>
      <c r="AN97" s="26">
        <v>3</v>
      </c>
      <c r="AO97" s="26"/>
      <c r="AP97" s="22"/>
      <c r="AQ97" s="22"/>
      <c r="AR97" s="22">
        <v>3</v>
      </c>
      <c r="AS97" s="22"/>
      <c r="AT97" s="27"/>
      <c r="AU97" s="27"/>
      <c r="AV97" s="27">
        <v>3</v>
      </c>
      <c r="AW97" s="27"/>
      <c r="AX97" s="21"/>
      <c r="AY97" s="21"/>
      <c r="AZ97" s="21">
        <v>3</v>
      </c>
      <c r="BA97" s="21"/>
      <c r="BB97" s="22"/>
      <c r="BC97" s="22"/>
      <c r="BD97" s="22">
        <v>3</v>
      </c>
      <c r="BE97" s="22"/>
      <c r="BF97" s="23"/>
      <c r="BG97" s="23"/>
      <c r="BH97" s="23">
        <v>3</v>
      </c>
      <c r="BI97" s="23"/>
      <c r="BJ97" s="24"/>
      <c r="BK97" s="24"/>
      <c r="BL97" s="24">
        <v>3</v>
      </c>
      <c r="BM97" s="24"/>
      <c r="BN97" s="25"/>
      <c r="BO97" s="25"/>
      <c r="BP97" s="25"/>
      <c r="BQ97" s="25">
        <v>4</v>
      </c>
      <c r="BR97" s="26"/>
      <c r="BS97" s="26"/>
      <c r="BT97" s="26">
        <v>3</v>
      </c>
      <c r="BU97" s="26"/>
      <c r="BZ97" s="170"/>
      <c r="CA97" s="44"/>
      <c r="CB97" s="171"/>
      <c r="CJ97" s="28"/>
      <c r="CO97" s="28"/>
    </row>
    <row r="98" spans="1:93">
      <c r="A98" s="17">
        <v>96</v>
      </c>
      <c r="B98" s="184">
        <v>68</v>
      </c>
      <c r="C98" s="631"/>
      <c r="D98" s="18"/>
      <c r="E98" s="19">
        <v>1</v>
      </c>
      <c r="F98" s="20"/>
      <c r="G98" s="20"/>
      <c r="H98" s="20">
        <v>1</v>
      </c>
      <c r="I98" s="20"/>
      <c r="J98" s="20"/>
      <c r="K98" s="20"/>
      <c r="L98" s="20"/>
      <c r="M98" s="20"/>
      <c r="N98" s="20"/>
      <c r="O98" s="20"/>
      <c r="P98" s="19"/>
      <c r="Q98" s="19"/>
      <c r="R98" s="21"/>
      <c r="S98" s="21"/>
      <c r="T98" s="21">
        <v>3</v>
      </c>
      <c r="U98" s="21"/>
      <c r="V98" s="22"/>
      <c r="W98" s="22"/>
      <c r="X98" s="22">
        <v>3</v>
      </c>
      <c r="Y98" s="22"/>
      <c r="Z98" s="23"/>
      <c r="AA98" s="23"/>
      <c r="AB98" s="23"/>
      <c r="AC98" s="23">
        <v>4</v>
      </c>
      <c r="AD98" s="24"/>
      <c r="AE98" s="24"/>
      <c r="AF98" s="24">
        <v>3</v>
      </c>
      <c r="AG98" s="24"/>
      <c r="AH98" s="25"/>
      <c r="AI98" s="25"/>
      <c r="AJ98" s="25">
        <v>3</v>
      </c>
      <c r="AK98" s="25"/>
      <c r="AL98" s="26"/>
      <c r="AM98" s="26"/>
      <c r="AN98" s="26"/>
      <c r="AO98" s="26">
        <v>4</v>
      </c>
      <c r="AP98" s="22"/>
      <c r="AQ98" s="22"/>
      <c r="AR98" s="22"/>
      <c r="AS98" s="22">
        <v>4</v>
      </c>
      <c r="AT98" s="27"/>
      <c r="AU98" s="27"/>
      <c r="AV98" s="27">
        <v>3</v>
      </c>
      <c r="AW98" s="27"/>
      <c r="AX98" s="21"/>
      <c r="AY98" s="21"/>
      <c r="AZ98" s="21">
        <v>3</v>
      </c>
      <c r="BA98" s="21"/>
      <c r="BB98" s="22"/>
      <c r="BC98" s="22"/>
      <c r="BD98" s="22">
        <v>3</v>
      </c>
      <c r="BE98" s="22"/>
      <c r="BF98" s="23"/>
      <c r="BG98" s="23"/>
      <c r="BH98" s="23">
        <v>3</v>
      </c>
      <c r="BI98" s="23"/>
      <c r="BJ98" s="24"/>
      <c r="BK98" s="24"/>
      <c r="BL98" s="24">
        <v>3</v>
      </c>
      <c r="BM98" s="24"/>
      <c r="BN98" s="25"/>
      <c r="BO98" s="25"/>
      <c r="BP98" s="25">
        <v>3</v>
      </c>
      <c r="BQ98" s="25"/>
      <c r="BR98" s="26"/>
      <c r="BS98" s="26"/>
      <c r="BT98" s="26">
        <v>3</v>
      </c>
      <c r="BU98" s="26"/>
      <c r="BZ98" s="170"/>
      <c r="CA98" s="44"/>
      <c r="CB98" s="171"/>
      <c r="CJ98" s="28"/>
      <c r="CO98" s="28"/>
    </row>
    <row r="99" spans="1:93">
      <c r="A99" s="17">
        <v>97</v>
      </c>
      <c r="B99" s="184">
        <v>69</v>
      </c>
      <c r="C99" s="631"/>
      <c r="D99" s="18"/>
      <c r="E99" s="19">
        <v>1</v>
      </c>
      <c r="F99" s="20"/>
      <c r="G99" s="20"/>
      <c r="H99" s="20"/>
      <c r="I99" s="20"/>
      <c r="J99" s="20">
        <v>1</v>
      </c>
      <c r="K99" s="20"/>
      <c r="L99" s="20"/>
      <c r="M99" s="20"/>
      <c r="N99" s="20"/>
      <c r="O99" s="20"/>
      <c r="P99" s="19"/>
      <c r="Q99" s="19"/>
      <c r="R99" s="21"/>
      <c r="S99" s="21"/>
      <c r="T99" s="21">
        <v>3</v>
      </c>
      <c r="U99" s="21"/>
      <c r="V99" s="22"/>
      <c r="W99" s="22"/>
      <c r="X99" s="22">
        <v>3</v>
      </c>
      <c r="Y99" s="22"/>
      <c r="Z99" s="23"/>
      <c r="AA99" s="23"/>
      <c r="AB99" s="23">
        <v>3</v>
      </c>
      <c r="AC99" s="23"/>
      <c r="AD99" s="24"/>
      <c r="AE99" s="24"/>
      <c r="AF99" s="24"/>
      <c r="AG99" s="24">
        <v>4</v>
      </c>
      <c r="AH99" s="25"/>
      <c r="AI99" s="25"/>
      <c r="AJ99" s="25"/>
      <c r="AK99" s="25">
        <v>4</v>
      </c>
      <c r="AL99" s="26"/>
      <c r="AM99" s="26"/>
      <c r="AN99" s="26">
        <v>3</v>
      </c>
      <c r="AO99" s="26"/>
      <c r="AP99" s="22"/>
      <c r="AQ99" s="22"/>
      <c r="AR99" s="22">
        <v>3</v>
      </c>
      <c r="AS99" s="22"/>
      <c r="AT99" s="27"/>
      <c r="AU99" s="27"/>
      <c r="AV99" s="27">
        <v>3</v>
      </c>
      <c r="AW99" s="27"/>
      <c r="AX99" s="21"/>
      <c r="AY99" s="21"/>
      <c r="AZ99" s="21"/>
      <c r="BA99" s="21">
        <v>4</v>
      </c>
      <c r="BB99" s="22"/>
      <c r="BC99" s="22"/>
      <c r="BD99" s="22">
        <v>3</v>
      </c>
      <c r="BE99" s="22"/>
      <c r="BF99" s="23"/>
      <c r="BG99" s="23"/>
      <c r="BH99" s="23"/>
      <c r="BI99" s="23">
        <v>4</v>
      </c>
      <c r="BJ99" s="24"/>
      <c r="BK99" s="24"/>
      <c r="BL99" s="24">
        <v>3</v>
      </c>
      <c r="BM99" s="24"/>
      <c r="BN99" s="25"/>
      <c r="BO99" s="25"/>
      <c r="BP99" s="25">
        <v>3</v>
      </c>
      <c r="BQ99" s="25"/>
      <c r="BR99" s="26"/>
      <c r="BS99" s="26"/>
      <c r="BT99" s="26">
        <v>3</v>
      </c>
      <c r="BU99" s="26"/>
      <c r="BZ99" s="170"/>
      <c r="CA99" s="44"/>
      <c r="CB99" s="171"/>
      <c r="CJ99" s="28"/>
      <c r="CO99" s="28"/>
    </row>
    <row r="100" spans="1:93">
      <c r="A100" s="17">
        <v>98</v>
      </c>
      <c r="B100" s="184">
        <v>70</v>
      </c>
      <c r="C100" s="631"/>
      <c r="D100" s="18">
        <v>1</v>
      </c>
      <c r="E100" s="19"/>
      <c r="F100" s="20"/>
      <c r="G100" s="20"/>
      <c r="H100" s="20">
        <v>1</v>
      </c>
      <c r="I100" s="20"/>
      <c r="J100" s="20"/>
      <c r="K100" s="20"/>
      <c r="L100" s="20"/>
      <c r="M100" s="20"/>
      <c r="N100" s="20"/>
      <c r="O100" s="20"/>
      <c r="P100" s="19"/>
      <c r="Q100" s="19"/>
      <c r="R100" s="21"/>
      <c r="S100" s="21"/>
      <c r="T100" s="21">
        <v>3</v>
      </c>
      <c r="U100" s="21"/>
      <c r="V100" s="22"/>
      <c r="W100" s="22"/>
      <c r="X100" s="22">
        <v>3</v>
      </c>
      <c r="Y100" s="22"/>
      <c r="Z100" s="23"/>
      <c r="AA100" s="23"/>
      <c r="AB100" s="23">
        <v>3</v>
      </c>
      <c r="AC100" s="23"/>
      <c r="AD100" s="24"/>
      <c r="AE100" s="24"/>
      <c r="AF100" s="24">
        <v>3</v>
      </c>
      <c r="AG100" s="24"/>
      <c r="AH100" s="25"/>
      <c r="AI100" s="25"/>
      <c r="AJ100" s="25">
        <v>3</v>
      </c>
      <c r="AK100" s="25"/>
      <c r="AL100" s="26"/>
      <c r="AM100" s="26"/>
      <c r="AN100" s="26">
        <v>3</v>
      </c>
      <c r="AO100" s="26"/>
      <c r="AP100" s="22"/>
      <c r="AQ100" s="22"/>
      <c r="AR100" s="22"/>
      <c r="AS100" s="22">
        <v>4</v>
      </c>
      <c r="AT100" s="27"/>
      <c r="AU100" s="27"/>
      <c r="AV100" s="27">
        <v>3</v>
      </c>
      <c r="AW100" s="27"/>
      <c r="AX100" s="21"/>
      <c r="AY100" s="21"/>
      <c r="AZ100" s="21">
        <v>3</v>
      </c>
      <c r="BA100" s="21"/>
      <c r="BB100" s="22"/>
      <c r="BC100" s="22"/>
      <c r="BD100" s="22">
        <v>3</v>
      </c>
      <c r="BE100" s="22"/>
      <c r="BF100" s="23"/>
      <c r="BG100" s="23"/>
      <c r="BH100" s="23">
        <v>3</v>
      </c>
      <c r="BI100" s="23"/>
      <c r="BJ100" s="24"/>
      <c r="BK100" s="24"/>
      <c r="BL100" s="24">
        <v>3</v>
      </c>
      <c r="BM100" s="24"/>
      <c r="BN100" s="25"/>
      <c r="BO100" s="25"/>
      <c r="BP100" s="25"/>
      <c r="BQ100" s="25">
        <v>4</v>
      </c>
      <c r="BR100" s="26"/>
      <c r="BS100" s="26"/>
      <c r="BT100" s="26"/>
      <c r="BU100" s="26">
        <v>4</v>
      </c>
      <c r="BZ100" s="170"/>
      <c r="CA100" s="44"/>
      <c r="CB100" s="171"/>
      <c r="CJ100" s="28"/>
      <c r="CO100" s="28"/>
    </row>
    <row r="101" spans="1:93">
      <c r="A101" s="17">
        <v>99</v>
      </c>
      <c r="B101" s="184">
        <v>71</v>
      </c>
      <c r="C101" s="631"/>
      <c r="D101" s="18"/>
      <c r="E101" s="19">
        <v>1</v>
      </c>
      <c r="F101" s="20"/>
      <c r="G101" s="20"/>
      <c r="H101" s="20"/>
      <c r="I101" s="20">
        <v>1</v>
      </c>
      <c r="J101" s="20"/>
      <c r="K101" s="20"/>
      <c r="L101" s="20"/>
      <c r="M101" s="20"/>
      <c r="N101" s="20"/>
      <c r="O101" s="20"/>
      <c r="P101" s="19"/>
      <c r="Q101" s="19"/>
      <c r="R101" s="21"/>
      <c r="S101" s="21"/>
      <c r="T101" s="21">
        <v>3</v>
      </c>
      <c r="U101" s="21"/>
      <c r="V101" s="22"/>
      <c r="W101" s="22"/>
      <c r="X101" s="22">
        <v>3</v>
      </c>
      <c r="Y101" s="22"/>
      <c r="Z101" s="23"/>
      <c r="AA101" s="23"/>
      <c r="AB101" s="23">
        <v>3</v>
      </c>
      <c r="AC101" s="23"/>
      <c r="AD101" s="24"/>
      <c r="AE101" s="24"/>
      <c r="AF101" s="24">
        <v>3</v>
      </c>
      <c r="AG101" s="24"/>
      <c r="AH101" s="25"/>
      <c r="AI101" s="25"/>
      <c r="AJ101" s="25">
        <v>3</v>
      </c>
      <c r="AK101" s="25"/>
      <c r="AL101" s="26"/>
      <c r="AM101" s="26"/>
      <c r="AN101" s="26">
        <v>3</v>
      </c>
      <c r="AO101" s="26"/>
      <c r="AP101" s="22"/>
      <c r="AQ101" s="22"/>
      <c r="AR101" s="22">
        <v>3</v>
      </c>
      <c r="AS101" s="22"/>
      <c r="AT101" s="27"/>
      <c r="AU101" s="27"/>
      <c r="AV101" s="27">
        <v>3</v>
      </c>
      <c r="AW101" s="27"/>
      <c r="AX101" s="21"/>
      <c r="AY101" s="21"/>
      <c r="AZ101" s="21">
        <v>3</v>
      </c>
      <c r="BA101" s="21"/>
      <c r="BB101" s="22"/>
      <c r="BC101" s="22"/>
      <c r="BD101" s="22">
        <v>3</v>
      </c>
      <c r="BE101" s="22"/>
      <c r="BF101" s="23"/>
      <c r="BG101" s="23"/>
      <c r="BH101" s="23">
        <v>3</v>
      </c>
      <c r="BI101" s="23"/>
      <c r="BJ101" s="24"/>
      <c r="BK101" s="24"/>
      <c r="BL101" s="24">
        <v>3</v>
      </c>
      <c r="BM101" s="24"/>
      <c r="BN101" s="25"/>
      <c r="BO101" s="25"/>
      <c r="BP101" s="25">
        <v>3</v>
      </c>
      <c r="BQ101" s="25"/>
      <c r="BR101" s="26"/>
      <c r="BS101" s="26"/>
      <c r="BT101" s="26"/>
      <c r="BU101" s="26">
        <v>4</v>
      </c>
      <c r="BZ101" s="170"/>
      <c r="CA101" s="44"/>
      <c r="CB101" s="171"/>
      <c r="CJ101" s="28"/>
      <c r="CO101" s="28"/>
    </row>
    <row r="102" spans="1:93">
      <c r="A102" s="17">
        <v>100</v>
      </c>
      <c r="B102" s="184">
        <v>72</v>
      </c>
      <c r="C102" s="631"/>
      <c r="D102" s="18"/>
      <c r="E102" s="19">
        <v>1</v>
      </c>
      <c r="F102" s="20"/>
      <c r="G102" s="20"/>
      <c r="H102" s="20">
        <v>1</v>
      </c>
      <c r="I102" s="20"/>
      <c r="J102" s="20"/>
      <c r="K102" s="20"/>
      <c r="L102" s="20"/>
      <c r="M102" s="20"/>
      <c r="N102" s="20"/>
      <c r="O102" s="20"/>
      <c r="P102" s="19"/>
      <c r="Q102" s="19"/>
      <c r="R102" s="21"/>
      <c r="S102" s="21"/>
      <c r="T102" s="21">
        <v>3</v>
      </c>
      <c r="U102" s="21"/>
      <c r="V102" s="22"/>
      <c r="W102" s="22"/>
      <c r="X102" s="22">
        <v>3</v>
      </c>
      <c r="Y102" s="22"/>
      <c r="Z102" s="23"/>
      <c r="AA102" s="23"/>
      <c r="AB102" s="23">
        <v>3</v>
      </c>
      <c r="AC102" s="23"/>
      <c r="AD102" s="24"/>
      <c r="AE102" s="24"/>
      <c r="AF102" s="24">
        <v>3</v>
      </c>
      <c r="AG102" s="24"/>
      <c r="AH102" s="25"/>
      <c r="AI102" s="25"/>
      <c r="AJ102" s="25"/>
      <c r="AK102" s="25">
        <v>4</v>
      </c>
      <c r="AL102" s="26"/>
      <c r="AM102" s="26"/>
      <c r="AN102" s="26">
        <v>3</v>
      </c>
      <c r="AO102" s="26"/>
      <c r="AP102" s="22"/>
      <c r="AQ102" s="22"/>
      <c r="AR102" s="22"/>
      <c r="AS102" s="22">
        <v>4</v>
      </c>
      <c r="AT102" s="27"/>
      <c r="AU102" s="27"/>
      <c r="AV102" s="27">
        <v>3</v>
      </c>
      <c r="AW102" s="27"/>
      <c r="AX102" s="21"/>
      <c r="AY102" s="21"/>
      <c r="AZ102" s="21"/>
      <c r="BA102" s="21">
        <v>4</v>
      </c>
      <c r="BB102" s="22"/>
      <c r="BC102" s="22"/>
      <c r="BD102" s="22"/>
      <c r="BE102" s="22">
        <v>4</v>
      </c>
      <c r="BF102" s="23"/>
      <c r="BG102" s="23"/>
      <c r="BH102" s="23">
        <v>3</v>
      </c>
      <c r="BI102" s="23"/>
      <c r="BJ102" s="24"/>
      <c r="BK102" s="24"/>
      <c r="BL102" s="24">
        <v>3</v>
      </c>
      <c r="BM102" s="24"/>
      <c r="BN102" s="25"/>
      <c r="BO102" s="25"/>
      <c r="BP102" s="25"/>
      <c r="BQ102" s="25">
        <v>4</v>
      </c>
      <c r="BR102" s="26"/>
      <c r="BS102" s="26"/>
      <c r="BT102" s="26"/>
      <c r="BU102" s="26">
        <v>4</v>
      </c>
      <c r="BZ102" s="170"/>
      <c r="CA102" s="44"/>
      <c r="CB102" s="171"/>
      <c r="CJ102" s="28"/>
      <c r="CO102" s="28"/>
    </row>
    <row r="103" spans="1:93">
      <c r="A103" s="17">
        <v>101</v>
      </c>
      <c r="B103" s="184">
        <v>73</v>
      </c>
      <c r="C103" s="631"/>
      <c r="D103" s="18"/>
      <c r="E103" s="19">
        <v>1</v>
      </c>
      <c r="F103" s="20"/>
      <c r="G103" s="20"/>
      <c r="H103" s="20">
        <v>1</v>
      </c>
      <c r="I103" s="20"/>
      <c r="J103" s="20"/>
      <c r="K103" s="20"/>
      <c r="L103" s="20"/>
      <c r="M103" s="20"/>
      <c r="N103" s="20"/>
      <c r="O103" s="20"/>
      <c r="P103" s="19"/>
      <c r="Q103" s="19"/>
      <c r="R103" s="21"/>
      <c r="S103" s="21"/>
      <c r="T103" s="21"/>
      <c r="U103" s="21">
        <v>4</v>
      </c>
      <c r="V103" s="22"/>
      <c r="W103" s="22"/>
      <c r="X103" s="22"/>
      <c r="Y103" s="22">
        <v>4</v>
      </c>
      <c r="Z103" s="23"/>
      <c r="AA103" s="23"/>
      <c r="AB103" s="23"/>
      <c r="AC103" s="23">
        <v>4</v>
      </c>
      <c r="AD103" s="24"/>
      <c r="AE103" s="24"/>
      <c r="AF103" s="24">
        <v>3</v>
      </c>
      <c r="AG103" s="24"/>
      <c r="AH103" s="25"/>
      <c r="AI103" s="25"/>
      <c r="AJ103" s="25">
        <v>3</v>
      </c>
      <c r="AK103" s="25"/>
      <c r="AL103" s="26"/>
      <c r="AM103" s="26"/>
      <c r="AN103" s="26"/>
      <c r="AO103" s="26">
        <v>4</v>
      </c>
      <c r="AP103" s="22"/>
      <c r="AQ103" s="22"/>
      <c r="AR103" s="22">
        <v>3</v>
      </c>
      <c r="AS103" s="22"/>
      <c r="AT103" s="27"/>
      <c r="AU103" s="27"/>
      <c r="AV103" s="27">
        <v>3</v>
      </c>
      <c r="AW103" s="27"/>
      <c r="AX103" s="21"/>
      <c r="AY103" s="21"/>
      <c r="AZ103" s="21">
        <v>3</v>
      </c>
      <c r="BA103" s="21"/>
      <c r="BB103" s="22"/>
      <c r="BC103" s="22"/>
      <c r="BD103" s="22">
        <v>3</v>
      </c>
      <c r="BE103" s="22"/>
      <c r="BF103" s="23"/>
      <c r="BG103" s="23"/>
      <c r="BH103" s="23">
        <v>3</v>
      </c>
      <c r="BI103" s="23"/>
      <c r="BJ103" s="24"/>
      <c r="BK103" s="24"/>
      <c r="BL103" s="24"/>
      <c r="BM103" s="24">
        <v>4</v>
      </c>
      <c r="BN103" s="25"/>
      <c r="BO103" s="25"/>
      <c r="BP103" s="25">
        <v>3</v>
      </c>
      <c r="BQ103" s="25"/>
      <c r="BR103" s="26"/>
      <c r="BS103" s="26"/>
      <c r="BT103" s="26"/>
      <c r="BU103" s="26">
        <v>4</v>
      </c>
      <c r="BZ103" s="170"/>
      <c r="CA103" s="44"/>
      <c r="CB103" s="171"/>
      <c r="CJ103" s="28"/>
      <c r="CO103" s="28"/>
    </row>
    <row r="104" spans="1:93">
      <c r="A104" s="17">
        <v>102</v>
      </c>
      <c r="B104" s="184">
        <v>74</v>
      </c>
      <c r="C104" s="631"/>
      <c r="D104" s="18">
        <v>1</v>
      </c>
      <c r="E104" s="19"/>
      <c r="F104" s="20"/>
      <c r="G104" s="20"/>
      <c r="H104" s="20">
        <v>1</v>
      </c>
      <c r="I104" s="20"/>
      <c r="J104" s="20"/>
      <c r="K104" s="20"/>
      <c r="L104" s="20"/>
      <c r="M104" s="20"/>
      <c r="N104" s="20"/>
      <c r="O104" s="20"/>
      <c r="P104" s="19"/>
      <c r="Q104" s="19"/>
      <c r="R104" s="21"/>
      <c r="S104" s="21"/>
      <c r="T104" s="21"/>
      <c r="U104" s="21">
        <v>4</v>
      </c>
      <c r="V104" s="22"/>
      <c r="W104" s="22"/>
      <c r="X104" s="22"/>
      <c r="Y104" s="22">
        <v>4</v>
      </c>
      <c r="Z104" s="23"/>
      <c r="AA104" s="23"/>
      <c r="AB104" s="23"/>
      <c r="AC104" s="23">
        <v>4</v>
      </c>
      <c r="AD104" s="24"/>
      <c r="AE104" s="24"/>
      <c r="AF104" s="24"/>
      <c r="AG104" s="24">
        <v>4</v>
      </c>
      <c r="AH104" s="25"/>
      <c r="AI104" s="25"/>
      <c r="AJ104" s="25"/>
      <c r="AK104" s="25">
        <v>4</v>
      </c>
      <c r="AL104" s="26"/>
      <c r="AM104" s="26"/>
      <c r="AN104" s="26"/>
      <c r="AO104" s="26">
        <v>4</v>
      </c>
      <c r="AP104" s="22"/>
      <c r="AQ104" s="22"/>
      <c r="AR104" s="22"/>
      <c r="AS104" s="22">
        <v>4</v>
      </c>
      <c r="AT104" s="27"/>
      <c r="AU104" s="27"/>
      <c r="AV104" s="27"/>
      <c r="AW104" s="27">
        <v>4</v>
      </c>
      <c r="AX104" s="21"/>
      <c r="AY104" s="21"/>
      <c r="AZ104" s="21"/>
      <c r="BA104" s="21">
        <v>4</v>
      </c>
      <c r="BB104" s="22"/>
      <c r="BC104" s="22"/>
      <c r="BD104" s="22">
        <v>3</v>
      </c>
      <c r="BE104" s="22"/>
      <c r="BF104" s="23"/>
      <c r="BG104" s="23"/>
      <c r="BH104" s="23">
        <v>3</v>
      </c>
      <c r="BI104" s="23"/>
      <c r="BJ104" s="24"/>
      <c r="BK104" s="24"/>
      <c r="BL104" s="24">
        <v>3</v>
      </c>
      <c r="BM104" s="24"/>
      <c r="BN104" s="25"/>
      <c r="BO104" s="25"/>
      <c r="BP104" s="25"/>
      <c r="BQ104" s="25">
        <v>4</v>
      </c>
      <c r="BR104" s="26"/>
      <c r="BS104" s="26"/>
      <c r="BT104" s="26">
        <v>3</v>
      </c>
      <c r="BU104" s="26"/>
      <c r="BZ104" s="170"/>
      <c r="CA104" s="44"/>
      <c r="CB104" s="171"/>
      <c r="CJ104" s="28"/>
      <c r="CO104" s="28"/>
    </row>
    <row r="105" spans="1:93">
      <c r="A105" s="17">
        <v>103</v>
      </c>
      <c r="B105" s="184">
        <v>75</v>
      </c>
      <c r="C105" s="631"/>
      <c r="D105" s="18"/>
      <c r="E105" s="19">
        <v>1</v>
      </c>
      <c r="F105" s="20"/>
      <c r="G105" s="20"/>
      <c r="H105" s="20"/>
      <c r="I105" s="20"/>
      <c r="J105" s="20">
        <v>1</v>
      </c>
      <c r="K105" s="20"/>
      <c r="L105" s="20"/>
      <c r="M105" s="20"/>
      <c r="N105" s="20"/>
      <c r="O105" s="20"/>
      <c r="P105" s="19"/>
      <c r="Q105" s="19"/>
      <c r="R105" s="21"/>
      <c r="S105" s="21"/>
      <c r="T105" s="21">
        <v>3</v>
      </c>
      <c r="U105" s="21"/>
      <c r="V105" s="22"/>
      <c r="W105" s="22"/>
      <c r="X105" s="22">
        <v>3</v>
      </c>
      <c r="Y105" s="22"/>
      <c r="Z105" s="23"/>
      <c r="AA105" s="23"/>
      <c r="AB105" s="23"/>
      <c r="AC105" s="23">
        <v>4</v>
      </c>
      <c r="AD105" s="24"/>
      <c r="AE105" s="24"/>
      <c r="AF105" s="24"/>
      <c r="AG105" s="24">
        <v>4</v>
      </c>
      <c r="AH105" s="25"/>
      <c r="AI105" s="25"/>
      <c r="AJ105" s="25"/>
      <c r="AK105" s="25">
        <v>4</v>
      </c>
      <c r="AL105" s="26"/>
      <c r="AM105" s="26"/>
      <c r="AN105" s="26"/>
      <c r="AO105" s="26">
        <v>4</v>
      </c>
      <c r="AP105" s="22"/>
      <c r="AQ105" s="22"/>
      <c r="AR105" s="22"/>
      <c r="AS105" s="22">
        <v>4</v>
      </c>
      <c r="AT105" s="27"/>
      <c r="AU105" s="27"/>
      <c r="AV105" s="27">
        <v>3</v>
      </c>
      <c r="AW105" s="27"/>
      <c r="AX105" s="21"/>
      <c r="AY105" s="21"/>
      <c r="AZ105" s="21"/>
      <c r="BA105" s="21">
        <v>4</v>
      </c>
      <c r="BB105" s="22"/>
      <c r="BC105" s="22"/>
      <c r="BD105" s="22"/>
      <c r="BE105" s="22">
        <v>4</v>
      </c>
      <c r="BF105" s="23"/>
      <c r="BG105" s="23"/>
      <c r="BH105" s="23"/>
      <c r="BI105" s="23">
        <v>4</v>
      </c>
      <c r="BJ105" s="24"/>
      <c r="BK105" s="24"/>
      <c r="BL105" s="24"/>
      <c r="BM105" s="24">
        <v>4</v>
      </c>
      <c r="BN105" s="25"/>
      <c r="BO105" s="25"/>
      <c r="BP105" s="25"/>
      <c r="BQ105" s="25">
        <v>4</v>
      </c>
      <c r="BR105" s="26"/>
      <c r="BS105" s="26"/>
      <c r="BT105" s="26"/>
      <c r="BU105" s="26">
        <v>4</v>
      </c>
      <c r="BZ105" s="170"/>
      <c r="CA105" s="44"/>
      <c r="CB105" s="171"/>
      <c r="CJ105" s="28"/>
      <c r="CO105" s="28"/>
    </row>
    <row r="106" spans="1:93">
      <c r="A106" s="17">
        <v>104</v>
      </c>
      <c r="B106" s="184">
        <v>76</v>
      </c>
      <c r="C106" s="631"/>
      <c r="D106" s="18"/>
      <c r="E106" s="19">
        <v>1</v>
      </c>
      <c r="F106" s="20"/>
      <c r="G106" s="20"/>
      <c r="H106" s="20"/>
      <c r="I106" s="20"/>
      <c r="J106" s="20">
        <v>1</v>
      </c>
      <c r="K106" s="20"/>
      <c r="L106" s="20"/>
      <c r="M106" s="20"/>
      <c r="N106" s="20"/>
      <c r="O106" s="20"/>
      <c r="P106" s="19"/>
      <c r="Q106" s="19"/>
      <c r="R106" s="21"/>
      <c r="S106" s="21"/>
      <c r="T106" s="21">
        <v>3</v>
      </c>
      <c r="U106" s="21"/>
      <c r="V106" s="22"/>
      <c r="W106" s="22"/>
      <c r="X106" s="22">
        <v>3</v>
      </c>
      <c r="Y106" s="22"/>
      <c r="Z106" s="23"/>
      <c r="AA106" s="23"/>
      <c r="AB106" s="23">
        <v>3</v>
      </c>
      <c r="AC106" s="23"/>
      <c r="AD106" s="24"/>
      <c r="AE106" s="24"/>
      <c r="AF106" s="24">
        <v>3</v>
      </c>
      <c r="AG106" s="24"/>
      <c r="AH106" s="25"/>
      <c r="AI106" s="25"/>
      <c r="AJ106" s="25"/>
      <c r="AK106" s="25">
        <v>4</v>
      </c>
      <c r="AL106" s="26"/>
      <c r="AM106" s="26"/>
      <c r="AN106" s="26"/>
      <c r="AO106" s="26">
        <v>4</v>
      </c>
      <c r="AP106" s="22"/>
      <c r="AQ106" s="22"/>
      <c r="AR106" s="22">
        <v>3</v>
      </c>
      <c r="AS106" s="22"/>
      <c r="AT106" s="27"/>
      <c r="AU106" s="27"/>
      <c r="AV106" s="27"/>
      <c r="AW106" s="27">
        <v>4</v>
      </c>
      <c r="AX106" s="21"/>
      <c r="AY106" s="21"/>
      <c r="AZ106" s="21"/>
      <c r="BA106" s="21">
        <v>4</v>
      </c>
      <c r="BB106" s="22"/>
      <c r="BC106" s="22"/>
      <c r="BD106" s="22"/>
      <c r="BE106" s="22">
        <v>4</v>
      </c>
      <c r="BF106" s="23"/>
      <c r="BG106" s="23"/>
      <c r="BH106" s="23"/>
      <c r="BI106" s="23">
        <v>4</v>
      </c>
      <c r="BJ106" s="24"/>
      <c r="BK106" s="24"/>
      <c r="BL106" s="24"/>
      <c r="BM106" s="24">
        <v>4</v>
      </c>
      <c r="BN106" s="25"/>
      <c r="BO106" s="25"/>
      <c r="BP106" s="25"/>
      <c r="BQ106" s="25">
        <v>4</v>
      </c>
      <c r="BR106" s="26"/>
      <c r="BS106" s="26"/>
      <c r="BT106" s="26"/>
      <c r="BU106" s="26">
        <v>4</v>
      </c>
      <c r="BZ106" s="170"/>
      <c r="CA106" s="44"/>
      <c r="CB106" s="171"/>
      <c r="CJ106" s="28"/>
      <c r="CO106" s="28"/>
    </row>
    <row r="107" spans="1:93">
      <c r="A107" s="17">
        <v>105</v>
      </c>
      <c r="B107" s="184">
        <v>77</v>
      </c>
      <c r="C107" s="631"/>
      <c r="D107" s="18">
        <v>1</v>
      </c>
      <c r="E107" s="19"/>
      <c r="F107" s="20"/>
      <c r="G107" s="20"/>
      <c r="H107" s="20"/>
      <c r="I107" s="20"/>
      <c r="J107" s="20">
        <v>1</v>
      </c>
      <c r="K107" s="20"/>
      <c r="L107" s="20"/>
      <c r="M107" s="20"/>
      <c r="N107" s="20"/>
      <c r="O107" s="20"/>
      <c r="P107" s="19"/>
      <c r="Q107" s="19"/>
      <c r="R107" s="21"/>
      <c r="S107" s="21"/>
      <c r="T107" s="21">
        <v>3</v>
      </c>
      <c r="U107" s="21"/>
      <c r="V107" s="22"/>
      <c r="W107" s="22"/>
      <c r="X107" s="22"/>
      <c r="Y107" s="22">
        <v>4</v>
      </c>
      <c r="Z107" s="23"/>
      <c r="AA107" s="23"/>
      <c r="AB107" s="23"/>
      <c r="AC107" s="23">
        <v>4</v>
      </c>
      <c r="AD107" s="24"/>
      <c r="AE107" s="24"/>
      <c r="AF107" s="24">
        <v>3</v>
      </c>
      <c r="AG107" s="24"/>
      <c r="AH107" s="25"/>
      <c r="AI107" s="25"/>
      <c r="AJ107" s="25"/>
      <c r="AK107" s="25">
        <v>4</v>
      </c>
      <c r="AL107" s="26"/>
      <c r="AM107" s="26"/>
      <c r="AN107" s="26"/>
      <c r="AO107" s="26">
        <v>4</v>
      </c>
      <c r="AP107" s="22"/>
      <c r="AQ107" s="22"/>
      <c r="AR107" s="22">
        <v>3</v>
      </c>
      <c r="AS107" s="22"/>
      <c r="AT107" s="27"/>
      <c r="AU107" s="27"/>
      <c r="AV107" s="27">
        <v>3</v>
      </c>
      <c r="AW107" s="27"/>
      <c r="AX107" s="21"/>
      <c r="AY107" s="21"/>
      <c r="AZ107" s="21"/>
      <c r="BA107" s="21">
        <v>4</v>
      </c>
      <c r="BB107" s="22"/>
      <c r="BC107" s="22"/>
      <c r="BD107" s="22">
        <v>3</v>
      </c>
      <c r="BE107" s="22"/>
      <c r="BF107" s="23"/>
      <c r="BG107" s="23"/>
      <c r="BH107" s="23">
        <v>3</v>
      </c>
      <c r="BI107" s="23"/>
      <c r="BJ107" s="24"/>
      <c r="BK107" s="24"/>
      <c r="BL107" s="24">
        <v>3</v>
      </c>
      <c r="BM107" s="24"/>
      <c r="BN107" s="25"/>
      <c r="BO107" s="25"/>
      <c r="BP107" s="25"/>
      <c r="BQ107" s="25">
        <v>4</v>
      </c>
      <c r="BR107" s="26"/>
      <c r="BS107" s="26"/>
      <c r="BT107" s="26"/>
      <c r="BU107" s="26">
        <v>4</v>
      </c>
      <c r="BZ107" s="170"/>
      <c r="CA107" s="44"/>
      <c r="CB107" s="171"/>
      <c r="CJ107" s="28"/>
      <c r="CO107" s="28"/>
    </row>
    <row r="108" spans="1:93">
      <c r="A108" s="17">
        <v>106</v>
      </c>
      <c r="B108" s="184">
        <v>78</v>
      </c>
      <c r="C108" s="631"/>
      <c r="D108" s="18">
        <v>1</v>
      </c>
      <c r="E108" s="19"/>
      <c r="F108" s="20"/>
      <c r="G108" s="20"/>
      <c r="H108" s="20">
        <v>1</v>
      </c>
      <c r="I108" s="20"/>
      <c r="J108" s="20"/>
      <c r="K108" s="20"/>
      <c r="L108" s="20"/>
      <c r="M108" s="20"/>
      <c r="N108" s="20"/>
      <c r="O108" s="20"/>
      <c r="P108" s="19"/>
      <c r="Q108" s="19"/>
      <c r="R108" s="21"/>
      <c r="S108" s="21"/>
      <c r="T108" s="21">
        <v>3</v>
      </c>
      <c r="U108" s="21"/>
      <c r="V108" s="22"/>
      <c r="W108" s="22"/>
      <c r="X108" s="22">
        <v>3</v>
      </c>
      <c r="Y108" s="22"/>
      <c r="Z108" s="23"/>
      <c r="AA108" s="23"/>
      <c r="AB108" s="23">
        <v>3</v>
      </c>
      <c r="AC108" s="23"/>
      <c r="AD108" s="24"/>
      <c r="AE108" s="24"/>
      <c r="AF108" s="24">
        <v>3</v>
      </c>
      <c r="AG108" s="24"/>
      <c r="AH108" s="25"/>
      <c r="AI108" s="25"/>
      <c r="AJ108" s="25">
        <v>3</v>
      </c>
      <c r="AK108" s="25"/>
      <c r="AL108" s="26"/>
      <c r="AM108" s="26"/>
      <c r="AN108" s="26">
        <v>3</v>
      </c>
      <c r="AO108" s="26"/>
      <c r="AP108" s="22"/>
      <c r="AQ108" s="22"/>
      <c r="AR108" s="22">
        <v>3</v>
      </c>
      <c r="AS108" s="22"/>
      <c r="AT108" s="27"/>
      <c r="AU108" s="27"/>
      <c r="AV108" s="27">
        <v>3</v>
      </c>
      <c r="AW108" s="27"/>
      <c r="AX108" s="21"/>
      <c r="AY108" s="21"/>
      <c r="AZ108" s="21">
        <v>3</v>
      </c>
      <c r="BA108" s="21"/>
      <c r="BB108" s="22"/>
      <c r="BC108" s="22"/>
      <c r="BD108" s="22">
        <v>3</v>
      </c>
      <c r="BE108" s="22"/>
      <c r="BF108" s="23"/>
      <c r="BG108" s="23"/>
      <c r="BH108" s="23">
        <v>3</v>
      </c>
      <c r="BI108" s="23"/>
      <c r="BJ108" s="24"/>
      <c r="BK108" s="24"/>
      <c r="BL108" s="24">
        <v>3</v>
      </c>
      <c r="BM108" s="24"/>
      <c r="BN108" s="25"/>
      <c r="BO108" s="25"/>
      <c r="BP108" s="25">
        <v>3</v>
      </c>
      <c r="BQ108" s="25"/>
      <c r="BR108" s="26"/>
      <c r="BS108" s="26"/>
      <c r="BT108" s="26">
        <v>3</v>
      </c>
      <c r="BU108" s="26"/>
      <c r="BZ108" s="170"/>
      <c r="CA108" s="44"/>
      <c r="CB108" s="171"/>
      <c r="CJ108" s="28"/>
      <c r="CO108" s="28"/>
    </row>
    <row r="109" spans="1:93">
      <c r="A109" s="17">
        <v>107</v>
      </c>
      <c r="B109" s="184">
        <v>79</v>
      </c>
      <c r="C109" s="631"/>
      <c r="D109" s="18">
        <v>1</v>
      </c>
      <c r="E109" s="19"/>
      <c r="F109" s="20"/>
      <c r="G109" s="20"/>
      <c r="H109" s="20">
        <v>1</v>
      </c>
      <c r="I109" s="20"/>
      <c r="J109" s="20"/>
      <c r="K109" s="20"/>
      <c r="L109" s="20"/>
      <c r="M109" s="20"/>
      <c r="N109" s="20"/>
      <c r="O109" s="20"/>
      <c r="P109" s="19"/>
      <c r="Q109" s="19"/>
      <c r="R109" s="21"/>
      <c r="S109" s="21"/>
      <c r="T109" s="21">
        <v>3</v>
      </c>
      <c r="U109" s="21"/>
      <c r="V109" s="22"/>
      <c r="W109" s="22"/>
      <c r="X109" s="22">
        <v>3</v>
      </c>
      <c r="Y109" s="22"/>
      <c r="Z109" s="23"/>
      <c r="AA109" s="23"/>
      <c r="AB109" s="23">
        <v>3</v>
      </c>
      <c r="AC109" s="23"/>
      <c r="AD109" s="24"/>
      <c r="AE109" s="24"/>
      <c r="AF109" s="24"/>
      <c r="AG109" s="24">
        <v>4</v>
      </c>
      <c r="AH109" s="25"/>
      <c r="AI109" s="25"/>
      <c r="AJ109" s="25">
        <v>3</v>
      </c>
      <c r="AK109" s="25"/>
      <c r="AL109" s="26"/>
      <c r="AM109" s="26"/>
      <c r="AN109" s="26">
        <v>3</v>
      </c>
      <c r="AO109" s="26"/>
      <c r="AP109" s="22"/>
      <c r="AQ109" s="22"/>
      <c r="AR109" s="22">
        <v>3</v>
      </c>
      <c r="AS109" s="22"/>
      <c r="AT109" s="27"/>
      <c r="AU109" s="27"/>
      <c r="AV109" s="27">
        <v>3</v>
      </c>
      <c r="AW109" s="27"/>
      <c r="AX109" s="21"/>
      <c r="AY109" s="21"/>
      <c r="AZ109" s="21">
        <v>3</v>
      </c>
      <c r="BA109" s="21"/>
      <c r="BB109" s="22"/>
      <c r="BC109" s="22"/>
      <c r="BD109" s="22">
        <v>3</v>
      </c>
      <c r="BE109" s="22"/>
      <c r="BF109" s="23"/>
      <c r="BG109" s="23"/>
      <c r="BH109" s="23">
        <v>3</v>
      </c>
      <c r="BI109" s="23"/>
      <c r="BJ109" s="24"/>
      <c r="BK109" s="24"/>
      <c r="BL109" s="24">
        <v>3</v>
      </c>
      <c r="BM109" s="24"/>
      <c r="BN109" s="25"/>
      <c r="BO109" s="25"/>
      <c r="BP109" s="25"/>
      <c r="BQ109" s="25">
        <v>4</v>
      </c>
      <c r="BR109" s="26"/>
      <c r="BS109" s="26"/>
      <c r="BT109" s="26">
        <v>3</v>
      </c>
      <c r="BU109" s="26"/>
      <c r="BZ109" s="170"/>
      <c r="CA109" s="44"/>
      <c r="CB109" s="171"/>
      <c r="CJ109" s="28"/>
      <c r="CO109" s="28"/>
    </row>
    <row r="110" spans="1:93">
      <c r="A110" s="17">
        <v>108</v>
      </c>
      <c r="B110" s="184">
        <v>80</v>
      </c>
      <c r="C110" s="631"/>
      <c r="D110" s="18"/>
      <c r="E110" s="19">
        <v>1</v>
      </c>
      <c r="F110" s="20"/>
      <c r="G110" s="20"/>
      <c r="H110" s="20">
        <v>1</v>
      </c>
      <c r="I110" s="20"/>
      <c r="J110" s="20"/>
      <c r="K110" s="20"/>
      <c r="L110" s="20"/>
      <c r="M110" s="20"/>
      <c r="N110" s="20"/>
      <c r="O110" s="20"/>
      <c r="P110" s="19"/>
      <c r="Q110" s="19"/>
      <c r="R110" s="21"/>
      <c r="S110" s="21"/>
      <c r="T110" s="21"/>
      <c r="U110" s="21">
        <v>4</v>
      </c>
      <c r="V110" s="22"/>
      <c r="W110" s="22"/>
      <c r="X110" s="22"/>
      <c r="Y110" s="22">
        <v>4</v>
      </c>
      <c r="Z110" s="23"/>
      <c r="AA110" s="23"/>
      <c r="AB110" s="23"/>
      <c r="AC110" s="23">
        <v>4</v>
      </c>
      <c r="AD110" s="24"/>
      <c r="AE110" s="24"/>
      <c r="AF110" s="24"/>
      <c r="AG110" s="24">
        <v>4</v>
      </c>
      <c r="AH110" s="25"/>
      <c r="AI110" s="25"/>
      <c r="AJ110" s="25"/>
      <c r="AK110" s="25">
        <v>4</v>
      </c>
      <c r="AL110" s="26"/>
      <c r="AM110" s="26"/>
      <c r="AN110" s="26"/>
      <c r="AO110" s="26">
        <v>4</v>
      </c>
      <c r="AP110" s="22"/>
      <c r="AQ110" s="22"/>
      <c r="AR110" s="22"/>
      <c r="AS110" s="22">
        <v>4</v>
      </c>
      <c r="AT110" s="27"/>
      <c r="AU110" s="27"/>
      <c r="AV110" s="27"/>
      <c r="AW110" s="27">
        <v>4</v>
      </c>
      <c r="AX110" s="21"/>
      <c r="AY110" s="21"/>
      <c r="AZ110" s="21"/>
      <c r="BA110" s="21">
        <v>4</v>
      </c>
      <c r="BB110" s="22"/>
      <c r="BC110" s="22"/>
      <c r="BD110" s="22"/>
      <c r="BE110" s="22">
        <v>4</v>
      </c>
      <c r="BF110" s="23"/>
      <c r="BG110" s="23"/>
      <c r="BH110" s="23">
        <v>3</v>
      </c>
      <c r="BI110" s="23"/>
      <c r="BJ110" s="24"/>
      <c r="BK110" s="24"/>
      <c r="BL110" s="24"/>
      <c r="BM110" s="24">
        <v>4</v>
      </c>
      <c r="BN110" s="25"/>
      <c r="BO110" s="25"/>
      <c r="BP110" s="25"/>
      <c r="BQ110" s="25">
        <v>4</v>
      </c>
      <c r="BR110" s="26"/>
      <c r="BS110" s="26"/>
      <c r="BT110" s="26"/>
      <c r="BU110" s="26">
        <v>4</v>
      </c>
      <c r="BZ110" s="170"/>
      <c r="CA110" s="44"/>
      <c r="CB110" s="171"/>
      <c r="CJ110" s="28"/>
      <c r="CO110" s="28"/>
    </row>
    <row r="111" spans="1:93">
      <c r="A111" s="17">
        <v>109</v>
      </c>
      <c r="B111" s="184">
        <v>81</v>
      </c>
      <c r="C111" s="631"/>
      <c r="D111" s="18"/>
      <c r="E111" s="19">
        <v>1</v>
      </c>
      <c r="F111" s="20"/>
      <c r="G111" s="20"/>
      <c r="H111" s="20">
        <v>1</v>
      </c>
      <c r="I111" s="20"/>
      <c r="J111" s="20"/>
      <c r="K111" s="20"/>
      <c r="L111" s="20"/>
      <c r="M111" s="20"/>
      <c r="N111" s="20"/>
      <c r="O111" s="20"/>
      <c r="P111" s="19"/>
      <c r="Q111" s="19"/>
      <c r="R111" s="21"/>
      <c r="S111" s="21"/>
      <c r="T111" s="21"/>
      <c r="U111" s="21">
        <v>4</v>
      </c>
      <c r="V111" s="22"/>
      <c r="W111" s="22"/>
      <c r="X111" s="22">
        <v>3</v>
      </c>
      <c r="Y111" s="22"/>
      <c r="Z111" s="23"/>
      <c r="AA111" s="23"/>
      <c r="AB111" s="23">
        <v>3</v>
      </c>
      <c r="AC111" s="23"/>
      <c r="AD111" s="24"/>
      <c r="AE111" s="24"/>
      <c r="AF111" s="24"/>
      <c r="AG111" s="24">
        <v>4</v>
      </c>
      <c r="AH111" s="25"/>
      <c r="AI111" s="25"/>
      <c r="AJ111" s="25"/>
      <c r="AK111" s="25">
        <v>4</v>
      </c>
      <c r="AL111" s="26"/>
      <c r="AM111" s="26"/>
      <c r="AN111" s="26"/>
      <c r="AO111" s="26">
        <v>4</v>
      </c>
      <c r="AP111" s="22"/>
      <c r="AQ111" s="22"/>
      <c r="AR111" s="22">
        <v>3</v>
      </c>
      <c r="AS111" s="22"/>
      <c r="AT111" s="27"/>
      <c r="AU111" s="27"/>
      <c r="AV111" s="27">
        <v>3</v>
      </c>
      <c r="AW111" s="27"/>
      <c r="AX111" s="21"/>
      <c r="AY111" s="21"/>
      <c r="AZ111" s="21"/>
      <c r="BA111" s="21">
        <v>4</v>
      </c>
      <c r="BB111" s="22"/>
      <c r="BC111" s="22"/>
      <c r="BD111" s="22">
        <v>3</v>
      </c>
      <c r="BE111" s="22"/>
      <c r="BF111" s="23"/>
      <c r="BG111" s="23"/>
      <c r="BH111" s="23"/>
      <c r="BI111" s="23">
        <v>4</v>
      </c>
      <c r="BJ111" s="24"/>
      <c r="BK111" s="24"/>
      <c r="BL111" s="24">
        <v>3</v>
      </c>
      <c r="BM111" s="24"/>
      <c r="BN111" s="25"/>
      <c r="BO111" s="25"/>
      <c r="BP111" s="25"/>
      <c r="BQ111" s="25">
        <v>4</v>
      </c>
      <c r="BR111" s="26"/>
      <c r="BS111" s="26"/>
      <c r="BT111" s="26">
        <v>3</v>
      </c>
      <c r="BU111" s="26"/>
      <c r="BZ111" s="170"/>
      <c r="CA111" s="44"/>
      <c r="CB111" s="171"/>
      <c r="CJ111" s="28"/>
      <c r="CO111" s="28"/>
    </row>
    <row r="112" spans="1:93">
      <c r="A112" s="17">
        <v>110</v>
      </c>
      <c r="B112" s="184">
        <v>82</v>
      </c>
      <c r="C112" s="631"/>
      <c r="D112" s="18"/>
      <c r="E112" s="19">
        <v>1</v>
      </c>
      <c r="F112" s="20"/>
      <c r="G112" s="20"/>
      <c r="H112" s="20"/>
      <c r="I112" s="20"/>
      <c r="J112" s="20"/>
      <c r="K112" s="20">
        <v>1</v>
      </c>
      <c r="L112" s="20"/>
      <c r="M112" s="20"/>
      <c r="N112" s="20"/>
      <c r="O112" s="20"/>
      <c r="P112" s="19"/>
      <c r="Q112" s="19"/>
      <c r="R112" s="21"/>
      <c r="S112" s="21"/>
      <c r="T112" s="21">
        <v>3</v>
      </c>
      <c r="U112" s="21"/>
      <c r="V112" s="22"/>
      <c r="W112" s="22"/>
      <c r="X112" s="22"/>
      <c r="Y112" s="22">
        <v>4</v>
      </c>
      <c r="Z112" s="23"/>
      <c r="AA112" s="23"/>
      <c r="AB112" s="23"/>
      <c r="AC112" s="23">
        <v>4</v>
      </c>
      <c r="AD112" s="24"/>
      <c r="AE112" s="24"/>
      <c r="AF112" s="24">
        <v>3</v>
      </c>
      <c r="AG112" s="24"/>
      <c r="AH112" s="25"/>
      <c r="AI112" s="25"/>
      <c r="AJ112" s="25"/>
      <c r="AK112" s="25">
        <v>4</v>
      </c>
      <c r="AL112" s="26"/>
      <c r="AM112" s="26"/>
      <c r="AN112" s="26">
        <v>3</v>
      </c>
      <c r="AO112" s="26"/>
      <c r="AP112" s="22"/>
      <c r="AQ112" s="22"/>
      <c r="AR112" s="22"/>
      <c r="AS112" s="22">
        <v>4</v>
      </c>
      <c r="AT112" s="27"/>
      <c r="AU112" s="27"/>
      <c r="AV112" s="27"/>
      <c r="AW112" s="27">
        <v>4</v>
      </c>
      <c r="AX112" s="21"/>
      <c r="AY112" s="21"/>
      <c r="AZ112" s="21">
        <v>3</v>
      </c>
      <c r="BA112" s="21"/>
      <c r="BB112" s="22"/>
      <c r="BC112" s="22"/>
      <c r="BD112" s="22">
        <v>3</v>
      </c>
      <c r="BE112" s="22"/>
      <c r="BF112" s="23"/>
      <c r="BG112" s="23"/>
      <c r="BH112" s="23">
        <v>3</v>
      </c>
      <c r="BI112" s="23"/>
      <c r="BJ112" s="24"/>
      <c r="BK112" s="24"/>
      <c r="BL112" s="24"/>
      <c r="BM112" s="24">
        <v>4</v>
      </c>
      <c r="BN112" s="25"/>
      <c r="BO112" s="25"/>
      <c r="BP112" s="25">
        <v>3</v>
      </c>
      <c r="BQ112" s="25"/>
      <c r="BR112" s="26"/>
      <c r="BS112" s="26"/>
      <c r="BT112" s="26">
        <v>3</v>
      </c>
      <c r="BU112" s="26"/>
      <c r="BZ112" s="170"/>
      <c r="CA112" s="44"/>
      <c r="CB112" s="171"/>
      <c r="CJ112" s="28"/>
      <c r="CO112" s="28"/>
    </row>
    <row r="113" spans="1:93">
      <c r="A113" s="17">
        <v>111</v>
      </c>
      <c r="B113" s="184">
        <v>83</v>
      </c>
      <c r="C113" s="631"/>
      <c r="D113" s="18">
        <v>1</v>
      </c>
      <c r="E113" s="19"/>
      <c r="F113" s="20"/>
      <c r="G113" s="20"/>
      <c r="H113" s="20"/>
      <c r="I113" s="20">
        <v>1</v>
      </c>
      <c r="J113" s="20"/>
      <c r="K113" s="20"/>
      <c r="L113" s="20"/>
      <c r="M113" s="20"/>
      <c r="N113" s="20"/>
      <c r="O113" s="20"/>
      <c r="P113" s="19"/>
      <c r="Q113" s="19"/>
      <c r="R113" s="21"/>
      <c r="S113" s="21"/>
      <c r="T113" s="21">
        <v>3</v>
      </c>
      <c r="U113" s="21"/>
      <c r="V113" s="22"/>
      <c r="W113" s="22"/>
      <c r="X113" s="22">
        <v>3</v>
      </c>
      <c r="Y113" s="22"/>
      <c r="Z113" s="23"/>
      <c r="AA113" s="23"/>
      <c r="AB113" s="23">
        <v>3</v>
      </c>
      <c r="AC113" s="23"/>
      <c r="AD113" s="24"/>
      <c r="AE113" s="24"/>
      <c r="AF113" s="24">
        <v>3</v>
      </c>
      <c r="AG113" s="24"/>
      <c r="AH113" s="25"/>
      <c r="AI113" s="25"/>
      <c r="AJ113" s="25">
        <v>3</v>
      </c>
      <c r="AK113" s="25"/>
      <c r="AL113" s="26"/>
      <c r="AM113" s="26"/>
      <c r="AN113" s="26">
        <v>3</v>
      </c>
      <c r="AO113" s="26"/>
      <c r="AP113" s="22"/>
      <c r="AQ113" s="22">
        <v>2</v>
      </c>
      <c r="AR113" s="22"/>
      <c r="AS113" s="22"/>
      <c r="AT113" s="27"/>
      <c r="AU113" s="27"/>
      <c r="AV113" s="27">
        <v>3</v>
      </c>
      <c r="AW113" s="27"/>
      <c r="AX113" s="21"/>
      <c r="AY113" s="21"/>
      <c r="AZ113" s="21">
        <v>3</v>
      </c>
      <c r="BA113" s="21"/>
      <c r="BB113" s="22"/>
      <c r="BC113" s="22"/>
      <c r="BD113" s="22">
        <v>3</v>
      </c>
      <c r="BE113" s="22"/>
      <c r="BF113" s="23"/>
      <c r="BG113" s="23"/>
      <c r="BH113" s="23">
        <v>3</v>
      </c>
      <c r="BI113" s="23"/>
      <c r="BJ113" s="24"/>
      <c r="BK113" s="24"/>
      <c r="BL113" s="24">
        <v>3</v>
      </c>
      <c r="BM113" s="24"/>
      <c r="BN113" s="25"/>
      <c r="BO113" s="25">
        <v>2</v>
      </c>
      <c r="BP113" s="25"/>
      <c r="BQ113" s="25"/>
      <c r="BR113" s="26"/>
      <c r="BS113" s="26"/>
      <c r="BT113" s="26">
        <v>3</v>
      </c>
      <c r="BU113" s="26"/>
      <c r="BZ113" s="170"/>
      <c r="CA113" s="44"/>
      <c r="CB113" s="171"/>
      <c r="CJ113" s="28"/>
      <c r="CO113" s="28"/>
    </row>
    <row r="114" spans="1:93">
      <c r="A114" s="17">
        <v>112</v>
      </c>
      <c r="B114" s="184">
        <v>84</v>
      </c>
      <c r="C114" s="631"/>
      <c r="D114" s="18"/>
      <c r="E114" s="19">
        <v>1</v>
      </c>
      <c r="F114" s="20"/>
      <c r="G114" s="20"/>
      <c r="H114" s="20"/>
      <c r="I114" s="20">
        <v>1</v>
      </c>
      <c r="J114" s="20"/>
      <c r="K114" s="20"/>
      <c r="L114" s="20"/>
      <c r="M114" s="20"/>
      <c r="N114" s="20"/>
      <c r="O114" s="20"/>
      <c r="P114" s="19"/>
      <c r="Q114" s="19"/>
      <c r="R114" s="21"/>
      <c r="S114" s="21"/>
      <c r="T114" s="21"/>
      <c r="U114" s="21">
        <v>4</v>
      </c>
      <c r="V114" s="22"/>
      <c r="W114" s="22"/>
      <c r="X114" s="22">
        <v>3</v>
      </c>
      <c r="Y114" s="22"/>
      <c r="Z114" s="23"/>
      <c r="AA114" s="23"/>
      <c r="AB114" s="23"/>
      <c r="AC114" s="23">
        <v>4</v>
      </c>
      <c r="AD114" s="24"/>
      <c r="AE114" s="24"/>
      <c r="AF114" s="24"/>
      <c r="AG114" s="24">
        <v>4</v>
      </c>
      <c r="AH114" s="25"/>
      <c r="AI114" s="25"/>
      <c r="AJ114" s="25"/>
      <c r="AK114" s="25">
        <v>4</v>
      </c>
      <c r="AL114" s="26"/>
      <c r="AM114" s="26"/>
      <c r="AN114" s="26"/>
      <c r="AO114" s="26">
        <v>4</v>
      </c>
      <c r="AP114" s="22"/>
      <c r="AQ114" s="22"/>
      <c r="AR114" s="22"/>
      <c r="AS114" s="22">
        <v>4</v>
      </c>
      <c r="AT114" s="27"/>
      <c r="AU114" s="27"/>
      <c r="AV114" s="27"/>
      <c r="AW114" s="27">
        <v>4</v>
      </c>
      <c r="AX114" s="21"/>
      <c r="AY114" s="21"/>
      <c r="AZ114" s="21">
        <v>3</v>
      </c>
      <c r="BA114" s="21"/>
      <c r="BB114" s="22"/>
      <c r="BC114" s="22"/>
      <c r="BD114" s="22"/>
      <c r="BE114" s="22">
        <v>4</v>
      </c>
      <c r="BF114" s="23"/>
      <c r="BG114" s="23"/>
      <c r="BH114" s="23"/>
      <c r="BI114" s="23">
        <v>4</v>
      </c>
      <c r="BJ114" s="24"/>
      <c r="BK114" s="24"/>
      <c r="BL114" s="24"/>
      <c r="BM114" s="24">
        <v>4</v>
      </c>
      <c r="BN114" s="25"/>
      <c r="BO114" s="25"/>
      <c r="BP114" s="25"/>
      <c r="BQ114" s="25">
        <v>4</v>
      </c>
      <c r="BR114" s="26"/>
      <c r="BS114" s="26"/>
      <c r="BT114" s="26"/>
      <c r="BU114" s="26">
        <v>4</v>
      </c>
      <c r="BZ114" s="170"/>
      <c r="CA114" s="44"/>
      <c r="CB114" s="171"/>
      <c r="CJ114" s="28"/>
      <c r="CO114" s="28"/>
    </row>
    <row r="115" spans="1:93">
      <c r="A115" s="17">
        <v>113</v>
      </c>
      <c r="B115" s="184">
        <v>85</v>
      </c>
      <c r="C115" s="631"/>
      <c r="D115" s="18">
        <v>1</v>
      </c>
      <c r="E115" s="19"/>
      <c r="F115" s="20"/>
      <c r="G115" s="20"/>
      <c r="H115" s="20">
        <v>1</v>
      </c>
      <c r="I115" s="20"/>
      <c r="J115" s="20"/>
      <c r="K115" s="20"/>
      <c r="L115" s="20"/>
      <c r="M115" s="20"/>
      <c r="N115" s="20"/>
      <c r="O115" s="20"/>
      <c r="P115" s="19"/>
      <c r="Q115" s="19"/>
      <c r="R115" s="21"/>
      <c r="S115" s="21"/>
      <c r="T115" s="21">
        <v>3</v>
      </c>
      <c r="U115" s="21"/>
      <c r="V115" s="22"/>
      <c r="W115" s="22"/>
      <c r="X115" s="22">
        <v>3</v>
      </c>
      <c r="Y115" s="22"/>
      <c r="Z115" s="23"/>
      <c r="AA115" s="23"/>
      <c r="AB115" s="23">
        <v>3</v>
      </c>
      <c r="AC115" s="23"/>
      <c r="AD115" s="24"/>
      <c r="AE115" s="24"/>
      <c r="AF115" s="24">
        <v>3</v>
      </c>
      <c r="AG115" s="24"/>
      <c r="AH115" s="25"/>
      <c r="AI115" s="25"/>
      <c r="AJ115" s="25"/>
      <c r="AK115" s="25">
        <v>4</v>
      </c>
      <c r="AL115" s="26"/>
      <c r="AM115" s="26"/>
      <c r="AN115" s="26">
        <v>3</v>
      </c>
      <c r="AO115" s="26"/>
      <c r="AP115" s="22"/>
      <c r="AQ115" s="22"/>
      <c r="AR115" s="22">
        <v>3</v>
      </c>
      <c r="AS115" s="22"/>
      <c r="AT115" s="27"/>
      <c r="AU115" s="27"/>
      <c r="AV115" s="27"/>
      <c r="AW115" s="27">
        <v>4</v>
      </c>
      <c r="AX115" s="21"/>
      <c r="AY115" s="21"/>
      <c r="AZ115" s="21">
        <v>3</v>
      </c>
      <c r="BA115" s="21"/>
      <c r="BB115" s="22"/>
      <c r="BC115" s="22"/>
      <c r="BD115" s="22">
        <v>3</v>
      </c>
      <c r="BE115" s="22"/>
      <c r="BF115" s="23"/>
      <c r="BG115" s="23"/>
      <c r="BH115" s="23">
        <v>3</v>
      </c>
      <c r="BI115" s="23"/>
      <c r="BJ115" s="24"/>
      <c r="BK115" s="24"/>
      <c r="BL115" s="24">
        <v>3</v>
      </c>
      <c r="BM115" s="24"/>
      <c r="BN115" s="25"/>
      <c r="BO115" s="25"/>
      <c r="BP115" s="25">
        <v>3</v>
      </c>
      <c r="BQ115" s="25"/>
      <c r="BR115" s="26"/>
      <c r="BS115" s="26"/>
      <c r="BT115" s="26">
        <v>3</v>
      </c>
      <c r="BU115" s="26"/>
      <c r="BZ115" s="170"/>
      <c r="CA115" s="44"/>
      <c r="CB115" s="171"/>
      <c r="CJ115" s="28"/>
      <c r="CO115" s="28"/>
    </row>
    <row r="116" spans="1:93">
      <c r="A116" s="17">
        <v>114</v>
      </c>
      <c r="B116" s="184">
        <v>86</v>
      </c>
      <c r="C116" s="631"/>
      <c r="D116" s="18">
        <v>1</v>
      </c>
      <c r="E116" s="19"/>
      <c r="F116" s="20"/>
      <c r="G116" s="20">
        <v>1</v>
      </c>
      <c r="H116" s="20"/>
      <c r="I116" s="20"/>
      <c r="J116" s="20"/>
      <c r="K116" s="20"/>
      <c r="L116" s="20"/>
      <c r="M116" s="20"/>
      <c r="N116" s="20"/>
      <c r="O116" s="20"/>
      <c r="P116" s="19"/>
      <c r="Q116" s="19"/>
      <c r="R116" s="21"/>
      <c r="S116" s="21"/>
      <c r="T116" s="21">
        <v>3</v>
      </c>
      <c r="U116" s="21"/>
      <c r="V116" s="22"/>
      <c r="W116" s="22"/>
      <c r="X116" s="22">
        <v>3</v>
      </c>
      <c r="Y116" s="22"/>
      <c r="Z116" s="23"/>
      <c r="AA116" s="23"/>
      <c r="AB116" s="23">
        <v>3</v>
      </c>
      <c r="AC116" s="23"/>
      <c r="AD116" s="24"/>
      <c r="AE116" s="24"/>
      <c r="AF116" s="24">
        <v>3</v>
      </c>
      <c r="AG116" s="24"/>
      <c r="AH116" s="25"/>
      <c r="AI116" s="25"/>
      <c r="AJ116" s="25">
        <v>3</v>
      </c>
      <c r="AK116" s="25"/>
      <c r="AL116" s="26"/>
      <c r="AM116" s="26"/>
      <c r="AN116" s="26">
        <v>3</v>
      </c>
      <c r="AO116" s="26"/>
      <c r="AP116" s="22"/>
      <c r="AQ116" s="22"/>
      <c r="AR116" s="22">
        <v>3</v>
      </c>
      <c r="AS116" s="22"/>
      <c r="AT116" s="27"/>
      <c r="AU116" s="27"/>
      <c r="AV116" s="27">
        <v>3</v>
      </c>
      <c r="AW116" s="27"/>
      <c r="AX116" s="21"/>
      <c r="AY116" s="21"/>
      <c r="AZ116" s="21">
        <v>3</v>
      </c>
      <c r="BA116" s="21"/>
      <c r="BB116" s="22"/>
      <c r="BC116" s="22"/>
      <c r="BD116" s="22">
        <v>3</v>
      </c>
      <c r="BE116" s="22"/>
      <c r="BF116" s="23"/>
      <c r="BG116" s="23"/>
      <c r="BH116" s="23">
        <v>3</v>
      </c>
      <c r="BI116" s="23"/>
      <c r="BJ116" s="24"/>
      <c r="BK116" s="24"/>
      <c r="BL116" s="24">
        <v>3</v>
      </c>
      <c r="BM116" s="24"/>
      <c r="BN116" s="25"/>
      <c r="BO116" s="25"/>
      <c r="BP116" s="25">
        <v>3</v>
      </c>
      <c r="BQ116" s="25"/>
      <c r="BR116" s="26"/>
      <c r="BS116" s="26"/>
      <c r="BT116" s="26">
        <v>3</v>
      </c>
      <c r="BU116" s="26"/>
      <c r="BZ116" s="170"/>
      <c r="CA116" s="44"/>
      <c r="CB116" s="171"/>
      <c r="CJ116" s="28"/>
      <c r="CO116" s="28"/>
    </row>
    <row r="117" spans="1:93">
      <c r="A117" s="17">
        <v>115</v>
      </c>
      <c r="B117" s="184">
        <v>87</v>
      </c>
      <c r="C117" s="631"/>
      <c r="D117" s="18"/>
      <c r="E117" s="19">
        <v>1</v>
      </c>
      <c r="F117" s="20"/>
      <c r="G117" s="20"/>
      <c r="H117" s="20"/>
      <c r="I117" s="20">
        <v>1</v>
      </c>
      <c r="J117" s="20"/>
      <c r="K117" s="20"/>
      <c r="L117" s="20"/>
      <c r="M117" s="20"/>
      <c r="N117" s="20"/>
      <c r="O117" s="20"/>
      <c r="P117" s="19"/>
      <c r="Q117" s="19"/>
      <c r="R117" s="21"/>
      <c r="S117" s="21"/>
      <c r="T117" s="21">
        <v>3</v>
      </c>
      <c r="U117" s="21"/>
      <c r="V117" s="22"/>
      <c r="W117" s="22"/>
      <c r="X117" s="22">
        <v>3</v>
      </c>
      <c r="Y117" s="22"/>
      <c r="Z117" s="23"/>
      <c r="AA117" s="23"/>
      <c r="AB117" s="23"/>
      <c r="AC117" s="23">
        <v>4</v>
      </c>
      <c r="AD117" s="24"/>
      <c r="AE117" s="24"/>
      <c r="AF117" s="24">
        <v>3</v>
      </c>
      <c r="AG117" s="24"/>
      <c r="AH117" s="25"/>
      <c r="AI117" s="25"/>
      <c r="AJ117" s="25">
        <v>3</v>
      </c>
      <c r="AK117" s="25"/>
      <c r="AL117" s="26"/>
      <c r="AM117" s="26"/>
      <c r="AN117" s="26"/>
      <c r="AO117" s="26">
        <v>4</v>
      </c>
      <c r="AP117" s="22"/>
      <c r="AQ117" s="22"/>
      <c r="AR117" s="22">
        <v>3</v>
      </c>
      <c r="AS117" s="22"/>
      <c r="AT117" s="27"/>
      <c r="AU117" s="27"/>
      <c r="AV117" s="27"/>
      <c r="AW117" s="27">
        <v>4</v>
      </c>
      <c r="AX117" s="21"/>
      <c r="AY117" s="21"/>
      <c r="AZ117" s="21"/>
      <c r="BA117" s="21">
        <v>4</v>
      </c>
      <c r="BB117" s="22"/>
      <c r="BC117" s="22"/>
      <c r="BD117" s="22">
        <v>3</v>
      </c>
      <c r="BE117" s="22"/>
      <c r="BF117" s="23"/>
      <c r="BG117" s="23"/>
      <c r="BH117" s="23">
        <v>3</v>
      </c>
      <c r="BI117" s="23"/>
      <c r="BJ117" s="24"/>
      <c r="BK117" s="24"/>
      <c r="BL117" s="24"/>
      <c r="BM117" s="24">
        <v>4</v>
      </c>
      <c r="BN117" s="25"/>
      <c r="BO117" s="25"/>
      <c r="BP117" s="25">
        <v>3</v>
      </c>
      <c r="BQ117" s="25"/>
      <c r="BR117" s="26"/>
      <c r="BS117" s="26"/>
      <c r="BT117" s="26"/>
      <c r="BU117" s="26">
        <v>4</v>
      </c>
      <c r="BZ117" s="170"/>
      <c r="CA117" s="44"/>
      <c r="CB117" s="171"/>
      <c r="CJ117" s="28"/>
      <c r="CO117" s="28"/>
    </row>
    <row r="118" spans="1:93">
      <c r="A118" s="17">
        <v>116</v>
      </c>
      <c r="B118" s="184">
        <v>88</v>
      </c>
      <c r="C118" s="631"/>
      <c r="D118" s="18">
        <v>1</v>
      </c>
      <c r="E118" s="19"/>
      <c r="F118" s="20"/>
      <c r="G118" s="20"/>
      <c r="H118" s="20">
        <v>1</v>
      </c>
      <c r="I118" s="20"/>
      <c r="J118" s="20"/>
      <c r="K118" s="20"/>
      <c r="L118" s="20"/>
      <c r="M118" s="20"/>
      <c r="N118" s="20"/>
      <c r="O118" s="20"/>
      <c r="P118" s="19"/>
      <c r="Q118" s="19"/>
      <c r="R118" s="21"/>
      <c r="S118" s="21"/>
      <c r="T118" s="21">
        <v>3</v>
      </c>
      <c r="U118" s="21"/>
      <c r="V118" s="22"/>
      <c r="W118" s="22"/>
      <c r="X118" s="22">
        <v>3</v>
      </c>
      <c r="Y118" s="22"/>
      <c r="Z118" s="23"/>
      <c r="AA118" s="23">
        <v>2</v>
      </c>
      <c r="AB118" s="23"/>
      <c r="AC118" s="23"/>
      <c r="AD118" s="24"/>
      <c r="AE118" s="24"/>
      <c r="AF118" s="24">
        <v>3</v>
      </c>
      <c r="AG118" s="24"/>
      <c r="AH118" s="25"/>
      <c r="AI118" s="25"/>
      <c r="AJ118" s="25">
        <v>3</v>
      </c>
      <c r="AK118" s="25"/>
      <c r="AL118" s="26"/>
      <c r="AM118" s="26"/>
      <c r="AN118" s="26">
        <v>3</v>
      </c>
      <c r="AO118" s="26"/>
      <c r="AP118" s="22"/>
      <c r="AQ118" s="22">
        <v>2</v>
      </c>
      <c r="AR118" s="22"/>
      <c r="AS118" s="22"/>
      <c r="AT118" s="27"/>
      <c r="AU118" s="27"/>
      <c r="AV118" s="27">
        <v>3</v>
      </c>
      <c r="AW118" s="27"/>
      <c r="AX118" s="21"/>
      <c r="AY118" s="21"/>
      <c r="AZ118" s="21">
        <v>3</v>
      </c>
      <c r="BA118" s="21"/>
      <c r="BB118" s="22"/>
      <c r="BC118" s="22"/>
      <c r="BD118" s="22">
        <v>3</v>
      </c>
      <c r="BE118" s="22"/>
      <c r="BF118" s="23"/>
      <c r="BG118" s="23"/>
      <c r="BH118" s="23">
        <v>3</v>
      </c>
      <c r="BI118" s="23"/>
      <c r="BJ118" s="24"/>
      <c r="BK118" s="24"/>
      <c r="BL118" s="24">
        <v>3</v>
      </c>
      <c r="BM118" s="24"/>
      <c r="BN118" s="25"/>
      <c r="BO118" s="25"/>
      <c r="BP118" s="25">
        <v>3</v>
      </c>
      <c r="BQ118" s="25"/>
      <c r="BR118" s="26"/>
      <c r="BS118" s="26"/>
      <c r="BT118" s="26">
        <v>3</v>
      </c>
      <c r="BU118" s="26"/>
      <c r="BZ118" s="170"/>
      <c r="CA118" s="44"/>
      <c r="CB118" s="171"/>
      <c r="CJ118" s="28"/>
      <c r="CO118" s="28"/>
    </row>
    <row r="119" spans="1:93">
      <c r="A119" s="17">
        <v>117</v>
      </c>
      <c r="B119" s="184">
        <v>89</v>
      </c>
      <c r="C119" s="631"/>
      <c r="D119" s="18"/>
      <c r="E119" s="19">
        <v>1</v>
      </c>
      <c r="F119" s="20"/>
      <c r="G119" s="20">
        <v>1</v>
      </c>
      <c r="H119" s="20"/>
      <c r="I119" s="20"/>
      <c r="J119" s="20"/>
      <c r="K119" s="20"/>
      <c r="L119" s="20"/>
      <c r="M119" s="20"/>
      <c r="N119" s="20"/>
      <c r="O119" s="20"/>
      <c r="P119" s="19"/>
      <c r="Q119" s="19"/>
      <c r="R119" s="21"/>
      <c r="S119" s="21"/>
      <c r="T119" s="21"/>
      <c r="U119" s="21">
        <v>4</v>
      </c>
      <c r="V119" s="22"/>
      <c r="W119" s="22"/>
      <c r="X119" s="22"/>
      <c r="Y119" s="22">
        <v>4</v>
      </c>
      <c r="Z119" s="23"/>
      <c r="AA119" s="23"/>
      <c r="AB119" s="23"/>
      <c r="AC119" s="23">
        <v>4</v>
      </c>
      <c r="AD119" s="24"/>
      <c r="AE119" s="24"/>
      <c r="AF119" s="24"/>
      <c r="AG119" s="24">
        <v>4</v>
      </c>
      <c r="AH119" s="25"/>
      <c r="AI119" s="25"/>
      <c r="AJ119" s="25"/>
      <c r="AK119" s="25">
        <v>4</v>
      </c>
      <c r="AL119" s="26"/>
      <c r="AM119" s="26"/>
      <c r="AN119" s="26"/>
      <c r="AO119" s="26">
        <v>4</v>
      </c>
      <c r="AP119" s="22"/>
      <c r="AQ119" s="22"/>
      <c r="AR119" s="22"/>
      <c r="AS119" s="22">
        <v>4</v>
      </c>
      <c r="AT119" s="27"/>
      <c r="AU119" s="27"/>
      <c r="AV119" s="27">
        <v>3</v>
      </c>
      <c r="AW119" s="27"/>
      <c r="AX119" s="21"/>
      <c r="AY119" s="21"/>
      <c r="AZ119" s="21"/>
      <c r="BA119" s="21">
        <v>4</v>
      </c>
      <c r="BB119" s="22"/>
      <c r="BC119" s="22"/>
      <c r="BD119" s="22"/>
      <c r="BE119" s="22">
        <v>4</v>
      </c>
      <c r="BF119" s="23"/>
      <c r="BG119" s="23"/>
      <c r="BH119" s="23"/>
      <c r="BI119" s="23">
        <v>4</v>
      </c>
      <c r="BJ119" s="24"/>
      <c r="BK119" s="24"/>
      <c r="BL119" s="24"/>
      <c r="BM119" s="24">
        <v>4</v>
      </c>
      <c r="BN119" s="25"/>
      <c r="BO119" s="25"/>
      <c r="BP119" s="25"/>
      <c r="BQ119" s="25">
        <v>4</v>
      </c>
      <c r="BR119" s="26"/>
      <c r="BS119" s="26"/>
      <c r="BT119" s="26"/>
      <c r="BU119" s="26">
        <v>4</v>
      </c>
      <c r="BZ119" s="170"/>
      <c r="CA119" s="44"/>
      <c r="CB119" s="171"/>
      <c r="CJ119" s="28"/>
      <c r="CO119" s="28"/>
    </row>
    <row r="120" spans="1:93">
      <c r="A120" s="17">
        <v>118</v>
      </c>
      <c r="B120" s="184">
        <v>90</v>
      </c>
      <c r="C120" s="631"/>
      <c r="D120" s="18"/>
      <c r="E120" s="19">
        <v>1</v>
      </c>
      <c r="F120" s="20"/>
      <c r="G120" s="20"/>
      <c r="H120" s="20">
        <v>1</v>
      </c>
      <c r="I120" s="20"/>
      <c r="J120" s="20"/>
      <c r="K120" s="20"/>
      <c r="L120" s="20"/>
      <c r="M120" s="20"/>
      <c r="N120" s="20"/>
      <c r="O120" s="20"/>
      <c r="P120" s="19"/>
      <c r="Q120" s="19"/>
      <c r="R120" s="21"/>
      <c r="S120" s="21"/>
      <c r="T120" s="21"/>
      <c r="U120" s="21">
        <v>4</v>
      </c>
      <c r="V120" s="22"/>
      <c r="W120" s="22"/>
      <c r="X120" s="22">
        <v>3</v>
      </c>
      <c r="Y120" s="22"/>
      <c r="Z120" s="23"/>
      <c r="AA120" s="23"/>
      <c r="AB120" s="23"/>
      <c r="AC120" s="23">
        <v>4</v>
      </c>
      <c r="AD120" s="24"/>
      <c r="AE120" s="24"/>
      <c r="AF120" s="24">
        <v>3</v>
      </c>
      <c r="AG120" s="24"/>
      <c r="AH120" s="25"/>
      <c r="AI120" s="25"/>
      <c r="AJ120" s="25"/>
      <c r="AK120" s="25">
        <v>4</v>
      </c>
      <c r="AL120" s="26"/>
      <c r="AM120" s="26"/>
      <c r="AN120" s="26">
        <v>3</v>
      </c>
      <c r="AO120" s="26"/>
      <c r="AP120" s="22"/>
      <c r="AQ120" s="22"/>
      <c r="AR120" s="22">
        <v>3</v>
      </c>
      <c r="AS120" s="22"/>
      <c r="AT120" s="27"/>
      <c r="AU120" s="27"/>
      <c r="AV120" s="27">
        <v>3</v>
      </c>
      <c r="AW120" s="27"/>
      <c r="AX120" s="21"/>
      <c r="AY120" s="21"/>
      <c r="AZ120" s="21"/>
      <c r="BA120" s="21">
        <v>4</v>
      </c>
      <c r="BB120" s="22"/>
      <c r="BC120" s="22"/>
      <c r="BD120" s="22">
        <v>3</v>
      </c>
      <c r="BE120" s="22"/>
      <c r="BF120" s="23"/>
      <c r="BG120" s="23"/>
      <c r="BH120" s="23">
        <v>3</v>
      </c>
      <c r="BI120" s="23"/>
      <c r="BJ120" s="24"/>
      <c r="BK120" s="24"/>
      <c r="BL120" s="24">
        <v>3</v>
      </c>
      <c r="BM120" s="24"/>
      <c r="BN120" s="25"/>
      <c r="BO120" s="25"/>
      <c r="BP120" s="25"/>
      <c r="BQ120" s="25">
        <v>4</v>
      </c>
      <c r="BR120" s="26"/>
      <c r="BS120" s="26"/>
      <c r="BT120" s="26"/>
      <c r="BU120" s="26">
        <v>4</v>
      </c>
      <c r="BZ120" s="170"/>
      <c r="CA120" s="44"/>
      <c r="CB120" s="171"/>
      <c r="CJ120" s="28"/>
      <c r="CO120" s="28"/>
    </row>
    <row r="121" spans="1:93">
      <c r="A121" s="17">
        <v>119</v>
      </c>
      <c r="B121" s="184">
        <v>91</v>
      </c>
      <c r="C121" s="631"/>
      <c r="D121" s="18"/>
      <c r="E121" s="19">
        <v>1</v>
      </c>
      <c r="F121" s="20"/>
      <c r="G121" s="20"/>
      <c r="H121" s="20">
        <v>1</v>
      </c>
      <c r="I121" s="20"/>
      <c r="J121" s="20"/>
      <c r="K121" s="20"/>
      <c r="L121" s="20"/>
      <c r="M121" s="20"/>
      <c r="N121" s="20"/>
      <c r="O121" s="20"/>
      <c r="P121" s="19"/>
      <c r="Q121" s="19"/>
      <c r="R121" s="21"/>
      <c r="S121" s="21"/>
      <c r="T121" s="21"/>
      <c r="U121" s="21">
        <v>4</v>
      </c>
      <c r="V121" s="22"/>
      <c r="W121" s="22"/>
      <c r="X121" s="22"/>
      <c r="Y121" s="22">
        <v>4</v>
      </c>
      <c r="Z121" s="23"/>
      <c r="AA121" s="23"/>
      <c r="AB121" s="23"/>
      <c r="AC121" s="23">
        <v>4</v>
      </c>
      <c r="AD121" s="24"/>
      <c r="AE121" s="24"/>
      <c r="AF121" s="24"/>
      <c r="AG121" s="24">
        <v>4</v>
      </c>
      <c r="AH121" s="25"/>
      <c r="AI121" s="25"/>
      <c r="AJ121" s="25"/>
      <c r="AK121" s="25">
        <v>4</v>
      </c>
      <c r="AL121" s="26"/>
      <c r="AM121" s="26"/>
      <c r="AN121" s="26"/>
      <c r="AO121" s="26">
        <v>4</v>
      </c>
      <c r="AP121" s="22"/>
      <c r="AQ121" s="22"/>
      <c r="AR121" s="22"/>
      <c r="AS121" s="22">
        <v>4</v>
      </c>
      <c r="AT121" s="27"/>
      <c r="AU121" s="27"/>
      <c r="AV121" s="27"/>
      <c r="AW121" s="27">
        <v>4</v>
      </c>
      <c r="AX121" s="21"/>
      <c r="AY121" s="21"/>
      <c r="AZ121" s="21"/>
      <c r="BA121" s="21">
        <v>4</v>
      </c>
      <c r="BB121" s="22"/>
      <c r="BC121" s="22"/>
      <c r="BD121" s="22"/>
      <c r="BE121" s="22">
        <v>4</v>
      </c>
      <c r="BF121" s="23"/>
      <c r="BG121" s="23"/>
      <c r="BH121" s="23"/>
      <c r="BI121" s="23">
        <v>4</v>
      </c>
      <c r="BJ121" s="24"/>
      <c r="BK121" s="24"/>
      <c r="BL121" s="24"/>
      <c r="BM121" s="24">
        <v>4</v>
      </c>
      <c r="BN121" s="25"/>
      <c r="BO121" s="25"/>
      <c r="BP121" s="25"/>
      <c r="BQ121" s="25">
        <v>4</v>
      </c>
      <c r="BR121" s="26"/>
      <c r="BS121" s="26"/>
      <c r="BT121" s="26"/>
      <c r="BU121" s="26">
        <v>4</v>
      </c>
      <c r="BZ121" s="170"/>
      <c r="CA121" s="44"/>
      <c r="CB121" s="171"/>
      <c r="CJ121" s="28"/>
      <c r="CO121" s="28"/>
    </row>
    <row r="122" spans="1:93">
      <c r="A122" s="17">
        <v>120</v>
      </c>
      <c r="B122" s="184">
        <v>92</v>
      </c>
      <c r="C122" s="631"/>
      <c r="D122" s="18">
        <v>1</v>
      </c>
      <c r="E122" s="19"/>
      <c r="F122" s="20"/>
      <c r="G122" s="20"/>
      <c r="H122" s="20"/>
      <c r="I122" s="20">
        <v>1</v>
      </c>
      <c r="J122" s="20"/>
      <c r="K122" s="20"/>
      <c r="L122" s="20"/>
      <c r="M122" s="20"/>
      <c r="N122" s="20"/>
      <c r="O122" s="20"/>
      <c r="P122" s="19"/>
      <c r="Q122" s="19"/>
      <c r="R122" s="21"/>
      <c r="S122" s="21"/>
      <c r="T122" s="21"/>
      <c r="U122" s="21">
        <v>4</v>
      </c>
      <c r="V122" s="22"/>
      <c r="W122" s="22"/>
      <c r="X122" s="22"/>
      <c r="Y122" s="22">
        <v>4</v>
      </c>
      <c r="Z122" s="23"/>
      <c r="AA122" s="23"/>
      <c r="AB122" s="23"/>
      <c r="AC122" s="23">
        <v>4</v>
      </c>
      <c r="AD122" s="24"/>
      <c r="AE122" s="24"/>
      <c r="AF122" s="24">
        <v>3</v>
      </c>
      <c r="AG122" s="24"/>
      <c r="AH122" s="25"/>
      <c r="AI122" s="25"/>
      <c r="AJ122" s="25">
        <v>3</v>
      </c>
      <c r="AK122" s="25"/>
      <c r="AL122" s="26"/>
      <c r="AM122" s="26"/>
      <c r="AN122" s="26"/>
      <c r="AO122" s="26">
        <v>4</v>
      </c>
      <c r="AP122" s="22"/>
      <c r="AQ122" s="22"/>
      <c r="AR122" s="22"/>
      <c r="AS122" s="22">
        <v>4</v>
      </c>
      <c r="AT122" s="27"/>
      <c r="AU122" s="27"/>
      <c r="AV122" s="27">
        <v>3</v>
      </c>
      <c r="AW122" s="27"/>
      <c r="AX122" s="21"/>
      <c r="AY122" s="21"/>
      <c r="AZ122" s="21"/>
      <c r="BA122" s="21">
        <v>4</v>
      </c>
      <c r="BB122" s="22"/>
      <c r="BC122" s="22"/>
      <c r="BD122" s="22">
        <v>3</v>
      </c>
      <c r="BE122" s="22"/>
      <c r="BF122" s="23"/>
      <c r="BG122" s="23"/>
      <c r="BH122" s="23">
        <v>3</v>
      </c>
      <c r="BI122" s="23"/>
      <c r="BJ122" s="24"/>
      <c r="BK122" s="24"/>
      <c r="BL122" s="24">
        <v>3</v>
      </c>
      <c r="BM122" s="24"/>
      <c r="BN122" s="25"/>
      <c r="BO122" s="25"/>
      <c r="BP122" s="25">
        <v>3</v>
      </c>
      <c r="BQ122" s="25"/>
      <c r="BR122" s="26"/>
      <c r="BS122" s="26"/>
      <c r="BT122" s="26"/>
      <c r="BU122" s="26">
        <v>4</v>
      </c>
      <c r="BZ122" s="170"/>
      <c r="CA122" s="44"/>
      <c r="CB122" s="171"/>
      <c r="CJ122" s="28"/>
      <c r="CO122" s="28"/>
    </row>
    <row r="123" spans="1:93">
      <c r="A123" s="17">
        <v>121</v>
      </c>
      <c r="B123" s="184">
        <v>93</v>
      </c>
      <c r="C123" s="631"/>
      <c r="D123" s="18"/>
      <c r="E123" s="19">
        <v>1</v>
      </c>
      <c r="F123" s="20"/>
      <c r="G123" s="20"/>
      <c r="H123" s="20"/>
      <c r="I123" s="20"/>
      <c r="J123" s="20">
        <v>1</v>
      </c>
      <c r="K123" s="20"/>
      <c r="L123" s="20"/>
      <c r="M123" s="20"/>
      <c r="N123" s="20"/>
      <c r="O123" s="20"/>
      <c r="P123" s="19"/>
      <c r="Q123" s="19"/>
      <c r="R123" s="21"/>
      <c r="S123" s="21"/>
      <c r="T123" s="21">
        <v>3</v>
      </c>
      <c r="U123" s="21"/>
      <c r="V123" s="22"/>
      <c r="W123" s="22"/>
      <c r="X123" s="22">
        <v>3</v>
      </c>
      <c r="Y123" s="22"/>
      <c r="Z123" s="23"/>
      <c r="AA123" s="23"/>
      <c r="AB123" s="23">
        <v>3</v>
      </c>
      <c r="AC123" s="23"/>
      <c r="AD123" s="24"/>
      <c r="AE123" s="24"/>
      <c r="AF123" s="24">
        <v>3</v>
      </c>
      <c r="AG123" s="24"/>
      <c r="AH123" s="25"/>
      <c r="AI123" s="25"/>
      <c r="AJ123" s="25">
        <v>3</v>
      </c>
      <c r="AK123" s="25"/>
      <c r="AL123" s="26"/>
      <c r="AM123" s="26"/>
      <c r="AN123" s="26">
        <v>3</v>
      </c>
      <c r="AO123" s="26"/>
      <c r="AP123" s="22"/>
      <c r="AQ123" s="22"/>
      <c r="AR123" s="22">
        <v>3</v>
      </c>
      <c r="AS123" s="22"/>
      <c r="AT123" s="27"/>
      <c r="AU123" s="27"/>
      <c r="AV123" s="27">
        <v>3</v>
      </c>
      <c r="AW123" s="27"/>
      <c r="AX123" s="21"/>
      <c r="AY123" s="21"/>
      <c r="AZ123" s="21">
        <v>3</v>
      </c>
      <c r="BA123" s="21"/>
      <c r="BB123" s="22"/>
      <c r="BC123" s="22"/>
      <c r="BD123" s="22">
        <v>3</v>
      </c>
      <c r="BE123" s="22"/>
      <c r="BF123" s="23"/>
      <c r="BG123" s="23">
        <v>2</v>
      </c>
      <c r="BH123" s="23"/>
      <c r="BI123" s="23"/>
      <c r="BJ123" s="24"/>
      <c r="BK123" s="24">
        <v>2</v>
      </c>
      <c r="BL123" s="24"/>
      <c r="BM123" s="24"/>
      <c r="BN123" s="25"/>
      <c r="BO123" s="25"/>
      <c r="BP123" s="25">
        <v>3</v>
      </c>
      <c r="BQ123" s="25"/>
      <c r="BR123" s="26"/>
      <c r="BS123" s="26"/>
      <c r="BT123" s="26">
        <v>3</v>
      </c>
      <c r="BU123" s="26"/>
      <c r="BZ123" s="170"/>
      <c r="CA123" s="44"/>
      <c r="CB123" s="171"/>
      <c r="CJ123" s="28"/>
      <c r="CO123" s="28"/>
    </row>
    <row r="124" spans="1:93">
      <c r="A124" s="17">
        <v>122</v>
      </c>
      <c r="B124" s="184">
        <v>94</v>
      </c>
      <c r="C124" s="631"/>
      <c r="D124" s="18"/>
      <c r="E124" s="19">
        <v>1</v>
      </c>
      <c r="F124" s="20"/>
      <c r="G124" s="20"/>
      <c r="H124" s="20">
        <v>1</v>
      </c>
      <c r="I124" s="20"/>
      <c r="J124" s="20"/>
      <c r="K124" s="20"/>
      <c r="L124" s="20"/>
      <c r="M124" s="20"/>
      <c r="N124" s="20"/>
      <c r="O124" s="20"/>
      <c r="P124" s="19"/>
      <c r="Q124" s="19"/>
      <c r="R124" s="21"/>
      <c r="S124" s="21"/>
      <c r="T124" s="21">
        <v>3</v>
      </c>
      <c r="U124" s="21"/>
      <c r="V124" s="22"/>
      <c r="W124" s="22"/>
      <c r="X124" s="22">
        <v>3</v>
      </c>
      <c r="Y124" s="22"/>
      <c r="Z124" s="23"/>
      <c r="AA124" s="23"/>
      <c r="AB124" s="23">
        <v>3</v>
      </c>
      <c r="AC124" s="23"/>
      <c r="AD124" s="24"/>
      <c r="AE124" s="24"/>
      <c r="AF124" s="24">
        <v>3</v>
      </c>
      <c r="AG124" s="24"/>
      <c r="AH124" s="25"/>
      <c r="AI124" s="25"/>
      <c r="AJ124" s="25">
        <v>3</v>
      </c>
      <c r="AK124" s="25"/>
      <c r="AL124" s="26"/>
      <c r="AM124" s="26"/>
      <c r="AN124" s="26">
        <v>3</v>
      </c>
      <c r="AO124" s="26"/>
      <c r="AP124" s="22"/>
      <c r="AQ124" s="22"/>
      <c r="AR124" s="22">
        <v>3</v>
      </c>
      <c r="AS124" s="22"/>
      <c r="AT124" s="27"/>
      <c r="AU124" s="27"/>
      <c r="AV124" s="27">
        <v>3</v>
      </c>
      <c r="AW124" s="27"/>
      <c r="AX124" s="21"/>
      <c r="AY124" s="21"/>
      <c r="AZ124" s="21">
        <v>3</v>
      </c>
      <c r="BA124" s="21"/>
      <c r="BB124" s="22"/>
      <c r="BC124" s="22"/>
      <c r="BD124" s="22">
        <v>3</v>
      </c>
      <c r="BE124" s="22"/>
      <c r="BF124" s="23"/>
      <c r="BG124" s="23"/>
      <c r="BH124" s="23">
        <v>3</v>
      </c>
      <c r="BI124" s="23"/>
      <c r="BJ124" s="24"/>
      <c r="BK124" s="24"/>
      <c r="BL124" s="24">
        <v>3</v>
      </c>
      <c r="BM124" s="24"/>
      <c r="BN124" s="25"/>
      <c r="BO124" s="25"/>
      <c r="BP124" s="25">
        <v>3</v>
      </c>
      <c r="BQ124" s="25"/>
      <c r="BR124" s="26"/>
      <c r="BS124" s="26"/>
      <c r="BT124" s="26">
        <v>3</v>
      </c>
      <c r="BU124" s="26"/>
      <c r="BZ124" s="170"/>
      <c r="CA124" s="44"/>
      <c r="CB124" s="171"/>
      <c r="CJ124" s="28"/>
      <c r="CO124" s="28"/>
    </row>
    <row r="125" spans="1:93">
      <c r="A125" s="17">
        <v>123</v>
      </c>
      <c r="B125" s="172">
        <v>1</v>
      </c>
      <c r="C125" s="658" t="s">
        <v>295</v>
      </c>
      <c r="D125" s="18"/>
      <c r="E125" s="19">
        <v>1</v>
      </c>
      <c r="F125" s="20"/>
      <c r="G125" s="20"/>
      <c r="H125" s="20">
        <v>1</v>
      </c>
      <c r="I125" s="20"/>
      <c r="J125" s="20"/>
      <c r="K125" s="20"/>
      <c r="L125" s="20"/>
      <c r="M125" s="20"/>
      <c r="N125" s="20"/>
      <c r="O125" s="20"/>
      <c r="P125" s="19"/>
      <c r="Q125" s="19"/>
      <c r="R125" s="21"/>
      <c r="S125" s="21"/>
      <c r="T125" s="21"/>
      <c r="U125" s="21">
        <v>4</v>
      </c>
      <c r="V125" s="22"/>
      <c r="W125" s="22"/>
      <c r="X125" s="22">
        <v>3</v>
      </c>
      <c r="Y125" s="22"/>
      <c r="Z125" s="23"/>
      <c r="AA125" s="23"/>
      <c r="AB125" s="23"/>
      <c r="AC125" s="23">
        <v>4</v>
      </c>
      <c r="AD125" s="24"/>
      <c r="AE125" s="24"/>
      <c r="AF125" s="24"/>
      <c r="AG125" s="24">
        <v>4</v>
      </c>
      <c r="AH125" s="25"/>
      <c r="AI125" s="25"/>
      <c r="AJ125" s="25"/>
      <c r="AK125" s="25">
        <v>4</v>
      </c>
      <c r="AL125" s="26"/>
      <c r="AM125" s="26"/>
      <c r="AN125" s="26"/>
      <c r="AO125" s="26">
        <v>4</v>
      </c>
      <c r="AP125" s="22"/>
      <c r="AQ125" s="22">
        <v>2</v>
      </c>
      <c r="AR125" s="22"/>
      <c r="AS125" s="22"/>
      <c r="AT125" s="27"/>
      <c r="AU125" s="27"/>
      <c r="AV125" s="27"/>
      <c r="AW125" s="27">
        <v>4</v>
      </c>
      <c r="AX125" s="21"/>
      <c r="AY125" s="21"/>
      <c r="AZ125" s="21"/>
      <c r="BA125" s="21">
        <v>4</v>
      </c>
      <c r="BB125" s="22"/>
      <c r="BC125" s="22">
        <v>2</v>
      </c>
      <c r="BD125" s="22"/>
      <c r="BE125" s="22"/>
      <c r="BF125" s="23"/>
      <c r="BG125" s="23"/>
      <c r="BH125" s="23"/>
      <c r="BI125" s="23">
        <v>4</v>
      </c>
      <c r="BJ125" s="24"/>
      <c r="BK125" s="24"/>
      <c r="BL125" s="24"/>
      <c r="BM125" s="24">
        <v>4</v>
      </c>
      <c r="BN125" s="25"/>
      <c r="BO125" s="25"/>
      <c r="BP125" s="25"/>
      <c r="BQ125" s="25">
        <v>4</v>
      </c>
      <c r="BR125" s="26"/>
      <c r="BS125" s="26"/>
      <c r="BT125" s="26"/>
      <c r="BU125" s="26">
        <v>4</v>
      </c>
      <c r="BZ125" s="170"/>
      <c r="CA125" s="44"/>
      <c r="CB125" s="171"/>
      <c r="CJ125" s="28"/>
      <c r="CO125" s="28"/>
    </row>
    <row r="126" spans="1:93">
      <c r="A126" s="17">
        <v>124</v>
      </c>
      <c r="B126" s="172">
        <v>2</v>
      </c>
      <c r="C126" s="659"/>
      <c r="D126" s="18"/>
      <c r="E126" s="19">
        <v>1</v>
      </c>
      <c r="F126" s="20"/>
      <c r="G126" s="20"/>
      <c r="H126" s="20">
        <v>1</v>
      </c>
      <c r="I126" s="20"/>
      <c r="J126" s="20"/>
      <c r="K126" s="20"/>
      <c r="L126" s="20"/>
      <c r="M126" s="20"/>
      <c r="N126" s="20"/>
      <c r="O126" s="20"/>
      <c r="P126" s="19"/>
      <c r="Q126" s="19"/>
      <c r="R126" s="21"/>
      <c r="S126" s="21"/>
      <c r="T126" s="21">
        <v>3</v>
      </c>
      <c r="U126" s="21"/>
      <c r="V126" s="22"/>
      <c r="W126" s="22"/>
      <c r="X126" s="22">
        <v>3</v>
      </c>
      <c r="Y126" s="22"/>
      <c r="Z126" s="23"/>
      <c r="AA126" s="23"/>
      <c r="AB126" s="23">
        <v>3</v>
      </c>
      <c r="AC126" s="23"/>
      <c r="AD126" s="24"/>
      <c r="AE126" s="24"/>
      <c r="AF126" s="24">
        <v>3</v>
      </c>
      <c r="AG126" s="24"/>
      <c r="AH126" s="25"/>
      <c r="AI126" s="25"/>
      <c r="AJ126" s="25">
        <v>3</v>
      </c>
      <c r="AK126" s="25"/>
      <c r="AL126" s="26"/>
      <c r="AM126" s="26"/>
      <c r="AN126" s="26">
        <v>3</v>
      </c>
      <c r="AO126" s="26"/>
      <c r="AP126" s="22"/>
      <c r="AQ126" s="22"/>
      <c r="AR126" s="22">
        <v>3</v>
      </c>
      <c r="AS126" s="22"/>
      <c r="AT126" s="27"/>
      <c r="AU126" s="27"/>
      <c r="AV126" s="27">
        <v>3</v>
      </c>
      <c r="AW126" s="27"/>
      <c r="AX126" s="21"/>
      <c r="AY126" s="21"/>
      <c r="AZ126" s="21">
        <v>3</v>
      </c>
      <c r="BA126" s="21"/>
      <c r="BB126" s="22"/>
      <c r="BC126" s="22"/>
      <c r="BD126" s="22">
        <v>3</v>
      </c>
      <c r="BE126" s="22"/>
      <c r="BF126" s="23"/>
      <c r="BG126" s="23"/>
      <c r="BH126" s="23">
        <v>3</v>
      </c>
      <c r="BI126" s="23"/>
      <c r="BJ126" s="24"/>
      <c r="BK126" s="24"/>
      <c r="BL126" s="24">
        <v>3</v>
      </c>
      <c r="BM126" s="24"/>
      <c r="BN126" s="25"/>
      <c r="BO126" s="25"/>
      <c r="BP126" s="25">
        <v>3</v>
      </c>
      <c r="BQ126" s="25"/>
      <c r="BR126" s="26"/>
      <c r="BS126" s="26"/>
      <c r="BT126" s="26">
        <v>3</v>
      </c>
      <c r="BU126" s="26"/>
      <c r="BZ126" s="170"/>
      <c r="CA126" s="44"/>
      <c r="CB126" s="171"/>
      <c r="CJ126" s="28"/>
      <c r="CO126" s="28"/>
    </row>
    <row r="127" spans="1:93">
      <c r="A127" s="17">
        <v>125</v>
      </c>
      <c r="B127" s="172">
        <v>3</v>
      </c>
      <c r="C127" s="659"/>
      <c r="D127" s="18"/>
      <c r="E127" s="19">
        <v>1</v>
      </c>
      <c r="F127" s="20"/>
      <c r="G127" s="20"/>
      <c r="H127" s="20"/>
      <c r="I127" s="20">
        <v>1</v>
      </c>
      <c r="J127" s="20"/>
      <c r="K127" s="20"/>
      <c r="L127" s="20"/>
      <c r="M127" s="20"/>
      <c r="N127" s="20"/>
      <c r="O127" s="20"/>
      <c r="P127" s="19"/>
      <c r="Q127" s="19"/>
      <c r="R127" s="21"/>
      <c r="S127" s="21"/>
      <c r="T127" s="21"/>
      <c r="U127" s="21">
        <v>4</v>
      </c>
      <c r="V127" s="22"/>
      <c r="W127" s="22"/>
      <c r="X127" s="22">
        <v>3</v>
      </c>
      <c r="Y127" s="22"/>
      <c r="Z127" s="23"/>
      <c r="AA127" s="23"/>
      <c r="AB127" s="23"/>
      <c r="AC127" s="23">
        <v>4</v>
      </c>
      <c r="AD127" s="24"/>
      <c r="AE127" s="24"/>
      <c r="AF127" s="24"/>
      <c r="AG127" s="24">
        <v>4</v>
      </c>
      <c r="AH127" s="25"/>
      <c r="AI127" s="25"/>
      <c r="AJ127" s="25"/>
      <c r="AK127" s="25">
        <v>4</v>
      </c>
      <c r="AL127" s="26"/>
      <c r="AM127" s="26"/>
      <c r="AN127" s="26"/>
      <c r="AO127" s="26">
        <v>4</v>
      </c>
      <c r="AP127" s="22"/>
      <c r="AQ127" s="22"/>
      <c r="AR127" s="22"/>
      <c r="AS127" s="22">
        <v>4</v>
      </c>
      <c r="AT127" s="27"/>
      <c r="AU127" s="27"/>
      <c r="AV127" s="27"/>
      <c r="AW127" s="27">
        <v>4</v>
      </c>
      <c r="AX127" s="21"/>
      <c r="AY127" s="21"/>
      <c r="AZ127" s="21"/>
      <c r="BA127" s="21">
        <v>4</v>
      </c>
      <c r="BB127" s="22"/>
      <c r="BC127" s="22"/>
      <c r="BD127" s="22">
        <v>3</v>
      </c>
      <c r="BE127" s="22"/>
      <c r="BF127" s="23"/>
      <c r="BG127" s="23"/>
      <c r="BH127" s="23">
        <v>3</v>
      </c>
      <c r="BI127" s="23"/>
      <c r="BJ127" s="24"/>
      <c r="BK127" s="24"/>
      <c r="BL127" s="24"/>
      <c r="BM127" s="24">
        <v>4</v>
      </c>
      <c r="BN127" s="25"/>
      <c r="BO127" s="25"/>
      <c r="BP127" s="25"/>
      <c r="BQ127" s="25">
        <v>4</v>
      </c>
      <c r="BR127" s="26"/>
      <c r="BS127" s="26"/>
      <c r="BT127" s="26"/>
      <c r="BU127" s="26">
        <v>4</v>
      </c>
      <c r="BZ127" s="170"/>
      <c r="CA127" s="44"/>
      <c r="CB127" s="171"/>
      <c r="CJ127" s="28"/>
      <c r="CO127" s="28"/>
    </row>
    <row r="128" spans="1:93">
      <c r="A128" s="17">
        <v>126</v>
      </c>
      <c r="B128" s="172">
        <v>4</v>
      </c>
      <c r="C128" s="659"/>
      <c r="D128" s="18"/>
      <c r="E128" s="19">
        <v>1</v>
      </c>
      <c r="F128" s="20"/>
      <c r="G128" s="20"/>
      <c r="H128" s="20">
        <v>1</v>
      </c>
      <c r="I128" s="20"/>
      <c r="J128" s="20"/>
      <c r="K128" s="20"/>
      <c r="L128" s="20"/>
      <c r="M128" s="20"/>
      <c r="N128" s="20"/>
      <c r="O128" s="20"/>
      <c r="P128" s="19"/>
      <c r="Q128" s="19"/>
      <c r="R128" s="21"/>
      <c r="S128" s="21"/>
      <c r="T128" s="21">
        <v>3</v>
      </c>
      <c r="U128" s="21"/>
      <c r="V128" s="22"/>
      <c r="W128" s="22"/>
      <c r="X128" s="22">
        <v>3</v>
      </c>
      <c r="Y128" s="22"/>
      <c r="Z128" s="23"/>
      <c r="AA128" s="23"/>
      <c r="AB128" s="23">
        <v>3</v>
      </c>
      <c r="AC128" s="23"/>
      <c r="AD128" s="24"/>
      <c r="AE128" s="24"/>
      <c r="AF128" s="24">
        <v>3</v>
      </c>
      <c r="AG128" s="24"/>
      <c r="AH128" s="25"/>
      <c r="AI128" s="25"/>
      <c r="AJ128" s="25"/>
      <c r="AK128" s="25">
        <v>4</v>
      </c>
      <c r="AL128" s="26"/>
      <c r="AM128" s="26"/>
      <c r="AN128" s="26"/>
      <c r="AO128" s="26">
        <v>4</v>
      </c>
      <c r="AP128" s="22"/>
      <c r="AQ128" s="22"/>
      <c r="AR128" s="22"/>
      <c r="AS128" s="22">
        <v>4</v>
      </c>
      <c r="AT128" s="27"/>
      <c r="AU128" s="27"/>
      <c r="AV128" s="27"/>
      <c r="AW128" s="27">
        <v>4</v>
      </c>
      <c r="AX128" s="21"/>
      <c r="AY128" s="21"/>
      <c r="AZ128" s="21"/>
      <c r="BA128" s="21">
        <v>4</v>
      </c>
      <c r="BB128" s="22"/>
      <c r="BC128" s="22"/>
      <c r="BD128" s="22"/>
      <c r="BE128" s="22">
        <v>4</v>
      </c>
      <c r="BF128" s="23"/>
      <c r="BG128" s="23"/>
      <c r="BH128" s="23"/>
      <c r="BI128" s="23">
        <v>4</v>
      </c>
      <c r="BJ128" s="24"/>
      <c r="BK128" s="24"/>
      <c r="BL128" s="24"/>
      <c r="BM128" s="24">
        <v>4</v>
      </c>
      <c r="BN128" s="25"/>
      <c r="BO128" s="25"/>
      <c r="BP128" s="25"/>
      <c r="BQ128" s="25">
        <v>4</v>
      </c>
      <c r="BR128" s="26"/>
      <c r="BS128" s="26">
        <v>2</v>
      </c>
      <c r="BT128" s="26"/>
      <c r="BU128" s="26"/>
      <c r="BZ128" s="170"/>
      <c r="CA128" s="44"/>
      <c r="CB128" s="171"/>
      <c r="CJ128" s="28"/>
      <c r="CO128" s="28"/>
    </row>
    <row r="129" spans="1:93">
      <c r="A129" s="17">
        <v>127</v>
      </c>
      <c r="B129" s="172">
        <v>5</v>
      </c>
      <c r="C129" s="659"/>
      <c r="D129" s="18"/>
      <c r="E129" s="19">
        <v>1</v>
      </c>
      <c r="F129" s="20"/>
      <c r="G129" s="20">
        <v>1</v>
      </c>
      <c r="H129" s="20"/>
      <c r="I129" s="20"/>
      <c r="J129" s="20"/>
      <c r="K129" s="20"/>
      <c r="L129" s="20"/>
      <c r="M129" s="20"/>
      <c r="N129" s="20"/>
      <c r="O129" s="20"/>
      <c r="P129" s="19"/>
      <c r="Q129" s="19"/>
      <c r="R129" s="21"/>
      <c r="S129" s="21"/>
      <c r="T129" s="21">
        <v>3</v>
      </c>
      <c r="U129" s="21"/>
      <c r="V129" s="22"/>
      <c r="W129" s="22"/>
      <c r="X129" s="22">
        <v>3</v>
      </c>
      <c r="Y129" s="22"/>
      <c r="Z129" s="23"/>
      <c r="AA129" s="23"/>
      <c r="AB129" s="23">
        <v>3</v>
      </c>
      <c r="AC129" s="23"/>
      <c r="AD129" s="24"/>
      <c r="AE129" s="24"/>
      <c r="AF129" s="24">
        <v>3</v>
      </c>
      <c r="AG129" s="24"/>
      <c r="AH129" s="25"/>
      <c r="AI129" s="25"/>
      <c r="AJ129" s="25">
        <v>3</v>
      </c>
      <c r="AK129" s="25"/>
      <c r="AL129" s="26"/>
      <c r="AM129" s="26"/>
      <c r="AN129" s="26">
        <v>3</v>
      </c>
      <c r="AO129" s="26"/>
      <c r="AP129" s="22">
        <v>1</v>
      </c>
      <c r="AQ129" s="22"/>
      <c r="AR129" s="22"/>
      <c r="AS129" s="22"/>
      <c r="AT129" s="27"/>
      <c r="AU129" s="27"/>
      <c r="AV129" s="27">
        <v>3</v>
      </c>
      <c r="AW129" s="27"/>
      <c r="AX129" s="21"/>
      <c r="AY129" s="21"/>
      <c r="AZ129" s="21">
        <v>3</v>
      </c>
      <c r="BA129" s="21"/>
      <c r="BB129" s="22"/>
      <c r="BC129" s="22"/>
      <c r="BD129" s="22">
        <v>3</v>
      </c>
      <c r="BE129" s="22"/>
      <c r="BF129" s="23"/>
      <c r="BG129" s="23">
        <v>2</v>
      </c>
      <c r="BH129" s="23"/>
      <c r="BI129" s="23"/>
      <c r="BJ129" s="24"/>
      <c r="BK129" s="24"/>
      <c r="BL129" s="24"/>
      <c r="BM129" s="24">
        <v>4</v>
      </c>
      <c r="BN129" s="25"/>
      <c r="BO129" s="25"/>
      <c r="BP129" s="25">
        <v>3</v>
      </c>
      <c r="BQ129" s="25"/>
      <c r="BR129" s="26"/>
      <c r="BS129" s="26"/>
      <c r="BT129" s="26">
        <v>3</v>
      </c>
      <c r="BU129" s="26"/>
      <c r="BZ129" s="170"/>
      <c r="CA129" s="44"/>
      <c r="CB129" s="171"/>
      <c r="CJ129" s="28"/>
      <c r="CO129" s="28"/>
    </row>
    <row r="130" spans="1:93">
      <c r="A130" s="17">
        <v>128</v>
      </c>
      <c r="B130" s="172">
        <v>6</v>
      </c>
      <c r="C130" s="659"/>
      <c r="D130" s="18"/>
      <c r="E130" s="19">
        <v>1</v>
      </c>
      <c r="F130" s="20"/>
      <c r="G130" s="20"/>
      <c r="H130" s="20">
        <v>1</v>
      </c>
      <c r="I130" s="20"/>
      <c r="J130" s="20"/>
      <c r="K130" s="20"/>
      <c r="L130" s="20"/>
      <c r="M130" s="20"/>
      <c r="N130" s="20"/>
      <c r="O130" s="20"/>
      <c r="P130" s="19"/>
      <c r="Q130" s="19"/>
      <c r="R130" s="21"/>
      <c r="S130" s="21"/>
      <c r="T130" s="21">
        <v>3</v>
      </c>
      <c r="U130" s="21"/>
      <c r="V130" s="22"/>
      <c r="W130" s="22"/>
      <c r="X130" s="22">
        <v>3</v>
      </c>
      <c r="Y130" s="22"/>
      <c r="Z130" s="23"/>
      <c r="AA130" s="23"/>
      <c r="AB130" s="23">
        <v>3</v>
      </c>
      <c r="AC130" s="23"/>
      <c r="AD130" s="24"/>
      <c r="AE130" s="24"/>
      <c r="AF130" s="24">
        <v>3</v>
      </c>
      <c r="AG130" s="24"/>
      <c r="AH130" s="25"/>
      <c r="AI130" s="25"/>
      <c r="AJ130" s="25">
        <v>3</v>
      </c>
      <c r="AK130" s="25"/>
      <c r="AL130" s="26"/>
      <c r="AM130" s="26"/>
      <c r="AN130" s="26">
        <v>3</v>
      </c>
      <c r="AO130" s="26"/>
      <c r="AP130" s="22">
        <v>1</v>
      </c>
      <c r="AQ130" s="22"/>
      <c r="AR130" s="22"/>
      <c r="AS130" s="22"/>
      <c r="AT130" s="27"/>
      <c r="AU130" s="27"/>
      <c r="AV130" s="27">
        <v>3</v>
      </c>
      <c r="AW130" s="27"/>
      <c r="AX130" s="21"/>
      <c r="AY130" s="21"/>
      <c r="AZ130" s="21">
        <v>3</v>
      </c>
      <c r="BA130" s="21"/>
      <c r="BB130" s="22"/>
      <c r="BC130" s="22"/>
      <c r="BD130" s="22">
        <v>3</v>
      </c>
      <c r="BE130" s="22"/>
      <c r="BF130" s="23"/>
      <c r="BG130" s="23">
        <v>2</v>
      </c>
      <c r="BH130" s="23"/>
      <c r="BI130" s="23"/>
      <c r="BJ130" s="24"/>
      <c r="BK130" s="24"/>
      <c r="BL130" s="24"/>
      <c r="BM130" s="24">
        <v>4</v>
      </c>
      <c r="BN130" s="25"/>
      <c r="BO130" s="25"/>
      <c r="BP130" s="25">
        <v>3</v>
      </c>
      <c r="BQ130" s="25"/>
      <c r="BR130" s="26"/>
      <c r="BS130" s="26"/>
      <c r="BT130" s="26">
        <v>3</v>
      </c>
      <c r="BU130" s="26"/>
      <c r="BZ130" s="170"/>
      <c r="CA130" s="44"/>
      <c r="CB130" s="171"/>
      <c r="CJ130" s="28"/>
      <c r="CO130" s="28"/>
    </row>
    <row r="131" spans="1:93">
      <c r="A131" s="17">
        <v>129</v>
      </c>
      <c r="B131" s="172">
        <v>7</v>
      </c>
      <c r="C131" s="659"/>
      <c r="D131" s="18"/>
      <c r="E131" s="19">
        <v>1</v>
      </c>
      <c r="F131" s="20"/>
      <c r="G131" s="20"/>
      <c r="H131" s="20">
        <v>1</v>
      </c>
      <c r="I131" s="20"/>
      <c r="J131" s="20"/>
      <c r="K131" s="20"/>
      <c r="L131" s="20"/>
      <c r="M131" s="20"/>
      <c r="N131" s="20"/>
      <c r="O131" s="20"/>
      <c r="P131" s="19"/>
      <c r="Q131" s="19"/>
      <c r="R131" s="21">
        <v>1</v>
      </c>
      <c r="S131" s="21"/>
      <c r="T131" s="21"/>
      <c r="U131" s="21"/>
      <c r="V131" s="22"/>
      <c r="W131" s="22"/>
      <c r="X131" s="22">
        <v>3</v>
      </c>
      <c r="Y131" s="22"/>
      <c r="Z131" s="23"/>
      <c r="AA131" s="23"/>
      <c r="AB131" s="23">
        <v>3</v>
      </c>
      <c r="AC131" s="23"/>
      <c r="AD131" s="24"/>
      <c r="AE131" s="24"/>
      <c r="AF131" s="24">
        <v>3</v>
      </c>
      <c r="AG131" s="24"/>
      <c r="AH131" s="25"/>
      <c r="AI131" s="25"/>
      <c r="AJ131" s="25">
        <v>3</v>
      </c>
      <c r="AK131" s="25"/>
      <c r="AL131" s="26"/>
      <c r="AM131" s="26"/>
      <c r="AN131" s="26">
        <v>3</v>
      </c>
      <c r="AO131" s="26"/>
      <c r="AP131" s="22"/>
      <c r="AQ131" s="22"/>
      <c r="AR131" s="22">
        <v>3</v>
      </c>
      <c r="AS131" s="22"/>
      <c r="AT131" s="27"/>
      <c r="AU131" s="27"/>
      <c r="AV131" s="27">
        <v>3</v>
      </c>
      <c r="AW131" s="27"/>
      <c r="AX131" s="21"/>
      <c r="AY131" s="21"/>
      <c r="AZ131" s="21">
        <v>3</v>
      </c>
      <c r="BA131" s="21"/>
      <c r="BB131" s="22"/>
      <c r="BC131" s="22"/>
      <c r="BD131" s="22">
        <v>3</v>
      </c>
      <c r="BE131" s="22"/>
      <c r="BF131" s="23"/>
      <c r="BG131" s="23"/>
      <c r="BH131" s="23">
        <v>3</v>
      </c>
      <c r="BI131" s="23"/>
      <c r="BJ131" s="24"/>
      <c r="BK131" s="24"/>
      <c r="BL131" s="24"/>
      <c r="BM131" s="24">
        <v>4</v>
      </c>
      <c r="BN131" s="25"/>
      <c r="BO131" s="25"/>
      <c r="BP131" s="25">
        <v>3</v>
      </c>
      <c r="BQ131" s="25"/>
      <c r="BR131" s="26"/>
      <c r="BS131" s="26"/>
      <c r="BT131" s="26">
        <v>3</v>
      </c>
      <c r="BU131" s="26"/>
      <c r="BZ131" s="170"/>
      <c r="CA131" s="44"/>
      <c r="CB131" s="171"/>
      <c r="CJ131" s="28"/>
      <c r="CO131" s="28"/>
    </row>
    <row r="132" spans="1:93">
      <c r="A132" s="17">
        <v>130</v>
      </c>
      <c r="B132" s="179">
        <v>1</v>
      </c>
      <c r="C132" s="660" t="s">
        <v>300</v>
      </c>
      <c r="D132" s="18">
        <v>1</v>
      </c>
      <c r="E132" s="19"/>
      <c r="F132" s="20"/>
      <c r="G132" s="20"/>
      <c r="H132" s="20">
        <v>1</v>
      </c>
      <c r="I132" s="20"/>
      <c r="J132" s="20"/>
      <c r="K132" s="20"/>
      <c r="L132" s="20"/>
      <c r="M132" s="20"/>
      <c r="N132" s="20"/>
      <c r="O132" s="20"/>
      <c r="P132" s="19"/>
      <c r="Q132" s="19"/>
      <c r="R132" s="21"/>
      <c r="S132" s="21"/>
      <c r="T132" s="21">
        <v>3</v>
      </c>
      <c r="U132" s="21"/>
      <c r="V132" s="22"/>
      <c r="W132" s="22"/>
      <c r="X132" s="22"/>
      <c r="Y132" s="22">
        <v>4</v>
      </c>
      <c r="Z132" s="23"/>
      <c r="AA132" s="23"/>
      <c r="AB132" s="23">
        <v>3</v>
      </c>
      <c r="AC132" s="23"/>
      <c r="AD132" s="24"/>
      <c r="AE132" s="24"/>
      <c r="AF132" s="24">
        <v>3</v>
      </c>
      <c r="AG132" s="24"/>
      <c r="AH132" s="25"/>
      <c r="AI132" s="25"/>
      <c r="AJ132" s="25">
        <v>3</v>
      </c>
      <c r="AK132" s="25"/>
      <c r="AL132" s="26"/>
      <c r="AM132" s="26"/>
      <c r="AN132" s="26"/>
      <c r="AO132" s="26">
        <v>4</v>
      </c>
      <c r="AP132" s="22"/>
      <c r="AQ132" s="22"/>
      <c r="AR132" s="22">
        <v>3</v>
      </c>
      <c r="AS132" s="22"/>
      <c r="AT132" s="27"/>
      <c r="AU132" s="27"/>
      <c r="AV132" s="27">
        <v>3</v>
      </c>
      <c r="AW132" s="27"/>
      <c r="AX132" s="21"/>
      <c r="AY132" s="21"/>
      <c r="AZ132" s="21">
        <v>3</v>
      </c>
      <c r="BA132" s="21"/>
      <c r="BB132" s="22"/>
      <c r="BC132" s="22"/>
      <c r="BD132" s="22">
        <v>3</v>
      </c>
      <c r="BE132" s="22"/>
      <c r="BF132" s="23"/>
      <c r="BG132" s="23"/>
      <c r="BH132" s="23"/>
      <c r="BI132" s="23">
        <v>4</v>
      </c>
      <c r="BJ132" s="24"/>
      <c r="BK132" s="24"/>
      <c r="BL132" s="24">
        <v>3</v>
      </c>
      <c r="BM132" s="24"/>
      <c r="BN132" s="25"/>
      <c r="BO132" s="25"/>
      <c r="BP132" s="25"/>
      <c r="BQ132" s="25">
        <v>4</v>
      </c>
      <c r="BR132" s="26"/>
      <c r="BS132" s="26"/>
      <c r="BT132" s="26">
        <v>3</v>
      </c>
      <c r="BU132" s="26"/>
      <c r="BZ132" s="170"/>
      <c r="CA132" s="44"/>
      <c r="CB132" s="171"/>
      <c r="CJ132" s="28"/>
      <c r="CO132" s="28"/>
    </row>
    <row r="133" spans="1:93">
      <c r="A133" s="17">
        <v>131</v>
      </c>
      <c r="B133" s="179">
        <v>2</v>
      </c>
      <c r="C133" s="661"/>
      <c r="D133" s="18"/>
      <c r="E133" s="19">
        <v>1</v>
      </c>
      <c r="F133" s="20"/>
      <c r="G133" s="20"/>
      <c r="H133" s="20"/>
      <c r="I133" s="20">
        <v>1</v>
      </c>
      <c r="J133" s="20"/>
      <c r="K133" s="20"/>
      <c r="L133" s="20"/>
      <c r="M133" s="20"/>
      <c r="N133" s="20"/>
      <c r="O133" s="20"/>
      <c r="P133" s="19"/>
      <c r="Q133" s="19"/>
      <c r="R133" s="21"/>
      <c r="S133" s="21"/>
      <c r="T133" s="21"/>
      <c r="U133" s="21">
        <v>4</v>
      </c>
      <c r="V133" s="22"/>
      <c r="W133" s="22"/>
      <c r="X133" s="22">
        <v>3</v>
      </c>
      <c r="Y133" s="22"/>
      <c r="Z133" s="23"/>
      <c r="AA133" s="23"/>
      <c r="AB133" s="23"/>
      <c r="AC133" s="23">
        <v>4</v>
      </c>
      <c r="AD133" s="24"/>
      <c r="AE133" s="24"/>
      <c r="AF133" s="24">
        <v>3</v>
      </c>
      <c r="AG133" s="24"/>
      <c r="AH133" s="25"/>
      <c r="AI133" s="25"/>
      <c r="AJ133" s="25">
        <v>3</v>
      </c>
      <c r="AK133" s="25"/>
      <c r="AL133" s="26"/>
      <c r="AM133" s="26"/>
      <c r="AN133" s="26">
        <v>3</v>
      </c>
      <c r="AO133" s="26"/>
      <c r="AP133" s="22"/>
      <c r="AQ133" s="22"/>
      <c r="AR133" s="22">
        <v>3</v>
      </c>
      <c r="AS133" s="22"/>
      <c r="AT133" s="27"/>
      <c r="AU133" s="27"/>
      <c r="AV133" s="27"/>
      <c r="AW133" s="27">
        <v>4</v>
      </c>
      <c r="AX133" s="21"/>
      <c r="AY133" s="21"/>
      <c r="AZ133" s="21"/>
      <c r="BA133" s="21">
        <v>4</v>
      </c>
      <c r="BB133" s="22"/>
      <c r="BC133" s="22"/>
      <c r="BD133" s="22">
        <v>3</v>
      </c>
      <c r="BE133" s="22"/>
      <c r="BF133" s="23"/>
      <c r="BG133" s="23"/>
      <c r="BH133" s="23"/>
      <c r="BI133" s="23">
        <v>4</v>
      </c>
      <c r="BJ133" s="24"/>
      <c r="BK133" s="24"/>
      <c r="BL133" s="24">
        <v>3</v>
      </c>
      <c r="BM133" s="24"/>
      <c r="BN133" s="25"/>
      <c r="BO133" s="25"/>
      <c r="BP133" s="25">
        <v>3</v>
      </c>
      <c r="BQ133" s="25"/>
      <c r="BR133" s="26"/>
      <c r="BS133" s="26"/>
      <c r="BT133" s="26">
        <v>3</v>
      </c>
      <c r="BU133" s="26"/>
      <c r="BZ133" s="170"/>
      <c r="CA133" s="44"/>
      <c r="CB133" s="171"/>
      <c r="CJ133" s="28"/>
      <c r="CO133" s="28"/>
    </row>
    <row r="134" spans="1:93">
      <c r="A134" s="17">
        <v>132</v>
      </c>
      <c r="B134" s="179">
        <v>3</v>
      </c>
      <c r="C134" s="661"/>
      <c r="D134" s="18"/>
      <c r="E134" s="19">
        <v>1</v>
      </c>
      <c r="F134" s="20"/>
      <c r="G134" s="20"/>
      <c r="H134" s="20"/>
      <c r="I134" s="20"/>
      <c r="J134" s="20">
        <v>1</v>
      </c>
      <c r="K134" s="20"/>
      <c r="L134" s="20"/>
      <c r="M134" s="20"/>
      <c r="N134" s="20"/>
      <c r="O134" s="20"/>
      <c r="P134" s="19"/>
      <c r="Q134" s="19"/>
      <c r="R134" s="21"/>
      <c r="S134" s="21"/>
      <c r="T134" s="21">
        <v>3</v>
      </c>
      <c r="U134" s="21"/>
      <c r="V134" s="22"/>
      <c r="W134" s="22"/>
      <c r="X134" s="22">
        <v>3</v>
      </c>
      <c r="Y134" s="22"/>
      <c r="Z134" s="23"/>
      <c r="AA134" s="23"/>
      <c r="AB134" s="23">
        <v>3</v>
      </c>
      <c r="AC134" s="23"/>
      <c r="AD134" s="24"/>
      <c r="AE134" s="24"/>
      <c r="AF134" s="24">
        <v>3</v>
      </c>
      <c r="AG134" s="24"/>
      <c r="AH134" s="25"/>
      <c r="AI134" s="25"/>
      <c r="AJ134" s="25">
        <v>3</v>
      </c>
      <c r="AK134" s="25"/>
      <c r="AL134" s="26"/>
      <c r="AM134" s="26"/>
      <c r="AN134" s="26">
        <v>3</v>
      </c>
      <c r="AO134" s="26"/>
      <c r="AP134" s="22"/>
      <c r="AQ134" s="22"/>
      <c r="AR134" s="22">
        <v>3</v>
      </c>
      <c r="AS134" s="22"/>
      <c r="AT134" s="27"/>
      <c r="AU134" s="27"/>
      <c r="AV134" s="27">
        <v>3</v>
      </c>
      <c r="AW134" s="27"/>
      <c r="AX134" s="21"/>
      <c r="AY134" s="21"/>
      <c r="AZ134" s="21">
        <v>3</v>
      </c>
      <c r="BA134" s="21"/>
      <c r="BB134" s="22"/>
      <c r="BC134" s="22"/>
      <c r="BD134" s="22">
        <v>3</v>
      </c>
      <c r="BE134" s="22"/>
      <c r="BF134" s="23"/>
      <c r="BG134" s="23"/>
      <c r="BH134" s="23">
        <v>3</v>
      </c>
      <c r="BI134" s="23"/>
      <c r="BJ134" s="24"/>
      <c r="BK134" s="24"/>
      <c r="BL134" s="24">
        <v>3</v>
      </c>
      <c r="BM134" s="24"/>
      <c r="BN134" s="25"/>
      <c r="BO134" s="25"/>
      <c r="BP134" s="25">
        <v>3</v>
      </c>
      <c r="BQ134" s="25"/>
      <c r="BR134" s="26"/>
      <c r="BS134" s="26"/>
      <c r="BT134" s="26">
        <v>3</v>
      </c>
      <c r="BU134" s="26"/>
      <c r="BZ134" s="170"/>
      <c r="CA134" s="44"/>
      <c r="CB134" s="171"/>
      <c r="CJ134" s="28"/>
      <c r="CO134" s="28"/>
    </row>
    <row r="135" spans="1:93">
      <c r="A135" s="17">
        <v>133</v>
      </c>
      <c r="B135" s="179">
        <v>4</v>
      </c>
      <c r="C135" s="661"/>
      <c r="D135" s="18">
        <v>1</v>
      </c>
      <c r="E135" s="19"/>
      <c r="F135" s="20"/>
      <c r="G135" s="20"/>
      <c r="H135" s="20">
        <v>1</v>
      </c>
      <c r="I135" s="20"/>
      <c r="J135" s="20"/>
      <c r="K135" s="20"/>
      <c r="L135" s="20"/>
      <c r="M135" s="20"/>
      <c r="N135" s="20"/>
      <c r="O135" s="20"/>
      <c r="P135" s="19"/>
      <c r="Q135" s="19"/>
      <c r="R135" s="21"/>
      <c r="S135" s="21"/>
      <c r="T135" s="21">
        <v>3</v>
      </c>
      <c r="U135" s="21"/>
      <c r="V135" s="22"/>
      <c r="W135" s="22"/>
      <c r="X135" s="22"/>
      <c r="Y135" s="22">
        <v>4</v>
      </c>
      <c r="Z135" s="23"/>
      <c r="AA135" s="23"/>
      <c r="AB135" s="23">
        <v>3</v>
      </c>
      <c r="AC135" s="23"/>
      <c r="AD135" s="24"/>
      <c r="AE135" s="24"/>
      <c r="AF135" s="24">
        <v>3</v>
      </c>
      <c r="AG135" s="24"/>
      <c r="AH135" s="25"/>
      <c r="AI135" s="25"/>
      <c r="AJ135" s="25"/>
      <c r="AK135" s="25">
        <v>4</v>
      </c>
      <c r="AL135" s="26"/>
      <c r="AM135" s="26"/>
      <c r="AN135" s="26">
        <v>3</v>
      </c>
      <c r="AO135" s="26"/>
      <c r="AP135" s="22"/>
      <c r="AQ135" s="22"/>
      <c r="AR135" s="22">
        <v>3</v>
      </c>
      <c r="AS135" s="22"/>
      <c r="AT135" s="27"/>
      <c r="AU135" s="27"/>
      <c r="AV135" s="27">
        <v>3</v>
      </c>
      <c r="AW135" s="27"/>
      <c r="AX135" s="21"/>
      <c r="AY135" s="21"/>
      <c r="AZ135" s="21">
        <v>3</v>
      </c>
      <c r="BA135" s="21"/>
      <c r="BB135" s="22"/>
      <c r="BC135" s="22"/>
      <c r="BD135" s="22">
        <v>3</v>
      </c>
      <c r="BE135" s="22"/>
      <c r="BF135" s="23"/>
      <c r="BG135" s="23"/>
      <c r="BH135" s="23">
        <v>3</v>
      </c>
      <c r="BI135" s="23"/>
      <c r="BJ135" s="24"/>
      <c r="BK135" s="24"/>
      <c r="BL135" s="24">
        <v>3</v>
      </c>
      <c r="BM135" s="24"/>
      <c r="BN135" s="25"/>
      <c r="BO135" s="25"/>
      <c r="BP135" s="25">
        <v>3</v>
      </c>
      <c r="BQ135" s="25"/>
      <c r="BR135" s="26"/>
      <c r="BS135" s="26"/>
      <c r="BT135" s="26">
        <v>3</v>
      </c>
      <c r="BU135" s="26"/>
      <c r="BZ135" s="170"/>
      <c r="CA135" s="44"/>
      <c r="CB135" s="171"/>
      <c r="CJ135" s="28"/>
      <c r="CO135" s="28"/>
    </row>
    <row r="136" spans="1:93">
      <c r="A136" s="17">
        <v>134</v>
      </c>
      <c r="B136" s="179">
        <v>5</v>
      </c>
      <c r="C136" s="661"/>
      <c r="D136" s="18"/>
      <c r="E136" s="19">
        <v>1</v>
      </c>
      <c r="F136" s="20"/>
      <c r="G136" s="20"/>
      <c r="H136" s="20"/>
      <c r="I136" s="20">
        <v>1</v>
      </c>
      <c r="J136" s="20"/>
      <c r="K136" s="20"/>
      <c r="L136" s="20"/>
      <c r="M136" s="20"/>
      <c r="N136" s="20"/>
      <c r="O136" s="20"/>
      <c r="P136" s="19"/>
      <c r="Q136" s="19"/>
      <c r="R136" s="21"/>
      <c r="S136" s="21"/>
      <c r="T136" s="21">
        <v>3</v>
      </c>
      <c r="U136" s="21"/>
      <c r="V136" s="22"/>
      <c r="W136" s="22"/>
      <c r="X136" s="22">
        <v>3</v>
      </c>
      <c r="Y136" s="22"/>
      <c r="Z136" s="23"/>
      <c r="AA136" s="23"/>
      <c r="AB136" s="23">
        <v>3</v>
      </c>
      <c r="AC136" s="23"/>
      <c r="AD136" s="24"/>
      <c r="AE136" s="24"/>
      <c r="AF136" s="24">
        <v>3</v>
      </c>
      <c r="AG136" s="24"/>
      <c r="AH136" s="25"/>
      <c r="AI136" s="25"/>
      <c r="AJ136" s="25">
        <v>3</v>
      </c>
      <c r="AK136" s="25"/>
      <c r="AL136" s="26"/>
      <c r="AM136" s="26"/>
      <c r="AN136" s="26">
        <v>3</v>
      </c>
      <c r="AO136" s="26"/>
      <c r="AP136" s="22"/>
      <c r="AQ136" s="22"/>
      <c r="AR136" s="22">
        <v>3</v>
      </c>
      <c r="AS136" s="22"/>
      <c r="AT136" s="27"/>
      <c r="AU136" s="27"/>
      <c r="AV136" s="27">
        <v>3</v>
      </c>
      <c r="AW136" s="27"/>
      <c r="AX136" s="21"/>
      <c r="AY136" s="21"/>
      <c r="AZ136" s="21">
        <v>3</v>
      </c>
      <c r="BA136" s="21"/>
      <c r="BB136" s="22"/>
      <c r="BC136" s="22"/>
      <c r="BD136" s="22">
        <v>3</v>
      </c>
      <c r="BE136" s="22"/>
      <c r="BF136" s="23"/>
      <c r="BG136" s="23"/>
      <c r="BH136" s="23">
        <v>3</v>
      </c>
      <c r="BI136" s="23"/>
      <c r="BJ136" s="24"/>
      <c r="BK136" s="24"/>
      <c r="BL136" s="24">
        <v>3</v>
      </c>
      <c r="BM136" s="24"/>
      <c r="BN136" s="25"/>
      <c r="BO136" s="25"/>
      <c r="BP136" s="25">
        <v>3</v>
      </c>
      <c r="BQ136" s="25"/>
      <c r="BR136" s="26"/>
      <c r="BS136" s="26"/>
      <c r="BT136" s="26">
        <v>3</v>
      </c>
      <c r="BU136" s="26"/>
      <c r="BZ136" s="170"/>
      <c r="CA136" s="44"/>
      <c r="CB136" s="171"/>
      <c r="CJ136" s="28"/>
      <c r="CO136" s="28"/>
    </row>
    <row r="137" spans="1:93">
      <c r="A137" s="17">
        <v>135</v>
      </c>
      <c r="B137" s="179">
        <v>6</v>
      </c>
      <c r="C137" s="661"/>
      <c r="D137" s="18"/>
      <c r="E137" s="19">
        <v>1</v>
      </c>
      <c r="F137" s="20"/>
      <c r="G137" s="20"/>
      <c r="H137" s="20">
        <v>1</v>
      </c>
      <c r="I137" s="20"/>
      <c r="J137" s="20"/>
      <c r="K137" s="20"/>
      <c r="L137" s="20"/>
      <c r="M137" s="20"/>
      <c r="N137" s="20"/>
      <c r="O137" s="20"/>
      <c r="P137" s="19"/>
      <c r="Q137" s="19"/>
      <c r="R137" s="21"/>
      <c r="S137" s="21"/>
      <c r="T137" s="21">
        <v>3</v>
      </c>
      <c r="U137" s="21"/>
      <c r="V137" s="22"/>
      <c r="W137" s="22"/>
      <c r="X137" s="22">
        <v>3</v>
      </c>
      <c r="Y137" s="22"/>
      <c r="Z137" s="23"/>
      <c r="AA137" s="23"/>
      <c r="AB137" s="23">
        <v>3</v>
      </c>
      <c r="AC137" s="23"/>
      <c r="AD137" s="24"/>
      <c r="AE137" s="24"/>
      <c r="AF137" s="24">
        <v>3</v>
      </c>
      <c r="AG137" s="24"/>
      <c r="AH137" s="25"/>
      <c r="AI137" s="25"/>
      <c r="AJ137" s="25">
        <v>3</v>
      </c>
      <c r="AK137" s="25"/>
      <c r="AL137" s="26"/>
      <c r="AM137" s="26"/>
      <c r="AN137" s="26">
        <v>3</v>
      </c>
      <c r="AO137" s="26"/>
      <c r="AP137" s="22"/>
      <c r="AQ137" s="22"/>
      <c r="AR137" s="22">
        <v>3</v>
      </c>
      <c r="AS137" s="22"/>
      <c r="AT137" s="27"/>
      <c r="AU137" s="27"/>
      <c r="AV137" s="27">
        <v>3</v>
      </c>
      <c r="AW137" s="27"/>
      <c r="AX137" s="21"/>
      <c r="AY137" s="21"/>
      <c r="AZ137" s="21">
        <v>3</v>
      </c>
      <c r="BA137" s="21"/>
      <c r="BB137" s="22"/>
      <c r="BC137" s="22"/>
      <c r="BD137" s="22"/>
      <c r="BE137" s="22">
        <v>4</v>
      </c>
      <c r="BF137" s="23"/>
      <c r="BG137" s="23"/>
      <c r="BH137" s="23"/>
      <c r="BI137" s="23">
        <v>4</v>
      </c>
      <c r="BJ137" s="24"/>
      <c r="BK137" s="24"/>
      <c r="BL137" s="24">
        <v>3</v>
      </c>
      <c r="BM137" s="24"/>
      <c r="BN137" s="25"/>
      <c r="BO137" s="25">
        <v>2</v>
      </c>
      <c r="BP137" s="25"/>
      <c r="BQ137" s="25"/>
      <c r="BR137" s="26"/>
      <c r="BS137" s="26"/>
      <c r="BT137" s="26">
        <v>3</v>
      </c>
      <c r="BU137" s="26"/>
      <c r="BZ137" s="170"/>
      <c r="CA137" s="44"/>
      <c r="CB137" s="171"/>
      <c r="CJ137" s="28"/>
      <c r="CO137" s="28"/>
    </row>
    <row r="138" spans="1:93">
      <c r="A138" s="17">
        <v>136</v>
      </c>
      <c r="B138" s="179">
        <v>7</v>
      </c>
      <c r="C138" s="661"/>
      <c r="D138" s="18"/>
      <c r="E138" s="19">
        <v>1</v>
      </c>
      <c r="F138" s="20"/>
      <c r="G138" s="20"/>
      <c r="H138" s="20">
        <v>1</v>
      </c>
      <c r="I138" s="20"/>
      <c r="J138" s="20"/>
      <c r="K138" s="20"/>
      <c r="L138" s="20"/>
      <c r="M138" s="20"/>
      <c r="N138" s="20"/>
      <c r="O138" s="20"/>
      <c r="P138" s="19"/>
      <c r="Q138" s="19"/>
      <c r="R138" s="21"/>
      <c r="S138" s="21"/>
      <c r="T138" s="21"/>
      <c r="U138" s="21">
        <v>4</v>
      </c>
      <c r="V138" s="22"/>
      <c r="W138" s="22"/>
      <c r="X138" s="22"/>
      <c r="Y138" s="22">
        <v>4</v>
      </c>
      <c r="Z138" s="23"/>
      <c r="AA138" s="23"/>
      <c r="AB138" s="23"/>
      <c r="AC138" s="23">
        <v>4</v>
      </c>
      <c r="AD138" s="24"/>
      <c r="AE138" s="24"/>
      <c r="AF138" s="24">
        <v>3</v>
      </c>
      <c r="AG138" s="24"/>
      <c r="AH138" s="25"/>
      <c r="AI138" s="25"/>
      <c r="AJ138" s="25"/>
      <c r="AK138" s="25">
        <v>4</v>
      </c>
      <c r="AL138" s="26"/>
      <c r="AM138" s="26"/>
      <c r="AN138" s="26"/>
      <c r="AO138" s="26">
        <v>4</v>
      </c>
      <c r="AP138" s="22"/>
      <c r="AQ138" s="22"/>
      <c r="AR138" s="22"/>
      <c r="AS138" s="22">
        <v>4</v>
      </c>
      <c r="AT138" s="27"/>
      <c r="AU138" s="27"/>
      <c r="AV138" s="27"/>
      <c r="AW138" s="27">
        <v>4</v>
      </c>
      <c r="AX138" s="21"/>
      <c r="AY138" s="21"/>
      <c r="AZ138" s="21"/>
      <c r="BA138" s="21">
        <v>4</v>
      </c>
      <c r="BB138" s="22"/>
      <c r="BC138" s="22"/>
      <c r="BD138" s="22"/>
      <c r="BE138" s="22">
        <v>4</v>
      </c>
      <c r="BF138" s="23"/>
      <c r="BG138" s="23"/>
      <c r="BH138" s="23"/>
      <c r="BI138" s="23">
        <v>4</v>
      </c>
      <c r="BJ138" s="24"/>
      <c r="BK138" s="24"/>
      <c r="BL138" s="24"/>
      <c r="BM138" s="24">
        <v>4</v>
      </c>
      <c r="BN138" s="25"/>
      <c r="BO138" s="25"/>
      <c r="BP138" s="25"/>
      <c r="BQ138" s="25">
        <v>4</v>
      </c>
      <c r="BR138" s="26"/>
      <c r="BS138" s="26"/>
      <c r="BT138" s="26"/>
      <c r="BU138" s="26">
        <v>4</v>
      </c>
      <c r="BZ138" s="170"/>
      <c r="CA138" s="44"/>
      <c r="CB138" s="171"/>
      <c r="CJ138" s="28"/>
      <c r="CO138" s="28"/>
    </row>
    <row r="139" spans="1:93">
      <c r="A139" s="17">
        <v>137</v>
      </c>
      <c r="B139" s="179">
        <v>8</v>
      </c>
      <c r="C139" s="661"/>
      <c r="D139" s="18"/>
      <c r="E139" s="19">
        <v>1</v>
      </c>
      <c r="F139" s="20"/>
      <c r="G139" s="20"/>
      <c r="H139" s="20">
        <v>1</v>
      </c>
      <c r="I139" s="20"/>
      <c r="J139" s="20"/>
      <c r="K139" s="20"/>
      <c r="L139" s="20"/>
      <c r="M139" s="20"/>
      <c r="N139" s="20"/>
      <c r="O139" s="20"/>
      <c r="P139" s="19"/>
      <c r="Q139" s="19"/>
      <c r="R139" s="21"/>
      <c r="S139" s="21"/>
      <c r="T139" s="21"/>
      <c r="U139" s="21">
        <v>4</v>
      </c>
      <c r="V139" s="22"/>
      <c r="W139" s="22"/>
      <c r="X139" s="22">
        <v>3</v>
      </c>
      <c r="Y139" s="22"/>
      <c r="Z139" s="23"/>
      <c r="AA139" s="23"/>
      <c r="AB139" s="23"/>
      <c r="AC139" s="23">
        <v>4</v>
      </c>
      <c r="AD139" s="24"/>
      <c r="AE139" s="24"/>
      <c r="AF139" s="24">
        <v>3</v>
      </c>
      <c r="AG139" s="24"/>
      <c r="AH139" s="25"/>
      <c r="AI139" s="25"/>
      <c r="AJ139" s="25">
        <v>3</v>
      </c>
      <c r="AK139" s="25"/>
      <c r="AL139" s="26"/>
      <c r="AM139" s="26"/>
      <c r="AN139" s="26">
        <v>3</v>
      </c>
      <c r="AO139" s="26"/>
      <c r="AP139" s="22"/>
      <c r="AQ139" s="22"/>
      <c r="AR139" s="22"/>
      <c r="AS139" s="22">
        <v>4</v>
      </c>
      <c r="AT139" s="27"/>
      <c r="AU139" s="27"/>
      <c r="AV139" s="27"/>
      <c r="AW139" s="27">
        <v>4</v>
      </c>
      <c r="AX139" s="21"/>
      <c r="AY139" s="21"/>
      <c r="AZ139" s="21">
        <v>3</v>
      </c>
      <c r="BA139" s="21"/>
      <c r="BB139" s="22"/>
      <c r="BC139" s="22"/>
      <c r="BD139" s="22">
        <v>3</v>
      </c>
      <c r="BE139" s="22"/>
      <c r="BF139" s="23"/>
      <c r="BG139" s="23"/>
      <c r="BH139" s="23"/>
      <c r="BI139" s="23">
        <v>4</v>
      </c>
      <c r="BJ139" s="24"/>
      <c r="BK139" s="24"/>
      <c r="BL139" s="24"/>
      <c r="BM139" s="24">
        <v>4</v>
      </c>
      <c r="BN139" s="25"/>
      <c r="BO139" s="25"/>
      <c r="BP139" s="25"/>
      <c r="BQ139" s="25">
        <v>4</v>
      </c>
      <c r="BR139" s="26"/>
      <c r="BS139" s="26"/>
      <c r="BT139" s="26"/>
      <c r="BU139" s="26">
        <v>4</v>
      </c>
      <c r="BZ139" s="170"/>
      <c r="CA139" s="44"/>
      <c r="CB139" s="171"/>
      <c r="CJ139" s="28"/>
      <c r="CO139" s="28"/>
    </row>
    <row r="140" spans="1:93">
      <c r="A140" s="17">
        <v>138</v>
      </c>
      <c r="B140" s="179">
        <v>9</v>
      </c>
      <c r="C140" s="661"/>
      <c r="D140" s="18">
        <v>1</v>
      </c>
      <c r="E140" s="19"/>
      <c r="F140" s="20"/>
      <c r="G140" s="20"/>
      <c r="H140" s="20">
        <v>1</v>
      </c>
      <c r="I140" s="20"/>
      <c r="J140" s="20"/>
      <c r="K140" s="20"/>
      <c r="L140" s="20"/>
      <c r="M140" s="20"/>
      <c r="N140" s="20"/>
      <c r="O140" s="20"/>
      <c r="P140" s="19"/>
      <c r="Q140" s="19"/>
      <c r="R140" s="21"/>
      <c r="S140" s="21"/>
      <c r="T140" s="21">
        <v>3</v>
      </c>
      <c r="U140" s="21"/>
      <c r="V140" s="22"/>
      <c r="W140" s="22"/>
      <c r="X140" s="22">
        <v>3</v>
      </c>
      <c r="Y140" s="22"/>
      <c r="Z140" s="23"/>
      <c r="AA140" s="23"/>
      <c r="AB140" s="23">
        <v>3</v>
      </c>
      <c r="AC140" s="23"/>
      <c r="AD140" s="24"/>
      <c r="AE140" s="24"/>
      <c r="AF140" s="24">
        <v>3</v>
      </c>
      <c r="AG140" s="24"/>
      <c r="AH140" s="25"/>
      <c r="AI140" s="25"/>
      <c r="AJ140" s="25">
        <v>3</v>
      </c>
      <c r="AK140" s="25"/>
      <c r="AL140" s="26"/>
      <c r="AM140" s="26"/>
      <c r="AN140" s="26">
        <v>3</v>
      </c>
      <c r="AO140" s="26"/>
      <c r="AP140" s="22"/>
      <c r="AQ140" s="22"/>
      <c r="AR140" s="22">
        <v>3</v>
      </c>
      <c r="AS140" s="22"/>
      <c r="AT140" s="27"/>
      <c r="AU140" s="27"/>
      <c r="AV140" s="27">
        <v>3</v>
      </c>
      <c r="AW140" s="27"/>
      <c r="AX140" s="21"/>
      <c r="AY140" s="21"/>
      <c r="AZ140" s="21">
        <v>3</v>
      </c>
      <c r="BA140" s="21"/>
      <c r="BB140" s="22"/>
      <c r="BC140" s="22"/>
      <c r="BD140" s="22">
        <v>3</v>
      </c>
      <c r="BE140" s="22"/>
      <c r="BF140" s="23"/>
      <c r="BG140" s="23"/>
      <c r="BH140" s="23">
        <v>3</v>
      </c>
      <c r="BI140" s="23"/>
      <c r="BJ140" s="24"/>
      <c r="BK140" s="24"/>
      <c r="BL140" s="24"/>
      <c r="BM140" s="24">
        <v>4</v>
      </c>
      <c r="BN140" s="25"/>
      <c r="BO140" s="25"/>
      <c r="BP140" s="25">
        <v>3</v>
      </c>
      <c r="BQ140" s="25"/>
      <c r="BR140" s="26"/>
      <c r="BS140" s="26"/>
      <c r="BT140" s="26">
        <v>3</v>
      </c>
      <c r="BU140" s="26"/>
      <c r="BZ140" s="170"/>
      <c r="CA140" s="44"/>
      <c r="CB140" s="171"/>
      <c r="CJ140" s="28"/>
      <c r="CO140" s="28"/>
    </row>
    <row r="141" spans="1:93">
      <c r="A141" s="17">
        <v>139</v>
      </c>
      <c r="B141" s="179">
        <v>10</v>
      </c>
      <c r="C141" s="661"/>
      <c r="D141" s="18"/>
      <c r="E141" s="19">
        <v>1</v>
      </c>
      <c r="F141" s="20"/>
      <c r="G141" s="20"/>
      <c r="H141" s="20">
        <v>1</v>
      </c>
      <c r="I141" s="20"/>
      <c r="J141" s="20"/>
      <c r="K141" s="20"/>
      <c r="L141" s="20"/>
      <c r="M141" s="20"/>
      <c r="N141" s="20"/>
      <c r="O141" s="20"/>
      <c r="P141" s="19"/>
      <c r="Q141" s="19"/>
      <c r="R141" s="21"/>
      <c r="S141" s="21">
        <v>2</v>
      </c>
      <c r="T141" s="21"/>
      <c r="U141" s="21"/>
      <c r="V141" s="22"/>
      <c r="W141" s="22"/>
      <c r="X141" s="22">
        <v>3</v>
      </c>
      <c r="Y141" s="22"/>
      <c r="Z141" s="23"/>
      <c r="AA141" s="23"/>
      <c r="AB141" s="23">
        <v>3</v>
      </c>
      <c r="AC141" s="23"/>
      <c r="AD141" s="24"/>
      <c r="AE141" s="24"/>
      <c r="AF141" s="24">
        <v>3</v>
      </c>
      <c r="AG141" s="24"/>
      <c r="AH141" s="25"/>
      <c r="AI141" s="25"/>
      <c r="AJ141" s="25">
        <v>3</v>
      </c>
      <c r="AK141" s="25"/>
      <c r="AL141" s="26"/>
      <c r="AM141" s="26"/>
      <c r="AN141" s="26">
        <v>3</v>
      </c>
      <c r="AO141" s="26"/>
      <c r="AP141" s="22"/>
      <c r="AQ141" s="22"/>
      <c r="AR141" s="22">
        <v>3</v>
      </c>
      <c r="AS141" s="22"/>
      <c r="AT141" s="27"/>
      <c r="AU141" s="27"/>
      <c r="AV141" s="27">
        <v>3</v>
      </c>
      <c r="AW141" s="27"/>
      <c r="AX141" s="21"/>
      <c r="AY141" s="21"/>
      <c r="AZ141" s="21">
        <v>3</v>
      </c>
      <c r="BA141" s="21"/>
      <c r="BB141" s="22"/>
      <c r="BC141" s="22"/>
      <c r="BD141" s="22">
        <v>3</v>
      </c>
      <c r="BE141" s="22"/>
      <c r="BF141" s="23"/>
      <c r="BG141" s="23">
        <v>2</v>
      </c>
      <c r="BH141" s="23"/>
      <c r="BI141" s="23"/>
      <c r="BJ141" s="24"/>
      <c r="BK141" s="24"/>
      <c r="BL141" s="24">
        <v>3</v>
      </c>
      <c r="BM141" s="24"/>
      <c r="BN141" s="25"/>
      <c r="BO141" s="25"/>
      <c r="BP141" s="25">
        <v>3</v>
      </c>
      <c r="BQ141" s="25"/>
      <c r="BR141" s="26"/>
      <c r="BS141" s="26"/>
      <c r="BT141" s="26">
        <v>3</v>
      </c>
      <c r="BU141" s="26"/>
      <c r="BZ141" s="170"/>
      <c r="CA141" s="44"/>
      <c r="CB141" s="171"/>
      <c r="CJ141" s="28"/>
      <c r="CO141" s="28"/>
    </row>
    <row r="142" spans="1:93">
      <c r="A142" s="17">
        <v>140</v>
      </c>
      <c r="B142" s="37">
        <v>1</v>
      </c>
      <c r="C142" s="656" t="s">
        <v>309</v>
      </c>
      <c r="D142" s="20"/>
      <c r="E142" s="20">
        <v>1</v>
      </c>
      <c r="F142" s="20"/>
      <c r="G142" s="20"/>
      <c r="H142" s="20"/>
      <c r="I142" s="20">
        <v>1</v>
      </c>
      <c r="J142" s="20"/>
      <c r="K142" s="20"/>
      <c r="L142" s="20"/>
      <c r="M142" s="20"/>
      <c r="N142" s="20"/>
      <c r="O142" s="20"/>
      <c r="P142" s="20"/>
      <c r="Q142" s="20"/>
      <c r="R142" s="21"/>
      <c r="S142" s="21"/>
      <c r="T142" s="21">
        <v>3</v>
      </c>
      <c r="U142" s="21"/>
      <c r="V142" s="22"/>
      <c r="W142" s="22"/>
      <c r="X142" s="22">
        <v>3</v>
      </c>
      <c r="Y142" s="22"/>
      <c r="Z142" s="23"/>
      <c r="AA142" s="23"/>
      <c r="AB142" s="23">
        <v>3</v>
      </c>
      <c r="AC142" s="23"/>
      <c r="AD142" s="24"/>
      <c r="AE142" s="24"/>
      <c r="AF142" s="24">
        <v>3</v>
      </c>
      <c r="AG142" s="24"/>
      <c r="AH142" s="25"/>
      <c r="AI142" s="25"/>
      <c r="AJ142" s="25">
        <v>3</v>
      </c>
      <c r="AK142" s="25"/>
      <c r="AL142" s="26"/>
      <c r="AM142" s="26"/>
      <c r="AN142" s="26">
        <v>3</v>
      </c>
      <c r="AO142" s="26"/>
      <c r="AP142" s="22"/>
      <c r="AQ142" s="22"/>
      <c r="AR142" s="22">
        <v>3</v>
      </c>
      <c r="AS142" s="22"/>
      <c r="AT142" s="27"/>
      <c r="AU142" s="27"/>
      <c r="AV142" s="27">
        <v>3</v>
      </c>
      <c r="AW142" s="27"/>
      <c r="AX142" s="21"/>
      <c r="AY142" s="21"/>
      <c r="AZ142" s="21">
        <v>3</v>
      </c>
      <c r="BA142" s="21"/>
      <c r="BB142" s="22"/>
      <c r="BC142" s="22"/>
      <c r="BD142" s="22">
        <v>3</v>
      </c>
      <c r="BE142" s="22"/>
      <c r="BF142" s="23"/>
      <c r="BG142" s="23"/>
      <c r="BH142" s="23">
        <v>3</v>
      </c>
      <c r="BI142" s="23"/>
      <c r="BJ142" s="24"/>
      <c r="BK142" s="24"/>
      <c r="BL142" s="24">
        <v>3</v>
      </c>
      <c r="BM142" s="24"/>
      <c r="BN142" s="25"/>
      <c r="BO142" s="25"/>
      <c r="BP142" s="25">
        <v>3</v>
      </c>
      <c r="BQ142" s="25"/>
      <c r="BR142" s="26"/>
      <c r="BS142" s="26"/>
      <c r="BT142" s="26">
        <v>3</v>
      </c>
      <c r="BU142" s="26"/>
      <c r="CJ142" s="28"/>
      <c r="CO142" s="28"/>
    </row>
    <row r="143" spans="1:93">
      <c r="A143" s="17">
        <v>141</v>
      </c>
      <c r="B143" s="37">
        <v>2</v>
      </c>
      <c r="C143" s="657"/>
      <c r="D143" s="20"/>
      <c r="E143" s="20">
        <v>1</v>
      </c>
      <c r="F143" s="20"/>
      <c r="G143" s="20"/>
      <c r="H143" s="20">
        <v>1</v>
      </c>
      <c r="I143" s="20"/>
      <c r="J143" s="20"/>
      <c r="K143" s="20"/>
      <c r="L143" s="20"/>
      <c r="M143" s="20"/>
      <c r="N143" s="20"/>
      <c r="O143" s="20"/>
      <c r="P143" s="20"/>
      <c r="Q143" s="20"/>
      <c r="R143" s="21"/>
      <c r="S143" s="21"/>
      <c r="T143" s="21">
        <v>3</v>
      </c>
      <c r="U143" s="21"/>
      <c r="V143" s="22"/>
      <c r="W143" s="22">
        <v>2</v>
      </c>
      <c r="X143" s="22"/>
      <c r="Y143" s="22"/>
      <c r="Z143" s="23"/>
      <c r="AA143" s="23">
        <v>2</v>
      </c>
      <c r="AB143" s="23"/>
      <c r="AC143" s="23"/>
      <c r="AD143" s="24"/>
      <c r="AE143" s="24"/>
      <c r="AF143" s="24">
        <v>3</v>
      </c>
      <c r="AG143" s="24"/>
      <c r="AH143" s="25"/>
      <c r="AI143" s="25">
        <v>2</v>
      </c>
      <c r="AJ143" s="25"/>
      <c r="AK143" s="25"/>
      <c r="AL143" s="26"/>
      <c r="AM143" s="26">
        <v>2</v>
      </c>
      <c r="AN143" s="26"/>
      <c r="AO143" s="26"/>
      <c r="AP143" s="22"/>
      <c r="AQ143" s="22"/>
      <c r="AR143" s="22">
        <v>3</v>
      </c>
      <c r="AS143" s="22"/>
      <c r="AT143" s="27"/>
      <c r="AU143" s="27"/>
      <c r="AV143" s="27">
        <v>3</v>
      </c>
      <c r="AW143" s="27"/>
      <c r="AX143" s="21"/>
      <c r="AY143" s="21"/>
      <c r="AZ143" s="21">
        <v>3</v>
      </c>
      <c r="BA143" s="21"/>
      <c r="BB143" s="22"/>
      <c r="BC143" s="22"/>
      <c r="BD143" s="22">
        <v>3</v>
      </c>
      <c r="BE143" s="22"/>
      <c r="BF143" s="23"/>
      <c r="BG143" s="23"/>
      <c r="BH143" s="23"/>
      <c r="BI143" s="23">
        <v>4</v>
      </c>
      <c r="BJ143" s="24"/>
      <c r="BK143" s="24"/>
      <c r="BL143" s="24"/>
      <c r="BM143" s="24">
        <v>4</v>
      </c>
      <c r="BN143" s="25"/>
      <c r="BO143" s="25"/>
      <c r="BP143" s="25">
        <v>3</v>
      </c>
      <c r="BQ143" s="25"/>
      <c r="BR143" s="26"/>
      <c r="BS143" s="26"/>
      <c r="BT143" s="26"/>
      <c r="BU143" s="26">
        <v>4</v>
      </c>
      <c r="CJ143" s="28"/>
      <c r="CO143" s="28"/>
    </row>
    <row r="144" spans="1:93">
      <c r="A144" s="17">
        <v>142</v>
      </c>
      <c r="B144" s="37">
        <v>3</v>
      </c>
      <c r="C144" s="657"/>
      <c r="D144" s="20"/>
      <c r="E144" s="20">
        <v>1</v>
      </c>
      <c r="F144" s="20"/>
      <c r="G144" s="20"/>
      <c r="H144" s="20">
        <v>1</v>
      </c>
      <c r="I144" s="20"/>
      <c r="J144" s="20"/>
      <c r="K144" s="20"/>
      <c r="L144" s="20"/>
      <c r="M144" s="20"/>
      <c r="N144" s="20"/>
      <c r="O144" s="20"/>
      <c r="P144" s="20"/>
      <c r="Q144" s="20"/>
      <c r="R144" s="21"/>
      <c r="S144" s="21"/>
      <c r="T144" s="21">
        <v>3</v>
      </c>
      <c r="U144" s="21"/>
      <c r="V144" s="22"/>
      <c r="W144" s="22">
        <v>2</v>
      </c>
      <c r="X144" s="22"/>
      <c r="Y144" s="22"/>
      <c r="Z144" s="23"/>
      <c r="AA144" s="23"/>
      <c r="AB144" s="23">
        <v>3</v>
      </c>
      <c r="AC144" s="23"/>
      <c r="AD144" s="24"/>
      <c r="AE144" s="24"/>
      <c r="AF144" s="24"/>
      <c r="AG144" s="24">
        <v>4</v>
      </c>
      <c r="AH144" s="25"/>
      <c r="AI144" s="25"/>
      <c r="AJ144" s="25">
        <v>3</v>
      </c>
      <c r="AK144" s="25"/>
      <c r="AL144" s="26"/>
      <c r="AM144" s="26"/>
      <c r="AN144" s="26">
        <v>3</v>
      </c>
      <c r="AO144" s="26"/>
      <c r="AP144" s="22"/>
      <c r="AQ144" s="22"/>
      <c r="AR144" s="22">
        <v>3</v>
      </c>
      <c r="AS144" s="22"/>
      <c r="AT144" s="27"/>
      <c r="AU144" s="27"/>
      <c r="AV144" s="27">
        <v>3</v>
      </c>
      <c r="AW144" s="27"/>
      <c r="AX144" s="21"/>
      <c r="AY144" s="21"/>
      <c r="AZ144" s="21">
        <v>3</v>
      </c>
      <c r="BA144" s="21"/>
      <c r="BB144" s="22"/>
      <c r="BC144" s="22"/>
      <c r="BD144" s="22">
        <v>3</v>
      </c>
      <c r="BE144" s="22"/>
      <c r="BF144" s="23"/>
      <c r="BG144" s="23">
        <v>2</v>
      </c>
      <c r="BH144" s="23"/>
      <c r="BI144" s="23"/>
      <c r="BJ144" s="24"/>
      <c r="BK144" s="24">
        <v>2</v>
      </c>
      <c r="BL144" s="24"/>
      <c r="BM144" s="24"/>
      <c r="BN144" s="25"/>
      <c r="BO144" s="25"/>
      <c r="BP144" s="25">
        <v>3</v>
      </c>
      <c r="BQ144" s="25"/>
      <c r="BR144" s="26"/>
      <c r="BS144" s="26"/>
      <c r="BT144" s="26">
        <v>3</v>
      </c>
      <c r="BU144" s="26"/>
      <c r="CJ144" s="28"/>
      <c r="CO144" s="28"/>
    </row>
    <row r="145" spans="1:93">
      <c r="A145" s="17">
        <v>143</v>
      </c>
      <c r="B145" s="37">
        <v>4</v>
      </c>
      <c r="C145" s="657"/>
      <c r="D145" s="20">
        <v>1</v>
      </c>
      <c r="E145" s="20"/>
      <c r="F145" s="20"/>
      <c r="G145" s="20"/>
      <c r="H145" s="20">
        <v>1</v>
      </c>
      <c r="I145" s="20"/>
      <c r="J145" s="20"/>
      <c r="K145" s="20"/>
      <c r="L145" s="20"/>
      <c r="M145" s="20"/>
      <c r="N145" s="20"/>
      <c r="O145" s="20"/>
      <c r="P145" s="20"/>
      <c r="Q145" s="20"/>
      <c r="R145" s="21"/>
      <c r="S145" s="21">
        <v>2</v>
      </c>
      <c r="T145" s="21"/>
      <c r="U145" s="21"/>
      <c r="V145" s="22"/>
      <c r="W145" s="22">
        <v>2</v>
      </c>
      <c r="X145" s="22"/>
      <c r="Y145" s="22"/>
      <c r="Z145" s="23"/>
      <c r="AA145" s="23"/>
      <c r="AB145" s="23">
        <v>3</v>
      </c>
      <c r="AC145" s="23"/>
      <c r="AD145" s="24"/>
      <c r="AE145" s="24"/>
      <c r="AF145" s="24">
        <v>3</v>
      </c>
      <c r="AG145" s="24"/>
      <c r="AH145" s="25"/>
      <c r="AI145" s="25"/>
      <c r="AJ145" s="25">
        <v>3</v>
      </c>
      <c r="AK145" s="25"/>
      <c r="AL145" s="26"/>
      <c r="AM145" s="26"/>
      <c r="AN145" s="26">
        <v>3</v>
      </c>
      <c r="AO145" s="26"/>
      <c r="AP145" s="22"/>
      <c r="AQ145" s="22"/>
      <c r="AR145" s="22">
        <v>3</v>
      </c>
      <c r="AS145" s="22"/>
      <c r="AT145" s="27"/>
      <c r="AU145" s="27"/>
      <c r="AV145" s="27">
        <v>3</v>
      </c>
      <c r="AW145" s="27"/>
      <c r="AX145" s="21"/>
      <c r="AY145" s="21"/>
      <c r="AZ145" s="21">
        <v>3</v>
      </c>
      <c r="BA145" s="21"/>
      <c r="BB145" s="22"/>
      <c r="BC145" s="22"/>
      <c r="BD145" s="22">
        <v>3</v>
      </c>
      <c r="BE145" s="22"/>
      <c r="BF145" s="23"/>
      <c r="BG145" s="23"/>
      <c r="BH145" s="23">
        <v>3</v>
      </c>
      <c r="BI145" s="23"/>
      <c r="BJ145" s="24"/>
      <c r="BK145" s="24"/>
      <c r="BL145" s="24">
        <v>3</v>
      </c>
      <c r="BM145" s="24"/>
      <c r="BN145" s="25"/>
      <c r="BO145" s="25"/>
      <c r="BP145" s="25">
        <v>3</v>
      </c>
      <c r="BQ145" s="25"/>
      <c r="BR145" s="26"/>
      <c r="BS145" s="26"/>
      <c r="BT145" s="26">
        <v>3</v>
      </c>
      <c r="BU145" s="26"/>
      <c r="CJ145" s="28"/>
      <c r="CO145" s="28"/>
    </row>
    <row r="146" spans="1:93">
      <c r="A146" s="17">
        <v>144</v>
      </c>
      <c r="B146" s="37">
        <v>5</v>
      </c>
      <c r="C146" s="657"/>
      <c r="D146" s="20">
        <v>1</v>
      </c>
      <c r="E146" s="20"/>
      <c r="F146" s="20"/>
      <c r="G146" s="20">
        <v>1</v>
      </c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1"/>
      <c r="S146" s="21">
        <v>2</v>
      </c>
      <c r="T146" s="21"/>
      <c r="U146" s="21"/>
      <c r="V146" s="22"/>
      <c r="W146" s="22">
        <v>2</v>
      </c>
      <c r="X146" s="22"/>
      <c r="Y146" s="22"/>
      <c r="Z146" s="23"/>
      <c r="AA146" s="23"/>
      <c r="AB146" s="23"/>
      <c r="AC146" s="23">
        <v>4</v>
      </c>
      <c r="AD146" s="24"/>
      <c r="AE146" s="24"/>
      <c r="AF146" s="24"/>
      <c r="AG146" s="24">
        <v>4</v>
      </c>
      <c r="AH146" s="25"/>
      <c r="AI146" s="25"/>
      <c r="AJ146" s="25"/>
      <c r="AK146" s="25">
        <v>4</v>
      </c>
      <c r="AL146" s="26"/>
      <c r="AM146" s="26"/>
      <c r="AN146" s="26">
        <v>3</v>
      </c>
      <c r="AO146" s="26"/>
      <c r="AP146" s="22"/>
      <c r="AQ146" s="22">
        <v>2</v>
      </c>
      <c r="AR146" s="22"/>
      <c r="AS146" s="22"/>
      <c r="AT146" s="27"/>
      <c r="AU146" s="27">
        <v>2</v>
      </c>
      <c r="AV146" s="27"/>
      <c r="AW146" s="27"/>
      <c r="AX146" s="21"/>
      <c r="AY146" s="21"/>
      <c r="AZ146" s="21"/>
      <c r="BA146" s="21">
        <v>4</v>
      </c>
      <c r="BB146" s="22"/>
      <c r="BC146" s="22"/>
      <c r="BD146" s="22">
        <v>3</v>
      </c>
      <c r="BE146" s="22"/>
      <c r="BF146" s="23"/>
      <c r="BG146" s="23"/>
      <c r="BH146" s="23">
        <v>3</v>
      </c>
      <c r="BI146" s="23"/>
      <c r="BJ146" s="24"/>
      <c r="BK146" s="24"/>
      <c r="BL146" s="24"/>
      <c r="BM146" s="24">
        <v>4</v>
      </c>
      <c r="BN146" s="25"/>
      <c r="BO146" s="25"/>
      <c r="BP146" s="25"/>
      <c r="BQ146" s="25">
        <v>4</v>
      </c>
      <c r="BR146" s="26"/>
      <c r="BS146" s="26"/>
      <c r="BT146" s="26"/>
      <c r="BU146" s="26">
        <v>4</v>
      </c>
      <c r="CJ146" s="28"/>
      <c r="CO146" s="28"/>
    </row>
    <row r="147" spans="1:93">
      <c r="A147" s="17">
        <v>145</v>
      </c>
      <c r="B147" s="37">
        <v>6</v>
      </c>
      <c r="C147" s="657"/>
      <c r="D147" s="20">
        <v>1</v>
      </c>
      <c r="E147" s="20"/>
      <c r="F147" s="20">
        <v>1</v>
      </c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1"/>
      <c r="S147" s="21"/>
      <c r="T147" s="21"/>
      <c r="U147" s="21">
        <v>4</v>
      </c>
      <c r="V147" s="22"/>
      <c r="W147" s="22"/>
      <c r="X147" s="22">
        <v>3</v>
      </c>
      <c r="Y147" s="22"/>
      <c r="Z147" s="23"/>
      <c r="AA147" s="23"/>
      <c r="AB147" s="23"/>
      <c r="AC147" s="23">
        <v>4</v>
      </c>
      <c r="AD147" s="24"/>
      <c r="AE147" s="24"/>
      <c r="AF147" s="24">
        <v>3</v>
      </c>
      <c r="AG147" s="24"/>
      <c r="AH147" s="25"/>
      <c r="AI147" s="25"/>
      <c r="AJ147" s="25">
        <v>3</v>
      </c>
      <c r="AK147" s="25"/>
      <c r="AL147" s="26"/>
      <c r="AM147" s="26"/>
      <c r="AN147" s="26">
        <v>3</v>
      </c>
      <c r="AO147" s="26"/>
      <c r="AP147" s="22"/>
      <c r="AQ147" s="22"/>
      <c r="AR147" s="22">
        <v>3</v>
      </c>
      <c r="AS147" s="22"/>
      <c r="AT147" s="27"/>
      <c r="AU147" s="27"/>
      <c r="AV147" s="27">
        <v>3</v>
      </c>
      <c r="AW147" s="27"/>
      <c r="AX147" s="21"/>
      <c r="AY147" s="21"/>
      <c r="AZ147" s="21">
        <v>3</v>
      </c>
      <c r="BA147" s="21"/>
      <c r="BB147" s="22"/>
      <c r="BC147" s="22"/>
      <c r="BD147" s="22">
        <v>3</v>
      </c>
      <c r="BE147" s="22"/>
      <c r="BF147" s="23"/>
      <c r="BG147" s="23"/>
      <c r="BH147" s="23">
        <v>3</v>
      </c>
      <c r="BI147" s="23"/>
      <c r="BJ147" s="24"/>
      <c r="BK147" s="24"/>
      <c r="BL147" s="24">
        <v>3</v>
      </c>
      <c r="BM147" s="24"/>
      <c r="BN147" s="25"/>
      <c r="BO147" s="25"/>
      <c r="BP147" s="25">
        <v>3</v>
      </c>
      <c r="BQ147" s="25"/>
      <c r="BR147" s="26"/>
      <c r="BS147" s="26"/>
      <c r="BT147" s="26">
        <v>3</v>
      </c>
      <c r="BU147" s="26"/>
      <c r="CJ147" s="28"/>
      <c r="CO147" s="28"/>
    </row>
    <row r="148" spans="1:93">
      <c r="A148" s="17">
        <v>146</v>
      </c>
      <c r="B148" s="37">
        <v>7</v>
      </c>
      <c r="C148" s="657"/>
      <c r="D148" s="20">
        <v>1</v>
      </c>
      <c r="E148" s="20"/>
      <c r="F148" s="20"/>
      <c r="G148" s="20"/>
      <c r="H148" s="20">
        <v>1</v>
      </c>
      <c r="I148" s="20"/>
      <c r="J148" s="20"/>
      <c r="K148" s="20"/>
      <c r="L148" s="20"/>
      <c r="M148" s="20"/>
      <c r="N148" s="20"/>
      <c r="O148" s="20"/>
      <c r="P148" s="20"/>
      <c r="Q148" s="20"/>
      <c r="R148" s="21"/>
      <c r="S148" s="21"/>
      <c r="T148" s="21">
        <v>3</v>
      </c>
      <c r="U148" s="21"/>
      <c r="V148" s="22"/>
      <c r="W148" s="22"/>
      <c r="X148" s="22">
        <v>3</v>
      </c>
      <c r="Y148" s="22"/>
      <c r="Z148" s="23"/>
      <c r="AA148" s="23"/>
      <c r="AB148" s="23"/>
      <c r="AC148" s="23">
        <v>4</v>
      </c>
      <c r="AD148" s="24"/>
      <c r="AE148" s="24"/>
      <c r="AF148" s="24"/>
      <c r="AG148" s="24">
        <v>4</v>
      </c>
      <c r="AH148" s="25"/>
      <c r="AI148" s="25"/>
      <c r="AJ148" s="25">
        <v>3</v>
      </c>
      <c r="AK148" s="25"/>
      <c r="AL148" s="26"/>
      <c r="AM148" s="26"/>
      <c r="AN148" s="26"/>
      <c r="AO148" s="26">
        <v>4</v>
      </c>
      <c r="AP148" s="22"/>
      <c r="AQ148" s="22"/>
      <c r="AR148" s="22">
        <v>3</v>
      </c>
      <c r="AS148" s="22"/>
      <c r="AT148" s="27"/>
      <c r="AU148" s="27"/>
      <c r="AV148" s="27">
        <v>3</v>
      </c>
      <c r="AW148" s="27"/>
      <c r="AX148" s="21"/>
      <c r="AY148" s="21"/>
      <c r="AZ148" s="21">
        <v>3</v>
      </c>
      <c r="BA148" s="21"/>
      <c r="BB148" s="22"/>
      <c r="BC148" s="22"/>
      <c r="BD148" s="22">
        <v>3</v>
      </c>
      <c r="BE148" s="22"/>
      <c r="BF148" s="23"/>
      <c r="BG148" s="23"/>
      <c r="BH148" s="23"/>
      <c r="BI148" s="23">
        <v>4</v>
      </c>
      <c r="BJ148" s="24"/>
      <c r="BK148" s="24"/>
      <c r="BL148" s="24"/>
      <c r="BM148" s="24">
        <v>4</v>
      </c>
      <c r="BN148" s="25"/>
      <c r="BO148" s="25"/>
      <c r="BP148" s="25">
        <v>3</v>
      </c>
      <c r="BQ148" s="25"/>
      <c r="BR148" s="26"/>
      <c r="BS148" s="26"/>
      <c r="BT148" s="26">
        <v>3</v>
      </c>
      <c r="BU148" s="26"/>
      <c r="CJ148" s="28"/>
      <c r="CO148" s="28"/>
    </row>
    <row r="149" spans="1:93">
      <c r="A149" s="17">
        <v>147</v>
      </c>
      <c r="B149" s="37">
        <v>8</v>
      </c>
      <c r="C149" s="657"/>
      <c r="D149" s="20">
        <v>1</v>
      </c>
      <c r="E149" s="20"/>
      <c r="F149" s="20"/>
      <c r="G149" s="20">
        <v>1</v>
      </c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1"/>
      <c r="S149" s="21"/>
      <c r="T149" s="21">
        <v>3</v>
      </c>
      <c r="U149" s="21"/>
      <c r="V149" s="22"/>
      <c r="W149" s="22"/>
      <c r="X149" s="22">
        <v>3</v>
      </c>
      <c r="Y149" s="22"/>
      <c r="Z149" s="23"/>
      <c r="AA149" s="23"/>
      <c r="AB149" s="23"/>
      <c r="AC149" s="23">
        <v>4</v>
      </c>
      <c r="AD149" s="24"/>
      <c r="AE149" s="24"/>
      <c r="AF149" s="24"/>
      <c r="AG149" s="24">
        <v>4</v>
      </c>
      <c r="AH149" s="25"/>
      <c r="AI149" s="25"/>
      <c r="AJ149" s="25"/>
      <c r="AK149" s="25">
        <v>4</v>
      </c>
      <c r="AL149" s="26"/>
      <c r="AM149" s="26"/>
      <c r="AN149" s="26">
        <v>3</v>
      </c>
      <c r="AO149" s="26"/>
      <c r="AP149" s="22"/>
      <c r="AQ149" s="22"/>
      <c r="AR149" s="22"/>
      <c r="AS149" s="22">
        <v>4</v>
      </c>
      <c r="AT149" s="27"/>
      <c r="AU149" s="27"/>
      <c r="AV149" s="27"/>
      <c r="AW149" s="27">
        <v>4</v>
      </c>
      <c r="AX149" s="21"/>
      <c r="AY149" s="21"/>
      <c r="AZ149" s="21"/>
      <c r="BA149" s="21">
        <v>4</v>
      </c>
      <c r="BB149" s="22"/>
      <c r="BC149" s="22"/>
      <c r="BD149" s="22"/>
      <c r="BE149" s="22">
        <v>4</v>
      </c>
      <c r="BF149" s="23"/>
      <c r="BG149" s="23"/>
      <c r="BH149" s="23"/>
      <c r="BI149" s="23">
        <v>4</v>
      </c>
      <c r="BJ149" s="24"/>
      <c r="BK149" s="24"/>
      <c r="BL149" s="24"/>
      <c r="BM149" s="24">
        <v>4</v>
      </c>
      <c r="BN149" s="25"/>
      <c r="BO149" s="25"/>
      <c r="BP149" s="25"/>
      <c r="BQ149" s="25">
        <v>4</v>
      </c>
      <c r="BR149" s="26"/>
      <c r="BS149" s="26"/>
      <c r="BT149" s="26"/>
      <c r="BU149" s="26">
        <v>4</v>
      </c>
      <c r="CJ149" s="28"/>
      <c r="CO149" s="28"/>
    </row>
    <row r="150" spans="1:93">
      <c r="A150" s="17">
        <v>148</v>
      </c>
      <c r="B150" s="37">
        <v>9</v>
      </c>
      <c r="C150" s="657"/>
      <c r="D150" s="20">
        <v>1</v>
      </c>
      <c r="E150" s="20"/>
      <c r="F150" s="20"/>
      <c r="G150" s="20">
        <v>1</v>
      </c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1"/>
      <c r="S150" s="21"/>
      <c r="T150" s="21">
        <v>3</v>
      </c>
      <c r="U150" s="21"/>
      <c r="V150" s="22"/>
      <c r="W150" s="22"/>
      <c r="X150" s="22">
        <v>3</v>
      </c>
      <c r="Y150" s="22"/>
      <c r="Z150" s="23"/>
      <c r="AA150" s="23"/>
      <c r="AB150" s="23"/>
      <c r="AC150" s="23">
        <v>4</v>
      </c>
      <c r="AD150" s="24"/>
      <c r="AE150" s="24"/>
      <c r="AF150" s="24"/>
      <c r="AG150" s="24">
        <v>4</v>
      </c>
      <c r="AH150" s="25"/>
      <c r="AI150" s="25"/>
      <c r="AJ150" s="25"/>
      <c r="AK150" s="25">
        <v>4</v>
      </c>
      <c r="AL150" s="26"/>
      <c r="AM150" s="26"/>
      <c r="AN150" s="26">
        <v>3</v>
      </c>
      <c r="AO150" s="26"/>
      <c r="AP150" s="22"/>
      <c r="AQ150" s="22"/>
      <c r="AR150" s="22"/>
      <c r="AS150" s="22">
        <v>4</v>
      </c>
      <c r="AT150" s="27"/>
      <c r="AU150" s="27"/>
      <c r="AV150" s="27">
        <v>3</v>
      </c>
      <c r="AW150" s="27"/>
      <c r="AX150" s="21"/>
      <c r="AY150" s="21"/>
      <c r="AZ150" s="21"/>
      <c r="BA150" s="21">
        <v>4</v>
      </c>
      <c r="BB150" s="22"/>
      <c r="BC150" s="22"/>
      <c r="BD150" s="22">
        <v>3</v>
      </c>
      <c r="BE150" s="22"/>
      <c r="BF150" s="23"/>
      <c r="BG150" s="23"/>
      <c r="BH150" s="23"/>
      <c r="BI150" s="23">
        <v>4</v>
      </c>
      <c r="BJ150" s="24"/>
      <c r="BK150" s="24"/>
      <c r="BL150" s="24"/>
      <c r="BM150" s="24">
        <v>4</v>
      </c>
      <c r="BN150" s="25"/>
      <c r="BO150" s="25"/>
      <c r="BP150" s="25"/>
      <c r="BQ150" s="25">
        <v>4</v>
      </c>
      <c r="BR150" s="26"/>
      <c r="BS150" s="26"/>
      <c r="BT150" s="26">
        <v>3</v>
      </c>
      <c r="BU150" s="26"/>
      <c r="CJ150" s="28"/>
      <c r="CO150" s="28"/>
    </row>
    <row r="151" spans="1:93">
      <c r="A151" s="17">
        <v>149</v>
      </c>
      <c r="B151" s="37">
        <v>10</v>
      </c>
      <c r="C151" s="657"/>
      <c r="D151" s="20"/>
      <c r="E151" s="20">
        <v>1</v>
      </c>
      <c r="F151" s="20">
        <v>1</v>
      </c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1">
        <v>1</v>
      </c>
      <c r="S151" s="21"/>
      <c r="T151" s="21"/>
      <c r="U151" s="21"/>
      <c r="V151" s="22"/>
      <c r="W151" s="22"/>
      <c r="X151" s="22">
        <v>3</v>
      </c>
      <c r="Y151" s="22"/>
      <c r="Z151" s="23"/>
      <c r="AA151" s="23"/>
      <c r="AB151" s="23">
        <v>3</v>
      </c>
      <c r="AC151" s="23"/>
      <c r="AD151" s="24"/>
      <c r="AE151" s="24"/>
      <c r="AF151" s="24">
        <v>3</v>
      </c>
      <c r="AG151" s="24"/>
      <c r="AH151" s="25"/>
      <c r="AI151" s="25"/>
      <c r="AJ151" s="25">
        <v>3</v>
      </c>
      <c r="AK151" s="25"/>
      <c r="AL151" s="26"/>
      <c r="AM151" s="26"/>
      <c r="AN151" s="26">
        <v>3</v>
      </c>
      <c r="AO151" s="26"/>
      <c r="AP151" s="22"/>
      <c r="AQ151" s="22"/>
      <c r="AR151" s="22">
        <v>3</v>
      </c>
      <c r="AS151" s="22"/>
      <c r="AT151" s="27"/>
      <c r="AU151" s="27"/>
      <c r="AV151" s="27">
        <v>3</v>
      </c>
      <c r="AW151" s="27"/>
      <c r="AX151" s="21"/>
      <c r="AY151" s="21"/>
      <c r="AZ151" s="21">
        <v>3</v>
      </c>
      <c r="BA151" s="21"/>
      <c r="BB151" s="22"/>
      <c r="BC151" s="22"/>
      <c r="BD151" s="22">
        <v>3</v>
      </c>
      <c r="BE151" s="22"/>
      <c r="BF151" s="23"/>
      <c r="BG151" s="23"/>
      <c r="BH151" s="23">
        <v>3</v>
      </c>
      <c r="BI151" s="23"/>
      <c r="BJ151" s="24"/>
      <c r="BK151" s="24"/>
      <c r="BL151" s="24"/>
      <c r="BM151" s="24">
        <v>4</v>
      </c>
      <c r="BN151" s="25"/>
      <c r="BO151" s="25"/>
      <c r="BP151" s="25">
        <v>3</v>
      </c>
      <c r="BQ151" s="25"/>
      <c r="BR151" s="26"/>
      <c r="BS151" s="26"/>
      <c r="BT151" s="26">
        <v>3</v>
      </c>
      <c r="BU151" s="26"/>
      <c r="CJ151" s="28"/>
      <c r="CO151" s="28"/>
    </row>
    <row r="152" spans="1:93" ht="15" customHeight="1">
      <c r="A152" s="17">
        <v>150</v>
      </c>
      <c r="B152" s="181">
        <v>1</v>
      </c>
      <c r="C152" s="622" t="s">
        <v>312</v>
      </c>
      <c r="D152" s="18"/>
      <c r="E152" s="19">
        <v>1</v>
      </c>
      <c r="F152" s="20"/>
      <c r="G152" s="20">
        <v>1</v>
      </c>
      <c r="H152" s="20"/>
      <c r="I152" s="20"/>
      <c r="J152" s="20"/>
      <c r="K152" s="20"/>
      <c r="L152" s="20"/>
      <c r="M152" s="20"/>
      <c r="N152" s="20"/>
      <c r="O152" s="20"/>
      <c r="P152" s="19"/>
      <c r="Q152" s="19"/>
      <c r="R152" s="145">
        <v>1</v>
      </c>
      <c r="S152" s="145"/>
      <c r="T152" s="145"/>
      <c r="U152" s="145"/>
      <c r="V152" s="10"/>
      <c r="W152" s="10"/>
      <c r="X152" s="10">
        <v>3</v>
      </c>
      <c r="Y152" s="10"/>
      <c r="Z152" s="146"/>
      <c r="AA152" s="146"/>
      <c r="AB152" s="146">
        <v>3</v>
      </c>
      <c r="AC152" s="146"/>
      <c r="AD152" s="147"/>
      <c r="AE152" s="147"/>
      <c r="AF152" s="147"/>
      <c r="AG152" s="147">
        <v>4</v>
      </c>
      <c r="AH152" s="148"/>
      <c r="AI152" s="148"/>
      <c r="AJ152" s="148"/>
      <c r="AK152" s="148">
        <v>4</v>
      </c>
      <c r="AL152" s="149"/>
      <c r="AM152" s="149"/>
      <c r="AN152" s="149">
        <v>3</v>
      </c>
      <c r="AO152" s="149"/>
      <c r="AP152" s="10"/>
      <c r="AQ152" s="10"/>
      <c r="AR152" s="10">
        <v>3</v>
      </c>
      <c r="AS152" s="10"/>
      <c r="AT152" s="150"/>
      <c r="AU152" s="150"/>
      <c r="AV152" s="150">
        <v>3</v>
      </c>
      <c r="AW152" s="150"/>
      <c r="AX152" s="145"/>
      <c r="AY152" s="145"/>
      <c r="AZ152" s="145"/>
      <c r="BA152" s="145">
        <v>4</v>
      </c>
      <c r="BB152" s="10"/>
      <c r="BC152" s="10"/>
      <c r="BD152" s="10"/>
      <c r="BE152" s="10">
        <v>4</v>
      </c>
      <c r="BF152" s="146"/>
      <c r="BG152" s="146"/>
      <c r="BH152" s="146"/>
      <c r="BI152" s="146">
        <v>4</v>
      </c>
      <c r="BJ152" s="147"/>
      <c r="BK152" s="147"/>
      <c r="BL152" s="147">
        <v>3</v>
      </c>
      <c r="BM152" s="147"/>
      <c r="BN152" s="148"/>
      <c r="BO152" s="148"/>
      <c r="BP152" s="148">
        <v>3</v>
      </c>
      <c r="BQ152" s="148"/>
      <c r="BR152" s="149"/>
      <c r="BS152" s="149"/>
      <c r="BT152" s="149">
        <v>3</v>
      </c>
      <c r="BU152" s="149"/>
      <c r="CJ152" s="28"/>
      <c r="CO152" s="28"/>
    </row>
    <row r="153" spans="1:93">
      <c r="A153" s="17">
        <v>151</v>
      </c>
      <c r="B153" s="181">
        <v>2</v>
      </c>
      <c r="C153" s="623"/>
      <c r="D153" s="18"/>
      <c r="E153" s="19">
        <v>1</v>
      </c>
      <c r="F153" s="20"/>
      <c r="G153" s="20"/>
      <c r="H153" s="20"/>
      <c r="I153" s="20">
        <v>1</v>
      </c>
      <c r="J153" s="20"/>
      <c r="K153" s="20"/>
      <c r="L153" s="20"/>
      <c r="M153" s="20"/>
      <c r="N153" s="20"/>
      <c r="O153" s="20"/>
      <c r="P153" s="19"/>
      <c r="Q153" s="19"/>
      <c r="R153" s="145"/>
      <c r="S153" s="145"/>
      <c r="T153" s="145">
        <v>3</v>
      </c>
      <c r="U153" s="145"/>
      <c r="V153" s="10"/>
      <c r="W153" s="10">
        <v>2</v>
      </c>
      <c r="X153" s="10"/>
      <c r="Y153" s="10"/>
      <c r="Z153" s="146"/>
      <c r="AA153" s="146"/>
      <c r="AB153" s="146">
        <v>3</v>
      </c>
      <c r="AC153" s="146"/>
      <c r="AD153" s="147"/>
      <c r="AE153" s="147">
        <v>2</v>
      </c>
      <c r="AF153" s="147"/>
      <c r="AG153" s="147"/>
      <c r="AH153" s="148"/>
      <c r="AI153" s="148"/>
      <c r="AJ153" s="148">
        <v>3</v>
      </c>
      <c r="AK153" s="148"/>
      <c r="AL153" s="149"/>
      <c r="AM153" s="149"/>
      <c r="AN153" s="149">
        <v>3</v>
      </c>
      <c r="AO153" s="149"/>
      <c r="AP153" s="10"/>
      <c r="AQ153" s="10">
        <v>2</v>
      </c>
      <c r="AR153" s="10"/>
      <c r="AS153" s="10"/>
      <c r="AT153" s="150"/>
      <c r="AU153" s="150"/>
      <c r="AV153" s="150">
        <v>3</v>
      </c>
      <c r="AW153" s="150"/>
      <c r="AX153" s="145"/>
      <c r="AY153" s="145"/>
      <c r="AZ153" s="145">
        <v>3</v>
      </c>
      <c r="BA153" s="145"/>
      <c r="BB153" s="10"/>
      <c r="BC153" s="10"/>
      <c r="BD153" s="10">
        <v>3</v>
      </c>
      <c r="BE153" s="10"/>
      <c r="BF153" s="146"/>
      <c r="BG153" s="146"/>
      <c r="BH153" s="146">
        <v>3</v>
      </c>
      <c r="BI153" s="146"/>
      <c r="BJ153" s="147">
        <v>1</v>
      </c>
      <c r="BK153" s="147"/>
      <c r="BL153" s="147"/>
      <c r="BM153" s="147"/>
      <c r="BN153" s="148"/>
      <c r="BO153" s="148"/>
      <c r="BP153" s="148"/>
      <c r="BQ153" s="148">
        <v>4</v>
      </c>
      <c r="BR153" s="149"/>
      <c r="BS153" s="149"/>
      <c r="BT153" s="149">
        <v>3</v>
      </c>
      <c r="BU153" s="149"/>
      <c r="CJ153" s="28"/>
      <c r="CO153" s="28"/>
    </row>
    <row r="154" spans="1:93">
      <c r="A154" s="17">
        <v>152</v>
      </c>
      <c r="B154" s="323">
        <v>3</v>
      </c>
      <c r="C154" s="623"/>
      <c r="D154" s="18"/>
      <c r="E154" s="19">
        <v>1</v>
      </c>
      <c r="F154" s="20"/>
      <c r="G154" s="20"/>
      <c r="H154" s="20">
        <v>1</v>
      </c>
      <c r="I154" s="20"/>
      <c r="J154" s="20"/>
      <c r="K154" s="20"/>
      <c r="L154" s="20"/>
      <c r="M154" s="20"/>
      <c r="N154" s="20"/>
      <c r="O154" s="20"/>
      <c r="P154" s="19"/>
      <c r="Q154" s="19"/>
      <c r="R154" s="145"/>
      <c r="S154" s="145"/>
      <c r="T154" s="145">
        <v>3</v>
      </c>
      <c r="U154" s="145"/>
      <c r="V154" s="10"/>
      <c r="W154" s="10"/>
      <c r="X154" s="10">
        <v>3</v>
      </c>
      <c r="Y154" s="10"/>
      <c r="Z154" s="146"/>
      <c r="AA154" s="146"/>
      <c r="AB154" s="146">
        <v>3</v>
      </c>
      <c r="AC154" s="146"/>
      <c r="AD154" s="147"/>
      <c r="AE154" s="147"/>
      <c r="AF154" s="147">
        <v>3</v>
      </c>
      <c r="AG154" s="147"/>
      <c r="AH154" s="148"/>
      <c r="AI154" s="148"/>
      <c r="AJ154" s="148">
        <v>3</v>
      </c>
      <c r="AK154" s="148"/>
      <c r="AL154" s="149"/>
      <c r="AM154" s="149"/>
      <c r="AN154" s="149">
        <v>3</v>
      </c>
      <c r="AO154" s="149"/>
      <c r="AP154" s="10"/>
      <c r="AQ154" s="10"/>
      <c r="AR154" s="10">
        <v>3</v>
      </c>
      <c r="AS154" s="10"/>
      <c r="AT154" s="150"/>
      <c r="AU154" s="150"/>
      <c r="AV154" s="150">
        <v>3</v>
      </c>
      <c r="AW154" s="150"/>
      <c r="AX154" s="145"/>
      <c r="AY154" s="145"/>
      <c r="AZ154" s="145">
        <v>3</v>
      </c>
      <c r="BA154" s="145"/>
      <c r="BB154" s="10"/>
      <c r="BC154" s="10"/>
      <c r="BD154" s="10"/>
      <c r="BE154" s="10">
        <v>4</v>
      </c>
      <c r="BF154" s="146"/>
      <c r="BG154" s="146"/>
      <c r="BH154" s="146"/>
      <c r="BI154" s="146">
        <v>4</v>
      </c>
      <c r="BJ154" s="147"/>
      <c r="BK154" s="147"/>
      <c r="BL154" s="147">
        <v>3</v>
      </c>
      <c r="BM154" s="147"/>
      <c r="BN154" s="148"/>
      <c r="BO154" s="148"/>
      <c r="BP154" s="148">
        <v>3</v>
      </c>
      <c r="BQ154" s="148"/>
      <c r="BR154" s="149"/>
      <c r="BS154" s="149"/>
      <c r="BT154" s="149">
        <v>3</v>
      </c>
      <c r="BU154" s="149"/>
      <c r="CJ154" s="28"/>
      <c r="CO154" s="28"/>
    </row>
    <row r="155" spans="1:93">
      <c r="A155" s="17"/>
      <c r="B155" s="341">
        <v>1</v>
      </c>
      <c r="C155" s="775" t="s">
        <v>360</v>
      </c>
      <c r="D155" s="18"/>
      <c r="E155" s="19">
        <v>1</v>
      </c>
      <c r="F155" s="20"/>
      <c r="G155" s="20"/>
      <c r="H155" s="20"/>
      <c r="I155" s="20">
        <v>1</v>
      </c>
      <c r="J155" s="20"/>
      <c r="K155" s="20"/>
      <c r="L155" s="20"/>
      <c r="M155" s="20"/>
      <c r="N155" s="20"/>
      <c r="O155" s="20"/>
      <c r="P155" s="19"/>
      <c r="Q155" s="19"/>
      <c r="R155" s="145"/>
      <c r="S155" s="145"/>
      <c r="T155" s="145">
        <v>3</v>
      </c>
      <c r="U155" s="145"/>
      <c r="V155" s="10"/>
      <c r="W155" s="10"/>
      <c r="X155" s="10">
        <v>3</v>
      </c>
      <c r="Y155" s="10"/>
      <c r="Z155" s="146"/>
      <c r="AA155" s="146"/>
      <c r="AB155" s="146">
        <v>3</v>
      </c>
      <c r="AC155" s="146"/>
      <c r="AD155" s="147"/>
      <c r="AE155" s="147"/>
      <c r="AF155" s="147">
        <v>3</v>
      </c>
      <c r="AG155" s="147"/>
      <c r="AH155" s="148"/>
      <c r="AI155" s="148"/>
      <c r="AJ155" s="148">
        <v>3</v>
      </c>
      <c r="AK155" s="148"/>
      <c r="AL155" s="149"/>
      <c r="AM155" s="149"/>
      <c r="AN155" s="149">
        <v>3</v>
      </c>
      <c r="AO155" s="149"/>
      <c r="AP155" s="10"/>
      <c r="AQ155" s="10">
        <v>2</v>
      </c>
      <c r="AR155" s="10"/>
      <c r="AS155" s="10"/>
      <c r="AT155" s="150"/>
      <c r="AU155" s="150"/>
      <c r="AV155" s="150">
        <v>3</v>
      </c>
      <c r="AW155" s="150"/>
      <c r="AX155" s="145"/>
      <c r="AY155" s="145"/>
      <c r="AZ155" s="145">
        <v>3</v>
      </c>
      <c r="BA155" s="145"/>
      <c r="BB155" s="10"/>
      <c r="BC155" s="10"/>
      <c r="BD155" s="10">
        <v>3</v>
      </c>
      <c r="BE155" s="10"/>
      <c r="BF155" s="146"/>
      <c r="BG155" s="146">
        <v>2</v>
      </c>
      <c r="BH155" s="146"/>
      <c r="BI155" s="146"/>
      <c r="BJ155" s="147"/>
      <c r="BK155" s="147"/>
      <c r="BL155" s="147">
        <v>3</v>
      </c>
      <c r="BM155" s="147"/>
      <c r="BN155" s="148"/>
      <c r="BO155" s="148"/>
      <c r="BP155" s="148">
        <v>3</v>
      </c>
      <c r="BQ155" s="148"/>
      <c r="BR155" s="149"/>
      <c r="BS155" s="149"/>
      <c r="BT155" s="149">
        <v>3</v>
      </c>
      <c r="BU155" s="149"/>
      <c r="CJ155" s="28"/>
      <c r="CO155" s="28"/>
    </row>
    <row r="156" spans="1:93">
      <c r="A156" s="17"/>
      <c r="B156" s="341">
        <v>2</v>
      </c>
      <c r="C156" s="775"/>
      <c r="D156" s="18">
        <v>1</v>
      </c>
      <c r="E156" s="19"/>
      <c r="F156" s="20">
        <v>1</v>
      </c>
      <c r="G156" s="20"/>
      <c r="H156" s="20"/>
      <c r="I156" s="20"/>
      <c r="J156" s="20"/>
      <c r="K156" s="20"/>
      <c r="L156" s="20"/>
      <c r="M156" s="20"/>
      <c r="N156" s="20"/>
      <c r="O156" s="20"/>
      <c r="P156" s="19"/>
      <c r="Q156" s="19"/>
      <c r="R156" s="145"/>
      <c r="S156" s="145"/>
      <c r="T156" s="145">
        <v>3</v>
      </c>
      <c r="U156" s="145"/>
      <c r="V156" s="10"/>
      <c r="W156" s="10"/>
      <c r="X156" s="10">
        <v>3</v>
      </c>
      <c r="Y156" s="10"/>
      <c r="Z156" s="146"/>
      <c r="AA156" s="146">
        <v>2</v>
      </c>
      <c r="AB156" s="146"/>
      <c r="AC156" s="146"/>
      <c r="AD156" s="147"/>
      <c r="AE156" s="147"/>
      <c r="AF156" s="147">
        <v>3</v>
      </c>
      <c r="AG156" s="147"/>
      <c r="AH156" s="148"/>
      <c r="AI156" s="148"/>
      <c r="AJ156" s="148">
        <v>3</v>
      </c>
      <c r="AK156" s="148"/>
      <c r="AL156" s="149"/>
      <c r="AM156" s="149">
        <v>2</v>
      </c>
      <c r="AN156" s="149"/>
      <c r="AO156" s="149"/>
      <c r="AP156" s="10"/>
      <c r="AQ156" s="10">
        <v>2</v>
      </c>
      <c r="AR156" s="10"/>
      <c r="AS156" s="10"/>
      <c r="AT156" s="150"/>
      <c r="AU156" s="150"/>
      <c r="AV156" s="150">
        <v>3</v>
      </c>
      <c r="AW156" s="150"/>
      <c r="AX156" s="145"/>
      <c r="AY156" s="145"/>
      <c r="AZ156" s="145">
        <v>3</v>
      </c>
      <c r="BA156" s="145"/>
      <c r="BB156" s="10"/>
      <c r="BC156" s="10"/>
      <c r="BD156" s="10">
        <v>3</v>
      </c>
      <c r="BE156" s="10"/>
      <c r="BF156" s="146"/>
      <c r="BG156" s="146">
        <v>2</v>
      </c>
      <c r="BH156" s="146"/>
      <c r="BI156" s="146"/>
      <c r="BJ156" s="147"/>
      <c r="BK156" s="147">
        <v>2</v>
      </c>
      <c r="BL156" s="147"/>
      <c r="BM156" s="147"/>
      <c r="BN156" s="148"/>
      <c r="BO156" s="148"/>
      <c r="BP156" s="148">
        <v>3</v>
      </c>
      <c r="BQ156" s="148"/>
      <c r="BR156" s="149"/>
      <c r="BS156" s="149"/>
      <c r="BT156" s="149">
        <v>3</v>
      </c>
      <c r="BU156" s="149"/>
      <c r="CJ156" s="28"/>
      <c r="CO156" s="28"/>
    </row>
    <row r="157" spans="1:93">
      <c r="A157" s="17"/>
      <c r="B157" s="341">
        <v>3</v>
      </c>
      <c r="C157" s="775"/>
      <c r="D157" s="18">
        <v>1</v>
      </c>
      <c r="E157" s="19"/>
      <c r="F157" s="20"/>
      <c r="G157" s="20"/>
      <c r="H157" s="20">
        <v>1</v>
      </c>
      <c r="I157" s="20"/>
      <c r="J157" s="20"/>
      <c r="K157" s="20"/>
      <c r="L157" s="20"/>
      <c r="M157" s="20"/>
      <c r="N157" s="20"/>
      <c r="O157" s="20"/>
      <c r="P157" s="19"/>
      <c r="Q157" s="19"/>
      <c r="R157" s="145"/>
      <c r="S157" s="145"/>
      <c r="T157" s="145"/>
      <c r="U157" s="145">
        <v>4</v>
      </c>
      <c r="V157" s="10"/>
      <c r="W157" s="10"/>
      <c r="X157" s="10"/>
      <c r="Y157" s="10">
        <v>4</v>
      </c>
      <c r="Z157" s="146"/>
      <c r="AA157" s="146"/>
      <c r="AB157" s="146"/>
      <c r="AC157" s="146">
        <v>4</v>
      </c>
      <c r="AD157" s="147"/>
      <c r="AE157" s="147"/>
      <c r="AF157" s="147"/>
      <c r="AG157" s="147">
        <v>4</v>
      </c>
      <c r="AH157" s="148"/>
      <c r="AI157" s="148"/>
      <c r="AJ157" s="148"/>
      <c r="AK157" s="148">
        <v>4</v>
      </c>
      <c r="AL157" s="149"/>
      <c r="AM157" s="149"/>
      <c r="AN157" s="149"/>
      <c r="AO157" s="149">
        <v>4</v>
      </c>
      <c r="AP157" s="10"/>
      <c r="AQ157" s="10"/>
      <c r="AR157" s="10"/>
      <c r="AS157" s="10">
        <v>4</v>
      </c>
      <c r="AT157" s="150"/>
      <c r="AU157" s="150"/>
      <c r="AV157" s="150"/>
      <c r="AW157" s="150">
        <v>4</v>
      </c>
      <c r="AX157" s="145"/>
      <c r="AY157" s="145"/>
      <c r="AZ157" s="145"/>
      <c r="BA157" s="145">
        <v>4</v>
      </c>
      <c r="BB157" s="10"/>
      <c r="BC157" s="10"/>
      <c r="BD157" s="10">
        <v>3</v>
      </c>
      <c r="BE157" s="10"/>
      <c r="BF157" s="146"/>
      <c r="BG157" s="146"/>
      <c r="BH157" s="146">
        <v>3</v>
      </c>
      <c r="BI157" s="146"/>
      <c r="BJ157" s="147"/>
      <c r="BK157" s="147"/>
      <c r="BL157" s="147"/>
      <c r="BM157" s="147">
        <v>4</v>
      </c>
      <c r="BN157" s="148"/>
      <c r="BO157" s="148"/>
      <c r="BP157" s="148"/>
      <c r="BQ157" s="148">
        <v>4</v>
      </c>
      <c r="BR157" s="149"/>
      <c r="BS157" s="149"/>
      <c r="BT157" s="149"/>
      <c r="BU157" s="149">
        <v>4</v>
      </c>
      <c r="CJ157" s="28"/>
      <c r="CO157" s="28"/>
    </row>
    <row r="158" spans="1:93">
      <c r="A158" s="17"/>
      <c r="B158" s="341">
        <v>4</v>
      </c>
      <c r="C158" s="775"/>
      <c r="D158" s="18">
        <v>1</v>
      </c>
      <c r="E158" s="19"/>
      <c r="F158" s="20"/>
      <c r="G158" s="20"/>
      <c r="H158" s="20"/>
      <c r="I158" s="20"/>
      <c r="J158" s="20">
        <v>1</v>
      </c>
      <c r="K158" s="20"/>
      <c r="L158" s="20"/>
      <c r="M158" s="20"/>
      <c r="N158" s="20"/>
      <c r="O158" s="20"/>
      <c r="P158" s="19"/>
      <c r="Q158" s="19"/>
      <c r="R158" s="145"/>
      <c r="S158" s="145">
        <v>2</v>
      </c>
      <c r="T158" s="145"/>
      <c r="U158" s="145"/>
      <c r="V158" s="10"/>
      <c r="W158" s="10">
        <v>2</v>
      </c>
      <c r="X158" s="10"/>
      <c r="Y158" s="10"/>
      <c r="Z158" s="146"/>
      <c r="AA158" s="146"/>
      <c r="AB158" s="146">
        <v>3</v>
      </c>
      <c r="AC158" s="146"/>
      <c r="AD158" s="147"/>
      <c r="AE158" s="147"/>
      <c r="AF158" s="147">
        <v>3</v>
      </c>
      <c r="AG158" s="147"/>
      <c r="AH158" s="148"/>
      <c r="AI158" s="148"/>
      <c r="AJ158" s="148">
        <v>3</v>
      </c>
      <c r="AK158" s="148"/>
      <c r="AL158" s="149"/>
      <c r="AM158" s="149"/>
      <c r="AN158" s="149">
        <v>3</v>
      </c>
      <c r="AO158" s="149"/>
      <c r="AP158" s="10"/>
      <c r="AQ158" s="10"/>
      <c r="AR158" s="10">
        <v>3</v>
      </c>
      <c r="AS158" s="10"/>
      <c r="AT158" s="150"/>
      <c r="AU158" s="150"/>
      <c r="AV158" s="150">
        <v>3</v>
      </c>
      <c r="AW158" s="150"/>
      <c r="AX158" s="145"/>
      <c r="AY158" s="145"/>
      <c r="AZ158" s="145">
        <v>3</v>
      </c>
      <c r="BA158" s="145"/>
      <c r="BB158" s="10"/>
      <c r="BC158" s="10"/>
      <c r="BD158" s="10">
        <v>3</v>
      </c>
      <c r="BE158" s="10"/>
      <c r="BF158" s="146"/>
      <c r="BG158" s="146"/>
      <c r="BH158" s="146">
        <v>3</v>
      </c>
      <c r="BI158" s="146"/>
      <c r="BJ158" s="147"/>
      <c r="BK158" s="147"/>
      <c r="BL158" s="147">
        <v>3</v>
      </c>
      <c r="BM158" s="147"/>
      <c r="BN158" s="148"/>
      <c r="BO158" s="148"/>
      <c r="BP158" s="148">
        <v>3</v>
      </c>
      <c r="BQ158" s="148"/>
      <c r="BR158" s="149"/>
      <c r="BS158" s="149"/>
      <c r="BT158" s="149">
        <v>3</v>
      </c>
      <c r="BU158" s="149"/>
      <c r="CJ158" s="28"/>
      <c r="CO158" s="28"/>
    </row>
    <row r="159" spans="1:93">
      <c r="A159" s="17"/>
      <c r="B159" s="341">
        <v>5</v>
      </c>
      <c r="C159" s="775"/>
      <c r="D159" s="18"/>
      <c r="E159" s="19">
        <v>1</v>
      </c>
      <c r="F159" s="20"/>
      <c r="G159" s="20"/>
      <c r="H159" s="20"/>
      <c r="I159" s="20">
        <v>1</v>
      </c>
      <c r="J159" s="20"/>
      <c r="K159" s="20"/>
      <c r="L159" s="20"/>
      <c r="M159" s="20"/>
      <c r="N159" s="20"/>
      <c r="O159" s="20"/>
      <c r="P159" s="19"/>
      <c r="Q159" s="19"/>
      <c r="R159" s="145"/>
      <c r="S159" s="145"/>
      <c r="T159" s="145">
        <v>3</v>
      </c>
      <c r="U159" s="145"/>
      <c r="V159" s="10"/>
      <c r="W159" s="10"/>
      <c r="X159" s="10">
        <v>3</v>
      </c>
      <c r="Y159" s="10"/>
      <c r="Z159" s="146"/>
      <c r="AA159" s="146">
        <v>2</v>
      </c>
      <c r="AB159" s="146"/>
      <c r="AC159" s="146"/>
      <c r="AD159" s="147"/>
      <c r="AE159" s="147"/>
      <c r="AF159" s="147">
        <v>3</v>
      </c>
      <c r="AG159" s="147"/>
      <c r="AH159" s="148"/>
      <c r="AI159" s="148"/>
      <c r="AJ159" s="148">
        <v>3</v>
      </c>
      <c r="AK159" s="148"/>
      <c r="AL159" s="149"/>
      <c r="AM159" s="149"/>
      <c r="AN159" s="149">
        <v>3</v>
      </c>
      <c r="AO159" s="149"/>
      <c r="AP159" s="10"/>
      <c r="AQ159" s="10"/>
      <c r="AR159" s="10">
        <v>3</v>
      </c>
      <c r="AS159" s="10"/>
      <c r="AT159" s="150"/>
      <c r="AU159" s="150"/>
      <c r="AV159" s="150">
        <v>3</v>
      </c>
      <c r="AW159" s="150"/>
      <c r="AX159" s="145"/>
      <c r="AY159" s="145"/>
      <c r="AZ159" s="145">
        <v>3</v>
      </c>
      <c r="BA159" s="145"/>
      <c r="BB159" s="10"/>
      <c r="BC159" s="10"/>
      <c r="BD159" s="10">
        <v>3</v>
      </c>
      <c r="BE159" s="10"/>
      <c r="BF159" s="146"/>
      <c r="BG159" s="146"/>
      <c r="BH159" s="146">
        <v>3</v>
      </c>
      <c r="BI159" s="146"/>
      <c r="BJ159" s="147"/>
      <c r="BK159" s="147"/>
      <c r="BL159" s="147">
        <v>3</v>
      </c>
      <c r="BM159" s="147"/>
      <c r="BN159" s="148"/>
      <c r="BO159" s="148"/>
      <c r="BP159" s="148">
        <v>3</v>
      </c>
      <c r="BQ159" s="148"/>
      <c r="BR159" s="149"/>
      <c r="BS159" s="149"/>
      <c r="BT159" s="149">
        <v>3</v>
      </c>
      <c r="BU159" s="149"/>
      <c r="CJ159" s="28"/>
      <c r="CO159" s="28"/>
    </row>
    <row r="160" spans="1:93">
      <c r="A160" s="17"/>
      <c r="B160" s="341">
        <v>6</v>
      </c>
      <c r="C160" s="775"/>
      <c r="D160" s="18"/>
      <c r="E160" s="19">
        <v>1</v>
      </c>
      <c r="F160" s="20"/>
      <c r="G160" s="20">
        <v>1</v>
      </c>
      <c r="H160" s="20"/>
      <c r="I160" s="20"/>
      <c r="J160" s="20"/>
      <c r="K160" s="20"/>
      <c r="L160" s="20"/>
      <c r="M160" s="20"/>
      <c r="N160" s="20"/>
      <c r="O160" s="20"/>
      <c r="P160" s="19"/>
      <c r="Q160" s="19"/>
      <c r="R160" s="145"/>
      <c r="S160" s="145"/>
      <c r="T160" s="145"/>
      <c r="U160" s="145">
        <v>4</v>
      </c>
      <c r="V160" s="10"/>
      <c r="W160" s="10"/>
      <c r="X160" s="10"/>
      <c r="Y160" s="10">
        <v>4</v>
      </c>
      <c r="Z160" s="146"/>
      <c r="AA160" s="146"/>
      <c r="AB160" s="146"/>
      <c r="AC160" s="146">
        <v>4</v>
      </c>
      <c r="AD160" s="147"/>
      <c r="AE160" s="147"/>
      <c r="AF160" s="147"/>
      <c r="AG160" s="147">
        <v>4</v>
      </c>
      <c r="AH160" s="148"/>
      <c r="AI160" s="148"/>
      <c r="AJ160" s="148"/>
      <c r="AK160" s="148">
        <v>4</v>
      </c>
      <c r="AL160" s="149"/>
      <c r="AM160" s="149"/>
      <c r="AN160" s="149"/>
      <c r="AO160" s="149">
        <v>4</v>
      </c>
      <c r="AP160" s="10"/>
      <c r="AQ160" s="10"/>
      <c r="AR160" s="10">
        <v>3</v>
      </c>
      <c r="AS160" s="10"/>
      <c r="AT160" s="150"/>
      <c r="AU160" s="150"/>
      <c r="AV160" s="150"/>
      <c r="AW160" s="150">
        <v>4</v>
      </c>
      <c r="AX160" s="145"/>
      <c r="AY160" s="145"/>
      <c r="AZ160" s="145"/>
      <c r="BA160" s="145">
        <v>4</v>
      </c>
      <c r="BB160" s="10"/>
      <c r="BC160" s="10"/>
      <c r="BD160" s="10">
        <v>3</v>
      </c>
      <c r="BE160" s="10"/>
      <c r="BF160" s="146"/>
      <c r="BG160" s="146"/>
      <c r="BH160" s="146">
        <v>3</v>
      </c>
      <c r="BI160" s="146"/>
      <c r="BJ160" s="147"/>
      <c r="BK160" s="147"/>
      <c r="BL160" s="147">
        <v>3</v>
      </c>
      <c r="BM160" s="147"/>
      <c r="BN160" s="148"/>
      <c r="BO160" s="148"/>
      <c r="BP160" s="148"/>
      <c r="BQ160" s="148">
        <v>4</v>
      </c>
      <c r="BR160" s="149"/>
      <c r="BS160" s="149"/>
      <c r="BT160" s="149"/>
      <c r="BU160" s="149">
        <v>4</v>
      </c>
      <c r="CJ160" s="28"/>
      <c r="CO160" s="28"/>
    </row>
    <row r="161" spans="1:93">
      <c r="A161" s="17">
        <v>153</v>
      </c>
      <c r="B161" s="334">
        <v>1</v>
      </c>
      <c r="C161" s="781" t="s">
        <v>326</v>
      </c>
      <c r="D161" s="18"/>
      <c r="E161" s="19">
        <v>1</v>
      </c>
      <c r="F161" s="20"/>
      <c r="G161" s="20"/>
      <c r="H161" s="20"/>
      <c r="I161" s="20"/>
      <c r="J161" s="20">
        <v>1</v>
      </c>
      <c r="K161" s="20"/>
      <c r="L161" s="20"/>
      <c r="M161" s="20"/>
      <c r="N161" s="20"/>
      <c r="O161" s="20"/>
      <c r="P161" s="19"/>
      <c r="Q161" s="19"/>
      <c r="R161" s="145"/>
      <c r="S161" s="145"/>
      <c r="T161" s="145">
        <v>3</v>
      </c>
      <c r="U161" s="145"/>
      <c r="V161" s="10"/>
      <c r="W161" s="10"/>
      <c r="X161" s="10">
        <v>3</v>
      </c>
      <c r="Y161" s="10"/>
      <c r="Z161" s="146"/>
      <c r="AA161" s="146"/>
      <c r="AB161" s="146">
        <v>3</v>
      </c>
      <c r="AC161" s="146"/>
      <c r="AD161" s="147"/>
      <c r="AE161" s="147"/>
      <c r="AF161" s="147">
        <v>3</v>
      </c>
      <c r="AG161" s="147"/>
      <c r="AH161" s="148"/>
      <c r="AI161" s="148"/>
      <c r="AJ161" s="148">
        <v>3</v>
      </c>
      <c r="AK161" s="148"/>
      <c r="AL161" s="149"/>
      <c r="AM161" s="149"/>
      <c r="AN161" s="149">
        <v>3</v>
      </c>
      <c r="AO161" s="149"/>
      <c r="AP161" s="10"/>
      <c r="AQ161" s="10"/>
      <c r="AR161" s="10">
        <v>3</v>
      </c>
      <c r="AS161" s="10"/>
      <c r="AT161" s="150"/>
      <c r="AU161" s="150"/>
      <c r="AV161" s="150">
        <v>3</v>
      </c>
      <c r="AW161" s="150"/>
      <c r="AX161" s="145"/>
      <c r="AY161" s="145"/>
      <c r="AZ161" s="145">
        <v>3</v>
      </c>
      <c r="BA161" s="145"/>
      <c r="BB161" s="10"/>
      <c r="BC161" s="10"/>
      <c r="BD161" s="10">
        <v>3</v>
      </c>
      <c r="BE161" s="10"/>
      <c r="BF161" s="146"/>
      <c r="BG161" s="146"/>
      <c r="BH161" s="146">
        <v>3</v>
      </c>
      <c r="BI161" s="146"/>
      <c r="BJ161" s="147"/>
      <c r="BK161" s="147"/>
      <c r="BL161" s="147">
        <v>3</v>
      </c>
      <c r="BM161" s="147"/>
      <c r="BN161" s="148"/>
      <c r="BO161" s="148"/>
      <c r="BP161" s="148">
        <v>3</v>
      </c>
      <c r="BQ161" s="148"/>
      <c r="BR161" s="149"/>
      <c r="BS161" s="149"/>
      <c r="BT161" s="149">
        <v>3</v>
      </c>
      <c r="BU161" s="149"/>
      <c r="CJ161" s="28"/>
      <c r="CO161" s="28"/>
    </row>
    <row r="162" spans="1:93">
      <c r="A162" s="17">
        <v>154</v>
      </c>
      <c r="B162" s="334">
        <v>2</v>
      </c>
      <c r="C162" s="781"/>
      <c r="D162" s="18">
        <v>1</v>
      </c>
      <c r="E162" s="19"/>
      <c r="F162" s="20"/>
      <c r="G162" s="20"/>
      <c r="H162" s="20">
        <v>1</v>
      </c>
      <c r="I162" s="20"/>
      <c r="J162" s="20"/>
      <c r="K162" s="20"/>
      <c r="L162" s="20"/>
      <c r="M162" s="20"/>
      <c r="N162" s="20"/>
      <c r="O162" s="20"/>
      <c r="P162" s="19"/>
      <c r="Q162" s="19"/>
      <c r="R162" s="145"/>
      <c r="S162" s="145"/>
      <c r="T162" s="145">
        <v>3</v>
      </c>
      <c r="U162" s="145"/>
      <c r="V162" s="10"/>
      <c r="W162" s="10"/>
      <c r="X162" s="10">
        <v>3</v>
      </c>
      <c r="Y162" s="10"/>
      <c r="Z162" s="146"/>
      <c r="AA162" s="146"/>
      <c r="AB162" s="146">
        <v>3</v>
      </c>
      <c r="AC162" s="146"/>
      <c r="AD162" s="147"/>
      <c r="AE162" s="147"/>
      <c r="AF162" s="147">
        <v>3</v>
      </c>
      <c r="AG162" s="147"/>
      <c r="AH162" s="148"/>
      <c r="AI162" s="148"/>
      <c r="AJ162" s="148">
        <v>3</v>
      </c>
      <c r="AK162" s="148"/>
      <c r="AL162" s="149"/>
      <c r="AM162" s="149"/>
      <c r="AN162" s="149">
        <v>3</v>
      </c>
      <c r="AO162" s="149"/>
      <c r="AP162" s="10"/>
      <c r="AQ162" s="10"/>
      <c r="AR162" s="10">
        <v>3</v>
      </c>
      <c r="AS162" s="10"/>
      <c r="AT162" s="150"/>
      <c r="AU162" s="150"/>
      <c r="AV162" s="150">
        <v>3</v>
      </c>
      <c r="AW162" s="150"/>
      <c r="AX162" s="145"/>
      <c r="AY162" s="145"/>
      <c r="AZ162" s="145">
        <v>3</v>
      </c>
      <c r="BA162" s="145"/>
      <c r="BB162" s="10"/>
      <c r="BC162" s="10"/>
      <c r="BD162" s="10">
        <v>3</v>
      </c>
      <c r="BE162" s="10"/>
      <c r="BF162" s="146"/>
      <c r="BG162" s="146"/>
      <c r="BH162" s="146">
        <v>3</v>
      </c>
      <c r="BI162" s="146"/>
      <c r="BJ162" s="147"/>
      <c r="BK162" s="147"/>
      <c r="BL162" s="147">
        <v>3</v>
      </c>
      <c r="BM162" s="147"/>
      <c r="BN162" s="148"/>
      <c r="BO162" s="148"/>
      <c r="BP162" s="148">
        <v>3</v>
      </c>
      <c r="BQ162" s="148"/>
      <c r="BR162" s="149"/>
      <c r="BS162" s="149"/>
      <c r="BT162" s="149">
        <v>3</v>
      </c>
      <c r="BU162" s="149"/>
      <c r="CJ162" s="28"/>
      <c r="CO162" s="28"/>
    </row>
    <row r="163" spans="1:93">
      <c r="A163" s="17">
        <v>155</v>
      </c>
      <c r="B163" s="334">
        <v>3</v>
      </c>
      <c r="C163" s="781"/>
      <c r="D163" s="18"/>
      <c r="E163" s="19">
        <v>1</v>
      </c>
      <c r="F163" s="20"/>
      <c r="G163" s="20"/>
      <c r="H163" s="20"/>
      <c r="I163" s="20">
        <v>1</v>
      </c>
      <c r="J163" s="20"/>
      <c r="K163" s="20"/>
      <c r="L163" s="20"/>
      <c r="M163" s="20"/>
      <c r="N163" s="20"/>
      <c r="O163" s="20"/>
      <c r="P163" s="19"/>
      <c r="Q163" s="19"/>
      <c r="R163" s="145"/>
      <c r="S163" s="145"/>
      <c r="T163" s="145">
        <v>3</v>
      </c>
      <c r="U163" s="145"/>
      <c r="V163" s="10"/>
      <c r="W163" s="10"/>
      <c r="X163" s="10">
        <v>3</v>
      </c>
      <c r="Y163" s="10"/>
      <c r="Z163" s="146"/>
      <c r="AA163" s="146"/>
      <c r="AB163" s="146">
        <v>3</v>
      </c>
      <c r="AC163" s="146"/>
      <c r="AD163" s="147"/>
      <c r="AE163" s="147"/>
      <c r="AF163" s="147">
        <v>3</v>
      </c>
      <c r="AG163" s="147"/>
      <c r="AH163" s="148"/>
      <c r="AI163" s="148"/>
      <c r="AJ163" s="148">
        <v>3</v>
      </c>
      <c r="AK163" s="148"/>
      <c r="AL163" s="149"/>
      <c r="AM163" s="149"/>
      <c r="AN163" s="149">
        <v>3</v>
      </c>
      <c r="AO163" s="149"/>
      <c r="AP163" s="10"/>
      <c r="AQ163" s="10"/>
      <c r="AR163" s="10">
        <v>3</v>
      </c>
      <c r="AS163" s="10"/>
      <c r="AT163" s="150"/>
      <c r="AU163" s="150"/>
      <c r="AV163" s="150">
        <v>3</v>
      </c>
      <c r="AW163" s="150"/>
      <c r="AX163" s="145"/>
      <c r="AY163" s="145"/>
      <c r="AZ163" s="145">
        <v>3</v>
      </c>
      <c r="BA163" s="145"/>
      <c r="BB163" s="10"/>
      <c r="BC163" s="10"/>
      <c r="BD163" s="10">
        <v>3</v>
      </c>
      <c r="BE163" s="10"/>
      <c r="BF163" s="146"/>
      <c r="BG163" s="146"/>
      <c r="BH163" s="146">
        <v>3</v>
      </c>
      <c r="BI163" s="146"/>
      <c r="BJ163" s="147"/>
      <c r="BK163" s="147">
        <v>2</v>
      </c>
      <c r="BL163" s="147"/>
      <c r="BM163" s="147"/>
      <c r="BN163" s="148"/>
      <c r="BO163" s="148"/>
      <c r="BP163" s="148">
        <v>3</v>
      </c>
      <c r="BQ163" s="148"/>
      <c r="BR163" s="149"/>
      <c r="BS163" s="149"/>
      <c r="BT163" s="149">
        <v>3</v>
      </c>
      <c r="BU163" s="149"/>
      <c r="CJ163" s="28"/>
      <c r="CO163" s="28"/>
    </row>
    <row r="164" spans="1:93">
      <c r="A164" s="17">
        <v>156</v>
      </c>
      <c r="B164" s="334">
        <v>4</v>
      </c>
      <c r="C164" s="781"/>
      <c r="D164" s="18">
        <v>1</v>
      </c>
      <c r="E164" s="19"/>
      <c r="F164" s="20"/>
      <c r="G164" s="20">
        <v>1</v>
      </c>
      <c r="H164" s="20"/>
      <c r="I164" s="20"/>
      <c r="J164" s="20"/>
      <c r="K164" s="20"/>
      <c r="L164" s="20"/>
      <c r="M164" s="20"/>
      <c r="N164" s="20"/>
      <c r="O164" s="20"/>
      <c r="P164" s="19"/>
      <c r="Q164" s="19"/>
      <c r="R164" s="145"/>
      <c r="S164" s="145"/>
      <c r="T164" s="145">
        <v>3</v>
      </c>
      <c r="U164" s="145"/>
      <c r="V164" s="10"/>
      <c r="W164" s="10"/>
      <c r="X164" s="10">
        <v>3</v>
      </c>
      <c r="Y164" s="10"/>
      <c r="Z164" s="146"/>
      <c r="AA164" s="146"/>
      <c r="AB164" s="146">
        <v>3</v>
      </c>
      <c r="AC164" s="146"/>
      <c r="AD164" s="147"/>
      <c r="AE164" s="147"/>
      <c r="AF164" s="147">
        <v>3</v>
      </c>
      <c r="AG164" s="147"/>
      <c r="AH164" s="148"/>
      <c r="AI164" s="148"/>
      <c r="AJ164" s="148">
        <v>3</v>
      </c>
      <c r="AK164" s="148"/>
      <c r="AL164" s="149"/>
      <c r="AM164" s="149"/>
      <c r="AN164" s="149">
        <v>3</v>
      </c>
      <c r="AO164" s="149"/>
      <c r="AP164" s="10"/>
      <c r="AQ164" s="10"/>
      <c r="AR164" s="10">
        <v>3</v>
      </c>
      <c r="AS164" s="10"/>
      <c r="AT164" s="150"/>
      <c r="AU164" s="150"/>
      <c r="AV164" s="150">
        <v>3</v>
      </c>
      <c r="AW164" s="150"/>
      <c r="AX164" s="145"/>
      <c r="AY164" s="145"/>
      <c r="AZ164" s="145">
        <v>3</v>
      </c>
      <c r="BA164" s="145"/>
      <c r="BB164" s="10"/>
      <c r="BC164" s="10"/>
      <c r="BD164" s="10">
        <v>3</v>
      </c>
      <c r="BE164" s="10"/>
      <c r="BF164" s="146"/>
      <c r="BG164" s="146"/>
      <c r="BH164" s="146">
        <v>3</v>
      </c>
      <c r="BI164" s="146"/>
      <c r="BJ164" s="147"/>
      <c r="BK164" s="147"/>
      <c r="BL164" s="147">
        <v>3</v>
      </c>
      <c r="BM164" s="147"/>
      <c r="BN164" s="148"/>
      <c r="BO164" s="148"/>
      <c r="BP164" s="148">
        <v>3</v>
      </c>
      <c r="BQ164" s="148"/>
      <c r="BR164" s="149"/>
      <c r="BS164" s="149"/>
      <c r="BT164" s="149">
        <v>3</v>
      </c>
      <c r="BU164" s="149"/>
      <c r="CJ164" s="28"/>
      <c r="CO164" s="28"/>
    </row>
    <row r="165" spans="1:93">
      <c r="A165" s="17">
        <v>157</v>
      </c>
      <c r="B165" s="334">
        <v>5</v>
      </c>
      <c r="C165" s="781"/>
      <c r="D165" s="18"/>
      <c r="E165" s="19">
        <v>1</v>
      </c>
      <c r="F165" s="20"/>
      <c r="G165" s="20"/>
      <c r="H165" s="20">
        <v>1</v>
      </c>
      <c r="I165" s="20"/>
      <c r="J165" s="20"/>
      <c r="K165" s="20"/>
      <c r="L165" s="20"/>
      <c r="M165" s="20"/>
      <c r="N165" s="20"/>
      <c r="O165" s="20"/>
      <c r="P165" s="19"/>
      <c r="Q165" s="19"/>
      <c r="R165" s="145"/>
      <c r="S165" s="145"/>
      <c r="T165" s="145">
        <v>3</v>
      </c>
      <c r="U165" s="145"/>
      <c r="V165" s="10"/>
      <c r="W165" s="10"/>
      <c r="X165" s="10">
        <v>3</v>
      </c>
      <c r="Y165" s="10"/>
      <c r="Z165" s="146"/>
      <c r="AA165" s="146"/>
      <c r="AB165" s="146"/>
      <c r="AC165" s="146">
        <v>4</v>
      </c>
      <c r="AD165" s="147"/>
      <c r="AE165" s="147"/>
      <c r="AF165" s="147">
        <v>3</v>
      </c>
      <c r="AG165" s="147"/>
      <c r="AH165" s="148"/>
      <c r="AI165" s="148"/>
      <c r="AJ165" s="148">
        <v>3</v>
      </c>
      <c r="AK165" s="148"/>
      <c r="AL165" s="149"/>
      <c r="AM165" s="149"/>
      <c r="AN165" s="149">
        <v>3</v>
      </c>
      <c r="AO165" s="149"/>
      <c r="AP165" s="10"/>
      <c r="AQ165" s="10"/>
      <c r="AR165" s="10"/>
      <c r="AS165" s="10">
        <v>4</v>
      </c>
      <c r="AT165" s="150"/>
      <c r="AU165" s="150"/>
      <c r="AV165" s="150">
        <v>3</v>
      </c>
      <c r="AW165" s="150"/>
      <c r="AX165" s="145"/>
      <c r="AY165" s="145"/>
      <c r="AZ165" s="145">
        <v>3</v>
      </c>
      <c r="BA165" s="145"/>
      <c r="BB165" s="10"/>
      <c r="BC165" s="10"/>
      <c r="BD165" s="10">
        <v>3</v>
      </c>
      <c r="BE165" s="10"/>
      <c r="BF165" s="146"/>
      <c r="BG165" s="146"/>
      <c r="BH165" s="146"/>
      <c r="BI165" s="146">
        <v>4</v>
      </c>
      <c r="BJ165" s="147"/>
      <c r="BK165" s="147">
        <v>2</v>
      </c>
      <c r="BL165" s="147"/>
      <c r="BM165" s="147"/>
      <c r="BN165" s="148"/>
      <c r="BO165" s="148"/>
      <c r="BP165" s="148">
        <v>3</v>
      </c>
      <c r="BQ165" s="148"/>
      <c r="BR165" s="149"/>
      <c r="BS165" s="149"/>
      <c r="BT165" s="149">
        <v>3</v>
      </c>
      <c r="BU165" s="149"/>
      <c r="CJ165" s="28"/>
      <c r="CO165" s="28"/>
    </row>
    <row r="166" spans="1:93">
      <c r="A166" s="17">
        <v>158</v>
      </c>
      <c r="B166" s="334">
        <v>6</v>
      </c>
      <c r="C166" s="781"/>
      <c r="D166" s="18"/>
      <c r="E166" s="19">
        <v>1</v>
      </c>
      <c r="F166" s="20"/>
      <c r="G166" s="20"/>
      <c r="H166" s="20">
        <v>1</v>
      </c>
      <c r="I166" s="20"/>
      <c r="J166" s="20"/>
      <c r="K166" s="20"/>
      <c r="L166" s="20"/>
      <c r="M166" s="20"/>
      <c r="N166" s="20"/>
      <c r="O166" s="20"/>
      <c r="P166" s="19"/>
      <c r="Q166" s="19"/>
      <c r="R166" s="145"/>
      <c r="S166" s="145"/>
      <c r="T166" s="145">
        <v>3</v>
      </c>
      <c r="U166" s="145"/>
      <c r="V166" s="10"/>
      <c r="W166" s="10"/>
      <c r="X166" s="10">
        <v>3</v>
      </c>
      <c r="Y166" s="10"/>
      <c r="Z166" s="146"/>
      <c r="AA166" s="146"/>
      <c r="AB166" s="146"/>
      <c r="AC166" s="146">
        <v>4</v>
      </c>
      <c r="AD166" s="147"/>
      <c r="AE166" s="147"/>
      <c r="AF166" s="147">
        <v>3</v>
      </c>
      <c r="AG166" s="147"/>
      <c r="AH166" s="148"/>
      <c r="AI166" s="148"/>
      <c r="AJ166" s="148">
        <v>3</v>
      </c>
      <c r="AK166" s="148"/>
      <c r="AL166" s="149"/>
      <c r="AM166" s="149"/>
      <c r="AN166" s="149">
        <v>3</v>
      </c>
      <c r="AO166" s="149"/>
      <c r="AP166" s="10"/>
      <c r="AQ166" s="10"/>
      <c r="AR166" s="10"/>
      <c r="AS166" s="10">
        <v>4</v>
      </c>
      <c r="AT166" s="150"/>
      <c r="AU166" s="150"/>
      <c r="AV166" s="150">
        <v>3</v>
      </c>
      <c r="AW166" s="150"/>
      <c r="AX166" s="145"/>
      <c r="AY166" s="145"/>
      <c r="AZ166" s="145">
        <v>3</v>
      </c>
      <c r="BA166" s="145"/>
      <c r="BB166" s="10"/>
      <c r="BC166" s="10"/>
      <c r="BD166" s="10">
        <v>3</v>
      </c>
      <c r="BE166" s="10"/>
      <c r="BF166" s="146"/>
      <c r="BG166" s="146"/>
      <c r="BH166" s="146">
        <v>3</v>
      </c>
      <c r="BI166" s="146"/>
      <c r="BJ166" s="147"/>
      <c r="BK166" s="147"/>
      <c r="BL166" s="147"/>
      <c r="BM166" s="147">
        <v>4</v>
      </c>
      <c r="BN166" s="148"/>
      <c r="BO166" s="148"/>
      <c r="BP166" s="148">
        <v>3</v>
      </c>
      <c r="BQ166" s="148"/>
      <c r="BR166" s="149"/>
      <c r="BS166" s="149"/>
      <c r="BT166" s="149">
        <v>3</v>
      </c>
      <c r="BU166" s="149"/>
      <c r="CJ166" s="28"/>
      <c r="CO166" s="28"/>
    </row>
    <row r="167" spans="1:93">
      <c r="A167" s="17"/>
      <c r="B167" s="331">
        <v>1</v>
      </c>
      <c r="C167" s="782" t="s">
        <v>340</v>
      </c>
      <c r="D167" s="18"/>
      <c r="E167" s="19">
        <v>1</v>
      </c>
      <c r="F167" s="20"/>
      <c r="G167" s="20"/>
      <c r="H167" s="20"/>
      <c r="I167" s="20"/>
      <c r="J167" s="20">
        <v>1</v>
      </c>
      <c r="K167" s="20"/>
      <c r="L167" s="20"/>
      <c r="M167" s="20"/>
      <c r="N167" s="20"/>
      <c r="O167" s="20"/>
      <c r="P167" s="19"/>
      <c r="Q167" s="19"/>
      <c r="R167" s="145"/>
      <c r="S167" s="145"/>
      <c r="T167" s="145">
        <v>3</v>
      </c>
      <c r="U167" s="145"/>
      <c r="V167" s="10"/>
      <c r="W167" s="10"/>
      <c r="X167" s="10">
        <v>3</v>
      </c>
      <c r="Y167" s="10"/>
      <c r="Z167" s="146"/>
      <c r="AA167" s="146"/>
      <c r="AB167" s="146">
        <v>3</v>
      </c>
      <c r="AC167" s="146"/>
      <c r="AD167" s="147"/>
      <c r="AE167" s="147"/>
      <c r="AF167" s="147">
        <v>3</v>
      </c>
      <c r="AG167" s="147"/>
      <c r="AH167" s="148"/>
      <c r="AI167" s="148"/>
      <c r="AJ167" s="148"/>
      <c r="AK167" s="148">
        <v>4</v>
      </c>
      <c r="AL167" s="149"/>
      <c r="AM167" s="149"/>
      <c r="AN167" s="149">
        <v>3</v>
      </c>
      <c r="AO167" s="149"/>
      <c r="AP167" s="10"/>
      <c r="AQ167" s="10"/>
      <c r="AR167" s="10">
        <v>3</v>
      </c>
      <c r="AS167" s="10"/>
      <c r="AT167" s="150"/>
      <c r="AU167" s="150"/>
      <c r="AV167" s="150">
        <v>3</v>
      </c>
      <c r="AW167" s="150"/>
      <c r="AX167" s="145"/>
      <c r="AY167" s="145"/>
      <c r="AZ167" s="145">
        <v>3</v>
      </c>
      <c r="BA167" s="145"/>
      <c r="BB167" s="10"/>
      <c r="BC167" s="10"/>
      <c r="BD167" s="10">
        <v>3</v>
      </c>
      <c r="BE167" s="10"/>
      <c r="BF167" s="146"/>
      <c r="BG167" s="146"/>
      <c r="BH167" s="146">
        <v>3</v>
      </c>
      <c r="BI167" s="146"/>
      <c r="BJ167" s="147"/>
      <c r="BK167" s="147"/>
      <c r="BL167" s="147"/>
      <c r="BM167" s="147">
        <v>4</v>
      </c>
      <c r="BN167" s="148"/>
      <c r="BO167" s="148"/>
      <c r="BP167" s="148"/>
      <c r="BQ167" s="148">
        <v>4</v>
      </c>
      <c r="BR167" s="149"/>
      <c r="BS167" s="149"/>
      <c r="BT167" s="149"/>
      <c r="BU167" s="149">
        <v>4</v>
      </c>
      <c r="CJ167" s="28"/>
      <c r="CO167" s="28"/>
    </row>
    <row r="168" spans="1:93">
      <c r="A168" s="17"/>
      <c r="B168" s="331">
        <v>2</v>
      </c>
      <c r="C168" s="783"/>
      <c r="D168" s="18"/>
      <c r="E168" s="19">
        <v>1</v>
      </c>
      <c r="F168" s="20"/>
      <c r="G168" s="20"/>
      <c r="H168" s="20">
        <v>1</v>
      </c>
      <c r="I168" s="20"/>
      <c r="J168" s="20"/>
      <c r="K168" s="20"/>
      <c r="L168" s="20"/>
      <c r="M168" s="20"/>
      <c r="N168" s="20"/>
      <c r="O168" s="20"/>
      <c r="P168" s="19"/>
      <c r="Q168" s="19"/>
      <c r="R168" s="145"/>
      <c r="S168" s="145"/>
      <c r="T168" s="145">
        <v>3</v>
      </c>
      <c r="U168" s="145"/>
      <c r="V168" s="10"/>
      <c r="W168" s="10"/>
      <c r="X168" s="10">
        <v>3</v>
      </c>
      <c r="Y168" s="10"/>
      <c r="Z168" s="146"/>
      <c r="AA168" s="146"/>
      <c r="AB168" s="146">
        <v>3</v>
      </c>
      <c r="AC168" s="146"/>
      <c r="AD168" s="147"/>
      <c r="AE168" s="147"/>
      <c r="AF168" s="147">
        <v>3</v>
      </c>
      <c r="AG168" s="147"/>
      <c r="AH168" s="148"/>
      <c r="AI168" s="148"/>
      <c r="AJ168" s="148">
        <v>3</v>
      </c>
      <c r="AK168" s="148"/>
      <c r="AL168" s="149"/>
      <c r="AM168" s="149"/>
      <c r="AN168" s="149">
        <v>3</v>
      </c>
      <c r="AO168" s="149"/>
      <c r="AP168" s="10"/>
      <c r="AQ168" s="10"/>
      <c r="AR168" s="10">
        <v>3</v>
      </c>
      <c r="AS168" s="10"/>
      <c r="AT168" s="150"/>
      <c r="AU168" s="150"/>
      <c r="AV168" s="150">
        <v>3</v>
      </c>
      <c r="AW168" s="150"/>
      <c r="AX168" s="145"/>
      <c r="AY168" s="145"/>
      <c r="AZ168" s="145">
        <v>3</v>
      </c>
      <c r="BA168" s="145"/>
      <c r="BB168" s="10"/>
      <c r="BC168" s="10"/>
      <c r="BD168" s="10">
        <v>3</v>
      </c>
      <c r="BE168" s="10"/>
      <c r="BF168" s="146"/>
      <c r="BG168" s="146"/>
      <c r="BH168" s="146">
        <v>3</v>
      </c>
      <c r="BI168" s="146"/>
      <c r="BJ168" s="147"/>
      <c r="BK168" s="147"/>
      <c r="BL168" s="147">
        <v>3</v>
      </c>
      <c r="BM168" s="147"/>
      <c r="BN168" s="148"/>
      <c r="BO168" s="148"/>
      <c r="BP168" s="148">
        <v>3</v>
      </c>
      <c r="BQ168" s="148"/>
      <c r="BR168" s="149"/>
      <c r="BS168" s="149"/>
      <c r="BT168" s="149">
        <v>3</v>
      </c>
      <c r="BU168" s="149"/>
      <c r="CJ168" s="28"/>
      <c r="CO168" s="28"/>
    </row>
    <row r="169" spans="1:93">
      <c r="A169" s="17"/>
      <c r="B169" s="331">
        <v>3</v>
      </c>
      <c r="C169" s="783"/>
      <c r="D169" s="18"/>
      <c r="E169" s="19">
        <v>1</v>
      </c>
      <c r="F169" s="20"/>
      <c r="G169" s="20"/>
      <c r="H169" s="20">
        <v>1</v>
      </c>
      <c r="I169" s="20"/>
      <c r="J169" s="20"/>
      <c r="K169" s="20"/>
      <c r="L169" s="20"/>
      <c r="M169" s="20"/>
      <c r="N169" s="20"/>
      <c r="O169" s="20"/>
      <c r="P169" s="19"/>
      <c r="Q169" s="19"/>
      <c r="R169" s="145"/>
      <c r="S169" s="145"/>
      <c r="T169" s="145">
        <v>3</v>
      </c>
      <c r="U169" s="145"/>
      <c r="V169" s="10"/>
      <c r="W169" s="10">
        <v>2</v>
      </c>
      <c r="X169" s="10"/>
      <c r="Y169" s="10"/>
      <c r="Z169" s="146"/>
      <c r="AA169" s="146"/>
      <c r="AB169" s="146">
        <v>3</v>
      </c>
      <c r="AC169" s="146"/>
      <c r="AD169" s="147"/>
      <c r="AE169" s="147"/>
      <c r="AF169" s="147">
        <v>3</v>
      </c>
      <c r="AG169" s="147"/>
      <c r="AH169" s="148"/>
      <c r="AI169" s="148"/>
      <c r="AJ169" s="148">
        <v>3</v>
      </c>
      <c r="AK169" s="148"/>
      <c r="AL169" s="149"/>
      <c r="AM169" s="149"/>
      <c r="AN169" s="149">
        <v>3</v>
      </c>
      <c r="AO169" s="149"/>
      <c r="AP169" s="10"/>
      <c r="AQ169" s="10"/>
      <c r="AR169" s="10">
        <v>3</v>
      </c>
      <c r="AS169" s="10"/>
      <c r="AT169" s="150"/>
      <c r="AU169" s="150"/>
      <c r="AV169" s="150">
        <v>3</v>
      </c>
      <c r="AW169" s="150"/>
      <c r="AX169" s="145"/>
      <c r="AY169" s="145"/>
      <c r="AZ169" s="145">
        <v>3</v>
      </c>
      <c r="BA169" s="145"/>
      <c r="BB169" s="10"/>
      <c r="BC169" s="10"/>
      <c r="BD169" s="10">
        <v>3</v>
      </c>
      <c r="BE169" s="10"/>
      <c r="BF169" s="146"/>
      <c r="BG169" s="146">
        <v>2</v>
      </c>
      <c r="BH169" s="146"/>
      <c r="BI169" s="146"/>
      <c r="BJ169" s="147"/>
      <c r="BK169" s="147"/>
      <c r="BL169" s="147">
        <v>3</v>
      </c>
      <c r="BM169" s="147"/>
      <c r="BN169" s="148"/>
      <c r="BO169" s="148"/>
      <c r="BP169" s="148">
        <v>3</v>
      </c>
      <c r="BQ169" s="148"/>
      <c r="BR169" s="149"/>
      <c r="BS169" s="149"/>
      <c r="BT169" s="149">
        <v>3</v>
      </c>
      <c r="BU169" s="149"/>
      <c r="CJ169" s="28"/>
      <c r="CO169" s="28"/>
    </row>
    <row r="170" spans="1:93">
      <c r="A170" s="17"/>
      <c r="B170" s="331">
        <v>4</v>
      </c>
      <c r="C170" s="783"/>
      <c r="D170" s="18"/>
      <c r="E170" s="19">
        <v>1</v>
      </c>
      <c r="F170" s="20"/>
      <c r="G170" s="20"/>
      <c r="H170" s="20"/>
      <c r="I170" s="20"/>
      <c r="J170" s="20">
        <v>1</v>
      </c>
      <c r="K170" s="20"/>
      <c r="L170" s="20"/>
      <c r="M170" s="20"/>
      <c r="N170" s="20"/>
      <c r="O170" s="20"/>
      <c r="P170" s="19"/>
      <c r="Q170" s="19"/>
      <c r="R170" s="145"/>
      <c r="S170" s="145"/>
      <c r="T170" s="145">
        <v>3</v>
      </c>
      <c r="U170" s="145"/>
      <c r="V170" s="10"/>
      <c r="W170" s="10"/>
      <c r="X170" s="10">
        <v>3</v>
      </c>
      <c r="Y170" s="10"/>
      <c r="Z170" s="146"/>
      <c r="AA170" s="146"/>
      <c r="AB170" s="146">
        <v>3</v>
      </c>
      <c r="AC170" s="146"/>
      <c r="AD170" s="147"/>
      <c r="AE170" s="147"/>
      <c r="AF170" s="147">
        <v>3</v>
      </c>
      <c r="AG170" s="147"/>
      <c r="AH170" s="148"/>
      <c r="AI170" s="148"/>
      <c r="AJ170" s="148">
        <v>3</v>
      </c>
      <c r="AK170" s="148"/>
      <c r="AL170" s="149"/>
      <c r="AM170" s="149"/>
      <c r="AN170" s="149">
        <v>3</v>
      </c>
      <c r="AO170" s="149"/>
      <c r="AP170" s="10"/>
      <c r="AQ170" s="10"/>
      <c r="AR170" s="10">
        <v>3</v>
      </c>
      <c r="AS170" s="10"/>
      <c r="AT170" s="150"/>
      <c r="AU170" s="150"/>
      <c r="AV170" s="150">
        <v>3</v>
      </c>
      <c r="AW170" s="150"/>
      <c r="AX170" s="145"/>
      <c r="AY170" s="145"/>
      <c r="AZ170" s="145">
        <v>3</v>
      </c>
      <c r="BA170" s="145"/>
      <c r="BB170" s="10"/>
      <c r="BC170" s="10"/>
      <c r="BD170" s="10">
        <v>3</v>
      </c>
      <c r="BE170" s="10"/>
      <c r="BF170" s="146"/>
      <c r="BG170" s="146"/>
      <c r="BH170" s="146">
        <v>3</v>
      </c>
      <c r="BI170" s="146"/>
      <c r="BJ170" s="147"/>
      <c r="BK170" s="147"/>
      <c r="BL170" s="147">
        <v>3</v>
      </c>
      <c r="BM170" s="147"/>
      <c r="BN170" s="148"/>
      <c r="BO170" s="148"/>
      <c r="BP170" s="148">
        <v>3</v>
      </c>
      <c r="BQ170" s="148"/>
      <c r="BR170" s="149"/>
      <c r="BS170" s="149"/>
      <c r="BT170" s="149">
        <v>3</v>
      </c>
      <c r="BU170" s="149"/>
      <c r="CJ170" s="28"/>
      <c r="CO170" s="28"/>
    </row>
    <row r="171" spans="1:93">
      <c r="A171" s="17"/>
      <c r="B171" s="331">
        <v>5</v>
      </c>
      <c r="C171" s="783"/>
      <c r="D171" s="18"/>
      <c r="E171" s="19">
        <v>1</v>
      </c>
      <c r="F171" s="20"/>
      <c r="G171" s="20"/>
      <c r="H171" s="20"/>
      <c r="I171" s="20"/>
      <c r="J171" s="20"/>
      <c r="K171" s="20">
        <v>1</v>
      </c>
      <c r="L171" s="20"/>
      <c r="M171" s="20"/>
      <c r="N171" s="20"/>
      <c r="O171" s="20"/>
      <c r="P171" s="19"/>
      <c r="Q171" s="19"/>
      <c r="R171" s="145"/>
      <c r="S171" s="145"/>
      <c r="T171" s="145"/>
      <c r="U171" s="145">
        <v>4</v>
      </c>
      <c r="V171" s="10"/>
      <c r="W171" s="10"/>
      <c r="X171" s="10">
        <v>3</v>
      </c>
      <c r="Y171" s="10"/>
      <c r="Z171" s="146"/>
      <c r="AA171" s="146"/>
      <c r="AB171" s="146"/>
      <c r="AC171" s="146">
        <v>4</v>
      </c>
      <c r="AD171" s="147"/>
      <c r="AE171" s="147"/>
      <c r="AF171" s="147">
        <v>3</v>
      </c>
      <c r="AG171" s="147"/>
      <c r="AH171" s="148"/>
      <c r="AI171" s="148"/>
      <c r="AJ171" s="148"/>
      <c r="AK171" s="148">
        <v>4</v>
      </c>
      <c r="AL171" s="149"/>
      <c r="AM171" s="149"/>
      <c r="AN171" s="149"/>
      <c r="AO171" s="149">
        <v>4</v>
      </c>
      <c r="AP171" s="10"/>
      <c r="AQ171" s="10"/>
      <c r="AR171" s="10"/>
      <c r="AS171" s="10">
        <v>4</v>
      </c>
      <c r="AT171" s="150"/>
      <c r="AU171" s="150"/>
      <c r="AV171" s="150">
        <v>3</v>
      </c>
      <c r="AW171" s="150"/>
      <c r="AX171" s="145"/>
      <c r="AY171" s="145"/>
      <c r="AZ171" s="145"/>
      <c r="BA171" s="145">
        <v>4</v>
      </c>
      <c r="BB171" s="10"/>
      <c r="BC171" s="10"/>
      <c r="BD171" s="10"/>
      <c r="BE171" s="10">
        <v>4</v>
      </c>
      <c r="BF171" s="146"/>
      <c r="BG171" s="146"/>
      <c r="BH171" s="146"/>
      <c r="BI171" s="146">
        <v>4</v>
      </c>
      <c r="BJ171" s="147"/>
      <c r="BK171" s="147"/>
      <c r="BL171" s="147"/>
      <c r="BM171" s="147">
        <v>4</v>
      </c>
      <c r="BN171" s="148"/>
      <c r="BO171" s="148"/>
      <c r="BP171" s="148"/>
      <c r="BQ171" s="148">
        <v>4</v>
      </c>
      <c r="BR171" s="149"/>
      <c r="BS171" s="149"/>
      <c r="BT171" s="149"/>
      <c r="BU171" s="149">
        <v>4</v>
      </c>
      <c r="CJ171" s="28"/>
      <c r="CO171" s="28"/>
    </row>
    <row r="172" spans="1:93">
      <c r="A172" s="17"/>
      <c r="B172" s="331">
        <v>6</v>
      </c>
      <c r="C172" s="783"/>
      <c r="D172" s="18">
        <v>1</v>
      </c>
      <c r="E172" s="19"/>
      <c r="F172" s="20"/>
      <c r="G172" s="20"/>
      <c r="H172" s="20">
        <v>1</v>
      </c>
      <c r="I172" s="20"/>
      <c r="J172" s="20"/>
      <c r="K172" s="20"/>
      <c r="L172" s="20"/>
      <c r="M172" s="20"/>
      <c r="N172" s="20"/>
      <c r="O172" s="20"/>
      <c r="P172" s="19"/>
      <c r="Q172" s="19"/>
      <c r="R172" s="145"/>
      <c r="S172" s="145"/>
      <c r="T172" s="145">
        <v>3</v>
      </c>
      <c r="U172" s="145"/>
      <c r="V172" s="10"/>
      <c r="W172" s="10"/>
      <c r="X172" s="10">
        <v>3</v>
      </c>
      <c r="Y172" s="10"/>
      <c r="Z172" s="146"/>
      <c r="AA172" s="146"/>
      <c r="AB172" s="146">
        <v>3</v>
      </c>
      <c r="AC172" s="146"/>
      <c r="AD172" s="147"/>
      <c r="AE172" s="147"/>
      <c r="AF172" s="147"/>
      <c r="AG172" s="147">
        <v>4</v>
      </c>
      <c r="AH172" s="148"/>
      <c r="AI172" s="148"/>
      <c r="AJ172" s="148"/>
      <c r="AK172" s="148">
        <v>4</v>
      </c>
      <c r="AL172" s="149"/>
      <c r="AM172" s="149"/>
      <c r="AN172" s="149"/>
      <c r="AO172" s="149">
        <v>4</v>
      </c>
      <c r="AP172" s="10"/>
      <c r="AQ172" s="10"/>
      <c r="AR172" s="10"/>
      <c r="AS172" s="10">
        <v>4</v>
      </c>
      <c r="AT172" s="150"/>
      <c r="AU172" s="150"/>
      <c r="AV172" s="150"/>
      <c r="AW172" s="150">
        <v>4</v>
      </c>
      <c r="AX172" s="145"/>
      <c r="AY172" s="145"/>
      <c r="AZ172" s="145">
        <v>3</v>
      </c>
      <c r="BA172" s="145"/>
      <c r="BB172" s="10"/>
      <c r="BC172" s="10"/>
      <c r="BD172" s="10">
        <v>3</v>
      </c>
      <c r="BE172" s="10"/>
      <c r="BF172" s="146"/>
      <c r="BG172" s="146"/>
      <c r="BH172" s="146">
        <v>3</v>
      </c>
      <c r="BI172" s="146"/>
      <c r="BJ172" s="147"/>
      <c r="BK172" s="147"/>
      <c r="BL172" s="147"/>
      <c r="BM172" s="147">
        <v>4</v>
      </c>
      <c r="BN172" s="148"/>
      <c r="BO172" s="148"/>
      <c r="BP172" s="148">
        <v>3</v>
      </c>
      <c r="BQ172" s="148"/>
      <c r="BR172" s="149"/>
      <c r="BS172" s="149"/>
      <c r="BT172" s="149"/>
      <c r="BU172" s="149">
        <v>4</v>
      </c>
      <c r="CJ172" s="28"/>
      <c r="CO172" s="28"/>
    </row>
    <row r="173" spans="1:93">
      <c r="A173" s="17"/>
      <c r="B173" s="331">
        <v>7</v>
      </c>
      <c r="C173" s="784"/>
      <c r="D173" s="18"/>
      <c r="E173" s="19">
        <v>1</v>
      </c>
      <c r="F173" s="20"/>
      <c r="G173" s="20"/>
      <c r="H173" s="20"/>
      <c r="I173" s="20"/>
      <c r="J173" s="20">
        <v>1</v>
      </c>
      <c r="K173" s="20"/>
      <c r="L173" s="20"/>
      <c r="M173" s="20"/>
      <c r="N173" s="20"/>
      <c r="O173" s="20"/>
      <c r="P173" s="19"/>
      <c r="Q173" s="19"/>
      <c r="R173" s="145"/>
      <c r="S173" s="145"/>
      <c r="T173" s="145">
        <v>3</v>
      </c>
      <c r="U173" s="145"/>
      <c r="V173" s="10"/>
      <c r="W173" s="10"/>
      <c r="X173" s="10">
        <v>3</v>
      </c>
      <c r="Y173" s="10"/>
      <c r="Z173" s="146"/>
      <c r="AA173" s="146"/>
      <c r="AB173" s="146">
        <v>3</v>
      </c>
      <c r="AC173" s="146"/>
      <c r="AD173" s="147"/>
      <c r="AE173" s="147"/>
      <c r="AF173" s="147">
        <v>3</v>
      </c>
      <c r="AG173" s="147"/>
      <c r="AH173" s="148"/>
      <c r="AI173" s="148"/>
      <c r="AJ173" s="148">
        <v>3</v>
      </c>
      <c r="AK173" s="148"/>
      <c r="AL173" s="149"/>
      <c r="AM173" s="149"/>
      <c r="AN173" s="149">
        <v>3</v>
      </c>
      <c r="AO173" s="149"/>
      <c r="AP173" s="10"/>
      <c r="AQ173" s="10"/>
      <c r="AR173" s="10">
        <v>3</v>
      </c>
      <c r="AS173" s="10"/>
      <c r="AT173" s="150"/>
      <c r="AU173" s="150"/>
      <c r="AV173" s="150">
        <v>3</v>
      </c>
      <c r="AW173" s="150"/>
      <c r="AX173" s="145"/>
      <c r="AY173" s="145"/>
      <c r="AZ173" s="145">
        <v>3</v>
      </c>
      <c r="BA173" s="145"/>
      <c r="BB173" s="10"/>
      <c r="BC173" s="10"/>
      <c r="BD173" s="10">
        <v>3</v>
      </c>
      <c r="BE173" s="10"/>
      <c r="BF173" s="146"/>
      <c r="BG173" s="146"/>
      <c r="BH173" s="146">
        <v>3</v>
      </c>
      <c r="BI173" s="146"/>
      <c r="BJ173" s="147"/>
      <c r="BK173" s="147"/>
      <c r="BL173" s="147">
        <v>3</v>
      </c>
      <c r="BM173" s="147"/>
      <c r="BN173" s="148"/>
      <c r="BO173" s="148"/>
      <c r="BP173" s="148">
        <v>3</v>
      </c>
      <c r="BQ173" s="148"/>
      <c r="BR173" s="149"/>
      <c r="BS173" s="149"/>
      <c r="BT173" s="149">
        <v>3</v>
      </c>
      <c r="BU173" s="149"/>
      <c r="CJ173" s="28"/>
      <c r="CO173" s="28"/>
    </row>
    <row r="174" spans="1:93">
      <c r="A174" s="17"/>
      <c r="B174" s="336">
        <v>1</v>
      </c>
      <c r="C174" s="771" t="s">
        <v>349</v>
      </c>
      <c r="D174" s="18">
        <v>1</v>
      </c>
      <c r="E174" s="19"/>
      <c r="F174" s="20"/>
      <c r="G174" s="20"/>
      <c r="H174" s="20"/>
      <c r="I174" s="20"/>
      <c r="J174" s="20">
        <v>1</v>
      </c>
      <c r="K174" s="20"/>
      <c r="L174" s="20"/>
      <c r="M174" s="20"/>
      <c r="N174" s="20"/>
      <c r="O174" s="20"/>
      <c r="P174" s="19"/>
      <c r="Q174" s="19"/>
      <c r="R174" s="145"/>
      <c r="S174" s="145"/>
      <c r="T174" s="145">
        <v>3</v>
      </c>
      <c r="U174" s="145"/>
      <c r="V174" s="10"/>
      <c r="W174" s="10"/>
      <c r="X174" s="10">
        <v>3</v>
      </c>
      <c r="Y174" s="10"/>
      <c r="Z174" s="146"/>
      <c r="AA174" s="146"/>
      <c r="AB174" s="146">
        <v>3</v>
      </c>
      <c r="AC174" s="146"/>
      <c r="AD174" s="147"/>
      <c r="AE174" s="147"/>
      <c r="AF174" s="147"/>
      <c r="AG174" s="147">
        <v>4</v>
      </c>
      <c r="AH174" s="148"/>
      <c r="AI174" s="148"/>
      <c r="AJ174" s="148">
        <v>3</v>
      </c>
      <c r="AK174" s="148"/>
      <c r="AL174" s="149"/>
      <c r="AM174" s="149"/>
      <c r="AN174" s="149"/>
      <c r="AO174" s="149">
        <v>4</v>
      </c>
      <c r="AP174" s="10"/>
      <c r="AQ174" s="10"/>
      <c r="AR174" s="10">
        <v>3</v>
      </c>
      <c r="AS174" s="10"/>
      <c r="AT174" s="150"/>
      <c r="AU174" s="150"/>
      <c r="AV174" s="150">
        <v>3</v>
      </c>
      <c r="AW174" s="150"/>
      <c r="AX174" s="145"/>
      <c r="AY174" s="145"/>
      <c r="AZ174" s="145">
        <v>3</v>
      </c>
      <c r="BA174" s="145"/>
      <c r="BB174" s="10"/>
      <c r="BC174" s="10"/>
      <c r="BD174" s="10"/>
      <c r="BE174" s="10">
        <v>4</v>
      </c>
      <c r="BF174" s="146"/>
      <c r="BG174" s="146"/>
      <c r="BH174" s="146"/>
      <c r="BI174" s="146">
        <v>4</v>
      </c>
      <c r="BJ174" s="147"/>
      <c r="BK174" s="147"/>
      <c r="BL174" s="147">
        <v>3</v>
      </c>
      <c r="BM174" s="147"/>
      <c r="BN174" s="148"/>
      <c r="BO174" s="148">
        <v>2</v>
      </c>
      <c r="BP174" s="148"/>
      <c r="BQ174" s="148"/>
      <c r="BR174" s="149"/>
      <c r="BS174" s="149"/>
      <c r="BT174" s="149">
        <v>3</v>
      </c>
      <c r="BU174" s="149"/>
      <c r="CJ174" s="28"/>
      <c r="CO174" s="28"/>
    </row>
    <row r="175" spans="1:93">
      <c r="A175" s="17"/>
      <c r="B175" s="336">
        <v>2</v>
      </c>
      <c r="C175" s="771"/>
      <c r="D175" s="18">
        <v>1</v>
      </c>
      <c r="E175" s="19"/>
      <c r="F175" s="20"/>
      <c r="G175" s="20"/>
      <c r="H175" s="20">
        <v>1</v>
      </c>
      <c r="I175" s="20"/>
      <c r="J175" s="20"/>
      <c r="K175" s="20"/>
      <c r="L175" s="20"/>
      <c r="M175" s="20"/>
      <c r="N175" s="20"/>
      <c r="O175" s="20"/>
      <c r="P175" s="19"/>
      <c r="Q175" s="19"/>
      <c r="R175" s="145"/>
      <c r="S175" s="145"/>
      <c r="T175" s="145">
        <v>3</v>
      </c>
      <c r="U175" s="145"/>
      <c r="V175" s="10"/>
      <c r="W175" s="10"/>
      <c r="X175" s="10">
        <v>3</v>
      </c>
      <c r="Y175" s="10"/>
      <c r="Z175" s="146"/>
      <c r="AA175" s="146"/>
      <c r="AB175" s="146">
        <v>3</v>
      </c>
      <c r="AC175" s="146"/>
      <c r="AD175" s="147"/>
      <c r="AE175" s="147"/>
      <c r="AF175" s="147"/>
      <c r="AG175" s="147">
        <v>4</v>
      </c>
      <c r="AH175" s="148"/>
      <c r="AI175" s="148"/>
      <c r="AJ175" s="148"/>
      <c r="AK175" s="148">
        <v>4</v>
      </c>
      <c r="AL175" s="149"/>
      <c r="AM175" s="149"/>
      <c r="AN175" s="149">
        <v>3</v>
      </c>
      <c r="AO175" s="149"/>
      <c r="AP175" s="10"/>
      <c r="AQ175" s="10"/>
      <c r="AR175" s="10"/>
      <c r="AS175" s="10">
        <v>4</v>
      </c>
      <c r="AT175" s="150"/>
      <c r="AU175" s="150"/>
      <c r="AV175" s="150">
        <v>3</v>
      </c>
      <c r="AW175" s="150"/>
      <c r="AX175" s="145"/>
      <c r="AY175" s="145"/>
      <c r="AZ175" s="145"/>
      <c r="BA175" s="145">
        <v>4</v>
      </c>
      <c r="BB175" s="10"/>
      <c r="BC175" s="10"/>
      <c r="BD175" s="10">
        <v>3</v>
      </c>
      <c r="BE175" s="10"/>
      <c r="BF175" s="146"/>
      <c r="BG175" s="146"/>
      <c r="BH175" s="146"/>
      <c r="BI175" s="146">
        <v>4</v>
      </c>
      <c r="BJ175" s="147"/>
      <c r="BK175" s="147"/>
      <c r="BL175" s="147"/>
      <c r="BM175" s="147">
        <v>4</v>
      </c>
      <c r="BN175" s="148"/>
      <c r="BO175" s="148"/>
      <c r="BP175" s="148"/>
      <c r="BQ175" s="148">
        <v>4</v>
      </c>
      <c r="BR175" s="149"/>
      <c r="BS175" s="149"/>
      <c r="BT175" s="149">
        <v>3</v>
      </c>
      <c r="BU175" s="149"/>
      <c r="CJ175" s="28"/>
      <c r="CO175" s="28"/>
    </row>
    <row r="176" spans="1:93">
      <c r="A176" s="17"/>
      <c r="B176" s="336">
        <v>3</v>
      </c>
      <c r="C176" s="771"/>
      <c r="D176" s="18">
        <v>1</v>
      </c>
      <c r="E176" s="19"/>
      <c r="F176" s="20"/>
      <c r="G176" s="20"/>
      <c r="H176" s="20">
        <v>1</v>
      </c>
      <c r="I176" s="20"/>
      <c r="J176" s="20"/>
      <c r="K176" s="20"/>
      <c r="L176" s="20"/>
      <c r="M176" s="20"/>
      <c r="N176" s="20"/>
      <c r="O176" s="20"/>
      <c r="P176" s="19"/>
      <c r="Q176" s="19"/>
      <c r="R176" s="145"/>
      <c r="S176" s="145"/>
      <c r="T176" s="145">
        <v>3</v>
      </c>
      <c r="U176" s="145"/>
      <c r="V176" s="10"/>
      <c r="W176" s="10"/>
      <c r="X176" s="10">
        <v>3</v>
      </c>
      <c r="Y176" s="10"/>
      <c r="Z176" s="146"/>
      <c r="AA176" s="146"/>
      <c r="AB176" s="146">
        <v>3</v>
      </c>
      <c r="AC176" s="146"/>
      <c r="AD176" s="147"/>
      <c r="AE176" s="147"/>
      <c r="AF176" s="147"/>
      <c r="AG176" s="147">
        <v>4</v>
      </c>
      <c r="AH176" s="148"/>
      <c r="AI176" s="148"/>
      <c r="AJ176" s="148"/>
      <c r="AK176" s="148">
        <v>4</v>
      </c>
      <c r="AL176" s="149"/>
      <c r="AM176" s="149"/>
      <c r="AN176" s="149">
        <v>3</v>
      </c>
      <c r="AO176" s="149"/>
      <c r="AP176" s="10"/>
      <c r="AQ176" s="10"/>
      <c r="AR176" s="10">
        <v>3</v>
      </c>
      <c r="AS176" s="10"/>
      <c r="AT176" s="150"/>
      <c r="AU176" s="150"/>
      <c r="AV176" s="150">
        <v>3</v>
      </c>
      <c r="AW176" s="150"/>
      <c r="AX176" s="145"/>
      <c r="AY176" s="145"/>
      <c r="AZ176" s="145">
        <v>3</v>
      </c>
      <c r="BA176" s="145"/>
      <c r="BB176" s="10"/>
      <c r="BC176" s="10"/>
      <c r="BD176" s="10">
        <v>3</v>
      </c>
      <c r="BE176" s="10"/>
      <c r="BF176" s="146"/>
      <c r="BG176" s="146"/>
      <c r="BH176" s="146">
        <v>3</v>
      </c>
      <c r="BI176" s="146"/>
      <c r="BJ176" s="147"/>
      <c r="BK176" s="147"/>
      <c r="BL176" s="147">
        <v>3</v>
      </c>
      <c r="BM176" s="147"/>
      <c r="BN176" s="148"/>
      <c r="BO176" s="148"/>
      <c r="BP176" s="148">
        <v>3</v>
      </c>
      <c r="BQ176" s="148"/>
      <c r="BR176" s="149"/>
      <c r="BS176" s="149"/>
      <c r="BT176" s="149"/>
      <c r="BU176" s="149">
        <v>4</v>
      </c>
      <c r="CJ176" s="28"/>
      <c r="CO176" s="28"/>
    </row>
    <row r="177" spans="1:93">
      <c r="A177" s="17"/>
      <c r="B177" s="336">
        <v>4</v>
      </c>
      <c r="C177" s="771"/>
      <c r="D177" s="18">
        <v>1</v>
      </c>
      <c r="E177" s="19"/>
      <c r="F177" s="20"/>
      <c r="G177" s="20">
        <v>1</v>
      </c>
      <c r="H177" s="20"/>
      <c r="I177" s="20"/>
      <c r="J177" s="20"/>
      <c r="K177" s="20"/>
      <c r="L177" s="20"/>
      <c r="M177" s="20"/>
      <c r="N177" s="20"/>
      <c r="O177" s="20"/>
      <c r="P177" s="19"/>
      <c r="Q177" s="19"/>
      <c r="R177" s="145"/>
      <c r="S177" s="145"/>
      <c r="T177" s="145">
        <v>3</v>
      </c>
      <c r="U177" s="145"/>
      <c r="V177" s="10"/>
      <c r="W177" s="10"/>
      <c r="X177" s="10">
        <v>3</v>
      </c>
      <c r="Y177" s="10"/>
      <c r="Z177" s="146"/>
      <c r="AA177" s="146"/>
      <c r="AB177" s="146">
        <v>3</v>
      </c>
      <c r="AC177" s="146"/>
      <c r="AD177" s="147"/>
      <c r="AE177" s="147"/>
      <c r="AF177" s="147">
        <v>3</v>
      </c>
      <c r="AG177" s="147"/>
      <c r="AH177" s="148"/>
      <c r="AI177" s="148"/>
      <c r="AJ177" s="148">
        <v>3</v>
      </c>
      <c r="AK177" s="148"/>
      <c r="AL177" s="149"/>
      <c r="AM177" s="149"/>
      <c r="AN177" s="149">
        <v>3</v>
      </c>
      <c r="AO177" s="149"/>
      <c r="AP177" s="10"/>
      <c r="AQ177" s="10"/>
      <c r="AR177" s="10">
        <v>3</v>
      </c>
      <c r="AS177" s="10"/>
      <c r="AT177" s="150"/>
      <c r="AU177" s="150"/>
      <c r="AV177" s="150">
        <v>3</v>
      </c>
      <c r="AW177" s="150"/>
      <c r="AX177" s="145"/>
      <c r="AY177" s="145"/>
      <c r="AZ177" s="145">
        <v>3</v>
      </c>
      <c r="BA177" s="145"/>
      <c r="BB177" s="10"/>
      <c r="BC177" s="10"/>
      <c r="BD177" s="10">
        <v>3</v>
      </c>
      <c r="BE177" s="10"/>
      <c r="BF177" s="146"/>
      <c r="BG177" s="146"/>
      <c r="BH177" s="146">
        <v>3</v>
      </c>
      <c r="BI177" s="146"/>
      <c r="BJ177" s="147"/>
      <c r="BK177" s="147"/>
      <c r="BL177" s="147">
        <v>3</v>
      </c>
      <c r="BM177" s="147"/>
      <c r="BN177" s="148"/>
      <c r="BO177" s="148"/>
      <c r="BP177" s="148">
        <v>3</v>
      </c>
      <c r="BQ177" s="148"/>
      <c r="BR177" s="149"/>
      <c r="BS177" s="149"/>
      <c r="BT177" s="149">
        <v>3</v>
      </c>
      <c r="BU177" s="149"/>
      <c r="CJ177" s="28"/>
      <c r="CO177" s="28"/>
    </row>
    <row r="178" spans="1:93">
      <c r="A178" s="17"/>
      <c r="B178" s="336">
        <v>5</v>
      </c>
      <c r="C178" s="771"/>
      <c r="D178" s="18">
        <v>1</v>
      </c>
      <c r="E178" s="19"/>
      <c r="F178" s="20"/>
      <c r="G178" s="20"/>
      <c r="H178" s="20"/>
      <c r="I178" s="20">
        <v>1</v>
      </c>
      <c r="J178" s="20"/>
      <c r="K178" s="20"/>
      <c r="L178" s="20"/>
      <c r="M178" s="20"/>
      <c r="N178" s="20"/>
      <c r="O178" s="20"/>
      <c r="P178" s="19"/>
      <c r="Q178" s="19"/>
      <c r="R178" s="145"/>
      <c r="S178" s="145"/>
      <c r="T178" s="145"/>
      <c r="U178" s="145">
        <v>4</v>
      </c>
      <c r="V178" s="10"/>
      <c r="W178" s="10"/>
      <c r="X178" s="10">
        <v>3</v>
      </c>
      <c r="Y178" s="10"/>
      <c r="Z178" s="146"/>
      <c r="AA178" s="146"/>
      <c r="AB178" s="146"/>
      <c r="AC178" s="146">
        <v>4</v>
      </c>
      <c r="AD178" s="147"/>
      <c r="AE178" s="147"/>
      <c r="AF178" s="147"/>
      <c r="AG178" s="147">
        <v>4</v>
      </c>
      <c r="AH178" s="148"/>
      <c r="AI178" s="148"/>
      <c r="AJ178" s="148">
        <v>3</v>
      </c>
      <c r="AK178" s="148"/>
      <c r="AL178" s="149"/>
      <c r="AM178" s="149"/>
      <c r="AN178" s="149"/>
      <c r="AO178" s="149">
        <v>4</v>
      </c>
      <c r="AP178" s="10"/>
      <c r="AQ178" s="10"/>
      <c r="AR178" s="10">
        <v>3</v>
      </c>
      <c r="AS178" s="10"/>
      <c r="AT178" s="150"/>
      <c r="AU178" s="150"/>
      <c r="AV178" s="150"/>
      <c r="AW178" s="150">
        <v>4</v>
      </c>
      <c r="AX178" s="145"/>
      <c r="AY178" s="145"/>
      <c r="AZ178" s="145"/>
      <c r="BA178" s="145">
        <v>4</v>
      </c>
      <c r="BB178" s="10"/>
      <c r="BC178" s="10"/>
      <c r="BD178" s="10"/>
      <c r="BE178" s="10">
        <v>4</v>
      </c>
      <c r="BF178" s="146"/>
      <c r="BG178" s="146"/>
      <c r="BH178" s="146">
        <v>3</v>
      </c>
      <c r="BI178" s="146"/>
      <c r="BJ178" s="147"/>
      <c r="BK178" s="147"/>
      <c r="BL178" s="147"/>
      <c r="BM178" s="147">
        <v>4</v>
      </c>
      <c r="BN178" s="148"/>
      <c r="BO178" s="148"/>
      <c r="BP178" s="148"/>
      <c r="BQ178" s="148">
        <v>4</v>
      </c>
      <c r="BR178" s="149"/>
      <c r="BS178" s="149"/>
      <c r="BT178" s="149"/>
      <c r="BU178" s="149">
        <v>4</v>
      </c>
      <c r="CJ178" s="28"/>
      <c r="CO178" s="28"/>
    </row>
    <row r="179" spans="1:93">
      <c r="A179" s="17"/>
      <c r="B179" s="336">
        <v>6</v>
      </c>
      <c r="C179" s="771"/>
      <c r="D179" s="18">
        <v>1</v>
      </c>
      <c r="E179" s="19"/>
      <c r="F179" s="20"/>
      <c r="G179" s="20"/>
      <c r="H179" s="20">
        <v>1</v>
      </c>
      <c r="I179" s="20"/>
      <c r="J179" s="20"/>
      <c r="K179" s="20"/>
      <c r="L179" s="20"/>
      <c r="M179" s="20"/>
      <c r="N179" s="20"/>
      <c r="O179" s="20"/>
      <c r="P179" s="19"/>
      <c r="Q179" s="19"/>
      <c r="R179" s="145"/>
      <c r="S179" s="145">
        <v>2</v>
      </c>
      <c r="T179" s="145"/>
      <c r="U179" s="145"/>
      <c r="V179" s="10"/>
      <c r="W179" s="10"/>
      <c r="X179" s="10">
        <v>3</v>
      </c>
      <c r="Y179" s="10"/>
      <c r="Z179" s="146"/>
      <c r="AA179" s="146"/>
      <c r="AB179" s="146">
        <v>3</v>
      </c>
      <c r="AC179" s="146"/>
      <c r="AD179" s="147"/>
      <c r="AE179" s="147"/>
      <c r="AF179" s="147">
        <v>3</v>
      </c>
      <c r="AG179" s="147"/>
      <c r="AH179" s="148"/>
      <c r="AI179" s="148"/>
      <c r="AJ179" s="148"/>
      <c r="AK179" s="148">
        <v>4</v>
      </c>
      <c r="AL179" s="149"/>
      <c r="AM179" s="149"/>
      <c r="AN179" s="149">
        <v>3</v>
      </c>
      <c r="AO179" s="149"/>
      <c r="AP179" s="10"/>
      <c r="AQ179" s="10"/>
      <c r="AR179" s="10">
        <v>3</v>
      </c>
      <c r="AS179" s="10"/>
      <c r="AT179" s="150"/>
      <c r="AU179" s="150"/>
      <c r="AV179" s="150">
        <v>3</v>
      </c>
      <c r="AW179" s="150"/>
      <c r="AX179" s="145"/>
      <c r="AY179" s="145"/>
      <c r="AZ179" s="145"/>
      <c r="BA179" s="145">
        <v>4</v>
      </c>
      <c r="BB179" s="10"/>
      <c r="BC179" s="10"/>
      <c r="BD179" s="10">
        <v>3</v>
      </c>
      <c r="BE179" s="10"/>
      <c r="BF179" s="146"/>
      <c r="BG179" s="146"/>
      <c r="BH179" s="146">
        <v>3</v>
      </c>
      <c r="BI179" s="146"/>
      <c r="BJ179" s="147"/>
      <c r="BK179" s="147">
        <v>2</v>
      </c>
      <c r="BL179" s="147"/>
      <c r="BM179" s="147"/>
      <c r="BN179" s="148"/>
      <c r="BO179" s="148"/>
      <c r="BP179" s="148">
        <v>3</v>
      </c>
      <c r="BQ179" s="148"/>
      <c r="BR179" s="149"/>
      <c r="BS179" s="149"/>
      <c r="BT179" s="149">
        <v>3</v>
      </c>
      <c r="BU179" s="149"/>
      <c r="CJ179" s="28"/>
      <c r="CO179" s="28"/>
    </row>
    <row r="180" spans="1:93">
      <c r="A180" s="17"/>
      <c r="B180" s="333">
        <v>1</v>
      </c>
      <c r="C180" s="779" t="s">
        <v>169</v>
      </c>
      <c r="D180" s="18">
        <v>1</v>
      </c>
      <c r="E180" s="19"/>
      <c r="F180" s="20"/>
      <c r="G180" s="20">
        <v>1</v>
      </c>
      <c r="H180" s="20"/>
      <c r="I180" s="20"/>
      <c r="J180" s="20"/>
      <c r="K180" s="20"/>
      <c r="L180" s="20"/>
      <c r="M180" s="20"/>
      <c r="N180" s="20"/>
      <c r="O180" s="20"/>
      <c r="P180" s="19"/>
      <c r="Q180" s="19"/>
      <c r="R180" s="145">
        <v>1</v>
      </c>
      <c r="S180" s="145"/>
      <c r="T180" s="145"/>
      <c r="U180" s="145"/>
      <c r="V180" s="10"/>
      <c r="W180" s="10"/>
      <c r="X180" s="10">
        <v>3</v>
      </c>
      <c r="Y180" s="10"/>
      <c r="Z180" s="146"/>
      <c r="AA180" s="146">
        <v>2</v>
      </c>
      <c r="AB180" s="146"/>
      <c r="AC180" s="146"/>
      <c r="AD180" s="147"/>
      <c r="AE180" s="147"/>
      <c r="AF180" s="147">
        <v>3</v>
      </c>
      <c r="AG180" s="147"/>
      <c r="AH180" s="148"/>
      <c r="AI180" s="148"/>
      <c r="AJ180" s="148">
        <v>3</v>
      </c>
      <c r="AK180" s="148"/>
      <c r="AL180" s="149"/>
      <c r="AM180" s="149"/>
      <c r="AN180" s="149">
        <v>3</v>
      </c>
      <c r="AO180" s="149"/>
      <c r="AP180" s="10">
        <v>1</v>
      </c>
      <c r="AQ180" s="10"/>
      <c r="AR180" s="10"/>
      <c r="AS180" s="10"/>
      <c r="AT180" s="150"/>
      <c r="AU180" s="150"/>
      <c r="AV180" s="150">
        <v>3</v>
      </c>
      <c r="AW180" s="150"/>
      <c r="AX180" s="145"/>
      <c r="AY180" s="145"/>
      <c r="AZ180" s="145">
        <v>3</v>
      </c>
      <c r="BA180" s="145"/>
      <c r="BB180" s="10"/>
      <c r="BC180" s="10"/>
      <c r="BD180" s="10">
        <v>3</v>
      </c>
      <c r="BE180" s="10"/>
      <c r="BF180" s="146"/>
      <c r="BG180" s="146"/>
      <c r="BH180" s="146">
        <v>3</v>
      </c>
      <c r="BI180" s="146"/>
      <c r="BJ180" s="147"/>
      <c r="BK180" s="147">
        <v>2</v>
      </c>
      <c r="BL180" s="147"/>
      <c r="BM180" s="147"/>
      <c r="BN180" s="148"/>
      <c r="BO180" s="148"/>
      <c r="BP180" s="148">
        <v>3</v>
      </c>
      <c r="BQ180" s="148"/>
      <c r="BR180" s="149"/>
      <c r="BS180" s="149"/>
      <c r="BT180" s="149">
        <v>3</v>
      </c>
      <c r="BU180" s="149"/>
      <c r="CJ180" s="28"/>
      <c r="CO180" s="28"/>
    </row>
    <row r="181" spans="1:93">
      <c r="A181" s="17"/>
      <c r="B181" s="333">
        <v>2</v>
      </c>
      <c r="C181" s="620"/>
      <c r="D181" s="18"/>
      <c r="E181" s="19">
        <v>1</v>
      </c>
      <c r="F181" s="20"/>
      <c r="G181" s="20"/>
      <c r="H181" s="20">
        <v>1</v>
      </c>
      <c r="I181" s="20"/>
      <c r="J181" s="20"/>
      <c r="K181" s="20"/>
      <c r="L181" s="20"/>
      <c r="M181" s="20"/>
      <c r="N181" s="20"/>
      <c r="O181" s="20"/>
      <c r="P181" s="19"/>
      <c r="Q181" s="19"/>
      <c r="R181" s="145"/>
      <c r="S181" s="145"/>
      <c r="T181" s="145">
        <v>3</v>
      </c>
      <c r="U181" s="145"/>
      <c r="V181" s="10"/>
      <c r="W181" s="10">
        <v>2</v>
      </c>
      <c r="X181" s="10"/>
      <c r="Y181" s="10"/>
      <c r="Z181" s="146"/>
      <c r="AA181" s="146"/>
      <c r="AB181" s="146">
        <v>3</v>
      </c>
      <c r="AC181" s="146"/>
      <c r="AD181" s="147"/>
      <c r="AE181" s="147"/>
      <c r="AF181" s="147">
        <v>3</v>
      </c>
      <c r="AG181" s="147"/>
      <c r="AH181" s="148"/>
      <c r="AI181" s="148"/>
      <c r="AJ181" s="148">
        <v>3</v>
      </c>
      <c r="AK181" s="148"/>
      <c r="AL181" s="149"/>
      <c r="AM181" s="149"/>
      <c r="AN181" s="149">
        <v>3</v>
      </c>
      <c r="AO181" s="149"/>
      <c r="AP181" s="10"/>
      <c r="AQ181" s="10">
        <v>2</v>
      </c>
      <c r="AR181" s="10"/>
      <c r="AS181" s="10"/>
      <c r="AT181" s="150"/>
      <c r="AU181" s="150"/>
      <c r="AV181" s="150">
        <v>3</v>
      </c>
      <c r="AW181" s="150"/>
      <c r="AX181" s="145"/>
      <c r="AY181" s="145"/>
      <c r="AZ181" s="145">
        <v>3</v>
      </c>
      <c r="BA181" s="145"/>
      <c r="BB181" s="10"/>
      <c r="BC181" s="10"/>
      <c r="BD181" s="10">
        <v>3</v>
      </c>
      <c r="BE181" s="10"/>
      <c r="BF181" s="146"/>
      <c r="BG181" s="146">
        <v>2</v>
      </c>
      <c r="BH181" s="146"/>
      <c r="BI181" s="146"/>
      <c r="BJ181" s="147"/>
      <c r="BK181" s="147"/>
      <c r="BL181" s="147">
        <v>3</v>
      </c>
      <c r="BM181" s="147"/>
      <c r="BN181" s="148"/>
      <c r="BO181" s="148"/>
      <c r="BP181" s="148">
        <v>3</v>
      </c>
      <c r="BQ181" s="148"/>
      <c r="BR181" s="149"/>
      <c r="BS181" s="149"/>
      <c r="BT181" s="149">
        <v>3</v>
      </c>
      <c r="BU181" s="149"/>
      <c r="CJ181" s="28"/>
      <c r="CO181" s="28"/>
    </row>
    <row r="182" spans="1:93">
      <c r="A182" s="17"/>
      <c r="B182" s="333">
        <v>3</v>
      </c>
      <c r="C182" s="620"/>
      <c r="D182" s="18"/>
      <c r="E182" s="19">
        <v>1</v>
      </c>
      <c r="F182" s="20"/>
      <c r="G182" s="20">
        <v>1</v>
      </c>
      <c r="H182" s="20"/>
      <c r="I182" s="20"/>
      <c r="J182" s="20"/>
      <c r="K182" s="20"/>
      <c r="L182" s="20"/>
      <c r="M182" s="20"/>
      <c r="N182" s="20"/>
      <c r="O182" s="20"/>
      <c r="P182" s="19"/>
      <c r="Q182" s="19"/>
      <c r="R182" s="145"/>
      <c r="S182" s="145"/>
      <c r="T182" s="145">
        <v>3</v>
      </c>
      <c r="U182" s="145"/>
      <c r="V182" s="10"/>
      <c r="W182" s="10"/>
      <c r="X182" s="10">
        <v>3</v>
      </c>
      <c r="Y182" s="10"/>
      <c r="Z182" s="146"/>
      <c r="AA182" s="146"/>
      <c r="AB182" s="146">
        <v>3</v>
      </c>
      <c r="AC182" s="146"/>
      <c r="AD182" s="147"/>
      <c r="AE182" s="147"/>
      <c r="AF182" s="147">
        <v>3</v>
      </c>
      <c r="AG182" s="147"/>
      <c r="AH182" s="148"/>
      <c r="AI182" s="148"/>
      <c r="AJ182" s="148">
        <v>3</v>
      </c>
      <c r="AK182" s="148"/>
      <c r="AL182" s="149"/>
      <c r="AM182" s="149"/>
      <c r="AN182" s="149">
        <v>3</v>
      </c>
      <c r="AO182" s="149"/>
      <c r="AP182" s="10"/>
      <c r="AQ182" s="10"/>
      <c r="AR182" s="10">
        <v>3</v>
      </c>
      <c r="AS182" s="10"/>
      <c r="AT182" s="150"/>
      <c r="AU182" s="150"/>
      <c r="AV182" s="150">
        <v>3</v>
      </c>
      <c r="AW182" s="150"/>
      <c r="AX182" s="145"/>
      <c r="AY182" s="145"/>
      <c r="AZ182" s="145">
        <v>3</v>
      </c>
      <c r="BA182" s="145"/>
      <c r="BB182" s="10"/>
      <c r="BC182" s="10"/>
      <c r="BD182" s="10">
        <v>3</v>
      </c>
      <c r="BE182" s="10"/>
      <c r="BF182" s="146"/>
      <c r="BG182" s="146"/>
      <c r="BH182" s="146">
        <v>3</v>
      </c>
      <c r="BI182" s="146"/>
      <c r="BJ182" s="147"/>
      <c r="BK182" s="147">
        <v>2</v>
      </c>
      <c r="BL182" s="147"/>
      <c r="BM182" s="147"/>
      <c r="BN182" s="148"/>
      <c r="BO182" s="148"/>
      <c r="BP182" s="148">
        <v>3</v>
      </c>
      <c r="BQ182" s="148"/>
      <c r="BR182" s="149"/>
      <c r="BS182" s="149"/>
      <c r="BT182" s="149">
        <v>3</v>
      </c>
      <c r="BU182" s="149"/>
      <c r="CJ182" s="28"/>
      <c r="CO182" s="28"/>
    </row>
    <row r="183" spans="1:93">
      <c r="A183" s="17"/>
      <c r="B183" s="333">
        <v>4</v>
      </c>
      <c r="C183" s="620"/>
      <c r="D183" s="18">
        <v>1</v>
      </c>
      <c r="E183" s="19"/>
      <c r="F183" s="20"/>
      <c r="G183" s="20"/>
      <c r="H183" s="20">
        <v>1</v>
      </c>
      <c r="I183" s="20"/>
      <c r="J183" s="20"/>
      <c r="K183" s="20"/>
      <c r="L183" s="20"/>
      <c r="M183" s="20"/>
      <c r="N183" s="20"/>
      <c r="O183" s="20"/>
      <c r="P183" s="19"/>
      <c r="Q183" s="19"/>
      <c r="R183" s="145"/>
      <c r="S183" s="145"/>
      <c r="T183" s="145">
        <v>3</v>
      </c>
      <c r="U183" s="145"/>
      <c r="V183" s="10"/>
      <c r="W183" s="10"/>
      <c r="X183" s="10">
        <v>3</v>
      </c>
      <c r="Y183" s="10"/>
      <c r="Z183" s="146"/>
      <c r="AA183" s="146"/>
      <c r="AB183" s="146">
        <v>3</v>
      </c>
      <c r="AC183" s="146"/>
      <c r="AD183" s="147"/>
      <c r="AE183" s="147"/>
      <c r="AF183" s="147">
        <v>3</v>
      </c>
      <c r="AG183" s="147"/>
      <c r="AH183" s="148"/>
      <c r="AI183" s="148"/>
      <c r="AJ183" s="148">
        <v>3</v>
      </c>
      <c r="AK183" s="148"/>
      <c r="AL183" s="149"/>
      <c r="AM183" s="149"/>
      <c r="AN183" s="149">
        <v>3</v>
      </c>
      <c r="AO183" s="149"/>
      <c r="AP183" s="10"/>
      <c r="AQ183" s="10">
        <v>2</v>
      </c>
      <c r="AR183" s="10"/>
      <c r="AS183" s="10"/>
      <c r="AT183" s="150"/>
      <c r="AU183" s="150"/>
      <c r="AV183" s="150">
        <v>3</v>
      </c>
      <c r="AW183" s="150"/>
      <c r="AX183" s="145"/>
      <c r="AY183" s="145"/>
      <c r="AZ183" s="145">
        <v>3</v>
      </c>
      <c r="BA183" s="145"/>
      <c r="BB183" s="10"/>
      <c r="BC183" s="10"/>
      <c r="BD183" s="10"/>
      <c r="BE183" s="10">
        <v>4</v>
      </c>
      <c r="BF183" s="146"/>
      <c r="BG183" s="146"/>
      <c r="BH183" s="146">
        <v>3</v>
      </c>
      <c r="BI183" s="146"/>
      <c r="BJ183" s="147"/>
      <c r="BK183" s="147">
        <v>2</v>
      </c>
      <c r="BL183" s="147"/>
      <c r="BM183" s="147"/>
      <c r="BN183" s="148"/>
      <c r="BO183" s="148"/>
      <c r="BP183" s="148">
        <v>3</v>
      </c>
      <c r="BQ183" s="148"/>
      <c r="BR183" s="149"/>
      <c r="BS183" s="149"/>
      <c r="BT183" s="149">
        <v>3</v>
      </c>
      <c r="BU183" s="149"/>
      <c r="CJ183" s="28"/>
      <c r="CO183" s="28"/>
    </row>
    <row r="184" spans="1:93">
      <c r="A184" s="17"/>
      <c r="B184" s="333">
        <v>5</v>
      </c>
      <c r="C184" s="780"/>
      <c r="D184" s="18"/>
      <c r="E184" s="19">
        <v>1</v>
      </c>
      <c r="F184" s="20"/>
      <c r="G184" s="20">
        <v>1</v>
      </c>
      <c r="H184" s="20"/>
      <c r="I184" s="20"/>
      <c r="J184" s="20"/>
      <c r="K184" s="20"/>
      <c r="L184" s="20"/>
      <c r="M184" s="20"/>
      <c r="N184" s="20"/>
      <c r="O184" s="20"/>
      <c r="P184" s="19"/>
      <c r="Q184" s="19"/>
      <c r="R184" s="145"/>
      <c r="S184" s="145"/>
      <c r="T184" s="145">
        <v>3</v>
      </c>
      <c r="U184" s="145"/>
      <c r="V184" s="10"/>
      <c r="W184" s="10"/>
      <c r="X184" s="10">
        <v>3</v>
      </c>
      <c r="Y184" s="10"/>
      <c r="Z184" s="146"/>
      <c r="AA184" s="146"/>
      <c r="AB184" s="146">
        <v>3</v>
      </c>
      <c r="AC184" s="146"/>
      <c r="AD184" s="147"/>
      <c r="AE184" s="147"/>
      <c r="AF184" s="147">
        <v>3</v>
      </c>
      <c r="AG184" s="147"/>
      <c r="AH184" s="148"/>
      <c r="AI184" s="148"/>
      <c r="AJ184" s="148">
        <v>3</v>
      </c>
      <c r="AK184" s="148"/>
      <c r="AL184" s="149"/>
      <c r="AM184" s="149"/>
      <c r="AN184" s="149">
        <v>3</v>
      </c>
      <c r="AO184" s="149"/>
      <c r="AP184" s="10"/>
      <c r="AQ184" s="10">
        <v>2</v>
      </c>
      <c r="AR184" s="10"/>
      <c r="AS184" s="10"/>
      <c r="AT184" s="150"/>
      <c r="AU184" s="150"/>
      <c r="AV184" s="150">
        <v>3</v>
      </c>
      <c r="AW184" s="150"/>
      <c r="AX184" s="145"/>
      <c r="AY184" s="145"/>
      <c r="AZ184" s="145">
        <v>3</v>
      </c>
      <c r="BA184" s="145"/>
      <c r="BB184" s="10"/>
      <c r="BC184" s="10"/>
      <c r="BD184" s="10">
        <v>3</v>
      </c>
      <c r="BE184" s="10"/>
      <c r="BF184" s="146"/>
      <c r="BG184" s="146"/>
      <c r="BH184" s="146">
        <v>3</v>
      </c>
      <c r="BI184" s="146"/>
      <c r="BJ184" s="147"/>
      <c r="BK184" s="147"/>
      <c r="BL184" s="147">
        <v>3</v>
      </c>
      <c r="BM184" s="147"/>
      <c r="BN184" s="148"/>
      <c r="BO184" s="148"/>
      <c r="BP184" s="148">
        <v>3</v>
      </c>
      <c r="BQ184" s="148"/>
      <c r="BR184" s="149"/>
      <c r="BS184" s="149"/>
      <c r="BT184" s="149">
        <v>3</v>
      </c>
      <c r="BU184" s="149"/>
      <c r="CJ184" s="28"/>
      <c r="CO184" s="28"/>
    </row>
    <row r="185" spans="1:93">
      <c r="A185" s="17">
        <v>159</v>
      </c>
      <c r="B185" s="332">
        <v>1</v>
      </c>
      <c r="C185" s="770" t="s">
        <v>325</v>
      </c>
      <c r="D185" s="18">
        <v>1</v>
      </c>
      <c r="E185" s="19"/>
      <c r="F185" s="20">
        <v>1</v>
      </c>
      <c r="G185" s="20"/>
      <c r="H185" s="20"/>
      <c r="I185" s="20"/>
      <c r="J185" s="20"/>
      <c r="K185" s="20"/>
      <c r="L185" s="20"/>
      <c r="M185" s="20"/>
      <c r="N185" s="20"/>
      <c r="O185" s="20"/>
      <c r="P185" s="19"/>
      <c r="Q185" s="19"/>
      <c r="R185" s="145"/>
      <c r="S185" s="145"/>
      <c r="T185" s="145"/>
      <c r="U185" s="145">
        <v>4</v>
      </c>
      <c r="V185" s="10"/>
      <c r="W185" s="10"/>
      <c r="X185" s="10">
        <v>3</v>
      </c>
      <c r="Y185" s="10"/>
      <c r="Z185" s="146"/>
      <c r="AA185" s="146"/>
      <c r="AB185" s="146">
        <v>3</v>
      </c>
      <c r="AC185" s="146"/>
      <c r="AD185" s="147"/>
      <c r="AE185" s="147"/>
      <c r="AF185" s="147">
        <v>3</v>
      </c>
      <c r="AG185" s="147"/>
      <c r="AH185" s="148"/>
      <c r="AI185" s="148"/>
      <c r="AJ185" s="148">
        <v>3</v>
      </c>
      <c r="AK185" s="148"/>
      <c r="AL185" s="149"/>
      <c r="AM185" s="149"/>
      <c r="AN185" s="149">
        <v>3</v>
      </c>
      <c r="AO185" s="149"/>
      <c r="AP185" s="10"/>
      <c r="AQ185" s="10"/>
      <c r="AR185" s="10">
        <v>3</v>
      </c>
      <c r="AS185" s="10"/>
      <c r="AT185" s="150"/>
      <c r="AU185" s="150"/>
      <c r="AV185" s="150">
        <v>3</v>
      </c>
      <c r="AW185" s="150"/>
      <c r="AX185" s="145"/>
      <c r="AY185" s="145"/>
      <c r="AZ185" s="145">
        <v>3</v>
      </c>
      <c r="BA185" s="145"/>
      <c r="BB185" s="10"/>
      <c r="BC185" s="10"/>
      <c r="BD185" s="10">
        <v>3</v>
      </c>
      <c r="BE185" s="10"/>
      <c r="BF185" s="146"/>
      <c r="BG185" s="146"/>
      <c r="BH185" s="146">
        <v>3</v>
      </c>
      <c r="BI185" s="146"/>
      <c r="BJ185" s="147"/>
      <c r="BK185" s="147"/>
      <c r="BL185" s="147">
        <v>3</v>
      </c>
      <c r="BM185" s="147"/>
      <c r="BN185" s="148"/>
      <c r="BO185" s="148"/>
      <c r="BP185" s="148">
        <v>3</v>
      </c>
      <c r="BQ185" s="148"/>
      <c r="BR185" s="149"/>
      <c r="BS185" s="149"/>
      <c r="BT185" s="149">
        <v>3</v>
      </c>
      <c r="BU185" s="149"/>
      <c r="CJ185" s="28"/>
      <c r="CO185" s="28"/>
    </row>
    <row r="186" spans="1:93">
      <c r="A186" s="17">
        <v>160</v>
      </c>
      <c r="B186" s="332">
        <v>2</v>
      </c>
      <c r="C186" s="770"/>
      <c r="D186" s="18"/>
      <c r="E186" s="19">
        <v>1</v>
      </c>
      <c r="F186" s="20">
        <v>1</v>
      </c>
      <c r="G186" s="20"/>
      <c r="H186" s="20"/>
      <c r="I186" s="20"/>
      <c r="J186" s="20"/>
      <c r="K186" s="20"/>
      <c r="L186" s="20"/>
      <c r="M186" s="20"/>
      <c r="N186" s="20"/>
      <c r="O186" s="20"/>
      <c r="P186" s="19"/>
      <c r="Q186" s="19"/>
      <c r="R186" s="145"/>
      <c r="S186" s="145"/>
      <c r="T186" s="145">
        <v>3</v>
      </c>
      <c r="U186" s="145"/>
      <c r="V186" s="10"/>
      <c r="W186" s="10"/>
      <c r="X186" s="10">
        <v>3</v>
      </c>
      <c r="Y186" s="10"/>
      <c r="Z186" s="146"/>
      <c r="AA186" s="146"/>
      <c r="AB186" s="146">
        <v>3</v>
      </c>
      <c r="AC186" s="146"/>
      <c r="AD186" s="147"/>
      <c r="AE186" s="147"/>
      <c r="AF186" s="147">
        <v>3</v>
      </c>
      <c r="AG186" s="147"/>
      <c r="AH186" s="148"/>
      <c r="AI186" s="148"/>
      <c r="AJ186" s="148">
        <v>3</v>
      </c>
      <c r="AK186" s="148"/>
      <c r="AL186" s="149"/>
      <c r="AM186" s="149"/>
      <c r="AN186" s="149">
        <v>3</v>
      </c>
      <c r="AO186" s="149"/>
      <c r="AP186" s="10"/>
      <c r="AQ186" s="10"/>
      <c r="AR186" s="10">
        <v>3</v>
      </c>
      <c r="AS186" s="10"/>
      <c r="AT186" s="150"/>
      <c r="AU186" s="150"/>
      <c r="AV186" s="150">
        <v>3</v>
      </c>
      <c r="AW186" s="150"/>
      <c r="AX186" s="145"/>
      <c r="AY186" s="145"/>
      <c r="AZ186" s="145">
        <v>3</v>
      </c>
      <c r="BA186" s="145"/>
      <c r="BB186" s="10"/>
      <c r="BC186" s="10"/>
      <c r="BD186" s="10">
        <v>3</v>
      </c>
      <c r="BE186" s="10"/>
      <c r="BF186" s="146"/>
      <c r="BG186" s="146"/>
      <c r="BH186" s="146">
        <v>3</v>
      </c>
      <c r="BI186" s="146"/>
      <c r="BJ186" s="147"/>
      <c r="BK186" s="147"/>
      <c r="BL186" s="147">
        <v>3</v>
      </c>
      <c r="BM186" s="147"/>
      <c r="BN186" s="148"/>
      <c r="BO186" s="148"/>
      <c r="BP186" s="148">
        <v>3</v>
      </c>
      <c r="BQ186" s="148"/>
      <c r="BR186" s="149"/>
      <c r="BS186" s="149"/>
      <c r="BT186" s="149">
        <v>3</v>
      </c>
      <c r="BU186" s="149"/>
      <c r="CJ186" s="28"/>
      <c r="CO186" s="28"/>
    </row>
    <row r="187" spans="1:93">
      <c r="A187" s="17">
        <v>161</v>
      </c>
      <c r="B187" s="332">
        <v>3</v>
      </c>
      <c r="C187" s="770"/>
      <c r="D187" s="18"/>
      <c r="E187" s="19">
        <v>1</v>
      </c>
      <c r="F187" s="20"/>
      <c r="G187" s="20"/>
      <c r="H187" s="20">
        <v>1</v>
      </c>
      <c r="I187" s="20"/>
      <c r="J187" s="20"/>
      <c r="K187" s="20"/>
      <c r="L187" s="20"/>
      <c r="M187" s="20"/>
      <c r="N187" s="20"/>
      <c r="O187" s="20"/>
      <c r="P187" s="19"/>
      <c r="Q187" s="19"/>
      <c r="R187" s="145"/>
      <c r="S187" s="145"/>
      <c r="T187" s="145">
        <v>3</v>
      </c>
      <c r="U187" s="145"/>
      <c r="V187" s="10"/>
      <c r="W187" s="10"/>
      <c r="X187" s="10">
        <v>3</v>
      </c>
      <c r="Y187" s="10"/>
      <c r="Z187" s="146"/>
      <c r="AA187" s="146"/>
      <c r="AB187" s="146">
        <v>3</v>
      </c>
      <c r="AC187" s="146"/>
      <c r="AD187" s="147"/>
      <c r="AE187" s="147"/>
      <c r="AF187" s="147">
        <v>3</v>
      </c>
      <c r="AG187" s="147"/>
      <c r="AH187" s="148"/>
      <c r="AI187" s="148"/>
      <c r="AJ187" s="148"/>
      <c r="AK187" s="148">
        <v>4</v>
      </c>
      <c r="AL187" s="149"/>
      <c r="AM187" s="149"/>
      <c r="AN187" s="149"/>
      <c r="AO187" s="149">
        <v>4</v>
      </c>
      <c r="AP187" s="10"/>
      <c r="AQ187" s="10"/>
      <c r="AR187" s="10"/>
      <c r="AS187" s="10">
        <v>4</v>
      </c>
      <c r="AT187" s="150"/>
      <c r="AU187" s="150"/>
      <c r="AV187" s="150">
        <v>3</v>
      </c>
      <c r="AW187" s="150"/>
      <c r="AX187" s="145"/>
      <c r="AY187" s="145"/>
      <c r="AZ187" s="145">
        <v>3</v>
      </c>
      <c r="BA187" s="145"/>
      <c r="BB187" s="10"/>
      <c r="BC187" s="10">
        <v>2</v>
      </c>
      <c r="BD187" s="10"/>
      <c r="BE187" s="10"/>
      <c r="BF187" s="146"/>
      <c r="BG187" s="146"/>
      <c r="BH187" s="146">
        <v>3</v>
      </c>
      <c r="BI187" s="146"/>
      <c r="BJ187" s="147"/>
      <c r="BK187" s="147"/>
      <c r="BL187" s="147"/>
      <c r="BM187" s="147">
        <v>4</v>
      </c>
      <c r="BN187" s="148"/>
      <c r="BO187" s="148"/>
      <c r="BP187" s="148">
        <v>3</v>
      </c>
      <c r="BQ187" s="148"/>
      <c r="BR187" s="149"/>
      <c r="BS187" s="149"/>
      <c r="BT187" s="149">
        <v>3</v>
      </c>
      <c r="BU187" s="149"/>
      <c r="CJ187" s="28"/>
      <c r="CO187" s="28"/>
    </row>
    <row r="188" spans="1:93">
      <c r="A188" s="17">
        <v>162</v>
      </c>
      <c r="B188" s="332">
        <v>4</v>
      </c>
      <c r="C188" s="770"/>
      <c r="D188" s="18"/>
      <c r="E188" s="19">
        <v>1</v>
      </c>
      <c r="F188" s="20"/>
      <c r="G188" s="20"/>
      <c r="H188" s="20">
        <v>1</v>
      </c>
      <c r="I188" s="20"/>
      <c r="J188" s="20"/>
      <c r="K188" s="20"/>
      <c r="L188" s="20"/>
      <c r="M188" s="20"/>
      <c r="N188" s="20"/>
      <c r="O188" s="20"/>
      <c r="P188" s="19"/>
      <c r="Q188" s="19"/>
      <c r="R188" s="145"/>
      <c r="S188" s="145"/>
      <c r="T188" s="145">
        <v>3</v>
      </c>
      <c r="U188" s="145"/>
      <c r="V188" s="10"/>
      <c r="W188" s="10"/>
      <c r="X188" s="10">
        <v>3</v>
      </c>
      <c r="Y188" s="10"/>
      <c r="Z188" s="146"/>
      <c r="AA188" s="146"/>
      <c r="AB188" s="146">
        <v>3</v>
      </c>
      <c r="AC188" s="146"/>
      <c r="AD188" s="147"/>
      <c r="AE188" s="147"/>
      <c r="AF188" s="147">
        <v>3</v>
      </c>
      <c r="AG188" s="147"/>
      <c r="AH188" s="148"/>
      <c r="AI188" s="148"/>
      <c r="AJ188" s="148">
        <v>3</v>
      </c>
      <c r="AK188" s="148"/>
      <c r="AL188" s="149"/>
      <c r="AM188" s="149"/>
      <c r="AN188" s="149">
        <v>3</v>
      </c>
      <c r="AO188" s="149"/>
      <c r="AP188" s="10"/>
      <c r="AQ188" s="10"/>
      <c r="AR188" s="10">
        <v>3</v>
      </c>
      <c r="AS188" s="10"/>
      <c r="AT188" s="150"/>
      <c r="AU188" s="150"/>
      <c r="AV188" s="150">
        <v>3</v>
      </c>
      <c r="AW188" s="150"/>
      <c r="AX188" s="145"/>
      <c r="AY188" s="145"/>
      <c r="AZ188" s="145">
        <v>3</v>
      </c>
      <c r="BA188" s="145"/>
      <c r="BB188" s="10"/>
      <c r="BC188" s="10"/>
      <c r="BD188" s="10">
        <v>3</v>
      </c>
      <c r="BE188" s="10"/>
      <c r="BF188" s="146"/>
      <c r="BG188" s="146"/>
      <c r="BH188" s="146"/>
      <c r="BI188" s="146">
        <v>4</v>
      </c>
      <c r="BJ188" s="147"/>
      <c r="BK188" s="147"/>
      <c r="BL188" s="147">
        <v>3</v>
      </c>
      <c r="BM188" s="147"/>
      <c r="BN188" s="148"/>
      <c r="BO188" s="148"/>
      <c r="BP188" s="148">
        <v>3</v>
      </c>
      <c r="BQ188" s="148"/>
      <c r="BR188" s="149"/>
      <c r="BS188" s="149"/>
      <c r="BT188" s="149">
        <v>3</v>
      </c>
      <c r="BU188" s="149"/>
      <c r="CJ188" s="28"/>
      <c r="CO188" s="28"/>
    </row>
    <row r="189" spans="1:93">
      <c r="A189" s="17">
        <v>163</v>
      </c>
      <c r="B189" s="332">
        <v>5</v>
      </c>
      <c r="C189" s="770"/>
      <c r="D189" s="18">
        <v>1</v>
      </c>
      <c r="E189" s="19"/>
      <c r="F189" s="20"/>
      <c r="G189" s="20">
        <v>1</v>
      </c>
      <c r="H189" s="20"/>
      <c r="I189" s="20"/>
      <c r="J189" s="20"/>
      <c r="K189" s="20"/>
      <c r="L189" s="20"/>
      <c r="M189" s="20"/>
      <c r="N189" s="20"/>
      <c r="O189" s="20"/>
      <c r="P189" s="19"/>
      <c r="Q189" s="19"/>
      <c r="R189" s="145"/>
      <c r="S189" s="145"/>
      <c r="T189" s="145">
        <v>3</v>
      </c>
      <c r="U189" s="145"/>
      <c r="V189" s="10"/>
      <c r="W189" s="10"/>
      <c r="X189" s="10">
        <v>3</v>
      </c>
      <c r="Y189" s="10"/>
      <c r="Z189" s="146"/>
      <c r="AA189" s="146"/>
      <c r="AB189" s="146">
        <v>3</v>
      </c>
      <c r="AC189" s="146"/>
      <c r="AD189" s="147"/>
      <c r="AE189" s="147"/>
      <c r="AF189" s="147">
        <v>3</v>
      </c>
      <c r="AG189" s="147"/>
      <c r="AH189" s="148"/>
      <c r="AI189" s="148"/>
      <c r="AJ189" s="148">
        <v>3</v>
      </c>
      <c r="AK189" s="148"/>
      <c r="AL189" s="149"/>
      <c r="AM189" s="149"/>
      <c r="AN189" s="149">
        <v>3</v>
      </c>
      <c r="AO189" s="149"/>
      <c r="AP189" s="10"/>
      <c r="AQ189" s="10"/>
      <c r="AR189" s="10">
        <v>3</v>
      </c>
      <c r="AS189" s="10"/>
      <c r="AT189" s="150"/>
      <c r="AU189" s="150"/>
      <c r="AV189" s="150">
        <v>3</v>
      </c>
      <c r="AW189" s="150"/>
      <c r="AX189" s="145"/>
      <c r="AY189" s="145"/>
      <c r="AZ189" s="145">
        <v>3</v>
      </c>
      <c r="BA189" s="145"/>
      <c r="BB189" s="10"/>
      <c r="BC189" s="10"/>
      <c r="BD189" s="10">
        <v>3</v>
      </c>
      <c r="BE189" s="10"/>
      <c r="BF189" s="146"/>
      <c r="BG189" s="146"/>
      <c r="BH189" s="146">
        <v>3</v>
      </c>
      <c r="BI189" s="146"/>
      <c r="BJ189" s="147"/>
      <c r="BK189" s="147"/>
      <c r="BL189" s="147">
        <v>3</v>
      </c>
      <c r="BM189" s="147"/>
      <c r="BN189" s="148"/>
      <c r="BO189" s="148"/>
      <c r="BP189" s="148">
        <v>3</v>
      </c>
      <c r="BQ189" s="148"/>
      <c r="BR189" s="149"/>
      <c r="BS189" s="149"/>
      <c r="BT189" s="149">
        <v>3</v>
      </c>
      <c r="BU189" s="149"/>
      <c r="CJ189" s="28"/>
      <c r="CO189" s="28"/>
    </row>
    <row r="190" spans="1:93">
      <c r="A190" s="17">
        <v>164</v>
      </c>
      <c r="B190" s="332">
        <v>6</v>
      </c>
      <c r="C190" s="770"/>
      <c r="D190" s="18">
        <v>1</v>
      </c>
      <c r="E190" s="19"/>
      <c r="F190" s="20">
        <v>1</v>
      </c>
      <c r="G190" s="20"/>
      <c r="H190" s="20"/>
      <c r="I190" s="20"/>
      <c r="J190" s="20"/>
      <c r="K190" s="20"/>
      <c r="L190" s="20"/>
      <c r="M190" s="20"/>
      <c r="N190" s="20"/>
      <c r="O190" s="20"/>
      <c r="P190" s="19"/>
      <c r="Q190" s="19"/>
      <c r="R190" s="145"/>
      <c r="S190" s="145"/>
      <c r="T190" s="145">
        <v>3</v>
      </c>
      <c r="U190" s="145"/>
      <c r="V190" s="10"/>
      <c r="W190" s="10"/>
      <c r="X190" s="10">
        <v>3</v>
      </c>
      <c r="Y190" s="10"/>
      <c r="Z190" s="146"/>
      <c r="AA190" s="146"/>
      <c r="AB190" s="146">
        <v>3</v>
      </c>
      <c r="AC190" s="146"/>
      <c r="AD190" s="147"/>
      <c r="AE190" s="147"/>
      <c r="AF190" s="147">
        <v>3</v>
      </c>
      <c r="AG190" s="147"/>
      <c r="AH190" s="148"/>
      <c r="AI190" s="148"/>
      <c r="AJ190" s="148">
        <v>3</v>
      </c>
      <c r="AK190" s="148"/>
      <c r="AL190" s="149"/>
      <c r="AM190" s="149"/>
      <c r="AN190" s="149">
        <v>3</v>
      </c>
      <c r="AO190" s="149"/>
      <c r="AP190" s="10"/>
      <c r="AQ190" s="10"/>
      <c r="AR190" s="10">
        <v>3</v>
      </c>
      <c r="AS190" s="10"/>
      <c r="AT190" s="150"/>
      <c r="AU190" s="150"/>
      <c r="AV190" s="150">
        <v>3</v>
      </c>
      <c r="AW190" s="150"/>
      <c r="AX190" s="145"/>
      <c r="AY190" s="145"/>
      <c r="AZ190" s="145">
        <v>3</v>
      </c>
      <c r="BA190" s="145"/>
      <c r="BB190" s="10"/>
      <c r="BC190" s="10"/>
      <c r="BD190" s="10">
        <v>3</v>
      </c>
      <c r="BE190" s="10"/>
      <c r="BF190" s="146"/>
      <c r="BG190" s="146"/>
      <c r="BH190" s="146"/>
      <c r="BI190" s="146">
        <v>4</v>
      </c>
      <c r="BJ190" s="147"/>
      <c r="BK190" s="147"/>
      <c r="BL190" s="147">
        <v>3</v>
      </c>
      <c r="BM190" s="147"/>
      <c r="BN190" s="148"/>
      <c r="BO190" s="148"/>
      <c r="BP190" s="148">
        <v>3</v>
      </c>
      <c r="BQ190" s="148"/>
      <c r="BR190" s="149"/>
      <c r="BS190" s="149"/>
      <c r="BT190" s="149">
        <v>3</v>
      </c>
      <c r="BU190" s="149"/>
      <c r="CJ190" s="28"/>
      <c r="CO190" s="28"/>
    </row>
    <row r="191" spans="1:93">
      <c r="A191" s="17"/>
      <c r="B191" s="341">
        <v>1</v>
      </c>
      <c r="C191" s="776" t="s">
        <v>363</v>
      </c>
      <c r="D191" s="18"/>
      <c r="E191" s="19">
        <v>1</v>
      </c>
      <c r="F191" s="20"/>
      <c r="G191" s="20">
        <v>1</v>
      </c>
      <c r="H191" s="20"/>
      <c r="I191" s="20"/>
      <c r="J191" s="20"/>
      <c r="K191" s="20"/>
      <c r="L191" s="20"/>
      <c r="M191" s="20"/>
      <c r="N191" s="20"/>
      <c r="O191" s="20"/>
      <c r="P191" s="19"/>
      <c r="Q191" s="19"/>
      <c r="R191" s="145"/>
      <c r="S191" s="145"/>
      <c r="T191" s="145">
        <v>3</v>
      </c>
      <c r="U191" s="145"/>
      <c r="V191" s="10"/>
      <c r="W191" s="10"/>
      <c r="X191" s="10">
        <v>3</v>
      </c>
      <c r="Y191" s="10"/>
      <c r="Z191" s="146"/>
      <c r="AA191" s="146"/>
      <c r="AB191" s="146"/>
      <c r="AC191" s="146">
        <v>4</v>
      </c>
      <c r="AD191" s="147"/>
      <c r="AE191" s="147"/>
      <c r="AF191" s="147"/>
      <c r="AG191" s="147">
        <v>4</v>
      </c>
      <c r="AH191" s="148"/>
      <c r="AI191" s="148"/>
      <c r="AJ191" s="148">
        <v>3</v>
      </c>
      <c r="AK191" s="148"/>
      <c r="AL191" s="149"/>
      <c r="AM191" s="149"/>
      <c r="AN191" s="149"/>
      <c r="AO191" s="149">
        <v>4</v>
      </c>
      <c r="AP191" s="10"/>
      <c r="AQ191" s="10"/>
      <c r="AR191" s="10">
        <v>3</v>
      </c>
      <c r="AS191" s="10"/>
      <c r="AT191" s="150"/>
      <c r="AU191" s="150"/>
      <c r="AV191" s="150">
        <v>3</v>
      </c>
      <c r="AW191" s="150"/>
      <c r="AX191" s="145"/>
      <c r="AY191" s="145"/>
      <c r="AZ191" s="145"/>
      <c r="BA191" s="145">
        <v>4</v>
      </c>
      <c r="BB191" s="10"/>
      <c r="BC191" s="10"/>
      <c r="BD191" s="10">
        <v>3</v>
      </c>
      <c r="BE191" s="10"/>
      <c r="BF191" s="146"/>
      <c r="BG191" s="146"/>
      <c r="BH191" s="146">
        <v>3</v>
      </c>
      <c r="BI191" s="146"/>
      <c r="BJ191" s="147"/>
      <c r="BK191" s="147"/>
      <c r="BL191" s="147">
        <v>3</v>
      </c>
      <c r="BM191" s="147"/>
      <c r="BN191" s="148"/>
      <c r="BO191" s="148"/>
      <c r="BP191" s="148"/>
      <c r="BQ191" s="148">
        <v>4</v>
      </c>
      <c r="BR191" s="149"/>
      <c r="BS191" s="149"/>
      <c r="BT191" s="149">
        <v>3</v>
      </c>
      <c r="BU191" s="149"/>
      <c r="CJ191" s="28"/>
      <c r="CO191" s="28"/>
    </row>
    <row r="192" spans="1:93">
      <c r="A192" s="17"/>
      <c r="B192" s="341">
        <v>2</v>
      </c>
      <c r="C192" s="777"/>
      <c r="D192" s="18"/>
      <c r="E192" s="19">
        <v>1</v>
      </c>
      <c r="F192" s="20">
        <v>1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19"/>
      <c r="Q192" s="19"/>
      <c r="R192" s="145"/>
      <c r="S192" s="145"/>
      <c r="T192" s="145">
        <v>3</v>
      </c>
      <c r="U192" s="145"/>
      <c r="V192" s="10"/>
      <c r="W192" s="10"/>
      <c r="X192" s="10">
        <v>3</v>
      </c>
      <c r="Y192" s="10"/>
      <c r="Z192" s="146"/>
      <c r="AA192" s="146"/>
      <c r="AB192" s="146">
        <v>3</v>
      </c>
      <c r="AC192" s="146"/>
      <c r="AD192" s="147"/>
      <c r="AE192" s="147"/>
      <c r="AF192" s="147">
        <v>3</v>
      </c>
      <c r="AG192" s="147"/>
      <c r="AH192" s="148"/>
      <c r="AI192" s="148"/>
      <c r="AJ192" s="148"/>
      <c r="AK192" s="148">
        <v>4</v>
      </c>
      <c r="AL192" s="149"/>
      <c r="AM192" s="149"/>
      <c r="AN192" s="149"/>
      <c r="AO192" s="149">
        <v>4</v>
      </c>
      <c r="AP192" s="10"/>
      <c r="AQ192" s="10"/>
      <c r="AR192" s="10"/>
      <c r="AS192" s="10">
        <v>4</v>
      </c>
      <c r="AT192" s="150"/>
      <c r="AU192" s="150"/>
      <c r="AV192" s="150">
        <v>3</v>
      </c>
      <c r="AW192" s="150"/>
      <c r="AX192" s="145"/>
      <c r="AY192" s="145"/>
      <c r="AZ192" s="145"/>
      <c r="BA192" s="145">
        <v>4</v>
      </c>
      <c r="BB192" s="10"/>
      <c r="BC192" s="10"/>
      <c r="BD192" s="10">
        <v>3</v>
      </c>
      <c r="BE192" s="10"/>
      <c r="BF192" s="146"/>
      <c r="BG192" s="146"/>
      <c r="BH192" s="146">
        <v>3</v>
      </c>
      <c r="BI192" s="146"/>
      <c r="BJ192" s="147"/>
      <c r="BK192" s="147"/>
      <c r="BL192" s="147"/>
      <c r="BM192" s="147">
        <v>4</v>
      </c>
      <c r="BN192" s="148"/>
      <c r="BO192" s="148"/>
      <c r="BP192" s="148">
        <v>3</v>
      </c>
      <c r="BQ192" s="148"/>
      <c r="BR192" s="149"/>
      <c r="BS192" s="149"/>
      <c r="BT192" s="149"/>
      <c r="BU192" s="149">
        <v>4</v>
      </c>
      <c r="CJ192" s="28"/>
      <c r="CO192" s="28"/>
    </row>
    <row r="193" spans="1:93">
      <c r="A193" s="17"/>
      <c r="B193" s="341">
        <v>3</v>
      </c>
      <c r="C193" s="777"/>
      <c r="D193" s="18"/>
      <c r="E193" s="19">
        <v>1</v>
      </c>
      <c r="F193" s="20"/>
      <c r="G193" s="20"/>
      <c r="H193" s="20">
        <v>1</v>
      </c>
      <c r="I193" s="20"/>
      <c r="J193" s="20"/>
      <c r="K193" s="20"/>
      <c r="L193" s="20"/>
      <c r="M193" s="20"/>
      <c r="N193" s="20"/>
      <c r="O193" s="20"/>
      <c r="P193" s="19"/>
      <c r="Q193" s="19"/>
      <c r="R193" s="145"/>
      <c r="S193" s="145">
        <v>2</v>
      </c>
      <c r="T193" s="145"/>
      <c r="U193" s="145"/>
      <c r="V193" s="10"/>
      <c r="W193" s="10"/>
      <c r="X193" s="10">
        <v>3</v>
      </c>
      <c r="Y193" s="10"/>
      <c r="Z193" s="146"/>
      <c r="AA193" s="146"/>
      <c r="AB193" s="146">
        <v>3</v>
      </c>
      <c r="AC193" s="146"/>
      <c r="AD193" s="147"/>
      <c r="AE193" s="147"/>
      <c r="AF193" s="147">
        <v>3</v>
      </c>
      <c r="AG193" s="147"/>
      <c r="AH193" s="148"/>
      <c r="AI193" s="148"/>
      <c r="AJ193" s="148">
        <v>3</v>
      </c>
      <c r="AK193" s="148"/>
      <c r="AL193" s="149"/>
      <c r="AM193" s="149"/>
      <c r="AN193" s="149">
        <v>3</v>
      </c>
      <c r="AO193" s="149"/>
      <c r="AP193" s="10"/>
      <c r="AQ193" s="10">
        <v>2</v>
      </c>
      <c r="AR193" s="10"/>
      <c r="AS193" s="10"/>
      <c r="AT193" s="150"/>
      <c r="AU193" s="150"/>
      <c r="AV193" s="150">
        <v>3</v>
      </c>
      <c r="AW193" s="150"/>
      <c r="AX193" s="145"/>
      <c r="AY193" s="145"/>
      <c r="AZ193" s="145">
        <v>3</v>
      </c>
      <c r="BA193" s="145"/>
      <c r="BB193" s="10"/>
      <c r="BC193" s="10"/>
      <c r="BD193" s="10">
        <v>3</v>
      </c>
      <c r="BE193" s="10"/>
      <c r="BF193" s="146"/>
      <c r="BG193" s="146"/>
      <c r="BH193" s="146">
        <v>3</v>
      </c>
      <c r="BI193" s="146"/>
      <c r="BJ193" s="147"/>
      <c r="BK193" s="147"/>
      <c r="BL193" s="147">
        <v>3</v>
      </c>
      <c r="BM193" s="147"/>
      <c r="BN193" s="148"/>
      <c r="BO193" s="148"/>
      <c r="BP193" s="148">
        <v>3</v>
      </c>
      <c r="BQ193" s="148"/>
      <c r="BR193" s="149"/>
      <c r="BS193" s="149"/>
      <c r="BT193" s="149">
        <v>3</v>
      </c>
      <c r="BU193" s="149"/>
      <c r="CJ193" s="28"/>
      <c r="CO193" s="28"/>
    </row>
    <row r="194" spans="1:93">
      <c r="A194" s="17"/>
      <c r="B194" s="341">
        <v>4</v>
      </c>
      <c r="C194" s="778"/>
      <c r="D194" s="18">
        <v>1</v>
      </c>
      <c r="E194" s="19"/>
      <c r="F194" s="20"/>
      <c r="G194" s="20"/>
      <c r="H194" s="20">
        <v>1</v>
      </c>
      <c r="I194" s="20"/>
      <c r="J194" s="20"/>
      <c r="K194" s="20"/>
      <c r="L194" s="20"/>
      <c r="M194" s="20"/>
      <c r="N194" s="20"/>
      <c r="O194" s="20"/>
      <c r="P194" s="19"/>
      <c r="Q194" s="19"/>
      <c r="R194" s="145"/>
      <c r="S194" s="145">
        <v>2</v>
      </c>
      <c r="T194" s="145"/>
      <c r="U194" s="145"/>
      <c r="V194" s="10"/>
      <c r="W194" s="10"/>
      <c r="X194" s="10">
        <v>3</v>
      </c>
      <c r="Y194" s="10"/>
      <c r="Z194" s="146"/>
      <c r="AA194" s="146"/>
      <c r="AB194" s="146">
        <v>3</v>
      </c>
      <c r="AC194" s="146"/>
      <c r="AD194" s="147"/>
      <c r="AE194" s="147"/>
      <c r="AF194" s="147">
        <v>3</v>
      </c>
      <c r="AG194" s="147"/>
      <c r="AH194" s="148"/>
      <c r="AI194" s="148"/>
      <c r="AJ194" s="148">
        <v>3</v>
      </c>
      <c r="AK194" s="148"/>
      <c r="AL194" s="149"/>
      <c r="AM194" s="149"/>
      <c r="AN194" s="149">
        <v>3</v>
      </c>
      <c r="AO194" s="149"/>
      <c r="AP194" s="10"/>
      <c r="AQ194" s="10">
        <v>2</v>
      </c>
      <c r="AR194" s="10"/>
      <c r="AS194" s="10"/>
      <c r="AT194" s="150"/>
      <c r="AU194" s="150"/>
      <c r="AV194" s="150">
        <v>3</v>
      </c>
      <c r="AW194" s="150"/>
      <c r="AX194" s="145"/>
      <c r="AY194" s="145"/>
      <c r="AZ194" s="145">
        <v>3</v>
      </c>
      <c r="BA194" s="145"/>
      <c r="BB194" s="10"/>
      <c r="BC194" s="10"/>
      <c r="BD194" s="10">
        <v>3</v>
      </c>
      <c r="BE194" s="10"/>
      <c r="BF194" s="146"/>
      <c r="BG194" s="146"/>
      <c r="BH194" s="146">
        <v>3</v>
      </c>
      <c r="BI194" s="146"/>
      <c r="BJ194" s="147"/>
      <c r="BK194" s="147">
        <v>2</v>
      </c>
      <c r="BL194" s="147"/>
      <c r="BM194" s="147"/>
      <c r="BN194" s="148"/>
      <c r="BO194" s="148"/>
      <c r="BP194" s="148">
        <v>3</v>
      </c>
      <c r="BQ194" s="148"/>
      <c r="BR194" s="149"/>
      <c r="BS194" s="149"/>
      <c r="BT194" s="149">
        <v>3</v>
      </c>
      <c r="BU194" s="149"/>
      <c r="CJ194" s="28"/>
      <c r="CO194" s="28"/>
    </row>
    <row r="195" spans="1:93">
      <c r="A195" s="17"/>
      <c r="B195" s="333">
        <v>1</v>
      </c>
      <c r="C195" s="767" t="s">
        <v>345</v>
      </c>
      <c r="D195" s="18">
        <v>1</v>
      </c>
      <c r="E195" s="19"/>
      <c r="F195" s="20"/>
      <c r="G195" s="20"/>
      <c r="H195" s="20">
        <v>1</v>
      </c>
      <c r="I195" s="20"/>
      <c r="J195" s="20"/>
      <c r="K195" s="20"/>
      <c r="L195" s="20"/>
      <c r="M195" s="20"/>
      <c r="N195" s="20"/>
      <c r="O195" s="20"/>
      <c r="P195" s="19"/>
      <c r="Q195" s="19"/>
      <c r="R195" s="145"/>
      <c r="S195" s="145"/>
      <c r="T195" s="145"/>
      <c r="U195" s="145">
        <v>4</v>
      </c>
      <c r="V195" s="10"/>
      <c r="W195" s="10"/>
      <c r="X195" s="10"/>
      <c r="Y195" s="10">
        <v>4</v>
      </c>
      <c r="Z195" s="146"/>
      <c r="AA195" s="146"/>
      <c r="AB195" s="146">
        <v>3</v>
      </c>
      <c r="AC195" s="146"/>
      <c r="AD195" s="147"/>
      <c r="AE195" s="147"/>
      <c r="AF195" s="147"/>
      <c r="AG195" s="147">
        <v>4</v>
      </c>
      <c r="AH195" s="148"/>
      <c r="AI195" s="148"/>
      <c r="AJ195" s="148"/>
      <c r="AK195" s="148">
        <v>4</v>
      </c>
      <c r="AL195" s="149"/>
      <c r="AM195" s="149"/>
      <c r="AN195" s="149">
        <v>3</v>
      </c>
      <c r="AO195" s="149"/>
      <c r="AP195" s="10"/>
      <c r="AQ195" s="10"/>
      <c r="AR195" s="10"/>
      <c r="AS195" s="10">
        <v>4</v>
      </c>
      <c r="AT195" s="150"/>
      <c r="AU195" s="150"/>
      <c r="AV195" s="150">
        <v>3</v>
      </c>
      <c r="AW195" s="150"/>
      <c r="AX195" s="145"/>
      <c r="AY195" s="145"/>
      <c r="AZ195" s="145">
        <v>3</v>
      </c>
      <c r="BA195" s="145"/>
      <c r="BB195" s="10"/>
      <c r="BC195" s="10"/>
      <c r="BD195" s="10"/>
      <c r="BE195" s="10">
        <v>4</v>
      </c>
      <c r="BF195" s="146"/>
      <c r="BG195" s="146"/>
      <c r="BH195" s="146"/>
      <c r="BI195" s="146">
        <v>4</v>
      </c>
      <c r="BJ195" s="147"/>
      <c r="BK195" s="147"/>
      <c r="BL195" s="147"/>
      <c r="BM195" s="147">
        <v>4</v>
      </c>
      <c r="BN195" s="148"/>
      <c r="BO195" s="148"/>
      <c r="BP195" s="148">
        <v>3</v>
      </c>
      <c r="BQ195" s="148"/>
      <c r="BR195" s="149"/>
      <c r="BS195" s="149"/>
      <c r="BT195" s="149"/>
      <c r="BU195" s="149">
        <v>4</v>
      </c>
      <c r="CJ195" s="28"/>
      <c r="CO195" s="28"/>
    </row>
    <row r="196" spans="1:93">
      <c r="A196" s="17"/>
      <c r="B196" s="333">
        <v>2</v>
      </c>
      <c r="C196" s="767"/>
      <c r="D196" s="18">
        <v>1</v>
      </c>
      <c r="E196" s="19"/>
      <c r="F196" s="20"/>
      <c r="G196" s="20">
        <v>1</v>
      </c>
      <c r="H196" s="20"/>
      <c r="I196" s="20"/>
      <c r="J196" s="20"/>
      <c r="K196" s="20"/>
      <c r="L196" s="20"/>
      <c r="M196" s="20"/>
      <c r="N196" s="20"/>
      <c r="O196" s="20"/>
      <c r="P196" s="19"/>
      <c r="Q196" s="19"/>
      <c r="R196" s="145"/>
      <c r="S196" s="145"/>
      <c r="T196" s="145"/>
      <c r="U196" s="145">
        <v>4</v>
      </c>
      <c r="V196" s="10"/>
      <c r="W196" s="10"/>
      <c r="X196" s="10"/>
      <c r="Y196" s="10">
        <v>4</v>
      </c>
      <c r="Z196" s="146"/>
      <c r="AA196" s="146"/>
      <c r="AB196" s="146"/>
      <c r="AC196" s="146">
        <v>4</v>
      </c>
      <c r="AD196" s="147"/>
      <c r="AE196" s="147"/>
      <c r="AF196" s="147"/>
      <c r="AG196" s="147">
        <v>4</v>
      </c>
      <c r="AH196" s="148"/>
      <c r="AI196" s="148"/>
      <c r="AJ196" s="148">
        <v>3</v>
      </c>
      <c r="AK196" s="148"/>
      <c r="AL196" s="149"/>
      <c r="AM196" s="149"/>
      <c r="AN196" s="149">
        <v>3</v>
      </c>
      <c r="AO196" s="149"/>
      <c r="AP196" s="10"/>
      <c r="AQ196" s="10"/>
      <c r="AR196" s="10">
        <v>3</v>
      </c>
      <c r="AS196" s="10"/>
      <c r="AT196" s="150"/>
      <c r="AU196" s="150"/>
      <c r="AV196" s="150">
        <v>3</v>
      </c>
      <c r="AW196" s="150"/>
      <c r="AX196" s="145"/>
      <c r="AY196" s="145"/>
      <c r="AZ196" s="145">
        <v>3</v>
      </c>
      <c r="BA196" s="145"/>
      <c r="BB196" s="10"/>
      <c r="BC196" s="10"/>
      <c r="BD196" s="10">
        <v>3</v>
      </c>
      <c r="BE196" s="10"/>
      <c r="BF196" s="146"/>
      <c r="BG196" s="146"/>
      <c r="BH196" s="146">
        <v>3</v>
      </c>
      <c r="BI196" s="146"/>
      <c r="BJ196" s="147"/>
      <c r="BK196" s="147"/>
      <c r="BL196" s="147">
        <v>3</v>
      </c>
      <c r="BM196" s="147"/>
      <c r="BN196" s="148"/>
      <c r="BO196" s="148"/>
      <c r="BP196" s="148"/>
      <c r="BQ196" s="148">
        <v>4</v>
      </c>
      <c r="BR196" s="149"/>
      <c r="BS196" s="149"/>
      <c r="BT196" s="149"/>
      <c r="BU196" s="149">
        <v>4</v>
      </c>
      <c r="CJ196" s="28"/>
      <c r="CO196" s="28"/>
    </row>
    <row r="197" spans="1:93">
      <c r="A197" s="17"/>
      <c r="B197" s="333">
        <v>3</v>
      </c>
      <c r="C197" s="767"/>
      <c r="D197" s="18">
        <v>1</v>
      </c>
      <c r="E197" s="19"/>
      <c r="F197" s="20"/>
      <c r="G197" s="20"/>
      <c r="H197" s="20">
        <v>1</v>
      </c>
      <c r="I197" s="20"/>
      <c r="J197" s="20"/>
      <c r="K197" s="20"/>
      <c r="L197" s="20"/>
      <c r="M197" s="20"/>
      <c r="N197" s="20"/>
      <c r="O197" s="20"/>
      <c r="P197" s="19"/>
      <c r="Q197" s="19"/>
      <c r="R197" s="145"/>
      <c r="S197" s="145"/>
      <c r="T197" s="145">
        <v>3</v>
      </c>
      <c r="U197" s="145"/>
      <c r="V197" s="10"/>
      <c r="W197" s="10"/>
      <c r="X197" s="10"/>
      <c r="Y197" s="10">
        <v>4</v>
      </c>
      <c r="Z197" s="146"/>
      <c r="AA197" s="146"/>
      <c r="AB197" s="146"/>
      <c r="AC197" s="146">
        <v>4</v>
      </c>
      <c r="AD197" s="147"/>
      <c r="AE197" s="147"/>
      <c r="AF197" s="147">
        <v>3</v>
      </c>
      <c r="AG197" s="147"/>
      <c r="AH197" s="148"/>
      <c r="AI197" s="148"/>
      <c r="AJ197" s="148"/>
      <c r="AK197" s="148">
        <v>4</v>
      </c>
      <c r="AL197" s="149"/>
      <c r="AM197" s="149"/>
      <c r="AN197" s="149"/>
      <c r="AO197" s="149">
        <v>4</v>
      </c>
      <c r="AP197" s="10"/>
      <c r="AQ197" s="10"/>
      <c r="AR197" s="10">
        <v>3</v>
      </c>
      <c r="AS197" s="10"/>
      <c r="AT197" s="150"/>
      <c r="AU197" s="150"/>
      <c r="AV197" s="150"/>
      <c r="AW197" s="150">
        <v>4</v>
      </c>
      <c r="AX197" s="145"/>
      <c r="AY197" s="145"/>
      <c r="AZ197" s="145"/>
      <c r="BA197" s="145">
        <v>4</v>
      </c>
      <c r="BB197" s="10"/>
      <c r="BC197" s="10"/>
      <c r="BD197" s="10">
        <v>3</v>
      </c>
      <c r="BE197" s="10"/>
      <c r="BF197" s="146"/>
      <c r="BG197" s="146"/>
      <c r="BH197" s="146">
        <v>3</v>
      </c>
      <c r="BI197" s="146"/>
      <c r="BJ197" s="147"/>
      <c r="BK197" s="147"/>
      <c r="BL197" s="147">
        <v>3</v>
      </c>
      <c r="BM197" s="147"/>
      <c r="BN197" s="148"/>
      <c r="BO197" s="148"/>
      <c r="BP197" s="148"/>
      <c r="BQ197" s="148">
        <v>4</v>
      </c>
      <c r="BR197" s="149"/>
      <c r="BS197" s="149"/>
      <c r="BT197" s="149"/>
      <c r="BU197" s="149">
        <v>4</v>
      </c>
      <c r="CJ197" s="28"/>
      <c r="CO197" s="28"/>
    </row>
    <row r="198" spans="1:93">
      <c r="A198" s="17"/>
      <c r="B198" s="333">
        <v>4</v>
      </c>
      <c r="C198" s="767"/>
      <c r="D198" s="18">
        <v>1</v>
      </c>
      <c r="E198" s="19"/>
      <c r="F198" s="20"/>
      <c r="G198" s="20"/>
      <c r="H198" s="20">
        <v>1</v>
      </c>
      <c r="I198" s="20"/>
      <c r="J198" s="20"/>
      <c r="K198" s="20"/>
      <c r="L198" s="20"/>
      <c r="M198" s="20"/>
      <c r="N198" s="20"/>
      <c r="O198" s="20"/>
      <c r="P198" s="19"/>
      <c r="Q198" s="19"/>
      <c r="R198" s="145">
        <v>1</v>
      </c>
      <c r="S198" s="145"/>
      <c r="T198" s="145"/>
      <c r="U198" s="145"/>
      <c r="V198" s="10"/>
      <c r="W198" s="10"/>
      <c r="X198" s="10">
        <v>3</v>
      </c>
      <c r="Y198" s="10"/>
      <c r="Z198" s="146"/>
      <c r="AA198" s="146"/>
      <c r="AB198" s="146"/>
      <c r="AC198" s="146">
        <v>4</v>
      </c>
      <c r="AD198" s="147"/>
      <c r="AE198" s="147"/>
      <c r="AF198" s="147">
        <v>3</v>
      </c>
      <c r="AG198" s="147"/>
      <c r="AH198" s="148"/>
      <c r="AI198" s="148"/>
      <c r="AJ198" s="148">
        <v>3</v>
      </c>
      <c r="AK198" s="148"/>
      <c r="AL198" s="149"/>
      <c r="AM198" s="149"/>
      <c r="AN198" s="149">
        <v>3</v>
      </c>
      <c r="AO198" s="149"/>
      <c r="AP198" s="10"/>
      <c r="AQ198" s="10"/>
      <c r="AR198" s="10">
        <v>3</v>
      </c>
      <c r="AS198" s="10"/>
      <c r="AT198" s="150"/>
      <c r="AU198" s="150"/>
      <c r="AV198" s="150">
        <v>3</v>
      </c>
      <c r="AW198" s="150"/>
      <c r="AX198" s="145"/>
      <c r="AY198" s="145"/>
      <c r="AZ198" s="145">
        <v>3</v>
      </c>
      <c r="BA198" s="145"/>
      <c r="BB198" s="10"/>
      <c r="BC198" s="10"/>
      <c r="BD198" s="10">
        <v>3</v>
      </c>
      <c r="BE198" s="10"/>
      <c r="BF198" s="146"/>
      <c r="BG198" s="146"/>
      <c r="BH198" s="146">
        <v>3</v>
      </c>
      <c r="BI198" s="146"/>
      <c r="BJ198" s="147"/>
      <c r="BK198" s="147"/>
      <c r="BL198" s="147">
        <v>3</v>
      </c>
      <c r="BM198" s="147"/>
      <c r="BN198" s="148"/>
      <c r="BO198" s="148"/>
      <c r="BP198" s="148">
        <v>3</v>
      </c>
      <c r="BQ198" s="148"/>
      <c r="BR198" s="149"/>
      <c r="BS198" s="149"/>
      <c r="BT198" s="149">
        <v>3</v>
      </c>
      <c r="BU198" s="149"/>
      <c r="CJ198" s="28"/>
      <c r="CO198" s="28"/>
    </row>
    <row r="199" spans="1:93" ht="15" customHeight="1">
      <c r="A199" s="17">
        <v>165</v>
      </c>
      <c r="B199" s="322">
        <v>1</v>
      </c>
      <c r="C199" s="660" t="s">
        <v>313</v>
      </c>
      <c r="D199" s="18">
        <v>1</v>
      </c>
      <c r="E199" s="19"/>
      <c r="F199" s="20">
        <v>1</v>
      </c>
      <c r="G199" s="20"/>
      <c r="H199" s="20" t="s">
        <v>324</v>
      </c>
      <c r="I199" s="20"/>
      <c r="J199" s="20"/>
      <c r="K199" s="20"/>
      <c r="L199" s="20"/>
      <c r="M199" s="20"/>
      <c r="N199" s="20"/>
      <c r="O199" s="20"/>
      <c r="P199" s="19"/>
      <c r="Q199" s="19"/>
      <c r="R199" s="145"/>
      <c r="S199" s="145"/>
      <c r="T199" s="145"/>
      <c r="U199" s="145">
        <v>4</v>
      </c>
      <c r="V199" s="10"/>
      <c r="W199" s="10"/>
      <c r="X199" s="10">
        <v>3</v>
      </c>
      <c r="Y199" s="10"/>
      <c r="Z199" s="146"/>
      <c r="AA199" s="146"/>
      <c r="AB199" s="146">
        <v>3</v>
      </c>
      <c r="AC199" s="146"/>
      <c r="AD199" s="147"/>
      <c r="AE199" s="147"/>
      <c r="AF199" s="147">
        <v>3</v>
      </c>
      <c r="AG199" s="147"/>
      <c r="AH199" s="148"/>
      <c r="AI199" s="148"/>
      <c r="AJ199" s="148">
        <v>3</v>
      </c>
      <c r="AK199" s="148"/>
      <c r="AL199" s="149"/>
      <c r="AM199" s="149"/>
      <c r="AN199" s="149">
        <v>3</v>
      </c>
      <c r="AO199" s="149"/>
      <c r="AP199" s="10"/>
      <c r="AQ199" s="10"/>
      <c r="AR199" s="10">
        <v>3</v>
      </c>
      <c r="AS199" s="10"/>
      <c r="AT199" s="150"/>
      <c r="AU199" s="150"/>
      <c r="AV199" s="150">
        <v>3</v>
      </c>
      <c r="AW199" s="150"/>
      <c r="AX199" s="145"/>
      <c r="AY199" s="145"/>
      <c r="AZ199" s="145">
        <v>3</v>
      </c>
      <c r="BA199" s="145"/>
      <c r="BB199" s="10"/>
      <c r="BC199" s="10"/>
      <c r="BD199" s="10">
        <v>3</v>
      </c>
      <c r="BE199" s="10"/>
      <c r="BF199" s="146"/>
      <c r="BG199" s="146"/>
      <c r="BH199" s="146"/>
      <c r="BI199" s="146">
        <v>4</v>
      </c>
      <c r="BJ199" s="147"/>
      <c r="BK199" s="147"/>
      <c r="BL199" s="147"/>
      <c r="BM199" s="147">
        <v>4</v>
      </c>
      <c r="BN199" s="148"/>
      <c r="BO199" s="148"/>
      <c r="BP199" s="148">
        <v>3</v>
      </c>
      <c r="BQ199" s="148"/>
      <c r="BR199" s="149"/>
      <c r="BS199" s="149"/>
      <c r="BT199" s="149">
        <v>3</v>
      </c>
      <c r="BU199" s="149"/>
      <c r="CJ199" s="28"/>
      <c r="CO199" s="28"/>
    </row>
    <row r="200" spans="1:93">
      <c r="A200" s="17">
        <v>166</v>
      </c>
      <c r="B200" s="322">
        <v>2</v>
      </c>
      <c r="C200" s="661"/>
      <c r="D200" s="18">
        <v>1</v>
      </c>
      <c r="E200" s="19"/>
      <c r="F200" s="20"/>
      <c r="G200" s="20"/>
      <c r="H200" s="20">
        <v>1</v>
      </c>
      <c r="I200" s="20"/>
      <c r="J200" s="20"/>
      <c r="K200" s="20"/>
      <c r="L200" s="20"/>
      <c r="M200" s="20"/>
      <c r="N200" s="20"/>
      <c r="O200" s="20"/>
      <c r="P200" s="19"/>
      <c r="Q200" s="19"/>
      <c r="R200" s="145"/>
      <c r="S200" s="145">
        <v>2</v>
      </c>
      <c r="T200" s="145"/>
      <c r="U200" s="145"/>
      <c r="V200" s="10"/>
      <c r="W200" s="10"/>
      <c r="X200" s="10">
        <v>3</v>
      </c>
      <c r="Y200" s="10"/>
      <c r="Z200" s="146"/>
      <c r="AA200" s="146">
        <v>2</v>
      </c>
      <c r="AB200" s="146"/>
      <c r="AC200" s="146"/>
      <c r="AD200" s="147"/>
      <c r="AE200" s="147"/>
      <c r="AF200" s="147">
        <v>3</v>
      </c>
      <c r="AG200" s="147"/>
      <c r="AH200" s="148"/>
      <c r="AI200" s="148"/>
      <c r="AJ200" s="148">
        <v>3</v>
      </c>
      <c r="AK200" s="148"/>
      <c r="AL200" s="149"/>
      <c r="AM200" s="149"/>
      <c r="AN200" s="149">
        <v>3</v>
      </c>
      <c r="AO200" s="149"/>
      <c r="AP200" s="10"/>
      <c r="AQ200" s="10"/>
      <c r="AR200" s="10">
        <v>3</v>
      </c>
      <c r="AS200" s="10"/>
      <c r="AT200" s="150"/>
      <c r="AU200" s="150">
        <v>2</v>
      </c>
      <c r="AV200" s="150"/>
      <c r="AW200" s="150"/>
      <c r="AX200" s="145"/>
      <c r="AY200" s="145"/>
      <c r="AZ200" s="145">
        <v>3</v>
      </c>
      <c r="BA200" s="145"/>
      <c r="BB200" s="10"/>
      <c r="BC200" s="10"/>
      <c r="BD200" s="10">
        <v>3</v>
      </c>
      <c r="BE200" s="10"/>
      <c r="BF200" s="146"/>
      <c r="BG200" s="146"/>
      <c r="BH200" s="146">
        <v>3</v>
      </c>
      <c r="BI200" s="146"/>
      <c r="BJ200" s="147"/>
      <c r="BK200" s="147"/>
      <c r="BL200" s="147">
        <v>3</v>
      </c>
      <c r="BM200" s="147"/>
      <c r="BN200" s="148"/>
      <c r="BO200" s="148">
        <v>2</v>
      </c>
      <c r="BP200" s="148"/>
      <c r="BQ200" s="148"/>
      <c r="BR200" s="149"/>
      <c r="BS200" s="149">
        <v>2</v>
      </c>
      <c r="BT200" s="149"/>
      <c r="BU200" s="149"/>
      <c r="CJ200" s="28"/>
      <c r="CO200" s="28"/>
    </row>
    <row r="201" spans="1:93">
      <c r="A201" s="17">
        <v>167</v>
      </c>
      <c r="B201" s="322">
        <v>3</v>
      </c>
      <c r="C201" s="661"/>
      <c r="D201" s="18"/>
      <c r="E201" s="19">
        <v>1</v>
      </c>
      <c r="F201" s="20">
        <v>1</v>
      </c>
      <c r="G201" s="20"/>
      <c r="H201" s="20"/>
      <c r="I201" s="20"/>
      <c r="J201" s="20"/>
      <c r="K201" s="20"/>
      <c r="L201" s="20"/>
      <c r="M201" s="20"/>
      <c r="N201" s="20"/>
      <c r="O201" s="20"/>
      <c r="P201" s="19"/>
      <c r="Q201" s="19"/>
      <c r="R201" s="145"/>
      <c r="S201" s="145"/>
      <c r="T201" s="145">
        <v>3</v>
      </c>
      <c r="U201" s="145"/>
      <c r="V201" s="10"/>
      <c r="W201" s="10"/>
      <c r="X201" s="10">
        <v>3</v>
      </c>
      <c r="Y201" s="10"/>
      <c r="Z201" s="146"/>
      <c r="AA201" s="146"/>
      <c r="AB201" s="146">
        <v>3</v>
      </c>
      <c r="AC201" s="146"/>
      <c r="AD201" s="147"/>
      <c r="AE201" s="147"/>
      <c r="AF201" s="147">
        <v>3</v>
      </c>
      <c r="AG201" s="147"/>
      <c r="AH201" s="148"/>
      <c r="AI201" s="148"/>
      <c r="AJ201" s="148">
        <v>3</v>
      </c>
      <c r="AK201" s="148"/>
      <c r="AL201" s="149"/>
      <c r="AM201" s="149"/>
      <c r="AN201" s="149"/>
      <c r="AO201" s="149">
        <v>4</v>
      </c>
      <c r="AP201" s="10"/>
      <c r="AQ201" s="10"/>
      <c r="AR201" s="10">
        <v>3</v>
      </c>
      <c r="AS201" s="10"/>
      <c r="AT201" s="150"/>
      <c r="AU201" s="150"/>
      <c r="AV201" s="150"/>
      <c r="AW201" s="150">
        <v>4</v>
      </c>
      <c r="AX201" s="145"/>
      <c r="AY201" s="145"/>
      <c r="AZ201" s="145"/>
      <c r="BA201" s="145">
        <v>4</v>
      </c>
      <c r="BB201" s="10"/>
      <c r="BC201" s="10"/>
      <c r="BD201" s="10">
        <v>3</v>
      </c>
      <c r="BE201" s="10"/>
      <c r="BF201" s="146"/>
      <c r="BG201" s="146"/>
      <c r="BH201" s="146"/>
      <c r="BI201" s="146">
        <v>4</v>
      </c>
      <c r="BJ201" s="147"/>
      <c r="BK201" s="147"/>
      <c r="BL201" s="147"/>
      <c r="BM201" s="147">
        <v>4</v>
      </c>
      <c r="BN201" s="148"/>
      <c r="BO201" s="148"/>
      <c r="BP201" s="148"/>
      <c r="BQ201" s="148">
        <v>4</v>
      </c>
      <c r="BR201" s="149"/>
      <c r="BS201" s="149"/>
      <c r="BT201" s="149">
        <v>3</v>
      </c>
      <c r="BU201" s="149"/>
      <c r="CJ201" s="28"/>
      <c r="CO201" s="28"/>
    </row>
    <row r="202" spans="1:93">
      <c r="A202" s="17">
        <v>168</v>
      </c>
      <c r="B202" s="322">
        <v>4</v>
      </c>
      <c r="C202" s="661"/>
      <c r="D202" s="18">
        <v>1</v>
      </c>
      <c r="E202" s="19"/>
      <c r="F202" s="20"/>
      <c r="G202" s="20">
        <v>1</v>
      </c>
      <c r="H202" s="20"/>
      <c r="I202" s="20"/>
      <c r="J202" s="20"/>
      <c r="K202" s="20"/>
      <c r="L202" s="20"/>
      <c r="M202" s="20"/>
      <c r="N202" s="20"/>
      <c r="O202" s="20"/>
      <c r="P202" s="19"/>
      <c r="Q202" s="19"/>
      <c r="R202" s="145"/>
      <c r="S202" s="145"/>
      <c r="T202" s="145">
        <v>3</v>
      </c>
      <c r="U202" s="145"/>
      <c r="V202" s="10"/>
      <c r="W202" s="10"/>
      <c r="X202" s="10">
        <v>3</v>
      </c>
      <c r="Y202" s="10"/>
      <c r="Z202" s="146"/>
      <c r="AA202" s="146"/>
      <c r="AB202" s="146">
        <v>3</v>
      </c>
      <c r="AC202" s="146"/>
      <c r="AD202" s="147"/>
      <c r="AE202" s="147"/>
      <c r="AF202" s="147">
        <v>3</v>
      </c>
      <c r="AG202" s="147"/>
      <c r="AH202" s="148"/>
      <c r="AI202" s="148"/>
      <c r="AJ202" s="148">
        <v>3</v>
      </c>
      <c r="AK202" s="148"/>
      <c r="AL202" s="149"/>
      <c r="AM202" s="149"/>
      <c r="AN202" s="149">
        <v>3</v>
      </c>
      <c r="AO202" s="149"/>
      <c r="AP202" s="10"/>
      <c r="AQ202" s="10"/>
      <c r="AR202" s="10">
        <v>3</v>
      </c>
      <c r="AS202" s="10"/>
      <c r="AT202" s="150"/>
      <c r="AU202" s="150"/>
      <c r="AV202" s="150">
        <v>3</v>
      </c>
      <c r="AW202" s="150"/>
      <c r="AX202" s="145"/>
      <c r="AY202" s="145"/>
      <c r="AZ202" s="145">
        <v>3</v>
      </c>
      <c r="BA202" s="145"/>
      <c r="BB202" s="10"/>
      <c r="BC202" s="10"/>
      <c r="BD202" s="10">
        <v>3</v>
      </c>
      <c r="BE202" s="10"/>
      <c r="BF202" s="146"/>
      <c r="BG202" s="146"/>
      <c r="BH202" s="146">
        <v>3</v>
      </c>
      <c r="BI202" s="146"/>
      <c r="BJ202" s="147"/>
      <c r="BK202" s="147">
        <v>2</v>
      </c>
      <c r="BL202" s="147"/>
      <c r="BM202" s="147"/>
      <c r="BN202" s="148"/>
      <c r="BO202" s="148"/>
      <c r="BP202" s="148">
        <v>3</v>
      </c>
      <c r="BQ202" s="148"/>
      <c r="BR202" s="149"/>
      <c r="BS202" s="149"/>
      <c r="BT202" s="149">
        <v>3</v>
      </c>
      <c r="BU202" s="149"/>
      <c r="CJ202" s="28"/>
      <c r="CO202" s="28"/>
    </row>
    <row r="203" spans="1:93">
      <c r="A203" s="17"/>
      <c r="B203" s="337">
        <v>1</v>
      </c>
      <c r="C203" s="773" t="s">
        <v>357</v>
      </c>
      <c r="D203" s="18">
        <v>1</v>
      </c>
      <c r="E203" s="19"/>
      <c r="F203" s="20"/>
      <c r="G203" s="20"/>
      <c r="H203" s="20">
        <v>1</v>
      </c>
      <c r="I203" s="20"/>
      <c r="J203" s="20"/>
      <c r="K203" s="20"/>
      <c r="L203" s="20"/>
      <c r="M203" s="20"/>
      <c r="N203" s="20"/>
      <c r="O203" s="20"/>
      <c r="P203" s="19"/>
      <c r="Q203" s="19"/>
      <c r="R203" s="145"/>
      <c r="S203" s="145">
        <v>2</v>
      </c>
      <c r="T203" s="145"/>
      <c r="U203" s="145"/>
      <c r="V203" s="10"/>
      <c r="W203" s="10"/>
      <c r="X203" s="10">
        <v>3</v>
      </c>
      <c r="Y203" s="10"/>
      <c r="Z203" s="146"/>
      <c r="AA203" s="146"/>
      <c r="AB203" s="146">
        <v>3</v>
      </c>
      <c r="AC203" s="146"/>
      <c r="AD203" s="147"/>
      <c r="AE203" s="147"/>
      <c r="AF203" s="147">
        <v>3</v>
      </c>
      <c r="AG203" s="147"/>
      <c r="AH203" s="148"/>
      <c r="AI203" s="148"/>
      <c r="AJ203" s="148">
        <v>3</v>
      </c>
      <c r="AK203" s="148"/>
      <c r="AL203" s="149"/>
      <c r="AM203" s="149"/>
      <c r="AN203" s="149">
        <v>3</v>
      </c>
      <c r="AO203" s="149"/>
      <c r="AP203" s="10"/>
      <c r="AQ203" s="10"/>
      <c r="AR203" s="10">
        <v>3</v>
      </c>
      <c r="AS203" s="10"/>
      <c r="AT203" s="150"/>
      <c r="AU203" s="150"/>
      <c r="AV203" s="150">
        <v>3</v>
      </c>
      <c r="AW203" s="150"/>
      <c r="AX203" s="145"/>
      <c r="AY203" s="145"/>
      <c r="AZ203" s="145">
        <v>3</v>
      </c>
      <c r="BA203" s="145"/>
      <c r="BB203" s="10"/>
      <c r="BC203" s="10"/>
      <c r="BD203" s="10">
        <v>3</v>
      </c>
      <c r="BE203" s="10"/>
      <c r="BF203" s="146"/>
      <c r="BG203" s="146"/>
      <c r="BH203" s="146">
        <v>3</v>
      </c>
      <c r="BI203" s="146"/>
      <c r="BJ203" s="147"/>
      <c r="BK203" s="147"/>
      <c r="BL203" s="147">
        <v>3</v>
      </c>
      <c r="BM203" s="147"/>
      <c r="BN203" s="148"/>
      <c r="BO203" s="148"/>
      <c r="BP203" s="148">
        <v>3</v>
      </c>
      <c r="BQ203" s="148"/>
      <c r="BR203" s="149"/>
      <c r="BS203" s="149"/>
      <c r="BT203" s="149">
        <v>3</v>
      </c>
      <c r="BU203" s="149"/>
      <c r="CJ203" s="28"/>
      <c r="CO203" s="28"/>
    </row>
    <row r="204" spans="1:93">
      <c r="A204" s="17"/>
      <c r="B204" s="337">
        <v>2</v>
      </c>
      <c r="C204" s="773"/>
      <c r="D204" s="18">
        <v>1</v>
      </c>
      <c r="E204" s="19"/>
      <c r="F204" s="20"/>
      <c r="G204" s="20"/>
      <c r="H204" s="20">
        <v>1</v>
      </c>
      <c r="I204" s="20"/>
      <c r="J204" s="20"/>
      <c r="K204" s="20"/>
      <c r="L204" s="20"/>
      <c r="M204" s="20"/>
      <c r="N204" s="20"/>
      <c r="O204" s="20"/>
      <c r="P204" s="19"/>
      <c r="Q204" s="19"/>
      <c r="R204" s="145"/>
      <c r="S204" s="145"/>
      <c r="T204" s="145">
        <v>3</v>
      </c>
      <c r="U204" s="145"/>
      <c r="V204" s="10"/>
      <c r="W204" s="10"/>
      <c r="X204" s="10">
        <v>3</v>
      </c>
      <c r="Y204" s="10"/>
      <c r="Z204" s="146"/>
      <c r="AA204" s="146"/>
      <c r="AB204" s="146">
        <v>3</v>
      </c>
      <c r="AC204" s="146"/>
      <c r="AD204" s="147"/>
      <c r="AE204" s="147"/>
      <c r="AF204" s="147">
        <v>3</v>
      </c>
      <c r="AG204" s="147"/>
      <c r="AH204" s="148"/>
      <c r="AI204" s="148"/>
      <c r="AJ204" s="148"/>
      <c r="AK204" s="148">
        <v>4</v>
      </c>
      <c r="AL204" s="149"/>
      <c r="AM204" s="149"/>
      <c r="AN204" s="149">
        <v>3</v>
      </c>
      <c r="AO204" s="149"/>
      <c r="AP204" s="10"/>
      <c r="AQ204" s="10"/>
      <c r="AR204" s="10">
        <v>3</v>
      </c>
      <c r="AS204" s="10"/>
      <c r="AT204" s="150"/>
      <c r="AU204" s="150"/>
      <c r="AV204" s="150">
        <v>3</v>
      </c>
      <c r="AW204" s="150"/>
      <c r="AX204" s="145"/>
      <c r="AY204" s="145"/>
      <c r="AZ204" s="145">
        <v>3</v>
      </c>
      <c r="BA204" s="145"/>
      <c r="BB204" s="10"/>
      <c r="BC204" s="10"/>
      <c r="BD204" s="10">
        <v>3</v>
      </c>
      <c r="BE204" s="10"/>
      <c r="BF204" s="146"/>
      <c r="BG204" s="146"/>
      <c r="BH204" s="146">
        <v>3</v>
      </c>
      <c r="BI204" s="146"/>
      <c r="BJ204" s="147"/>
      <c r="BK204" s="147"/>
      <c r="BL204" s="147">
        <v>3</v>
      </c>
      <c r="BM204" s="147"/>
      <c r="BN204" s="148"/>
      <c r="BO204" s="148"/>
      <c r="BP204" s="148">
        <v>3</v>
      </c>
      <c r="BQ204" s="148"/>
      <c r="BR204" s="149"/>
      <c r="BS204" s="149"/>
      <c r="BT204" s="149">
        <v>3</v>
      </c>
      <c r="BU204" s="149"/>
      <c r="CJ204" s="28"/>
      <c r="CO204" s="28"/>
    </row>
    <row r="205" spans="1:93">
      <c r="A205" s="17"/>
      <c r="B205" s="337">
        <v>3</v>
      </c>
      <c r="C205" s="773"/>
      <c r="D205" s="18">
        <v>1</v>
      </c>
      <c r="E205" s="19"/>
      <c r="F205" s="20"/>
      <c r="G205" s="20">
        <v>1</v>
      </c>
      <c r="H205" s="20"/>
      <c r="I205" s="20"/>
      <c r="J205" s="20"/>
      <c r="K205" s="20"/>
      <c r="L205" s="20"/>
      <c r="M205" s="20"/>
      <c r="N205" s="20"/>
      <c r="O205" s="20"/>
      <c r="P205" s="19"/>
      <c r="Q205" s="19"/>
      <c r="R205" s="145"/>
      <c r="S205" s="145"/>
      <c r="T205" s="145">
        <v>3</v>
      </c>
      <c r="U205" s="145"/>
      <c r="V205" s="10"/>
      <c r="W205" s="10"/>
      <c r="X205" s="10">
        <v>3</v>
      </c>
      <c r="Y205" s="10"/>
      <c r="Z205" s="146"/>
      <c r="AA205" s="146"/>
      <c r="AB205" s="146">
        <v>3</v>
      </c>
      <c r="AC205" s="146"/>
      <c r="AD205" s="147"/>
      <c r="AE205" s="147"/>
      <c r="AF205" s="147"/>
      <c r="AG205" s="147">
        <v>4</v>
      </c>
      <c r="AH205" s="148"/>
      <c r="AI205" s="148"/>
      <c r="AJ205" s="148">
        <v>3</v>
      </c>
      <c r="AK205" s="148"/>
      <c r="AL205" s="149"/>
      <c r="AM205" s="149"/>
      <c r="AN205" s="149">
        <v>3</v>
      </c>
      <c r="AO205" s="149"/>
      <c r="AP205" s="10"/>
      <c r="AQ205" s="10"/>
      <c r="AR205" s="10">
        <v>3</v>
      </c>
      <c r="AS205" s="10"/>
      <c r="AT205" s="150"/>
      <c r="AU205" s="150"/>
      <c r="AV205" s="150">
        <v>3</v>
      </c>
      <c r="AW205" s="150"/>
      <c r="AX205" s="145"/>
      <c r="AY205" s="145"/>
      <c r="AZ205" s="145"/>
      <c r="BA205" s="145">
        <v>4</v>
      </c>
      <c r="BB205" s="10"/>
      <c r="BC205" s="10"/>
      <c r="BD205" s="10">
        <v>3</v>
      </c>
      <c r="BE205" s="10"/>
      <c r="BF205" s="146"/>
      <c r="BG205" s="146"/>
      <c r="BH205" s="146"/>
      <c r="BI205" s="146">
        <v>4</v>
      </c>
      <c r="BJ205" s="147"/>
      <c r="BK205" s="147"/>
      <c r="BL205" s="147">
        <v>3</v>
      </c>
      <c r="BM205" s="147"/>
      <c r="BN205" s="148"/>
      <c r="BO205" s="148"/>
      <c r="BP205" s="148">
        <v>3</v>
      </c>
      <c r="BQ205" s="148"/>
      <c r="BR205" s="149"/>
      <c r="BS205" s="149"/>
      <c r="BT205" s="149">
        <v>3</v>
      </c>
      <c r="BU205" s="149"/>
      <c r="CJ205" s="28"/>
      <c r="CO205" s="28"/>
    </row>
    <row r="206" spans="1:93">
      <c r="A206" s="17"/>
      <c r="B206" s="183">
        <v>1</v>
      </c>
      <c r="C206" s="629" t="s">
        <v>354</v>
      </c>
      <c r="D206" s="18"/>
      <c r="E206" s="19">
        <v>1</v>
      </c>
      <c r="F206" s="20">
        <v>1</v>
      </c>
      <c r="G206" s="20"/>
      <c r="H206" s="20"/>
      <c r="I206" s="20"/>
      <c r="J206" s="20"/>
      <c r="K206" s="20"/>
      <c r="L206" s="20"/>
      <c r="M206" s="20"/>
      <c r="N206" s="20"/>
      <c r="O206" s="20"/>
      <c r="P206" s="19"/>
      <c r="Q206" s="19"/>
      <c r="R206" s="145"/>
      <c r="S206" s="145"/>
      <c r="T206" s="145"/>
      <c r="U206" s="145">
        <v>4</v>
      </c>
      <c r="V206" s="10"/>
      <c r="W206" s="10"/>
      <c r="X206" s="10">
        <v>3</v>
      </c>
      <c r="Y206" s="10"/>
      <c r="Z206" s="146"/>
      <c r="AA206" s="146">
        <v>2</v>
      </c>
      <c r="AB206" s="146"/>
      <c r="AC206" s="146"/>
      <c r="AD206" s="147"/>
      <c r="AE206" s="147"/>
      <c r="AF206" s="147">
        <v>3</v>
      </c>
      <c r="AG206" s="147"/>
      <c r="AH206" s="148"/>
      <c r="AI206" s="148"/>
      <c r="AJ206" s="148">
        <v>3</v>
      </c>
      <c r="AK206" s="148"/>
      <c r="AL206" s="149"/>
      <c r="AM206" s="149"/>
      <c r="AN206" s="149"/>
      <c r="AO206" s="149">
        <v>4</v>
      </c>
      <c r="AP206" s="10">
        <v>1</v>
      </c>
      <c r="AQ206" s="10"/>
      <c r="AR206" s="10"/>
      <c r="AS206" s="10"/>
      <c r="AT206" s="150">
        <v>1</v>
      </c>
      <c r="AU206" s="150"/>
      <c r="AV206" s="150"/>
      <c r="AW206" s="150"/>
      <c r="AX206" s="145"/>
      <c r="AY206" s="145"/>
      <c r="AZ206" s="145">
        <v>3</v>
      </c>
      <c r="BA206" s="145"/>
      <c r="BB206" s="10"/>
      <c r="BC206" s="10"/>
      <c r="BD206" s="10">
        <v>3</v>
      </c>
      <c r="BE206" s="10"/>
      <c r="BF206" s="146"/>
      <c r="BG206" s="146"/>
      <c r="BH206" s="146"/>
      <c r="BI206" s="146">
        <v>4</v>
      </c>
      <c r="BJ206" s="147"/>
      <c r="BK206" s="147"/>
      <c r="BL206" s="147">
        <v>3</v>
      </c>
      <c r="BM206" s="147"/>
      <c r="BN206" s="148"/>
      <c r="BO206" s="148"/>
      <c r="BP206" s="148">
        <v>3</v>
      </c>
      <c r="BQ206" s="148"/>
      <c r="BR206" s="149"/>
      <c r="BS206" s="149"/>
      <c r="BT206" s="149">
        <v>3</v>
      </c>
      <c r="BU206" s="149"/>
      <c r="CJ206" s="28"/>
      <c r="CO206" s="28"/>
    </row>
    <row r="207" spans="1:93">
      <c r="A207" s="17"/>
      <c r="B207" s="183">
        <v>2</v>
      </c>
      <c r="C207" s="629"/>
      <c r="D207" s="18"/>
      <c r="E207" s="19">
        <v>1</v>
      </c>
      <c r="F207" s="20"/>
      <c r="G207" s="20">
        <v>1</v>
      </c>
      <c r="H207" s="20"/>
      <c r="I207" s="20"/>
      <c r="J207" s="20"/>
      <c r="K207" s="20"/>
      <c r="L207" s="20"/>
      <c r="M207" s="20"/>
      <c r="N207" s="20"/>
      <c r="O207" s="20"/>
      <c r="P207" s="19"/>
      <c r="Q207" s="19"/>
      <c r="R207" s="145"/>
      <c r="S207" s="145"/>
      <c r="T207" s="145">
        <v>3</v>
      </c>
      <c r="U207" s="145"/>
      <c r="V207" s="10"/>
      <c r="W207" s="10"/>
      <c r="X207" s="10">
        <v>3</v>
      </c>
      <c r="Y207" s="10"/>
      <c r="Z207" s="146"/>
      <c r="AA207" s="146"/>
      <c r="AB207" s="146">
        <v>3</v>
      </c>
      <c r="AC207" s="146"/>
      <c r="AD207" s="147"/>
      <c r="AE207" s="147"/>
      <c r="AF207" s="147"/>
      <c r="AG207" s="147">
        <v>4</v>
      </c>
      <c r="AH207" s="148"/>
      <c r="AI207" s="148"/>
      <c r="AJ207" s="148"/>
      <c r="AK207" s="148">
        <v>4</v>
      </c>
      <c r="AL207" s="149"/>
      <c r="AM207" s="149"/>
      <c r="AN207" s="149">
        <v>3</v>
      </c>
      <c r="AO207" s="149"/>
      <c r="AP207" s="10"/>
      <c r="AQ207" s="10"/>
      <c r="AR207" s="10"/>
      <c r="AS207" s="10">
        <v>4</v>
      </c>
      <c r="AT207" s="150"/>
      <c r="AU207" s="150"/>
      <c r="AV207" s="150">
        <v>3</v>
      </c>
      <c r="AW207" s="150"/>
      <c r="AX207" s="145"/>
      <c r="AY207" s="145"/>
      <c r="AZ207" s="145">
        <v>3</v>
      </c>
      <c r="BA207" s="145"/>
      <c r="BB207" s="10"/>
      <c r="BC207" s="10"/>
      <c r="BD207" s="10">
        <v>3</v>
      </c>
      <c r="BE207" s="10"/>
      <c r="BF207" s="146"/>
      <c r="BG207" s="146"/>
      <c r="BH207" s="146">
        <v>3</v>
      </c>
      <c r="BI207" s="146"/>
      <c r="BJ207" s="147"/>
      <c r="BK207" s="147"/>
      <c r="BL207" s="147"/>
      <c r="BM207" s="147">
        <v>4</v>
      </c>
      <c r="BN207" s="148"/>
      <c r="BO207" s="148"/>
      <c r="BP207" s="148">
        <v>3</v>
      </c>
      <c r="BQ207" s="148"/>
      <c r="BR207" s="149"/>
      <c r="BS207" s="149"/>
      <c r="BT207" s="149">
        <v>3</v>
      </c>
      <c r="BU207" s="149"/>
      <c r="CJ207" s="28"/>
      <c r="CO207" s="28"/>
    </row>
    <row r="208" spans="1:93">
      <c r="A208" s="17"/>
      <c r="B208" s="183">
        <v>3</v>
      </c>
      <c r="C208" s="772"/>
      <c r="D208" s="18"/>
      <c r="E208" s="19">
        <v>1</v>
      </c>
      <c r="F208" s="20"/>
      <c r="G208" s="20"/>
      <c r="H208" s="20">
        <v>1</v>
      </c>
      <c r="I208" s="20"/>
      <c r="J208" s="20"/>
      <c r="K208" s="20"/>
      <c r="L208" s="20"/>
      <c r="M208" s="20"/>
      <c r="N208" s="20"/>
      <c r="O208" s="20"/>
      <c r="P208" s="19"/>
      <c r="Q208" s="19"/>
      <c r="R208" s="145"/>
      <c r="S208" s="145"/>
      <c r="T208" s="145">
        <v>3</v>
      </c>
      <c r="U208" s="145"/>
      <c r="V208" s="10"/>
      <c r="W208" s="10"/>
      <c r="X208" s="10">
        <v>3</v>
      </c>
      <c r="Y208" s="10"/>
      <c r="Z208" s="146"/>
      <c r="AA208" s="146"/>
      <c r="AB208" s="146">
        <v>3</v>
      </c>
      <c r="AC208" s="146"/>
      <c r="AD208" s="147"/>
      <c r="AE208" s="147"/>
      <c r="AF208" s="147">
        <v>3</v>
      </c>
      <c r="AG208" s="147"/>
      <c r="AH208" s="148"/>
      <c r="AI208" s="148"/>
      <c r="AJ208" s="148">
        <v>3</v>
      </c>
      <c r="AK208" s="148"/>
      <c r="AL208" s="149"/>
      <c r="AM208" s="149"/>
      <c r="AN208" s="149">
        <v>3</v>
      </c>
      <c r="AO208" s="149"/>
      <c r="AP208" s="10"/>
      <c r="AQ208" s="10"/>
      <c r="AR208" s="10">
        <v>3</v>
      </c>
      <c r="AS208" s="10"/>
      <c r="AT208" s="150"/>
      <c r="AU208" s="150"/>
      <c r="AV208" s="150">
        <v>3</v>
      </c>
      <c r="AW208" s="150"/>
      <c r="AX208" s="145"/>
      <c r="AY208" s="145"/>
      <c r="AZ208" s="145">
        <v>3</v>
      </c>
      <c r="BA208" s="145"/>
      <c r="BB208" s="10"/>
      <c r="BC208" s="10"/>
      <c r="BD208" s="10">
        <v>3</v>
      </c>
      <c r="BE208" s="10"/>
      <c r="BF208" s="146"/>
      <c r="BG208" s="146"/>
      <c r="BH208" s="146">
        <v>3</v>
      </c>
      <c r="BI208" s="146"/>
      <c r="BJ208" s="147"/>
      <c r="BK208" s="147"/>
      <c r="BL208" s="147">
        <v>3</v>
      </c>
      <c r="BM208" s="147"/>
      <c r="BN208" s="148"/>
      <c r="BO208" s="148"/>
      <c r="BP208" s="148">
        <v>3</v>
      </c>
      <c r="BQ208" s="148"/>
      <c r="BR208" s="149"/>
      <c r="BS208" s="149"/>
      <c r="BT208" s="149">
        <v>3</v>
      </c>
      <c r="BU208" s="149"/>
      <c r="CJ208" s="28"/>
      <c r="CO208" s="28"/>
    </row>
    <row r="209" spans="1:93">
      <c r="A209" s="17">
        <v>169</v>
      </c>
      <c r="B209" s="223">
        <v>1</v>
      </c>
      <c r="C209" s="767" t="s">
        <v>323</v>
      </c>
      <c r="D209" s="18">
        <v>1</v>
      </c>
      <c r="E209" s="19"/>
      <c r="F209" s="20"/>
      <c r="G209" s="20"/>
      <c r="H209" s="20"/>
      <c r="I209" s="20"/>
      <c r="J209" s="20">
        <v>1</v>
      </c>
      <c r="K209" s="20"/>
      <c r="L209" s="20"/>
      <c r="M209" s="20"/>
      <c r="N209" s="20"/>
      <c r="O209" s="20"/>
      <c r="P209" s="19"/>
      <c r="Q209" s="19"/>
      <c r="R209" s="145"/>
      <c r="S209" s="145"/>
      <c r="T209" s="145"/>
      <c r="U209" s="145">
        <v>4</v>
      </c>
      <c r="V209" s="10"/>
      <c r="W209" s="10"/>
      <c r="X209" s="10"/>
      <c r="Y209" s="10">
        <v>4</v>
      </c>
      <c r="Z209" s="146"/>
      <c r="AA209" s="146"/>
      <c r="AB209" s="146"/>
      <c r="AC209" s="146">
        <v>4</v>
      </c>
      <c r="AD209" s="147"/>
      <c r="AE209" s="147"/>
      <c r="AF209" s="147"/>
      <c r="AG209" s="147">
        <v>4</v>
      </c>
      <c r="AH209" s="148"/>
      <c r="AI209" s="148"/>
      <c r="AJ209" s="148"/>
      <c r="AK209" s="148">
        <v>4</v>
      </c>
      <c r="AL209" s="149"/>
      <c r="AM209" s="149"/>
      <c r="AN209" s="149"/>
      <c r="AO209" s="149">
        <v>4</v>
      </c>
      <c r="AP209" s="10"/>
      <c r="AQ209" s="10"/>
      <c r="AR209" s="10">
        <v>3</v>
      </c>
      <c r="AS209" s="10"/>
      <c r="AT209" s="150"/>
      <c r="AU209" s="150"/>
      <c r="AV209" s="150"/>
      <c r="AW209" s="150">
        <v>4</v>
      </c>
      <c r="AX209" s="145"/>
      <c r="AY209" s="145"/>
      <c r="AZ209" s="145"/>
      <c r="BA209" s="145">
        <v>4</v>
      </c>
      <c r="BB209" s="10"/>
      <c r="BC209" s="10"/>
      <c r="BD209" s="10">
        <v>3</v>
      </c>
      <c r="BE209" s="10"/>
      <c r="BF209" s="146"/>
      <c r="BG209" s="146"/>
      <c r="BH209" s="146"/>
      <c r="BI209" s="146">
        <v>4</v>
      </c>
      <c r="BJ209" s="147"/>
      <c r="BK209" s="147"/>
      <c r="BL209" s="147"/>
      <c r="BM209" s="147">
        <v>4</v>
      </c>
      <c r="BN209" s="148"/>
      <c r="BO209" s="148"/>
      <c r="BP209" s="148"/>
      <c r="BQ209" s="148">
        <v>4</v>
      </c>
      <c r="BR209" s="149"/>
      <c r="BS209" s="149"/>
      <c r="BT209" s="149"/>
      <c r="BU209" s="149">
        <v>4</v>
      </c>
      <c r="CJ209" s="28"/>
      <c r="CO209" s="28"/>
    </row>
    <row r="210" spans="1:93">
      <c r="A210" s="17">
        <v>170</v>
      </c>
      <c r="B210" s="223">
        <v>2</v>
      </c>
      <c r="C210" s="767"/>
      <c r="D210" s="18">
        <v>1</v>
      </c>
      <c r="E210" s="19"/>
      <c r="F210" s="20"/>
      <c r="G210" s="20"/>
      <c r="H210" s="20">
        <v>1</v>
      </c>
      <c r="I210" s="20"/>
      <c r="J210" s="20"/>
      <c r="K210" s="20"/>
      <c r="L210" s="20"/>
      <c r="M210" s="20"/>
      <c r="N210" s="20"/>
      <c r="O210" s="20"/>
      <c r="P210" s="19"/>
      <c r="Q210" s="19"/>
      <c r="R210" s="145"/>
      <c r="S210" s="145"/>
      <c r="T210" s="145"/>
      <c r="U210" s="145">
        <v>4</v>
      </c>
      <c r="V210" s="10"/>
      <c r="W210" s="10"/>
      <c r="X210" s="10">
        <v>3</v>
      </c>
      <c r="Y210" s="10"/>
      <c r="Z210" s="146"/>
      <c r="AA210" s="146"/>
      <c r="AB210" s="146"/>
      <c r="AC210" s="146">
        <v>4</v>
      </c>
      <c r="AD210" s="147"/>
      <c r="AE210" s="147"/>
      <c r="AF210" s="147"/>
      <c r="AG210" s="147">
        <v>4</v>
      </c>
      <c r="AH210" s="148"/>
      <c r="AI210" s="148"/>
      <c r="AJ210" s="148"/>
      <c r="AK210" s="148">
        <v>4</v>
      </c>
      <c r="AL210" s="149"/>
      <c r="AM210" s="149"/>
      <c r="AN210" s="149"/>
      <c r="AO210" s="149">
        <v>4</v>
      </c>
      <c r="AP210" s="10"/>
      <c r="AQ210" s="10"/>
      <c r="AR210" s="10">
        <v>3</v>
      </c>
      <c r="AS210" s="10"/>
      <c r="AT210" s="150"/>
      <c r="AU210" s="150"/>
      <c r="AV210" s="150"/>
      <c r="AW210" s="150">
        <v>4</v>
      </c>
      <c r="AX210" s="145"/>
      <c r="AY210" s="145"/>
      <c r="AZ210" s="145"/>
      <c r="BA210" s="145">
        <v>4</v>
      </c>
      <c r="BB210" s="10"/>
      <c r="BC210" s="10"/>
      <c r="BD210" s="10">
        <v>3</v>
      </c>
      <c r="BE210" s="10"/>
      <c r="BF210" s="146"/>
      <c r="BG210" s="146"/>
      <c r="BH210" s="146">
        <v>3</v>
      </c>
      <c r="BI210" s="146"/>
      <c r="BJ210" s="147"/>
      <c r="BK210" s="147"/>
      <c r="BL210" s="147"/>
      <c r="BM210" s="147">
        <v>4</v>
      </c>
      <c r="BN210" s="148"/>
      <c r="BO210" s="148"/>
      <c r="BP210" s="148"/>
      <c r="BQ210" s="148">
        <v>4</v>
      </c>
      <c r="BR210" s="149"/>
      <c r="BS210" s="149"/>
      <c r="BT210" s="149"/>
      <c r="BU210" s="149">
        <v>4</v>
      </c>
      <c r="CJ210" s="28"/>
      <c r="CO210" s="28"/>
    </row>
    <row r="211" spans="1:93">
      <c r="A211" s="17">
        <v>171</v>
      </c>
      <c r="B211" s="223">
        <v>3</v>
      </c>
      <c r="C211" s="767"/>
      <c r="D211" s="18">
        <v>1</v>
      </c>
      <c r="E211" s="19"/>
      <c r="F211" s="20"/>
      <c r="G211" s="20"/>
      <c r="H211" s="20">
        <v>1</v>
      </c>
      <c r="I211" s="20"/>
      <c r="J211" s="20"/>
      <c r="K211" s="20"/>
      <c r="L211" s="20"/>
      <c r="M211" s="20"/>
      <c r="N211" s="20"/>
      <c r="O211" s="20"/>
      <c r="P211" s="19"/>
      <c r="Q211" s="19"/>
      <c r="R211" s="145"/>
      <c r="S211" s="145"/>
      <c r="T211" s="145"/>
      <c r="U211" s="145">
        <v>4</v>
      </c>
      <c r="V211" s="10"/>
      <c r="W211" s="10"/>
      <c r="X211" s="10">
        <v>3</v>
      </c>
      <c r="Y211" s="10"/>
      <c r="Z211" s="146"/>
      <c r="AA211" s="146"/>
      <c r="AB211" s="146"/>
      <c r="AC211" s="146">
        <v>4</v>
      </c>
      <c r="AD211" s="147"/>
      <c r="AE211" s="147"/>
      <c r="AF211" s="147"/>
      <c r="AG211" s="147">
        <v>4</v>
      </c>
      <c r="AH211" s="148"/>
      <c r="AI211" s="148"/>
      <c r="AJ211" s="148"/>
      <c r="AK211" s="148">
        <v>4</v>
      </c>
      <c r="AL211" s="149"/>
      <c r="AM211" s="149"/>
      <c r="AN211" s="149"/>
      <c r="AO211" s="149">
        <v>4</v>
      </c>
      <c r="AP211" s="10"/>
      <c r="AQ211" s="10"/>
      <c r="AR211" s="10">
        <v>3</v>
      </c>
      <c r="AS211" s="10"/>
      <c r="AT211" s="150"/>
      <c r="AU211" s="150"/>
      <c r="AV211" s="150"/>
      <c r="AW211" s="150">
        <v>4</v>
      </c>
      <c r="AX211" s="145"/>
      <c r="AY211" s="145"/>
      <c r="AZ211" s="145"/>
      <c r="BA211" s="145">
        <v>4</v>
      </c>
      <c r="BB211" s="10"/>
      <c r="BC211" s="10"/>
      <c r="BD211" s="10">
        <v>3</v>
      </c>
      <c r="BE211" s="10"/>
      <c r="BF211" s="146"/>
      <c r="BG211" s="146"/>
      <c r="BH211" s="146">
        <v>3</v>
      </c>
      <c r="BI211" s="146"/>
      <c r="BJ211" s="147"/>
      <c r="BK211" s="147"/>
      <c r="BL211" s="147"/>
      <c r="BM211" s="147">
        <v>4</v>
      </c>
      <c r="BN211" s="148"/>
      <c r="BO211" s="148"/>
      <c r="BP211" s="148"/>
      <c r="BQ211" s="148">
        <v>4</v>
      </c>
      <c r="BR211" s="149"/>
      <c r="BS211" s="149"/>
      <c r="BT211" s="149"/>
      <c r="BU211" s="149">
        <v>4</v>
      </c>
      <c r="CJ211" s="28"/>
      <c r="CO211" s="28"/>
    </row>
    <row r="212" spans="1:93">
      <c r="A212" s="17">
        <v>172</v>
      </c>
      <c r="B212" s="324">
        <v>1</v>
      </c>
      <c r="C212" s="769" t="s">
        <v>314</v>
      </c>
      <c r="D212" s="18">
        <v>1</v>
      </c>
      <c r="E212" s="19"/>
      <c r="F212" s="20"/>
      <c r="G212" s="20">
        <v>1</v>
      </c>
      <c r="H212" s="20"/>
      <c r="I212" s="20"/>
      <c r="J212" s="20"/>
      <c r="K212" s="20"/>
      <c r="L212" s="20"/>
      <c r="M212" s="20"/>
      <c r="N212" s="20"/>
      <c r="O212" s="20"/>
      <c r="P212" s="19"/>
      <c r="Q212" s="19"/>
      <c r="R212" s="145"/>
      <c r="S212" s="145"/>
      <c r="T212" s="145"/>
      <c r="U212" s="145">
        <v>4</v>
      </c>
      <c r="V212" s="10"/>
      <c r="W212" s="10"/>
      <c r="X212" s="10"/>
      <c r="Y212" s="10">
        <v>4</v>
      </c>
      <c r="Z212" s="146"/>
      <c r="AA212" s="146"/>
      <c r="AB212" s="146">
        <v>3</v>
      </c>
      <c r="AC212" s="146"/>
      <c r="AD212" s="147"/>
      <c r="AE212" s="147"/>
      <c r="AF212" s="147"/>
      <c r="AG212" s="147">
        <v>4</v>
      </c>
      <c r="AH212" s="148"/>
      <c r="AI212" s="148"/>
      <c r="AJ212" s="148"/>
      <c r="AK212" s="148">
        <v>4</v>
      </c>
      <c r="AL212" s="149"/>
      <c r="AM212" s="149"/>
      <c r="AN212" s="149"/>
      <c r="AO212" s="149">
        <v>4</v>
      </c>
      <c r="AP212" s="10"/>
      <c r="AQ212" s="10"/>
      <c r="AR212" s="10"/>
      <c r="AS212" s="10">
        <v>4</v>
      </c>
      <c r="AT212" s="150"/>
      <c r="AU212" s="150"/>
      <c r="AV212" s="150"/>
      <c r="AW212" s="150">
        <v>4</v>
      </c>
      <c r="AX212" s="145"/>
      <c r="AY212" s="145"/>
      <c r="AZ212" s="145"/>
      <c r="BA212" s="145">
        <v>4</v>
      </c>
      <c r="BB212" s="10"/>
      <c r="BC212" s="10"/>
      <c r="BD212" s="10"/>
      <c r="BE212" s="10">
        <v>4</v>
      </c>
      <c r="BF212" s="146"/>
      <c r="BG212" s="146"/>
      <c r="BH212" s="146"/>
      <c r="BI212" s="146">
        <v>4</v>
      </c>
      <c r="BJ212" s="147"/>
      <c r="BK212" s="147"/>
      <c r="BL212" s="147"/>
      <c r="BM212" s="147">
        <v>4</v>
      </c>
      <c r="BN212" s="148"/>
      <c r="BO212" s="148"/>
      <c r="BP212" s="148"/>
      <c r="BQ212" s="148">
        <v>4</v>
      </c>
      <c r="BR212" s="149"/>
      <c r="BS212" s="149"/>
      <c r="BT212" s="149"/>
      <c r="BU212" s="149">
        <v>4</v>
      </c>
      <c r="CJ212" s="28"/>
      <c r="CO212" s="28"/>
    </row>
    <row r="213" spans="1:93">
      <c r="A213" s="17">
        <v>173</v>
      </c>
      <c r="B213" s="324">
        <v>2</v>
      </c>
      <c r="C213" s="769"/>
      <c r="D213" s="18">
        <v>1</v>
      </c>
      <c r="E213" s="19"/>
      <c r="F213" s="20">
        <v>1</v>
      </c>
      <c r="G213" s="20"/>
      <c r="H213" s="20"/>
      <c r="I213" s="20"/>
      <c r="J213" s="20"/>
      <c r="K213" s="20"/>
      <c r="L213" s="20"/>
      <c r="M213" s="20"/>
      <c r="N213" s="20"/>
      <c r="O213" s="20"/>
      <c r="P213" s="19"/>
      <c r="Q213" s="19"/>
      <c r="R213" s="145"/>
      <c r="S213" s="145"/>
      <c r="T213" s="145">
        <v>3</v>
      </c>
      <c r="U213" s="145"/>
      <c r="V213" s="10"/>
      <c r="W213" s="10"/>
      <c r="X213" s="10"/>
      <c r="Y213" s="10">
        <v>4</v>
      </c>
      <c r="Z213" s="146"/>
      <c r="AA213" s="146"/>
      <c r="AB213" s="146">
        <v>3</v>
      </c>
      <c r="AC213" s="146"/>
      <c r="AD213" s="147"/>
      <c r="AE213" s="147"/>
      <c r="AF213" s="147">
        <v>3</v>
      </c>
      <c r="AG213" s="147"/>
      <c r="AH213" s="148"/>
      <c r="AI213" s="148"/>
      <c r="AJ213" s="148">
        <v>3</v>
      </c>
      <c r="AK213" s="148"/>
      <c r="AL213" s="149"/>
      <c r="AM213" s="149"/>
      <c r="AN213" s="149"/>
      <c r="AO213" s="149">
        <v>4</v>
      </c>
      <c r="AP213" s="10"/>
      <c r="AQ213" s="10"/>
      <c r="AR213" s="10">
        <v>3</v>
      </c>
      <c r="AS213" s="10"/>
      <c r="AT213" s="150"/>
      <c r="AU213" s="150"/>
      <c r="AV213" s="150">
        <v>3</v>
      </c>
      <c r="AW213" s="150"/>
      <c r="AX213" s="145"/>
      <c r="AY213" s="145"/>
      <c r="AZ213" s="145">
        <v>3</v>
      </c>
      <c r="BA213" s="145"/>
      <c r="BB213" s="10"/>
      <c r="BC213" s="10"/>
      <c r="BD213" s="10">
        <v>3</v>
      </c>
      <c r="BE213" s="10"/>
      <c r="BF213" s="146"/>
      <c r="BG213" s="146"/>
      <c r="BH213" s="146">
        <v>3</v>
      </c>
      <c r="BI213" s="146"/>
      <c r="BJ213" s="147"/>
      <c r="BK213" s="147"/>
      <c r="BL213" s="147">
        <v>3</v>
      </c>
      <c r="BM213" s="147"/>
      <c r="BN213" s="148"/>
      <c r="BO213" s="148"/>
      <c r="BP213" s="148"/>
      <c r="BQ213" s="148">
        <v>4</v>
      </c>
      <c r="BR213" s="149"/>
      <c r="BS213" s="149"/>
      <c r="BT213" s="149"/>
      <c r="BU213" s="149">
        <v>4</v>
      </c>
      <c r="CJ213" s="28"/>
      <c r="CO213" s="28"/>
    </row>
    <row r="214" spans="1:93">
      <c r="A214" s="17">
        <v>174</v>
      </c>
      <c r="B214" s="324">
        <v>3</v>
      </c>
      <c r="C214" s="769"/>
      <c r="D214" s="18">
        <v>1</v>
      </c>
      <c r="E214" s="19"/>
      <c r="F214" s="20"/>
      <c r="G214" s="20"/>
      <c r="H214" s="20">
        <v>1</v>
      </c>
      <c r="I214" s="20"/>
      <c r="J214" s="20"/>
      <c r="K214" s="20"/>
      <c r="L214" s="20"/>
      <c r="M214" s="20"/>
      <c r="N214" s="20"/>
      <c r="O214" s="20"/>
      <c r="P214" s="19"/>
      <c r="Q214" s="19"/>
      <c r="R214" s="145">
        <v>1</v>
      </c>
      <c r="S214" s="145"/>
      <c r="T214" s="145"/>
      <c r="U214" s="145"/>
      <c r="V214" s="10"/>
      <c r="W214" s="10"/>
      <c r="X214" s="10">
        <v>3</v>
      </c>
      <c r="Y214" s="10"/>
      <c r="Z214" s="146"/>
      <c r="AA214" s="146"/>
      <c r="AB214" s="146">
        <v>3</v>
      </c>
      <c r="AC214" s="146"/>
      <c r="AD214" s="147"/>
      <c r="AE214" s="147"/>
      <c r="AF214" s="147">
        <v>3</v>
      </c>
      <c r="AG214" s="147"/>
      <c r="AH214" s="148"/>
      <c r="AI214" s="148"/>
      <c r="AJ214" s="148">
        <v>3</v>
      </c>
      <c r="AK214" s="148"/>
      <c r="AL214" s="149"/>
      <c r="AM214" s="149"/>
      <c r="AN214" s="149">
        <v>3</v>
      </c>
      <c r="AO214" s="149"/>
      <c r="AP214" s="10"/>
      <c r="AQ214" s="10"/>
      <c r="AR214" s="10">
        <v>3</v>
      </c>
      <c r="AS214" s="10"/>
      <c r="AT214" s="150"/>
      <c r="AU214" s="150"/>
      <c r="AV214" s="150">
        <v>3</v>
      </c>
      <c r="AW214" s="150"/>
      <c r="AX214" s="145"/>
      <c r="AY214" s="145"/>
      <c r="AZ214" s="145">
        <v>3</v>
      </c>
      <c r="BA214" s="145"/>
      <c r="BB214" s="10"/>
      <c r="BC214" s="10"/>
      <c r="BD214" s="10">
        <v>3</v>
      </c>
      <c r="BE214" s="10"/>
      <c r="BF214" s="146"/>
      <c r="BG214" s="146"/>
      <c r="BH214" s="146">
        <v>3</v>
      </c>
      <c r="BI214" s="146"/>
      <c r="BJ214" s="147"/>
      <c r="BK214" s="147"/>
      <c r="BL214" s="147">
        <v>3</v>
      </c>
      <c r="BM214" s="147"/>
      <c r="BN214" s="148"/>
      <c r="BO214" s="148"/>
      <c r="BP214" s="148">
        <v>3</v>
      </c>
      <c r="BQ214" s="148"/>
      <c r="BR214" s="149"/>
      <c r="BS214" s="149"/>
      <c r="BT214" s="149">
        <v>3</v>
      </c>
      <c r="BU214" s="149"/>
      <c r="CJ214" s="28"/>
      <c r="CO214" s="28"/>
    </row>
    <row r="215" spans="1:93">
      <c r="A215" s="17">
        <v>175</v>
      </c>
      <c r="B215" s="183">
        <v>1</v>
      </c>
      <c r="C215" s="628" t="s">
        <v>317</v>
      </c>
      <c r="D215" s="18">
        <v>1</v>
      </c>
      <c r="E215" s="19"/>
      <c r="F215" s="20">
        <v>1</v>
      </c>
      <c r="G215" s="20"/>
      <c r="H215" s="20"/>
      <c r="I215" s="20"/>
      <c r="J215" s="20"/>
      <c r="K215" s="20"/>
      <c r="L215" s="20"/>
      <c r="M215" s="20"/>
      <c r="N215" s="20"/>
      <c r="O215" s="20"/>
      <c r="P215" s="19"/>
      <c r="Q215" s="19"/>
      <c r="R215" s="145"/>
      <c r="S215" s="145"/>
      <c r="T215" s="145">
        <v>3</v>
      </c>
      <c r="U215" s="145"/>
      <c r="V215" s="10"/>
      <c r="W215" s="10"/>
      <c r="X215" s="10">
        <v>3</v>
      </c>
      <c r="Y215" s="10"/>
      <c r="Z215" s="146"/>
      <c r="AA215" s="146"/>
      <c r="AB215" s="146"/>
      <c r="AC215" s="146">
        <v>4</v>
      </c>
      <c r="AD215" s="147"/>
      <c r="AE215" s="147"/>
      <c r="AF215" s="147">
        <v>3</v>
      </c>
      <c r="AG215" s="147"/>
      <c r="AH215" s="148"/>
      <c r="AI215" s="148"/>
      <c r="AJ215" s="148">
        <v>3</v>
      </c>
      <c r="AK215" s="148"/>
      <c r="AL215" s="149"/>
      <c r="AM215" s="149"/>
      <c r="AN215" s="149">
        <v>3</v>
      </c>
      <c r="AO215" s="149"/>
      <c r="AP215" s="10"/>
      <c r="AQ215" s="10"/>
      <c r="AR215" s="10">
        <v>3</v>
      </c>
      <c r="AS215" s="10"/>
      <c r="AT215" s="150"/>
      <c r="AU215" s="150"/>
      <c r="AV215" s="150">
        <v>3</v>
      </c>
      <c r="AW215" s="150"/>
      <c r="AX215" s="145"/>
      <c r="AY215" s="145"/>
      <c r="AZ215" s="145">
        <v>3</v>
      </c>
      <c r="BA215" s="145"/>
      <c r="BB215" s="10"/>
      <c r="BC215" s="10"/>
      <c r="BD215" s="10">
        <v>3</v>
      </c>
      <c r="BE215" s="10"/>
      <c r="BF215" s="146"/>
      <c r="BG215" s="146"/>
      <c r="BH215" s="146">
        <v>3</v>
      </c>
      <c r="BI215" s="146"/>
      <c r="BJ215" s="147"/>
      <c r="BK215" s="147"/>
      <c r="BL215" s="147"/>
      <c r="BM215" s="147">
        <v>4</v>
      </c>
      <c r="BN215" s="148"/>
      <c r="BO215" s="148"/>
      <c r="BP215" s="148">
        <v>3</v>
      </c>
      <c r="BQ215" s="148"/>
      <c r="BR215" s="149"/>
      <c r="BS215" s="149"/>
      <c r="BT215" s="149">
        <v>3</v>
      </c>
      <c r="BU215" s="149"/>
      <c r="CJ215" s="28"/>
      <c r="CO215" s="28"/>
    </row>
    <row r="216" spans="1:93">
      <c r="A216" s="17">
        <v>176</v>
      </c>
      <c r="B216" s="183">
        <v>2</v>
      </c>
      <c r="C216" s="629"/>
      <c r="D216" s="18"/>
      <c r="E216" s="19">
        <v>1</v>
      </c>
      <c r="F216" s="20"/>
      <c r="G216" s="20"/>
      <c r="H216" s="20">
        <v>1</v>
      </c>
      <c r="I216" s="20"/>
      <c r="J216" s="20"/>
      <c r="K216" s="20"/>
      <c r="L216" s="20"/>
      <c r="M216" s="20"/>
      <c r="N216" s="20"/>
      <c r="O216" s="20"/>
      <c r="P216" s="19"/>
      <c r="Q216" s="19"/>
      <c r="R216" s="145"/>
      <c r="S216" s="145"/>
      <c r="T216" s="145">
        <v>3</v>
      </c>
      <c r="U216" s="145"/>
      <c r="V216" s="10"/>
      <c r="W216" s="10"/>
      <c r="X216" s="10">
        <v>3</v>
      </c>
      <c r="Y216" s="10"/>
      <c r="Z216" s="146"/>
      <c r="AA216" s="146"/>
      <c r="AB216" s="146">
        <v>3</v>
      </c>
      <c r="AC216" s="146"/>
      <c r="AD216" s="147"/>
      <c r="AE216" s="147"/>
      <c r="AF216" s="147">
        <v>3</v>
      </c>
      <c r="AG216" s="147"/>
      <c r="AH216" s="148"/>
      <c r="AI216" s="148"/>
      <c r="AJ216" s="148">
        <v>3</v>
      </c>
      <c r="AK216" s="148"/>
      <c r="AL216" s="149"/>
      <c r="AM216" s="149"/>
      <c r="AN216" s="149">
        <v>3</v>
      </c>
      <c r="AO216" s="149"/>
      <c r="AP216" s="10"/>
      <c r="AQ216" s="10"/>
      <c r="AR216" s="10">
        <v>3</v>
      </c>
      <c r="AS216" s="10"/>
      <c r="AT216" s="150"/>
      <c r="AU216" s="150"/>
      <c r="AV216" s="150">
        <v>3</v>
      </c>
      <c r="AW216" s="150"/>
      <c r="AX216" s="145"/>
      <c r="AY216" s="145"/>
      <c r="AZ216" s="145">
        <v>3</v>
      </c>
      <c r="BA216" s="145"/>
      <c r="BB216" s="10"/>
      <c r="BC216" s="10"/>
      <c r="BD216" s="10">
        <v>3</v>
      </c>
      <c r="BE216" s="10"/>
      <c r="BF216" s="146"/>
      <c r="BG216" s="146"/>
      <c r="BH216" s="146">
        <v>3</v>
      </c>
      <c r="BI216" s="146"/>
      <c r="BJ216" s="147"/>
      <c r="BK216" s="147"/>
      <c r="BL216" s="147"/>
      <c r="BM216" s="147">
        <v>4</v>
      </c>
      <c r="BN216" s="148"/>
      <c r="BO216" s="148"/>
      <c r="BP216" s="148">
        <v>3</v>
      </c>
      <c r="BQ216" s="148"/>
      <c r="BR216" s="149"/>
      <c r="BS216" s="149"/>
      <c r="BT216" s="149">
        <v>3</v>
      </c>
      <c r="BU216" s="149"/>
      <c r="CJ216" s="28"/>
      <c r="CO216" s="28"/>
    </row>
    <row r="217" spans="1:93">
      <c r="A217" s="17">
        <v>177</v>
      </c>
      <c r="B217" s="183">
        <v>3</v>
      </c>
      <c r="C217" s="629"/>
      <c r="D217" s="18">
        <v>1</v>
      </c>
      <c r="E217" s="19"/>
      <c r="F217" s="20"/>
      <c r="G217" s="20"/>
      <c r="H217" s="20">
        <v>1</v>
      </c>
      <c r="I217" s="20"/>
      <c r="J217" s="20"/>
      <c r="K217" s="20"/>
      <c r="L217" s="20"/>
      <c r="M217" s="20"/>
      <c r="N217" s="20"/>
      <c r="O217" s="20"/>
      <c r="P217" s="19"/>
      <c r="Q217" s="19"/>
      <c r="R217" s="145"/>
      <c r="S217" s="145"/>
      <c r="T217" s="145"/>
      <c r="U217" s="145">
        <v>4</v>
      </c>
      <c r="V217" s="10"/>
      <c r="W217" s="10"/>
      <c r="X217" s="10">
        <v>3</v>
      </c>
      <c r="Y217" s="10"/>
      <c r="Z217" s="146"/>
      <c r="AA217" s="146"/>
      <c r="AB217" s="146">
        <v>3</v>
      </c>
      <c r="AC217" s="146"/>
      <c r="AD217" s="147"/>
      <c r="AE217" s="147"/>
      <c r="AF217" s="147">
        <v>3</v>
      </c>
      <c r="AG217" s="147"/>
      <c r="AH217" s="148"/>
      <c r="AI217" s="148"/>
      <c r="AJ217" s="148">
        <v>3</v>
      </c>
      <c r="AK217" s="148"/>
      <c r="AL217" s="149"/>
      <c r="AM217" s="149"/>
      <c r="AN217" s="149">
        <v>3</v>
      </c>
      <c r="AO217" s="149"/>
      <c r="AP217" s="10"/>
      <c r="AQ217" s="10"/>
      <c r="AR217" s="10">
        <v>3</v>
      </c>
      <c r="AS217" s="10"/>
      <c r="AT217" s="150"/>
      <c r="AU217" s="150"/>
      <c r="AV217" s="150">
        <v>3</v>
      </c>
      <c r="AW217" s="150"/>
      <c r="AX217" s="145"/>
      <c r="AY217" s="145"/>
      <c r="AZ217" s="145">
        <v>3</v>
      </c>
      <c r="BA217" s="145"/>
      <c r="BB217" s="10"/>
      <c r="BC217" s="10"/>
      <c r="BD217" s="10">
        <v>3</v>
      </c>
      <c r="BE217" s="10"/>
      <c r="BF217" s="146"/>
      <c r="BG217" s="146"/>
      <c r="BH217" s="146">
        <v>3</v>
      </c>
      <c r="BI217" s="146"/>
      <c r="BJ217" s="147"/>
      <c r="BK217" s="147"/>
      <c r="BL217" s="147">
        <v>3</v>
      </c>
      <c r="BM217" s="147"/>
      <c r="BN217" s="148"/>
      <c r="BO217" s="148"/>
      <c r="BP217" s="148">
        <v>3</v>
      </c>
      <c r="BQ217" s="148"/>
      <c r="BR217" s="149"/>
      <c r="BS217" s="149"/>
      <c r="BT217" s="149">
        <v>3</v>
      </c>
      <c r="BU217" s="149"/>
      <c r="CJ217" s="28"/>
      <c r="CO217" s="28"/>
    </row>
    <row r="218" spans="1:93">
      <c r="A218" s="17">
        <v>178</v>
      </c>
      <c r="B218" s="183">
        <v>4</v>
      </c>
      <c r="C218" s="629"/>
      <c r="D218" s="18">
        <v>1</v>
      </c>
      <c r="E218" s="19"/>
      <c r="F218" s="20"/>
      <c r="G218" s="20"/>
      <c r="H218" s="20">
        <v>1</v>
      </c>
      <c r="I218" s="20"/>
      <c r="J218" s="20"/>
      <c r="K218" s="20"/>
      <c r="L218" s="20"/>
      <c r="M218" s="20"/>
      <c r="N218" s="20"/>
      <c r="O218" s="20"/>
      <c r="P218" s="19"/>
      <c r="Q218" s="19"/>
      <c r="R218" s="145"/>
      <c r="S218" s="145"/>
      <c r="T218" s="145">
        <v>3</v>
      </c>
      <c r="U218" s="145"/>
      <c r="V218" s="10"/>
      <c r="W218" s="10"/>
      <c r="X218" s="10"/>
      <c r="Y218" s="10">
        <v>4</v>
      </c>
      <c r="Z218" s="146"/>
      <c r="AA218" s="146"/>
      <c r="AB218" s="146">
        <v>3</v>
      </c>
      <c r="AC218" s="146"/>
      <c r="AD218" s="147"/>
      <c r="AE218" s="147"/>
      <c r="AF218" s="147">
        <v>3</v>
      </c>
      <c r="AG218" s="147"/>
      <c r="AH218" s="148"/>
      <c r="AI218" s="148"/>
      <c r="AJ218" s="148">
        <v>3</v>
      </c>
      <c r="AK218" s="148"/>
      <c r="AL218" s="149"/>
      <c r="AM218" s="149"/>
      <c r="AN218" s="149">
        <v>3</v>
      </c>
      <c r="AO218" s="149"/>
      <c r="AP218" s="10"/>
      <c r="AQ218" s="10"/>
      <c r="AR218" s="10">
        <v>3</v>
      </c>
      <c r="AS218" s="10"/>
      <c r="AT218" s="150"/>
      <c r="AU218" s="150"/>
      <c r="AV218" s="150">
        <v>3</v>
      </c>
      <c r="AW218" s="150"/>
      <c r="AX218" s="145"/>
      <c r="AY218" s="145"/>
      <c r="AZ218" s="145">
        <v>3</v>
      </c>
      <c r="BA218" s="145"/>
      <c r="BB218" s="10"/>
      <c r="BC218" s="10"/>
      <c r="BD218" s="10">
        <v>3</v>
      </c>
      <c r="BE218" s="10"/>
      <c r="BF218" s="146"/>
      <c r="BG218" s="146"/>
      <c r="BH218" s="146">
        <v>3</v>
      </c>
      <c r="BI218" s="146"/>
      <c r="BJ218" s="147"/>
      <c r="BK218" s="147"/>
      <c r="BL218" s="147">
        <v>3</v>
      </c>
      <c r="BM218" s="147"/>
      <c r="BN218" s="148"/>
      <c r="BO218" s="148"/>
      <c r="BP218" s="148">
        <v>3</v>
      </c>
      <c r="BQ218" s="148"/>
      <c r="BR218" s="149"/>
      <c r="BS218" s="149"/>
      <c r="BT218" s="149">
        <v>3</v>
      </c>
      <c r="BU218" s="149"/>
      <c r="CJ218" s="28"/>
      <c r="CO218" s="28"/>
    </row>
    <row r="219" spans="1:93">
      <c r="A219" s="17">
        <v>179</v>
      </c>
      <c r="B219" s="183">
        <v>5</v>
      </c>
      <c r="C219" s="629"/>
      <c r="D219" s="18"/>
      <c r="E219" s="19">
        <v>1</v>
      </c>
      <c r="F219" s="20"/>
      <c r="G219" s="20"/>
      <c r="H219" s="20"/>
      <c r="I219" s="20"/>
      <c r="J219" s="20">
        <v>1</v>
      </c>
      <c r="K219" s="20"/>
      <c r="L219" s="20"/>
      <c r="M219" s="20"/>
      <c r="N219" s="20"/>
      <c r="O219" s="20"/>
      <c r="P219" s="19"/>
      <c r="Q219" s="19"/>
      <c r="R219" s="145"/>
      <c r="S219" s="145"/>
      <c r="T219" s="145">
        <v>3</v>
      </c>
      <c r="U219" s="145"/>
      <c r="V219" s="10"/>
      <c r="W219" s="10"/>
      <c r="X219" s="10">
        <v>3</v>
      </c>
      <c r="Y219" s="10"/>
      <c r="Z219" s="146"/>
      <c r="AA219" s="146"/>
      <c r="AB219" s="146">
        <v>3</v>
      </c>
      <c r="AC219" s="146"/>
      <c r="AD219" s="147"/>
      <c r="AE219" s="147"/>
      <c r="AF219" s="147">
        <v>3</v>
      </c>
      <c r="AG219" s="147"/>
      <c r="AH219" s="148"/>
      <c r="AI219" s="148"/>
      <c r="AJ219" s="148">
        <v>3</v>
      </c>
      <c r="AK219" s="148"/>
      <c r="AL219" s="149"/>
      <c r="AM219" s="149"/>
      <c r="AN219" s="149">
        <v>3</v>
      </c>
      <c r="AO219" s="149"/>
      <c r="AP219" s="10"/>
      <c r="AQ219" s="10"/>
      <c r="AR219" s="10">
        <v>3</v>
      </c>
      <c r="AS219" s="10"/>
      <c r="AT219" s="150"/>
      <c r="AU219" s="150"/>
      <c r="AV219" s="150">
        <v>3</v>
      </c>
      <c r="AW219" s="150"/>
      <c r="AX219" s="145"/>
      <c r="AY219" s="145"/>
      <c r="AZ219" s="145">
        <v>3</v>
      </c>
      <c r="BA219" s="145"/>
      <c r="BB219" s="10"/>
      <c r="BC219" s="10"/>
      <c r="BD219" s="10">
        <v>3</v>
      </c>
      <c r="BE219" s="10"/>
      <c r="BF219" s="146"/>
      <c r="BG219" s="146"/>
      <c r="BH219" s="146">
        <v>3</v>
      </c>
      <c r="BI219" s="146"/>
      <c r="BJ219" s="147"/>
      <c r="BK219" s="147"/>
      <c r="BL219" s="147">
        <v>3</v>
      </c>
      <c r="BM219" s="147"/>
      <c r="BN219" s="148"/>
      <c r="BO219" s="148"/>
      <c r="BP219" s="148">
        <v>3</v>
      </c>
      <c r="BQ219" s="148"/>
      <c r="BR219" s="149"/>
      <c r="BS219" s="149"/>
      <c r="BT219" s="149">
        <v>3</v>
      </c>
      <c r="BU219" s="149"/>
      <c r="CJ219" s="28"/>
      <c r="CO219" s="28"/>
    </row>
    <row r="220" spans="1:93">
      <c r="A220" s="17">
        <v>180</v>
      </c>
      <c r="B220" s="183">
        <v>6</v>
      </c>
      <c r="C220" s="629"/>
      <c r="D220" s="18"/>
      <c r="E220" s="19">
        <v>1</v>
      </c>
      <c r="F220" s="20"/>
      <c r="G220" s="20"/>
      <c r="H220" s="20"/>
      <c r="I220" s="20"/>
      <c r="J220" s="20">
        <v>1</v>
      </c>
      <c r="K220" s="20"/>
      <c r="L220" s="20"/>
      <c r="M220" s="20"/>
      <c r="N220" s="20"/>
      <c r="O220" s="20"/>
      <c r="P220" s="19"/>
      <c r="Q220" s="19"/>
      <c r="R220" s="145"/>
      <c r="S220" s="145"/>
      <c r="T220" s="145">
        <v>3</v>
      </c>
      <c r="U220" s="145"/>
      <c r="V220" s="10"/>
      <c r="W220" s="10"/>
      <c r="X220" s="10">
        <v>3</v>
      </c>
      <c r="Y220" s="10"/>
      <c r="Z220" s="146"/>
      <c r="AA220" s="146"/>
      <c r="AB220" s="146"/>
      <c r="AC220" s="146">
        <v>4</v>
      </c>
      <c r="AD220" s="147"/>
      <c r="AE220" s="147"/>
      <c r="AF220" s="147">
        <v>3</v>
      </c>
      <c r="AG220" s="147"/>
      <c r="AH220" s="148"/>
      <c r="AI220" s="148"/>
      <c r="AJ220" s="148">
        <v>3</v>
      </c>
      <c r="AK220" s="148"/>
      <c r="AL220" s="149"/>
      <c r="AM220" s="149"/>
      <c r="AN220" s="149"/>
      <c r="AO220" s="149">
        <v>4</v>
      </c>
      <c r="AP220" s="10"/>
      <c r="AQ220" s="10"/>
      <c r="AR220" s="10">
        <v>3</v>
      </c>
      <c r="AS220" s="10"/>
      <c r="AT220" s="150"/>
      <c r="AU220" s="150"/>
      <c r="AV220" s="150">
        <v>3</v>
      </c>
      <c r="AW220" s="150"/>
      <c r="AX220" s="145"/>
      <c r="AY220" s="145"/>
      <c r="AZ220" s="145"/>
      <c r="BA220" s="145">
        <v>4</v>
      </c>
      <c r="BB220" s="10"/>
      <c r="BC220" s="10"/>
      <c r="BD220" s="10">
        <v>3</v>
      </c>
      <c r="BE220" s="10"/>
      <c r="BF220" s="146"/>
      <c r="BG220" s="146"/>
      <c r="BH220" s="146">
        <v>3</v>
      </c>
      <c r="BI220" s="146"/>
      <c r="BJ220" s="147"/>
      <c r="BK220" s="147"/>
      <c r="BL220" s="147">
        <v>3</v>
      </c>
      <c r="BM220" s="147"/>
      <c r="BN220" s="148"/>
      <c r="BO220" s="148"/>
      <c r="BP220" s="148"/>
      <c r="BQ220" s="148">
        <v>4</v>
      </c>
      <c r="BR220" s="149"/>
      <c r="BS220" s="149"/>
      <c r="BT220" s="149">
        <v>3</v>
      </c>
      <c r="BU220" s="149"/>
      <c r="CJ220" s="28"/>
      <c r="CO220" s="28"/>
    </row>
    <row r="221" spans="1:93">
      <c r="A221" s="17">
        <v>181</v>
      </c>
      <c r="B221" s="183">
        <v>7</v>
      </c>
      <c r="C221" s="629"/>
      <c r="D221" s="18">
        <v>1</v>
      </c>
      <c r="E221" s="19"/>
      <c r="F221" s="20">
        <v>1</v>
      </c>
      <c r="G221" s="20"/>
      <c r="H221" s="20"/>
      <c r="I221" s="20"/>
      <c r="J221" s="20"/>
      <c r="K221" s="20"/>
      <c r="L221" s="20"/>
      <c r="M221" s="20"/>
      <c r="N221" s="20"/>
      <c r="O221" s="20"/>
      <c r="P221" s="19"/>
      <c r="Q221" s="19"/>
      <c r="R221" s="145">
        <v>1</v>
      </c>
      <c r="S221" s="145"/>
      <c r="T221" s="145"/>
      <c r="U221" s="145"/>
      <c r="V221" s="10"/>
      <c r="W221" s="10"/>
      <c r="X221" s="10">
        <v>3</v>
      </c>
      <c r="Y221" s="10"/>
      <c r="Z221" s="146"/>
      <c r="AA221" s="146"/>
      <c r="AB221" s="146">
        <v>3</v>
      </c>
      <c r="AC221" s="146"/>
      <c r="AD221" s="147"/>
      <c r="AE221" s="147"/>
      <c r="AF221" s="147">
        <v>3</v>
      </c>
      <c r="AG221" s="147"/>
      <c r="AH221" s="148"/>
      <c r="AI221" s="148"/>
      <c r="AJ221" s="148"/>
      <c r="AK221" s="148">
        <v>4</v>
      </c>
      <c r="AL221" s="149"/>
      <c r="AM221" s="149"/>
      <c r="AN221" s="149"/>
      <c r="AO221" s="149">
        <v>4</v>
      </c>
      <c r="AP221" s="10"/>
      <c r="AQ221" s="10"/>
      <c r="AR221" s="10"/>
      <c r="AS221" s="10">
        <v>4</v>
      </c>
      <c r="AT221" s="150"/>
      <c r="AU221" s="150"/>
      <c r="AV221" s="150"/>
      <c r="AW221" s="150">
        <v>4</v>
      </c>
      <c r="AX221" s="145"/>
      <c r="AY221" s="145"/>
      <c r="AZ221" s="145"/>
      <c r="BA221" s="145">
        <v>4</v>
      </c>
      <c r="BB221" s="10"/>
      <c r="BC221" s="10"/>
      <c r="BD221" s="10">
        <v>3</v>
      </c>
      <c r="BE221" s="10"/>
      <c r="BF221" s="146"/>
      <c r="BG221" s="146"/>
      <c r="BH221" s="146"/>
      <c r="BI221" s="146">
        <v>4</v>
      </c>
      <c r="BJ221" s="147"/>
      <c r="BK221" s="147"/>
      <c r="BL221" s="147"/>
      <c r="BM221" s="147">
        <v>4</v>
      </c>
      <c r="BN221" s="148"/>
      <c r="BO221" s="148"/>
      <c r="BP221" s="148"/>
      <c r="BQ221" s="148">
        <v>4</v>
      </c>
      <c r="BR221" s="149"/>
      <c r="BS221" s="149"/>
      <c r="BT221" s="149"/>
      <c r="BU221" s="149">
        <v>4</v>
      </c>
      <c r="CJ221" s="28"/>
      <c r="CO221" s="28"/>
    </row>
    <row r="222" spans="1:93">
      <c r="A222" s="17">
        <v>182</v>
      </c>
      <c r="B222" s="183">
        <v>8</v>
      </c>
      <c r="C222" s="629"/>
      <c r="D222" s="18">
        <v>1</v>
      </c>
      <c r="E222" s="19"/>
      <c r="F222" s="20"/>
      <c r="G222" s="20"/>
      <c r="H222" s="20"/>
      <c r="I222" s="20"/>
      <c r="J222" s="20">
        <v>1</v>
      </c>
      <c r="K222" s="20"/>
      <c r="L222" s="20"/>
      <c r="M222" s="20"/>
      <c r="N222" s="20"/>
      <c r="O222" s="20"/>
      <c r="P222" s="19"/>
      <c r="Q222" s="19"/>
      <c r="R222" s="145"/>
      <c r="S222" s="145"/>
      <c r="T222" s="145"/>
      <c r="U222" s="145">
        <v>4</v>
      </c>
      <c r="V222" s="10"/>
      <c r="W222" s="10"/>
      <c r="X222" s="10"/>
      <c r="Y222" s="10">
        <v>4</v>
      </c>
      <c r="Z222" s="146"/>
      <c r="AA222" s="146"/>
      <c r="AB222" s="146"/>
      <c r="AC222" s="146">
        <v>4</v>
      </c>
      <c r="AD222" s="147"/>
      <c r="AE222" s="147"/>
      <c r="AF222" s="147"/>
      <c r="AG222" s="147">
        <v>4</v>
      </c>
      <c r="AH222" s="148"/>
      <c r="AI222" s="148"/>
      <c r="AJ222" s="148"/>
      <c r="AK222" s="148">
        <v>4</v>
      </c>
      <c r="AL222" s="149"/>
      <c r="AM222" s="149"/>
      <c r="AN222" s="149"/>
      <c r="AO222" s="149">
        <v>4</v>
      </c>
      <c r="AP222" s="10"/>
      <c r="AQ222" s="10"/>
      <c r="AR222" s="10">
        <v>3</v>
      </c>
      <c r="AS222" s="10"/>
      <c r="AT222" s="150"/>
      <c r="AU222" s="150"/>
      <c r="AV222" s="150">
        <v>3</v>
      </c>
      <c r="AW222" s="150"/>
      <c r="AX222" s="145"/>
      <c r="AY222" s="145"/>
      <c r="AZ222" s="145"/>
      <c r="BA222" s="145">
        <v>4</v>
      </c>
      <c r="BB222" s="10"/>
      <c r="BC222" s="10"/>
      <c r="BD222" s="10">
        <v>3</v>
      </c>
      <c r="BE222" s="10"/>
      <c r="BF222" s="146"/>
      <c r="BG222" s="146"/>
      <c r="BH222" s="146">
        <v>3</v>
      </c>
      <c r="BI222" s="146"/>
      <c r="BJ222" s="147"/>
      <c r="BK222" s="147"/>
      <c r="BL222" s="147">
        <v>3</v>
      </c>
      <c r="BM222" s="147"/>
      <c r="BN222" s="148"/>
      <c r="BO222" s="148"/>
      <c r="BP222" s="148"/>
      <c r="BQ222" s="148">
        <v>4</v>
      </c>
      <c r="BR222" s="149"/>
      <c r="BS222" s="149"/>
      <c r="BT222" s="149">
        <v>3</v>
      </c>
      <c r="BU222" s="149"/>
      <c r="CJ222" s="28"/>
      <c r="CO222" s="28"/>
    </row>
    <row r="223" spans="1:93">
      <c r="A223" s="17">
        <v>183</v>
      </c>
      <c r="B223" s="183">
        <v>9</v>
      </c>
      <c r="C223" s="629"/>
      <c r="D223" s="18">
        <v>1</v>
      </c>
      <c r="E223" s="19"/>
      <c r="F223" s="20"/>
      <c r="G223" s="20"/>
      <c r="H223" s="20">
        <v>1</v>
      </c>
      <c r="I223" s="20"/>
      <c r="J223" s="20"/>
      <c r="K223" s="20"/>
      <c r="L223" s="20"/>
      <c r="M223" s="20"/>
      <c r="N223" s="20"/>
      <c r="O223" s="20"/>
      <c r="P223" s="19"/>
      <c r="Q223" s="19"/>
      <c r="R223" s="145"/>
      <c r="S223" s="145"/>
      <c r="T223" s="145">
        <v>3</v>
      </c>
      <c r="U223" s="145"/>
      <c r="V223" s="10"/>
      <c r="W223" s="10"/>
      <c r="X223" s="10">
        <v>3</v>
      </c>
      <c r="Y223" s="10"/>
      <c r="Z223" s="146"/>
      <c r="AA223" s="146"/>
      <c r="AB223" s="146"/>
      <c r="AC223" s="146">
        <v>4</v>
      </c>
      <c r="AD223" s="147"/>
      <c r="AE223" s="147"/>
      <c r="AF223" s="147">
        <v>3</v>
      </c>
      <c r="AG223" s="147"/>
      <c r="AH223" s="148"/>
      <c r="AI223" s="148"/>
      <c r="AJ223" s="148">
        <v>3</v>
      </c>
      <c r="AK223" s="148"/>
      <c r="AL223" s="149"/>
      <c r="AM223" s="149"/>
      <c r="AN223" s="149"/>
      <c r="AO223" s="149">
        <v>4</v>
      </c>
      <c r="AP223" s="10"/>
      <c r="AQ223" s="10"/>
      <c r="AR223" s="10"/>
      <c r="AS223" s="10">
        <v>4</v>
      </c>
      <c r="AT223" s="150"/>
      <c r="AU223" s="150"/>
      <c r="AV223" s="150"/>
      <c r="AW223" s="150">
        <v>4</v>
      </c>
      <c r="AX223" s="145"/>
      <c r="AY223" s="145"/>
      <c r="AZ223" s="145"/>
      <c r="BA223" s="145">
        <v>4</v>
      </c>
      <c r="BB223" s="10"/>
      <c r="BC223" s="10"/>
      <c r="BD223" s="10"/>
      <c r="BE223" s="10">
        <v>4</v>
      </c>
      <c r="BF223" s="146"/>
      <c r="BG223" s="146"/>
      <c r="BH223" s="146"/>
      <c r="BI223" s="146">
        <v>4</v>
      </c>
      <c r="BJ223" s="147"/>
      <c r="BK223" s="147"/>
      <c r="BL223" s="147"/>
      <c r="BM223" s="147">
        <v>4</v>
      </c>
      <c r="BN223" s="148"/>
      <c r="BO223" s="148"/>
      <c r="BP223" s="148"/>
      <c r="BQ223" s="148">
        <v>4</v>
      </c>
      <c r="BR223" s="149"/>
      <c r="BS223" s="149"/>
      <c r="BT223" s="149"/>
      <c r="BU223" s="149">
        <v>4</v>
      </c>
      <c r="CJ223" s="28"/>
      <c r="CO223" s="28"/>
    </row>
    <row r="224" spans="1:93">
      <c r="A224" s="17">
        <v>184</v>
      </c>
      <c r="B224" s="183">
        <v>10</v>
      </c>
      <c r="C224" s="629"/>
      <c r="D224" s="18">
        <v>1</v>
      </c>
      <c r="E224" s="19"/>
      <c r="F224" s="20">
        <v>1</v>
      </c>
      <c r="G224" s="20"/>
      <c r="H224" s="20"/>
      <c r="I224" s="20"/>
      <c r="J224" s="20"/>
      <c r="K224" s="20"/>
      <c r="L224" s="20"/>
      <c r="M224" s="20"/>
      <c r="N224" s="20"/>
      <c r="O224" s="20"/>
      <c r="P224" s="19"/>
      <c r="Q224" s="19"/>
      <c r="R224" s="145"/>
      <c r="S224" s="145"/>
      <c r="T224" s="145"/>
      <c r="U224" s="145">
        <v>4</v>
      </c>
      <c r="V224" s="10"/>
      <c r="W224" s="10"/>
      <c r="X224" s="10">
        <v>3</v>
      </c>
      <c r="Y224" s="10"/>
      <c r="Z224" s="146"/>
      <c r="AA224" s="146"/>
      <c r="AB224" s="146"/>
      <c r="AC224" s="146">
        <v>4</v>
      </c>
      <c r="AD224" s="147"/>
      <c r="AE224" s="147"/>
      <c r="AF224" s="147"/>
      <c r="AG224" s="147">
        <v>4</v>
      </c>
      <c r="AH224" s="148"/>
      <c r="AI224" s="148"/>
      <c r="AJ224" s="148"/>
      <c r="AK224" s="148">
        <v>4</v>
      </c>
      <c r="AL224" s="149"/>
      <c r="AM224" s="149"/>
      <c r="AN224" s="149">
        <v>3</v>
      </c>
      <c r="AO224" s="149"/>
      <c r="AP224" s="10"/>
      <c r="AQ224" s="10"/>
      <c r="AR224" s="10"/>
      <c r="AS224" s="10">
        <v>4</v>
      </c>
      <c r="AT224" s="150"/>
      <c r="AU224" s="150"/>
      <c r="AV224" s="150">
        <v>3</v>
      </c>
      <c r="AW224" s="150"/>
      <c r="AX224" s="145"/>
      <c r="AY224" s="145"/>
      <c r="AZ224" s="145"/>
      <c r="BA224" s="145">
        <v>4</v>
      </c>
      <c r="BB224" s="10"/>
      <c r="BC224" s="10"/>
      <c r="BD224" s="10"/>
      <c r="BE224" s="10">
        <v>4</v>
      </c>
      <c r="BF224" s="146"/>
      <c r="BG224" s="146"/>
      <c r="BH224" s="146"/>
      <c r="BI224" s="146">
        <v>4</v>
      </c>
      <c r="BJ224" s="147"/>
      <c r="BK224" s="147"/>
      <c r="BL224" s="147"/>
      <c r="BM224" s="147">
        <v>4</v>
      </c>
      <c r="BN224" s="148"/>
      <c r="BO224" s="148"/>
      <c r="BP224" s="148"/>
      <c r="BQ224" s="148">
        <v>4</v>
      </c>
      <c r="BR224" s="149"/>
      <c r="BS224" s="149"/>
      <c r="BT224" s="149"/>
      <c r="BU224" s="149">
        <v>4</v>
      </c>
      <c r="CJ224" s="28"/>
      <c r="CO224" s="28"/>
    </row>
    <row r="225" spans="1:93" ht="23.25" customHeight="1">
      <c r="A225" s="17"/>
      <c r="B225" s="337">
        <v>1</v>
      </c>
      <c r="C225" s="338" t="s">
        <v>353</v>
      </c>
      <c r="D225" s="18"/>
      <c r="E225" s="19">
        <v>1</v>
      </c>
      <c r="F225" s="20"/>
      <c r="G225" s="20"/>
      <c r="H225" s="20"/>
      <c r="I225" s="20"/>
      <c r="J225" s="20">
        <v>1</v>
      </c>
      <c r="K225" s="20"/>
      <c r="L225" s="20"/>
      <c r="M225" s="20"/>
      <c r="N225" s="20"/>
      <c r="O225" s="20"/>
      <c r="P225" s="19"/>
      <c r="Q225" s="19"/>
      <c r="R225" s="145"/>
      <c r="S225" s="145"/>
      <c r="T225" s="145">
        <v>3</v>
      </c>
      <c r="U225" s="145"/>
      <c r="V225" s="10"/>
      <c r="W225" s="10"/>
      <c r="X225" s="10">
        <v>3</v>
      </c>
      <c r="Y225" s="10"/>
      <c r="Z225" s="146"/>
      <c r="AA225" s="146"/>
      <c r="AB225" s="146">
        <v>3</v>
      </c>
      <c r="AC225" s="146"/>
      <c r="AD225" s="147"/>
      <c r="AE225" s="147"/>
      <c r="AF225" s="147">
        <v>3</v>
      </c>
      <c r="AG225" s="147"/>
      <c r="AH225" s="148"/>
      <c r="AI225" s="148"/>
      <c r="AJ225" s="148">
        <v>3</v>
      </c>
      <c r="AK225" s="148"/>
      <c r="AL225" s="149"/>
      <c r="AM225" s="149"/>
      <c r="AN225" s="149">
        <v>3</v>
      </c>
      <c r="AO225" s="149"/>
      <c r="AP225" s="10"/>
      <c r="AQ225" s="10"/>
      <c r="AR225" s="10">
        <v>3</v>
      </c>
      <c r="AS225" s="10"/>
      <c r="AT225" s="150"/>
      <c r="AU225" s="150"/>
      <c r="AV225" s="150">
        <v>3</v>
      </c>
      <c r="AW225" s="150"/>
      <c r="AX225" s="145"/>
      <c r="AY225" s="145"/>
      <c r="AZ225" s="145">
        <v>3</v>
      </c>
      <c r="BA225" s="145"/>
      <c r="BB225" s="10"/>
      <c r="BC225" s="10"/>
      <c r="BD225" s="10">
        <v>3</v>
      </c>
      <c r="BE225" s="10"/>
      <c r="BF225" s="146"/>
      <c r="BG225" s="146"/>
      <c r="BH225" s="146"/>
      <c r="BI225" s="146">
        <v>4</v>
      </c>
      <c r="BJ225" s="147"/>
      <c r="BK225" s="147"/>
      <c r="BL225" s="147"/>
      <c r="BM225" s="147">
        <v>4</v>
      </c>
      <c r="BN225" s="148"/>
      <c r="BO225" s="148"/>
      <c r="BP225" s="148"/>
      <c r="BQ225" s="148">
        <v>4</v>
      </c>
      <c r="BR225" s="149"/>
      <c r="BS225" s="149"/>
      <c r="BT225" s="149">
        <v>3</v>
      </c>
      <c r="BU225" s="149"/>
      <c r="CJ225" s="28"/>
      <c r="CO225" s="28"/>
    </row>
    <row r="226" spans="1:93">
      <c r="A226" s="17"/>
      <c r="B226" s="335">
        <v>1</v>
      </c>
      <c r="C226" s="785" t="s">
        <v>342</v>
      </c>
      <c r="D226" s="18"/>
      <c r="E226" s="19">
        <v>1</v>
      </c>
      <c r="F226" s="20"/>
      <c r="G226" s="20"/>
      <c r="H226" s="20"/>
      <c r="I226" s="20"/>
      <c r="J226" s="20">
        <v>1</v>
      </c>
      <c r="K226" s="20"/>
      <c r="L226" s="20"/>
      <c r="M226" s="20"/>
      <c r="N226" s="20"/>
      <c r="O226" s="20"/>
      <c r="P226" s="19"/>
      <c r="Q226" s="19"/>
      <c r="R226" s="145"/>
      <c r="S226" s="145"/>
      <c r="T226" s="145"/>
      <c r="U226" s="145">
        <v>4</v>
      </c>
      <c r="V226" s="10"/>
      <c r="W226" s="10"/>
      <c r="X226" s="10"/>
      <c r="Y226" s="10">
        <v>4</v>
      </c>
      <c r="Z226" s="146"/>
      <c r="AA226" s="146"/>
      <c r="AB226" s="146"/>
      <c r="AC226" s="146">
        <v>4</v>
      </c>
      <c r="AD226" s="147"/>
      <c r="AE226" s="147"/>
      <c r="AF226" s="147">
        <v>3</v>
      </c>
      <c r="AG226" s="147"/>
      <c r="AH226" s="148"/>
      <c r="AI226" s="148"/>
      <c r="AJ226" s="148"/>
      <c r="AK226" s="148">
        <v>4</v>
      </c>
      <c r="AL226" s="149"/>
      <c r="AM226" s="149"/>
      <c r="AN226" s="149"/>
      <c r="AO226" s="149">
        <v>4</v>
      </c>
      <c r="AP226" s="10"/>
      <c r="AQ226" s="10"/>
      <c r="AR226" s="10"/>
      <c r="AS226" s="10">
        <v>4</v>
      </c>
      <c r="AT226" s="150"/>
      <c r="AU226" s="150"/>
      <c r="AV226" s="150"/>
      <c r="AW226" s="150">
        <v>4</v>
      </c>
      <c r="AX226" s="145"/>
      <c r="AY226" s="145"/>
      <c r="AZ226" s="145"/>
      <c r="BA226" s="145">
        <v>4</v>
      </c>
      <c r="BB226" s="10"/>
      <c r="BC226" s="10"/>
      <c r="BD226" s="10">
        <v>3</v>
      </c>
      <c r="BE226" s="10"/>
      <c r="BF226" s="146"/>
      <c r="BG226" s="146"/>
      <c r="BH226" s="146"/>
      <c r="BI226" s="146">
        <v>4</v>
      </c>
      <c r="BJ226" s="147"/>
      <c r="BK226" s="147"/>
      <c r="BL226" s="147"/>
      <c r="BM226" s="147">
        <v>4</v>
      </c>
      <c r="BN226" s="148"/>
      <c r="BO226" s="148"/>
      <c r="BP226" s="148"/>
      <c r="BQ226" s="148">
        <v>4</v>
      </c>
      <c r="BR226" s="149"/>
      <c r="BS226" s="149"/>
      <c r="BT226" s="149"/>
      <c r="BU226" s="149">
        <v>4</v>
      </c>
      <c r="CJ226" s="28"/>
      <c r="CO226" s="28"/>
    </row>
    <row r="227" spans="1:93">
      <c r="A227" s="17"/>
      <c r="B227" s="335">
        <v>2</v>
      </c>
      <c r="C227" s="785"/>
      <c r="D227" s="18"/>
      <c r="E227" s="19">
        <v>1</v>
      </c>
      <c r="F227" s="20"/>
      <c r="G227" s="20"/>
      <c r="H227" s="20">
        <v>1</v>
      </c>
      <c r="I227" s="20"/>
      <c r="J227" s="20"/>
      <c r="K227" s="20"/>
      <c r="L227" s="20"/>
      <c r="M227" s="20"/>
      <c r="N227" s="20"/>
      <c r="O227" s="20"/>
      <c r="P227" s="19"/>
      <c r="Q227" s="19"/>
      <c r="R227" s="145"/>
      <c r="S227" s="145"/>
      <c r="T227" s="145"/>
      <c r="U227" s="145">
        <v>4</v>
      </c>
      <c r="V227" s="10"/>
      <c r="W227" s="10"/>
      <c r="X227" s="10">
        <v>3</v>
      </c>
      <c r="Y227" s="10"/>
      <c r="Z227" s="146"/>
      <c r="AA227" s="146"/>
      <c r="AB227" s="146">
        <v>3</v>
      </c>
      <c r="AC227" s="146"/>
      <c r="AD227" s="147"/>
      <c r="AE227" s="147"/>
      <c r="AF227" s="147"/>
      <c r="AG227" s="147">
        <v>4</v>
      </c>
      <c r="AH227" s="148"/>
      <c r="AI227" s="148"/>
      <c r="AJ227" s="148"/>
      <c r="AK227" s="148">
        <v>4</v>
      </c>
      <c r="AL227" s="149"/>
      <c r="AM227" s="149"/>
      <c r="AN227" s="149"/>
      <c r="AO227" s="149">
        <v>4</v>
      </c>
      <c r="AP227" s="10"/>
      <c r="AQ227" s="10"/>
      <c r="AR227" s="10"/>
      <c r="AS227" s="10">
        <v>4</v>
      </c>
      <c r="AT227" s="150"/>
      <c r="AU227" s="150"/>
      <c r="AV227" s="150"/>
      <c r="AW227" s="150">
        <v>4</v>
      </c>
      <c r="AX227" s="145"/>
      <c r="AY227" s="145"/>
      <c r="AZ227" s="145"/>
      <c r="BA227" s="145">
        <v>4</v>
      </c>
      <c r="BB227" s="10"/>
      <c r="BC227" s="10"/>
      <c r="BD227" s="10"/>
      <c r="BE227" s="10">
        <v>4</v>
      </c>
      <c r="BF227" s="146"/>
      <c r="BG227" s="146"/>
      <c r="BH227" s="146"/>
      <c r="BI227" s="146">
        <v>4</v>
      </c>
      <c r="BJ227" s="147"/>
      <c r="BK227" s="147"/>
      <c r="BL227" s="147"/>
      <c r="BM227" s="147">
        <v>4</v>
      </c>
      <c r="BN227" s="148"/>
      <c r="BO227" s="148"/>
      <c r="BP227" s="148"/>
      <c r="BQ227" s="148">
        <v>4</v>
      </c>
      <c r="BR227" s="149"/>
      <c r="BS227" s="149"/>
      <c r="BT227" s="149"/>
      <c r="BU227" s="149">
        <v>4</v>
      </c>
      <c r="CJ227" s="28"/>
      <c r="CO227" s="28"/>
    </row>
    <row r="228" spans="1:93">
      <c r="A228" s="17"/>
      <c r="B228" s="335">
        <v>3</v>
      </c>
      <c r="C228" s="785"/>
      <c r="D228" s="18">
        <v>1</v>
      </c>
      <c r="E228" s="19"/>
      <c r="F228" s="20"/>
      <c r="G228" s="20"/>
      <c r="H228" s="20">
        <v>1</v>
      </c>
      <c r="I228" s="20"/>
      <c r="J228" s="20"/>
      <c r="K228" s="20"/>
      <c r="L228" s="20"/>
      <c r="M228" s="20"/>
      <c r="N228" s="20"/>
      <c r="O228" s="20"/>
      <c r="P228" s="19"/>
      <c r="Q228" s="19"/>
      <c r="R228" s="145"/>
      <c r="S228" s="145"/>
      <c r="T228" s="145"/>
      <c r="U228" s="145">
        <v>4</v>
      </c>
      <c r="V228" s="10"/>
      <c r="W228" s="10"/>
      <c r="X228" s="10"/>
      <c r="Y228" s="10">
        <v>4</v>
      </c>
      <c r="Z228" s="146"/>
      <c r="AA228" s="146"/>
      <c r="AB228" s="146"/>
      <c r="AC228" s="146">
        <v>4</v>
      </c>
      <c r="AD228" s="147"/>
      <c r="AE228" s="147"/>
      <c r="AF228" s="147"/>
      <c r="AG228" s="147">
        <v>4</v>
      </c>
      <c r="AH228" s="148"/>
      <c r="AI228" s="148"/>
      <c r="AJ228" s="148"/>
      <c r="AK228" s="148">
        <v>4</v>
      </c>
      <c r="AL228" s="149"/>
      <c r="AM228" s="149"/>
      <c r="AN228" s="149">
        <v>3</v>
      </c>
      <c r="AO228" s="149"/>
      <c r="AP228" s="10"/>
      <c r="AQ228" s="10"/>
      <c r="AR228" s="10"/>
      <c r="AS228" s="10">
        <v>4</v>
      </c>
      <c r="AT228" s="150"/>
      <c r="AU228" s="150"/>
      <c r="AV228" s="150"/>
      <c r="AW228" s="150">
        <v>4</v>
      </c>
      <c r="AX228" s="145"/>
      <c r="AY228" s="145"/>
      <c r="AZ228" s="145"/>
      <c r="BA228" s="145">
        <v>4</v>
      </c>
      <c r="BB228" s="10"/>
      <c r="BC228" s="10"/>
      <c r="BD228" s="10">
        <v>3</v>
      </c>
      <c r="BE228" s="10"/>
      <c r="BF228" s="146"/>
      <c r="BG228" s="146"/>
      <c r="BH228" s="146"/>
      <c r="BI228" s="146">
        <v>4</v>
      </c>
      <c r="BJ228" s="147"/>
      <c r="BK228" s="147"/>
      <c r="BL228" s="147"/>
      <c r="BM228" s="147">
        <v>4</v>
      </c>
      <c r="BN228" s="148"/>
      <c r="BO228" s="148"/>
      <c r="BP228" s="148"/>
      <c r="BQ228" s="148">
        <v>4</v>
      </c>
      <c r="BR228" s="149"/>
      <c r="BS228" s="149"/>
      <c r="BT228" s="149"/>
      <c r="BU228" s="149">
        <v>4</v>
      </c>
      <c r="CJ228" s="28"/>
      <c r="CO228" s="28"/>
    </row>
    <row r="229" spans="1:93">
      <c r="A229" s="17"/>
      <c r="B229" s="335">
        <v>4</v>
      </c>
      <c r="C229" s="785"/>
      <c r="D229" s="18"/>
      <c r="E229" s="19">
        <v>1</v>
      </c>
      <c r="F229" s="20"/>
      <c r="G229" s="20">
        <v>1</v>
      </c>
      <c r="H229" s="20"/>
      <c r="I229" s="20"/>
      <c r="J229" s="20"/>
      <c r="K229" s="20"/>
      <c r="L229" s="20"/>
      <c r="M229" s="20"/>
      <c r="N229" s="20"/>
      <c r="O229" s="20"/>
      <c r="P229" s="19"/>
      <c r="Q229" s="19"/>
      <c r="R229" s="145"/>
      <c r="S229" s="145"/>
      <c r="T229" s="145">
        <v>3</v>
      </c>
      <c r="U229" s="145"/>
      <c r="V229" s="10"/>
      <c r="W229" s="10"/>
      <c r="X229" s="10">
        <v>3</v>
      </c>
      <c r="Y229" s="10"/>
      <c r="Z229" s="146"/>
      <c r="AA229" s="146"/>
      <c r="AB229" s="146">
        <v>3</v>
      </c>
      <c r="AC229" s="146"/>
      <c r="AD229" s="147"/>
      <c r="AE229" s="147"/>
      <c r="AF229" s="147">
        <v>3</v>
      </c>
      <c r="AG229" s="147"/>
      <c r="AH229" s="148"/>
      <c r="AI229" s="148"/>
      <c r="AJ229" s="148">
        <v>3</v>
      </c>
      <c r="AK229" s="148"/>
      <c r="AL229" s="149"/>
      <c r="AM229" s="149"/>
      <c r="AN229" s="149">
        <v>3</v>
      </c>
      <c r="AO229" s="149"/>
      <c r="AP229" s="10"/>
      <c r="AQ229" s="10">
        <v>2</v>
      </c>
      <c r="AR229" s="10"/>
      <c r="AS229" s="10"/>
      <c r="AT229" s="150"/>
      <c r="AU229" s="150"/>
      <c r="AV229" s="150">
        <v>3</v>
      </c>
      <c r="AW229" s="150"/>
      <c r="AX229" s="145"/>
      <c r="AY229" s="145"/>
      <c r="AZ229" s="145">
        <v>3</v>
      </c>
      <c r="BA229" s="145"/>
      <c r="BB229" s="10"/>
      <c r="BC229" s="10"/>
      <c r="BD229" s="10">
        <v>3</v>
      </c>
      <c r="BE229" s="10"/>
      <c r="BF229" s="146"/>
      <c r="BG229" s="146"/>
      <c r="BH229" s="146">
        <v>3</v>
      </c>
      <c r="BI229" s="146"/>
      <c r="BJ229" s="147"/>
      <c r="BK229" s="147"/>
      <c r="BL229" s="147">
        <v>3</v>
      </c>
      <c r="BM229" s="147"/>
      <c r="BN229" s="148"/>
      <c r="BO229" s="148"/>
      <c r="BP229" s="148">
        <v>3</v>
      </c>
      <c r="BQ229" s="148"/>
      <c r="BR229" s="149"/>
      <c r="BS229" s="149"/>
      <c r="BT229" s="149"/>
      <c r="BU229" s="149">
        <v>4</v>
      </c>
      <c r="CJ229" s="28"/>
      <c r="CO229" s="28"/>
    </row>
    <row r="230" spans="1:93">
      <c r="A230" s="17"/>
      <c r="B230" s="335">
        <v>5</v>
      </c>
      <c r="C230" s="785"/>
      <c r="D230" s="18">
        <v>1</v>
      </c>
      <c r="E230" s="19"/>
      <c r="F230" s="20"/>
      <c r="G230" s="20"/>
      <c r="H230" s="20">
        <v>1</v>
      </c>
      <c r="I230" s="20"/>
      <c r="J230" s="20"/>
      <c r="K230" s="20"/>
      <c r="L230" s="20"/>
      <c r="M230" s="20"/>
      <c r="N230" s="20"/>
      <c r="O230" s="20"/>
      <c r="P230" s="19"/>
      <c r="Q230" s="19"/>
      <c r="R230" s="145"/>
      <c r="S230" s="145"/>
      <c r="T230" s="145">
        <v>3</v>
      </c>
      <c r="U230" s="145"/>
      <c r="V230" s="10"/>
      <c r="W230" s="10"/>
      <c r="X230" s="10">
        <v>3</v>
      </c>
      <c r="Y230" s="10"/>
      <c r="Z230" s="146"/>
      <c r="AA230" s="146"/>
      <c r="AB230" s="146">
        <v>3</v>
      </c>
      <c r="AC230" s="146"/>
      <c r="AD230" s="147"/>
      <c r="AE230" s="147"/>
      <c r="AF230" s="147">
        <v>3</v>
      </c>
      <c r="AG230" s="147"/>
      <c r="AH230" s="148"/>
      <c r="AI230" s="148"/>
      <c r="AJ230" s="148">
        <v>3</v>
      </c>
      <c r="AK230" s="148"/>
      <c r="AL230" s="149"/>
      <c r="AM230" s="149"/>
      <c r="AN230" s="149">
        <v>3</v>
      </c>
      <c r="AO230" s="149"/>
      <c r="AP230" s="10"/>
      <c r="AQ230" s="10"/>
      <c r="AR230" s="10">
        <v>3</v>
      </c>
      <c r="AS230" s="10"/>
      <c r="AT230" s="150"/>
      <c r="AU230" s="150"/>
      <c r="AV230" s="150">
        <v>3</v>
      </c>
      <c r="AW230" s="150"/>
      <c r="AX230" s="145"/>
      <c r="AY230" s="145"/>
      <c r="AZ230" s="145">
        <v>3</v>
      </c>
      <c r="BA230" s="145"/>
      <c r="BB230" s="10"/>
      <c r="BC230" s="10"/>
      <c r="BD230" s="10">
        <v>3</v>
      </c>
      <c r="BE230" s="10"/>
      <c r="BF230" s="146"/>
      <c r="BG230" s="146"/>
      <c r="BH230" s="146">
        <v>3</v>
      </c>
      <c r="BI230" s="146"/>
      <c r="BJ230" s="147"/>
      <c r="BK230" s="147"/>
      <c r="BL230" s="147">
        <v>3</v>
      </c>
      <c r="BM230" s="147"/>
      <c r="BN230" s="148"/>
      <c r="BO230" s="148"/>
      <c r="BP230" s="148">
        <v>3</v>
      </c>
      <c r="BQ230" s="148"/>
      <c r="BR230" s="149"/>
      <c r="BS230" s="149"/>
      <c r="BT230" s="149">
        <v>3</v>
      </c>
      <c r="BU230" s="149"/>
      <c r="CJ230" s="28"/>
      <c r="CO230" s="28"/>
    </row>
    <row r="231" spans="1:93">
      <c r="A231" s="17"/>
      <c r="B231" s="335">
        <v>6</v>
      </c>
      <c r="C231" s="785"/>
      <c r="D231" s="18">
        <v>1</v>
      </c>
      <c r="E231" s="19"/>
      <c r="F231" s="20"/>
      <c r="G231" s="20"/>
      <c r="H231" s="20">
        <v>1</v>
      </c>
      <c r="I231" s="20"/>
      <c r="J231" s="20"/>
      <c r="K231" s="20"/>
      <c r="L231" s="20"/>
      <c r="M231" s="20"/>
      <c r="N231" s="20"/>
      <c r="O231" s="20"/>
      <c r="P231" s="19"/>
      <c r="Q231" s="19"/>
      <c r="R231" s="145"/>
      <c r="S231" s="145"/>
      <c r="T231" s="145">
        <v>3</v>
      </c>
      <c r="U231" s="145"/>
      <c r="V231" s="10"/>
      <c r="W231" s="10"/>
      <c r="X231" s="10">
        <v>3</v>
      </c>
      <c r="Y231" s="10"/>
      <c r="Z231" s="146"/>
      <c r="AA231" s="146"/>
      <c r="AB231" s="146">
        <v>3</v>
      </c>
      <c r="AC231" s="146"/>
      <c r="AD231" s="147"/>
      <c r="AE231" s="147"/>
      <c r="AF231" s="147">
        <v>3</v>
      </c>
      <c r="AG231" s="147"/>
      <c r="AH231" s="148"/>
      <c r="AI231" s="148"/>
      <c r="AJ231" s="148"/>
      <c r="AK231" s="148">
        <v>4</v>
      </c>
      <c r="AL231" s="149"/>
      <c r="AM231" s="149"/>
      <c r="AN231" s="149">
        <v>3</v>
      </c>
      <c r="AO231" s="149"/>
      <c r="AP231" s="10"/>
      <c r="AQ231" s="10"/>
      <c r="AR231" s="10">
        <v>3</v>
      </c>
      <c r="AS231" s="10"/>
      <c r="AT231" s="150"/>
      <c r="AU231" s="150"/>
      <c r="AV231" s="150">
        <v>3</v>
      </c>
      <c r="AW231" s="150"/>
      <c r="AX231" s="145"/>
      <c r="AY231" s="145"/>
      <c r="AZ231" s="145">
        <v>3</v>
      </c>
      <c r="BA231" s="145"/>
      <c r="BB231" s="10"/>
      <c r="BC231" s="10"/>
      <c r="BD231" s="10">
        <v>3</v>
      </c>
      <c r="BE231" s="10"/>
      <c r="BF231" s="146"/>
      <c r="BG231" s="146"/>
      <c r="BH231" s="146">
        <v>3</v>
      </c>
      <c r="BI231" s="146"/>
      <c r="BJ231" s="147"/>
      <c r="BK231" s="147"/>
      <c r="BL231" s="147">
        <v>3</v>
      </c>
      <c r="BM231" s="147"/>
      <c r="BN231" s="148"/>
      <c r="BO231" s="148"/>
      <c r="BP231" s="148"/>
      <c r="BQ231" s="148">
        <v>4</v>
      </c>
      <c r="BR231" s="149"/>
      <c r="BS231" s="149"/>
      <c r="BT231" s="149"/>
      <c r="BU231" s="149">
        <v>4</v>
      </c>
      <c r="CJ231" s="28"/>
      <c r="CO231" s="28"/>
    </row>
    <row r="232" spans="1:93">
      <c r="A232" s="17"/>
      <c r="B232" s="335">
        <v>7</v>
      </c>
      <c r="C232" s="785"/>
      <c r="D232" s="18">
        <v>1</v>
      </c>
      <c r="E232" s="19"/>
      <c r="F232" s="20"/>
      <c r="G232" s="20"/>
      <c r="H232" s="20">
        <v>1</v>
      </c>
      <c r="I232" s="20"/>
      <c r="J232" s="20"/>
      <c r="K232" s="20"/>
      <c r="L232" s="20"/>
      <c r="M232" s="20"/>
      <c r="N232" s="20"/>
      <c r="O232" s="20"/>
      <c r="P232" s="19"/>
      <c r="Q232" s="19"/>
      <c r="R232" s="145"/>
      <c r="S232" s="145"/>
      <c r="T232" s="145">
        <v>3</v>
      </c>
      <c r="U232" s="145"/>
      <c r="V232" s="10"/>
      <c r="W232" s="10"/>
      <c r="X232" s="10">
        <v>3</v>
      </c>
      <c r="Y232" s="10"/>
      <c r="Z232" s="146"/>
      <c r="AA232" s="146"/>
      <c r="AB232" s="146"/>
      <c r="AC232" s="146">
        <v>4</v>
      </c>
      <c r="AD232" s="147"/>
      <c r="AE232" s="147"/>
      <c r="AF232" s="147">
        <v>3</v>
      </c>
      <c r="AG232" s="147"/>
      <c r="AH232" s="148"/>
      <c r="AI232" s="148"/>
      <c r="AJ232" s="148"/>
      <c r="AK232" s="148">
        <v>4</v>
      </c>
      <c r="AL232" s="149"/>
      <c r="AM232" s="149"/>
      <c r="AN232" s="149">
        <v>3</v>
      </c>
      <c r="AO232" s="149"/>
      <c r="AP232" s="10"/>
      <c r="AQ232" s="10"/>
      <c r="AR232" s="10">
        <v>3</v>
      </c>
      <c r="AS232" s="10"/>
      <c r="AT232" s="150"/>
      <c r="AU232" s="150"/>
      <c r="AV232" s="150">
        <v>3</v>
      </c>
      <c r="AW232" s="150"/>
      <c r="AX232" s="145"/>
      <c r="AY232" s="145"/>
      <c r="AZ232" s="145"/>
      <c r="BA232" s="145">
        <v>4</v>
      </c>
      <c r="BB232" s="10"/>
      <c r="BC232" s="10"/>
      <c r="BD232" s="10">
        <v>3</v>
      </c>
      <c r="BE232" s="10"/>
      <c r="BF232" s="146"/>
      <c r="BG232" s="146"/>
      <c r="BH232" s="146">
        <v>3</v>
      </c>
      <c r="BI232" s="146"/>
      <c r="BJ232" s="147"/>
      <c r="BK232" s="147"/>
      <c r="BL232" s="147">
        <v>3</v>
      </c>
      <c r="BM232" s="147"/>
      <c r="BN232" s="148"/>
      <c r="BO232" s="148"/>
      <c r="BP232" s="148"/>
      <c r="BQ232" s="148">
        <v>4</v>
      </c>
      <c r="BR232" s="149"/>
      <c r="BS232" s="149"/>
      <c r="BT232" s="149"/>
      <c r="BU232" s="149">
        <v>4</v>
      </c>
      <c r="CJ232" s="28"/>
      <c r="CO232" s="28"/>
    </row>
    <row r="233" spans="1:93">
      <c r="A233" s="17"/>
      <c r="B233" s="335">
        <v>8</v>
      </c>
      <c r="C233" s="785"/>
      <c r="D233" s="18">
        <v>1</v>
      </c>
      <c r="E233" s="19"/>
      <c r="F233" s="20"/>
      <c r="G233" s="20"/>
      <c r="H233" s="20">
        <v>1</v>
      </c>
      <c r="I233" s="20"/>
      <c r="J233" s="20"/>
      <c r="K233" s="20"/>
      <c r="L233" s="20"/>
      <c r="M233" s="20"/>
      <c r="N233" s="20"/>
      <c r="O233" s="20"/>
      <c r="P233" s="19"/>
      <c r="Q233" s="19"/>
      <c r="R233" s="145"/>
      <c r="S233" s="145"/>
      <c r="T233" s="145">
        <v>3</v>
      </c>
      <c r="U233" s="145"/>
      <c r="V233" s="10"/>
      <c r="W233" s="10"/>
      <c r="X233" s="10">
        <v>3</v>
      </c>
      <c r="Y233" s="10"/>
      <c r="Z233" s="146"/>
      <c r="AA233" s="146"/>
      <c r="AB233" s="146"/>
      <c r="AC233" s="146">
        <v>4</v>
      </c>
      <c r="AD233" s="147"/>
      <c r="AE233" s="147"/>
      <c r="AF233" s="147">
        <v>3</v>
      </c>
      <c r="AG233" s="147"/>
      <c r="AH233" s="148"/>
      <c r="AI233" s="148"/>
      <c r="AJ233" s="148"/>
      <c r="AK233" s="148">
        <v>4</v>
      </c>
      <c r="AL233" s="149"/>
      <c r="AM233" s="149"/>
      <c r="AN233" s="149"/>
      <c r="AO233" s="149">
        <v>4</v>
      </c>
      <c r="AP233" s="10"/>
      <c r="AQ233" s="10"/>
      <c r="AR233" s="10"/>
      <c r="AS233" s="10">
        <v>4</v>
      </c>
      <c r="AT233" s="150"/>
      <c r="AU233" s="150"/>
      <c r="AV233" s="150"/>
      <c r="AW233" s="150">
        <v>4</v>
      </c>
      <c r="AX233" s="145"/>
      <c r="AY233" s="145"/>
      <c r="AZ233" s="145"/>
      <c r="BA233" s="145">
        <v>4</v>
      </c>
      <c r="BB233" s="10"/>
      <c r="BC233" s="10"/>
      <c r="BD233" s="10"/>
      <c r="BE233" s="10">
        <v>4</v>
      </c>
      <c r="BF233" s="146"/>
      <c r="BG233" s="146"/>
      <c r="BH233" s="146"/>
      <c r="BI233" s="146">
        <v>4</v>
      </c>
      <c r="BJ233" s="147"/>
      <c r="BK233" s="147"/>
      <c r="BL233" s="147"/>
      <c r="BM233" s="147">
        <v>4</v>
      </c>
      <c r="BN233" s="148"/>
      <c r="BO233" s="148"/>
      <c r="BP233" s="148"/>
      <c r="BQ233" s="148">
        <v>4</v>
      </c>
      <c r="BR233" s="149"/>
      <c r="BS233" s="149"/>
      <c r="BT233" s="149"/>
      <c r="BU233" s="149">
        <v>4</v>
      </c>
      <c r="CJ233" s="28"/>
      <c r="CO233" s="28"/>
    </row>
    <row r="234" spans="1:93">
      <c r="A234" s="17"/>
      <c r="B234" s="335">
        <v>9</v>
      </c>
      <c r="C234" s="785"/>
      <c r="D234" s="18"/>
      <c r="E234" s="19">
        <v>1</v>
      </c>
      <c r="F234" s="20"/>
      <c r="G234" s="20"/>
      <c r="H234" s="20"/>
      <c r="I234" s="20">
        <v>1</v>
      </c>
      <c r="J234" s="20"/>
      <c r="K234" s="20"/>
      <c r="L234" s="20"/>
      <c r="M234" s="20"/>
      <c r="N234" s="20"/>
      <c r="O234" s="20"/>
      <c r="P234" s="19"/>
      <c r="Q234" s="19"/>
      <c r="R234" s="145"/>
      <c r="S234" s="145"/>
      <c r="T234" s="145">
        <v>3</v>
      </c>
      <c r="U234" s="145"/>
      <c r="V234" s="10"/>
      <c r="W234" s="10"/>
      <c r="X234" s="10">
        <v>3</v>
      </c>
      <c r="Y234" s="10"/>
      <c r="Z234" s="146"/>
      <c r="AA234" s="146"/>
      <c r="AB234" s="146">
        <v>3</v>
      </c>
      <c r="AC234" s="146"/>
      <c r="AD234" s="147"/>
      <c r="AE234" s="147"/>
      <c r="AF234" s="147">
        <v>3</v>
      </c>
      <c r="AG234" s="147"/>
      <c r="AH234" s="148"/>
      <c r="AI234" s="148"/>
      <c r="AJ234" s="148">
        <v>3</v>
      </c>
      <c r="AK234" s="148"/>
      <c r="AL234" s="149"/>
      <c r="AM234" s="149"/>
      <c r="AN234" s="149">
        <v>3</v>
      </c>
      <c r="AO234" s="149"/>
      <c r="AP234" s="10"/>
      <c r="AQ234" s="10"/>
      <c r="AR234" s="10">
        <v>3</v>
      </c>
      <c r="AS234" s="10"/>
      <c r="AT234" s="150"/>
      <c r="AU234" s="150"/>
      <c r="AV234" s="150">
        <v>3</v>
      </c>
      <c r="AW234" s="150"/>
      <c r="AX234" s="145"/>
      <c r="AY234" s="145"/>
      <c r="AZ234" s="145">
        <v>3</v>
      </c>
      <c r="BA234" s="145"/>
      <c r="BB234" s="10"/>
      <c r="BC234" s="10"/>
      <c r="BD234" s="10">
        <v>3</v>
      </c>
      <c r="BE234" s="10"/>
      <c r="BF234" s="146"/>
      <c r="BG234" s="146"/>
      <c r="BH234" s="146"/>
      <c r="BI234" s="146">
        <v>4</v>
      </c>
      <c r="BJ234" s="147"/>
      <c r="BK234" s="147"/>
      <c r="BL234" s="147"/>
      <c r="BM234" s="147">
        <v>4</v>
      </c>
      <c r="BN234" s="148"/>
      <c r="BO234" s="148"/>
      <c r="BP234" s="148">
        <v>3</v>
      </c>
      <c r="BQ234" s="148"/>
      <c r="BR234" s="149"/>
      <c r="BS234" s="149"/>
      <c r="BT234" s="149"/>
      <c r="BU234" s="149">
        <v>4</v>
      </c>
      <c r="CJ234" s="28"/>
      <c r="CO234" s="28"/>
    </row>
    <row r="235" spans="1:93">
      <c r="A235" s="17"/>
      <c r="B235" s="335">
        <v>10</v>
      </c>
      <c r="C235" s="785"/>
      <c r="D235" s="18">
        <v>1</v>
      </c>
      <c r="E235" s="19"/>
      <c r="F235" s="20"/>
      <c r="G235" s="20"/>
      <c r="H235" s="20"/>
      <c r="I235" s="20">
        <v>1</v>
      </c>
      <c r="J235" s="20"/>
      <c r="K235" s="20"/>
      <c r="L235" s="20"/>
      <c r="M235" s="20"/>
      <c r="N235" s="20"/>
      <c r="O235" s="20"/>
      <c r="P235" s="19"/>
      <c r="Q235" s="19"/>
      <c r="R235" s="145"/>
      <c r="S235" s="145"/>
      <c r="T235" s="145">
        <v>3</v>
      </c>
      <c r="U235" s="145"/>
      <c r="V235" s="10"/>
      <c r="W235" s="10"/>
      <c r="X235" s="10">
        <v>3</v>
      </c>
      <c r="Y235" s="10"/>
      <c r="Z235" s="146"/>
      <c r="AA235" s="146"/>
      <c r="AB235" s="146"/>
      <c r="AC235" s="146">
        <v>4</v>
      </c>
      <c r="AD235" s="147"/>
      <c r="AE235" s="147"/>
      <c r="AF235" s="147">
        <v>3</v>
      </c>
      <c r="AG235" s="147"/>
      <c r="AH235" s="148"/>
      <c r="AI235" s="148"/>
      <c r="AJ235" s="148">
        <v>3</v>
      </c>
      <c r="AK235" s="148"/>
      <c r="AL235" s="149"/>
      <c r="AM235" s="149"/>
      <c r="AN235" s="149"/>
      <c r="AO235" s="149">
        <v>4</v>
      </c>
      <c r="AP235" s="10"/>
      <c r="AQ235" s="10"/>
      <c r="AR235" s="10">
        <v>3</v>
      </c>
      <c r="AS235" s="10"/>
      <c r="AT235" s="150"/>
      <c r="AU235" s="150"/>
      <c r="AV235" s="150">
        <v>3</v>
      </c>
      <c r="AW235" s="150"/>
      <c r="AX235" s="145"/>
      <c r="AY235" s="145"/>
      <c r="AZ235" s="145">
        <v>3</v>
      </c>
      <c r="BA235" s="145"/>
      <c r="BB235" s="10"/>
      <c r="BC235" s="10"/>
      <c r="BD235" s="10">
        <v>3</v>
      </c>
      <c r="BE235" s="10"/>
      <c r="BF235" s="146"/>
      <c r="BG235" s="146"/>
      <c r="BH235" s="146">
        <v>3</v>
      </c>
      <c r="BI235" s="146"/>
      <c r="BJ235" s="147"/>
      <c r="BK235" s="147"/>
      <c r="BL235" s="147">
        <v>3</v>
      </c>
      <c r="BM235" s="147"/>
      <c r="BN235" s="148"/>
      <c r="BO235" s="148"/>
      <c r="BP235" s="148">
        <v>3</v>
      </c>
      <c r="BQ235" s="148"/>
      <c r="BR235" s="149"/>
      <c r="BS235" s="149"/>
      <c r="BT235" s="149">
        <v>3</v>
      </c>
      <c r="BU235" s="149"/>
      <c r="CJ235" s="28"/>
      <c r="CO235" s="28"/>
    </row>
    <row r="236" spans="1:93">
      <c r="A236" s="17"/>
      <c r="B236" s="335">
        <v>11</v>
      </c>
      <c r="C236" s="785"/>
      <c r="D236" s="18">
        <v>1</v>
      </c>
      <c r="E236" s="19"/>
      <c r="F236" s="20"/>
      <c r="G236" s="20"/>
      <c r="H236" s="20"/>
      <c r="I236" s="20"/>
      <c r="J236" s="20">
        <v>1</v>
      </c>
      <c r="K236" s="20"/>
      <c r="L236" s="20"/>
      <c r="M236" s="20"/>
      <c r="N236" s="20"/>
      <c r="O236" s="20"/>
      <c r="P236" s="19"/>
      <c r="Q236" s="19"/>
      <c r="R236" s="145"/>
      <c r="S236" s="145"/>
      <c r="T236" s="145">
        <v>3</v>
      </c>
      <c r="U236" s="145"/>
      <c r="V236" s="10"/>
      <c r="W236" s="10"/>
      <c r="X236" s="10">
        <v>3</v>
      </c>
      <c r="Y236" s="10"/>
      <c r="Z236" s="146"/>
      <c r="AA236" s="146"/>
      <c r="AB236" s="146">
        <v>3</v>
      </c>
      <c r="AC236" s="146"/>
      <c r="AD236" s="147"/>
      <c r="AE236" s="147"/>
      <c r="AF236" s="147">
        <v>3</v>
      </c>
      <c r="AG236" s="147"/>
      <c r="AH236" s="148"/>
      <c r="AI236" s="148"/>
      <c r="AJ236" s="148">
        <v>3</v>
      </c>
      <c r="AK236" s="148"/>
      <c r="AL236" s="149"/>
      <c r="AM236" s="149"/>
      <c r="AN236" s="149"/>
      <c r="AO236" s="149">
        <v>4</v>
      </c>
      <c r="AP236" s="10"/>
      <c r="AQ236" s="10"/>
      <c r="AR236" s="10">
        <v>3</v>
      </c>
      <c r="AS236" s="10"/>
      <c r="AT236" s="150"/>
      <c r="AU236" s="150"/>
      <c r="AV236" s="150">
        <v>3</v>
      </c>
      <c r="AW236" s="150"/>
      <c r="AX236" s="145"/>
      <c r="AY236" s="145"/>
      <c r="AZ236" s="145">
        <v>3</v>
      </c>
      <c r="BA236" s="145"/>
      <c r="BB236" s="10"/>
      <c r="BC236" s="10"/>
      <c r="BD236" s="10">
        <v>3</v>
      </c>
      <c r="BE236" s="10"/>
      <c r="BF236" s="146"/>
      <c r="BG236" s="146"/>
      <c r="BH236" s="146"/>
      <c r="BI236" s="146">
        <v>4</v>
      </c>
      <c r="BJ236" s="147"/>
      <c r="BK236" s="147"/>
      <c r="BL236" s="147">
        <v>3</v>
      </c>
      <c r="BM236" s="147"/>
      <c r="BN236" s="148"/>
      <c r="BO236" s="148"/>
      <c r="BP236" s="148"/>
      <c r="BQ236" s="148">
        <v>4</v>
      </c>
      <c r="BR236" s="149"/>
      <c r="BS236" s="149"/>
      <c r="BT236" s="149"/>
      <c r="BU236" s="149">
        <v>4</v>
      </c>
      <c r="CJ236" s="28"/>
      <c r="CO236" s="28"/>
    </row>
    <row r="237" spans="1:93">
      <c r="A237" s="17"/>
      <c r="B237" s="335">
        <v>12</v>
      </c>
      <c r="C237" s="785"/>
      <c r="D237" s="18"/>
      <c r="E237" s="19">
        <v>1</v>
      </c>
      <c r="F237" s="20"/>
      <c r="G237" s="20"/>
      <c r="H237" s="20">
        <v>1</v>
      </c>
      <c r="I237" s="20"/>
      <c r="J237" s="20"/>
      <c r="K237" s="20"/>
      <c r="L237" s="20"/>
      <c r="M237" s="20"/>
      <c r="N237" s="20"/>
      <c r="O237" s="20"/>
      <c r="P237" s="19"/>
      <c r="Q237" s="19"/>
      <c r="R237" s="145"/>
      <c r="S237" s="145"/>
      <c r="T237" s="145">
        <v>3</v>
      </c>
      <c r="U237" s="145"/>
      <c r="V237" s="10"/>
      <c r="W237" s="10"/>
      <c r="X237" s="10"/>
      <c r="Y237" s="10">
        <v>4</v>
      </c>
      <c r="Z237" s="146"/>
      <c r="AA237" s="146"/>
      <c r="AB237" s="146"/>
      <c r="AC237" s="146">
        <v>4</v>
      </c>
      <c r="AD237" s="147"/>
      <c r="AE237" s="147"/>
      <c r="AF237" s="147">
        <v>3</v>
      </c>
      <c r="AG237" s="147"/>
      <c r="AH237" s="148"/>
      <c r="AI237" s="148"/>
      <c r="AJ237" s="148">
        <v>3</v>
      </c>
      <c r="AK237" s="148"/>
      <c r="AL237" s="149"/>
      <c r="AM237" s="149"/>
      <c r="AN237" s="149"/>
      <c r="AO237" s="149">
        <v>4</v>
      </c>
      <c r="AP237" s="10"/>
      <c r="AQ237" s="10"/>
      <c r="AR237" s="10">
        <v>3</v>
      </c>
      <c r="AS237" s="10"/>
      <c r="AT237" s="150"/>
      <c r="AU237" s="150"/>
      <c r="AV237" s="150">
        <v>3</v>
      </c>
      <c r="AW237" s="150"/>
      <c r="AX237" s="145"/>
      <c r="AY237" s="145"/>
      <c r="AZ237" s="145">
        <v>3</v>
      </c>
      <c r="BA237" s="145"/>
      <c r="BB237" s="10"/>
      <c r="BC237" s="10"/>
      <c r="BD237" s="10">
        <v>3</v>
      </c>
      <c r="BE237" s="10"/>
      <c r="BF237" s="146"/>
      <c r="BG237" s="146"/>
      <c r="BH237" s="146"/>
      <c r="BI237" s="146">
        <v>4</v>
      </c>
      <c r="BJ237" s="147"/>
      <c r="BK237" s="147"/>
      <c r="BL237" s="147">
        <v>3</v>
      </c>
      <c r="BM237" s="147"/>
      <c r="BN237" s="148"/>
      <c r="BO237" s="148"/>
      <c r="BP237" s="148">
        <v>3</v>
      </c>
      <c r="BQ237" s="148"/>
      <c r="BR237" s="149"/>
      <c r="BS237" s="149"/>
      <c r="BT237" s="149"/>
      <c r="BU237" s="149">
        <v>4</v>
      </c>
      <c r="CJ237" s="28"/>
      <c r="CO237" s="28"/>
    </row>
    <row r="238" spans="1:93">
      <c r="A238" s="17"/>
      <c r="B238" s="335">
        <v>13</v>
      </c>
      <c r="C238" s="785"/>
      <c r="D238" s="18">
        <v>1</v>
      </c>
      <c r="E238" s="19"/>
      <c r="F238" s="20"/>
      <c r="G238" s="20">
        <v>1</v>
      </c>
      <c r="H238" s="20"/>
      <c r="I238" s="20"/>
      <c r="J238" s="20"/>
      <c r="K238" s="20"/>
      <c r="L238" s="20"/>
      <c r="M238" s="20"/>
      <c r="N238" s="20"/>
      <c r="O238" s="20"/>
      <c r="P238" s="19"/>
      <c r="Q238" s="19"/>
      <c r="R238" s="145"/>
      <c r="S238" s="145"/>
      <c r="T238" s="145">
        <v>3</v>
      </c>
      <c r="U238" s="145"/>
      <c r="V238" s="10"/>
      <c r="W238" s="10"/>
      <c r="X238" s="10">
        <v>3</v>
      </c>
      <c r="Y238" s="10"/>
      <c r="Z238" s="146"/>
      <c r="AA238" s="146"/>
      <c r="AB238" s="146">
        <v>3</v>
      </c>
      <c r="AC238" s="146"/>
      <c r="AD238" s="147"/>
      <c r="AE238" s="147"/>
      <c r="AF238" s="147"/>
      <c r="AG238" s="147">
        <v>4</v>
      </c>
      <c r="AH238" s="148"/>
      <c r="AI238" s="148"/>
      <c r="AJ238" s="148"/>
      <c r="AK238" s="148">
        <v>4</v>
      </c>
      <c r="AL238" s="149"/>
      <c r="AM238" s="149"/>
      <c r="AN238" s="149">
        <v>3</v>
      </c>
      <c r="AO238" s="149"/>
      <c r="AP238" s="10"/>
      <c r="AQ238" s="10"/>
      <c r="AR238" s="10"/>
      <c r="AS238" s="10">
        <v>4</v>
      </c>
      <c r="AT238" s="150"/>
      <c r="AU238" s="150"/>
      <c r="AV238" s="150">
        <v>3</v>
      </c>
      <c r="AW238" s="150"/>
      <c r="AX238" s="145"/>
      <c r="AY238" s="145"/>
      <c r="AZ238" s="145"/>
      <c r="BA238" s="145">
        <v>4</v>
      </c>
      <c r="BB238" s="10"/>
      <c r="BC238" s="10"/>
      <c r="BD238" s="10">
        <v>3</v>
      </c>
      <c r="BE238" s="10"/>
      <c r="BF238" s="146"/>
      <c r="BG238" s="146"/>
      <c r="BH238" s="146"/>
      <c r="BI238" s="146">
        <v>4</v>
      </c>
      <c r="BJ238" s="147"/>
      <c r="BK238" s="147"/>
      <c r="BL238" s="147"/>
      <c r="BM238" s="147">
        <v>4</v>
      </c>
      <c r="BN238" s="148"/>
      <c r="BO238" s="148"/>
      <c r="BP238" s="148"/>
      <c r="BQ238" s="148">
        <v>4</v>
      </c>
      <c r="BR238" s="149"/>
      <c r="BS238" s="149"/>
      <c r="BT238" s="149">
        <v>3</v>
      </c>
      <c r="BU238" s="149"/>
      <c r="CJ238" s="28"/>
      <c r="CO238" s="28"/>
    </row>
    <row r="239" spans="1:93">
      <c r="A239" s="17"/>
      <c r="B239" s="335">
        <v>14</v>
      </c>
      <c r="C239" s="785"/>
      <c r="D239" s="18">
        <v>1</v>
      </c>
      <c r="E239" s="19"/>
      <c r="F239" s="20">
        <v>1</v>
      </c>
      <c r="G239" s="20"/>
      <c r="H239" s="20"/>
      <c r="I239" s="20"/>
      <c r="J239" s="20"/>
      <c r="K239" s="20"/>
      <c r="L239" s="20"/>
      <c r="M239" s="20"/>
      <c r="N239" s="20"/>
      <c r="O239" s="20"/>
      <c r="P239" s="19"/>
      <c r="Q239" s="19"/>
      <c r="R239" s="145"/>
      <c r="S239" s="145"/>
      <c r="T239" s="145">
        <v>3</v>
      </c>
      <c r="U239" s="145"/>
      <c r="V239" s="10"/>
      <c r="W239" s="10"/>
      <c r="X239" s="10">
        <v>3</v>
      </c>
      <c r="Y239" s="10"/>
      <c r="Z239" s="146"/>
      <c r="AA239" s="146"/>
      <c r="AB239" s="146">
        <v>3</v>
      </c>
      <c r="AC239" s="146"/>
      <c r="AD239" s="147"/>
      <c r="AE239" s="147"/>
      <c r="AF239" s="147">
        <v>3</v>
      </c>
      <c r="AG239" s="147"/>
      <c r="AH239" s="148"/>
      <c r="AI239" s="148"/>
      <c r="AJ239" s="148">
        <v>3</v>
      </c>
      <c r="AK239" s="148"/>
      <c r="AL239" s="149"/>
      <c r="AM239" s="149"/>
      <c r="AN239" s="149">
        <v>3</v>
      </c>
      <c r="AO239" s="149"/>
      <c r="AP239" s="10"/>
      <c r="AQ239" s="10"/>
      <c r="AR239" s="10"/>
      <c r="AS239" s="10">
        <v>4</v>
      </c>
      <c r="AT239" s="150"/>
      <c r="AU239" s="150"/>
      <c r="AV239" s="150"/>
      <c r="AW239" s="150">
        <v>4</v>
      </c>
      <c r="AX239" s="145"/>
      <c r="AY239" s="145"/>
      <c r="AZ239" s="145"/>
      <c r="BA239" s="145">
        <v>4</v>
      </c>
      <c r="BB239" s="10"/>
      <c r="BC239" s="10"/>
      <c r="BD239" s="10"/>
      <c r="BE239" s="10">
        <v>4</v>
      </c>
      <c r="BF239" s="146"/>
      <c r="BG239" s="146"/>
      <c r="BH239" s="146"/>
      <c r="BI239" s="146">
        <v>4</v>
      </c>
      <c r="BJ239" s="147"/>
      <c r="BK239" s="147"/>
      <c r="BL239" s="147"/>
      <c r="BM239" s="147">
        <v>4</v>
      </c>
      <c r="BN239" s="148"/>
      <c r="BO239" s="148"/>
      <c r="BP239" s="148"/>
      <c r="BQ239" s="148">
        <v>4</v>
      </c>
      <c r="BR239" s="149"/>
      <c r="BS239" s="149"/>
      <c r="BT239" s="149"/>
      <c r="BU239" s="149">
        <v>4</v>
      </c>
      <c r="CJ239" s="28"/>
      <c r="CO239" s="28"/>
    </row>
    <row r="240" spans="1:93">
      <c r="A240" s="17"/>
      <c r="B240" s="335">
        <v>15</v>
      </c>
      <c r="C240" s="785"/>
      <c r="D240" s="18">
        <v>1</v>
      </c>
      <c r="E240" s="19"/>
      <c r="F240" s="20"/>
      <c r="G240" s="20"/>
      <c r="H240" s="20">
        <v>1</v>
      </c>
      <c r="I240" s="20"/>
      <c r="J240" s="20"/>
      <c r="K240" s="20"/>
      <c r="L240" s="20"/>
      <c r="M240" s="20"/>
      <c r="N240" s="20"/>
      <c r="O240" s="20"/>
      <c r="P240" s="19"/>
      <c r="Q240" s="19"/>
      <c r="R240" s="145"/>
      <c r="S240" s="145"/>
      <c r="T240" s="145"/>
      <c r="U240" s="145">
        <v>4</v>
      </c>
      <c r="V240" s="10"/>
      <c r="W240" s="10"/>
      <c r="X240" s="10"/>
      <c r="Y240" s="10">
        <v>4</v>
      </c>
      <c r="Z240" s="146"/>
      <c r="AA240" s="146"/>
      <c r="AB240" s="146">
        <v>3</v>
      </c>
      <c r="AC240" s="146"/>
      <c r="AD240" s="147"/>
      <c r="AE240" s="147"/>
      <c r="AF240" s="147">
        <v>3</v>
      </c>
      <c r="AG240" s="147"/>
      <c r="AH240" s="148"/>
      <c r="AI240" s="148"/>
      <c r="AJ240" s="148"/>
      <c r="AK240" s="148">
        <v>4</v>
      </c>
      <c r="AL240" s="149"/>
      <c r="AM240" s="149"/>
      <c r="AN240" s="149">
        <v>3</v>
      </c>
      <c r="AO240" s="149"/>
      <c r="AP240" s="10"/>
      <c r="AQ240" s="10"/>
      <c r="AR240" s="10">
        <v>3</v>
      </c>
      <c r="AS240" s="10"/>
      <c r="AT240" s="150"/>
      <c r="AU240" s="150"/>
      <c r="AV240" s="150">
        <v>3</v>
      </c>
      <c r="AW240" s="150"/>
      <c r="AX240" s="145"/>
      <c r="AY240" s="145"/>
      <c r="AZ240" s="145">
        <v>3</v>
      </c>
      <c r="BA240" s="145"/>
      <c r="BB240" s="10"/>
      <c r="BC240" s="10"/>
      <c r="BD240" s="10"/>
      <c r="BE240" s="10">
        <v>4</v>
      </c>
      <c r="BF240" s="146"/>
      <c r="BG240" s="146"/>
      <c r="BH240" s="146"/>
      <c r="BI240" s="146">
        <v>4</v>
      </c>
      <c r="BJ240" s="147"/>
      <c r="BK240" s="147"/>
      <c r="BL240" s="147">
        <v>3</v>
      </c>
      <c r="BM240" s="147"/>
      <c r="BN240" s="148"/>
      <c r="BO240" s="148"/>
      <c r="BP240" s="148">
        <v>3</v>
      </c>
      <c r="BQ240" s="148"/>
      <c r="BR240" s="149"/>
      <c r="BS240" s="149"/>
      <c r="BT240" s="149"/>
      <c r="BU240" s="149">
        <v>4</v>
      </c>
      <c r="CJ240" s="28"/>
      <c r="CO240" s="28"/>
    </row>
    <row r="241" spans="1:93">
      <c r="A241" s="17"/>
      <c r="B241" s="335">
        <v>16</v>
      </c>
      <c r="C241" s="785"/>
      <c r="D241" s="18">
        <v>1</v>
      </c>
      <c r="E241" s="19"/>
      <c r="F241" s="20"/>
      <c r="G241" s="20">
        <v>1</v>
      </c>
      <c r="H241" s="20"/>
      <c r="I241" s="20"/>
      <c r="J241" s="20"/>
      <c r="K241" s="20"/>
      <c r="L241" s="20"/>
      <c r="M241" s="20"/>
      <c r="N241" s="20"/>
      <c r="O241" s="20"/>
      <c r="P241" s="19"/>
      <c r="Q241" s="19"/>
      <c r="R241" s="145"/>
      <c r="S241" s="145"/>
      <c r="T241" s="145"/>
      <c r="U241" s="145">
        <v>4</v>
      </c>
      <c r="V241" s="10"/>
      <c r="W241" s="10"/>
      <c r="X241" s="10"/>
      <c r="Y241" s="10">
        <v>4</v>
      </c>
      <c r="Z241" s="146"/>
      <c r="AA241" s="146"/>
      <c r="AB241" s="146">
        <v>3</v>
      </c>
      <c r="AC241" s="146"/>
      <c r="AD241" s="147"/>
      <c r="AE241" s="147"/>
      <c r="AF241" s="147">
        <v>3</v>
      </c>
      <c r="AG241" s="147"/>
      <c r="AH241" s="148"/>
      <c r="AI241" s="148"/>
      <c r="AJ241" s="148"/>
      <c r="AK241" s="148">
        <v>4</v>
      </c>
      <c r="AL241" s="149"/>
      <c r="AM241" s="149"/>
      <c r="AN241" s="149">
        <v>3</v>
      </c>
      <c r="AO241" s="149"/>
      <c r="AP241" s="10"/>
      <c r="AQ241" s="10"/>
      <c r="AR241" s="10">
        <v>3</v>
      </c>
      <c r="AS241" s="10"/>
      <c r="AT241" s="150"/>
      <c r="AU241" s="150"/>
      <c r="AV241" s="150">
        <v>3</v>
      </c>
      <c r="AW241" s="150"/>
      <c r="AX241" s="145"/>
      <c r="AY241" s="145"/>
      <c r="AZ241" s="145">
        <v>3</v>
      </c>
      <c r="BA241" s="145"/>
      <c r="BB241" s="10"/>
      <c r="BC241" s="10"/>
      <c r="BD241" s="10"/>
      <c r="BE241" s="10">
        <v>4</v>
      </c>
      <c r="BF241" s="146"/>
      <c r="BG241" s="146"/>
      <c r="BH241" s="146"/>
      <c r="BI241" s="146">
        <v>4</v>
      </c>
      <c r="BJ241" s="147"/>
      <c r="BK241" s="147"/>
      <c r="BL241" s="147">
        <v>3</v>
      </c>
      <c r="BM241" s="147"/>
      <c r="BN241" s="148"/>
      <c r="BO241" s="148"/>
      <c r="BP241" s="148">
        <v>3</v>
      </c>
      <c r="BQ241" s="148"/>
      <c r="BR241" s="149"/>
      <c r="BS241" s="149"/>
      <c r="BT241" s="149"/>
      <c r="BU241" s="149">
        <v>4</v>
      </c>
      <c r="CJ241" s="28"/>
      <c r="CO241" s="28"/>
    </row>
    <row r="242" spans="1:93">
      <c r="A242" s="17"/>
      <c r="B242" s="181">
        <v>1</v>
      </c>
      <c r="C242" s="622" t="s">
        <v>358</v>
      </c>
      <c r="D242" s="18">
        <v>1</v>
      </c>
      <c r="E242" s="19"/>
      <c r="F242" s="20"/>
      <c r="G242" s="20"/>
      <c r="H242" s="20">
        <v>1</v>
      </c>
      <c r="I242" s="20"/>
      <c r="J242" s="20"/>
      <c r="K242" s="20"/>
      <c r="L242" s="20"/>
      <c r="M242" s="20"/>
      <c r="N242" s="20"/>
      <c r="O242" s="20"/>
      <c r="P242" s="19"/>
      <c r="Q242" s="19"/>
      <c r="R242" s="145"/>
      <c r="S242" s="145"/>
      <c r="T242" s="145">
        <v>3</v>
      </c>
      <c r="U242" s="145"/>
      <c r="V242" s="10"/>
      <c r="W242" s="10"/>
      <c r="X242" s="10">
        <v>3</v>
      </c>
      <c r="Y242" s="10"/>
      <c r="Z242" s="146"/>
      <c r="AA242" s="146"/>
      <c r="AB242" s="146">
        <v>3</v>
      </c>
      <c r="AC242" s="146"/>
      <c r="AD242" s="147"/>
      <c r="AE242" s="147"/>
      <c r="AF242" s="147">
        <v>3</v>
      </c>
      <c r="AG242" s="147"/>
      <c r="AH242" s="148"/>
      <c r="AI242" s="148"/>
      <c r="AJ242" s="148"/>
      <c r="AK242" s="148">
        <v>4</v>
      </c>
      <c r="AL242" s="149"/>
      <c r="AM242" s="149"/>
      <c r="AN242" s="149">
        <v>3</v>
      </c>
      <c r="AO242" s="149"/>
      <c r="AP242" s="10"/>
      <c r="AQ242" s="10"/>
      <c r="AR242" s="10">
        <v>3</v>
      </c>
      <c r="AS242" s="10"/>
      <c r="AT242" s="150"/>
      <c r="AU242" s="150"/>
      <c r="AV242" s="150"/>
      <c r="AW242" s="150">
        <v>4</v>
      </c>
      <c r="AX242" s="145"/>
      <c r="AY242" s="145"/>
      <c r="AZ242" s="145">
        <v>3</v>
      </c>
      <c r="BA242" s="145"/>
      <c r="BB242" s="10"/>
      <c r="BC242" s="10"/>
      <c r="BD242" s="10">
        <v>3</v>
      </c>
      <c r="BE242" s="10"/>
      <c r="BF242" s="146"/>
      <c r="BG242" s="146"/>
      <c r="BH242" s="146"/>
      <c r="BI242" s="146">
        <v>4</v>
      </c>
      <c r="BJ242" s="147"/>
      <c r="BK242" s="147"/>
      <c r="BL242" s="147"/>
      <c r="BM242" s="147">
        <v>4</v>
      </c>
      <c r="BN242" s="148"/>
      <c r="BO242" s="148"/>
      <c r="BP242" s="148">
        <v>3</v>
      </c>
      <c r="BQ242" s="148"/>
      <c r="BR242" s="149"/>
      <c r="BS242" s="149"/>
      <c r="BT242" s="149">
        <v>3</v>
      </c>
      <c r="BU242" s="149"/>
      <c r="CJ242" s="28"/>
      <c r="CO242" s="28"/>
    </row>
    <row r="243" spans="1:93">
      <c r="A243" s="17"/>
      <c r="B243" s="181">
        <v>2</v>
      </c>
      <c r="C243" s="623"/>
      <c r="D243" s="18"/>
      <c r="E243" s="19">
        <v>1</v>
      </c>
      <c r="F243" s="20"/>
      <c r="G243" s="20"/>
      <c r="H243" s="20"/>
      <c r="I243" s="20"/>
      <c r="J243" s="20">
        <v>1</v>
      </c>
      <c r="K243" s="20"/>
      <c r="L243" s="20"/>
      <c r="M243" s="20"/>
      <c r="N243" s="20"/>
      <c r="O243" s="20"/>
      <c r="P243" s="19"/>
      <c r="Q243" s="19"/>
      <c r="R243" s="145"/>
      <c r="S243" s="145"/>
      <c r="T243" s="145">
        <v>3</v>
      </c>
      <c r="U243" s="145"/>
      <c r="V243" s="10"/>
      <c r="W243" s="10"/>
      <c r="X243" s="10">
        <v>3</v>
      </c>
      <c r="Y243" s="10"/>
      <c r="Z243" s="146"/>
      <c r="AA243" s="146"/>
      <c r="AB243" s="146">
        <v>3</v>
      </c>
      <c r="AC243" s="146"/>
      <c r="AD243" s="147"/>
      <c r="AE243" s="147"/>
      <c r="AF243" s="147">
        <v>3</v>
      </c>
      <c r="AG243" s="147"/>
      <c r="AH243" s="148"/>
      <c r="AI243" s="148"/>
      <c r="AJ243" s="148">
        <v>3</v>
      </c>
      <c r="AK243" s="148"/>
      <c r="AL243" s="149"/>
      <c r="AM243" s="149"/>
      <c r="AN243" s="149">
        <v>3</v>
      </c>
      <c r="AO243" s="149"/>
      <c r="AP243" s="10"/>
      <c r="AQ243" s="10"/>
      <c r="AR243" s="10">
        <v>3</v>
      </c>
      <c r="AS243" s="10"/>
      <c r="AT243" s="150"/>
      <c r="AU243" s="150"/>
      <c r="AV243" s="150">
        <v>3</v>
      </c>
      <c r="AW243" s="150"/>
      <c r="AX243" s="145"/>
      <c r="AY243" s="145"/>
      <c r="AZ243" s="145">
        <v>3</v>
      </c>
      <c r="BA243" s="145"/>
      <c r="BB243" s="10"/>
      <c r="BC243" s="10"/>
      <c r="BD243" s="10">
        <v>3</v>
      </c>
      <c r="BE243" s="10"/>
      <c r="BF243" s="146"/>
      <c r="BG243" s="146"/>
      <c r="BH243" s="146">
        <v>3</v>
      </c>
      <c r="BI243" s="146"/>
      <c r="BJ243" s="147"/>
      <c r="BK243" s="147"/>
      <c r="BL243" s="147">
        <v>3</v>
      </c>
      <c r="BM243" s="147"/>
      <c r="BN243" s="148"/>
      <c r="BO243" s="148"/>
      <c r="BP243" s="148">
        <v>3</v>
      </c>
      <c r="BQ243" s="148"/>
      <c r="BR243" s="149"/>
      <c r="BS243" s="149"/>
      <c r="BT243" s="149">
        <v>3</v>
      </c>
      <c r="BU243" s="149"/>
      <c r="CJ243" s="28"/>
      <c r="CO243" s="28"/>
    </row>
    <row r="244" spans="1:93">
      <c r="A244" s="17"/>
      <c r="B244" s="181">
        <v>3</v>
      </c>
      <c r="C244" s="623"/>
      <c r="D244" s="18"/>
      <c r="E244" s="19">
        <v>1</v>
      </c>
      <c r="F244" s="20"/>
      <c r="G244" s="20"/>
      <c r="H244" s="20"/>
      <c r="I244" s="20"/>
      <c r="J244" s="20">
        <v>1</v>
      </c>
      <c r="K244" s="20"/>
      <c r="L244" s="20"/>
      <c r="M244" s="20"/>
      <c r="N244" s="20"/>
      <c r="O244" s="20"/>
      <c r="P244" s="19"/>
      <c r="Q244" s="19"/>
      <c r="R244" s="145"/>
      <c r="S244" s="145"/>
      <c r="T244" s="145">
        <v>3</v>
      </c>
      <c r="U244" s="145"/>
      <c r="V244" s="10"/>
      <c r="W244" s="10"/>
      <c r="X244" s="10">
        <v>3</v>
      </c>
      <c r="Y244" s="10"/>
      <c r="Z244" s="146"/>
      <c r="AA244" s="146"/>
      <c r="AB244" s="146">
        <v>3</v>
      </c>
      <c r="AC244" s="146"/>
      <c r="AD244" s="147"/>
      <c r="AE244" s="147"/>
      <c r="AF244" s="147">
        <v>3</v>
      </c>
      <c r="AG244" s="147"/>
      <c r="AH244" s="148"/>
      <c r="AI244" s="148"/>
      <c r="AJ244" s="148">
        <v>3</v>
      </c>
      <c r="AK244" s="148"/>
      <c r="AL244" s="149"/>
      <c r="AM244" s="149"/>
      <c r="AN244" s="149">
        <v>3</v>
      </c>
      <c r="AO244" s="149"/>
      <c r="AP244" s="10"/>
      <c r="AQ244" s="10"/>
      <c r="AR244" s="10">
        <v>3</v>
      </c>
      <c r="AS244" s="10"/>
      <c r="AT244" s="150"/>
      <c r="AU244" s="150"/>
      <c r="AV244" s="150">
        <v>3</v>
      </c>
      <c r="AW244" s="150"/>
      <c r="AX244" s="145"/>
      <c r="AY244" s="145"/>
      <c r="AZ244" s="145">
        <v>3</v>
      </c>
      <c r="BA244" s="145"/>
      <c r="BB244" s="10"/>
      <c r="BC244" s="10"/>
      <c r="BD244" s="10">
        <v>3</v>
      </c>
      <c r="BE244" s="10"/>
      <c r="BF244" s="146"/>
      <c r="BG244" s="146"/>
      <c r="BH244" s="146">
        <v>3</v>
      </c>
      <c r="BI244" s="146"/>
      <c r="BJ244" s="147"/>
      <c r="BK244" s="147"/>
      <c r="BL244" s="147">
        <v>3</v>
      </c>
      <c r="BM244" s="147"/>
      <c r="BN244" s="148"/>
      <c r="BO244" s="148"/>
      <c r="BP244" s="148">
        <v>3</v>
      </c>
      <c r="BQ244" s="148"/>
      <c r="BR244" s="149"/>
      <c r="BS244" s="149"/>
      <c r="BT244" s="149">
        <v>3</v>
      </c>
      <c r="BU244" s="149"/>
      <c r="CJ244" s="28"/>
      <c r="CO244" s="28"/>
    </row>
    <row r="245" spans="1:93">
      <c r="A245" s="17"/>
      <c r="B245" s="181">
        <v>4</v>
      </c>
      <c r="C245" s="623"/>
      <c r="D245" s="18">
        <v>1</v>
      </c>
      <c r="E245" s="19"/>
      <c r="F245" s="20"/>
      <c r="G245" s="20"/>
      <c r="H245" s="20">
        <v>1</v>
      </c>
      <c r="I245" s="20"/>
      <c r="J245" s="20"/>
      <c r="K245" s="20"/>
      <c r="L245" s="20"/>
      <c r="M245" s="20"/>
      <c r="N245" s="20"/>
      <c r="O245" s="20"/>
      <c r="P245" s="19"/>
      <c r="Q245" s="19"/>
      <c r="R245" s="145"/>
      <c r="S245" s="145"/>
      <c r="T245" s="145">
        <v>3</v>
      </c>
      <c r="U245" s="145"/>
      <c r="V245" s="10"/>
      <c r="W245" s="10"/>
      <c r="X245" s="10">
        <v>3</v>
      </c>
      <c r="Y245" s="10"/>
      <c r="Z245" s="146"/>
      <c r="AA245" s="146"/>
      <c r="AB245" s="146">
        <v>3</v>
      </c>
      <c r="AC245" s="146"/>
      <c r="AD245" s="147"/>
      <c r="AE245" s="147"/>
      <c r="AF245" s="147">
        <v>3</v>
      </c>
      <c r="AG245" s="147"/>
      <c r="AH245" s="148"/>
      <c r="AI245" s="148"/>
      <c r="AJ245" s="148">
        <v>3</v>
      </c>
      <c r="AK245" s="148"/>
      <c r="AL245" s="149"/>
      <c r="AM245" s="149"/>
      <c r="AN245" s="149">
        <v>3</v>
      </c>
      <c r="AO245" s="149"/>
      <c r="AP245" s="10"/>
      <c r="AQ245" s="10"/>
      <c r="AR245" s="10">
        <v>3</v>
      </c>
      <c r="AS245" s="10"/>
      <c r="AT245" s="150"/>
      <c r="AU245" s="150"/>
      <c r="AV245" s="150">
        <v>3</v>
      </c>
      <c r="AW245" s="150"/>
      <c r="AX245" s="145"/>
      <c r="AY245" s="145"/>
      <c r="AZ245" s="145">
        <v>3</v>
      </c>
      <c r="BA245" s="145"/>
      <c r="BB245" s="10"/>
      <c r="BC245" s="10"/>
      <c r="BD245" s="10">
        <v>3</v>
      </c>
      <c r="BE245" s="10"/>
      <c r="BF245" s="146"/>
      <c r="BG245" s="146"/>
      <c r="BH245" s="146">
        <v>3</v>
      </c>
      <c r="BI245" s="146"/>
      <c r="BJ245" s="147"/>
      <c r="BK245" s="147"/>
      <c r="BL245" s="147"/>
      <c r="BM245" s="147">
        <v>4</v>
      </c>
      <c r="BN245" s="148"/>
      <c r="BO245" s="148"/>
      <c r="BP245" s="148">
        <v>3</v>
      </c>
      <c r="BQ245" s="148"/>
      <c r="BR245" s="149"/>
      <c r="BS245" s="149"/>
      <c r="BT245" s="149">
        <v>3</v>
      </c>
      <c r="BU245" s="149"/>
      <c r="CJ245" s="28"/>
      <c r="CO245" s="28"/>
    </row>
    <row r="246" spans="1:93">
      <c r="A246" s="17"/>
      <c r="B246" s="181">
        <v>5</v>
      </c>
      <c r="C246" s="623"/>
      <c r="D246" s="18"/>
      <c r="E246" s="19">
        <v>1</v>
      </c>
      <c r="F246" s="20"/>
      <c r="G246" s="20"/>
      <c r="H246" s="20">
        <v>1</v>
      </c>
      <c r="I246" s="20"/>
      <c r="J246" s="20"/>
      <c r="K246" s="20"/>
      <c r="L246" s="20"/>
      <c r="M246" s="20"/>
      <c r="N246" s="20"/>
      <c r="O246" s="20"/>
      <c r="P246" s="19"/>
      <c r="Q246" s="19"/>
      <c r="R246" s="145"/>
      <c r="S246" s="145"/>
      <c r="T246" s="145">
        <v>3</v>
      </c>
      <c r="U246" s="145"/>
      <c r="V246" s="10"/>
      <c r="W246" s="10"/>
      <c r="X246" s="10">
        <v>3</v>
      </c>
      <c r="Y246" s="10"/>
      <c r="Z246" s="146"/>
      <c r="AA246" s="146"/>
      <c r="AB246" s="146">
        <v>3</v>
      </c>
      <c r="AC246" s="146"/>
      <c r="AD246" s="147"/>
      <c r="AE246" s="147"/>
      <c r="AF246" s="147">
        <v>3</v>
      </c>
      <c r="AG246" s="147"/>
      <c r="AH246" s="148"/>
      <c r="AI246" s="148"/>
      <c r="AJ246" s="148">
        <v>3</v>
      </c>
      <c r="AK246" s="148"/>
      <c r="AL246" s="149"/>
      <c r="AM246" s="149"/>
      <c r="AN246" s="149">
        <v>3</v>
      </c>
      <c r="AO246" s="149"/>
      <c r="AP246" s="10"/>
      <c r="AQ246" s="10"/>
      <c r="AR246" s="10">
        <v>3</v>
      </c>
      <c r="AS246" s="10"/>
      <c r="AT246" s="150"/>
      <c r="AU246" s="150"/>
      <c r="AV246" s="150">
        <v>3</v>
      </c>
      <c r="AW246" s="150"/>
      <c r="AX246" s="145"/>
      <c r="AY246" s="145"/>
      <c r="AZ246" s="145">
        <v>3</v>
      </c>
      <c r="BA246" s="145"/>
      <c r="BB246" s="10"/>
      <c r="BC246" s="10"/>
      <c r="BD246" s="10">
        <v>3</v>
      </c>
      <c r="BE246" s="10"/>
      <c r="BF246" s="146"/>
      <c r="BG246" s="146"/>
      <c r="BH246" s="146">
        <v>3</v>
      </c>
      <c r="BI246" s="146"/>
      <c r="BJ246" s="147"/>
      <c r="BK246" s="147"/>
      <c r="BL246" s="147">
        <v>3</v>
      </c>
      <c r="BM246" s="147"/>
      <c r="BN246" s="148"/>
      <c r="BO246" s="148"/>
      <c r="BP246" s="148">
        <v>3</v>
      </c>
      <c r="BQ246" s="148"/>
      <c r="BR246" s="149"/>
      <c r="BS246" s="149"/>
      <c r="BT246" s="149">
        <v>3</v>
      </c>
      <c r="BU246" s="149"/>
      <c r="CJ246" s="28"/>
      <c r="CO246" s="28"/>
    </row>
    <row r="247" spans="1:93">
      <c r="A247" s="17"/>
      <c r="B247" s="181">
        <v>6</v>
      </c>
      <c r="C247" s="623"/>
      <c r="D247" s="18"/>
      <c r="E247" s="19">
        <v>1</v>
      </c>
      <c r="F247" s="20"/>
      <c r="G247" s="20"/>
      <c r="H247" s="20"/>
      <c r="I247" s="20">
        <v>1</v>
      </c>
      <c r="J247" s="20"/>
      <c r="K247" s="20"/>
      <c r="L247" s="20"/>
      <c r="M247" s="20"/>
      <c r="N247" s="20"/>
      <c r="O247" s="20"/>
      <c r="P247" s="19"/>
      <c r="Q247" s="19"/>
      <c r="R247" s="145"/>
      <c r="S247" s="145"/>
      <c r="T247" s="145">
        <v>3</v>
      </c>
      <c r="U247" s="145"/>
      <c r="V247" s="10"/>
      <c r="W247" s="10"/>
      <c r="X247" s="10">
        <v>3</v>
      </c>
      <c r="Y247" s="10"/>
      <c r="Z247" s="146"/>
      <c r="AA247" s="146"/>
      <c r="AB247" s="146">
        <v>3</v>
      </c>
      <c r="AC247" s="146"/>
      <c r="AD247" s="147"/>
      <c r="AE247" s="147"/>
      <c r="AF247" s="147">
        <v>3</v>
      </c>
      <c r="AG247" s="147"/>
      <c r="AH247" s="148"/>
      <c r="AI247" s="148"/>
      <c r="AJ247" s="148">
        <v>3</v>
      </c>
      <c r="AK247" s="148"/>
      <c r="AL247" s="149"/>
      <c r="AM247" s="149"/>
      <c r="AN247" s="149">
        <v>3</v>
      </c>
      <c r="AO247" s="149"/>
      <c r="AP247" s="10"/>
      <c r="AQ247" s="10"/>
      <c r="AR247" s="10">
        <v>3</v>
      </c>
      <c r="AS247" s="10"/>
      <c r="AT247" s="150"/>
      <c r="AU247" s="150"/>
      <c r="AV247" s="150">
        <v>3</v>
      </c>
      <c r="AW247" s="150"/>
      <c r="AX247" s="145"/>
      <c r="AY247" s="145"/>
      <c r="AZ247" s="145">
        <v>3</v>
      </c>
      <c r="BA247" s="145"/>
      <c r="BB247" s="10"/>
      <c r="BC247" s="10"/>
      <c r="BD247" s="10">
        <v>3</v>
      </c>
      <c r="BE247" s="10"/>
      <c r="BF247" s="146"/>
      <c r="BG247" s="146"/>
      <c r="BH247" s="146">
        <v>3</v>
      </c>
      <c r="BI247" s="146"/>
      <c r="BJ247" s="147"/>
      <c r="BK247" s="147"/>
      <c r="BL247" s="147">
        <v>3</v>
      </c>
      <c r="BM247" s="147"/>
      <c r="BN247" s="148"/>
      <c r="BO247" s="148"/>
      <c r="BP247" s="148">
        <v>3</v>
      </c>
      <c r="BQ247" s="148"/>
      <c r="BR247" s="149"/>
      <c r="BS247" s="149"/>
      <c r="BT247" s="149">
        <v>3</v>
      </c>
      <c r="BU247" s="149"/>
      <c r="CJ247" s="28"/>
      <c r="CO247" s="28"/>
    </row>
    <row r="248" spans="1:93">
      <c r="A248" s="17"/>
      <c r="B248" s="181">
        <v>7</v>
      </c>
      <c r="C248" s="623"/>
      <c r="D248" s="18">
        <v>1</v>
      </c>
      <c r="E248" s="19"/>
      <c r="F248" s="20"/>
      <c r="G248" s="20"/>
      <c r="H248" s="20"/>
      <c r="I248" s="20"/>
      <c r="J248" s="20">
        <v>1</v>
      </c>
      <c r="K248" s="20"/>
      <c r="L248" s="20"/>
      <c r="M248" s="20"/>
      <c r="N248" s="20"/>
      <c r="O248" s="20"/>
      <c r="P248" s="19"/>
      <c r="Q248" s="19"/>
      <c r="R248" s="145"/>
      <c r="S248" s="145"/>
      <c r="T248" s="145">
        <v>3</v>
      </c>
      <c r="U248" s="145"/>
      <c r="V248" s="10"/>
      <c r="W248" s="10"/>
      <c r="X248" s="10">
        <v>3</v>
      </c>
      <c r="Y248" s="10"/>
      <c r="Z248" s="146"/>
      <c r="AA248" s="146"/>
      <c r="AB248" s="146">
        <v>3</v>
      </c>
      <c r="AC248" s="146"/>
      <c r="AD248" s="147"/>
      <c r="AE248" s="147"/>
      <c r="AF248" s="147">
        <v>3</v>
      </c>
      <c r="AG248" s="147"/>
      <c r="AH248" s="148"/>
      <c r="AI248" s="148"/>
      <c r="AJ248" s="148">
        <v>3</v>
      </c>
      <c r="AK248" s="148"/>
      <c r="AL248" s="149"/>
      <c r="AM248" s="149"/>
      <c r="AN248" s="149">
        <v>3</v>
      </c>
      <c r="AO248" s="149"/>
      <c r="AP248" s="10"/>
      <c r="AQ248" s="10"/>
      <c r="AR248" s="10">
        <v>3</v>
      </c>
      <c r="AS248" s="10"/>
      <c r="AT248" s="150"/>
      <c r="AU248" s="150"/>
      <c r="AV248" s="150">
        <v>3</v>
      </c>
      <c r="AW248" s="150"/>
      <c r="AX248" s="145"/>
      <c r="AY248" s="145"/>
      <c r="AZ248" s="145">
        <v>3</v>
      </c>
      <c r="BA248" s="145"/>
      <c r="BB248" s="10"/>
      <c r="BC248" s="10"/>
      <c r="BD248" s="10">
        <v>3</v>
      </c>
      <c r="BE248" s="10"/>
      <c r="BF248" s="146"/>
      <c r="BG248" s="146"/>
      <c r="BH248" s="146">
        <v>3</v>
      </c>
      <c r="BI248" s="146"/>
      <c r="BJ248" s="147"/>
      <c r="BK248" s="147"/>
      <c r="BL248" s="147">
        <v>3</v>
      </c>
      <c r="BM248" s="147"/>
      <c r="BN248" s="148"/>
      <c r="BO248" s="148"/>
      <c r="BP248" s="148">
        <v>3</v>
      </c>
      <c r="BQ248" s="148"/>
      <c r="BR248" s="149"/>
      <c r="BS248" s="149"/>
      <c r="BT248" s="149">
        <v>3</v>
      </c>
      <c r="BU248" s="149"/>
      <c r="CJ248" s="28"/>
      <c r="CO248" s="28"/>
    </row>
    <row r="249" spans="1:93">
      <c r="A249" s="17"/>
      <c r="B249" s="181">
        <v>8</v>
      </c>
      <c r="C249" s="623"/>
      <c r="D249" s="18"/>
      <c r="E249" s="19">
        <v>1</v>
      </c>
      <c r="F249" s="20"/>
      <c r="G249" s="20"/>
      <c r="H249" s="20">
        <v>1</v>
      </c>
      <c r="I249" s="20"/>
      <c r="J249" s="20"/>
      <c r="K249" s="20"/>
      <c r="L249" s="20"/>
      <c r="M249" s="20"/>
      <c r="N249" s="20"/>
      <c r="O249" s="20"/>
      <c r="P249" s="19"/>
      <c r="Q249" s="19"/>
      <c r="R249" s="145"/>
      <c r="S249" s="145"/>
      <c r="T249" s="145">
        <v>3</v>
      </c>
      <c r="U249" s="145"/>
      <c r="V249" s="10"/>
      <c r="W249" s="10"/>
      <c r="X249" s="10">
        <v>3</v>
      </c>
      <c r="Y249" s="10"/>
      <c r="Z249" s="146"/>
      <c r="AA249" s="146"/>
      <c r="AB249" s="146">
        <v>3</v>
      </c>
      <c r="AC249" s="146"/>
      <c r="AD249" s="147"/>
      <c r="AE249" s="147"/>
      <c r="AF249" s="147">
        <v>3</v>
      </c>
      <c r="AG249" s="147"/>
      <c r="AH249" s="148"/>
      <c r="AI249" s="148"/>
      <c r="AJ249" s="148">
        <v>3</v>
      </c>
      <c r="AK249" s="148"/>
      <c r="AL249" s="149"/>
      <c r="AM249" s="149"/>
      <c r="AN249" s="149">
        <v>3</v>
      </c>
      <c r="AO249" s="149"/>
      <c r="AP249" s="10"/>
      <c r="AQ249" s="10"/>
      <c r="AR249" s="10">
        <v>3</v>
      </c>
      <c r="AS249" s="10"/>
      <c r="AT249" s="150"/>
      <c r="AU249" s="150"/>
      <c r="AV249" s="150">
        <v>3</v>
      </c>
      <c r="AW249" s="150"/>
      <c r="AX249" s="145"/>
      <c r="AY249" s="145"/>
      <c r="AZ249" s="145">
        <v>3</v>
      </c>
      <c r="BA249" s="145"/>
      <c r="BB249" s="10"/>
      <c r="BC249" s="10"/>
      <c r="BD249" s="10">
        <v>3</v>
      </c>
      <c r="BE249" s="10"/>
      <c r="BF249" s="146"/>
      <c r="BG249" s="146"/>
      <c r="BH249" s="146">
        <v>3</v>
      </c>
      <c r="BI249" s="146"/>
      <c r="BJ249" s="147"/>
      <c r="BK249" s="147"/>
      <c r="BL249" s="147">
        <v>3</v>
      </c>
      <c r="BM249" s="147"/>
      <c r="BN249" s="148"/>
      <c r="BO249" s="148"/>
      <c r="BP249" s="148">
        <v>3</v>
      </c>
      <c r="BQ249" s="148"/>
      <c r="BR249" s="149"/>
      <c r="BS249" s="149"/>
      <c r="BT249" s="149">
        <v>3</v>
      </c>
      <c r="BU249" s="149"/>
      <c r="CJ249" s="28"/>
      <c r="CO249" s="28"/>
    </row>
    <row r="250" spans="1:93">
      <c r="A250" s="17"/>
      <c r="B250" s="181">
        <v>9</v>
      </c>
      <c r="C250" s="623"/>
      <c r="D250" s="18"/>
      <c r="E250" s="19">
        <v>1</v>
      </c>
      <c r="F250" s="20"/>
      <c r="G250" s="20"/>
      <c r="H250" s="20">
        <v>1</v>
      </c>
      <c r="I250" s="20"/>
      <c r="J250" s="20"/>
      <c r="K250" s="20"/>
      <c r="L250" s="20"/>
      <c r="M250" s="20"/>
      <c r="N250" s="20"/>
      <c r="O250" s="20"/>
      <c r="P250" s="19"/>
      <c r="Q250" s="19"/>
      <c r="R250" s="145"/>
      <c r="S250" s="145"/>
      <c r="T250" s="145">
        <v>3</v>
      </c>
      <c r="U250" s="145"/>
      <c r="V250" s="10"/>
      <c r="W250" s="10"/>
      <c r="X250" s="10">
        <v>3</v>
      </c>
      <c r="Y250" s="10"/>
      <c r="Z250" s="146"/>
      <c r="AA250" s="146"/>
      <c r="AB250" s="146">
        <v>3</v>
      </c>
      <c r="AC250" s="146"/>
      <c r="AD250" s="147"/>
      <c r="AE250" s="147"/>
      <c r="AF250" s="147">
        <v>3</v>
      </c>
      <c r="AG250" s="147"/>
      <c r="AH250" s="148"/>
      <c r="AI250" s="148"/>
      <c r="AJ250" s="148">
        <v>3</v>
      </c>
      <c r="AK250" s="148"/>
      <c r="AL250" s="149"/>
      <c r="AM250" s="149"/>
      <c r="AN250" s="149">
        <v>3</v>
      </c>
      <c r="AO250" s="149"/>
      <c r="AP250" s="10"/>
      <c r="AQ250" s="10"/>
      <c r="AR250" s="10">
        <v>3</v>
      </c>
      <c r="AS250" s="10"/>
      <c r="AT250" s="150"/>
      <c r="AU250" s="150"/>
      <c r="AV250" s="150">
        <v>3</v>
      </c>
      <c r="AW250" s="150"/>
      <c r="AX250" s="145"/>
      <c r="AY250" s="145"/>
      <c r="AZ250" s="145">
        <v>3</v>
      </c>
      <c r="BA250" s="145"/>
      <c r="BB250" s="10"/>
      <c r="BC250" s="10"/>
      <c r="BD250" s="10">
        <v>3</v>
      </c>
      <c r="BE250" s="10"/>
      <c r="BF250" s="146"/>
      <c r="BG250" s="146"/>
      <c r="BH250" s="146">
        <v>3</v>
      </c>
      <c r="BI250" s="146"/>
      <c r="BJ250" s="147"/>
      <c r="BK250" s="147"/>
      <c r="BL250" s="147">
        <v>3</v>
      </c>
      <c r="BM250" s="147"/>
      <c r="BN250" s="148"/>
      <c r="BO250" s="148"/>
      <c r="BP250" s="148">
        <v>3</v>
      </c>
      <c r="BQ250" s="148"/>
      <c r="BR250" s="149"/>
      <c r="BS250" s="149"/>
      <c r="BT250" s="149">
        <v>3</v>
      </c>
      <c r="BU250" s="149"/>
      <c r="CJ250" s="28"/>
      <c r="CO250" s="28"/>
    </row>
    <row r="251" spans="1:93">
      <c r="A251" s="17"/>
      <c r="B251" s="181">
        <v>10</v>
      </c>
      <c r="C251" s="623"/>
      <c r="D251" s="18"/>
      <c r="E251" s="19">
        <v>1</v>
      </c>
      <c r="F251" s="20"/>
      <c r="G251" s="20"/>
      <c r="H251" s="20">
        <v>1</v>
      </c>
      <c r="I251" s="20"/>
      <c r="J251" s="20"/>
      <c r="K251" s="20"/>
      <c r="L251" s="20"/>
      <c r="M251" s="20"/>
      <c r="N251" s="20"/>
      <c r="O251" s="20"/>
      <c r="P251" s="19"/>
      <c r="Q251" s="19"/>
      <c r="R251" s="145"/>
      <c r="S251" s="145"/>
      <c r="T251" s="145">
        <v>3</v>
      </c>
      <c r="U251" s="145"/>
      <c r="V251" s="10"/>
      <c r="W251" s="10"/>
      <c r="X251" s="10">
        <v>3</v>
      </c>
      <c r="Y251" s="10"/>
      <c r="Z251" s="146"/>
      <c r="AA251" s="146"/>
      <c r="AB251" s="146">
        <v>3</v>
      </c>
      <c r="AC251" s="146"/>
      <c r="AD251" s="147"/>
      <c r="AE251" s="147"/>
      <c r="AF251" s="147">
        <v>3</v>
      </c>
      <c r="AG251" s="147"/>
      <c r="AH251" s="148"/>
      <c r="AI251" s="148"/>
      <c r="AJ251" s="148">
        <v>3</v>
      </c>
      <c r="AK251" s="148"/>
      <c r="AL251" s="149"/>
      <c r="AM251" s="149"/>
      <c r="AN251" s="149">
        <v>3</v>
      </c>
      <c r="AO251" s="149"/>
      <c r="AP251" s="10"/>
      <c r="AQ251" s="10"/>
      <c r="AR251" s="10">
        <v>3</v>
      </c>
      <c r="AS251" s="10"/>
      <c r="AT251" s="150"/>
      <c r="AU251" s="150"/>
      <c r="AV251" s="150">
        <v>3</v>
      </c>
      <c r="AW251" s="150"/>
      <c r="AX251" s="145"/>
      <c r="AY251" s="145"/>
      <c r="AZ251" s="145">
        <v>3</v>
      </c>
      <c r="BA251" s="145"/>
      <c r="BB251" s="10"/>
      <c r="BC251" s="10"/>
      <c r="BD251" s="10">
        <v>3</v>
      </c>
      <c r="BE251" s="10"/>
      <c r="BF251" s="146"/>
      <c r="BG251" s="146"/>
      <c r="BH251" s="146">
        <v>3</v>
      </c>
      <c r="BI251" s="146"/>
      <c r="BJ251" s="147"/>
      <c r="BK251" s="147"/>
      <c r="BL251" s="147">
        <v>3</v>
      </c>
      <c r="BM251" s="147"/>
      <c r="BN251" s="148"/>
      <c r="BO251" s="148"/>
      <c r="BP251" s="148">
        <v>3</v>
      </c>
      <c r="BQ251" s="148"/>
      <c r="BR251" s="149"/>
      <c r="BS251" s="149"/>
      <c r="BT251" s="149">
        <v>3</v>
      </c>
      <c r="BU251" s="149"/>
      <c r="CJ251" s="28"/>
      <c r="CO251" s="28"/>
    </row>
    <row r="252" spans="1:93">
      <c r="A252" s="17"/>
      <c r="B252" s="181">
        <v>11</v>
      </c>
      <c r="C252" s="623"/>
      <c r="D252" s="18"/>
      <c r="E252" s="19">
        <v>1</v>
      </c>
      <c r="F252" s="20"/>
      <c r="G252" s="20"/>
      <c r="H252" s="20">
        <v>1</v>
      </c>
      <c r="I252" s="20"/>
      <c r="J252" s="20"/>
      <c r="K252" s="20"/>
      <c r="L252" s="20"/>
      <c r="M252" s="20"/>
      <c r="N252" s="20"/>
      <c r="O252" s="20"/>
      <c r="P252" s="19"/>
      <c r="Q252" s="19"/>
      <c r="R252" s="145"/>
      <c r="S252" s="145"/>
      <c r="T252" s="145">
        <v>3</v>
      </c>
      <c r="U252" s="145"/>
      <c r="V252" s="10"/>
      <c r="W252" s="10"/>
      <c r="X252" s="10">
        <v>3</v>
      </c>
      <c r="Y252" s="10"/>
      <c r="Z252" s="146"/>
      <c r="AA252" s="146"/>
      <c r="AB252" s="146">
        <v>3</v>
      </c>
      <c r="AC252" s="146"/>
      <c r="AD252" s="147"/>
      <c r="AE252" s="147"/>
      <c r="AF252" s="147">
        <v>3</v>
      </c>
      <c r="AG252" s="147"/>
      <c r="AH252" s="148"/>
      <c r="AI252" s="148"/>
      <c r="AJ252" s="148">
        <v>3</v>
      </c>
      <c r="AK252" s="148"/>
      <c r="AL252" s="149"/>
      <c r="AM252" s="149"/>
      <c r="AN252" s="149">
        <v>3</v>
      </c>
      <c r="AO252" s="149"/>
      <c r="AP252" s="10"/>
      <c r="AQ252" s="10"/>
      <c r="AR252" s="10">
        <v>3</v>
      </c>
      <c r="AS252" s="10"/>
      <c r="AT252" s="150"/>
      <c r="AU252" s="150"/>
      <c r="AV252" s="150">
        <v>3</v>
      </c>
      <c r="AW252" s="150"/>
      <c r="AX252" s="145"/>
      <c r="AY252" s="145"/>
      <c r="AZ252" s="145">
        <v>3</v>
      </c>
      <c r="BA252" s="145"/>
      <c r="BB252" s="10"/>
      <c r="BC252" s="10"/>
      <c r="BD252" s="10">
        <v>3</v>
      </c>
      <c r="BE252" s="10"/>
      <c r="BF252" s="146"/>
      <c r="BG252" s="146"/>
      <c r="BH252" s="146">
        <v>3</v>
      </c>
      <c r="BI252" s="146"/>
      <c r="BJ252" s="147"/>
      <c r="BK252" s="147"/>
      <c r="BL252" s="147">
        <v>3</v>
      </c>
      <c r="BM252" s="147"/>
      <c r="BN252" s="148"/>
      <c r="BO252" s="148"/>
      <c r="BP252" s="148">
        <v>3</v>
      </c>
      <c r="BQ252" s="148"/>
      <c r="BR252" s="149"/>
      <c r="BS252" s="149"/>
      <c r="BT252" s="149">
        <v>3</v>
      </c>
      <c r="BU252" s="149"/>
      <c r="CJ252" s="28"/>
      <c r="CO252" s="28"/>
    </row>
    <row r="253" spans="1:93">
      <c r="A253" s="17"/>
      <c r="B253" s="181">
        <v>12</v>
      </c>
      <c r="C253" s="623"/>
      <c r="D253" s="18"/>
      <c r="E253" s="19">
        <v>1</v>
      </c>
      <c r="F253" s="20"/>
      <c r="G253" s="20"/>
      <c r="H253" s="20">
        <v>1</v>
      </c>
      <c r="I253" s="20"/>
      <c r="J253" s="20"/>
      <c r="K253" s="20"/>
      <c r="L253" s="20"/>
      <c r="M253" s="20"/>
      <c r="N253" s="20"/>
      <c r="O253" s="20"/>
      <c r="P253" s="19"/>
      <c r="Q253" s="19"/>
      <c r="R253" s="145"/>
      <c r="S253" s="145"/>
      <c r="T253" s="145">
        <v>3</v>
      </c>
      <c r="U253" s="145"/>
      <c r="V253" s="10"/>
      <c r="W253" s="10"/>
      <c r="X253" s="10">
        <v>3</v>
      </c>
      <c r="Y253" s="10"/>
      <c r="Z253" s="146"/>
      <c r="AA253" s="146"/>
      <c r="AB253" s="146">
        <v>3</v>
      </c>
      <c r="AC253" s="146"/>
      <c r="AD253" s="147"/>
      <c r="AE253" s="147"/>
      <c r="AF253" s="147">
        <v>3</v>
      </c>
      <c r="AG253" s="147"/>
      <c r="AH253" s="148"/>
      <c r="AI253" s="148"/>
      <c r="AJ253" s="148">
        <v>3</v>
      </c>
      <c r="AK253" s="148"/>
      <c r="AL253" s="149"/>
      <c r="AM253" s="149"/>
      <c r="AN253" s="149">
        <v>3</v>
      </c>
      <c r="AO253" s="149"/>
      <c r="AP253" s="10"/>
      <c r="AQ253" s="10"/>
      <c r="AR253" s="10">
        <v>3</v>
      </c>
      <c r="AS253" s="10"/>
      <c r="AT253" s="150"/>
      <c r="AU253" s="150"/>
      <c r="AV253" s="150">
        <v>3</v>
      </c>
      <c r="AW253" s="150"/>
      <c r="AX253" s="145"/>
      <c r="AY253" s="145"/>
      <c r="AZ253" s="145">
        <v>3</v>
      </c>
      <c r="BA253" s="145"/>
      <c r="BB253" s="10"/>
      <c r="BC253" s="10"/>
      <c r="BD253" s="10">
        <v>3</v>
      </c>
      <c r="BE253" s="10"/>
      <c r="BF253" s="146"/>
      <c r="BG253" s="146"/>
      <c r="BH253" s="146">
        <v>3</v>
      </c>
      <c r="BI253" s="146"/>
      <c r="BJ253" s="147"/>
      <c r="BK253" s="147"/>
      <c r="BL253" s="147">
        <v>3</v>
      </c>
      <c r="BM253" s="147"/>
      <c r="BN253" s="148"/>
      <c r="BO253" s="148"/>
      <c r="BP253" s="148">
        <v>3</v>
      </c>
      <c r="BQ253" s="148"/>
      <c r="BR253" s="149"/>
      <c r="BS253" s="149"/>
      <c r="BT253" s="149">
        <v>3</v>
      </c>
      <c r="BU253" s="149"/>
      <c r="CJ253" s="28"/>
      <c r="CO253" s="28"/>
    </row>
    <row r="254" spans="1:93">
      <c r="A254" s="17"/>
      <c r="B254" s="181">
        <v>13</v>
      </c>
      <c r="C254" s="774"/>
      <c r="D254" s="18"/>
      <c r="E254" s="19">
        <v>1</v>
      </c>
      <c r="F254" s="20"/>
      <c r="G254" s="20"/>
      <c r="H254" s="20">
        <v>1</v>
      </c>
      <c r="I254" s="20"/>
      <c r="J254" s="20"/>
      <c r="K254" s="20"/>
      <c r="L254" s="20"/>
      <c r="M254" s="20"/>
      <c r="N254" s="20"/>
      <c r="O254" s="20"/>
      <c r="P254" s="19"/>
      <c r="Q254" s="19"/>
      <c r="R254" s="145"/>
      <c r="S254" s="145"/>
      <c r="T254" s="145">
        <v>3</v>
      </c>
      <c r="U254" s="145"/>
      <c r="V254" s="10"/>
      <c r="W254" s="10"/>
      <c r="X254" s="10">
        <v>3</v>
      </c>
      <c r="Y254" s="10"/>
      <c r="Z254" s="146"/>
      <c r="AA254" s="146"/>
      <c r="AB254" s="146">
        <v>3</v>
      </c>
      <c r="AC254" s="146"/>
      <c r="AD254" s="147"/>
      <c r="AE254" s="147"/>
      <c r="AF254" s="147">
        <v>3</v>
      </c>
      <c r="AG254" s="147"/>
      <c r="AH254" s="148"/>
      <c r="AI254" s="148"/>
      <c r="AJ254" s="148">
        <v>3</v>
      </c>
      <c r="AK254" s="148"/>
      <c r="AL254" s="149"/>
      <c r="AM254" s="149"/>
      <c r="AN254" s="149">
        <v>3</v>
      </c>
      <c r="AO254" s="149"/>
      <c r="AP254" s="10"/>
      <c r="AQ254" s="10"/>
      <c r="AR254" s="10">
        <v>3</v>
      </c>
      <c r="AS254" s="10"/>
      <c r="AT254" s="150"/>
      <c r="AU254" s="150"/>
      <c r="AV254" s="150">
        <v>3</v>
      </c>
      <c r="AW254" s="150"/>
      <c r="AX254" s="145"/>
      <c r="AY254" s="145"/>
      <c r="AZ254" s="145">
        <v>3</v>
      </c>
      <c r="BA254" s="145"/>
      <c r="BB254" s="10"/>
      <c r="BC254" s="10"/>
      <c r="BD254" s="10">
        <v>3</v>
      </c>
      <c r="BE254" s="10"/>
      <c r="BF254" s="146"/>
      <c r="BG254" s="146"/>
      <c r="BH254" s="146">
        <v>3</v>
      </c>
      <c r="BI254" s="146"/>
      <c r="BJ254" s="147"/>
      <c r="BK254" s="147"/>
      <c r="BL254" s="147">
        <v>3</v>
      </c>
      <c r="BM254" s="147"/>
      <c r="BN254" s="148"/>
      <c r="BO254" s="148"/>
      <c r="BP254" s="148">
        <v>3</v>
      </c>
      <c r="BQ254" s="148"/>
      <c r="BR254" s="149"/>
      <c r="BS254" s="149"/>
      <c r="BT254" s="149">
        <v>3</v>
      </c>
      <c r="BU254" s="149"/>
      <c r="CJ254" s="28"/>
      <c r="CO254" s="28"/>
    </row>
    <row r="255" spans="1:93">
      <c r="A255" s="17">
        <v>185</v>
      </c>
      <c r="B255" s="182">
        <v>1</v>
      </c>
      <c r="C255" s="768" t="s">
        <v>318</v>
      </c>
      <c r="D255" s="18"/>
      <c r="E255" s="19">
        <v>1</v>
      </c>
      <c r="F255" s="20"/>
      <c r="G255" s="20">
        <v>1</v>
      </c>
      <c r="H255" s="20"/>
      <c r="I255" s="20"/>
      <c r="J255" s="20"/>
      <c r="K255" s="20"/>
      <c r="L255" s="20"/>
      <c r="M255" s="20"/>
      <c r="N255" s="20"/>
      <c r="O255" s="20"/>
      <c r="P255" s="19"/>
      <c r="Q255" s="19"/>
      <c r="R255" s="145"/>
      <c r="S255" s="145"/>
      <c r="T255" s="145"/>
      <c r="U255" s="145">
        <v>4</v>
      </c>
      <c r="V255" s="10"/>
      <c r="W255" s="10"/>
      <c r="X255" s="10"/>
      <c r="Y255" s="10">
        <v>4</v>
      </c>
      <c r="Z255" s="146"/>
      <c r="AA255" s="146"/>
      <c r="AB255" s="146"/>
      <c r="AC255" s="146">
        <v>4</v>
      </c>
      <c r="AD255" s="147"/>
      <c r="AE255" s="147"/>
      <c r="AF255" s="147"/>
      <c r="AG255" s="147">
        <v>4</v>
      </c>
      <c r="AH255" s="148"/>
      <c r="AI255" s="148"/>
      <c r="AJ255" s="148"/>
      <c r="AK255" s="148">
        <v>4</v>
      </c>
      <c r="AL255" s="149"/>
      <c r="AM255" s="149"/>
      <c r="AN255" s="149"/>
      <c r="AO255" s="149">
        <v>4</v>
      </c>
      <c r="AP255" s="10"/>
      <c r="AQ255" s="10"/>
      <c r="AR255" s="10"/>
      <c r="AS255" s="10">
        <v>4</v>
      </c>
      <c r="AT255" s="150"/>
      <c r="AU255" s="150"/>
      <c r="AV255" s="150"/>
      <c r="AW255" s="150">
        <v>4</v>
      </c>
      <c r="AX255" s="145"/>
      <c r="AY255" s="145"/>
      <c r="AZ255" s="145"/>
      <c r="BA255" s="145">
        <v>4</v>
      </c>
      <c r="BB255" s="10"/>
      <c r="BC255" s="10"/>
      <c r="BD255" s="10"/>
      <c r="BE255" s="10">
        <v>4</v>
      </c>
      <c r="BF255" s="146"/>
      <c r="BG255" s="146"/>
      <c r="BH255" s="146">
        <v>3</v>
      </c>
      <c r="BI255" s="146"/>
      <c r="BJ255" s="147"/>
      <c r="BK255" s="147"/>
      <c r="BL255" s="147"/>
      <c r="BM255" s="147">
        <v>4</v>
      </c>
      <c r="BN255" s="148"/>
      <c r="BO255" s="148"/>
      <c r="BP255" s="148"/>
      <c r="BQ255" s="148">
        <v>4</v>
      </c>
      <c r="BR255" s="149"/>
      <c r="BS255" s="149"/>
      <c r="BT255" s="149"/>
      <c r="BU255" s="149">
        <v>4</v>
      </c>
      <c r="CJ255" s="28"/>
      <c r="CO255" s="28"/>
    </row>
    <row r="256" spans="1:93">
      <c r="A256" s="17">
        <v>186</v>
      </c>
      <c r="B256" s="182">
        <v>2</v>
      </c>
      <c r="C256" s="768"/>
      <c r="D256" s="18">
        <v>1</v>
      </c>
      <c r="E256" s="19"/>
      <c r="F256" s="20"/>
      <c r="G256" s="20"/>
      <c r="H256" s="20">
        <v>1</v>
      </c>
      <c r="I256" s="20"/>
      <c r="J256" s="20"/>
      <c r="K256" s="20"/>
      <c r="L256" s="20"/>
      <c r="M256" s="20"/>
      <c r="N256" s="20"/>
      <c r="O256" s="20"/>
      <c r="P256" s="19"/>
      <c r="Q256" s="19"/>
      <c r="R256" s="145"/>
      <c r="S256" s="145"/>
      <c r="T256" s="145"/>
      <c r="U256" s="145">
        <v>4</v>
      </c>
      <c r="V256" s="10"/>
      <c r="W256" s="10"/>
      <c r="X256" s="10">
        <v>3</v>
      </c>
      <c r="Y256" s="10"/>
      <c r="Z256" s="146"/>
      <c r="AA256" s="146"/>
      <c r="AB256" s="146">
        <v>3</v>
      </c>
      <c r="AC256" s="146"/>
      <c r="AD256" s="147"/>
      <c r="AE256" s="147"/>
      <c r="AF256" s="147"/>
      <c r="AG256" s="147">
        <v>4</v>
      </c>
      <c r="AH256" s="148"/>
      <c r="AI256" s="148"/>
      <c r="AJ256" s="148">
        <v>3</v>
      </c>
      <c r="AK256" s="148"/>
      <c r="AL256" s="149"/>
      <c r="AM256" s="149"/>
      <c r="AN256" s="149"/>
      <c r="AO256" s="149">
        <v>4</v>
      </c>
      <c r="AP256" s="10"/>
      <c r="AQ256" s="10"/>
      <c r="AR256" s="10">
        <v>3</v>
      </c>
      <c r="AS256" s="10"/>
      <c r="AT256" s="150"/>
      <c r="AU256" s="150"/>
      <c r="AV256" s="150">
        <v>3</v>
      </c>
      <c r="AW256" s="150"/>
      <c r="AX256" s="145"/>
      <c r="AY256" s="145"/>
      <c r="AZ256" s="145"/>
      <c r="BA256" s="145">
        <v>4</v>
      </c>
      <c r="BB256" s="10"/>
      <c r="BC256" s="10"/>
      <c r="BD256" s="10">
        <v>3</v>
      </c>
      <c r="BE256" s="10"/>
      <c r="BF256" s="146"/>
      <c r="BG256" s="146"/>
      <c r="BH256" s="146"/>
      <c r="BI256" s="146">
        <v>4</v>
      </c>
      <c r="BJ256" s="147"/>
      <c r="BK256" s="147"/>
      <c r="BL256" s="147"/>
      <c r="BM256" s="147">
        <v>4</v>
      </c>
      <c r="BN256" s="148"/>
      <c r="BO256" s="148"/>
      <c r="BP256" s="148">
        <v>3</v>
      </c>
      <c r="BQ256" s="148"/>
      <c r="BR256" s="149"/>
      <c r="BS256" s="149"/>
      <c r="BT256" s="149">
        <v>3</v>
      </c>
      <c r="BU256" s="149"/>
      <c r="CJ256" s="28"/>
      <c r="CO256" s="28"/>
    </row>
    <row r="257" spans="1:93">
      <c r="A257" s="17">
        <v>187</v>
      </c>
      <c r="B257" s="182">
        <v>3</v>
      </c>
      <c r="C257" s="768"/>
      <c r="D257" s="18"/>
      <c r="E257" s="19">
        <v>1</v>
      </c>
      <c r="F257" s="20"/>
      <c r="G257" s="20"/>
      <c r="H257" s="20">
        <v>1</v>
      </c>
      <c r="I257" s="20"/>
      <c r="J257" s="20"/>
      <c r="K257" s="20"/>
      <c r="L257" s="20"/>
      <c r="M257" s="20"/>
      <c r="N257" s="20"/>
      <c r="O257" s="20"/>
      <c r="P257" s="19"/>
      <c r="Q257" s="19"/>
      <c r="R257" s="145"/>
      <c r="S257" s="145"/>
      <c r="T257" s="145">
        <v>3</v>
      </c>
      <c r="U257" s="145"/>
      <c r="V257" s="10"/>
      <c r="W257" s="10"/>
      <c r="X257" s="10">
        <v>3</v>
      </c>
      <c r="Y257" s="10"/>
      <c r="Z257" s="146"/>
      <c r="AA257" s="146"/>
      <c r="AB257" s="146">
        <v>3</v>
      </c>
      <c r="AC257" s="146"/>
      <c r="AD257" s="147"/>
      <c r="AE257" s="147"/>
      <c r="AF257" s="147">
        <v>3</v>
      </c>
      <c r="AG257" s="147"/>
      <c r="AH257" s="148"/>
      <c r="AI257" s="148"/>
      <c r="AJ257" s="148"/>
      <c r="AK257" s="148">
        <v>4</v>
      </c>
      <c r="AL257" s="149"/>
      <c r="AM257" s="149"/>
      <c r="AN257" s="149">
        <v>3</v>
      </c>
      <c r="AO257" s="149"/>
      <c r="AP257" s="10"/>
      <c r="AQ257" s="10"/>
      <c r="AR257" s="10">
        <v>3</v>
      </c>
      <c r="AS257" s="10"/>
      <c r="AT257" s="150"/>
      <c r="AU257" s="150"/>
      <c r="AV257" s="150">
        <v>3</v>
      </c>
      <c r="AW257" s="150"/>
      <c r="AX257" s="145"/>
      <c r="AY257" s="145"/>
      <c r="AZ257" s="145">
        <v>3</v>
      </c>
      <c r="BA257" s="145"/>
      <c r="BB257" s="10"/>
      <c r="BC257" s="10"/>
      <c r="BD257" s="10">
        <v>3</v>
      </c>
      <c r="BE257" s="10"/>
      <c r="BF257" s="146"/>
      <c r="BG257" s="146"/>
      <c r="BH257" s="146"/>
      <c r="BI257" s="146">
        <v>4</v>
      </c>
      <c r="BJ257" s="147"/>
      <c r="BK257" s="147"/>
      <c r="BL257" s="147"/>
      <c r="BM257" s="147">
        <v>4</v>
      </c>
      <c r="BN257" s="148"/>
      <c r="BO257" s="148"/>
      <c r="BP257" s="148">
        <v>3</v>
      </c>
      <c r="BQ257" s="148"/>
      <c r="BR257" s="149"/>
      <c r="BS257" s="149"/>
      <c r="BT257" s="149">
        <v>3</v>
      </c>
      <c r="BU257" s="149"/>
      <c r="CJ257" s="28"/>
      <c r="CO257" s="28"/>
    </row>
    <row r="258" spans="1:93">
      <c r="A258" s="17">
        <v>188</v>
      </c>
      <c r="B258" s="182">
        <v>4</v>
      </c>
      <c r="C258" s="768"/>
      <c r="D258" s="18"/>
      <c r="E258" s="19">
        <v>1</v>
      </c>
      <c r="F258" s="20">
        <v>1</v>
      </c>
      <c r="G258" s="20"/>
      <c r="H258" s="20"/>
      <c r="I258" s="20"/>
      <c r="J258" s="20"/>
      <c r="K258" s="20"/>
      <c r="L258" s="20"/>
      <c r="M258" s="20"/>
      <c r="N258" s="20"/>
      <c r="O258" s="20"/>
      <c r="P258" s="19"/>
      <c r="Q258" s="19"/>
      <c r="R258" s="145"/>
      <c r="S258" s="145"/>
      <c r="T258" s="145">
        <v>3</v>
      </c>
      <c r="U258" s="145"/>
      <c r="V258" s="10"/>
      <c r="W258" s="10"/>
      <c r="X258" s="10">
        <v>3</v>
      </c>
      <c r="Y258" s="10"/>
      <c r="Z258" s="146"/>
      <c r="AA258" s="146"/>
      <c r="AB258" s="146">
        <v>3</v>
      </c>
      <c r="AC258" s="146"/>
      <c r="AD258" s="147"/>
      <c r="AE258" s="147"/>
      <c r="AF258" s="147"/>
      <c r="AG258" s="147">
        <v>4</v>
      </c>
      <c r="AH258" s="148"/>
      <c r="AI258" s="148"/>
      <c r="AJ258" s="148">
        <v>3</v>
      </c>
      <c r="AK258" s="148"/>
      <c r="AL258" s="149"/>
      <c r="AM258" s="149"/>
      <c r="AN258" s="149"/>
      <c r="AO258" s="149">
        <v>4</v>
      </c>
      <c r="AP258" s="10"/>
      <c r="AQ258" s="10"/>
      <c r="AR258" s="10">
        <v>3</v>
      </c>
      <c r="AS258" s="10"/>
      <c r="AT258" s="150"/>
      <c r="AU258" s="150"/>
      <c r="AV258" s="150">
        <v>3</v>
      </c>
      <c r="AW258" s="150"/>
      <c r="AX258" s="145"/>
      <c r="AY258" s="145"/>
      <c r="AZ258" s="145"/>
      <c r="BA258" s="145">
        <v>4</v>
      </c>
      <c r="BB258" s="10"/>
      <c r="BC258" s="10"/>
      <c r="BD258" s="10">
        <v>3</v>
      </c>
      <c r="BE258" s="10"/>
      <c r="BF258" s="146"/>
      <c r="BG258" s="146"/>
      <c r="BH258" s="146"/>
      <c r="BI258" s="146">
        <v>4</v>
      </c>
      <c r="BJ258" s="147"/>
      <c r="BK258" s="147"/>
      <c r="BL258" s="147">
        <v>3</v>
      </c>
      <c r="BM258" s="147"/>
      <c r="BN258" s="148"/>
      <c r="BO258" s="148"/>
      <c r="BP258" s="148"/>
      <c r="BQ258" s="148">
        <v>4</v>
      </c>
      <c r="BR258" s="149"/>
      <c r="BS258" s="149"/>
      <c r="BT258" s="149">
        <v>3</v>
      </c>
      <c r="BU258" s="149"/>
      <c r="CJ258" s="28"/>
      <c r="CO258" s="28"/>
    </row>
    <row r="259" spans="1:93">
      <c r="A259" s="17">
        <v>189</v>
      </c>
      <c r="B259" s="182">
        <v>5</v>
      </c>
      <c r="C259" s="768"/>
      <c r="D259" s="18"/>
      <c r="E259" s="19">
        <v>1</v>
      </c>
      <c r="F259" s="20">
        <v>1</v>
      </c>
      <c r="G259" s="20"/>
      <c r="H259" s="20"/>
      <c r="I259" s="20"/>
      <c r="J259" s="20"/>
      <c r="K259" s="20"/>
      <c r="L259" s="20"/>
      <c r="M259" s="20"/>
      <c r="N259" s="20"/>
      <c r="O259" s="20"/>
      <c r="P259" s="19"/>
      <c r="Q259" s="19"/>
      <c r="R259" s="145"/>
      <c r="S259" s="145"/>
      <c r="T259" s="145">
        <v>3</v>
      </c>
      <c r="U259" s="145"/>
      <c r="V259" s="10"/>
      <c r="W259" s="10"/>
      <c r="X259" s="10">
        <v>3</v>
      </c>
      <c r="Y259" s="10"/>
      <c r="Z259" s="146"/>
      <c r="AA259" s="146"/>
      <c r="AB259" s="146">
        <v>3</v>
      </c>
      <c r="AC259" s="146"/>
      <c r="AD259" s="147"/>
      <c r="AE259" s="147"/>
      <c r="AF259" s="147"/>
      <c r="AG259" s="147">
        <v>4</v>
      </c>
      <c r="AH259" s="148"/>
      <c r="AI259" s="148"/>
      <c r="AJ259" s="148">
        <v>3</v>
      </c>
      <c r="AK259" s="148"/>
      <c r="AL259" s="149"/>
      <c r="AM259" s="149"/>
      <c r="AN259" s="149"/>
      <c r="AO259" s="149">
        <v>4</v>
      </c>
      <c r="AP259" s="10"/>
      <c r="AQ259" s="10"/>
      <c r="AR259" s="10">
        <v>3</v>
      </c>
      <c r="AS259" s="10"/>
      <c r="AT259" s="150"/>
      <c r="AU259" s="150"/>
      <c r="AV259" s="150">
        <v>3</v>
      </c>
      <c r="AW259" s="150"/>
      <c r="AX259" s="145"/>
      <c r="AY259" s="145"/>
      <c r="AZ259" s="145"/>
      <c r="BA259" s="145">
        <v>4</v>
      </c>
      <c r="BB259" s="10"/>
      <c r="BC259" s="10"/>
      <c r="BD259" s="10">
        <v>3</v>
      </c>
      <c r="BE259" s="10"/>
      <c r="BF259" s="146"/>
      <c r="BG259" s="146"/>
      <c r="BH259" s="146"/>
      <c r="BI259" s="146">
        <v>4</v>
      </c>
      <c r="BJ259" s="147"/>
      <c r="BK259" s="147"/>
      <c r="BL259" s="147">
        <v>3</v>
      </c>
      <c r="BM259" s="147"/>
      <c r="BN259" s="148"/>
      <c r="BO259" s="148"/>
      <c r="BP259" s="148"/>
      <c r="BQ259" s="148">
        <v>4</v>
      </c>
      <c r="BR259" s="149"/>
      <c r="BS259" s="149"/>
      <c r="BT259" s="149">
        <v>3</v>
      </c>
      <c r="BU259" s="149"/>
      <c r="CJ259" s="28"/>
      <c r="CO259" s="28"/>
    </row>
    <row r="260" spans="1:93">
      <c r="A260" s="17">
        <v>190</v>
      </c>
      <c r="B260" s="182">
        <v>6</v>
      </c>
      <c r="C260" s="768"/>
      <c r="D260" s="18"/>
      <c r="E260" s="19">
        <v>1</v>
      </c>
      <c r="F260" s="20">
        <v>1</v>
      </c>
      <c r="G260" s="20"/>
      <c r="H260" s="20"/>
      <c r="I260" s="20"/>
      <c r="J260" s="20"/>
      <c r="K260" s="20"/>
      <c r="L260" s="20"/>
      <c r="M260" s="20"/>
      <c r="N260" s="20"/>
      <c r="O260" s="20"/>
      <c r="P260" s="19"/>
      <c r="Q260" s="19"/>
      <c r="R260" s="145"/>
      <c r="S260" s="145"/>
      <c r="T260" s="145">
        <v>3</v>
      </c>
      <c r="U260" s="145"/>
      <c r="V260" s="10"/>
      <c r="W260" s="10"/>
      <c r="X260" s="10">
        <v>3</v>
      </c>
      <c r="Y260" s="10"/>
      <c r="Z260" s="146"/>
      <c r="AA260" s="146"/>
      <c r="AB260" s="146">
        <v>3</v>
      </c>
      <c r="AC260" s="146"/>
      <c r="AD260" s="147"/>
      <c r="AE260" s="147"/>
      <c r="AF260" s="147"/>
      <c r="AG260" s="147">
        <v>4</v>
      </c>
      <c r="AH260" s="148"/>
      <c r="AI260" s="148"/>
      <c r="AJ260" s="148">
        <v>3</v>
      </c>
      <c r="AK260" s="148"/>
      <c r="AL260" s="149"/>
      <c r="AM260" s="149"/>
      <c r="AN260" s="149"/>
      <c r="AO260" s="149">
        <v>4</v>
      </c>
      <c r="AP260" s="10"/>
      <c r="AQ260" s="10"/>
      <c r="AR260" s="10">
        <v>3</v>
      </c>
      <c r="AS260" s="10"/>
      <c r="AT260" s="150"/>
      <c r="AU260" s="150"/>
      <c r="AV260" s="150">
        <v>3</v>
      </c>
      <c r="AW260" s="150"/>
      <c r="AX260" s="145"/>
      <c r="AY260" s="145"/>
      <c r="AZ260" s="145"/>
      <c r="BA260" s="145">
        <v>4</v>
      </c>
      <c r="BB260" s="10"/>
      <c r="BC260" s="10"/>
      <c r="BD260" s="10">
        <v>3</v>
      </c>
      <c r="BE260" s="10"/>
      <c r="BF260" s="146"/>
      <c r="BG260" s="146"/>
      <c r="BH260" s="146"/>
      <c r="BI260" s="146">
        <v>4</v>
      </c>
      <c r="BJ260" s="147"/>
      <c r="BK260" s="147"/>
      <c r="BL260" s="147">
        <v>3</v>
      </c>
      <c r="BM260" s="147"/>
      <c r="BN260" s="148"/>
      <c r="BO260" s="148"/>
      <c r="BP260" s="148"/>
      <c r="BQ260" s="148">
        <v>4</v>
      </c>
      <c r="BR260" s="149"/>
      <c r="BS260" s="149"/>
      <c r="BT260" s="149">
        <v>3</v>
      </c>
      <c r="BU260" s="149"/>
      <c r="CJ260" s="28"/>
      <c r="CO260" s="28"/>
    </row>
    <row r="261" spans="1:93">
      <c r="A261" s="17">
        <v>191</v>
      </c>
      <c r="B261" s="182">
        <v>7</v>
      </c>
      <c r="C261" s="768"/>
      <c r="D261" s="18"/>
      <c r="E261" s="19">
        <v>1</v>
      </c>
      <c r="F261" s="20">
        <v>1</v>
      </c>
      <c r="G261" s="20"/>
      <c r="H261" s="20"/>
      <c r="I261" s="20"/>
      <c r="J261" s="20"/>
      <c r="K261" s="20"/>
      <c r="L261" s="20"/>
      <c r="M261" s="20"/>
      <c r="N261" s="20"/>
      <c r="O261" s="20"/>
      <c r="P261" s="19"/>
      <c r="Q261" s="19"/>
      <c r="R261" s="145"/>
      <c r="S261" s="145"/>
      <c r="T261" s="145"/>
      <c r="U261" s="145">
        <v>4</v>
      </c>
      <c r="V261" s="10"/>
      <c r="W261" s="10"/>
      <c r="X261" s="10"/>
      <c r="Y261" s="10">
        <v>4</v>
      </c>
      <c r="Z261" s="146"/>
      <c r="AA261" s="146"/>
      <c r="AB261" s="146">
        <v>3</v>
      </c>
      <c r="AC261" s="146"/>
      <c r="AD261" s="147"/>
      <c r="AE261" s="147"/>
      <c r="AF261" s="147"/>
      <c r="AG261" s="147">
        <v>4</v>
      </c>
      <c r="AH261" s="148"/>
      <c r="AI261" s="148"/>
      <c r="AJ261" s="148"/>
      <c r="AK261" s="148">
        <v>4</v>
      </c>
      <c r="AL261" s="149"/>
      <c r="AM261" s="149"/>
      <c r="AN261" s="149"/>
      <c r="AO261" s="149">
        <v>4</v>
      </c>
      <c r="AP261" s="10"/>
      <c r="AQ261" s="10"/>
      <c r="AR261" s="10"/>
      <c r="AS261" s="10">
        <v>4</v>
      </c>
      <c r="AT261" s="150"/>
      <c r="AU261" s="150"/>
      <c r="AV261" s="150"/>
      <c r="AW261" s="150">
        <v>4</v>
      </c>
      <c r="AX261" s="145"/>
      <c r="AY261" s="145"/>
      <c r="AZ261" s="145">
        <v>3</v>
      </c>
      <c r="BA261" s="145"/>
      <c r="BB261" s="10"/>
      <c r="BC261" s="10"/>
      <c r="BD261" s="10"/>
      <c r="BE261" s="10">
        <v>4</v>
      </c>
      <c r="BF261" s="146"/>
      <c r="BG261" s="146"/>
      <c r="BH261" s="146"/>
      <c r="BI261" s="146">
        <v>4</v>
      </c>
      <c r="BJ261" s="147"/>
      <c r="BK261" s="147"/>
      <c r="BL261" s="147"/>
      <c r="BM261" s="147">
        <v>4</v>
      </c>
      <c r="BN261" s="148"/>
      <c r="BO261" s="148"/>
      <c r="BP261" s="148"/>
      <c r="BQ261" s="148">
        <v>4</v>
      </c>
      <c r="BR261" s="149"/>
      <c r="BS261" s="149"/>
      <c r="BT261" s="149"/>
      <c r="BU261" s="149">
        <v>4</v>
      </c>
      <c r="CJ261" s="28"/>
      <c r="CO261" s="28"/>
    </row>
    <row r="262" spans="1:93">
      <c r="A262" s="17">
        <v>192</v>
      </c>
      <c r="B262" s="182">
        <v>8</v>
      </c>
      <c r="C262" s="768"/>
      <c r="D262" s="18">
        <v>1</v>
      </c>
      <c r="E262" s="19"/>
      <c r="F262" s="20"/>
      <c r="G262" s="20">
        <v>1</v>
      </c>
      <c r="H262" s="20"/>
      <c r="I262" s="20"/>
      <c r="J262" s="20"/>
      <c r="K262" s="20"/>
      <c r="L262" s="20"/>
      <c r="M262" s="20"/>
      <c r="N262" s="20"/>
      <c r="O262" s="20"/>
      <c r="P262" s="19"/>
      <c r="Q262" s="19"/>
      <c r="R262" s="145"/>
      <c r="S262" s="145"/>
      <c r="T262" s="145"/>
      <c r="U262" s="145">
        <v>4</v>
      </c>
      <c r="V262" s="10"/>
      <c r="W262" s="10"/>
      <c r="X262" s="10">
        <v>3</v>
      </c>
      <c r="Y262" s="10"/>
      <c r="Z262" s="146"/>
      <c r="AA262" s="146"/>
      <c r="AB262" s="146">
        <v>3</v>
      </c>
      <c r="AC262" s="146"/>
      <c r="AD262" s="147"/>
      <c r="AE262" s="147"/>
      <c r="AF262" s="147"/>
      <c r="AG262" s="147">
        <v>4</v>
      </c>
      <c r="AH262" s="148"/>
      <c r="AI262" s="148"/>
      <c r="AJ262" s="148"/>
      <c r="AK262" s="148">
        <v>4</v>
      </c>
      <c r="AL262" s="149"/>
      <c r="AM262" s="149"/>
      <c r="AN262" s="149"/>
      <c r="AO262" s="149">
        <v>4</v>
      </c>
      <c r="AP262" s="10"/>
      <c r="AQ262" s="10"/>
      <c r="AR262" s="10"/>
      <c r="AS262" s="10">
        <v>4</v>
      </c>
      <c r="AT262" s="150"/>
      <c r="AU262" s="150"/>
      <c r="AV262" s="150"/>
      <c r="AW262" s="150">
        <v>4</v>
      </c>
      <c r="AX262" s="145"/>
      <c r="AY262" s="145"/>
      <c r="AZ262" s="145"/>
      <c r="BA262" s="145">
        <v>4</v>
      </c>
      <c r="BB262" s="10"/>
      <c r="BC262" s="10"/>
      <c r="BD262" s="10">
        <v>3</v>
      </c>
      <c r="BE262" s="10"/>
      <c r="BF262" s="146"/>
      <c r="BG262" s="146"/>
      <c r="BH262" s="146"/>
      <c r="BI262" s="146">
        <v>4</v>
      </c>
      <c r="BJ262" s="147"/>
      <c r="BK262" s="147"/>
      <c r="BL262" s="147"/>
      <c r="BM262" s="147">
        <v>4</v>
      </c>
      <c r="BN262" s="148"/>
      <c r="BO262" s="148"/>
      <c r="BP262" s="148"/>
      <c r="BQ262" s="148">
        <v>4</v>
      </c>
      <c r="BR262" s="149"/>
      <c r="BS262" s="149"/>
      <c r="BT262" s="149"/>
      <c r="BU262" s="149">
        <v>4</v>
      </c>
      <c r="CJ262" s="28"/>
      <c r="CO262" s="28"/>
    </row>
    <row r="263" spans="1:93">
      <c r="A263" s="17">
        <v>193</v>
      </c>
      <c r="B263" s="182">
        <v>9</v>
      </c>
      <c r="C263" s="768"/>
      <c r="D263" s="18">
        <v>1</v>
      </c>
      <c r="E263" s="19"/>
      <c r="F263" s="20"/>
      <c r="G263" s="20"/>
      <c r="H263" s="20">
        <v>1</v>
      </c>
      <c r="I263" s="20"/>
      <c r="J263" s="20"/>
      <c r="K263" s="20"/>
      <c r="L263" s="20"/>
      <c r="M263" s="20"/>
      <c r="N263" s="20"/>
      <c r="O263" s="20"/>
      <c r="P263" s="19"/>
      <c r="Q263" s="19"/>
      <c r="R263" s="145"/>
      <c r="S263" s="145"/>
      <c r="T263" s="145">
        <v>3</v>
      </c>
      <c r="U263" s="145"/>
      <c r="V263" s="10"/>
      <c r="W263" s="10"/>
      <c r="X263" s="10">
        <v>3</v>
      </c>
      <c r="Y263" s="10"/>
      <c r="Z263" s="146"/>
      <c r="AA263" s="146"/>
      <c r="AB263" s="146"/>
      <c r="AC263" s="146">
        <v>4</v>
      </c>
      <c r="AD263" s="147"/>
      <c r="AE263" s="147"/>
      <c r="AF263" s="147">
        <v>3</v>
      </c>
      <c r="AG263" s="147"/>
      <c r="AH263" s="148"/>
      <c r="AI263" s="148"/>
      <c r="AJ263" s="148"/>
      <c r="AK263" s="148">
        <v>4</v>
      </c>
      <c r="AL263" s="149"/>
      <c r="AM263" s="149"/>
      <c r="AN263" s="149">
        <v>3</v>
      </c>
      <c r="AO263" s="149"/>
      <c r="AP263" s="10"/>
      <c r="AQ263" s="10"/>
      <c r="AR263" s="10"/>
      <c r="AS263" s="10">
        <v>4</v>
      </c>
      <c r="AT263" s="150"/>
      <c r="AU263" s="150"/>
      <c r="AV263" s="150"/>
      <c r="AW263" s="150">
        <v>4</v>
      </c>
      <c r="AX263" s="145"/>
      <c r="AY263" s="145"/>
      <c r="AZ263" s="145"/>
      <c r="BA263" s="145">
        <v>4</v>
      </c>
      <c r="BB263" s="10"/>
      <c r="BC263" s="10"/>
      <c r="BD263" s="10">
        <v>3</v>
      </c>
      <c r="BE263" s="10"/>
      <c r="BF263" s="146"/>
      <c r="BG263" s="146"/>
      <c r="BH263" s="146">
        <v>3</v>
      </c>
      <c r="BI263" s="146"/>
      <c r="BJ263" s="147"/>
      <c r="BK263" s="147"/>
      <c r="BL263" s="147"/>
      <c r="BM263" s="147">
        <v>4</v>
      </c>
      <c r="BN263" s="148"/>
      <c r="BO263" s="148"/>
      <c r="BP263" s="148"/>
      <c r="BQ263" s="148">
        <v>4</v>
      </c>
      <c r="BR263" s="149"/>
      <c r="BS263" s="149"/>
      <c r="BT263" s="149"/>
      <c r="BU263" s="149">
        <v>4</v>
      </c>
      <c r="CJ263" s="28"/>
      <c r="CO263" s="28"/>
    </row>
    <row r="264" spans="1:93">
      <c r="A264" s="17">
        <v>194</v>
      </c>
      <c r="B264" s="182">
        <v>10</v>
      </c>
      <c r="C264" s="768"/>
      <c r="D264" s="18"/>
      <c r="E264" s="19">
        <v>1</v>
      </c>
      <c r="F264" s="20">
        <v>1</v>
      </c>
      <c r="G264" s="20"/>
      <c r="H264" s="20"/>
      <c r="I264" s="20"/>
      <c r="J264" s="20"/>
      <c r="K264" s="20"/>
      <c r="L264" s="20"/>
      <c r="M264" s="20"/>
      <c r="N264" s="20"/>
      <c r="O264" s="20"/>
      <c r="P264" s="19"/>
      <c r="Q264" s="19"/>
      <c r="R264" s="145">
        <v>1</v>
      </c>
      <c r="S264" s="145"/>
      <c r="T264" s="145"/>
      <c r="U264" s="145"/>
      <c r="V264" s="10"/>
      <c r="W264" s="10"/>
      <c r="X264" s="10"/>
      <c r="Y264" s="10">
        <v>4</v>
      </c>
      <c r="Z264" s="146"/>
      <c r="AA264" s="146"/>
      <c r="AB264" s="146"/>
      <c r="AC264" s="146">
        <v>4</v>
      </c>
      <c r="AD264" s="147"/>
      <c r="AE264" s="147"/>
      <c r="AF264" s="147"/>
      <c r="AG264" s="147">
        <v>4</v>
      </c>
      <c r="AH264" s="148"/>
      <c r="AI264" s="148"/>
      <c r="AJ264" s="148"/>
      <c r="AK264" s="148">
        <v>4</v>
      </c>
      <c r="AL264" s="149"/>
      <c r="AM264" s="149"/>
      <c r="AN264" s="149"/>
      <c r="AO264" s="149">
        <v>4</v>
      </c>
      <c r="AP264" s="10"/>
      <c r="AQ264" s="10"/>
      <c r="AR264" s="10"/>
      <c r="AS264" s="10">
        <v>4</v>
      </c>
      <c r="AT264" s="150"/>
      <c r="AU264" s="150"/>
      <c r="AV264" s="150"/>
      <c r="AW264" s="150">
        <v>4</v>
      </c>
      <c r="AX264" s="145"/>
      <c r="AY264" s="145"/>
      <c r="AZ264" s="145"/>
      <c r="BA264" s="145">
        <v>4</v>
      </c>
      <c r="BB264" s="10"/>
      <c r="BC264" s="10"/>
      <c r="BD264" s="10"/>
      <c r="BE264" s="10">
        <v>4</v>
      </c>
      <c r="BF264" s="146"/>
      <c r="BG264" s="146"/>
      <c r="BH264" s="146"/>
      <c r="BI264" s="146">
        <v>4</v>
      </c>
      <c r="BJ264" s="147"/>
      <c r="BK264" s="147"/>
      <c r="BL264" s="147"/>
      <c r="BM264" s="147">
        <v>4</v>
      </c>
      <c r="BN264" s="148"/>
      <c r="BO264" s="148"/>
      <c r="BP264" s="148"/>
      <c r="BQ264" s="148">
        <v>4</v>
      </c>
      <c r="BR264" s="149"/>
      <c r="BS264" s="149"/>
      <c r="BT264" s="149"/>
      <c r="BU264" s="149">
        <v>4</v>
      </c>
      <c r="CJ264" s="28"/>
      <c r="CO264" s="28"/>
    </row>
    <row r="265" spans="1:93">
      <c r="A265" s="17">
        <v>195</v>
      </c>
      <c r="B265" s="182">
        <v>11</v>
      </c>
      <c r="C265" s="768"/>
      <c r="D265" s="18">
        <v>1</v>
      </c>
      <c r="E265" s="19"/>
      <c r="F265" s="20"/>
      <c r="G265" s="20">
        <v>1</v>
      </c>
      <c r="H265" s="20"/>
      <c r="I265" s="20"/>
      <c r="J265" s="20"/>
      <c r="K265" s="20"/>
      <c r="L265" s="20"/>
      <c r="M265" s="20"/>
      <c r="N265" s="20"/>
      <c r="O265" s="20"/>
      <c r="P265" s="19"/>
      <c r="Q265" s="19"/>
      <c r="R265" s="145"/>
      <c r="S265" s="145"/>
      <c r="T265" s="145">
        <v>3</v>
      </c>
      <c r="U265" s="145"/>
      <c r="V265" s="10"/>
      <c r="W265" s="10"/>
      <c r="X265" s="10">
        <v>3</v>
      </c>
      <c r="Y265" s="10"/>
      <c r="Z265" s="146"/>
      <c r="AA265" s="146"/>
      <c r="AB265" s="146">
        <v>3</v>
      </c>
      <c r="AC265" s="146"/>
      <c r="AD265" s="147"/>
      <c r="AE265" s="147"/>
      <c r="AF265" s="147"/>
      <c r="AG265" s="147">
        <v>4</v>
      </c>
      <c r="AH265" s="148"/>
      <c r="AI265" s="148"/>
      <c r="AJ265" s="148">
        <v>3</v>
      </c>
      <c r="AK265" s="148"/>
      <c r="AL265" s="149"/>
      <c r="AM265" s="149"/>
      <c r="AN265" s="149"/>
      <c r="AO265" s="149">
        <v>4</v>
      </c>
      <c r="AP265" s="10"/>
      <c r="AQ265" s="10"/>
      <c r="AR265" s="10">
        <v>3</v>
      </c>
      <c r="AS265" s="10"/>
      <c r="AT265" s="150"/>
      <c r="AU265" s="150"/>
      <c r="AV265" s="150">
        <v>3</v>
      </c>
      <c r="AW265" s="150"/>
      <c r="AX265" s="145"/>
      <c r="AY265" s="145"/>
      <c r="AZ265" s="145"/>
      <c r="BA265" s="145">
        <v>4</v>
      </c>
      <c r="BB265" s="10"/>
      <c r="BC265" s="10"/>
      <c r="BD265" s="10">
        <v>3</v>
      </c>
      <c r="BE265" s="10"/>
      <c r="BF265" s="146"/>
      <c r="BG265" s="146"/>
      <c r="BH265" s="146">
        <v>3</v>
      </c>
      <c r="BI265" s="146"/>
      <c r="BJ265" s="147"/>
      <c r="BK265" s="147"/>
      <c r="BL265" s="147"/>
      <c r="BM265" s="147">
        <v>4</v>
      </c>
      <c r="BN265" s="148"/>
      <c r="BO265" s="148"/>
      <c r="BP265" s="148">
        <v>3</v>
      </c>
      <c r="BQ265" s="148"/>
      <c r="BR265" s="149"/>
      <c r="BS265" s="149"/>
      <c r="BT265" s="149">
        <v>3</v>
      </c>
      <c r="BU265" s="149"/>
      <c r="CJ265" s="28"/>
      <c r="CO265" s="28"/>
    </row>
    <row r="266" spans="1:93">
      <c r="A266" s="17">
        <v>196</v>
      </c>
      <c r="B266" s="182">
        <v>12</v>
      </c>
      <c r="C266" s="768"/>
      <c r="D266" s="18">
        <v>1</v>
      </c>
      <c r="E266" s="19"/>
      <c r="F266" s="20">
        <v>1</v>
      </c>
      <c r="G266" s="20"/>
      <c r="H266" s="20"/>
      <c r="I266" s="20"/>
      <c r="J266" s="20"/>
      <c r="K266" s="20"/>
      <c r="L266" s="20"/>
      <c r="M266" s="20"/>
      <c r="N266" s="20"/>
      <c r="O266" s="20"/>
      <c r="P266" s="19"/>
      <c r="Q266" s="19"/>
      <c r="R266" s="145"/>
      <c r="S266" s="145"/>
      <c r="T266" s="145"/>
      <c r="U266" s="145">
        <v>4</v>
      </c>
      <c r="V266" s="10"/>
      <c r="W266" s="10"/>
      <c r="X266" s="10">
        <v>3</v>
      </c>
      <c r="Y266" s="10"/>
      <c r="Z266" s="146"/>
      <c r="AA266" s="146"/>
      <c r="AB266" s="146">
        <v>3</v>
      </c>
      <c r="AC266" s="146"/>
      <c r="AD266" s="147"/>
      <c r="AE266" s="147"/>
      <c r="AF266" s="147"/>
      <c r="AG266" s="147">
        <v>4</v>
      </c>
      <c r="AH266" s="148"/>
      <c r="AI266" s="148"/>
      <c r="AJ266" s="148"/>
      <c r="AK266" s="148">
        <v>4</v>
      </c>
      <c r="AL266" s="149"/>
      <c r="AM266" s="149"/>
      <c r="AN266" s="149"/>
      <c r="AO266" s="149">
        <v>4</v>
      </c>
      <c r="AP266" s="10"/>
      <c r="AQ266" s="10"/>
      <c r="AR266" s="10">
        <v>3</v>
      </c>
      <c r="AS266" s="10"/>
      <c r="AT266" s="150"/>
      <c r="AU266" s="150"/>
      <c r="AV266" s="150">
        <v>3</v>
      </c>
      <c r="AW266" s="150"/>
      <c r="AX266" s="145"/>
      <c r="AY266" s="145"/>
      <c r="AZ266" s="145"/>
      <c r="BA266" s="145">
        <v>4</v>
      </c>
      <c r="BB266" s="10"/>
      <c r="BC266" s="10"/>
      <c r="BD266" s="10">
        <v>3</v>
      </c>
      <c r="BE266" s="10"/>
      <c r="BF266" s="146"/>
      <c r="BG266" s="146"/>
      <c r="BH266" s="146"/>
      <c r="BI266" s="146">
        <v>4</v>
      </c>
      <c r="BJ266" s="147"/>
      <c r="BK266" s="147"/>
      <c r="BL266" s="147">
        <v>3</v>
      </c>
      <c r="BM266" s="147"/>
      <c r="BN266" s="148"/>
      <c r="BO266" s="148"/>
      <c r="BP266" s="148"/>
      <c r="BQ266" s="148">
        <v>4</v>
      </c>
      <c r="BR266" s="149"/>
      <c r="BS266" s="149"/>
      <c r="BT266" s="149"/>
      <c r="BU266" s="149">
        <v>4</v>
      </c>
      <c r="CJ266" s="28"/>
      <c r="CO266" s="28"/>
    </row>
    <row r="267" spans="1:93">
      <c r="A267" s="17">
        <v>197</v>
      </c>
      <c r="B267" s="182">
        <v>13</v>
      </c>
      <c r="C267" s="768"/>
      <c r="D267" s="18">
        <v>1</v>
      </c>
      <c r="E267" s="19"/>
      <c r="F267" s="20"/>
      <c r="G267" s="20"/>
      <c r="H267" s="20">
        <v>1</v>
      </c>
      <c r="I267" s="20"/>
      <c r="J267" s="20"/>
      <c r="K267" s="20"/>
      <c r="L267" s="20"/>
      <c r="M267" s="20"/>
      <c r="N267" s="20"/>
      <c r="O267" s="20"/>
      <c r="P267" s="19"/>
      <c r="Q267" s="19"/>
      <c r="R267" s="145"/>
      <c r="S267" s="145"/>
      <c r="T267" s="145"/>
      <c r="U267" s="145">
        <v>4</v>
      </c>
      <c r="V267" s="10"/>
      <c r="W267" s="10"/>
      <c r="X267" s="10">
        <v>3</v>
      </c>
      <c r="Y267" s="10"/>
      <c r="Z267" s="146"/>
      <c r="AA267" s="146"/>
      <c r="AB267" s="146">
        <v>3</v>
      </c>
      <c r="AC267" s="146"/>
      <c r="AD267" s="147"/>
      <c r="AE267" s="147"/>
      <c r="AF267" s="147"/>
      <c r="AG267" s="147">
        <v>4</v>
      </c>
      <c r="AH267" s="148"/>
      <c r="AI267" s="148"/>
      <c r="AJ267" s="148"/>
      <c r="AK267" s="148">
        <v>4</v>
      </c>
      <c r="AL267" s="149"/>
      <c r="AM267" s="149"/>
      <c r="AN267" s="149"/>
      <c r="AO267" s="149">
        <v>4</v>
      </c>
      <c r="AP267" s="10"/>
      <c r="AQ267" s="10"/>
      <c r="AR267" s="10">
        <v>3</v>
      </c>
      <c r="AS267" s="10"/>
      <c r="AT267" s="150"/>
      <c r="AU267" s="150"/>
      <c r="AV267" s="150">
        <v>3</v>
      </c>
      <c r="AW267" s="150"/>
      <c r="AX267" s="145"/>
      <c r="AY267" s="145"/>
      <c r="AZ267" s="145"/>
      <c r="BA267" s="145">
        <v>4</v>
      </c>
      <c r="BB267" s="10"/>
      <c r="BC267" s="10"/>
      <c r="BD267" s="10">
        <v>3</v>
      </c>
      <c r="BE267" s="10"/>
      <c r="BF267" s="146"/>
      <c r="BG267" s="146"/>
      <c r="BH267" s="146"/>
      <c r="BI267" s="146">
        <v>4</v>
      </c>
      <c r="BJ267" s="147"/>
      <c r="BK267" s="147"/>
      <c r="BL267" s="147">
        <v>3</v>
      </c>
      <c r="BM267" s="147"/>
      <c r="BN267" s="148"/>
      <c r="BO267" s="148"/>
      <c r="BP267" s="148"/>
      <c r="BQ267" s="148">
        <v>4</v>
      </c>
      <c r="BR267" s="149"/>
      <c r="BS267" s="149"/>
      <c r="BT267" s="149"/>
      <c r="BU267" s="149">
        <v>4</v>
      </c>
      <c r="CJ267" s="28"/>
      <c r="CO267" s="28"/>
    </row>
    <row r="268" spans="1:93">
      <c r="A268" s="17">
        <v>198</v>
      </c>
      <c r="B268" s="182">
        <v>14</v>
      </c>
      <c r="C268" s="768"/>
      <c r="D268" s="18"/>
      <c r="E268" s="19">
        <v>1</v>
      </c>
      <c r="F268" s="20"/>
      <c r="G268" s="20">
        <v>1</v>
      </c>
      <c r="H268" s="20"/>
      <c r="I268" s="20"/>
      <c r="J268" s="20"/>
      <c r="K268" s="20"/>
      <c r="L268" s="20"/>
      <c r="M268" s="20"/>
      <c r="N268" s="20"/>
      <c r="O268" s="20"/>
      <c r="P268" s="19"/>
      <c r="Q268" s="19"/>
      <c r="R268" s="145"/>
      <c r="S268" s="145"/>
      <c r="T268" s="145">
        <v>3</v>
      </c>
      <c r="U268" s="145"/>
      <c r="V268" s="10"/>
      <c r="W268" s="10"/>
      <c r="X268" s="10">
        <v>3</v>
      </c>
      <c r="Y268" s="10"/>
      <c r="Z268" s="146"/>
      <c r="AA268" s="146"/>
      <c r="AB268" s="146">
        <v>3</v>
      </c>
      <c r="AC268" s="146"/>
      <c r="AD268" s="147"/>
      <c r="AE268" s="147"/>
      <c r="AF268" s="147">
        <v>3</v>
      </c>
      <c r="AG268" s="147"/>
      <c r="AH268" s="148"/>
      <c r="AI268" s="148"/>
      <c r="AJ268" s="148">
        <v>3</v>
      </c>
      <c r="AK268" s="148"/>
      <c r="AL268" s="149"/>
      <c r="AM268" s="149"/>
      <c r="AN268" s="149">
        <v>3</v>
      </c>
      <c r="AO268" s="149"/>
      <c r="AP268" s="10"/>
      <c r="AQ268" s="10"/>
      <c r="AR268" s="10">
        <v>3</v>
      </c>
      <c r="AS268" s="10"/>
      <c r="AT268" s="150"/>
      <c r="AU268" s="150"/>
      <c r="AV268" s="150">
        <v>3</v>
      </c>
      <c r="AW268" s="150"/>
      <c r="AX268" s="145"/>
      <c r="AY268" s="145"/>
      <c r="AZ268" s="145">
        <v>3</v>
      </c>
      <c r="BA268" s="145"/>
      <c r="BB268" s="10"/>
      <c r="BC268" s="10"/>
      <c r="BD268" s="10">
        <v>3</v>
      </c>
      <c r="BE268" s="10"/>
      <c r="BF268" s="146"/>
      <c r="BG268" s="146"/>
      <c r="BH268" s="146"/>
      <c r="BI268" s="146">
        <v>4</v>
      </c>
      <c r="BJ268" s="147"/>
      <c r="BK268" s="147"/>
      <c r="BL268" s="147"/>
      <c r="BM268" s="147">
        <v>4</v>
      </c>
      <c r="BN268" s="148"/>
      <c r="BO268" s="148"/>
      <c r="BP268" s="148">
        <v>3</v>
      </c>
      <c r="BQ268" s="148"/>
      <c r="BR268" s="149"/>
      <c r="BS268" s="149"/>
      <c r="BT268" s="149">
        <v>3</v>
      </c>
      <c r="BU268" s="149"/>
      <c r="CJ268" s="28"/>
      <c r="CO268" s="28"/>
    </row>
    <row r="269" spans="1:93">
      <c r="A269" s="17">
        <v>199</v>
      </c>
      <c r="B269" s="182">
        <v>15</v>
      </c>
      <c r="C269" s="768"/>
      <c r="D269" s="18">
        <v>1</v>
      </c>
      <c r="E269" s="19"/>
      <c r="F269" s="20"/>
      <c r="G269" s="20"/>
      <c r="H269" s="20">
        <v>1</v>
      </c>
      <c r="I269" s="20"/>
      <c r="J269" s="20"/>
      <c r="K269" s="20"/>
      <c r="L269" s="20"/>
      <c r="M269" s="20"/>
      <c r="N269" s="20"/>
      <c r="O269" s="20"/>
      <c r="P269" s="19"/>
      <c r="Q269" s="19"/>
      <c r="R269" s="145"/>
      <c r="S269" s="145"/>
      <c r="T269" s="145"/>
      <c r="U269" s="145">
        <v>4</v>
      </c>
      <c r="V269" s="10"/>
      <c r="W269" s="10"/>
      <c r="X269" s="10"/>
      <c r="Y269" s="10">
        <v>4</v>
      </c>
      <c r="Z269" s="146"/>
      <c r="AA269" s="146"/>
      <c r="AB269" s="146"/>
      <c r="AC269" s="146">
        <v>4</v>
      </c>
      <c r="AD269" s="147"/>
      <c r="AE269" s="147"/>
      <c r="AF269" s="147"/>
      <c r="AG269" s="147">
        <v>4</v>
      </c>
      <c r="AH269" s="148"/>
      <c r="AI269" s="148"/>
      <c r="AJ269" s="148"/>
      <c r="AK269" s="148">
        <v>4</v>
      </c>
      <c r="AL269" s="149"/>
      <c r="AM269" s="149"/>
      <c r="AN269" s="149"/>
      <c r="AO269" s="149">
        <v>4</v>
      </c>
      <c r="AP269" s="10"/>
      <c r="AQ269" s="10"/>
      <c r="AR269" s="10"/>
      <c r="AS269" s="10">
        <v>4</v>
      </c>
      <c r="AT269" s="150"/>
      <c r="AU269" s="150"/>
      <c r="AV269" s="150"/>
      <c r="AW269" s="150">
        <v>4</v>
      </c>
      <c r="AX269" s="145"/>
      <c r="AY269" s="145"/>
      <c r="AZ269" s="145"/>
      <c r="BA269" s="145">
        <v>4</v>
      </c>
      <c r="BB269" s="10"/>
      <c r="BC269" s="10"/>
      <c r="BD269" s="10"/>
      <c r="BE269" s="10">
        <v>4</v>
      </c>
      <c r="BF269" s="146"/>
      <c r="BG269" s="146"/>
      <c r="BH269" s="146"/>
      <c r="BI269" s="146">
        <v>4</v>
      </c>
      <c r="BJ269" s="147"/>
      <c r="BK269" s="147"/>
      <c r="BL269" s="147"/>
      <c r="BM269" s="147">
        <v>4</v>
      </c>
      <c r="BN269" s="148"/>
      <c r="BO269" s="148"/>
      <c r="BP269" s="148"/>
      <c r="BQ269" s="148">
        <v>4</v>
      </c>
      <c r="BR269" s="149"/>
      <c r="BS269" s="149"/>
      <c r="BT269" s="149"/>
      <c r="BU269" s="149">
        <v>4</v>
      </c>
      <c r="CJ269" s="28"/>
      <c r="CO269" s="28"/>
    </row>
    <row r="270" spans="1:93">
      <c r="A270" s="17">
        <v>200</v>
      </c>
      <c r="B270" s="182">
        <v>16</v>
      </c>
      <c r="C270" s="768"/>
      <c r="D270" s="18">
        <v>1</v>
      </c>
      <c r="E270" s="19"/>
      <c r="F270" s="20"/>
      <c r="G270" s="20">
        <v>1</v>
      </c>
      <c r="H270" s="20"/>
      <c r="I270" s="20"/>
      <c r="J270" s="20"/>
      <c r="K270" s="20"/>
      <c r="L270" s="20"/>
      <c r="M270" s="20"/>
      <c r="N270" s="20"/>
      <c r="O270" s="20"/>
      <c r="P270" s="19"/>
      <c r="Q270" s="19"/>
      <c r="R270" s="145"/>
      <c r="S270" s="145"/>
      <c r="T270" s="145">
        <v>3</v>
      </c>
      <c r="U270" s="145"/>
      <c r="V270" s="10"/>
      <c r="W270" s="10"/>
      <c r="X270" s="10">
        <v>3</v>
      </c>
      <c r="Y270" s="10"/>
      <c r="Z270" s="146"/>
      <c r="AA270" s="146"/>
      <c r="AB270" s="146"/>
      <c r="AC270" s="146">
        <v>4</v>
      </c>
      <c r="AD270" s="147"/>
      <c r="AE270" s="147"/>
      <c r="AF270" s="147">
        <v>3</v>
      </c>
      <c r="AG270" s="147"/>
      <c r="AH270" s="148"/>
      <c r="AI270" s="148"/>
      <c r="AJ270" s="148">
        <v>3</v>
      </c>
      <c r="AK270" s="148"/>
      <c r="AL270" s="149"/>
      <c r="AM270" s="149"/>
      <c r="AN270" s="149"/>
      <c r="AO270" s="149">
        <v>4</v>
      </c>
      <c r="AP270" s="10"/>
      <c r="AQ270" s="10">
        <v>2</v>
      </c>
      <c r="AR270" s="10"/>
      <c r="AS270" s="10"/>
      <c r="AT270" s="150"/>
      <c r="AU270" s="150"/>
      <c r="AV270" s="150">
        <v>3</v>
      </c>
      <c r="AW270" s="150"/>
      <c r="AX270" s="145"/>
      <c r="AY270" s="145"/>
      <c r="AZ270" s="145">
        <v>3</v>
      </c>
      <c r="BA270" s="145"/>
      <c r="BB270" s="10"/>
      <c r="BC270" s="10"/>
      <c r="BD270" s="10">
        <v>3</v>
      </c>
      <c r="BE270" s="10"/>
      <c r="BF270" s="146"/>
      <c r="BG270" s="146"/>
      <c r="BH270" s="146">
        <v>3</v>
      </c>
      <c r="BI270" s="146"/>
      <c r="BJ270" s="147"/>
      <c r="BK270" s="147"/>
      <c r="BL270" s="147">
        <v>3</v>
      </c>
      <c r="BM270" s="147"/>
      <c r="BN270" s="148"/>
      <c r="BO270" s="148"/>
      <c r="BP270" s="148">
        <v>3</v>
      </c>
      <c r="BQ270" s="148"/>
      <c r="BR270" s="149"/>
      <c r="BS270" s="149"/>
      <c r="BT270" s="149">
        <v>3</v>
      </c>
      <c r="BU270" s="149"/>
      <c r="CJ270" s="28"/>
      <c r="CO270" s="28"/>
    </row>
    <row r="271" spans="1:93">
      <c r="A271" s="17">
        <v>201</v>
      </c>
      <c r="B271" s="38">
        <v>1</v>
      </c>
      <c r="C271" s="767" t="s">
        <v>369</v>
      </c>
      <c r="D271" s="20"/>
      <c r="E271" s="20">
        <v>1</v>
      </c>
      <c r="F271" s="20"/>
      <c r="G271" s="20"/>
      <c r="H271" s="20"/>
      <c r="I271" s="20"/>
      <c r="J271" s="20">
        <v>1</v>
      </c>
      <c r="K271" s="20"/>
      <c r="L271" s="20"/>
      <c r="M271" s="20"/>
      <c r="N271" s="20"/>
      <c r="O271" s="20"/>
      <c r="P271" s="20"/>
      <c r="Q271" s="20"/>
      <c r="R271" s="21"/>
      <c r="S271" s="21"/>
      <c r="T271" s="21"/>
      <c r="U271" s="21">
        <v>4</v>
      </c>
      <c r="V271" s="22"/>
      <c r="W271" s="22"/>
      <c r="X271" s="22"/>
      <c r="Y271" s="22">
        <v>4</v>
      </c>
      <c r="Z271" s="23"/>
      <c r="AA271" s="23"/>
      <c r="AB271" s="23"/>
      <c r="AC271" s="23">
        <v>4</v>
      </c>
      <c r="AD271" s="24"/>
      <c r="AE271" s="24"/>
      <c r="AF271" s="24"/>
      <c r="AG271" s="24">
        <v>4</v>
      </c>
      <c r="AH271" s="25"/>
      <c r="AI271" s="25"/>
      <c r="AJ271" s="25"/>
      <c r="AK271" s="25">
        <v>4</v>
      </c>
      <c r="AL271" s="26"/>
      <c r="AM271" s="26"/>
      <c r="AN271" s="26"/>
      <c r="AO271" s="26">
        <v>4</v>
      </c>
      <c r="AP271" s="22"/>
      <c r="AQ271" s="22"/>
      <c r="AR271" s="22"/>
      <c r="AS271" s="22">
        <v>4</v>
      </c>
      <c r="AT271" s="27"/>
      <c r="AU271" s="27"/>
      <c r="AV271" s="27"/>
      <c r="AW271" s="27">
        <v>4</v>
      </c>
      <c r="AX271" s="21"/>
      <c r="AY271" s="21"/>
      <c r="AZ271" s="21"/>
      <c r="BA271" s="21">
        <v>4</v>
      </c>
      <c r="BB271" s="22"/>
      <c r="BC271" s="22"/>
      <c r="BD271" s="22"/>
      <c r="BE271" s="22">
        <v>4</v>
      </c>
      <c r="BF271" s="23"/>
      <c r="BG271" s="23"/>
      <c r="BH271" s="23"/>
      <c r="BI271" s="23">
        <v>4</v>
      </c>
      <c r="BJ271" s="24"/>
      <c r="BK271" s="24"/>
      <c r="BL271" s="24"/>
      <c r="BM271" s="24">
        <v>4</v>
      </c>
      <c r="BN271" s="25"/>
      <c r="BO271" s="25"/>
      <c r="BP271" s="25"/>
      <c r="BQ271" s="25">
        <v>4</v>
      </c>
      <c r="BR271" s="26"/>
      <c r="BS271" s="26"/>
      <c r="BT271" s="26"/>
      <c r="BU271" s="26">
        <v>4</v>
      </c>
      <c r="CJ271" s="28"/>
      <c r="CO271" s="28"/>
    </row>
    <row r="272" spans="1:93">
      <c r="A272" s="17">
        <v>202</v>
      </c>
      <c r="B272" s="38">
        <v>2</v>
      </c>
      <c r="C272" s="767"/>
      <c r="D272" s="20"/>
      <c r="E272" s="20">
        <v>1</v>
      </c>
      <c r="F272" s="20"/>
      <c r="G272" s="20"/>
      <c r="H272" s="20">
        <v>1</v>
      </c>
      <c r="I272" s="20"/>
      <c r="J272" s="20"/>
      <c r="K272" s="20"/>
      <c r="L272" s="20"/>
      <c r="M272" s="20"/>
      <c r="N272" s="20"/>
      <c r="O272" s="20"/>
      <c r="P272" s="20"/>
      <c r="Q272" s="20"/>
      <c r="R272" s="21"/>
      <c r="S272" s="21"/>
      <c r="T272" s="21"/>
      <c r="U272" s="21">
        <v>4</v>
      </c>
      <c r="V272" s="22"/>
      <c r="W272" s="22"/>
      <c r="X272" s="22"/>
      <c r="Y272" s="22">
        <v>4</v>
      </c>
      <c r="Z272" s="23"/>
      <c r="AA272" s="23"/>
      <c r="AB272" s="23"/>
      <c r="AC272" s="23">
        <v>4</v>
      </c>
      <c r="AD272" s="24"/>
      <c r="AE272" s="24"/>
      <c r="AF272" s="24"/>
      <c r="AG272" s="24">
        <v>4</v>
      </c>
      <c r="AH272" s="25"/>
      <c r="AI272" s="25"/>
      <c r="AJ272" s="25"/>
      <c r="AK272" s="25">
        <v>4</v>
      </c>
      <c r="AL272" s="26"/>
      <c r="AM272" s="26"/>
      <c r="AN272" s="26"/>
      <c r="AO272" s="26">
        <v>4</v>
      </c>
      <c r="AP272" s="22"/>
      <c r="AQ272" s="22"/>
      <c r="AR272" s="22"/>
      <c r="AS272" s="22">
        <v>4</v>
      </c>
      <c r="AT272" s="27"/>
      <c r="AU272" s="27"/>
      <c r="AV272" s="27"/>
      <c r="AW272" s="27">
        <v>4</v>
      </c>
      <c r="AX272" s="21"/>
      <c r="AY272" s="21"/>
      <c r="AZ272" s="21"/>
      <c r="BA272" s="21">
        <v>4</v>
      </c>
      <c r="BB272" s="22"/>
      <c r="BC272" s="22"/>
      <c r="BD272" s="22"/>
      <c r="BE272" s="22">
        <v>4</v>
      </c>
      <c r="BF272" s="23"/>
      <c r="BG272" s="23"/>
      <c r="BH272" s="23"/>
      <c r="BI272" s="23">
        <v>4</v>
      </c>
      <c r="BJ272" s="24"/>
      <c r="BK272" s="24"/>
      <c r="BL272" s="24"/>
      <c r="BM272" s="24">
        <v>4</v>
      </c>
      <c r="BN272" s="25"/>
      <c r="BO272" s="25"/>
      <c r="BP272" s="25"/>
      <c r="BQ272" s="25">
        <v>4</v>
      </c>
      <c r="BR272" s="26"/>
      <c r="BS272" s="26"/>
      <c r="BT272" s="26"/>
      <c r="BU272" s="26">
        <v>4</v>
      </c>
      <c r="CJ272" s="28"/>
      <c r="CO272" s="28"/>
    </row>
    <row r="273" spans="1:93">
      <c r="A273" s="17">
        <v>203</v>
      </c>
      <c r="B273" s="38">
        <v>3</v>
      </c>
      <c r="C273" s="767"/>
      <c r="D273" s="20">
        <v>1</v>
      </c>
      <c r="E273" s="20"/>
      <c r="F273" s="20"/>
      <c r="G273" s="20"/>
      <c r="H273" s="20"/>
      <c r="I273" s="20"/>
      <c r="J273" s="20">
        <v>1</v>
      </c>
      <c r="K273" s="20"/>
      <c r="L273" s="20"/>
      <c r="M273" s="20"/>
      <c r="N273" s="20"/>
      <c r="O273" s="20"/>
      <c r="P273" s="20"/>
      <c r="Q273" s="20"/>
      <c r="R273" s="21"/>
      <c r="S273" s="21"/>
      <c r="T273" s="21">
        <v>3</v>
      </c>
      <c r="U273" s="21"/>
      <c r="V273" s="22"/>
      <c r="W273" s="22"/>
      <c r="X273" s="22">
        <v>3</v>
      </c>
      <c r="Y273" s="22"/>
      <c r="Z273" s="23"/>
      <c r="AA273" s="23"/>
      <c r="AB273" s="23">
        <v>3</v>
      </c>
      <c r="AC273" s="23"/>
      <c r="AD273" s="24"/>
      <c r="AE273" s="24"/>
      <c r="AF273" s="24">
        <v>3</v>
      </c>
      <c r="AG273" s="24"/>
      <c r="AH273" s="25"/>
      <c r="AI273" s="25"/>
      <c r="AJ273" s="25">
        <v>3</v>
      </c>
      <c r="AK273" s="25"/>
      <c r="AL273" s="26"/>
      <c r="AM273" s="26"/>
      <c r="AN273" s="26">
        <v>3</v>
      </c>
      <c r="AO273" s="26"/>
      <c r="AP273" s="22"/>
      <c r="AQ273" s="22"/>
      <c r="AR273" s="22">
        <v>3</v>
      </c>
      <c r="AS273" s="22"/>
      <c r="AT273" s="27"/>
      <c r="AU273" s="27"/>
      <c r="AV273" s="27">
        <v>3</v>
      </c>
      <c r="AW273" s="27"/>
      <c r="AX273" s="21"/>
      <c r="AY273" s="21"/>
      <c r="AZ273" s="21">
        <v>3</v>
      </c>
      <c r="BA273" s="21"/>
      <c r="BB273" s="22"/>
      <c r="BC273" s="22"/>
      <c r="BD273" s="22">
        <v>3</v>
      </c>
      <c r="BE273" s="22"/>
      <c r="BF273" s="23"/>
      <c r="BG273" s="23"/>
      <c r="BH273" s="23"/>
      <c r="BI273" s="23">
        <v>4</v>
      </c>
      <c r="BJ273" s="24"/>
      <c r="BK273" s="24"/>
      <c r="BL273" s="24"/>
      <c r="BM273" s="24">
        <v>4</v>
      </c>
      <c r="BN273" s="25"/>
      <c r="BO273" s="25"/>
      <c r="BP273" s="25">
        <v>3</v>
      </c>
      <c r="BQ273" s="25"/>
      <c r="BR273" s="26"/>
      <c r="BS273" s="26"/>
      <c r="BT273" s="26">
        <v>3</v>
      </c>
      <c r="BU273" s="26"/>
      <c r="CJ273" s="28"/>
      <c r="CO273" s="28"/>
    </row>
    <row r="274" spans="1:93">
      <c r="A274" s="17">
        <v>204</v>
      </c>
      <c r="B274" s="38">
        <v>4</v>
      </c>
      <c r="C274" s="767"/>
      <c r="D274" s="20"/>
      <c r="E274" s="20">
        <v>1</v>
      </c>
      <c r="F274" s="20"/>
      <c r="G274" s="20"/>
      <c r="H274" s="20">
        <v>1</v>
      </c>
      <c r="I274" s="20"/>
      <c r="J274" s="20"/>
      <c r="K274" s="20"/>
      <c r="L274" s="20"/>
      <c r="M274" s="20"/>
      <c r="N274" s="20"/>
      <c r="O274" s="20"/>
      <c r="P274" s="20"/>
      <c r="Q274" s="20"/>
      <c r="R274" s="21"/>
      <c r="S274" s="21"/>
      <c r="T274" s="21">
        <v>3</v>
      </c>
      <c r="U274" s="21"/>
      <c r="V274" s="22"/>
      <c r="W274" s="22"/>
      <c r="X274" s="22">
        <v>3</v>
      </c>
      <c r="Y274" s="22"/>
      <c r="Z274" s="23"/>
      <c r="AA274" s="23"/>
      <c r="AB274" s="23"/>
      <c r="AC274" s="23">
        <v>4</v>
      </c>
      <c r="AD274" s="24"/>
      <c r="AE274" s="24"/>
      <c r="AF274" s="24"/>
      <c r="AG274" s="24">
        <v>4</v>
      </c>
      <c r="AH274" s="25"/>
      <c r="AI274" s="25"/>
      <c r="AJ274" s="25">
        <v>3</v>
      </c>
      <c r="AK274" s="25"/>
      <c r="AL274" s="26"/>
      <c r="AM274" s="26"/>
      <c r="AN274" s="26">
        <v>3</v>
      </c>
      <c r="AO274" s="26"/>
      <c r="AP274" s="22"/>
      <c r="AQ274" s="22"/>
      <c r="AR274" s="22"/>
      <c r="AS274" s="22">
        <v>4</v>
      </c>
      <c r="AT274" s="27"/>
      <c r="AU274" s="27"/>
      <c r="AV274" s="27"/>
      <c r="AW274" s="27">
        <v>4</v>
      </c>
      <c r="AX274" s="21"/>
      <c r="AY274" s="21"/>
      <c r="AZ274" s="21"/>
      <c r="BA274" s="21">
        <v>4</v>
      </c>
      <c r="BB274" s="22"/>
      <c r="BC274" s="22"/>
      <c r="BD274" s="22"/>
      <c r="BE274" s="22">
        <v>4</v>
      </c>
      <c r="BF274" s="23"/>
      <c r="BG274" s="23"/>
      <c r="BH274" s="23"/>
      <c r="BI274" s="23">
        <v>4</v>
      </c>
      <c r="BJ274" s="24"/>
      <c r="BK274" s="24"/>
      <c r="BL274" s="24"/>
      <c r="BM274" s="24">
        <v>4</v>
      </c>
      <c r="BN274" s="25"/>
      <c r="BO274" s="25"/>
      <c r="BP274" s="25"/>
      <c r="BQ274" s="25">
        <v>4</v>
      </c>
      <c r="BR274" s="26"/>
      <c r="BS274" s="26"/>
      <c r="BT274" s="26"/>
      <c r="BU274" s="26">
        <v>4</v>
      </c>
      <c r="CJ274" s="28"/>
      <c r="CO274" s="28"/>
    </row>
    <row r="275" spans="1:93">
      <c r="A275" s="17">
        <v>205</v>
      </c>
      <c r="B275" s="38">
        <v>5</v>
      </c>
      <c r="C275" s="767"/>
      <c r="D275" s="20"/>
      <c r="E275" s="20">
        <v>1</v>
      </c>
      <c r="F275" s="20"/>
      <c r="G275" s="20"/>
      <c r="H275" s="20">
        <v>1</v>
      </c>
      <c r="I275" s="20"/>
      <c r="J275" s="20"/>
      <c r="K275" s="20"/>
      <c r="L275" s="20"/>
      <c r="M275" s="20"/>
      <c r="N275" s="20"/>
      <c r="O275" s="20"/>
      <c r="P275" s="20"/>
      <c r="Q275" s="20"/>
      <c r="R275" s="21"/>
      <c r="S275" s="21"/>
      <c r="T275" s="21"/>
      <c r="U275" s="21">
        <v>4</v>
      </c>
      <c r="V275" s="22"/>
      <c r="W275" s="22"/>
      <c r="X275" s="22"/>
      <c r="Y275" s="22">
        <v>4</v>
      </c>
      <c r="Z275" s="23"/>
      <c r="AA275" s="23"/>
      <c r="AB275" s="23"/>
      <c r="AC275" s="23">
        <v>4</v>
      </c>
      <c r="AD275" s="24"/>
      <c r="AE275" s="24"/>
      <c r="AF275" s="24"/>
      <c r="AG275" s="24">
        <v>4</v>
      </c>
      <c r="AH275" s="25"/>
      <c r="AI275" s="25"/>
      <c r="AJ275" s="25"/>
      <c r="AK275" s="25">
        <v>4</v>
      </c>
      <c r="AL275" s="26"/>
      <c r="AM275" s="26"/>
      <c r="AN275" s="26"/>
      <c r="AO275" s="26">
        <v>4</v>
      </c>
      <c r="AP275" s="22"/>
      <c r="AQ275" s="22"/>
      <c r="AR275" s="22"/>
      <c r="AS275" s="22">
        <v>4</v>
      </c>
      <c r="AT275" s="27"/>
      <c r="AU275" s="27"/>
      <c r="AV275" s="27"/>
      <c r="AW275" s="27">
        <v>4</v>
      </c>
      <c r="AX275" s="21"/>
      <c r="AY275" s="21"/>
      <c r="AZ275" s="21"/>
      <c r="BA275" s="21">
        <v>4</v>
      </c>
      <c r="BB275" s="22"/>
      <c r="BC275" s="22"/>
      <c r="BD275" s="22"/>
      <c r="BE275" s="22">
        <v>4</v>
      </c>
      <c r="BF275" s="23"/>
      <c r="BG275" s="23"/>
      <c r="BH275" s="23"/>
      <c r="BI275" s="23">
        <v>4</v>
      </c>
      <c r="BJ275" s="24"/>
      <c r="BK275" s="24"/>
      <c r="BL275" s="24"/>
      <c r="BM275" s="24">
        <v>4</v>
      </c>
      <c r="BN275" s="25"/>
      <c r="BO275" s="25"/>
      <c r="BP275" s="25"/>
      <c r="BQ275" s="25">
        <v>4</v>
      </c>
      <c r="BR275" s="26"/>
      <c r="BS275" s="26"/>
      <c r="BT275" s="26"/>
      <c r="BU275" s="26">
        <v>4</v>
      </c>
      <c r="CJ275" s="28"/>
      <c r="CO275" s="28"/>
    </row>
    <row r="276" spans="1:93">
      <c r="A276" s="17">
        <v>206</v>
      </c>
      <c r="B276" s="38">
        <v>6</v>
      </c>
      <c r="C276" s="767"/>
      <c r="D276" s="20"/>
      <c r="E276" s="20">
        <v>1</v>
      </c>
      <c r="F276" s="20"/>
      <c r="G276" s="20"/>
      <c r="H276" s="20"/>
      <c r="I276" s="20"/>
      <c r="J276" s="20">
        <v>1</v>
      </c>
      <c r="K276" s="20"/>
      <c r="L276" s="20"/>
      <c r="M276" s="20"/>
      <c r="N276" s="20"/>
      <c r="O276" s="20"/>
      <c r="P276" s="20"/>
      <c r="Q276" s="20"/>
      <c r="R276" s="21"/>
      <c r="S276" s="21"/>
      <c r="T276" s="21">
        <v>3</v>
      </c>
      <c r="U276" s="21"/>
      <c r="V276" s="22"/>
      <c r="W276" s="22"/>
      <c r="X276" s="22">
        <v>3</v>
      </c>
      <c r="Y276" s="22"/>
      <c r="Z276" s="23"/>
      <c r="AA276" s="23"/>
      <c r="AB276" s="23">
        <v>3</v>
      </c>
      <c r="AC276" s="23"/>
      <c r="AD276" s="24"/>
      <c r="AE276" s="24"/>
      <c r="AF276" s="24">
        <v>3</v>
      </c>
      <c r="AG276" s="24"/>
      <c r="AH276" s="25"/>
      <c r="AI276" s="25"/>
      <c r="AJ276" s="25">
        <v>3</v>
      </c>
      <c r="AK276" s="25"/>
      <c r="AL276" s="26"/>
      <c r="AM276" s="26"/>
      <c r="AN276" s="26">
        <v>3</v>
      </c>
      <c r="AO276" s="26"/>
      <c r="AP276" s="22"/>
      <c r="AQ276" s="22"/>
      <c r="AR276" s="22">
        <v>3</v>
      </c>
      <c r="AS276" s="22"/>
      <c r="AT276" s="27"/>
      <c r="AU276" s="27"/>
      <c r="AV276" s="27">
        <v>3</v>
      </c>
      <c r="AW276" s="27"/>
      <c r="AX276" s="21"/>
      <c r="AY276" s="21"/>
      <c r="AZ276" s="21"/>
      <c r="BA276" s="21">
        <v>4</v>
      </c>
      <c r="BB276" s="22"/>
      <c r="BC276" s="22"/>
      <c r="BD276" s="22">
        <v>3</v>
      </c>
      <c r="BE276" s="22"/>
      <c r="BF276" s="23"/>
      <c r="BG276" s="23"/>
      <c r="BH276" s="23">
        <v>3</v>
      </c>
      <c r="BI276" s="23"/>
      <c r="BJ276" s="24"/>
      <c r="BK276" s="24"/>
      <c r="BL276" s="24">
        <v>3</v>
      </c>
      <c r="BM276" s="24"/>
      <c r="BN276" s="25"/>
      <c r="BO276" s="25"/>
      <c r="BP276" s="25">
        <v>3</v>
      </c>
      <c r="BQ276" s="25"/>
      <c r="BR276" s="26"/>
      <c r="BS276" s="26"/>
      <c r="BT276" s="26">
        <v>3</v>
      </c>
      <c r="BU276" s="26"/>
      <c r="CJ276" s="28"/>
      <c r="CO276" s="28"/>
    </row>
    <row r="277" spans="1:93">
      <c r="A277" s="17">
        <v>207</v>
      </c>
      <c r="B277" s="38">
        <v>7</v>
      </c>
      <c r="C277" s="767"/>
      <c r="D277" s="20"/>
      <c r="E277" s="20">
        <v>1</v>
      </c>
      <c r="F277" s="20"/>
      <c r="G277" s="20"/>
      <c r="H277" s="20">
        <v>1</v>
      </c>
      <c r="I277" s="20"/>
      <c r="J277" s="20"/>
      <c r="K277" s="20"/>
      <c r="L277" s="20"/>
      <c r="M277" s="20"/>
      <c r="N277" s="20"/>
      <c r="O277" s="20"/>
      <c r="P277" s="20"/>
      <c r="Q277" s="20"/>
      <c r="R277" s="21"/>
      <c r="S277" s="21"/>
      <c r="T277" s="21">
        <v>3</v>
      </c>
      <c r="U277" s="21"/>
      <c r="V277" s="22"/>
      <c r="W277" s="22"/>
      <c r="X277" s="22">
        <v>3</v>
      </c>
      <c r="Y277" s="22"/>
      <c r="Z277" s="23"/>
      <c r="AA277" s="23"/>
      <c r="AB277" s="23">
        <v>3</v>
      </c>
      <c r="AC277" s="23"/>
      <c r="AD277" s="24"/>
      <c r="AE277" s="24"/>
      <c r="AF277" s="24"/>
      <c r="AG277" s="24">
        <v>4</v>
      </c>
      <c r="AH277" s="25"/>
      <c r="AI277" s="25"/>
      <c r="AJ277" s="25"/>
      <c r="AK277" s="25">
        <v>4</v>
      </c>
      <c r="AL277" s="26"/>
      <c r="AM277" s="26"/>
      <c r="AN277" s="26"/>
      <c r="AO277" s="26">
        <v>4</v>
      </c>
      <c r="AP277" s="22"/>
      <c r="AQ277" s="22"/>
      <c r="AR277" s="22"/>
      <c r="AS277" s="22">
        <v>4</v>
      </c>
      <c r="AT277" s="27"/>
      <c r="AU277" s="27"/>
      <c r="AV277" s="27">
        <v>3</v>
      </c>
      <c r="AW277" s="27"/>
      <c r="AX277" s="21"/>
      <c r="AY277" s="21"/>
      <c r="AZ277" s="21"/>
      <c r="BA277" s="21">
        <v>4</v>
      </c>
      <c r="BB277" s="22"/>
      <c r="BC277" s="22"/>
      <c r="BD277" s="22">
        <v>3</v>
      </c>
      <c r="BE277" s="22"/>
      <c r="BF277" s="23"/>
      <c r="BG277" s="23"/>
      <c r="BH277" s="23"/>
      <c r="BI277" s="23">
        <v>4</v>
      </c>
      <c r="BJ277" s="24"/>
      <c r="BK277" s="24"/>
      <c r="BL277" s="24"/>
      <c r="BM277" s="24">
        <v>4</v>
      </c>
      <c r="BN277" s="25"/>
      <c r="BO277" s="25"/>
      <c r="BP277" s="25"/>
      <c r="BQ277" s="25">
        <v>4</v>
      </c>
      <c r="BR277" s="26"/>
      <c r="BS277" s="26"/>
      <c r="BT277" s="26">
        <v>3</v>
      </c>
      <c r="BU277" s="26"/>
      <c r="CJ277" s="28"/>
      <c r="CO277" s="28"/>
    </row>
    <row r="278" spans="1:93">
      <c r="A278" s="17">
        <v>208</v>
      </c>
      <c r="B278" s="38">
        <v>8</v>
      </c>
      <c r="C278" s="767"/>
      <c r="D278" s="20"/>
      <c r="E278" s="20">
        <v>1</v>
      </c>
      <c r="F278" s="20"/>
      <c r="G278" s="20"/>
      <c r="H278" s="20">
        <v>1</v>
      </c>
      <c r="I278" s="20"/>
      <c r="J278" s="20"/>
      <c r="K278" s="20"/>
      <c r="L278" s="20"/>
      <c r="M278" s="20"/>
      <c r="N278" s="20"/>
      <c r="O278" s="20"/>
      <c r="P278" s="20"/>
      <c r="Q278" s="20"/>
      <c r="R278" s="21"/>
      <c r="S278" s="21"/>
      <c r="T278" s="21">
        <v>3</v>
      </c>
      <c r="U278" s="21"/>
      <c r="V278" s="22"/>
      <c r="W278" s="22"/>
      <c r="X278" s="22">
        <v>3</v>
      </c>
      <c r="Y278" s="22"/>
      <c r="Z278" s="23"/>
      <c r="AA278" s="23"/>
      <c r="AB278" s="23">
        <v>3</v>
      </c>
      <c r="AC278" s="23"/>
      <c r="AD278" s="24"/>
      <c r="AE278" s="24"/>
      <c r="AF278" s="24">
        <v>3</v>
      </c>
      <c r="AG278" s="24"/>
      <c r="AH278" s="25"/>
      <c r="AI278" s="25"/>
      <c r="AJ278" s="25">
        <v>3</v>
      </c>
      <c r="AK278" s="25"/>
      <c r="AL278" s="26"/>
      <c r="AM278" s="26"/>
      <c r="AN278" s="26">
        <v>3</v>
      </c>
      <c r="AO278" s="26"/>
      <c r="AP278" s="22"/>
      <c r="AQ278" s="22">
        <v>2</v>
      </c>
      <c r="AR278" s="22"/>
      <c r="AS278" s="22"/>
      <c r="AT278" s="27"/>
      <c r="AU278" s="27"/>
      <c r="AV278" s="27">
        <v>3</v>
      </c>
      <c r="AW278" s="27"/>
      <c r="AX278" s="21"/>
      <c r="AY278" s="21"/>
      <c r="AZ278" s="21">
        <v>3</v>
      </c>
      <c r="BA278" s="21"/>
      <c r="BB278" s="22"/>
      <c r="BC278" s="22"/>
      <c r="BD278" s="22">
        <v>3</v>
      </c>
      <c r="BE278" s="22"/>
      <c r="BF278" s="23"/>
      <c r="BG278" s="23"/>
      <c r="BH278" s="23">
        <v>3</v>
      </c>
      <c r="BI278" s="23"/>
      <c r="BJ278" s="24"/>
      <c r="BK278" s="24"/>
      <c r="BL278" s="24">
        <v>3</v>
      </c>
      <c r="BM278" s="24"/>
      <c r="BN278" s="25"/>
      <c r="BO278" s="25"/>
      <c r="BP278" s="25">
        <v>3</v>
      </c>
      <c r="BQ278" s="25"/>
      <c r="BR278" s="26"/>
      <c r="BS278" s="26"/>
      <c r="BT278" s="26">
        <v>3</v>
      </c>
      <c r="BU278" s="26"/>
      <c r="CJ278" s="28"/>
      <c r="CO278" s="28"/>
    </row>
    <row r="279" spans="1:93">
      <c r="A279" s="17">
        <v>209</v>
      </c>
      <c r="B279" s="38">
        <v>9</v>
      </c>
      <c r="C279" s="767"/>
      <c r="D279" s="20"/>
      <c r="E279" s="20">
        <v>1</v>
      </c>
      <c r="F279" s="20"/>
      <c r="G279" s="20"/>
      <c r="H279" s="20">
        <v>1</v>
      </c>
      <c r="I279" s="20"/>
      <c r="J279" s="20"/>
      <c r="K279" s="20"/>
      <c r="L279" s="20"/>
      <c r="M279" s="20"/>
      <c r="N279" s="20"/>
      <c r="O279" s="20"/>
      <c r="P279" s="20"/>
      <c r="Q279" s="20"/>
      <c r="R279" s="21"/>
      <c r="S279" s="21"/>
      <c r="T279" s="21">
        <v>3</v>
      </c>
      <c r="U279" s="21"/>
      <c r="V279" s="22"/>
      <c r="W279" s="22"/>
      <c r="X279" s="22">
        <v>3</v>
      </c>
      <c r="Y279" s="22"/>
      <c r="Z279" s="23"/>
      <c r="AA279" s="23"/>
      <c r="AB279" s="23">
        <v>3</v>
      </c>
      <c r="AC279" s="23"/>
      <c r="AD279" s="24"/>
      <c r="AE279" s="24"/>
      <c r="AF279" s="24">
        <v>3</v>
      </c>
      <c r="AG279" s="24"/>
      <c r="AH279" s="25"/>
      <c r="AI279" s="25"/>
      <c r="AJ279" s="25">
        <v>3</v>
      </c>
      <c r="AK279" s="25"/>
      <c r="AL279" s="26"/>
      <c r="AM279" s="26"/>
      <c r="AN279" s="26">
        <v>3</v>
      </c>
      <c r="AO279" s="26"/>
      <c r="AP279" s="22"/>
      <c r="AQ279" s="22">
        <v>2</v>
      </c>
      <c r="AR279" s="22"/>
      <c r="AS279" s="22"/>
      <c r="AT279" s="27"/>
      <c r="AU279" s="27"/>
      <c r="AV279" s="27">
        <v>3</v>
      </c>
      <c r="AW279" s="27"/>
      <c r="AX279" s="21"/>
      <c r="AY279" s="21"/>
      <c r="AZ279" s="21">
        <v>3</v>
      </c>
      <c r="BA279" s="21"/>
      <c r="BB279" s="22"/>
      <c r="BC279" s="22"/>
      <c r="BD279" s="22">
        <v>3</v>
      </c>
      <c r="BE279" s="22"/>
      <c r="BF279" s="23"/>
      <c r="BG279" s="23"/>
      <c r="BH279" s="23">
        <v>3</v>
      </c>
      <c r="BI279" s="23"/>
      <c r="BJ279" s="24"/>
      <c r="BK279" s="24"/>
      <c r="BL279" s="24">
        <v>3</v>
      </c>
      <c r="BM279" s="24"/>
      <c r="BN279" s="25"/>
      <c r="BO279" s="25"/>
      <c r="BP279" s="25">
        <v>3</v>
      </c>
      <c r="BQ279" s="25"/>
      <c r="BR279" s="26"/>
      <c r="BS279" s="26"/>
      <c r="BT279" s="26">
        <v>3</v>
      </c>
      <c r="BU279" s="26"/>
      <c r="CJ279" s="28"/>
      <c r="CO279" s="28"/>
    </row>
    <row r="280" spans="1:93">
      <c r="A280" s="17">
        <v>210</v>
      </c>
      <c r="B280" s="38">
        <v>10</v>
      </c>
      <c r="C280" s="767"/>
      <c r="D280" s="20"/>
      <c r="E280" s="20">
        <v>1</v>
      </c>
      <c r="F280" s="20"/>
      <c r="G280" s="20"/>
      <c r="H280" s="20">
        <v>1</v>
      </c>
      <c r="I280" s="20"/>
      <c r="J280" s="20"/>
      <c r="K280" s="20"/>
      <c r="L280" s="20"/>
      <c r="M280" s="20"/>
      <c r="N280" s="20"/>
      <c r="O280" s="20"/>
      <c r="P280" s="20"/>
      <c r="Q280" s="20"/>
      <c r="R280" s="21"/>
      <c r="S280" s="21"/>
      <c r="T280" s="21">
        <v>3</v>
      </c>
      <c r="U280" s="21"/>
      <c r="V280" s="22"/>
      <c r="W280" s="22"/>
      <c r="X280" s="22">
        <v>3</v>
      </c>
      <c r="Y280" s="22"/>
      <c r="Z280" s="23"/>
      <c r="AA280" s="23"/>
      <c r="AB280" s="23"/>
      <c r="AC280" s="23">
        <v>4</v>
      </c>
      <c r="AD280" s="24"/>
      <c r="AE280" s="24"/>
      <c r="AF280" s="24"/>
      <c r="AG280" s="24">
        <v>4</v>
      </c>
      <c r="AH280" s="25"/>
      <c r="AI280" s="25"/>
      <c r="AJ280" s="25"/>
      <c r="AK280" s="25">
        <v>4</v>
      </c>
      <c r="AL280" s="26"/>
      <c r="AM280" s="26"/>
      <c r="AN280" s="26"/>
      <c r="AO280" s="26">
        <v>4</v>
      </c>
      <c r="AP280" s="22"/>
      <c r="AQ280" s="22"/>
      <c r="AR280" s="22"/>
      <c r="AS280" s="22">
        <v>4</v>
      </c>
      <c r="AT280" s="27"/>
      <c r="AU280" s="27"/>
      <c r="AV280" s="27"/>
      <c r="AW280" s="27">
        <v>4</v>
      </c>
      <c r="AX280" s="21"/>
      <c r="AY280" s="21"/>
      <c r="AZ280" s="21"/>
      <c r="BA280" s="21">
        <v>4</v>
      </c>
      <c r="BB280" s="22"/>
      <c r="BC280" s="22"/>
      <c r="BD280" s="22"/>
      <c r="BE280" s="22">
        <v>4</v>
      </c>
      <c r="BF280" s="23"/>
      <c r="BG280" s="23"/>
      <c r="BH280" s="23"/>
      <c r="BI280" s="23">
        <v>4</v>
      </c>
      <c r="BJ280" s="24"/>
      <c r="BK280" s="24"/>
      <c r="BL280" s="24"/>
      <c r="BM280" s="24">
        <v>4</v>
      </c>
      <c r="BN280" s="25"/>
      <c r="BO280" s="25"/>
      <c r="BP280" s="25"/>
      <c r="BQ280" s="25">
        <v>4</v>
      </c>
      <c r="BR280" s="26"/>
      <c r="BS280" s="26"/>
      <c r="BT280" s="26"/>
      <c r="BU280" s="26">
        <v>4</v>
      </c>
      <c r="CJ280" s="28"/>
      <c r="CO280" s="28"/>
    </row>
    <row r="281" spans="1:93">
      <c r="A281" s="17">
        <v>211</v>
      </c>
      <c r="B281" s="38">
        <v>11</v>
      </c>
      <c r="C281" s="767"/>
      <c r="D281" s="20"/>
      <c r="E281" s="20">
        <v>1</v>
      </c>
      <c r="F281" s="20"/>
      <c r="G281" s="20"/>
      <c r="H281" s="20">
        <v>1</v>
      </c>
      <c r="I281" s="20"/>
      <c r="J281" s="20"/>
      <c r="K281" s="20"/>
      <c r="L281" s="20"/>
      <c r="M281" s="20"/>
      <c r="N281" s="20"/>
      <c r="O281" s="20"/>
      <c r="P281" s="20"/>
      <c r="Q281" s="20"/>
      <c r="R281" s="21"/>
      <c r="S281" s="21"/>
      <c r="T281" s="21"/>
      <c r="U281" s="21">
        <v>4</v>
      </c>
      <c r="V281" s="22"/>
      <c r="W281" s="22"/>
      <c r="X281" s="22"/>
      <c r="Y281" s="22">
        <v>4</v>
      </c>
      <c r="Z281" s="23"/>
      <c r="AA281" s="23"/>
      <c r="AB281" s="23"/>
      <c r="AC281" s="23">
        <v>4</v>
      </c>
      <c r="AD281" s="24"/>
      <c r="AE281" s="24"/>
      <c r="AF281" s="24"/>
      <c r="AG281" s="24">
        <v>4</v>
      </c>
      <c r="AH281" s="25"/>
      <c r="AI281" s="25"/>
      <c r="AJ281" s="25"/>
      <c r="AK281" s="25">
        <v>4</v>
      </c>
      <c r="AL281" s="26"/>
      <c r="AM281" s="26"/>
      <c r="AN281" s="26"/>
      <c r="AO281" s="26">
        <v>4</v>
      </c>
      <c r="AP281" s="22"/>
      <c r="AQ281" s="22"/>
      <c r="AR281" s="22"/>
      <c r="AS281" s="22">
        <v>4</v>
      </c>
      <c r="AT281" s="27"/>
      <c r="AU281" s="27"/>
      <c r="AV281" s="27"/>
      <c r="AW281" s="27">
        <v>4</v>
      </c>
      <c r="AX281" s="21"/>
      <c r="AY281" s="21"/>
      <c r="AZ281" s="21"/>
      <c r="BA281" s="21">
        <v>4</v>
      </c>
      <c r="BB281" s="22"/>
      <c r="BC281" s="22"/>
      <c r="BD281" s="22"/>
      <c r="BE281" s="22">
        <v>4</v>
      </c>
      <c r="BF281" s="23"/>
      <c r="BG281" s="23"/>
      <c r="BH281" s="23">
        <v>3</v>
      </c>
      <c r="BI281" s="23"/>
      <c r="BJ281" s="24"/>
      <c r="BK281" s="24"/>
      <c r="BL281" s="24"/>
      <c r="BM281" s="24">
        <v>4</v>
      </c>
      <c r="BN281" s="25"/>
      <c r="BO281" s="25"/>
      <c r="BP281" s="25"/>
      <c r="BQ281" s="25">
        <v>4</v>
      </c>
      <c r="BR281" s="26"/>
      <c r="BS281" s="26"/>
      <c r="BT281" s="26">
        <v>3</v>
      </c>
      <c r="BU281" s="26"/>
      <c r="CJ281" s="28"/>
      <c r="CO281" s="28"/>
    </row>
    <row r="282" spans="1:93">
      <c r="A282" s="17">
        <v>212</v>
      </c>
      <c r="B282" s="38">
        <v>12</v>
      </c>
      <c r="C282" s="767"/>
      <c r="D282" s="20">
        <v>1</v>
      </c>
      <c r="E282" s="20"/>
      <c r="F282" s="20"/>
      <c r="G282" s="20"/>
      <c r="H282" s="20"/>
      <c r="I282" s="20"/>
      <c r="J282" s="20">
        <v>1</v>
      </c>
      <c r="K282" s="20"/>
      <c r="L282" s="20"/>
      <c r="M282" s="20"/>
      <c r="N282" s="20"/>
      <c r="O282" s="20"/>
      <c r="P282" s="20"/>
      <c r="Q282" s="20"/>
      <c r="R282" s="21"/>
      <c r="S282" s="21"/>
      <c r="T282" s="21">
        <v>3</v>
      </c>
      <c r="U282" s="21"/>
      <c r="V282" s="22"/>
      <c r="W282" s="22"/>
      <c r="X282" s="22">
        <v>3</v>
      </c>
      <c r="Y282" s="22"/>
      <c r="Z282" s="23"/>
      <c r="AA282" s="23"/>
      <c r="AB282" s="23">
        <v>3</v>
      </c>
      <c r="AC282" s="23"/>
      <c r="AD282" s="24"/>
      <c r="AE282" s="24"/>
      <c r="AF282" s="24">
        <v>3</v>
      </c>
      <c r="AG282" s="24"/>
      <c r="AH282" s="25"/>
      <c r="AI282" s="25"/>
      <c r="AJ282" s="25">
        <v>3</v>
      </c>
      <c r="AK282" s="25"/>
      <c r="AL282" s="26"/>
      <c r="AM282" s="26"/>
      <c r="AN282" s="26">
        <v>3</v>
      </c>
      <c r="AO282" s="26"/>
      <c r="AP282" s="22"/>
      <c r="AQ282" s="22"/>
      <c r="AR282" s="22">
        <v>3</v>
      </c>
      <c r="AS282" s="22"/>
      <c r="AT282" s="27"/>
      <c r="AU282" s="27"/>
      <c r="AV282" s="27">
        <v>3</v>
      </c>
      <c r="AW282" s="27"/>
      <c r="AX282" s="21"/>
      <c r="AY282" s="21"/>
      <c r="AZ282" s="21">
        <v>3</v>
      </c>
      <c r="BA282" s="21"/>
      <c r="BB282" s="22"/>
      <c r="BC282" s="22"/>
      <c r="BD282" s="22">
        <v>3</v>
      </c>
      <c r="BE282" s="22"/>
      <c r="BF282" s="23"/>
      <c r="BG282" s="23"/>
      <c r="BH282" s="23"/>
      <c r="BI282" s="23">
        <v>4</v>
      </c>
      <c r="BJ282" s="24"/>
      <c r="BK282" s="24"/>
      <c r="BL282" s="24"/>
      <c r="BM282" s="24">
        <v>4</v>
      </c>
      <c r="BN282" s="25"/>
      <c r="BO282" s="25"/>
      <c r="BP282" s="25">
        <v>3</v>
      </c>
      <c r="BQ282" s="25"/>
      <c r="BR282" s="26"/>
      <c r="BS282" s="26"/>
      <c r="BT282" s="26">
        <v>3</v>
      </c>
      <c r="BU282" s="26"/>
      <c r="CJ282" s="28"/>
      <c r="CO282" s="28"/>
    </row>
    <row r="283" spans="1:93">
      <c r="A283" s="17">
        <v>213</v>
      </c>
      <c r="B283" s="38">
        <v>13</v>
      </c>
      <c r="C283" s="767"/>
      <c r="D283" s="20"/>
      <c r="E283" s="20">
        <v>1</v>
      </c>
      <c r="F283" s="20"/>
      <c r="G283" s="20"/>
      <c r="H283" s="20">
        <v>1</v>
      </c>
      <c r="I283" s="20"/>
      <c r="J283" s="20"/>
      <c r="K283" s="20"/>
      <c r="L283" s="20"/>
      <c r="M283" s="20"/>
      <c r="N283" s="20"/>
      <c r="O283" s="20"/>
      <c r="P283" s="20"/>
      <c r="Q283" s="20"/>
      <c r="R283" s="21"/>
      <c r="S283" s="21"/>
      <c r="T283" s="21"/>
      <c r="U283" s="21">
        <v>4</v>
      </c>
      <c r="V283" s="22"/>
      <c r="W283" s="22"/>
      <c r="X283" s="22"/>
      <c r="Y283" s="22">
        <v>4</v>
      </c>
      <c r="Z283" s="23"/>
      <c r="AA283" s="23"/>
      <c r="AB283" s="23"/>
      <c r="AC283" s="23">
        <v>4</v>
      </c>
      <c r="AD283" s="24"/>
      <c r="AE283" s="24"/>
      <c r="AF283" s="24"/>
      <c r="AG283" s="24">
        <v>4</v>
      </c>
      <c r="AH283" s="25"/>
      <c r="AI283" s="25"/>
      <c r="AJ283" s="25"/>
      <c r="AK283" s="25">
        <v>4</v>
      </c>
      <c r="AL283" s="26"/>
      <c r="AM283" s="26"/>
      <c r="AN283" s="26"/>
      <c r="AO283" s="26">
        <v>4</v>
      </c>
      <c r="AP283" s="22"/>
      <c r="AQ283" s="22"/>
      <c r="AR283" s="22"/>
      <c r="AS283" s="22">
        <v>4</v>
      </c>
      <c r="AT283" s="27"/>
      <c r="AU283" s="27"/>
      <c r="AV283" s="27"/>
      <c r="AW283" s="27">
        <v>4</v>
      </c>
      <c r="AX283" s="21"/>
      <c r="AY283" s="21"/>
      <c r="AZ283" s="21"/>
      <c r="BA283" s="21">
        <v>4</v>
      </c>
      <c r="BB283" s="22"/>
      <c r="BC283" s="22"/>
      <c r="BD283" s="22"/>
      <c r="BE283" s="22">
        <v>4</v>
      </c>
      <c r="BF283" s="23"/>
      <c r="BG283" s="23"/>
      <c r="BH283" s="23">
        <v>3</v>
      </c>
      <c r="BI283" s="23"/>
      <c r="BJ283" s="24"/>
      <c r="BK283" s="24"/>
      <c r="BL283" s="24">
        <v>3</v>
      </c>
      <c r="BM283" s="24"/>
      <c r="BN283" s="25"/>
      <c r="BO283" s="25"/>
      <c r="BP283" s="25"/>
      <c r="BQ283" s="25">
        <v>4</v>
      </c>
      <c r="BR283" s="26"/>
      <c r="BS283" s="26"/>
      <c r="BT283" s="26"/>
      <c r="BU283" s="26">
        <v>4</v>
      </c>
      <c r="CJ283" s="28"/>
      <c r="CO283" s="28"/>
    </row>
    <row r="284" spans="1:93">
      <c r="A284" s="17">
        <v>214</v>
      </c>
      <c r="B284" s="38">
        <v>14</v>
      </c>
      <c r="C284" s="767"/>
      <c r="D284" s="20"/>
      <c r="E284" s="20">
        <v>1</v>
      </c>
      <c r="F284" s="20"/>
      <c r="G284" s="20"/>
      <c r="H284" s="20"/>
      <c r="I284" s="20"/>
      <c r="J284" s="20">
        <v>1</v>
      </c>
      <c r="K284" s="20"/>
      <c r="L284" s="20"/>
      <c r="M284" s="20"/>
      <c r="N284" s="20"/>
      <c r="O284" s="20"/>
      <c r="P284" s="20"/>
      <c r="Q284" s="20"/>
      <c r="R284" s="21"/>
      <c r="S284" s="21"/>
      <c r="T284" s="21">
        <v>3</v>
      </c>
      <c r="U284" s="21"/>
      <c r="V284" s="22"/>
      <c r="W284" s="22"/>
      <c r="X284" s="22">
        <v>3</v>
      </c>
      <c r="Y284" s="22"/>
      <c r="Z284" s="23"/>
      <c r="AA284" s="23"/>
      <c r="AB284" s="23">
        <v>3</v>
      </c>
      <c r="AC284" s="23"/>
      <c r="AD284" s="24"/>
      <c r="AE284" s="24"/>
      <c r="AF284" s="24">
        <v>3</v>
      </c>
      <c r="AG284" s="24"/>
      <c r="AH284" s="25"/>
      <c r="AI284" s="25"/>
      <c r="AJ284" s="25">
        <v>3</v>
      </c>
      <c r="AK284" s="25"/>
      <c r="AL284" s="26"/>
      <c r="AM284" s="26"/>
      <c r="AN284" s="26">
        <v>3</v>
      </c>
      <c r="AO284" s="26"/>
      <c r="AP284" s="22"/>
      <c r="AQ284" s="22"/>
      <c r="AR284" s="22">
        <v>3</v>
      </c>
      <c r="AS284" s="22"/>
      <c r="AT284" s="27"/>
      <c r="AU284" s="27"/>
      <c r="AV284" s="27">
        <v>3</v>
      </c>
      <c r="AW284" s="27"/>
      <c r="AX284" s="21"/>
      <c r="AY284" s="21"/>
      <c r="AZ284" s="21">
        <v>3</v>
      </c>
      <c r="BA284" s="21"/>
      <c r="BB284" s="22"/>
      <c r="BC284" s="22"/>
      <c r="BD284" s="22">
        <v>3</v>
      </c>
      <c r="BE284" s="22"/>
      <c r="BF284" s="23"/>
      <c r="BG284" s="23"/>
      <c r="BH284" s="23">
        <v>3</v>
      </c>
      <c r="BI284" s="23"/>
      <c r="BJ284" s="24"/>
      <c r="BK284" s="24"/>
      <c r="BL284" s="24">
        <v>3</v>
      </c>
      <c r="BM284" s="24"/>
      <c r="BN284" s="25"/>
      <c r="BO284" s="25"/>
      <c r="BP284" s="25">
        <v>3</v>
      </c>
      <c r="BQ284" s="25"/>
      <c r="BR284" s="26"/>
      <c r="BS284" s="26"/>
      <c r="BT284" s="26">
        <v>3</v>
      </c>
      <c r="BU284" s="26"/>
      <c r="CJ284" s="28"/>
      <c r="CO284" s="28"/>
    </row>
    <row r="285" spans="1:93">
      <c r="A285" s="17">
        <v>215</v>
      </c>
      <c r="B285" s="38">
        <v>15</v>
      </c>
      <c r="C285" s="767"/>
      <c r="D285" s="20"/>
      <c r="E285" s="20">
        <v>1</v>
      </c>
      <c r="F285" s="20"/>
      <c r="G285" s="20"/>
      <c r="H285" s="20">
        <v>1</v>
      </c>
      <c r="I285" s="20"/>
      <c r="J285" s="20"/>
      <c r="K285" s="20"/>
      <c r="L285" s="20"/>
      <c r="M285" s="20"/>
      <c r="N285" s="20"/>
      <c r="O285" s="20"/>
      <c r="P285" s="20"/>
      <c r="Q285" s="20"/>
      <c r="R285" s="21"/>
      <c r="S285" s="21"/>
      <c r="T285" s="21"/>
      <c r="U285" s="21">
        <v>4</v>
      </c>
      <c r="V285" s="22"/>
      <c r="W285" s="22"/>
      <c r="X285" s="22"/>
      <c r="Y285" s="22">
        <v>4</v>
      </c>
      <c r="Z285" s="23"/>
      <c r="AA285" s="23"/>
      <c r="AB285" s="23"/>
      <c r="AC285" s="23">
        <v>4</v>
      </c>
      <c r="AD285" s="24"/>
      <c r="AE285" s="24"/>
      <c r="AF285" s="24"/>
      <c r="AG285" s="24">
        <v>4</v>
      </c>
      <c r="AH285" s="25"/>
      <c r="AI285" s="25"/>
      <c r="AJ285" s="25">
        <v>3</v>
      </c>
      <c r="AK285" s="25"/>
      <c r="AL285" s="26"/>
      <c r="AM285" s="26"/>
      <c r="AN285" s="26"/>
      <c r="AO285" s="26">
        <v>4</v>
      </c>
      <c r="AP285" s="22"/>
      <c r="AQ285" s="22"/>
      <c r="AR285" s="22"/>
      <c r="AS285" s="22">
        <v>4</v>
      </c>
      <c r="AT285" s="27"/>
      <c r="AU285" s="27"/>
      <c r="AV285" s="27"/>
      <c r="AW285" s="27">
        <v>4</v>
      </c>
      <c r="AX285" s="21"/>
      <c r="AY285" s="21"/>
      <c r="AZ285" s="21"/>
      <c r="BA285" s="21">
        <v>4</v>
      </c>
      <c r="BB285" s="22"/>
      <c r="BC285" s="22"/>
      <c r="BD285" s="22"/>
      <c r="BE285" s="22">
        <v>4</v>
      </c>
      <c r="BF285" s="23"/>
      <c r="BG285" s="23"/>
      <c r="BH285" s="23"/>
      <c r="BI285" s="23">
        <v>4</v>
      </c>
      <c r="BJ285" s="24"/>
      <c r="BK285" s="24"/>
      <c r="BL285" s="24"/>
      <c r="BM285" s="24">
        <v>4</v>
      </c>
      <c r="BN285" s="25"/>
      <c r="BO285" s="25"/>
      <c r="BP285" s="25"/>
      <c r="BQ285" s="25">
        <v>4</v>
      </c>
      <c r="BR285" s="26"/>
      <c r="BS285" s="26"/>
      <c r="BT285" s="26"/>
      <c r="BU285" s="26">
        <v>4</v>
      </c>
      <c r="CJ285" s="28"/>
      <c r="CO285" s="28"/>
    </row>
    <row r="286" spans="1:93">
      <c r="A286" s="17">
        <v>216</v>
      </c>
      <c r="B286" s="38">
        <v>16</v>
      </c>
      <c r="C286" s="767"/>
      <c r="D286" s="20">
        <v>1</v>
      </c>
      <c r="E286" s="20"/>
      <c r="F286" s="20"/>
      <c r="G286" s="20"/>
      <c r="H286" s="20"/>
      <c r="I286" s="20"/>
      <c r="J286" s="20">
        <v>1</v>
      </c>
      <c r="K286" s="20"/>
      <c r="L286" s="20"/>
      <c r="M286" s="20"/>
      <c r="N286" s="20"/>
      <c r="O286" s="20"/>
      <c r="P286" s="20"/>
      <c r="Q286" s="20"/>
      <c r="R286" s="21"/>
      <c r="S286" s="21"/>
      <c r="T286" s="21">
        <v>3</v>
      </c>
      <c r="U286" s="21"/>
      <c r="V286" s="22"/>
      <c r="W286" s="22"/>
      <c r="X286" s="22">
        <v>3</v>
      </c>
      <c r="Y286" s="22"/>
      <c r="Z286" s="23"/>
      <c r="AA286" s="23"/>
      <c r="AB286" s="23">
        <v>3</v>
      </c>
      <c r="AC286" s="23"/>
      <c r="AD286" s="24"/>
      <c r="AE286" s="24"/>
      <c r="AF286" s="24">
        <v>3</v>
      </c>
      <c r="AG286" s="24"/>
      <c r="AH286" s="25"/>
      <c r="AI286" s="25"/>
      <c r="AJ286" s="25">
        <v>3</v>
      </c>
      <c r="AK286" s="25"/>
      <c r="AL286" s="26"/>
      <c r="AM286" s="26"/>
      <c r="AN286" s="26">
        <v>3</v>
      </c>
      <c r="AO286" s="26"/>
      <c r="AP286" s="22"/>
      <c r="AQ286" s="22"/>
      <c r="AR286" s="22">
        <v>3</v>
      </c>
      <c r="AS286" s="22"/>
      <c r="AT286" s="27"/>
      <c r="AU286" s="27"/>
      <c r="AV286" s="27">
        <v>3</v>
      </c>
      <c r="AW286" s="27"/>
      <c r="AX286" s="21"/>
      <c r="AY286" s="21"/>
      <c r="AZ286" s="21">
        <v>3</v>
      </c>
      <c r="BA286" s="21"/>
      <c r="BB286" s="22"/>
      <c r="BC286" s="22"/>
      <c r="BD286" s="22">
        <v>3</v>
      </c>
      <c r="BE286" s="22"/>
      <c r="BF286" s="23"/>
      <c r="BG286" s="23"/>
      <c r="BH286" s="23"/>
      <c r="BI286" s="23">
        <v>4</v>
      </c>
      <c r="BJ286" s="24"/>
      <c r="BK286" s="24"/>
      <c r="BL286" s="24"/>
      <c r="BM286" s="24">
        <v>4</v>
      </c>
      <c r="BN286" s="25"/>
      <c r="BO286" s="25"/>
      <c r="BP286" s="25">
        <v>3</v>
      </c>
      <c r="BQ286" s="25"/>
      <c r="BR286" s="26"/>
      <c r="BS286" s="26"/>
      <c r="BT286" s="26">
        <v>3</v>
      </c>
      <c r="BU286" s="26"/>
      <c r="CJ286" s="28"/>
      <c r="CO286" s="28"/>
    </row>
    <row r="287" spans="1:93">
      <c r="A287" s="17">
        <v>217</v>
      </c>
      <c r="B287" s="38">
        <v>17</v>
      </c>
      <c r="C287" s="767"/>
      <c r="D287" s="20"/>
      <c r="E287" s="20">
        <v>1</v>
      </c>
      <c r="F287" s="20"/>
      <c r="G287" s="20">
        <v>1</v>
      </c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1"/>
      <c r="S287" s="21"/>
      <c r="T287" s="21"/>
      <c r="U287" s="21">
        <v>4</v>
      </c>
      <c r="V287" s="22"/>
      <c r="W287" s="22"/>
      <c r="X287" s="22"/>
      <c r="Y287" s="22">
        <v>4</v>
      </c>
      <c r="Z287" s="23"/>
      <c r="AA287" s="23"/>
      <c r="AB287" s="23"/>
      <c r="AC287" s="23">
        <v>4</v>
      </c>
      <c r="AD287" s="24"/>
      <c r="AE287" s="24"/>
      <c r="AF287" s="24"/>
      <c r="AG287" s="24">
        <v>4</v>
      </c>
      <c r="AH287" s="25"/>
      <c r="AI287" s="25"/>
      <c r="AJ287" s="25"/>
      <c r="AK287" s="25">
        <v>4</v>
      </c>
      <c r="AL287" s="26"/>
      <c r="AM287" s="26"/>
      <c r="AN287" s="26"/>
      <c r="AO287" s="26">
        <v>4</v>
      </c>
      <c r="AP287" s="22"/>
      <c r="AQ287" s="22"/>
      <c r="AR287" s="22"/>
      <c r="AS287" s="22">
        <v>4</v>
      </c>
      <c r="AT287" s="27"/>
      <c r="AU287" s="27"/>
      <c r="AV287" s="27"/>
      <c r="AW287" s="27">
        <v>4</v>
      </c>
      <c r="AX287" s="21"/>
      <c r="AY287" s="21"/>
      <c r="AZ287" s="21"/>
      <c r="BA287" s="21">
        <v>4</v>
      </c>
      <c r="BB287" s="22"/>
      <c r="BC287" s="22"/>
      <c r="BD287" s="22"/>
      <c r="BE287" s="22">
        <v>4</v>
      </c>
      <c r="BF287" s="23"/>
      <c r="BG287" s="23"/>
      <c r="BH287" s="23"/>
      <c r="BI287" s="23">
        <v>4</v>
      </c>
      <c r="BJ287" s="24"/>
      <c r="BK287" s="24"/>
      <c r="BL287" s="24"/>
      <c r="BM287" s="24">
        <v>4</v>
      </c>
      <c r="BN287" s="25"/>
      <c r="BO287" s="25"/>
      <c r="BP287" s="25"/>
      <c r="BQ287" s="25">
        <v>4</v>
      </c>
      <c r="BR287" s="26"/>
      <c r="BS287" s="26"/>
      <c r="BT287" s="26"/>
      <c r="BU287" s="26">
        <v>4</v>
      </c>
      <c r="CJ287" s="28"/>
      <c r="CO287" s="28"/>
    </row>
    <row r="288" spans="1:93">
      <c r="A288" s="17">
        <v>218</v>
      </c>
      <c r="B288" s="38">
        <v>18</v>
      </c>
      <c r="C288" s="767"/>
      <c r="D288" s="20"/>
      <c r="E288" s="20">
        <v>1</v>
      </c>
      <c r="F288" s="20"/>
      <c r="G288" s="20"/>
      <c r="H288" s="20"/>
      <c r="I288" s="20"/>
      <c r="J288" s="20">
        <v>1</v>
      </c>
      <c r="K288" s="20"/>
      <c r="L288" s="20"/>
      <c r="M288" s="20"/>
      <c r="N288" s="20"/>
      <c r="O288" s="20"/>
      <c r="P288" s="20"/>
      <c r="Q288" s="20"/>
      <c r="R288" s="21"/>
      <c r="S288" s="21"/>
      <c r="T288" s="21">
        <v>3</v>
      </c>
      <c r="U288" s="21"/>
      <c r="V288" s="22"/>
      <c r="W288" s="22"/>
      <c r="X288" s="22">
        <v>3</v>
      </c>
      <c r="Y288" s="22"/>
      <c r="Z288" s="23"/>
      <c r="AA288" s="23"/>
      <c r="AB288" s="23">
        <v>3</v>
      </c>
      <c r="AC288" s="23"/>
      <c r="AD288" s="24"/>
      <c r="AE288" s="24"/>
      <c r="AF288" s="24">
        <v>3</v>
      </c>
      <c r="AG288" s="24"/>
      <c r="AH288" s="25"/>
      <c r="AI288" s="25"/>
      <c r="AJ288" s="25">
        <v>3</v>
      </c>
      <c r="AK288" s="25"/>
      <c r="AL288" s="26"/>
      <c r="AM288" s="26"/>
      <c r="AN288" s="26">
        <v>3</v>
      </c>
      <c r="AO288" s="26"/>
      <c r="AP288" s="22"/>
      <c r="AQ288" s="22"/>
      <c r="AR288" s="22">
        <v>3</v>
      </c>
      <c r="AS288" s="22"/>
      <c r="AT288" s="27"/>
      <c r="AU288" s="27"/>
      <c r="AV288" s="27">
        <v>3</v>
      </c>
      <c r="AW288" s="27"/>
      <c r="AX288" s="21"/>
      <c r="AY288" s="21"/>
      <c r="AZ288" s="21">
        <v>3</v>
      </c>
      <c r="BA288" s="21"/>
      <c r="BB288" s="22"/>
      <c r="BC288" s="22"/>
      <c r="BD288" s="22">
        <v>3</v>
      </c>
      <c r="BE288" s="22"/>
      <c r="BF288" s="23"/>
      <c r="BG288" s="23"/>
      <c r="BH288" s="23">
        <v>3</v>
      </c>
      <c r="BI288" s="23"/>
      <c r="BJ288" s="24"/>
      <c r="BK288" s="24"/>
      <c r="BL288" s="24">
        <v>3</v>
      </c>
      <c r="BM288" s="24"/>
      <c r="BN288" s="25"/>
      <c r="BO288" s="25"/>
      <c r="BP288" s="25">
        <v>3</v>
      </c>
      <c r="BQ288" s="25"/>
      <c r="BR288" s="26"/>
      <c r="BS288" s="26"/>
      <c r="BT288" s="26">
        <v>3</v>
      </c>
      <c r="BU288" s="26"/>
      <c r="CJ288" s="28"/>
      <c r="CO288" s="28"/>
    </row>
    <row r="289" spans="1:93">
      <c r="A289" s="17">
        <v>219</v>
      </c>
      <c r="B289" s="38">
        <v>19</v>
      </c>
      <c r="C289" s="767"/>
      <c r="D289" s="20">
        <v>1</v>
      </c>
      <c r="E289" s="20"/>
      <c r="F289" s="20"/>
      <c r="G289" s="20"/>
      <c r="H289" s="20"/>
      <c r="I289" s="20"/>
      <c r="J289" s="20">
        <v>1</v>
      </c>
      <c r="K289" s="20"/>
      <c r="L289" s="20"/>
      <c r="M289" s="20"/>
      <c r="N289" s="20"/>
      <c r="O289" s="20"/>
      <c r="P289" s="20"/>
      <c r="Q289" s="20"/>
      <c r="R289" s="21"/>
      <c r="S289" s="21"/>
      <c r="T289" s="21">
        <v>3</v>
      </c>
      <c r="U289" s="21"/>
      <c r="V289" s="22"/>
      <c r="W289" s="22"/>
      <c r="X289" s="22">
        <v>3</v>
      </c>
      <c r="Y289" s="22"/>
      <c r="Z289" s="23"/>
      <c r="AA289" s="23"/>
      <c r="AB289" s="23">
        <v>3</v>
      </c>
      <c r="AC289" s="23"/>
      <c r="AD289" s="24"/>
      <c r="AE289" s="24"/>
      <c r="AF289" s="24">
        <v>3</v>
      </c>
      <c r="AG289" s="24"/>
      <c r="AH289" s="25"/>
      <c r="AI289" s="25"/>
      <c r="AJ289" s="25">
        <v>3</v>
      </c>
      <c r="AK289" s="25"/>
      <c r="AL289" s="26"/>
      <c r="AM289" s="26"/>
      <c r="AN289" s="26">
        <v>3</v>
      </c>
      <c r="AO289" s="26"/>
      <c r="AP289" s="22"/>
      <c r="AQ289" s="22"/>
      <c r="AR289" s="22">
        <v>3</v>
      </c>
      <c r="AS289" s="22"/>
      <c r="AT289" s="27"/>
      <c r="AU289" s="27"/>
      <c r="AV289" s="27">
        <v>3</v>
      </c>
      <c r="AW289" s="27"/>
      <c r="AX289" s="21"/>
      <c r="AY289" s="21"/>
      <c r="AZ289" s="21">
        <v>3</v>
      </c>
      <c r="BA289" s="21"/>
      <c r="BB289" s="22"/>
      <c r="BC289" s="22"/>
      <c r="BD289" s="22">
        <v>3</v>
      </c>
      <c r="BE289" s="22"/>
      <c r="BF289" s="23"/>
      <c r="BG289" s="23"/>
      <c r="BH289" s="23"/>
      <c r="BI289" s="23">
        <v>4</v>
      </c>
      <c r="BJ289" s="24"/>
      <c r="BK289" s="24"/>
      <c r="BL289" s="24"/>
      <c r="BM289" s="24">
        <v>4</v>
      </c>
      <c r="BN289" s="25"/>
      <c r="BO289" s="25"/>
      <c r="BP289" s="25">
        <v>3</v>
      </c>
      <c r="BQ289" s="25"/>
      <c r="BR289" s="26"/>
      <c r="BS289" s="26"/>
      <c r="BT289" s="26">
        <v>3</v>
      </c>
      <c r="BU289" s="26"/>
      <c r="CJ289" s="28"/>
      <c r="CO289" s="28"/>
    </row>
    <row r="290" spans="1:93">
      <c r="A290" s="17">
        <v>220</v>
      </c>
      <c r="B290" s="38">
        <v>20</v>
      </c>
      <c r="C290" s="767"/>
      <c r="D290" s="20"/>
      <c r="E290" s="20">
        <v>1</v>
      </c>
      <c r="F290" s="20"/>
      <c r="G290" s="20"/>
      <c r="H290" s="20">
        <v>1</v>
      </c>
      <c r="I290" s="20"/>
      <c r="J290" s="20"/>
      <c r="K290" s="20"/>
      <c r="L290" s="20"/>
      <c r="M290" s="20"/>
      <c r="N290" s="20"/>
      <c r="O290" s="20"/>
      <c r="P290" s="20"/>
      <c r="Q290" s="20"/>
      <c r="R290" s="21"/>
      <c r="S290" s="21"/>
      <c r="T290" s="21"/>
      <c r="U290" s="21">
        <v>4</v>
      </c>
      <c r="V290" s="22"/>
      <c r="W290" s="22"/>
      <c r="X290" s="22"/>
      <c r="Y290" s="22">
        <v>4</v>
      </c>
      <c r="Z290" s="23"/>
      <c r="AA290" s="23"/>
      <c r="AB290" s="23"/>
      <c r="AC290" s="23">
        <v>4</v>
      </c>
      <c r="AD290" s="24"/>
      <c r="AE290" s="24"/>
      <c r="AF290" s="24"/>
      <c r="AG290" s="24">
        <v>4</v>
      </c>
      <c r="AH290" s="25"/>
      <c r="AI290" s="25"/>
      <c r="AJ290" s="25"/>
      <c r="AK290" s="25">
        <v>4</v>
      </c>
      <c r="AL290" s="26"/>
      <c r="AM290" s="26"/>
      <c r="AN290" s="26"/>
      <c r="AO290" s="26">
        <v>4</v>
      </c>
      <c r="AP290" s="22"/>
      <c r="AQ290" s="22"/>
      <c r="AR290" s="22"/>
      <c r="AS290" s="22">
        <v>4</v>
      </c>
      <c r="AT290" s="27"/>
      <c r="AU290" s="27"/>
      <c r="AV290" s="27"/>
      <c r="AW290" s="27">
        <v>4</v>
      </c>
      <c r="AX290" s="21"/>
      <c r="AY290" s="21"/>
      <c r="AZ290" s="21"/>
      <c r="BA290" s="21">
        <v>4</v>
      </c>
      <c r="BB290" s="22"/>
      <c r="BC290" s="22"/>
      <c r="BD290" s="22"/>
      <c r="BE290" s="22">
        <v>4</v>
      </c>
      <c r="BF290" s="23"/>
      <c r="BG290" s="23"/>
      <c r="BH290" s="23"/>
      <c r="BI290" s="23">
        <v>4</v>
      </c>
      <c r="BJ290" s="24"/>
      <c r="BK290" s="24"/>
      <c r="BL290" s="24"/>
      <c r="BM290" s="24">
        <v>4</v>
      </c>
      <c r="BN290" s="25"/>
      <c r="BO290" s="25"/>
      <c r="BP290" s="25"/>
      <c r="BQ290" s="25">
        <v>4</v>
      </c>
      <c r="BR290" s="26"/>
      <c r="BS290" s="26"/>
      <c r="BT290" s="26"/>
      <c r="BU290" s="26">
        <v>4</v>
      </c>
      <c r="CJ290" s="28"/>
      <c r="CO290" s="28"/>
    </row>
    <row r="291" spans="1:93">
      <c r="A291" s="17">
        <v>221</v>
      </c>
      <c r="B291" s="38">
        <v>21</v>
      </c>
      <c r="C291" s="767"/>
      <c r="D291" s="20"/>
      <c r="E291" s="20">
        <v>1</v>
      </c>
      <c r="F291" s="20"/>
      <c r="G291" s="20">
        <v>1</v>
      </c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1"/>
      <c r="S291" s="21"/>
      <c r="T291" s="21"/>
      <c r="U291" s="21">
        <v>4</v>
      </c>
      <c r="V291" s="22"/>
      <c r="W291" s="22"/>
      <c r="X291" s="22"/>
      <c r="Y291" s="22">
        <v>4</v>
      </c>
      <c r="Z291" s="23"/>
      <c r="AA291" s="23"/>
      <c r="AB291" s="23"/>
      <c r="AC291" s="23">
        <v>4</v>
      </c>
      <c r="AD291" s="24"/>
      <c r="AE291" s="24"/>
      <c r="AF291" s="24"/>
      <c r="AG291" s="24">
        <v>4</v>
      </c>
      <c r="AH291" s="25"/>
      <c r="AI291" s="25"/>
      <c r="AJ291" s="25"/>
      <c r="AK291" s="25">
        <v>4</v>
      </c>
      <c r="AL291" s="26"/>
      <c r="AM291" s="26"/>
      <c r="AN291" s="26"/>
      <c r="AO291" s="26">
        <v>4</v>
      </c>
      <c r="AP291" s="22"/>
      <c r="AQ291" s="22"/>
      <c r="AR291" s="22"/>
      <c r="AS291" s="22">
        <v>4</v>
      </c>
      <c r="AT291" s="27"/>
      <c r="AU291" s="27"/>
      <c r="AV291" s="27"/>
      <c r="AW291" s="27">
        <v>4</v>
      </c>
      <c r="AX291" s="21"/>
      <c r="AY291" s="21"/>
      <c r="AZ291" s="21"/>
      <c r="BA291" s="21">
        <v>4</v>
      </c>
      <c r="BB291" s="22"/>
      <c r="BC291" s="22"/>
      <c r="BD291" s="22"/>
      <c r="BE291" s="22">
        <v>4</v>
      </c>
      <c r="BF291" s="23"/>
      <c r="BG291" s="23"/>
      <c r="BH291" s="23"/>
      <c r="BI291" s="23">
        <v>4</v>
      </c>
      <c r="BJ291" s="24"/>
      <c r="BK291" s="24"/>
      <c r="BL291" s="24"/>
      <c r="BM291" s="24">
        <v>4</v>
      </c>
      <c r="BN291" s="25"/>
      <c r="BO291" s="25"/>
      <c r="BP291" s="25"/>
      <c r="BQ291" s="25">
        <v>4</v>
      </c>
      <c r="BR291" s="26"/>
      <c r="BS291" s="26"/>
      <c r="BT291" s="26"/>
      <c r="BU291" s="26">
        <v>4</v>
      </c>
      <c r="CJ291" s="28"/>
      <c r="CO291" s="28"/>
    </row>
    <row r="292" spans="1:93">
      <c r="A292" s="17">
        <v>222</v>
      </c>
      <c r="B292" s="38">
        <v>22</v>
      </c>
      <c r="C292" s="767"/>
      <c r="D292" s="20">
        <v>1</v>
      </c>
      <c r="E292" s="20"/>
      <c r="F292" s="20"/>
      <c r="G292" s="20"/>
      <c r="H292" s="20"/>
      <c r="I292" s="20"/>
      <c r="J292" s="20">
        <v>1</v>
      </c>
      <c r="K292" s="20"/>
      <c r="L292" s="20"/>
      <c r="M292" s="20"/>
      <c r="N292" s="20"/>
      <c r="O292" s="20"/>
      <c r="P292" s="20"/>
      <c r="Q292" s="20"/>
      <c r="R292" s="21"/>
      <c r="S292" s="21"/>
      <c r="T292" s="21">
        <v>3</v>
      </c>
      <c r="U292" s="21"/>
      <c r="V292" s="22"/>
      <c r="W292" s="22"/>
      <c r="X292" s="22">
        <v>3</v>
      </c>
      <c r="Y292" s="22"/>
      <c r="Z292" s="23"/>
      <c r="AA292" s="23"/>
      <c r="AB292" s="23">
        <v>3</v>
      </c>
      <c r="AC292" s="23"/>
      <c r="AD292" s="24"/>
      <c r="AE292" s="24"/>
      <c r="AF292" s="24">
        <v>3</v>
      </c>
      <c r="AG292" s="24"/>
      <c r="AH292" s="25"/>
      <c r="AI292" s="25"/>
      <c r="AJ292" s="25">
        <v>3</v>
      </c>
      <c r="AK292" s="25"/>
      <c r="AL292" s="26"/>
      <c r="AM292" s="26"/>
      <c r="AN292" s="26">
        <v>3</v>
      </c>
      <c r="AO292" s="26"/>
      <c r="AP292" s="22"/>
      <c r="AQ292" s="22"/>
      <c r="AR292" s="22">
        <v>3</v>
      </c>
      <c r="AS292" s="22"/>
      <c r="AT292" s="27"/>
      <c r="AU292" s="27"/>
      <c r="AV292" s="27">
        <v>3</v>
      </c>
      <c r="AW292" s="27"/>
      <c r="AX292" s="21"/>
      <c r="AY292" s="21"/>
      <c r="AZ292" s="21">
        <v>3</v>
      </c>
      <c r="BA292" s="21"/>
      <c r="BB292" s="22"/>
      <c r="BC292" s="22"/>
      <c r="BD292" s="22">
        <v>3</v>
      </c>
      <c r="BE292" s="22"/>
      <c r="BF292" s="23"/>
      <c r="BG292" s="23"/>
      <c r="BH292" s="23">
        <v>3</v>
      </c>
      <c r="BI292" s="23"/>
      <c r="BJ292" s="24"/>
      <c r="BK292" s="24"/>
      <c r="BL292" s="24"/>
      <c r="BM292" s="24">
        <v>4</v>
      </c>
      <c r="BN292" s="25"/>
      <c r="BO292" s="25"/>
      <c r="BP292" s="25">
        <v>3</v>
      </c>
      <c r="BQ292" s="25"/>
      <c r="BR292" s="26"/>
      <c r="BS292" s="26"/>
      <c r="BT292" s="26">
        <v>3</v>
      </c>
      <c r="BU292" s="26"/>
      <c r="CJ292" s="28"/>
      <c r="CO292" s="28"/>
    </row>
    <row r="293" spans="1:93">
      <c r="A293" s="17">
        <v>224</v>
      </c>
      <c r="B293" s="38">
        <v>23</v>
      </c>
      <c r="C293" s="767"/>
      <c r="D293" s="20"/>
      <c r="E293" s="20">
        <v>1</v>
      </c>
      <c r="F293" s="20"/>
      <c r="G293" s="20"/>
      <c r="H293" s="20">
        <v>1</v>
      </c>
      <c r="I293" s="20"/>
      <c r="J293" s="20"/>
      <c r="K293" s="20"/>
      <c r="L293" s="20"/>
      <c r="M293" s="20"/>
      <c r="N293" s="20"/>
      <c r="O293" s="20"/>
      <c r="P293" s="20"/>
      <c r="Q293" s="20"/>
      <c r="R293" s="21"/>
      <c r="S293" s="21"/>
      <c r="T293" s="21"/>
      <c r="U293" s="21">
        <v>4</v>
      </c>
      <c r="V293" s="22"/>
      <c r="W293" s="22"/>
      <c r="X293" s="22"/>
      <c r="Y293" s="22">
        <v>4</v>
      </c>
      <c r="Z293" s="23"/>
      <c r="AA293" s="23"/>
      <c r="AB293" s="23"/>
      <c r="AC293" s="23">
        <v>4</v>
      </c>
      <c r="AD293" s="24"/>
      <c r="AE293" s="24"/>
      <c r="AF293" s="24"/>
      <c r="AG293" s="24">
        <v>4</v>
      </c>
      <c r="AH293" s="25"/>
      <c r="AI293" s="25"/>
      <c r="AJ293" s="25"/>
      <c r="AK293" s="25">
        <v>4</v>
      </c>
      <c r="AL293" s="26"/>
      <c r="AM293" s="26"/>
      <c r="AN293" s="26"/>
      <c r="AO293" s="26">
        <v>4</v>
      </c>
      <c r="AP293" s="22"/>
      <c r="AQ293" s="22"/>
      <c r="AR293" s="22"/>
      <c r="AS293" s="22">
        <v>4</v>
      </c>
      <c r="AT293" s="27"/>
      <c r="AU293" s="27"/>
      <c r="AV293" s="27"/>
      <c r="AW293" s="27">
        <v>4</v>
      </c>
      <c r="AX293" s="21"/>
      <c r="AY293" s="21"/>
      <c r="AZ293" s="21"/>
      <c r="BA293" s="21">
        <v>4</v>
      </c>
      <c r="BB293" s="22"/>
      <c r="BC293" s="22"/>
      <c r="BD293" s="22"/>
      <c r="BE293" s="22">
        <v>4</v>
      </c>
      <c r="BF293" s="23"/>
      <c r="BG293" s="23"/>
      <c r="BH293" s="23"/>
      <c r="BI293" s="23">
        <v>4</v>
      </c>
      <c r="BJ293" s="24"/>
      <c r="BK293" s="24"/>
      <c r="BL293" s="24"/>
      <c r="BM293" s="24">
        <v>4</v>
      </c>
      <c r="BN293" s="25"/>
      <c r="BO293" s="25"/>
      <c r="BP293" s="25"/>
      <c r="BQ293" s="25">
        <v>4</v>
      </c>
      <c r="BR293" s="26"/>
      <c r="BS293" s="26"/>
      <c r="BT293" s="26"/>
      <c r="BU293" s="26">
        <v>4</v>
      </c>
      <c r="CJ293" s="28"/>
      <c r="CO293" s="28"/>
    </row>
    <row r="294" spans="1:93">
      <c r="A294" s="17">
        <v>225</v>
      </c>
      <c r="B294" s="38">
        <v>24</v>
      </c>
      <c r="C294" s="767"/>
      <c r="D294" s="20">
        <v>1</v>
      </c>
      <c r="E294" s="20"/>
      <c r="F294" s="20"/>
      <c r="G294" s="20">
        <v>1</v>
      </c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1"/>
      <c r="S294" s="21"/>
      <c r="T294" s="21"/>
      <c r="U294" s="21">
        <v>4</v>
      </c>
      <c r="V294" s="22"/>
      <c r="W294" s="22"/>
      <c r="X294" s="22">
        <v>3</v>
      </c>
      <c r="Y294" s="22"/>
      <c r="Z294" s="23"/>
      <c r="AA294" s="23"/>
      <c r="AB294" s="23"/>
      <c r="AC294" s="23">
        <v>4</v>
      </c>
      <c r="AD294" s="24"/>
      <c r="AE294" s="24"/>
      <c r="AF294" s="24"/>
      <c r="AG294" s="24">
        <v>4</v>
      </c>
      <c r="AH294" s="25"/>
      <c r="AI294" s="25"/>
      <c r="AJ294" s="25"/>
      <c r="AK294" s="25">
        <v>4</v>
      </c>
      <c r="AL294" s="26"/>
      <c r="AM294" s="26"/>
      <c r="AN294" s="26"/>
      <c r="AO294" s="26">
        <v>4</v>
      </c>
      <c r="AP294" s="22"/>
      <c r="AQ294" s="22"/>
      <c r="AR294" s="22">
        <v>3</v>
      </c>
      <c r="AS294" s="22"/>
      <c r="AT294" s="27"/>
      <c r="AU294" s="27"/>
      <c r="AV294" s="27">
        <v>3</v>
      </c>
      <c r="AW294" s="27"/>
      <c r="AX294" s="21"/>
      <c r="AY294" s="21"/>
      <c r="AZ294" s="21"/>
      <c r="BA294" s="21">
        <v>4</v>
      </c>
      <c r="BB294" s="22"/>
      <c r="BC294" s="22"/>
      <c r="BD294" s="22">
        <v>3</v>
      </c>
      <c r="BE294" s="22"/>
      <c r="BF294" s="23"/>
      <c r="BG294" s="23"/>
      <c r="BH294" s="23"/>
      <c r="BI294" s="23">
        <v>4</v>
      </c>
      <c r="BJ294" s="24"/>
      <c r="BK294" s="24"/>
      <c r="BL294" s="24"/>
      <c r="BM294" s="24">
        <v>4</v>
      </c>
      <c r="BN294" s="25"/>
      <c r="BO294" s="25"/>
      <c r="BP294" s="25"/>
      <c r="BQ294" s="25">
        <v>4</v>
      </c>
      <c r="BR294" s="26"/>
      <c r="BS294" s="26"/>
      <c r="BT294" s="26">
        <v>3</v>
      </c>
      <c r="BU294" s="26"/>
      <c r="CJ294" s="28"/>
      <c r="CO294" s="28"/>
    </row>
    <row r="295" spans="1:93">
      <c r="A295" s="17">
        <v>226</v>
      </c>
      <c r="B295" s="38">
        <v>25</v>
      </c>
      <c r="C295" s="767"/>
      <c r="D295" s="20"/>
      <c r="E295" s="20">
        <v>1</v>
      </c>
      <c r="F295" s="20"/>
      <c r="G295" s="20"/>
      <c r="H295" s="20"/>
      <c r="I295" s="20"/>
      <c r="J295" s="20">
        <v>1</v>
      </c>
      <c r="K295" s="20"/>
      <c r="L295" s="20"/>
      <c r="M295" s="20"/>
      <c r="N295" s="20"/>
      <c r="O295" s="20"/>
      <c r="P295" s="20"/>
      <c r="Q295" s="20"/>
      <c r="R295" s="21"/>
      <c r="S295" s="21"/>
      <c r="T295" s="21">
        <v>3</v>
      </c>
      <c r="U295" s="21"/>
      <c r="V295" s="22"/>
      <c r="W295" s="22"/>
      <c r="X295" s="22">
        <v>3</v>
      </c>
      <c r="Y295" s="22"/>
      <c r="Z295" s="23"/>
      <c r="AA295" s="23"/>
      <c r="AB295" s="23">
        <v>3</v>
      </c>
      <c r="AC295" s="23"/>
      <c r="AD295" s="24"/>
      <c r="AE295" s="24"/>
      <c r="AF295" s="24">
        <v>3</v>
      </c>
      <c r="AG295" s="24"/>
      <c r="AH295" s="25"/>
      <c r="AI295" s="25"/>
      <c r="AJ295" s="25">
        <v>3</v>
      </c>
      <c r="AK295" s="25"/>
      <c r="AL295" s="26"/>
      <c r="AM295" s="26"/>
      <c r="AN295" s="26">
        <v>3</v>
      </c>
      <c r="AO295" s="26"/>
      <c r="AP295" s="22"/>
      <c r="AQ295" s="22"/>
      <c r="AR295" s="22">
        <v>3</v>
      </c>
      <c r="AS295" s="22"/>
      <c r="AT295" s="27"/>
      <c r="AU295" s="27"/>
      <c r="AV295" s="27">
        <v>3</v>
      </c>
      <c r="AW295" s="27"/>
      <c r="AX295" s="21"/>
      <c r="AY295" s="21"/>
      <c r="AZ295" s="21">
        <v>3</v>
      </c>
      <c r="BA295" s="21"/>
      <c r="BB295" s="22"/>
      <c r="BC295" s="22"/>
      <c r="BD295" s="22">
        <v>3</v>
      </c>
      <c r="BE295" s="22"/>
      <c r="BF295" s="23"/>
      <c r="BG295" s="23"/>
      <c r="BH295" s="23">
        <v>3</v>
      </c>
      <c r="BI295" s="23"/>
      <c r="BJ295" s="24"/>
      <c r="BK295" s="24"/>
      <c r="BL295" s="24">
        <v>3</v>
      </c>
      <c r="BM295" s="24"/>
      <c r="BN295" s="25"/>
      <c r="BO295" s="25"/>
      <c r="BP295" s="25">
        <v>3</v>
      </c>
      <c r="BQ295" s="25"/>
      <c r="BR295" s="26"/>
      <c r="BS295" s="26"/>
      <c r="BT295" s="26">
        <v>3</v>
      </c>
      <c r="BU295" s="26"/>
      <c r="CJ295" s="28"/>
      <c r="CO295" s="28"/>
    </row>
    <row r="296" spans="1:93">
      <c r="A296" s="17">
        <v>227</v>
      </c>
      <c r="B296" s="38">
        <v>26</v>
      </c>
      <c r="C296" s="767"/>
      <c r="D296" s="20"/>
      <c r="E296" s="20">
        <v>1</v>
      </c>
      <c r="F296" s="20">
        <v>1</v>
      </c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1"/>
      <c r="S296" s="21"/>
      <c r="T296" s="21">
        <v>3</v>
      </c>
      <c r="U296" s="21"/>
      <c r="V296" s="22"/>
      <c r="W296" s="22"/>
      <c r="X296" s="22">
        <v>3</v>
      </c>
      <c r="Y296" s="22"/>
      <c r="Z296" s="23"/>
      <c r="AA296" s="23"/>
      <c r="AB296" s="23">
        <v>3</v>
      </c>
      <c r="AC296" s="23"/>
      <c r="AD296" s="24"/>
      <c r="AE296" s="24"/>
      <c r="AF296" s="24">
        <v>3</v>
      </c>
      <c r="AG296" s="24"/>
      <c r="AH296" s="25"/>
      <c r="AI296" s="25"/>
      <c r="AJ296" s="25">
        <v>3</v>
      </c>
      <c r="AK296" s="25"/>
      <c r="AL296" s="26"/>
      <c r="AM296" s="26"/>
      <c r="AN296" s="26">
        <v>3</v>
      </c>
      <c r="AO296" s="26"/>
      <c r="AP296" s="22"/>
      <c r="AQ296" s="22"/>
      <c r="AR296" s="22">
        <v>3</v>
      </c>
      <c r="AS296" s="22"/>
      <c r="AT296" s="27"/>
      <c r="AU296" s="27"/>
      <c r="AV296" s="27">
        <v>3</v>
      </c>
      <c r="AW296" s="27"/>
      <c r="AX296" s="21"/>
      <c r="AY296" s="21"/>
      <c r="AZ296" s="21">
        <v>3</v>
      </c>
      <c r="BA296" s="21"/>
      <c r="BB296" s="22"/>
      <c r="BC296" s="22"/>
      <c r="BD296" s="22">
        <v>3</v>
      </c>
      <c r="BE296" s="22"/>
      <c r="BF296" s="23"/>
      <c r="BG296" s="23"/>
      <c r="BH296" s="23">
        <v>3</v>
      </c>
      <c r="BI296" s="23"/>
      <c r="BJ296" s="24"/>
      <c r="BK296" s="24"/>
      <c r="BL296" s="24">
        <v>3</v>
      </c>
      <c r="BM296" s="24"/>
      <c r="BN296" s="25"/>
      <c r="BO296" s="25"/>
      <c r="BP296" s="25">
        <v>3</v>
      </c>
      <c r="BQ296" s="25"/>
      <c r="BR296" s="26"/>
      <c r="BS296" s="26"/>
      <c r="BT296" s="26">
        <v>3</v>
      </c>
      <c r="BU296" s="26"/>
      <c r="CJ296" s="28"/>
      <c r="CO296" s="28"/>
    </row>
    <row r="297" spans="1:93">
      <c r="A297" s="17">
        <v>228</v>
      </c>
      <c r="B297" s="38">
        <v>27</v>
      </c>
      <c r="C297" s="767"/>
      <c r="D297" s="20"/>
      <c r="E297" s="20">
        <v>1</v>
      </c>
      <c r="F297" s="20"/>
      <c r="G297" s="20"/>
      <c r="H297" s="20">
        <v>1</v>
      </c>
      <c r="I297" s="20"/>
      <c r="J297" s="20"/>
      <c r="K297" s="20"/>
      <c r="L297" s="20"/>
      <c r="M297" s="20"/>
      <c r="N297" s="20"/>
      <c r="O297" s="20"/>
      <c r="P297" s="20"/>
      <c r="Q297" s="20"/>
      <c r="R297" s="21"/>
      <c r="S297" s="21"/>
      <c r="T297" s="21"/>
      <c r="U297" s="21">
        <v>4</v>
      </c>
      <c r="V297" s="22"/>
      <c r="W297" s="22"/>
      <c r="X297" s="22"/>
      <c r="Y297" s="22">
        <v>4</v>
      </c>
      <c r="Z297" s="23"/>
      <c r="AA297" s="23"/>
      <c r="AB297" s="23"/>
      <c r="AC297" s="23">
        <v>4</v>
      </c>
      <c r="AD297" s="24"/>
      <c r="AE297" s="24"/>
      <c r="AF297" s="24"/>
      <c r="AG297" s="24">
        <v>4</v>
      </c>
      <c r="AH297" s="25"/>
      <c r="AI297" s="25"/>
      <c r="AJ297" s="25"/>
      <c r="AK297" s="25">
        <v>4</v>
      </c>
      <c r="AL297" s="26"/>
      <c r="AM297" s="26"/>
      <c r="AN297" s="26"/>
      <c r="AO297" s="26">
        <v>4</v>
      </c>
      <c r="AP297" s="22"/>
      <c r="AQ297" s="22"/>
      <c r="AR297" s="22"/>
      <c r="AS297" s="22">
        <v>4</v>
      </c>
      <c r="AT297" s="27"/>
      <c r="AU297" s="27"/>
      <c r="AV297" s="27"/>
      <c r="AW297" s="27">
        <v>4</v>
      </c>
      <c r="AX297" s="21"/>
      <c r="AY297" s="21"/>
      <c r="AZ297" s="21"/>
      <c r="BA297" s="21">
        <v>4</v>
      </c>
      <c r="BB297" s="22"/>
      <c r="BC297" s="22"/>
      <c r="BD297" s="22"/>
      <c r="BE297" s="22">
        <v>4</v>
      </c>
      <c r="BF297" s="23"/>
      <c r="BG297" s="23"/>
      <c r="BH297" s="23"/>
      <c r="BI297" s="23">
        <v>4</v>
      </c>
      <c r="BJ297" s="24"/>
      <c r="BK297" s="24"/>
      <c r="BL297" s="24"/>
      <c r="BM297" s="24">
        <v>4</v>
      </c>
      <c r="BN297" s="25"/>
      <c r="BO297" s="25"/>
      <c r="BP297" s="25"/>
      <c r="BQ297" s="25">
        <v>4</v>
      </c>
      <c r="BR297" s="26"/>
      <c r="BS297" s="26"/>
      <c r="BT297" s="26"/>
      <c r="BU297" s="26">
        <v>4</v>
      </c>
      <c r="CJ297" s="28"/>
      <c r="CO297" s="28"/>
    </row>
    <row r="298" spans="1:93">
      <c r="A298" s="17">
        <v>229</v>
      </c>
      <c r="B298" s="38">
        <v>28</v>
      </c>
      <c r="C298" s="767"/>
      <c r="D298" s="20">
        <v>1</v>
      </c>
      <c r="E298" s="20"/>
      <c r="F298" s="20"/>
      <c r="G298" s="20"/>
      <c r="H298" s="20">
        <v>1</v>
      </c>
      <c r="I298" s="20"/>
      <c r="J298" s="20"/>
      <c r="K298" s="20"/>
      <c r="L298" s="20"/>
      <c r="M298" s="20"/>
      <c r="N298" s="20"/>
      <c r="O298" s="20"/>
      <c r="P298" s="20"/>
      <c r="Q298" s="20"/>
      <c r="R298" s="21"/>
      <c r="S298" s="21"/>
      <c r="T298" s="21">
        <v>3</v>
      </c>
      <c r="U298" s="21"/>
      <c r="V298" s="22"/>
      <c r="W298" s="22"/>
      <c r="X298" s="22">
        <v>3</v>
      </c>
      <c r="Y298" s="22"/>
      <c r="Z298" s="23"/>
      <c r="AA298" s="23"/>
      <c r="AB298" s="23">
        <v>3</v>
      </c>
      <c r="AC298" s="23"/>
      <c r="AD298" s="24"/>
      <c r="AE298" s="24"/>
      <c r="AF298" s="24">
        <v>3</v>
      </c>
      <c r="AG298" s="24"/>
      <c r="AH298" s="25"/>
      <c r="AI298" s="25"/>
      <c r="AJ298" s="25">
        <v>3</v>
      </c>
      <c r="AK298" s="25"/>
      <c r="AL298" s="26"/>
      <c r="AM298" s="26"/>
      <c r="AN298" s="26">
        <v>3</v>
      </c>
      <c r="AO298" s="26"/>
      <c r="AP298" s="22"/>
      <c r="AQ298" s="22"/>
      <c r="AR298" s="22">
        <v>3</v>
      </c>
      <c r="AS298" s="22"/>
      <c r="AT298" s="27"/>
      <c r="AU298" s="27"/>
      <c r="AV298" s="27">
        <v>3</v>
      </c>
      <c r="AW298" s="27"/>
      <c r="AX298" s="21"/>
      <c r="AY298" s="21"/>
      <c r="AZ298" s="21">
        <v>3</v>
      </c>
      <c r="BA298" s="21"/>
      <c r="BB298" s="22"/>
      <c r="BC298" s="22"/>
      <c r="BD298" s="22">
        <v>3</v>
      </c>
      <c r="BE298" s="22"/>
      <c r="BF298" s="23"/>
      <c r="BG298" s="23"/>
      <c r="BH298" s="23">
        <v>3</v>
      </c>
      <c r="BI298" s="23"/>
      <c r="BJ298" s="24"/>
      <c r="BK298" s="24"/>
      <c r="BL298" s="24"/>
      <c r="BM298" s="24">
        <v>4</v>
      </c>
      <c r="BN298" s="25"/>
      <c r="BO298" s="25"/>
      <c r="BP298" s="25">
        <v>3</v>
      </c>
      <c r="BQ298" s="25"/>
      <c r="BR298" s="26"/>
      <c r="BS298" s="26"/>
      <c r="BT298" s="26">
        <v>3</v>
      </c>
      <c r="BU298" s="26"/>
      <c r="CJ298" s="28"/>
      <c r="CO298" s="28"/>
    </row>
    <row r="299" spans="1:93">
      <c r="A299" s="17">
        <v>230</v>
      </c>
      <c r="B299" s="38">
        <v>29</v>
      </c>
      <c r="C299" s="767"/>
      <c r="D299" s="20"/>
      <c r="E299" s="20">
        <v>1</v>
      </c>
      <c r="F299" s="20"/>
      <c r="G299" s="20">
        <v>1</v>
      </c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1"/>
      <c r="S299" s="21"/>
      <c r="T299" s="21"/>
      <c r="U299" s="21">
        <v>4</v>
      </c>
      <c r="V299" s="22"/>
      <c r="W299" s="22"/>
      <c r="X299" s="22"/>
      <c r="Y299" s="22">
        <v>4</v>
      </c>
      <c r="Z299" s="23"/>
      <c r="AA299" s="23"/>
      <c r="AB299" s="23"/>
      <c r="AC299" s="23">
        <v>4</v>
      </c>
      <c r="AD299" s="24"/>
      <c r="AE299" s="24"/>
      <c r="AF299" s="24"/>
      <c r="AG299" s="24">
        <v>4</v>
      </c>
      <c r="AH299" s="25"/>
      <c r="AI299" s="25"/>
      <c r="AJ299" s="25"/>
      <c r="AK299" s="25">
        <v>4</v>
      </c>
      <c r="AL299" s="26"/>
      <c r="AM299" s="26"/>
      <c r="AN299" s="26"/>
      <c r="AO299" s="26">
        <v>4</v>
      </c>
      <c r="AP299" s="22"/>
      <c r="AQ299" s="22"/>
      <c r="AR299" s="22"/>
      <c r="AS299" s="22">
        <v>4</v>
      </c>
      <c r="AT299" s="27"/>
      <c r="AU299" s="27"/>
      <c r="AV299" s="27"/>
      <c r="AW299" s="27">
        <v>4</v>
      </c>
      <c r="AX299" s="21"/>
      <c r="AY299" s="21"/>
      <c r="AZ299" s="21"/>
      <c r="BA299" s="21">
        <v>4</v>
      </c>
      <c r="BB299" s="22"/>
      <c r="BC299" s="22"/>
      <c r="BD299" s="22"/>
      <c r="BE299" s="22">
        <v>4</v>
      </c>
      <c r="BF299" s="23"/>
      <c r="BG299" s="23"/>
      <c r="BH299" s="23"/>
      <c r="BI299" s="23">
        <v>4</v>
      </c>
      <c r="BJ299" s="24"/>
      <c r="BK299" s="24"/>
      <c r="BL299" s="24"/>
      <c r="BM299" s="24">
        <v>4</v>
      </c>
      <c r="BN299" s="25"/>
      <c r="BO299" s="25"/>
      <c r="BP299" s="25"/>
      <c r="BQ299" s="25">
        <v>4</v>
      </c>
      <c r="BR299" s="26"/>
      <c r="BS299" s="26"/>
      <c r="BT299" s="26"/>
      <c r="BU299" s="26">
        <v>4</v>
      </c>
      <c r="CJ299" s="28"/>
      <c r="CO299" s="28"/>
    </row>
    <row r="300" spans="1:93">
      <c r="A300" s="17">
        <v>231</v>
      </c>
      <c r="B300" s="38">
        <v>30</v>
      </c>
      <c r="C300" s="767"/>
      <c r="D300" s="20"/>
      <c r="E300" s="20">
        <v>1</v>
      </c>
      <c r="F300" s="20"/>
      <c r="G300" s="20"/>
      <c r="H300" s="20">
        <v>1</v>
      </c>
      <c r="I300" s="20"/>
      <c r="J300" s="20"/>
      <c r="K300" s="20"/>
      <c r="L300" s="20"/>
      <c r="M300" s="20"/>
      <c r="N300" s="20"/>
      <c r="O300" s="20"/>
      <c r="P300" s="20"/>
      <c r="Q300" s="20"/>
      <c r="R300" s="21"/>
      <c r="S300" s="21"/>
      <c r="T300" s="21"/>
      <c r="U300" s="21">
        <v>4</v>
      </c>
      <c r="V300" s="22"/>
      <c r="W300" s="22"/>
      <c r="X300" s="22"/>
      <c r="Y300" s="22">
        <v>4</v>
      </c>
      <c r="Z300" s="23"/>
      <c r="AA300" s="23"/>
      <c r="AB300" s="23"/>
      <c r="AC300" s="23">
        <v>4</v>
      </c>
      <c r="AD300" s="24"/>
      <c r="AE300" s="24"/>
      <c r="AF300" s="24"/>
      <c r="AG300" s="24">
        <v>4</v>
      </c>
      <c r="AH300" s="25"/>
      <c r="AI300" s="25"/>
      <c r="AJ300" s="25"/>
      <c r="AK300" s="25">
        <v>4</v>
      </c>
      <c r="AL300" s="26"/>
      <c r="AM300" s="26"/>
      <c r="AN300" s="26"/>
      <c r="AO300" s="26">
        <v>4</v>
      </c>
      <c r="AP300" s="22"/>
      <c r="AQ300" s="22"/>
      <c r="AR300" s="22"/>
      <c r="AS300" s="22">
        <v>4</v>
      </c>
      <c r="AT300" s="27"/>
      <c r="AU300" s="27"/>
      <c r="AV300" s="27"/>
      <c r="AW300" s="27">
        <v>4</v>
      </c>
      <c r="AX300" s="21"/>
      <c r="AY300" s="21"/>
      <c r="AZ300" s="21"/>
      <c r="BA300" s="21">
        <v>4</v>
      </c>
      <c r="BB300" s="22"/>
      <c r="BC300" s="22"/>
      <c r="BD300" s="22"/>
      <c r="BE300" s="22">
        <v>4</v>
      </c>
      <c r="BF300" s="23"/>
      <c r="BG300" s="23"/>
      <c r="BH300" s="23">
        <v>3</v>
      </c>
      <c r="BI300" s="23"/>
      <c r="BJ300" s="24"/>
      <c r="BK300" s="24"/>
      <c r="BL300" s="24"/>
      <c r="BM300" s="24">
        <v>4</v>
      </c>
      <c r="BN300" s="25"/>
      <c r="BO300" s="25"/>
      <c r="BP300" s="25"/>
      <c r="BQ300" s="25">
        <v>4</v>
      </c>
      <c r="BR300" s="26"/>
      <c r="BS300" s="26"/>
      <c r="BT300" s="26">
        <v>3</v>
      </c>
      <c r="BU300" s="26"/>
      <c r="CJ300" s="28"/>
      <c r="CO300" s="28"/>
    </row>
    <row r="301" spans="1:93">
      <c r="A301" s="17">
        <v>232</v>
      </c>
      <c r="B301" s="38">
        <v>31</v>
      </c>
      <c r="C301" s="767"/>
      <c r="D301" s="20"/>
      <c r="E301" s="20">
        <v>1</v>
      </c>
      <c r="F301" s="20"/>
      <c r="G301" s="20">
        <v>1</v>
      </c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1"/>
      <c r="S301" s="21"/>
      <c r="T301" s="21"/>
      <c r="U301" s="21">
        <v>4</v>
      </c>
      <c r="V301" s="22"/>
      <c r="W301" s="22"/>
      <c r="X301" s="22"/>
      <c r="Y301" s="22">
        <v>4</v>
      </c>
      <c r="Z301" s="23"/>
      <c r="AA301" s="23"/>
      <c r="AB301" s="23"/>
      <c r="AC301" s="23">
        <v>4</v>
      </c>
      <c r="AD301" s="24"/>
      <c r="AE301" s="24"/>
      <c r="AF301" s="24"/>
      <c r="AG301" s="24">
        <v>4</v>
      </c>
      <c r="AH301" s="25"/>
      <c r="AI301" s="25"/>
      <c r="AJ301" s="25"/>
      <c r="AK301" s="25">
        <v>4</v>
      </c>
      <c r="AL301" s="26"/>
      <c r="AM301" s="26"/>
      <c r="AN301" s="26"/>
      <c r="AO301" s="26">
        <v>4</v>
      </c>
      <c r="AP301" s="22"/>
      <c r="AQ301" s="22"/>
      <c r="AR301" s="22"/>
      <c r="AS301" s="22">
        <v>4</v>
      </c>
      <c r="AT301" s="27"/>
      <c r="AU301" s="27"/>
      <c r="AV301" s="27"/>
      <c r="AW301" s="27">
        <v>4</v>
      </c>
      <c r="AX301" s="21"/>
      <c r="AY301" s="21"/>
      <c r="AZ301" s="21"/>
      <c r="BA301" s="21">
        <v>4</v>
      </c>
      <c r="BB301" s="22"/>
      <c r="BC301" s="22"/>
      <c r="BD301" s="22"/>
      <c r="BE301" s="22">
        <v>4</v>
      </c>
      <c r="BF301" s="23"/>
      <c r="BG301" s="23"/>
      <c r="BH301" s="23"/>
      <c r="BI301" s="23">
        <v>4</v>
      </c>
      <c r="BJ301" s="24"/>
      <c r="BK301" s="24"/>
      <c r="BL301" s="24"/>
      <c r="BM301" s="24">
        <v>4</v>
      </c>
      <c r="BN301" s="25"/>
      <c r="BO301" s="25"/>
      <c r="BP301" s="25"/>
      <c r="BQ301" s="25">
        <v>4</v>
      </c>
      <c r="BR301" s="26"/>
      <c r="BS301" s="26"/>
      <c r="BT301" s="26"/>
      <c r="BU301" s="26">
        <v>4</v>
      </c>
      <c r="CJ301" s="28"/>
      <c r="CO301" s="28"/>
    </row>
    <row r="302" spans="1:93">
      <c r="A302" s="17">
        <v>233</v>
      </c>
      <c r="B302" s="38">
        <v>32</v>
      </c>
      <c r="C302" s="767"/>
      <c r="D302" s="20">
        <v>1</v>
      </c>
      <c r="E302" s="20"/>
      <c r="F302" s="20"/>
      <c r="G302" s="20"/>
      <c r="H302" s="20"/>
      <c r="I302" s="20"/>
      <c r="J302" s="20">
        <v>1</v>
      </c>
      <c r="K302" s="20"/>
      <c r="L302" s="20"/>
      <c r="M302" s="20"/>
      <c r="N302" s="20"/>
      <c r="O302" s="20"/>
      <c r="P302" s="20"/>
      <c r="Q302" s="20"/>
      <c r="R302" s="21"/>
      <c r="S302" s="21"/>
      <c r="T302" s="21">
        <v>3</v>
      </c>
      <c r="U302" s="21"/>
      <c r="V302" s="22"/>
      <c r="W302" s="22"/>
      <c r="X302" s="22">
        <v>3</v>
      </c>
      <c r="Y302" s="22"/>
      <c r="Z302" s="23"/>
      <c r="AA302" s="23"/>
      <c r="AB302" s="23">
        <v>3</v>
      </c>
      <c r="AC302" s="23"/>
      <c r="AD302" s="24"/>
      <c r="AE302" s="24"/>
      <c r="AF302" s="24">
        <v>3</v>
      </c>
      <c r="AG302" s="24"/>
      <c r="AH302" s="25"/>
      <c r="AI302" s="25"/>
      <c r="AJ302" s="25">
        <v>3</v>
      </c>
      <c r="AK302" s="25"/>
      <c r="AL302" s="26"/>
      <c r="AM302" s="26"/>
      <c r="AN302" s="26">
        <v>3</v>
      </c>
      <c r="AO302" s="26"/>
      <c r="AP302" s="22"/>
      <c r="AQ302" s="22"/>
      <c r="AR302" s="22">
        <v>3</v>
      </c>
      <c r="AS302" s="22"/>
      <c r="AT302" s="27"/>
      <c r="AU302" s="27"/>
      <c r="AV302" s="27">
        <v>3</v>
      </c>
      <c r="AW302" s="27"/>
      <c r="AX302" s="21"/>
      <c r="AY302" s="21"/>
      <c r="AZ302" s="21">
        <v>3</v>
      </c>
      <c r="BA302" s="21"/>
      <c r="BB302" s="22"/>
      <c r="BC302" s="22"/>
      <c r="BD302" s="22">
        <v>3</v>
      </c>
      <c r="BE302" s="22"/>
      <c r="BF302" s="23"/>
      <c r="BG302" s="23"/>
      <c r="BH302" s="23"/>
      <c r="BI302" s="23">
        <v>4</v>
      </c>
      <c r="BJ302" s="24"/>
      <c r="BK302" s="24"/>
      <c r="BL302" s="24"/>
      <c r="BM302" s="24">
        <v>4</v>
      </c>
      <c r="BN302" s="25"/>
      <c r="BO302" s="25"/>
      <c r="BP302" s="25">
        <v>3</v>
      </c>
      <c r="BQ302" s="25"/>
      <c r="BR302" s="26"/>
      <c r="BS302" s="26"/>
      <c r="BT302" s="26">
        <v>3</v>
      </c>
      <c r="BU302" s="26"/>
      <c r="CJ302" s="28"/>
      <c r="CO302" s="28"/>
    </row>
    <row r="303" spans="1:93">
      <c r="A303" s="17"/>
      <c r="B303" s="38">
        <v>33</v>
      </c>
      <c r="C303" s="767"/>
      <c r="D303" s="20"/>
      <c r="E303" s="20">
        <v>1</v>
      </c>
      <c r="F303" s="20">
        <v>1</v>
      </c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1"/>
      <c r="S303" s="21"/>
      <c r="T303" s="21">
        <v>3</v>
      </c>
      <c r="U303" s="21"/>
      <c r="V303" s="22"/>
      <c r="W303" s="22"/>
      <c r="X303" s="22">
        <v>3</v>
      </c>
      <c r="Y303" s="22"/>
      <c r="Z303" s="23"/>
      <c r="AA303" s="23"/>
      <c r="AB303" s="23">
        <v>3</v>
      </c>
      <c r="AC303" s="23"/>
      <c r="AD303" s="24"/>
      <c r="AE303" s="24"/>
      <c r="AF303" s="24">
        <v>3</v>
      </c>
      <c r="AG303" s="24"/>
      <c r="AH303" s="25"/>
      <c r="AI303" s="25"/>
      <c r="AJ303" s="25">
        <v>3</v>
      </c>
      <c r="AK303" s="25"/>
      <c r="AL303" s="26"/>
      <c r="AM303" s="26"/>
      <c r="AN303" s="26">
        <v>3</v>
      </c>
      <c r="AO303" s="26"/>
      <c r="AP303" s="22"/>
      <c r="AQ303" s="22"/>
      <c r="AR303" s="22">
        <v>3</v>
      </c>
      <c r="AS303" s="22"/>
      <c r="AT303" s="27"/>
      <c r="AU303" s="27"/>
      <c r="AV303" s="27">
        <v>3</v>
      </c>
      <c r="AW303" s="27"/>
      <c r="AX303" s="21"/>
      <c r="AY303" s="21"/>
      <c r="AZ303" s="21">
        <v>3</v>
      </c>
      <c r="BA303" s="21"/>
      <c r="BB303" s="22"/>
      <c r="BC303" s="22"/>
      <c r="BD303" s="22">
        <v>3</v>
      </c>
      <c r="BE303" s="22"/>
      <c r="BF303" s="23"/>
      <c r="BG303" s="23"/>
      <c r="BH303" s="23">
        <v>3</v>
      </c>
      <c r="BI303" s="23"/>
      <c r="BJ303" s="24"/>
      <c r="BK303" s="24"/>
      <c r="BL303" s="24">
        <v>3</v>
      </c>
      <c r="BM303" s="24"/>
      <c r="BN303" s="25"/>
      <c r="BO303" s="25"/>
      <c r="BP303" s="25">
        <v>3</v>
      </c>
      <c r="BQ303" s="25"/>
      <c r="BR303" s="26"/>
      <c r="BS303" s="26"/>
      <c r="BT303" s="26">
        <v>3</v>
      </c>
      <c r="BU303" s="26"/>
      <c r="CJ303" s="28"/>
      <c r="CO303" s="28"/>
    </row>
    <row r="304" spans="1:93">
      <c r="A304" s="17">
        <v>234</v>
      </c>
      <c r="B304" s="38">
        <v>34</v>
      </c>
      <c r="C304" s="767"/>
      <c r="D304" s="20"/>
      <c r="E304" s="20">
        <v>1</v>
      </c>
      <c r="F304" s="20">
        <v>1</v>
      </c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1"/>
      <c r="S304" s="21"/>
      <c r="T304" s="21">
        <v>3</v>
      </c>
      <c r="U304" s="21"/>
      <c r="V304" s="22"/>
      <c r="W304" s="22"/>
      <c r="X304" s="22">
        <v>3</v>
      </c>
      <c r="Y304" s="22"/>
      <c r="Z304" s="23"/>
      <c r="AA304" s="23"/>
      <c r="AB304" s="23">
        <v>3</v>
      </c>
      <c r="AC304" s="23"/>
      <c r="AD304" s="24"/>
      <c r="AE304" s="24"/>
      <c r="AF304" s="24">
        <v>3</v>
      </c>
      <c r="AG304" s="24"/>
      <c r="AH304" s="25"/>
      <c r="AI304" s="25"/>
      <c r="AJ304" s="25">
        <v>3</v>
      </c>
      <c r="AK304" s="25"/>
      <c r="AL304" s="26"/>
      <c r="AM304" s="26"/>
      <c r="AN304" s="26">
        <v>3</v>
      </c>
      <c r="AO304" s="26"/>
      <c r="AP304" s="22"/>
      <c r="AQ304" s="22"/>
      <c r="AR304" s="22">
        <v>3</v>
      </c>
      <c r="AS304" s="22"/>
      <c r="AT304" s="27"/>
      <c r="AU304" s="27"/>
      <c r="AV304" s="27">
        <v>3</v>
      </c>
      <c r="AW304" s="27"/>
      <c r="AX304" s="21"/>
      <c r="AY304" s="21"/>
      <c r="AZ304" s="21">
        <v>3</v>
      </c>
      <c r="BA304" s="21"/>
      <c r="BB304" s="22"/>
      <c r="BC304" s="22"/>
      <c r="BD304" s="22">
        <v>3</v>
      </c>
      <c r="BE304" s="22"/>
      <c r="BF304" s="23"/>
      <c r="BG304" s="23"/>
      <c r="BH304" s="23">
        <v>3</v>
      </c>
      <c r="BI304" s="23"/>
      <c r="BJ304" s="24"/>
      <c r="BK304" s="24"/>
      <c r="BL304" s="24">
        <v>3</v>
      </c>
      <c r="BM304" s="24"/>
      <c r="BN304" s="25"/>
      <c r="BO304" s="25"/>
      <c r="BP304" s="25">
        <v>3</v>
      </c>
      <c r="BQ304" s="25"/>
      <c r="BR304" s="26"/>
      <c r="BS304" s="26"/>
      <c r="BT304" s="26">
        <v>3</v>
      </c>
      <c r="BU304" s="26"/>
      <c r="CJ304" s="28"/>
      <c r="CO304" s="28"/>
    </row>
    <row r="305" spans="1:73">
      <c r="A305" s="17">
        <v>242</v>
      </c>
      <c r="B305" s="39">
        <v>1</v>
      </c>
      <c r="C305" s="766" t="s">
        <v>22</v>
      </c>
      <c r="D305" s="20"/>
      <c r="E305" s="20">
        <v>1</v>
      </c>
      <c r="F305" s="20"/>
      <c r="G305" s="20"/>
      <c r="H305" s="20">
        <v>1</v>
      </c>
      <c r="I305" s="20"/>
      <c r="J305" s="20"/>
      <c r="K305" s="20"/>
      <c r="L305" s="20"/>
      <c r="M305" s="20"/>
      <c r="N305" s="20"/>
      <c r="O305" s="20"/>
      <c r="P305" s="20"/>
      <c r="Q305" s="20"/>
      <c r="R305" s="21"/>
      <c r="S305" s="21"/>
      <c r="T305" s="21">
        <v>3</v>
      </c>
      <c r="U305" s="21"/>
      <c r="V305" s="22"/>
      <c r="W305" s="22"/>
      <c r="X305" s="22">
        <v>3</v>
      </c>
      <c r="Y305" s="22"/>
      <c r="Z305" s="23"/>
      <c r="AA305" s="23"/>
      <c r="AB305" s="23">
        <v>3</v>
      </c>
      <c r="AC305" s="23"/>
      <c r="AD305" s="24"/>
      <c r="AE305" s="24"/>
      <c r="AF305" s="24">
        <v>3</v>
      </c>
      <c r="AG305" s="24"/>
      <c r="AH305" s="25"/>
      <c r="AI305" s="25"/>
      <c r="AJ305" s="25">
        <v>3</v>
      </c>
      <c r="AK305" s="25"/>
      <c r="AL305" s="26"/>
      <c r="AM305" s="26"/>
      <c r="AN305" s="26">
        <v>3</v>
      </c>
      <c r="AO305" s="26"/>
      <c r="AP305" s="22"/>
      <c r="AQ305" s="22"/>
      <c r="AR305" s="22">
        <v>3</v>
      </c>
      <c r="AS305" s="22"/>
      <c r="AT305" s="27"/>
      <c r="AU305" s="27"/>
      <c r="AV305" s="27">
        <v>3</v>
      </c>
      <c r="AW305" s="27"/>
      <c r="AX305" s="21"/>
      <c r="AY305" s="21"/>
      <c r="AZ305" s="21">
        <v>3</v>
      </c>
      <c r="BA305" s="21"/>
      <c r="BB305" s="22"/>
      <c r="BC305" s="22"/>
      <c r="BD305" s="22"/>
      <c r="BE305" s="22">
        <v>4</v>
      </c>
      <c r="BF305" s="23"/>
      <c r="BG305" s="23"/>
      <c r="BH305" s="23">
        <v>3</v>
      </c>
      <c r="BI305" s="23"/>
      <c r="BJ305" s="24"/>
      <c r="BK305" s="24"/>
      <c r="BL305" s="24">
        <v>3</v>
      </c>
      <c r="BM305" s="24"/>
      <c r="BN305" s="25"/>
      <c r="BO305" s="25"/>
      <c r="BP305" s="25"/>
      <c r="BQ305" s="25">
        <v>4</v>
      </c>
      <c r="BR305" s="26"/>
      <c r="BS305" s="26"/>
      <c r="BT305" s="26">
        <v>3</v>
      </c>
      <c r="BU305" s="26"/>
    </row>
    <row r="306" spans="1:73">
      <c r="A306" s="17">
        <v>243</v>
      </c>
      <c r="B306" s="39">
        <v>2</v>
      </c>
      <c r="C306" s="766"/>
      <c r="D306" s="20">
        <v>1</v>
      </c>
      <c r="E306" s="20"/>
      <c r="F306" s="20"/>
      <c r="G306" s="20"/>
      <c r="H306" s="20">
        <v>1</v>
      </c>
      <c r="I306" s="20"/>
      <c r="J306" s="20"/>
      <c r="K306" s="20"/>
      <c r="L306" s="20"/>
      <c r="M306" s="20"/>
      <c r="N306" s="20"/>
      <c r="O306" s="20"/>
      <c r="P306" s="20"/>
      <c r="Q306" s="20"/>
      <c r="R306" s="21"/>
      <c r="S306" s="21"/>
      <c r="T306" s="21">
        <v>3</v>
      </c>
      <c r="U306" s="21"/>
      <c r="V306" s="22"/>
      <c r="W306" s="22"/>
      <c r="X306" s="22">
        <v>3</v>
      </c>
      <c r="Y306" s="22"/>
      <c r="Z306" s="23"/>
      <c r="AA306" s="23"/>
      <c r="AB306" s="23">
        <v>3</v>
      </c>
      <c r="AC306" s="23"/>
      <c r="AD306" s="24"/>
      <c r="AE306" s="24"/>
      <c r="AF306" s="24"/>
      <c r="AG306" s="24">
        <v>4</v>
      </c>
      <c r="AH306" s="25"/>
      <c r="AI306" s="25"/>
      <c r="AJ306" s="25"/>
      <c r="AK306" s="25">
        <v>4</v>
      </c>
      <c r="AL306" s="26"/>
      <c r="AM306" s="26"/>
      <c r="AN306" s="26"/>
      <c r="AO306" s="26">
        <v>4</v>
      </c>
      <c r="AP306" s="22"/>
      <c r="AQ306" s="22"/>
      <c r="AR306" s="22">
        <v>3</v>
      </c>
      <c r="AS306" s="22"/>
      <c r="AT306" s="27"/>
      <c r="AU306" s="27"/>
      <c r="AV306" s="27">
        <v>3</v>
      </c>
      <c r="AW306" s="27"/>
      <c r="AX306" s="21"/>
      <c r="AY306" s="21"/>
      <c r="AZ306" s="21">
        <v>3</v>
      </c>
      <c r="BA306" s="21"/>
      <c r="BB306" s="22"/>
      <c r="BC306" s="22"/>
      <c r="BD306" s="22">
        <v>3</v>
      </c>
      <c r="BE306" s="22"/>
      <c r="BF306" s="23"/>
      <c r="BG306" s="23"/>
      <c r="BH306" s="23"/>
      <c r="BI306" s="23">
        <v>4</v>
      </c>
      <c r="BJ306" s="24"/>
      <c r="BK306" s="24"/>
      <c r="BL306" s="24"/>
      <c r="BM306" s="24">
        <v>4</v>
      </c>
      <c r="BN306" s="25"/>
      <c r="BO306" s="25"/>
      <c r="BP306" s="25">
        <v>3</v>
      </c>
      <c r="BQ306" s="25"/>
      <c r="BR306" s="26"/>
      <c r="BS306" s="26"/>
      <c r="BT306" s="26"/>
      <c r="BU306" s="26">
        <v>4</v>
      </c>
    </row>
    <row r="307" spans="1:73">
      <c r="A307" s="17">
        <v>244</v>
      </c>
      <c r="B307" s="39">
        <v>3</v>
      </c>
      <c r="C307" s="766"/>
      <c r="D307" s="20"/>
      <c r="E307" s="20">
        <v>1</v>
      </c>
      <c r="F307" s="20"/>
      <c r="G307" s="20"/>
      <c r="H307" s="20"/>
      <c r="I307" s="20"/>
      <c r="J307" s="20">
        <v>1</v>
      </c>
      <c r="K307" s="20"/>
      <c r="L307" s="20"/>
      <c r="M307" s="20"/>
      <c r="N307" s="20"/>
      <c r="O307" s="20"/>
      <c r="P307" s="20"/>
      <c r="Q307" s="20"/>
      <c r="R307" s="21"/>
      <c r="S307" s="21"/>
      <c r="T307" s="21">
        <v>3</v>
      </c>
      <c r="U307" s="21"/>
      <c r="V307" s="22"/>
      <c r="W307" s="22"/>
      <c r="X307" s="22"/>
      <c r="Y307" s="22">
        <v>4</v>
      </c>
      <c r="Z307" s="23"/>
      <c r="AA307" s="23"/>
      <c r="AB307" s="23">
        <v>3</v>
      </c>
      <c r="AC307" s="23"/>
      <c r="AD307" s="24"/>
      <c r="AE307" s="24"/>
      <c r="AF307" s="24"/>
      <c r="AG307" s="24">
        <v>4</v>
      </c>
      <c r="AH307" s="25"/>
      <c r="AI307" s="25"/>
      <c r="AJ307" s="25">
        <v>3</v>
      </c>
      <c r="AK307" s="25"/>
      <c r="AL307" s="26"/>
      <c r="AM307" s="26"/>
      <c r="AN307" s="26">
        <v>3</v>
      </c>
      <c r="AO307" s="26"/>
      <c r="AP307" s="22"/>
      <c r="AQ307" s="22"/>
      <c r="AR307" s="22"/>
      <c r="AS307" s="22">
        <v>4</v>
      </c>
      <c r="AT307" s="27"/>
      <c r="AU307" s="27"/>
      <c r="AV307" s="27">
        <v>3</v>
      </c>
      <c r="AW307" s="27"/>
      <c r="AX307" s="21"/>
      <c r="AY307" s="21"/>
      <c r="AZ307" s="21">
        <v>3</v>
      </c>
      <c r="BA307" s="21"/>
      <c r="BB307" s="22"/>
      <c r="BC307" s="22"/>
      <c r="BD307" s="22">
        <v>3</v>
      </c>
      <c r="BE307" s="22"/>
      <c r="BF307" s="23"/>
      <c r="BG307" s="23"/>
      <c r="BH307" s="23">
        <v>3</v>
      </c>
      <c r="BI307" s="23"/>
      <c r="BJ307" s="24"/>
      <c r="BK307" s="24"/>
      <c r="BL307" s="24"/>
      <c r="BM307" s="24">
        <v>4</v>
      </c>
      <c r="BN307" s="25"/>
      <c r="BO307" s="25"/>
      <c r="BP307" s="25"/>
      <c r="BQ307" s="25">
        <v>4</v>
      </c>
      <c r="BR307" s="26"/>
      <c r="BS307" s="26"/>
      <c r="BT307" s="26"/>
      <c r="BU307" s="26">
        <v>4</v>
      </c>
    </row>
    <row r="308" spans="1:73">
      <c r="A308" s="17">
        <v>245</v>
      </c>
      <c r="B308" s="39">
        <v>4</v>
      </c>
      <c r="C308" s="766"/>
      <c r="D308" s="20"/>
      <c r="E308" s="20">
        <v>1</v>
      </c>
      <c r="F308" s="20"/>
      <c r="G308" s="20">
        <v>1</v>
      </c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1"/>
      <c r="S308" s="21"/>
      <c r="T308" s="21">
        <v>3</v>
      </c>
      <c r="U308" s="21"/>
      <c r="V308" s="22"/>
      <c r="W308" s="22"/>
      <c r="X308" s="22">
        <v>3</v>
      </c>
      <c r="Y308" s="22"/>
      <c r="Z308" s="23"/>
      <c r="AA308" s="23"/>
      <c r="AB308" s="23">
        <v>3</v>
      </c>
      <c r="AC308" s="23"/>
      <c r="AD308" s="24"/>
      <c r="AE308" s="24"/>
      <c r="AF308" s="24">
        <v>3</v>
      </c>
      <c r="AG308" s="24"/>
      <c r="AH308" s="25"/>
      <c r="AI308" s="25"/>
      <c r="AJ308" s="25">
        <v>3</v>
      </c>
      <c r="AK308" s="25"/>
      <c r="AL308" s="26"/>
      <c r="AM308" s="26"/>
      <c r="AN308" s="26">
        <v>3</v>
      </c>
      <c r="AO308" s="26"/>
      <c r="AP308" s="22"/>
      <c r="AQ308" s="22"/>
      <c r="AR308" s="22">
        <v>3</v>
      </c>
      <c r="AS308" s="22"/>
      <c r="AT308" s="27"/>
      <c r="AU308" s="27"/>
      <c r="AV308" s="27"/>
      <c r="AW308" s="27">
        <v>4</v>
      </c>
      <c r="AX308" s="21"/>
      <c r="AY308" s="21"/>
      <c r="AZ308" s="21">
        <v>3</v>
      </c>
      <c r="BA308" s="21"/>
      <c r="BB308" s="22"/>
      <c r="BC308" s="22"/>
      <c r="BD308" s="22">
        <v>3</v>
      </c>
      <c r="BE308" s="22"/>
      <c r="BF308" s="23"/>
      <c r="BG308" s="23">
        <v>2</v>
      </c>
      <c r="BH308" s="23"/>
      <c r="BI308" s="23"/>
      <c r="BJ308" s="24"/>
      <c r="BK308" s="24"/>
      <c r="BL308" s="24">
        <v>3</v>
      </c>
      <c r="BM308" s="24"/>
      <c r="BN308" s="25"/>
      <c r="BO308" s="25"/>
      <c r="BP308" s="25">
        <v>3</v>
      </c>
      <c r="BQ308" s="25"/>
      <c r="BR308" s="26"/>
      <c r="BS308" s="26"/>
      <c r="BT308" s="26">
        <v>3</v>
      </c>
      <c r="BU308" s="26"/>
    </row>
    <row r="309" spans="1:73">
      <c r="A309" s="17">
        <v>246</v>
      </c>
      <c r="B309" s="39">
        <v>5</v>
      </c>
      <c r="C309" s="766"/>
      <c r="D309" s="20"/>
      <c r="E309" s="20">
        <v>1</v>
      </c>
      <c r="F309" s="20"/>
      <c r="G309" s="20"/>
      <c r="H309" s="20"/>
      <c r="I309" s="20">
        <v>1</v>
      </c>
      <c r="J309" s="20"/>
      <c r="K309" s="20"/>
      <c r="L309" s="20"/>
      <c r="M309" s="20"/>
      <c r="N309" s="20"/>
      <c r="O309" s="20"/>
      <c r="P309" s="20"/>
      <c r="Q309" s="20"/>
      <c r="R309" s="21"/>
      <c r="S309" s="21"/>
      <c r="T309" s="21">
        <v>3</v>
      </c>
      <c r="U309" s="21"/>
      <c r="V309" s="22"/>
      <c r="W309" s="22"/>
      <c r="X309" s="22">
        <v>3</v>
      </c>
      <c r="Y309" s="22"/>
      <c r="Z309" s="23"/>
      <c r="AA309" s="23"/>
      <c r="AB309" s="23">
        <v>3</v>
      </c>
      <c r="AC309" s="23"/>
      <c r="AD309" s="24"/>
      <c r="AE309" s="24"/>
      <c r="AF309" s="24">
        <v>3</v>
      </c>
      <c r="AG309" s="24"/>
      <c r="AH309" s="25"/>
      <c r="AI309" s="25"/>
      <c r="AJ309" s="25">
        <v>3</v>
      </c>
      <c r="AK309" s="25"/>
      <c r="AL309" s="26"/>
      <c r="AM309" s="26"/>
      <c r="AN309" s="26">
        <v>3</v>
      </c>
      <c r="AO309" s="26"/>
      <c r="AP309" s="22"/>
      <c r="AQ309" s="22"/>
      <c r="AR309" s="22"/>
      <c r="AS309" s="22">
        <v>4</v>
      </c>
      <c r="AT309" s="27"/>
      <c r="AU309" s="27"/>
      <c r="AV309" s="27">
        <v>3</v>
      </c>
      <c r="AW309" s="27"/>
      <c r="AX309" s="21"/>
      <c r="AY309" s="21"/>
      <c r="AZ309" s="21">
        <v>3</v>
      </c>
      <c r="BA309" s="21"/>
      <c r="BB309" s="22"/>
      <c r="BC309" s="22"/>
      <c r="BD309" s="22">
        <v>3</v>
      </c>
      <c r="BE309" s="22"/>
      <c r="BF309" s="23"/>
      <c r="BG309" s="23">
        <v>2</v>
      </c>
      <c r="BH309" s="23"/>
      <c r="BI309" s="23"/>
      <c r="BJ309" s="24"/>
      <c r="BK309" s="24"/>
      <c r="BL309" s="24">
        <v>3</v>
      </c>
      <c r="BM309" s="24"/>
      <c r="BN309" s="25"/>
      <c r="BO309" s="25"/>
      <c r="BP309" s="25"/>
      <c r="BQ309" s="25">
        <v>4</v>
      </c>
      <c r="BR309" s="26"/>
      <c r="BS309" s="26"/>
      <c r="BT309" s="26">
        <v>3</v>
      </c>
      <c r="BU309" s="26"/>
    </row>
    <row r="310" spans="1:73">
      <c r="A310" s="17">
        <v>247</v>
      </c>
      <c r="B310" s="39">
        <v>6</v>
      </c>
      <c r="C310" s="766"/>
      <c r="D310" s="20"/>
      <c r="E310" s="20">
        <v>1</v>
      </c>
      <c r="F310" s="20">
        <v>1</v>
      </c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1"/>
      <c r="S310" s="21"/>
      <c r="T310" s="21">
        <v>3</v>
      </c>
      <c r="U310" s="21"/>
      <c r="V310" s="22"/>
      <c r="W310" s="22"/>
      <c r="X310" s="22">
        <v>3</v>
      </c>
      <c r="Y310" s="22"/>
      <c r="Z310" s="23"/>
      <c r="AA310" s="23"/>
      <c r="AB310" s="23">
        <v>3</v>
      </c>
      <c r="AC310" s="23"/>
      <c r="AD310" s="24"/>
      <c r="AE310" s="24"/>
      <c r="AF310" s="24">
        <v>3</v>
      </c>
      <c r="AG310" s="24"/>
      <c r="AH310" s="25"/>
      <c r="AI310" s="25"/>
      <c r="AJ310" s="25">
        <v>3</v>
      </c>
      <c r="AK310" s="25"/>
      <c r="AL310" s="26"/>
      <c r="AM310" s="26"/>
      <c r="AN310" s="26">
        <v>3</v>
      </c>
      <c r="AO310" s="26"/>
      <c r="AP310" s="22"/>
      <c r="AQ310" s="22"/>
      <c r="AR310" s="22">
        <v>3</v>
      </c>
      <c r="AS310" s="22"/>
      <c r="AT310" s="27"/>
      <c r="AU310" s="27"/>
      <c r="AV310" s="27">
        <v>3</v>
      </c>
      <c r="AW310" s="27"/>
      <c r="AX310" s="21"/>
      <c r="AY310" s="21"/>
      <c r="AZ310" s="21">
        <v>3</v>
      </c>
      <c r="BA310" s="21"/>
      <c r="BB310" s="22"/>
      <c r="BC310" s="22"/>
      <c r="BD310" s="22">
        <v>3</v>
      </c>
      <c r="BE310" s="22"/>
      <c r="BF310" s="23"/>
      <c r="BG310" s="23"/>
      <c r="BH310" s="23">
        <v>3</v>
      </c>
      <c r="BI310" s="23"/>
      <c r="BJ310" s="24"/>
      <c r="BK310" s="24"/>
      <c r="BL310" s="24">
        <v>3</v>
      </c>
      <c r="BM310" s="24"/>
      <c r="BN310" s="25"/>
      <c r="BO310" s="25"/>
      <c r="BP310" s="25">
        <v>3</v>
      </c>
      <c r="BQ310" s="25"/>
      <c r="BR310" s="26"/>
      <c r="BS310" s="26"/>
      <c r="BT310" s="26">
        <v>3</v>
      </c>
      <c r="BU310" s="26"/>
    </row>
    <row r="311" spans="1:73">
      <c r="A311" s="17">
        <v>248</v>
      </c>
      <c r="B311" s="39">
        <v>7</v>
      </c>
      <c r="C311" s="766"/>
      <c r="D311" s="20">
        <v>1</v>
      </c>
      <c r="E311" s="20"/>
      <c r="F311" s="20"/>
      <c r="G311" s="20"/>
      <c r="H311" s="20"/>
      <c r="I311" s="20">
        <v>1</v>
      </c>
      <c r="J311" s="20"/>
      <c r="K311" s="20"/>
      <c r="L311" s="20"/>
      <c r="M311" s="20"/>
      <c r="N311" s="20"/>
      <c r="O311" s="20"/>
      <c r="P311" s="20"/>
      <c r="Q311" s="20"/>
      <c r="R311" s="21"/>
      <c r="S311" s="21"/>
      <c r="T311" s="21">
        <v>3</v>
      </c>
      <c r="U311" s="21"/>
      <c r="V311" s="22"/>
      <c r="W311" s="22"/>
      <c r="X311" s="22">
        <v>3</v>
      </c>
      <c r="Y311" s="22"/>
      <c r="Z311" s="23"/>
      <c r="AA311" s="23"/>
      <c r="AB311" s="23">
        <v>3</v>
      </c>
      <c r="AC311" s="23"/>
      <c r="AD311" s="24"/>
      <c r="AE311" s="24"/>
      <c r="AF311" s="24">
        <v>3</v>
      </c>
      <c r="AG311" s="24"/>
      <c r="AH311" s="25"/>
      <c r="AI311" s="25"/>
      <c r="AJ311" s="25">
        <v>3</v>
      </c>
      <c r="AK311" s="25"/>
      <c r="AL311" s="26"/>
      <c r="AM311" s="26"/>
      <c r="AN311" s="26">
        <v>3</v>
      </c>
      <c r="AO311" s="26"/>
      <c r="AP311" s="22"/>
      <c r="AQ311" s="22"/>
      <c r="AR311" s="22">
        <v>3</v>
      </c>
      <c r="AS311" s="22"/>
      <c r="AT311" s="27"/>
      <c r="AU311" s="27"/>
      <c r="AV311" s="27">
        <v>3</v>
      </c>
      <c r="AW311" s="27"/>
      <c r="AX311" s="21"/>
      <c r="AY311" s="21"/>
      <c r="AZ311" s="21">
        <v>3</v>
      </c>
      <c r="BA311" s="21"/>
      <c r="BB311" s="22"/>
      <c r="BC311" s="22"/>
      <c r="BD311" s="22">
        <v>3</v>
      </c>
      <c r="BE311" s="22"/>
      <c r="BF311" s="23"/>
      <c r="BG311" s="23"/>
      <c r="BH311" s="23">
        <v>3</v>
      </c>
      <c r="BI311" s="23"/>
      <c r="BJ311" s="24"/>
      <c r="BK311" s="24"/>
      <c r="BL311" s="24">
        <v>3</v>
      </c>
      <c r="BM311" s="24"/>
      <c r="BN311" s="25"/>
      <c r="BO311" s="25"/>
      <c r="BP311" s="25">
        <v>3</v>
      </c>
      <c r="BQ311" s="25"/>
      <c r="BR311" s="26"/>
      <c r="BS311" s="26"/>
      <c r="BT311" s="26">
        <v>3</v>
      </c>
      <c r="BU311" s="26"/>
    </row>
    <row r="312" spans="1:73">
      <c r="A312" s="17">
        <v>249</v>
      </c>
      <c r="B312" s="39">
        <v>8</v>
      </c>
      <c r="C312" s="766"/>
      <c r="D312" s="20"/>
      <c r="E312" s="20">
        <v>1</v>
      </c>
      <c r="F312" s="20">
        <v>1</v>
      </c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1"/>
      <c r="S312" s="21"/>
      <c r="T312" s="21">
        <v>3</v>
      </c>
      <c r="U312" s="21"/>
      <c r="V312" s="22"/>
      <c r="W312" s="22"/>
      <c r="X312" s="22">
        <v>3</v>
      </c>
      <c r="Y312" s="22"/>
      <c r="Z312" s="23"/>
      <c r="AA312" s="23"/>
      <c r="AB312" s="23">
        <v>3</v>
      </c>
      <c r="AC312" s="23"/>
      <c r="AD312" s="24"/>
      <c r="AE312" s="24"/>
      <c r="AF312" s="24">
        <v>3</v>
      </c>
      <c r="AG312" s="24"/>
      <c r="AH312" s="25"/>
      <c r="AI312" s="25"/>
      <c r="AJ312" s="25">
        <v>3</v>
      </c>
      <c r="AK312" s="25"/>
      <c r="AL312" s="26"/>
      <c r="AM312" s="26"/>
      <c r="AN312" s="26">
        <v>3</v>
      </c>
      <c r="AO312" s="26"/>
      <c r="AP312" s="22"/>
      <c r="AQ312" s="22"/>
      <c r="AR312" s="22">
        <v>3</v>
      </c>
      <c r="AS312" s="22"/>
      <c r="AT312" s="27"/>
      <c r="AU312" s="27"/>
      <c r="AV312" s="27">
        <v>3</v>
      </c>
      <c r="AW312" s="27"/>
      <c r="AX312" s="21"/>
      <c r="AY312" s="21"/>
      <c r="AZ312" s="21">
        <v>3</v>
      </c>
      <c r="BA312" s="21"/>
      <c r="BB312" s="22"/>
      <c r="BC312" s="22"/>
      <c r="BD312" s="22">
        <v>3</v>
      </c>
      <c r="BE312" s="22"/>
      <c r="BF312" s="23"/>
      <c r="BG312" s="23"/>
      <c r="BH312" s="23">
        <v>3</v>
      </c>
      <c r="BI312" s="23"/>
      <c r="BJ312" s="24"/>
      <c r="BK312" s="24"/>
      <c r="BL312" s="24">
        <v>3</v>
      </c>
      <c r="BM312" s="24"/>
      <c r="BN312" s="25"/>
      <c r="BO312" s="25"/>
      <c r="BP312" s="25">
        <v>3</v>
      </c>
      <c r="BQ312" s="25"/>
      <c r="BR312" s="26"/>
      <c r="BS312" s="26"/>
      <c r="BT312" s="26">
        <v>3</v>
      </c>
      <c r="BU312" s="26"/>
    </row>
    <row r="313" spans="1:73">
      <c r="A313" s="17">
        <v>250</v>
      </c>
      <c r="B313" s="39">
        <v>9</v>
      </c>
      <c r="C313" s="766"/>
      <c r="D313" s="20">
        <v>1</v>
      </c>
      <c r="E313" s="20"/>
      <c r="F313" s="20"/>
      <c r="G313" s="20"/>
      <c r="H313" s="20">
        <v>1</v>
      </c>
      <c r="I313" s="20"/>
      <c r="J313" s="20"/>
      <c r="K313" s="20"/>
      <c r="L313" s="20"/>
      <c r="M313" s="20"/>
      <c r="N313" s="20"/>
      <c r="O313" s="20"/>
      <c r="P313" s="20"/>
      <c r="Q313" s="20"/>
      <c r="R313" s="21"/>
      <c r="S313" s="21"/>
      <c r="T313" s="21"/>
      <c r="U313" s="21">
        <v>4</v>
      </c>
      <c r="V313" s="22"/>
      <c r="W313" s="22"/>
      <c r="X313" s="22">
        <v>3</v>
      </c>
      <c r="Y313" s="22"/>
      <c r="Z313" s="23"/>
      <c r="AA313" s="23"/>
      <c r="AB313" s="23">
        <v>3</v>
      </c>
      <c r="AC313" s="23"/>
      <c r="AD313" s="24"/>
      <c r="AE313" s="24"/>
      <c r="AF313" s="24">
        <v>3</v>
      </c>
      <c r="AG313" s="24"/>
      <c r="AH313" s="25"/>
      <c r="AI313" s="25"/>
      <c r="AJ313" s="25">
        <v>3</v>
      </c>
      <c r="AK313" s="25"/>
      <c r="AL313" s="26"/>
      <c r="AM313" s="26"/>
      <c r="AN313" s="26">
        <v>3</v>
      </c>
      <c r="AO313" s="26"/>
      <c r="AP313" s="22"/>
      <c r="AQ313" s="22"/>
      <c r="AR313" s="22">
        <v>3</v>
      </c>
      <c r="AS313" s="22"/>
      <c r="AT313" s="27"/>
      <c r="AU313" s="27"/>
      <c r="AV313" s="27">
        <v>3</v>
      </c>
      <c r="AW313" s="27"/>
      <c r="AX313" s="21"/>
      <c r="AY313" s="21"/>
      <c r="AZ313" s="21">
        <v>3</v>
      </c>
      <c r="BA313" s="21"/>
      <c r="BB313" s="22"/>
      <c r="BC313" s="22"/>
      <c r="BD313" s="22">
        <v>3</v>
      </c>
      <c r="BE313" s="22"/>
      <c r="BF313" s="23"/>
      <c r="BG313" s="23"/>
      <c r="BH313" s="23">
        <v>3</v>
      </c>
      <c r="BI313" s="23"/>
      <c r="BJ313" s="24"/>
      <c r="BK313" s="24"/>
      <c r="BL313" s="24">
        <v>3</v>
      </c>
      <c r="BM313" s="24"/>
      <c r="BN313" s="25"/>
      <c r="BO313" s="25"/>
      <c r="BP313" s="25">
        <v>3</v>
      </c>
      <c r="BQ313" s="25"/>
      <c r="BR313" s="26"/>
      <c r="BS313" s="26"/>
      <c r="BT313" s="26">
        <v>3</v>
      </c>
      <c r="BU313" s="26"/>
    </row>
    <row r="314" spans="1:73">
      <c r="A314" s="17">
        <v>251</v>
      </c>
      <c r="B314" s="39">
        <v>10</v>
      </c>
      <c r="C314" s="766"/>
      <c r="D314" s="20"/>
      <c r="E314" s="20">
        <v>1</v>
      </c>
      <c r="F314" s="20"/>
      <c r="G314" s="20"/>
      <c r="H314" s="20">
        <v>1</v>
      </c>
      <c r="I314" s="20"/>
      <c r="J314" s="20"/>
      <c r="K314" s="20"/>
      <c r="L314" s="20"/>
      <c r="M314" s="20"/>
      <c r="N314" s="20"/>
      <c r="O314" s="20"/>
      <c r="P314" s="20"/>
      <c r="Q314" s="20"/>
      <c r="R314" s="21"/>
      <c r="S314" s="21"/>
      <c r="T314" s="21">
        <v>3</v>
      </c>
      <c r="U314" s="21"/>
      <c r="V314" s="22"/>
      <c r="W314" s="22"/>
      <c r="X314" s="22">
        <v>3</v>
      </c>
      <c r="Y314" s="22"/>
      <c r="Z314" s="23"/>
      <c r="AA314" s="23"/>
      <c r="AB314" s="23">
        <v>3</v>
      </c>
      <c r="AC314" s="23"/>
      <c r="AD314" s="24"/>
      <c r="AE314" s="24"/>
      <c r="AF314" s="24">
        <v>3</v>
      </c>
      <c r="AG314" s="24"/>
      <c r="AH314" s="25"/>
      <c r="AI314" s="25"/>
      <c r="AJ314" s="25">
        <v>3</v>
      </c>
      <c r="AK314" s="25"/>
      <c r="AL314" s="26"/>
      <c r="AM314" s="26"/>
      <c r="AN314" s="26">
        <v>3</v>
      </c>
      <c r="AO314" s="26"/>
      <c r="AP314" s="22"/>
      <c r="AQ314" s="22">
        <v>2</v>
      </c>
      <c r="AR314" s="22"/>
      <c r="AS314" s="22"/>
      <c r="AT314" s="27"/>
      <c r="AU314" s="27"/>
      <c r="AV314" s="27">
        <v>3</v>
      </c>
      <c r="AW314" s="27"/>
      <c r="AX314" s="21"/>
      <c r="AY314" s="21"/>
      <c r="AZ314" s="21">
        <v>3</v>
      </c>
      <c r="BA314" s="21"/>
      <c r="BB314" s="22"/>
      <c r="BC314" s="22"/>
      <c r="BD314" s="22">
        <v>3</v>
      </c>
      <c r="BE314" s="22"/>
      <c r="BF314" s="23"/>
      <c r="BG314" s="23">
        <v>2</v>
      </c>
      <c r="BH314" s="23"/>
      <c r="BI314" s="23"/>
      <c r="BJ314" s="24"/>
      <c r="BK314" s="24">
        <v>2</v>
      </c>
      <c r="BL314" s="24"/>
      <c r="BM314" s="24"/>
      <c r="BN314" s="25"/>
      <c r="BO314" s="25"/>
      <c r="BP314" s="25">
        <v>3</v>
      </c>
      <c r="BQ314" s="25"/>
      <c r="BR314" s="26"/>
      <c r="BS314" s="26"/>
      <c r="BT314" s="26">
        <v>3</v>
      </c>
      <c r="BU314" s="26"/>
    </row>
    <row r="315" spans="1:73">
      <c r="A315" s="17">
        <v>252</v>
      </c>
      <c r="B315" s="39">
        <v>11</v>
      </c>
      <c r="C315" s="766"/>
      <c r="D315" s="20"/>
      <c r="E315" s="20">
        <v>1</v>
      </c>
      <c r="F315" s="20"/>
      <c r="G315" s="20"/>
      <c r="H315" s="20">
        <v>1</v>
      </c>
      <c r="I315" s="20"/>
      <c r="J315" s="20"/>
      <c r="K315" s="20"/>
      <c r="L315" s="20"/>
      <c r="M315" s="20"/>
      <c r="N315" s="20"/>
      <c r="O315" s="20"/>
      <c r="P315" s="20"/>
      <c r="Q315" s="20"/>
      <c r="R315" s="21"/>
      <c r="S315" s="21"/>
      <c r="T315" s="21">
        <v>3</v>
      </c>
      <c r="U315" s="21"/>
      <c r="V315" s="22"/>
      <c r="W315" s="22"/>
      <c r="X315" s="22">
        <v>3</v>
      </c>
      <c r="Y315" s="22"/>
      <c r="Z315" s="23"/>
      <c r="AA315" s="23"/>
      <c r="AB315" s="23">
        <v>3</v>
      </c>
      <c r="AC315" s="23"/>
      <c r="AD315" s="24"/>
      <c r="AE315" s="24"/>
      <c r="AF315" s="24">
        <v>3</v>
      </c>
      <c r="AG315" s="24"/>
      <c r="AH315" s="25"/>
      <c r="AI315" s="25"/>
      <c r="AJ315" s="25">
        <v>3</v>
      </c>
      <c r="AK315" s="25"/>
      <c r="AL315" s="26"/>
      <c r="AM315" s="26"/>
      <c r="AN315" s="26">
        <v>3</v>
      </c>
      <c r="AO315" s="26"/>
      <c r="AP315" s="22"/>
      <c r="AQ315" s="22"/>
      <c r="AR315" s="22">
        <v>3</v>
      </c>
      <c r="AS315" s="22"/>
      <c r="AT315" s="27"/>
      <c r="AU315" s="27"/>
      <c r="AV315" s="27">
        <v>3</v>
      </c>
      <c r="AW315" s="27"/>
      <c r="AX315" s="21"/>
      <c r="AY315" s="21"/>
      <c r="AZ315" s="21">
        <v>3</v>
      </c>
      <c r="BA315" s="21"/>
      <c r="BB315" s="22"/>
      <c r="BC315" s="22"/>
      <c r="BD315" s="22">
        <v>3</v>
      </c>
      <c r="BE315" s="22"/>
      <c r="BF315" s="23"/>
      <c r="BG315" s="23"/>
      <c r="BH315" s="23">
        <v>3</v>
      </c>
      <c r="BI315" s="23"/>
      <c r="BJ315" s="24"/>
      <c r="BK315" s="24"/>
      <c r="BL315" s="24">
        <v>3</v>
      </c>
      <c r="BM315" s="24"/>
      <c r="BN315" s="25"/>
      <c r="BO315" s="25"/>
      <c r="BP315" s="25">
        <v>3</v>
      </c>
      <c r="BQ315" s="25"/>
      <c r="BR315" s="26"/>
      <c r="BS315" s="26"/>
      <c r="BT315" s="26">
        <v>3</v>
      </c>
      <c r="BU315" s="26"/>
    </row>
    <row r="316" spans="1:73">
      <c r="A316" s="17">
        <v>253</v>
      </c>
      <c r="B316" s="39">
        <v>12</v>
      </c>
      <c r="C316" s="766"/>
      <c r="D316" s="20"/>
      <c r="E316" s="20">
        <v>1</v>
      </c>
      <c r="F316" s="20"/>
      <c r="G316" s="20">
        <v>1</v>
      </c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1"/>
      <c r="S316" s="21"/>
      <c r="T316" s="21"/>
      <c r="U316" s="21">
        <v>4</v>
      </c>
      <c r="V316" s="22"/>
      <c r="W316" s="22"/>
      <c r="X316" s="22">
        <v>3</v>
      </c>
      <c r="Y316" s="22"/>
      <c r="Z316" s="23"/>
      <c r="AA316" s="23"/>
      <c r="AB316" s="23">
        <v>3</v>
      </c>
      <c r="AC316" s="23"/>
      <c r="AD316" s="24"/>
      <c r="AE316" s="24"/>
      <c r="AF316" s="24">
        <v>3</v>
      </c>
      <c r="AG316" s="24"/>
      <c r="AH316" s="25"/>
      <c r="AI316" s="25"/>
      <c r="AJ316" s="25">
        <v>3</v>
      </c>
      <c r="AK316" s="25"/>
      <c r="AL316" s="26"/>
      <c r="AM316" s="26"/>
      <c r="AN316" s="26">
        <v>3</v>
      </c>
      <c r="AO316" s="26"/>
      <c r="AP316" s="22"/>
      <c r="AQ316" s="22"/>
      <c r="AR316" s="22">
        <v>3</v>
      </c>
      <c r="AS316" s="22"/>
      <c r="AT316" s="27"/>
      <c r="AU316" s="27"/>
      <c r="AV316" s="27">
        <v>3</v>
      </c>
      <c r="AW316" s="27"/>
      <c r="AX316" s="21"/>
      <c r="AY316" s="21"/>
      <c r="AZ316" s="21">
        <v>3</v>
      </c>
      <c r="BA316" s="21"/>
      <c r="BB316" s="22"/>
      <c r="BC316" s="22"/>
      <c r="BD316" s="22">
        <v>3</v>
      </c>
      <c r="BE316" s="22"/>
      <c r="BF316" s="23"/>
      <c r="BG316" s="23"/>
      <c r="BH316" s="23">
        <v>3</v>
      </c>
      <c r="BI316" s="23"/>
      <c r="BJ316" s="24"/>
      <c r="BK316" s="24"/>
      <c r="BL316" s="24">
        <v>3</v>
      </c>
      <c r="BM316" s="24"/>
      <c r="BN316" s="25"/>
      <c r="BO316" s="25"/>
      <c r="BP316" s="25">
        <v>3</v>
      </c>
      <c r="BQ316" s="25"/>
      <c r="BR316" s="26"/>
      <c r="BS316" s="26"/>
      <c r="BT316" s="26">
        <v>3</v>
      </c>
      <c r="BU316" s="26"/>
    </row>
    <row r="317" spans="1:73">
      <c r="A317" s="17">
        <v>254</v>
      </c>
      <c r="B317" s="39">
        <v>13</v>
      </c>
      <c r="C317" s="766"/>
      <c r="D317" s="20"/>
      <c r="E317" s="20">
        <v>1</v>
      </c>
      <c r="F317" s="20"/>
      <c r="G317" s="20"/>
      <c r="H317" s="20">
        <v>1</v>
      </c>
      <c r="I317" s="20"/>
      <c r="J317" s="20"/>
      <c r="K317" s="20"/>
      <c r="L317" s="20"/>
      <c r="M317" s="20"/>
      <c r="N317" s="20"/>
      <c r="O317" s="20"/>
      <c r="P317" s="20"/>
      <c r="Q317" s="20"/>
      <c r="R317" s="21"/>
      <c r="S317" s="21"/>
      <c r="T317" s="21">
        <v>3</v>
      </c>
      <c r="U317" s="21"/>
      <c r="V317" s="22"/>
      <c r="W317" s="22"/>
      <c r="X317" s="22">
        <v>3</v>
      </c>
      <c r="Y317" s="22"/>
      <c r="Z317" s="23"/>
      <c r="AA317" s="23"/>
      <c r="AB317" s="23">
        <v>3</v>
      </c>
      <c r="AC317" s="23"/>
      <c r="AD317" s="24"/>
      <c r="AE317" s="24"/>
      <c r="AF317" s="24">
        <v>3</v>
      </c>
      <c r="AG317" s="24"/>
      <c r="AH317" s="25"/>
      <c r="AI317" s="25"/>
      <c r="AJ317" s="25"/>
      <c r="AK317" s="25">
        <v>4</v>
      </c>
      <c r="AL317" s="26"/>
      <c r="AM317" s="26"/>
      <c r="AN317" s="26"/>
      <c r="AO317" s="26">
        <v>4</v>
      </c>
      <c r="AP317" s="22"/>
      <c r="AQ317" s="22"/>
      <c r="AR317" s="22">
        <v>3</v>
      </c>
      <c r="AS317" s="22"/>
      <c r="AT317" s="27"/>
      <c r="AU317" s="27"/>
      <c r="AV317" s="27">
        <v>3</v>
      </c>
      <c r="AW317" s="27"/>
      <c r="AX317" s="21"/>
      <c r="AY317" s="21"/>
      <c r="AZ317" s="21"/>
      <c r="BA317" s="21">
        <v>4</v>
      </c>
      <c r="BB317" s="22"/>
      <c r="BC317" s="22"/>
      <c r="BD317" s="22">
        <v>3</v>
      </c>
      <c r="BE317" s="22"/>
      <c r="BF317" s="23"/>
      <c r="BG317" s="23"/>
      <c r="BH317" s="23">
        <v>3</v>
      </c>
      <c r="BI317" s="23"/>
      <c r="BJ317" s="24"/>
      <c r="BK317" s="24"/>
      <c r="BL317" s="24"/>
      <c r="BM317" s="24">
        <v>4</v>
      </c>
      <c r="BN317" s="25"/>
      <c r="BO317" s="25"/>
      <c r="BP317" s="25"/>
      <c r="BQ317" s="25">
        <v>4</v>
      </c>
      <c r="BR317" s="26"/>
      <c r="BS317" s="26"/>
      <c r="BT317" s="26"/>
      <c r="BU317" s="26">
        <v>4</v>
      </c>
    </row>
    <row r="318" spans="1:73">
      <c r="A318" s="17">
        <v>255</v>
      </c>
      <c r="B318" s="39">
        <v>14</v>
      </c>
      <c r="C318" s="766"/>
      <c r="D318" s="20"/>
      <c r="E318" s="20">
        <v>1</v>
      </c>
      <c r="F318" s="20"/>
      <c r="G318" s="20"/>
      <c r="H318" s="20">
        <v>1</v>
      </c>
      <c r="I318" s="20"/>
      <c r="J318" s="20"/>
      <c r="K318" s="20"/>
      <c r="L318" s="20"/>
      <c r="M318" s="20"/>
      <c r="N318" s="20"/>
      <c r="O318" s="20"/>
      <c r="P318" s="20"/>
      <c r="Q318" s="20"/>
      <c r="R318" s="21"/>
      <c r="S318" s="21"/>
      <c r="T318" s="21">
        <v>3</v>
      </c>
      <c r="U318" s="21"/>
      <c r="V318" s="22"/>
      <c r="W318" s="22"/>
      <c r="X318" s="22">
        <v>3</v>
      </c>
      <c r="Y318" s="22"/>
      <c r="Z318" s="23"/>
      <c r="AA318" s="23"/>
      <c r="AB318" s="23">
        <v>3</v>
      </c>
      <c r="AC318" s="23"/>
      <c r="AD318" s="24"/>
      <c r="AE318" s="24"/>
      <c r="AF318" s="24">
        <v>3</v>
      </c>
      <c r="AG318" s="24"/>
      <c r="AH318" s="25"/>
      <c r="AI318" s="25"/>
      <c r="AJ318" s="25">
        <v>3</v>
      </c>
      <c r="AK318" s="25"/>
      <c r="AL318" s="26"/>
      <c r="AM318" s="26"/>
      <c r="AN318" s="26">
        <v>3</v>
      </c>
      <c r="AO318" s="26"/>
      <c r="AP318" s="22"/>
      <c r="AQ318" s="22"/>
      <c r="AR318" s="22">
        <v>3</v>
      </c>
      <c r="AS318" s="22"/>
      <c r="AT318" s="27"/>
      <c r="AU318" s="27"/>
      <c r="AV318" s="27">
        <v>3</v>
      </c>
      <c r="AW318" s="27"/>
      <c r="AX318" s="21"/>
      <c r="AY318" s="21"/>
      <c r="AZ318" s="21">
        <v>3</v>
      </c>
      <c r="BA318" s="21"/>
      <c r="BB318" s="22"/>
      <c r="BC318" s="22"/>
      <c r="BD318" s="22">
        <v>3</v>
      </c>
      <c r="BE318" s="22"/>
      <c r="BF318" s="23"/>
      <c r="BG318" s="23"/>
      <c r="BH318" s="23">
        <v>3</v>
      </c>
      <c r="BI318" s="23"/>
      <c r="BJ318" s="24"/>
      <c r="BK318" s="24"/>
      <c r="BL318" s="24">
        <v>3</v>
      </c>
      <c r="BM318" s="24"/>
      <c r="BN318" s="25"/>
      <c r="BO318" s="25"/>
      <c r="BP318" s="25">
        <v>3</v>
      </c>
      <c r="BQ318" s="25"/>
      <c r="BR318" s="26"/>
      <c r="BS318" s="26"/>
      <c r="BT318" s="26">
        <v>3</v>
      </c>
      <c r="BU318" s="26"/>
    </row>
    <row r="319" spans="1:73">
      <c r="A319" s="17">
        <v>256</v>
      </c>
      <c r="B319" s="39">
        <v>15</v>
      </c>
      <c r="C319" s="766"/>
      <c r="D319" s="20">
        <v>1</v>
      </c>
      <c r="E319" s="20"/>
      <c r="F319" s="20"/>
      <c r="G319" s="20"/>
      <c r="H319" s="20">
        <v>1</v>
      </c>
      <c r="I319" s="20"/>
      <c r="J319" s="20"/>
      <c r="K319" s="20"/>
      <c r="L319" s="20"/>
      <c r="M319" s="20"/>
      <c r="N319" s="20"/>
      <c r="O319" s="20"/>
      <c r="P319" s="20"/>
      <c r="Q319" s="20"/>
      <c r="R319" s="21"/>
      <c r="S319" s="21"/>
      <c r="T319" s="21">
        <v>3</v>
      </c>
      <c r="U319" s="21"/>
      <c r="V319" s="22"/>
      <c r="W319" s="22"/>
      <c r="X319" s="22">
        <v>3</v>
      </c>
      <c r="Y319" s="22"/>
      <c r="Z319" s="23"/>
      <c r="AA319" s="23"/>
      <c r="AB319" s="23">
        <v>3</v>
      </c>
      <c r="AC319" s="23"/>
      <c r="AD319" s="24"/>
      <c r="AE319" s="24">
        <v>2</v>
      </c>
      <c r="AF319" s="24"/>
      <c r="AG319" s="24"/>
      <c r="AH319" s="25"/>
      <c r="AI319" s="25"/>
      <c r="AJ319" s="25">
        <v>3</v>
      </c>
      <c r="AK319" s="25"/>
      <c r="AL319" s="26"/>
      <c r="AM319" s="26"/>
      <c r="AN319" s="26"/>
      <c r="AO319" s="26">
        <v>4</v>
      </c>
      <c r="AP319" s="22">
        <v>1</v>
      </c>
      <c r="AQ319" s="22"/>
      <c r="AR319" s="22"/>
      <c r="AS319" s="22"/>
      <c r="AT319" s="27"/>
      <c r="AU319" s="27"/>
      <c r="AV319" s="27"/>
      <c r="AW319" s="27">
        <v>4</v>
      </c>
      <c r="AX319" s="21"/>
      <c r="AY319" s="21"/>
      <c r="AZ319" s="21">
        <v>3</v>
      </c>
      <c r="BA319" s="21"/>
      <c r="BB319" s="22"/>
      <c r="BC319" s="22"/>
      <c r="BD319" s="22">
        <v>3</v>
      </c>
      <c r="BE319" s="22"/>
      <c r="BF319" s="23"/>
      <c r="BG319" s="23">
        <v>2</v>
      </c>
      <c r="BH319" s="23"/>
      <c r="BI319" s="23"/>
      <c r="BJ319" s="24"/>
      <c r="BK319" s="24"/>
      <c r="BL319" s="24"/>
      <c r="BM319" s="24">
        <v>4</v>
      </c>
      <c r="BN319" s="25"/>
      <c r="BO319" s="25"/>
      <c r="BP319" s="25">
        <v>3</v>
      </c>
      <c r="BQ319" s="25"/>
      <c r="BR319" s="26"/>
      <c r="BS319" s="26"/>
      <c r="BT319" s="26"/>
      <c r="BU319" s="26">
        <v>4</v>
      </c>
    </row>
    <row r="320" spans="1:73">
      <c r="A320" s="17">
        <v>257</v>
      </c>
      <c r="B320" s="39">
        <v>16</v>
      </c>
      <c r="C320" s="766"/>
      <c r="D320" s="20">
        <v>1</v>
      </c>
      <c r="E320" s="20"/>
      <c r="F320" s="20">
        <v>1</v>
      </c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1"/>
      <c r="S320" s="21"/>
      <c r="T320" s="21">
        <v>3</v>
      </c>
      <c r="U320" s="21"/>
      <c r="V320" s="22"/>
      <c r="W320" s="22"/>
      <c r="X320" s="22">
        <v>3</v>
      </c>
      <c r="Y320" s="22"/>
      <c r="Z320" s="23"/>
      <c r="AA320" s="23"/>
      <c r="AB320" s="23">
        <v>3</v>
      </c>
      <c r="AC320" s="23"/>
      <c r="AD320" s="24"/>
      <c r="AE320" s="24"/>
      <c r="AF320" s="24">
        <v>3</v>
      </c>
      <c r="AG320" s="24"/>
      <c r="AH320" s="25"/>
      <c r="AI320" s="25"/>
      <c r="AJ320" s="25">
        <v>3</v>
      </c>
      <c r="AK320" s="25"/>
      <c r="AL320" s="26"/>
      <c r="AM320" s="26"/>
      <c r="AN320" s="26">
        <v>3</v>
      </c>
      <c r="AO320" s="26"/>
      <c r="AP320" s="22"/>
      <c r="AQ320" s="22"/>
      <c r="AR320" s="22">
        <v>3</v>
      </c>
      <c r="AS320" s="22"/>
      <c r="AT320" s="27"/>
      <c r="AU320" s="27"/>
      <c r="AV320" s="27">
        <v>3</v>
      </c>
      <c r="AW320" s="27"/>
      <c r="AX320" s="21"/>
      <c r="AY320" s="21"/>
      <c r="AZ320" s="21">
        <v>3</v>
      </c>
      <c r="BA320" s="21"/>
      <c r="BB320" s="22"/>
      <c r="BC320" s="22"/>
      <c r="BD320" s="22">
        <v>3</v>
      </c>
      <c r="BE320" s="22"/>
      <c r="BF320" s="23"/>
      <c r="BG320" s="23"/>
      <c r="BH320" s="23">
        <v>3</v>
      </c>
      <c r="BI320" s="23"/>
      <c r="BJ320" s="24"/>
      <c r="BK320" s="24"/>
      <c r="BL320" s="24">
        <v>3</v>
      </c>
      <c r="BM320" s="24"/>
      <c r="BN320" s="25"/>
      <c r="BO320" s="25"/>
      <c r="BP320" s="25">
        <v>3</v>
      </c>
      <c r="BQ320" s="25"/>
      <c r="BR320" s="26"/>
      <c r="BS320" s="26"/>
      <c r="BT320" s="26">
        <v>3</v>
      </c>
      <c r="BU320" s="26"/>
    </row>
    <row r="321" spans="1:73">
      <c r="A321" s="17">
        <v>258</v>
      </c>
      <c r="B321" s="39">
        <v>17</v>
      </c>
      <c r="C321" s="766"/>
      <c r="D321" s="20">
        <v>1</v>
      </c>
      <c r="E321" s="20"/>
      <c r="F321" s="20">
        <v>1</v>
      </c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1"/>
      <c r="S321" s="21"/>
      <c r="T321" s="21">
        <v>3</v>
      </c>
      <c r="U321" s="21"/>
      <c r="V321" s="22"/>
      <c r="W321" s="22"/>
      <c r="X321" s="22">
        <v>3</v>
      </c>
      <c r="Y321" s="22"/>
      <c r="Z321" s="23"/>
      <c r="AA321" s="23"/>
      <c r="AB321" s="23">
        <v>3</v>
      </c>
      <c r="AC321" s="23"/>
      <c r="AD321" s="24"/>
      <c r="AE321" s="24"/>
      <c r="AF321" s="24">
        <v>3</v>
      </c>
      <c r="AG321" s="24"/>
      <c r="AH321" s="25"/>
      <c r="AI321" s="25"/>
      <c r="AJ321" s="25">
        <v>3</v>
      </c>
      <c r="AK321" s="25"/>
      <c r="AL321" s="26"/>
      <c r="AM321" s="26"/>
      <c r="AN321" s="26">
        <v>3</v>
      </c>
      <c r="AO321" s="26"/>
      <c r="AP321" s="22"/>
      <c r="AQ321" s="22"/>
      <c r="AR321" s="22">
        <v>3</v>
      </c>
      <c r="AS321" s="22"/>
      <c r="AT321" s="27"/>
      <c r="AU321" s="27"/>
      <c r="AV321" s="27">
        <v>3</v>
      </c>
      <c r="AW321" s="27"/>
      <c r="AX321" s="21"/>
      <c r="AY321" s="21"/>
      <c r="AZ321" s="21">
        <v>3</v>
      </c>
      <c r="BA321" s="21"/>
      <c r="BB321" s="22"/>
      <c r="BC321" s="22"/>
      <c r="BD321" s="22">
        <v>3</v>
      </c>
      <c r="BE321" s="22"/>
      <c r="BF321" s="23"/>
      <c r="BG321" s="23"/>
      <c r="BH321" s="23">
        <v>3</v>
      </c>
      <c r="BI321" s="23"/>
      <c r="BJ321" s="24"/>
      <c r="BK321" s="24"/>
      <c r="BL321" s="24">
        <v>3</v>
      </c>
      <c r="BM321" s="24"/>
      <c r="BN321" s="25"/>
      <c r="BO321" s="25"/>
      <c r="BP321" s="25">
        <v>3</v>
      </c>
      <c r="BQ321" s="25"/>
      <c r="BR321" s="26"/>
      <c r="BS321" s="26"/>
      <c r="BT321" s="26">
        <v>3</v>
      </c>
      <c r="BU321" s="26"/>
    </row>
    <row r="322" spans="1:73">
      <c r="A322" s="17">
        <v>259</v>
      </c>
      <c r="B322" s="39">
        <v>18</v>
      </c>
      <c r="C322" s="766"/>
      <c r="D322" s="20">
        <v>1</v>
      </c>
      <c r="E322" s="20"/>
      <c r="F322" s="20">
        <v>1</v>
      </c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1"/>
      <c r="S322" s="21"/>
      <c r="T322" s="21">
        <v>3</v>
      </c>
      <c r="U322" s="21"/>
      <c r="V322" s="22"/>
      <c r="W322" s="22"/>
      <c r="X322" s="22">
        <v>3</v>
      </c>
      <c r="Y322" s="22"/>
      <c r="Z322" s="23"/>
      <c r="AA322" s="23"/>
      <c r="AB322" s="23">
        <v>3</v>
      </c>
      <c r="AC322" s="23"/>
      <c r="AD322" s="24"/>
      <c r="AE322" s="24"/>
      <c r="AF322" s="24">
        <v>3</v>
      </c>
      <c r="AG322" s="24"/>
      <c r="AH322" s="25"/>
      <c r="AI322" s="25"/>
      <c r="AJ322" s="25">
        <v>3</v>
      </c>
      <c r="AK322" s="25"/>
      <c r="AL322" s="26"/>
      <c r="AM322" s="26"/>
      <c r="AN322" s="26">
        <v>3</v>
      </c>
      <c r="AO322" s="26"/>
      <c r="AP322" s="22"/>
      <c r="AQ322" s="22"/>
      <c r="AR322" s="22">
        <v>3</v>
      </c>
      <c r="AS322" s="22"/>
      <c r="AT322" s="27"/>
      <c r="AU322" s="27"/>
      <c r="AV322" s="27">
        <v>3</v>
      </c>
      <c r="AW322" s="27"/>
      <c r="AX322" s="21"/>
      <c r="AY322" s="21"/>
      <c r="AZ322" s="21">
        <v>3</v>
      </c>
      <c r="BA322" s="21"/>
      <c r="BB322" s="22"/>
      <c r="BC322" s="22"/>
      <c r="BD322" s="22">
        <v>3</v>
      </c>
      <c r="BE322" s="22"/>
      <c r="BF322" s="23"/>
      <c r="BG322" s="23"/>
      <c r="BH322" s="23">
        <v>3</v>
      </c>
      <c r="BI322" s="23"/>
      <c r="BJ322" s="24"/>
      <c r="BK322" s="24"/>
      <c r="BL322" s="24">
        <v>3</v>
      </c>
      <c r="BM322" s="24"/>
      <c r="BN322" s="25"/>
      <c r="BO322" s="25"/>
      <c r="BP322" s="25">
        <v>3</v>
      </c>
      <c r="BQ322" s="25"/>
      <c r="BR322" s="26"/>
      <c r="BS322" s="26"/>
      <c r="BT322" s="26">
        <v>3</v>
      </c>
      <c r="BU322" s="26"/>
    </row>
    <row r="323" spans="1:73">
      <c r="A323" s="17">
        <v>260</v>
      </c>
      <c r="B323" s="39">
        <v>19</v>
      </c>
      <c r="C323" s="766"/>
      <c r="D323" s="20">
        <v>1</v>
      </c>
      <c r="E323" s="20"/>
      <c r="F323" s="20"/>
      <c r="G323" s="20"/>
      <c r="H323" s="20"/>
      <c r="I323" s="20"/>
      <c r="J323" s="20">
        <v>1</v>
      </c>
      <c r="K323" s="20"/>
      <c r="L323" s="20"/>
      <c r="M323" s="20"/>
      <c r="N323" s="20"/>
      <c r="O323" s="20"/>
      <c r="P323" s="20"/>
      <c r="Q323" s="20"/>
      <c r="R323" s="21"/>
      <c r="S323" s="21">
        <v>2</v>
      </c>
      <c r="T323" s="21"/>
      <c r="U323" s="21"/>
      <c r="V323" s="22"/>
      <c r="W323" s="22"/>
      <c r="X323" s="22">
        <v>3</v>
      </c>
      <c r="Y323" s="22"/>
      <c r="Z323" s="23"/>
      <c r="AA323" s="23"/>
      <c r="AB323" s="23">
        <v>3</v>
      </c>
      <c r="AC323" s="23"/>
      <c r="AD323" s="24"/>
      <c r="AE323" s="24"/>
      <c r="AF323" s="24">
        <v>3</v>
      </c>
      <c r="AG323" s="24"/>
      <c r="AH323" s="25"/>
      <c r="AI323" s="25"/>
      <c r="AJ323" s="25">
        <v>3</v>
      </c>
      <c r="AK323" s="25"/>
      <c r="AL323" s="26"/>
      <c r="AM323" s="26"/>
      <c r="AN323" s="26">
        <v>3</v>
      </c>
      <c r="AO323" s="26"/>
      <c r="AP323" s="22"/>
      <c r="AQ323" s="22"/>
      <c r="AR323" s="22">
        <v>3</v>
      </c>
      <c r="AS323" s="22"/>
      <c r="AT323" s="27"/>
      <c r="AU323" s="27"/>
      <c r="AV323" s="27">
        <v>3</v>
      </c>
      <c r="AW323" s="27"/>
      <c r="AX323" s="21"/>
      <c r="AY323" s="21"/>
      <c r="AZ323" s="21">
        <v>3</v>
      </c>
      <c r="BA323" s="21"/>
      <c r="BB323" s="22"/>
      <c r="BC323" s="22"/>
      <c r="BD323" s="22">
        <v>3</v>
      </c>
      <c r="BE323" s="22"/>
      <c r="BF323" s="23"/>
      <c r="BG323" s="23"/>
      <c r="BH323" s="23">
        <v>3</v>
      </c>
      <c r="BI323" s="23"/>
      <c r="BJ323" s="24"/>
      <c r="BK323" s="24"/>
      <c r="BL323" s="24">
        <v>3</v>
      </c>
      <c r="BM323" s="24"/>
      <c r="BN323" s="25"/>
      <c r="BO323" s="25"/>
      <c r="BP323" s="25">
        <v>3</v>
      </c>
      <c r="BQ323" s="25"/>
      <c r="BR323" s="26"/>
      <c r="BS323" s="26"/>
      <c r="BT323" s="26">
        <v>3</v>
      </c>
      <c r="BU323" s="26"/>
    </row>
    <row r="324" spans="1:73">
      <c r="A324" s="17">
        <v>261</v>
      </c>
      <c r="B324" s="39">
        <v>20</v>
      </c>
      <c r="C324" s="766"/>
      <c r="D324" s="20"/>
      <c r="E324" s="20">
        <v>1</v>
      </c>
      <c r="F324" s="20"/>
      <c r="G324" s="20"/>
      <c r="H324" s="20">
        <v>1</v>
      </c>
      <c r="I324" s="20"/>
      <c r="J324" s="20"/>
      <c r="K324" s="20"/>
      <c r="L324" s="20"/>
      <c r="M324" s="20"/>
      <c r="N324" s="20"/>
      <c r="O324" s="20"/>
      <c r="P324" s="20"/>
      <c r="Q324" s="20"/>
      <c r="R324" s="21"/>
      <c r="S324" s="21"/>
      <c r="T324" s="21">
        <v>3</v>
      </c>
      <c r="U324" s="21"/>
      <c r="V324" s="22"/>
      <c r="W324" s="22"/>
      <c r="X324" s="22">
        <v>3</v>
      </c>
      <c r="Y324" s="22"/>
      <c r="Z324" s="23"/>
      <c r="AA324" s="23"/>
      <c r="AB324" s="23">
        <v>3</v>
      </c>
      <c r="AC324" s="23"/>
      <c r="AD324" s="24"/>
      <c r="AE324" s="24"/>
      <c r="AF324" s="24">
        <v>3</v>
      </c>
      <c r="AG324" s="24"/>
      <c r="AH324" s="25"/>
      <c r="AI324" s="25"/>
      <c r="AJ324" s="25">
        <v>3</v>
      </c>
      <c r="AK324" s="25"/>
      <c r="AL324" s="26"/>
      <c r="AM324" s="26"/>
      <c r="AN324" s="26">
        <v>3</v>
      </c>
      <c r="AO324" s="26"/>
      <c r="AP324" s="22"/>
      <c r="AQ324" s="22"/>
      <c r="AR324" s="22">
        <v>3</v>
      </c>
      <c r="AS324" s="22"/>
      <c r="AT324" s="27"/>
      <c r="AU324" s="27"/>
      <c r="AV324" s="27">
        <v>3</v>
      </c>
      <c r="AW324" s="27"/>
      <c r="AX324" s="21"/>
      <c r="AY324" s="21"/>
      <c r="AZ324" s="21">
        <v>3</v>
      </c>
      <c r="BA324" s="21"/>
      <c r="BB324" s="22"/>
      <c r="BC324" s="22"/>
      <c r="BD324" s="22">
        <v>3</v>
      </c>
      <c r="BE324" s="22"/>
      <c r="BF324" s="23"/>
      <c r="BG324" s="23"/>
      <c r="BH324" s="23"/>
      <c r="BI324" s="23">
        <v>4</v>
      </c>
      <c r="BJ324" s="24"/>
      <c r="BK324" s="24"/>
      <c r="BL324" s="24">
        <v>3</v>
      </c>
      <c r="BM324" s="24"/>
      <c r="BN324" s="25"/>
      <c r="BO324" s="25"/>
      <c r="BP324" s="25">
        <v>3</v>
      </c>
      <c r="BQ324" s="25"/>
      <c r="BR324" s="26"/>
      <c r="BS324" s="26"/>
      <c r="BT324" s="26">
        <v>3</v>
      </c>
      <c r="BU324" s="26"/>
    </row>
    <row r="325" spans="1:73" s="30" customFormat="1">
      <c r="A325" s="40"/>
      <c r="B325" s="40"/>
      <c r="C325" s="40"/>
      <c r="D325" s="41">
        <f>SUM(D3:D324)</f>
        <v>147</v>
      </c>
      <c r="E325" s="41">
        <f t="shared" ref="E325:BP325" si="0">SUM(E3:E324)</f>
        <v>175</v>
      </c>
      <c r="F325" s="41">
        <f t="shared" si="0"/>
        <v>34</v>
      </c>
      <c r="G325" s="41">
        <f t="shared" si="0"/>
        <v>44</v>
      </c>
      <c r="H325" s="41">
        <f t="shared" si="0"/>
        <v>151</v>
      </c>
      <c r="I325" s="41">
        <f t="shared" si="0"/>
        <v>30</v>
      </c>
      <c r="J325" s="41">
        <f t="shared" si="0"/>
        <v>61</v>
      </c>
      <c r="K325" s="41">
        <f t="shared" si="0"/>
        <v>2</v>
      </c>
      <c r="L325" s="41">
        <f t="shared" si="0"/>
        <v>0</v>
      </c>
      <c r="M325" s="41">
        <f t="shared" si="0"/>
        <v>0</v>
      </c>
      <c r="N325" s="41">
        <f t="shared" si="0"/>
        <v>0</v>
      </c>
      <c r="O325" s="41">
        <f t="shared" si="0"/>
        <v>0</v>
      </c>
      <c r="P325" s="41">
        <f t="shared" si="0"/>
        <v>0</v>
      </c>
      <c r="Q325" s="41">
        <f t="shared" si="0"/>
        <v>0</v>
      </c>
      <c r="R325" s="41">
        <f t="shared" si="0"/>
        <v>9</v>
      </c>
      <c r="S325" s="41">
        <f t="shared" si="0"/>
        <v>22</v>
      </c>
      <c r="T325" s="41">
        <f t="shared" si="0"/>
        <v>630</v>
      </c>
      <c r="U325" s="41">
        <f t="shared" si="0"/>
        <v>368</v>
      </c>
      <c r="V325" s="41">
        <f t="shared" si="0"/>
        <v>0</v>
      </c>
      <c r="W325" s="41">
        <f t="shared" si="0"/>
        <v>16</v>
      </c>
      <c r="X325" s="41">
        <f t="shared" si="0"/>
        <v>750</v>
      </c>
      <c r="Y325" s="41">
        <f t="shared" si="0"/>
        <v>256</v>
      </c>
      <c r="Z325" s="41">
        <f t="shared" si="0"/>
        <v>0</v>
      </c>
      <c r="AA325" s="41">
        <f t="shared" si="0"/>
        <v>16</v>
      </c>
      <c r="AB325" s="41">
        <f t="shared" si="0"/>
        <v>624</v>
      </c>
      <c r="AC325" s="41">
        <f t="shared" si="0"/>
        <v>424</v>
      </c>
      <c r="AD325" s="41">
        <f t="shared" si="0"/>
        <v>0</v>
      </c>
      <c r="AE325" s="41">
        <f t="shared" si="0"/>
        <v>6</v>
      </c>
      <c r="AF325" s="41">
        <f t="shared" si="0"/>
        <v>666</v>
      </c>
      <c r="AG325" s="41">
        <f t="shared" si="0"/>
        <v>388</v>
      </c>
      <c r="AH325" s="41">
        <f t="shared" si="0"/>
        <v>0</v>
      </c>
      <c r="AI325" s="41">
        <f t="shared" si="0"/>
        <v>2</v>
      </c>
      <c r="AJ325" s="41">
        <f t="shared" si="0"/>
        <v>624</v>
      </c>
      <c r="AK325" s="41">
        <f t="shared" si="0"/>
        <v>452</v>
      </c>
      <c r="AL325" s="41">
        <f t="shared" si="0"/>
        <v>0</v>
      </c>
      <c r="AM325" s="41">
        <f t="shared" si="0"/>
        <v>4</v>
      </c>
      <c r="AN325" s="41">
        <f t="shared" si="0"/>
        <v>621</v>
      </c>
      <c r="AO325" s="41">
        <f t="shared" si="0"/>
        <v>452</v>
      </c>
      <c r="AP325" s="41">
        <f t="shared" si="0"/>
        <v>5</v>
      </c>
      <c r="AQ325" s="41">
        <f t="shared" si="0"/>
        <v>34</v>
      </c>
      <c r="AR325" s="41">
        <f t="shared" si="0"/>
        <v>630</v>
      </c>
      <c r="AS325" s="41">
        <f t="shared" si="0"/>
        <v>360</v>
      </c>
      <c r="AT325" s="41">
        <f t="shared" si="0"/>
        <v>2</v>
      </c>
      <c r="AU325" s="41">
        <f t="shared" si="0"/>
        <v>6</v>
      </c>
      <c r="AV325" s="41">
        <f t="shared" si="0"/>
        <v>717</v>
      </c>
      <c r="AW325" s="41">
        <f t="shared" si="0"/>
        <v>312</v>
      </c>
      <c r="AX325" s="41">
        <f t="shared" si="0"/>
        <v>0</v>
      </c>
      <c r="AY325" s="41">
        <f t="shared" si="0"/>
        <v>0</v>
      </c>
      <c r="AZ325" s="41">
        <f t="shared" si="0"/>
        <v>576</v>
      </c>
      <c r="BA325" s="41">
        <f t="shared" si="0"/>
        <v>520</v>
      </c>
      <c r="BB325" s="41">
        <f t="shared" si="0"/>
        <v>0</v>
      </c>
      <c r="BC325" s="41">
        <f t="shared" si="0"/>
        <v>4</v>
      </c>
      <c r="BD325" s="41">
        <f t="shared" si="0"/>
        <v>747</v>
      </c>
      <c r="BE325" s="41">
        <f t="shared" si="0"/>
        <v>284</v>
      </c>
      <c r="BF325" s="41">
        <f t="shared" si="0"/>
        <v>0</v>
      </c>
      <c r="BG325" s="41">
        <f t="shared" si="0"/>
        <v>30</v>
      </c>
      <c r="BH325" s="41">
        <f t="shared" si="0"/>
        <v>576</v>
      </c>
      <c r="BI325" s="41">
        <f t="shared" si="0"/>
        <v>460</v>
      </c>
      <c r="BJ325" s="41">
        <f t="shared" si="0"/>
        <v>1</v>
      </c>
      <c r="BK325" s="41">
        <f t="shared" si="0"/>
        <v>26</v>
      </c>
      <c r="BL325" s="41">
        <f t="shared" si="0"/>
        <v>519</v>
      </c>
      <c r="BM325" s="41">
        <f t="shared" si="0"/>
        <v>540</v>
      </c>
      <c r="BN325" s="41">
        <f t="shared" si="0"/>
        <v>0</v>
      </c>
      <c r="BO325" s="41">
        <f t="shared" si="0"/>
        <v>12</v>
      </c>
      <c r="BP325" s="41">
        <f t="shared" si="0"/>
        <v>573</v>
      </c>
      <c r="BQ325" s="41">
        <f t="shared" ref="BQ325:BU325" si="1">SUM(BQ3:BQ324)</f>
        <v>500</v>
      </c>
      <c r="BR325" s="41">
        <f t="shared" si="1"/>
        <v>0</v>
      </c>
      <c r="BS325" s="41">
        <f t="shared" si="1"/>
        <v>4</v>
      </c>
      <c r="BT325" s="41">
        <f t="shared" si="1"/>
        <v>597</v>
      </c>
      <c r="BU325" s="41">
        <f t="shared" si="1"/>
        <v>484</v>
      </c>
    </row>
    <row r="326" spans="1:73" s="30" customFormat="1">
      <c r="A326" s="42"/>
      <c r="B326" s="42"/>
      <c r="C326" s="42"/>
      <c r="D326" s="43"/>
      <c r="E326" s="43"/>
      <c r="F326" s="43"/>
      <c r="G326" s="43"/>
      <c r="H326" s="43"/>
      <c r="I326" s="43"/>
      <c r="J326" s="43"/>
      <c r="K326" s="43"/>
      <c r="L326" s="43">
        <f t="shared" ref="L326:Q326" si="2">SUM(L3:L325)</f>
        <v>0</v>
      </c>
      <c r="M326" s="43">
        <f t="shared" si="2"/>
        <v>0</v>
      </c>
      <c r="N326" s="43">
        <f t="shared" si="2"/>
        <v>0</v>
      </c>
      <c r="O326" s="43">
        <f t="shared" si="2"/>
        <v>0</v>
      </c>
      <c r="P326" s="43">
        <f t="shared" si="2"/>
        <v>0</v>
      </c>
      <c r="Q326" s="43">
        <f t="shared" si="2"/>
        <v>0</v>
      </c>
      <c r="R326" s="43">
        <f>R325/1</f>
        <v>9</v>
      </c>
      <c r="S326" s="43">
        <f>S325/2</f>
        <v>11</v>
      </c>
      <c r="T326" s="43">
        <f>T325/3</f>
        <v>210</v>
      </c>
      <c r="U326" s="43">
        <f>U325/4</f>
        <v>92</v>
      </c>
      <c r="V326" s="43">
        <f>V325/1</f>
        <v>0</v>
      </c>
      <c r="W326" s="43">
        <f>W325/2</f>
        <v>8</v>
      </c>
      <c r="X326" s="43">
        <f>X325/3</f>
        <v>250</v>
      </c>
      <c r="Y326" s="43">
        <f>Y325/4</f>
        <v>64</v>
      </c>
      <c r="Z326" s="43">
        <f>Z325/1</f>
        <v>0</v>
      </c>
      <c r="AA326" s="43">
        <f>AA325/2</f>
        <v>8</v>
      </c>
      <c r="AB326" s="43">
        <f>AB325/3</f>
        <v>208</v>
      </c>
      <c r="AC326" s="43">
        <f>AC325/4</f>
        <v>106</v>
      </c>
      <c r="AD326" s="43">
        <f>AD325/1</f>
        <v>0</v>
      </c>
      <c r="AE326" s="43">
        <f>AE325/2</f>
        <v>3</v>
      </c>
      <c r="AF326" s="43">
        <f>AF325/3</f>
        <v>222</v>
      </c>
      <c r="AG326" s="43">
        <f>AG325/4</f>
        <v>97</v>
      </c>
      <c r="AH326" s="43">
        <f>AH325/1</f>
        <v>0</v>
      </c>
      <c r="AI326" s="43">
        <f>AI325/2</f>
        <v>1</v>
      </c>
      <c r="AJ326" s="43">
        <f>AJ325/3</f>
        <v>208</v>
      </c>
      <c r="AK326" s="43">
        <f>AK325/4</f>
        <v>113</v>
      </c>
      <c r="AL326" s="43">
        <f>AL325/1</f>
        <v>0</v>
      </c>
      <c r="AM326" s="43">
        <f>AM325/2</f>
        <v>2</v>
      </c>
      <c r="AN326" s="43">
        <f>AN325/3</f>
        <v>207</v>
      </c>
      <c r="AO326" s="43">
        <f>AO325/4</f>
        <v>113</v>
      </c>
      <c r="AP326" s="43">
        <f>AP325/1</f>
        <v>5</v>
      </c>
      <c r="AQ326" s="43">
        <f>AQ325/2</f>
        <v>17</v>
      </c>
      <c r="AR326" s="43">
        <f>AR325/3</f>
        <v>210</v>
      </c>
      <c r="AS326" s="43">
        <f>AS325/4</f>
        <v>90</v>
      </c>
      <c r="AT326" s="43">
        <f>AT325/1</f>
        <v>2</v>
      </c>
      <c r="AU326" s="43">
        <f>AU325/2</f>
        <v>3</v>
      </c>
      <c r="AV326" s="43">
        <f>AV325/3</f>
        <v>239</v>
      </c>
      <c r="AW326" s="43">
        <f>AW325/4</f>
        <v>78</v>
      </c>
      <c r="AX326" s="43">
        <f>AX325/1</f>
        <v>0</v>
      </c>
      <c r="AY326" s="43">
        <f>AY325/2</f>
        <v>0</v>
      </c>
      <c r="AZ326" s="43">
        <f>AZ325/3</f>
        <v>192</v>
      </c>
      <c r="BA326" s="43">
        <f>BA325/4</f>
        <v>130</v>
      </c>
      <c r="BB326" s="43">
        <f>BB325/1</f>
        <v>0</v>
      </c>
      <c r="BC326" s="43">
        <f>BC325/2</f>
        <v>2</v>
      </c>
      <c r="BD326" s="43">
        <f>BD325/3</f>
        <v>249</v>
      </c>
      <c r="BE326" s="43">
        <f>BE325/4</f>
        <v>71</v>
      </c>
      <c r="BF326" s="43">
        <f>BF325/1</f>
        <v>0</v>
      </c>
      <c r="BG326" s="43">
        <f>BG325/2</f>
        <v>15</v>
      </c>
      <c r="BH326" s="43">
        <f>BH325/3</f>
        <v>192</v>
      </c>
      <c r="BI326" s="43">
        <f>BI325/4</f>
        <v>115</v>
      </c>
      <c r="BJ326" s="43">
        <f>BJ325/1</f>
        <v>1</v>
      </c>
      <c r="BK326" s="43">
        <f>BK325/2</f>
        <v>13</v>
      </c>
      <c r="BL326" s="43">
        <f>BL325/3</f>
        <v>173</v>
      </c>
      <c r="BM326" s="43">
        <f>BM325/4</f>
        <v>135</v>
      </c>
      <c r="BN326" s="43">
        <f>BN325/1</f>
        <v>0</v>
      </c>
      <c r="BO326" s="43">
        <f>BO325/2</f>
        <v>6</v>
      </c>
      <c r="BP326" s="43">
        <f>BP325/3</f>
        <v>191</v>
      </c>
      <c r="BQ326" s="43">
        <f>BQ325/4</f>
        <v>125</v>
      </c>
      <c r="BR326" s="43">
        <f>BR325/1</f>
        <v>0</v>
      </c>
      <c r="BS326" s="43">
        <f>BS325/2</f>
        <v>2</v>
      </c>
      <c r="BT326" s="43">
        <f>BT325/3</f>
        <v>199</v>
      </c>
      <c r="BU326" s="43">
        <f>BU325/4</f>
        <v>121</v>
      </c>
    </row>
    <row r="327" spans="1:73" s="30" customFormat="1">
      <c r="A327" s="44"/>
      <c r="B327" s="44"/>
      <c r="C327" s="44"/>
      <c r="D327" s="44">
        <f>D325+E325</f>
        <v>322</v>
      </c>
      <c r="E327" s="44"/>
      <c r="F327" s="44">
        <f>SUM(F325:K325)</f>
        <v>322</v>
      </c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>
        <f>SUM(R325:U325)</f>
        <v>1029</v>
      </c>
      <c r="S327" s="44"/>
      <c r="T327" s="44"/>
      <c r="U327" s="44"/>
      <c r="V327" s="44">
        <f>SUM(V325:Y325)</f>
        <v>1022</v>
      </c>
      <c r="W327" s="44"/>
      <c r="X327" s="44"/>
      <c r="Y327" s="44"/>
      <c r="Z327" s="44">
        <f>SUM(Z325:AC325)</f>
        <v>1064</v>
      </c>
      <c r="AA327" s="44"/>
      <c r="AB327" s="44"/>
      <c r="AC327" s="44"/>
      <c r="AD327" s="44">
        <f>SUM(AD325:AG325)</f>
        <v>1060</v>
      </c>
      <c r="AE327" s="44"/>
      <c r="AF327" s="44"/>
      <c r="AG327" s="44"/>
      <c r="AH327" s="44">
        <f>SUM(AH325:AK325)</f>
        <v>1078</v>
      </c>
      <c r="AI327" s="44"/>
      <c r="AJ327" s="44"/>
      <c r="AK327" s="44"/>
      <c r="AL327" s="44">
        <f>SUM(AL325:AO325)</f>
        <v>1077</v>
      </c>
      <c r="AM327" s="44"/>
      <c r="AN327" s="44"/>
      <c r="AO327" s="44"/>
      <c r="AP327" s="44">
        <f>SUM(AP325:AS325)</f>
        <v>1029</v>
      </c>
      <c r="AQ327" s="44"/>
      <c r="AR327" s="44"/>
      <c r="AS327" s="44"/>
      <c r="AT327" s="44">
        <f>SUM(AT325:AW325)</f>
        <v>1037</v>
      </c>
      <c r="AU327" s="44"/>
      <c r="AV327" s="44"/>
      <c r="AW327" s="44"/>
      <c r="AX327" s="44">
        <f>SUM(AX325:BA325)</f>
        <v>1096</v>
      </c>
      <c r="AY327" s="44"/>
      <c r="AZ327" s="44"/>
      <c r="BA327" s="44"/>
      <c r="BB327" s="44">
        <f>SUM(BB325:BE325)</f>
        <v>1035</v>
      </c>
      <c r="BC327" s="44"/>
      <c r="BD327" s="44"/>
      <c r="BE327" s="44"/>
      <c r="BF327" s="44">
        <f>SUM(BF325:BI325)</f>
        <v>1066</v>
      </c>
      <c r="BG327" s="44"/>
      <c r="BH327" s="44"/>
      <c r="BI327" s="44"/>
      <c r="BJ327" s="44">
        <f>SUM(BJ325:BM325)</f>
        <v>1086</v>
      </c>
      <c r="BK327" s="44"/>
      <c r="BL327" s="44"/>
      <c r="BM327" s="44"/>
      <c r="BN327" s="44">
        <f>SUM(BN325:BQ325)</f>
        <v>1085</v>
      </c>
      <c r="BO327" s="44"/>
      <c r="BP327" s="44"/>
      <c r="BQ327" s="44"/>
      <c r="BR327" s="44">
        <f>SUM(BR325:BU325)</f>
        <v>1085</v>
      </c>
      <c r="BS327" s="44"/>
      <c r="BT327" s="44"/>
      <c r="BU327" s="44"/>
    </row>
    <row r="328" spans="1:73" s="30" customForma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>
        <f>SUM(R326:U326)</f>
        <v>322</v>
      </c>
      <c r="S328" s="44"/>
      <c r="T328" s="44"/>
      <c r="U328" s="44"/>
      <c r="V328" s="44">
        <f>SUM(V326:Y326)</f>
        <v>322</v>
      </c>
      <c r="W328" s="44"/>
      <c r="X328" s="44"/>
      <c r="Y328" s="44"/>
      <c r="Z328" s="44">
        <f>SUM(Z326:AC326)</f>
        <v>322</v>
      </c>
      <c r="AA328" s="44"/>
      <c r="AB328" s="44"/>
      <c r="AC328" s="44"/>
      <c r="AD328" s="44">
        <f>SUM(AD326:AG326)</f>
        <v>322</v>
      </c>
      <c r="AE328" s="44"/>
      <c r="AF328" s="44"/>
      <c r="AG328" s="44"/>
      <c r="AH328" s="44">
        <f>SUM(AH326:AK326)</f>
        <v>322</v>
      </c>
      <c r="AI328" s="44"/>
      <c r="AJ328" s="44"/>
      <c r="AK328" s="44"/>
      <c r="AL328" s="44">
        <f>SUM(AL326:AO326)</f>
        <v>322</v>
      </c>
      <c r="AM328" s="44"/>
      <c r="AN328" s="44"/>
      <c r="AO328" s="44"/>
      <c r="AP328" s="44">
        <f>SUM(AP326:AS326)</f>
        <v>322</v>
      </c>
      <c r="AQ328" s="44"/>
      <c r="AR328" s="44"/>
      <c r="AS328" s="44"/>
      <c r="AT328" s="44">
        <f>SUM(AT326:AW326)</f>
        <v>322</v>
      </c>
      <c r="AU328" s="44"/>
      <c r="AV328" s="44"/>
      <c r="AW328" s="44"/>
      <c r="AX328" s="44">
        <f>SUM(AX326:BA326)</f>
        <v>322</v>
      </c>
      <c r="AY328" s="44"/>
      <c r="AZ328" s="44"/>
      <c r="BA328" s="44"/>
      <c r="BB328" s="44">
        <f>SUM(BB326:BE326)</f>
        <v>322</v>
      </c>
      <c r="BC328" s="44"/>
      <c r="BD328" s="44"/>
      <c r="BE328" s="44"/>
      <c r="BF328" s="44">
        <f>SUM(BF326:BI326)</f>
        <v>322</v>
      </c>
      <c r="BG328" s="44"/>
      <c r="BH328" s="44"/>
      <c r="BI328" s="44"/>
      <c r="BJ328" s="44">
        <f>SUM(BJ326:BM326)</f>
        <v>322</v>
      </c>
      <c r="BK328" s="44"/>
      <c r="BL328" s="44"/>
      <c r="BM328" s="44"/>
      <c r="BN328" s="44">
        <f>SUM(BN326:BQ326)</f>
        <v>322</v>
      </c>
      <c r="BO328" s="44"/>
      <c r="BP328" s="44"/>
      <c r="BQ328" s="44"/>
      <c r="BR328" s="44">
        <f>SUM(BR326:BU326)</f>
        <v>322</v>
      </c>
      <c r="BS328" s="44"/>
      <c r="BT328" s="44"/>
      <c r="BU328" s="44"/>
    </row>
    <row r="329" spans="1:73" s="30" customFormat="1">
      <c r="A329" s="44" t="s">
        <v>52</v>
      </c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>
        <v>322</v>
      </c>
      <c r="S329" s="44">
        <v>322</v>
      </c>
      <c r="T329" s="44">
        <v>322</v>
      </c>
      <c r="U329" s="44">
        <v>322</v>
      </c>
      <c r="V329" s="44">
        <v>322</v>
      </c>
      <c r="W329" s="44">
        <v>322</v>
      </c>
      <c r="X329" s="44">
        <v>322</v>
      </c>
      <c r="Y329" s="44">
        <v>322</v>
      </c>
      <c r="Z329" s="44">
        <v>322</v>
      </c>
      <c r="AA329" s="44">
        <v>322</v>
      </c>
      <c r="AB329" s="44">
        <v>322</v>
      </c>
      <c r="AC329" s="44">
        <v>322</v>
      </c>
      <c r="AD329" s="44">
        <v>322</v>
      </c>
      <c r="AE329" s="44">
        <v>322</v>
      </c>
      <c r="AF329" s="44">
        <v>322</v>
      </c>
      <c r="AG329" s="44">
        <v>322</v>
      </c>
      <c r="AH329" s="44">
        <v>322</v>
      </c>
      <c r="AI329" s="44">
        <v>322</v>
      </c>
      <c r="AJ329" s="44">
        <v>322</v>
      </c>
      <c r="AK329" s="44">
        <v>322</v>
      </c>
      <c r="AL329" s="44">
        <v>322</v>
      </c>
      <c r="AM329" s="44">
        <v>322</v>
      </c>
      <c r="AN329" s="44">
        <v>322</v>
      </c>
      <c r="AO329" s="44">
        <v>322</v>
      </c>
      <c r="AP329" s="44">
        <v>322</v>
      </c>
      <c r="AQ329" s="44">
        <v>322</v>
      </c>
      <c r="AR329" s="44">
        <v>322</v>
      </c>
      <c r="AS329" s="44">
        <v>322</v>
      </c>
      <c r="AT329" s="44">
        <v>322</v>
      </c>
      <c r="AU329" s="44">
        <v>322</v>
      </c>
      <c r="AV329" s="44">
        <v>322</v>
      </c>
      <c r="AW329" s="44">
        <v>322</v>
      </c>
      <c r="AX329" s="44">
        <v>322</v>
      </c>
      <c r="AY329" s="44">
        <v>322</v>
      </c>
      <c r="AZ329" s="44">
        <v>322</v>
      </c>
      <c r="BA329" s="44">
        <v>322</v>
      </c>
      <c r="BB329" s="44">
        <v>322</v>
      </c>
      <c r="BC329" s="44">
        <v>322</v>
      </c>
      <c r="BD329" s="44">
        <v>322</v>
      </c>
      <c r="BE329" s="44">
        <v>322</v>
      </c>
      <c r="BF329" s="44">
        <v>322</v>
      </c>
      <c r="BG329" s="44">
        <v>322</v>
      </c>
      <c r="BH329" s="44">
        <v>322</v>
      </c>
      <c r="BI329" s="44">
        <v>322</v>
      </c>
      <c r="BJ329" s="44">
        <v>322</v>
      </c>
      <c r="BK329" s="44">
        <v>322</v>
      </c>
      <c r="BL329" s="44">
        <v>322</v>
      </c>
      <c r="BM329" s="44">
        <v>322</v>
      </c>
      <c r="BN329" s="44">
        <v>322</v>
      </c>
      <c r="BO329" s="44">
        <v>322</v>
      </c>
      <c r="BP329" s="44">
        <v>322</v>
      </c>
      <c r="BQ329" s="44">
        <v>322</v>
      </c>
      <c r="BR329" s="44">
        <v>322</v>
      </c>
      <c r="BS329" s="44">
        <v>322</v>
      </c>
      <c r="BT329" s="44">
        <v>322</v>
      </c>
      <c r="BU329" s="44">
        <v>322</v>
      </c>
    </row>
    <row r="330" spans="1:73" s="30" customFormat="1">
      <c r="A330" s="45"/>
      <c r="B330" s="45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197">
        <f>R326/R329*100%</f>
        <v>2.7950310559006212E-2</v>
      </c>
      <c r="S330" s="197">
        <f>S326/S329*100%</f>
        <v>3.4161490683229816E-2</v>
      </c>
      <c r="T330" s="197">
        <f t="shared" ref="T330:BU330" si="3">T326/T329*100%</f>
        <v>0.65217391304347827</v>
      </c>
      <c r="U330" s="197">
        <f t="shared" si="3"/>
        <v>0.2857142857142857</v>
      </c>
      <c r="V330" s="197">
        <f t="shared" si="3"/>
        <v>0</v>
      </c>
      <c r="W330" s="197">
        <f t="shared" si="3"/>
        <v>2.4844720496894408E-2</v>
      </c>
      <c r="X330" s="197">
        <f t="shared" si="3"/>
        <v>0.77639751552795033</v>
      </c>
      <c r="Y330" s="197">
        <f t="shared" si="3"/>
        <v>0.19875776397515527</v>
      </c>
      <c r="Z330" s="197">
        <f t="shared" si="3"/>
        <v>0</v>
      </c>
      <c r="AA330" s="197">
        <f t="shared" si="3"/>
        <v>2.4844720496894408E-2</v>
      </c>
      <c r="AB330" s="197">
        <f t="shared" si="3"/>
        <v>0.64596273291925466</v>
      </c>
      <c r="AC330" s="197">
        <f t="shared" si="3"/>
        <v>0.32919254658385094</v>
      </c>
      <c r="AD330" s="197">
        <f t="shared" si="3"/>
        <v>0</v>
      </c>
      <c r="AE330" s="197">
        <f t="shared" si="3"/>
        <v>9.316770186335404E-3</v>
      </c>
      <c r="AF330" s="197">
        <f t="shared" si="3"/>
        <v>0.68944099378881984</v>
      </c>
      <c r="AG330" s="197">
        <f t="shared" si="3"/>
        <v>0.30124223602484473</v>
      </c>
      <c r="AH330" s="197">
        <f t="shared" si="3"/>
        <v>0</v>
      </c>
      <c r="AI330" s="197">
        <f t="shared" si="3"/>
        <v>3.105590062111801E-3</v>
      </c>
      <c r="AJ330" s="197">
        <f t="shared" si="3"/>
        <v>0.64596273291925466</v>
      </c>
      <c r="AK330" s="197">
        <f t="shared" si="3"/>
        <v>0.35093167701863354</v>
      </c>
      <c r="AL330" s="197">
        <f t="shared" si="3"/>
        <v>0</v>
      </c>
      <c r="AM330" s="197">
        <f t="shared" si="3"/>
        <v>6.2111801242236021E-3</v>
      </c>
      <c r="AN330" s="197">
        <f t="shared" si="3"/>
        <v>0.6428571428571429</v>
      </c>
      <c r="AO330" s="197">
        <f t="shared" si="3"/>
        <v>0.35093167701863354</v>
      </c>
      <c r="AP330" s="197">
        <f t="shared" si="3"/>
        <v>1.5527950310559006E-2</v>
      </c>
      <c r="AQ330" s="197">
        <f t="shared" si="3"/>
        <v>5.2795031055900624E-2</v>
      </c>
      <c r="AR330" s="197">
        <f t="shared" si="3"/>
        <v>0.65217391304347827</v>
      </c>
      <c r="AS330" s="197">
        <f t="shared" si="3"/>
        <v>0.27950310559006208</v>
      </c>
      <c r="AT330" s="197">
        <f t="shared" si="3"/>
        <v>6.2111801242236021E-3</v>
      </c>
      <c r="AU330" s="197">
        <f t="shared" si="3"/>
        <v>9.316770186335404E-3</v>
      </c>
      <c r="AV330" s="197">
        <f t="shared" si="3"/>
        <v>0.74223602484472051</v>
      </c>
      <c r="AW330" s="197">
        <f t="shared" si="3"/>
        <v>0.24223602484472051</v>
      </c>
      <c r="AX330" s="197">
        <f t="shared" si="3"/>
        <v>0</v>
      </c>
      <c r="AY330" s="197">
        <f t="shared" si="3"/>
        <v>0</v>
      </c>
      <c r="AZ330" s="197">
        <f t="shared" si="3"/>
        <v>0.59627329192546585</v>
      </c>
      <c r="BA330" s="197">
        <f t="shared" si="3"/>
        <v>0.40372670807453415</v>
      </c>
      <c r="BB330" s="197">
        <f t="shared" si="3"/>
        <v>0</v>
      </c>
      <c r="BC330" s="197">
        <f t="shared" si="3"/>
        <v>6.2111801242236021E-3</v>
      </c>
      <c r="BD330" s="197">
        <f t="shared" si="3"/>
        <v>0.77329192546583847</v>
      </c>
      <c r="BE330" s="197">
        <f t="shared" si="3"/>
        <v>0.22049689440993789</v>
      </c>
      <c r="BF330" s="197">
        <f t="shared" si="3"/>
        <v>0</v>
      </c>
      <c r="BG330" s="197">
        <f t="shared" si="3"/>
        <v>4.6583850931677016E-2</v>
      </c>
      <c r="BH330" s="197">
        <f t="shared" si="3"/>
        <v>0.59627329192546585</v>
      </c>
      <c r="BI330" s="197">
        <f t="shared" si="3"/>
        <v>0.35714285714285715</v>
      </c>
      <c r="BJ330" s="197">
        <f t="shared" si="3"/>
        <v>3.105590062111801E-3</v>
      </c>
      <c r="BK330" s="197">
        <f t="shared" si="3"/>
        <v>4.0372670807453416E-2</v>
      </c>
      <c r="BL330" s="197">
        <f t="shared" si="3"/>
        <v>0.53726708074534157</v>
      </c>
      <c r="BM330" s="197">
        <f t="shared" si="3"/>
        <v>0.41925465838509318</v>
      </c>
      <c r="BN330" s="197">
        <f t="shared" si="3"/>
        <v>0</v>
      </c>
      <c r="BO330" s="197">
        <f t="shared" si="3"/>
        <v>1.8633540372670808E-2</v>
      </c>
      <c r="BP330" s="197">
        <f t="shared" si="3"/>
        <v>0.59316770186335399</v>
      </c>
      <c r="BQ330" s="197">
        <f t="shared" si="3"/>
        <v>0.38819875776397517</v>
      </c>
      <c r="BR330" s="197">
        <f t="shared" si="3"/>
        <v>0</v>
      </c>
      <c r="BS330" s="197">
        <f t="shared" si="3"/>
        <v>6.2111801242236021E-3</v>
      </c>
      <c r="BT330" s="197">
        <f t="shared" si="3"/>
        <v>0.61801242236024845</v>
      </c>
      <c r="BU330" s="197">
        <f t="shared" si="3"/>
        <v>0.37577639751552794</v>
      </c>
    </row>
    <row r="331" spans="1:73" s="30" customFormat="1">
      <c r="A331" s="45"/>
      <c r="B331" s="45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197">
        <f>SUM(R330:U330)</f>
        <v>1</v>
      </c>
      <c r="S331" s="197"/>
      <c r="T331" s="197"/>
      <c r="U331" s="197"/>
      <c r="V331" s="197">
        <f>SUM(V330:Y330)</f>
        <v>1</v>
      </c>
      <c r="W331" s="197"/>
      <c r="X331" s="197"/>
      <c r="Y331" s="197"/>
      <c r="Z331" s="197">
        <f>SUM(Z330:AC330)</f>
        <v>1</v>
      </c>
      <c r="AA331" s="197"/>
      <c r="AB331" s="197"/>
      <c r="AC331" s="197"/>
      <c r="AD331" s="197">
        <f>SUM(AD330:AG330)</f>
        <v>1</v>
      </c>
      <c r="AE331" s="197"/>
      <c r="AF331" s="197"/>
      <c r="AG331" s="197"/>
      <c r="AH331" s="197">
        <f>SUM(AH330:AK330)</f>
        <v>1</v>
      </c>
      <c r="AI331" s="197"/>
      <c r="AJ331" s="197"/>
      <c r="AK331" s="197"/>
      <c r="AL331" s="197">
        <f>SUM(AL330:AO330)</f>
        <v>1</v>
      </c>
      <c r="AM331" s="197"/>
      <c r="AN331" s="197"/>
      <c r="AO331" s="197"/>
      <c r="AP331" s="197">
        <f>SUM(AP330:AS330)</f>
        <v>1</v>
      </c>
      <c r="AQ331" s="197"/>
      <c r="AR331" s="197"/>
      <c r="AS331" s="197"/>
      <c r="AT331" s="197">
        <f>SUM(AT330:AW330)</f>
        <v>1</v>
      </c>
      <c r="AU331" s="197"/>
      <c r="AV331" s="197"/>
      <c r="AW331" s="197"/>
      <c r="AX331" s="197">
        <f>SUM(AX330:BA330)</f>
        <v>1</v>
      </c>
      <c r="AY331" s="197"/>
      <c r="AZ331" s="197"/>
      <c r="BA331" s="197"/>
      <c r="BB331" s="197">
        <f>SUM(BB330:BE330)</f>
        <v>1</v>
      </c>
      <c r="BC331" s="197"/>
      <c r="BD331" s="197"/>
      <c r="BE331" s="197"/>
      <c r="BF331" s="197">
        <f>SUM(BF330:BI330)</f>
        <v>1</v>
      </c>
      <c r="BG331" s="197"/>
      <c r="BH331" s="197"/>
      <c r="BI331" s="197"/>
      <c r="BJ331" s="197">
        <f>SUM(BJ330:BM330)</f>
        <v>1</v>
      </c>
      <c r="BK331" s="197"/>
      <c r="BL331" s="197"/>
      <c r="BM331" s="197"/>
      <c r="BN331" s="197">
        <f>SUM(BN330:BQ330)</f>
        <v>1</v>
      </c>
      <c r="BO331" s="197"/>
      <c r="BP331" s="197"/>
      <c r="BQ331" s="197"/>
      <c r="BR331" s="197">
        <f>SUM(BR330:BU330)</f>
        <v>1</v>
      </c>
      <c r="BS331" s="197"/>
      <c r="BT331" s="197"/>
      <c r="BU331" s="197"/>
    </row>
    <row r="332" spans="1:73" s="30" customFormat="1">
      <c r="A332" s="45"/>
      <c r="B332" s="45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7"/>
      <c r="AK332" s="197"/>
      <c r="AL332" s="197"/>
      <c r="AM332" s="197"/>
      <c r="AN332" s="197"/>
      <c r="AO332" s="197"/>
      <c r="AP332" s="197"/>
      <c r="AQ332" s="197"/>
      <c r="AR332" s="197"/>
      <c r="AS332" s="197"/>
      <c r="AT332" s="197"/>
      <c r="AU332" s="197"/>
      <c r="AV332" s="197"/>
      <c r="AW332" s="197"/>
      <c r="AX332" s="197"/>
      <c r="AY332" s="197"/>
      <c r="AZ332" s="197"/>
      <c r="BA332" s="197"/>
      <c r="BB332" s="197"/>
      <c r="BC332" s="197"/>
      <c r="BD332" s="197"/>
      <c r="BE332" s="197"/>
      <c r="BF332" s="197"/>
      <c r="BG332" s="197"/>
      <c r="BH332" s="197"/>
      <c r="BI332" s="197"/>
      <c r="BJ332" s="197"/>
      <c r="BK332" s="197"/>
      <c r="BL332" s="197"/>
      <c r="BM332" s="197"/>
      <c r="BN332" s="197"/>
      <c r="BO332" s="197"/>
      <c r="BP332" s="197"/>
      <c r="BQ332" s="197"/>
      <c r="BR332" s="197"/>
      <c r="BS332" s="197"/>
      <c r="BT332" s="197"/>
      <c r="BU332" s="197"/>
    </row>
    <row r="333" spans="1:73" s="30" customFormat="1">
      <c r="A333" s="45"/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344">
        <f>SUM(R330:S330)</f>
        <v>6.2111801242236031E-2</v>
      </c>
      <c r="S333" s="45"/>
      <c r="T333" s="45"/>
      <c r="U333" s="45"/>
      <c r="V333" s="344">
        <f>SUM(V330:W330)</f>
        <v>2.4844720496894408E-2</v>
      </c>
      <c r="W333" s="45"/>
      <c r="X333" s="45"/>
      <c r="Y333" s="45"/>
      <c r="Z333" s="344">
        <f>SUM(Z330:AA330)</f>
        <v>2.4844720496894408E-2</v>
      </c>
      <c r="AA333" s="45"/>
      <c r="AB333" s="45"/>
      <c r="AC333" s="45"/>
      <c r="AD333" s="344">
        <f>SUM(AD330:AE330)</f>
        <v>9.316770186335404E-3</v>
      </c>
      <c r="AE333" s="45"/>
      <c r="AF333" s="45"/>
      <c r="AG333" s="45"/>
      <c r="AH333" s="344">
        <f>SUM(AH330:AI330)</f>
        <v>3.105590062111801E-3</v>
      </c>
      <c r="AI333" s="45"/>
      <c r="AJ333" s="45"/>
      <c r="AK333" s="45"/>
      <c r="AL333" s="344">
        <f>SUM(AL330:AM330)</f>
        <v>6.2111801242236021E-3</v>
      </c>
      <c r="AM333" s="45"/>
      <c r="AN333" s="45"/>
      <c r="AO333" s="45"/>
      <c r="AP333" s="344">
        <f>SUM(AP330:AQ330)</f>
        <v>6.8322981366459631E-2</v>
      </c>
      <c r="AQ333" s="45"/>
      <c r="AR333" s="45"/>
      <c r="AS333" s="45"/>
      <c r="AT333" s="344">
        <f>SUM(AT330:AU330)</f>
        <v>1.5527950310559006E-2</v>
      </c>
      <c r="AU333" s="45"/>
      <c r="AV333" s="45"/>
      <c r="AW333" s="45"/>
      <c r="AX333" s="344">
        <f>SUM(AX330:AY330)</f>
        <v>0</v>
      </c>
      <c r="AY333" s="45"/>
      <c r="AZ333" s="45"/>
      <c r="BA333" s="45"/>
      <c r="BB333" s="344">
        <f>SUM(BB330:BC330)</f>
        <v>6.2111801242236021E-3</v>
      </c>
      <c r="BC333" s="45"/>
      <c r="BD333" s="45"/>
      <c r="BE333" s="45"/>
      <c r="BF333" s="344">
        <f>SUM(BF330:BG330)</f>
        <v>4.6583850931677016E-2</v>
      </c>
      <c r="BG333" s="45"/>
      <c r="BH333" s="45"/>
      <c r="BI333" s="45"/>
      <c r="BJ333" s="344">
        <f>SUM(BJ330:BK330)</f>
        <v>4.3478260869565216E-2</v>
      </c>
      <c r="BK333" s="45"/>
      <c r="BL333" s="45"/>
      <c r="BM333" s="45"/>
      <c r="BN333" s="344">
        <f>SUM(BN330:BO330)</f>
        <v>1.8633540372670808E-2</v>
      </c>
      <c r="BO333" s="45"/>
      <c r="BP333" s="45"/>
      <c r="BQ333" s="45"/>
      <c r="BR333" s="344">
        <f>SUM(BR330:BS330)</f>
        <v>6.2111801242236021E-3</v>
      </c>
      <c r="BS333" s="45"/>
      <c r="BT333" s="45"/>
      <c r="BU333" s="45"/>
    </row>
    <row r="334" spans="1:73" s="30" customFormat="1">
      <c r="A334" s="45"/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</row>
    <row r="335" spans="1:73" s="30" customFormat="1">
      <c r="A335" s="45"/>
      <c r="B335" s="45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</row>
    <row r="336" spans="1:73" s="30" customFormat="1" ht="45">
      <c r="A336" s="153" t="s">
        <v>125</v>
      </c>
      <c r="B336"/>
      <c r="C336"/>
      <c r="D336"/>
      <c r="E336"/>
      <c r="F336"/>
      <c r="G336"/>
      <c r="H336" s="45"/>
      <c r="I336" s="165"/>
      <c r="J336" s="302" t="s">
        <v>0</v>
      </c>
      <c r="K336" s="624" t="s">
        <v>162</v>
      </c>
      <c r="L336" s="624"/>
      <c r="M336" s="624"/>
      <c r="N336" s="624"/>
      <c r="O336" s="624"/>
      <c r="P336" s="624"/>
      <c r="Q336" s="624"/>
      <c r="R336" s="624"/>
      <c r="S336" s="624"/>
      <c r="T336" s="624"/>
      <c r="U336" s="302" t="s">
        <v>52</v>
      </c>
      <c r="V336" s="302" t="s">
        <v>163</v>
      </c>
      <c r="W336" s="302" t="s">
        <v>164</v>
      </c>
      <c r="X336" s="302" t="s">
        <v>55</v>
      </c>
      <c r="Y336" s="302" t="s">
        <v>56</v>
      </c>
      <c r="Z336" s="165"/>
      <c r="AA336" s="165"/>
      <c r="AB336" s="165"/>
      <c r="AC336" s="165"/>
      <c r="AD336" s="165"/>
      <c r="AE336" s="165"/>
      <c r="AF336" s="16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5"/>
      <c r="BG336" s="45"/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</row>
    <row r="337" spans="1:73" s="30" customFormat="1">
      <c r="A337" s="154" t="s">
        <v>126</v>
      </c>
      <c r="B337"/>
      <c r="C337" s="154"/>
      <c r="D337" s="154" t="s">
        <v>127</v>
      </c>
      <c r="E337"/>
      <c r="F337"/>
      <c r="G337"/>
      <c r="H337" s="45"/>
      <c r="I337" s="45"/>
      <c r="J337" s="166" t="s">
        <v>128</v>
      </c>
      <c r="K337" s="625" t="s">
        <v>58</v>
      </c>
      <c r="L337" s="625"/>
      <c r="M337" s="625"/>
      <c r="N337" s="625"/>
      <c r="O337" s="625"/>
      <c r="P337" s="625"/>
      <c r="Q337" s="625"/>
      <c r="R337" s="625"/>
      <c r="S337" s="625"/>
      <c r="T337" s="625"/>
      <c r="U337" s="194">
        <v>322</v>
      </c>
      <c r="V337" s="168">
        <f>R327</f>
        <v>1029</v>
      </c>
      <c r="W337" s="195">
        <f>V337/U337</f>
        <v>3.1956521739130435</v>
      </c>
      <c r="X337" s="195">
        <f>W337*0.071</f>
        <v>0.22689130434782606</v>
      </c>
      <c r="Y337" s="195">
        <f>X337*25</f>
        <v>5.6722826086956513</v>
      </c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5"/>
      <c r="AU337" s="45"/>
      <c r="AV337" s="45"/>
      <c r="AW337" s="45"/>
      <c r="AX337" s="45"/>
      <c r="AY337" s="45"/>
      <c r="AZ337" s="45"/>
      <c r="BA337" s="45"/>
      <c r="BB337" s="45"/>
      <c r="BC337" s="45"/>
      <c r="BD337" s="45"/>
      <c r="BE337" s="45"/>
      <c r="BF337" s="45"/>
      <c r="BG337" s="45"/>
      <c r="BH337" s="45"/>
      <c r="BI337" s="45"/>
      <c r="BJ337" s="45"/>
      <c r="BK337" s="45"/>
      <c r="BL337" s="45"/>
      <c r="BM337" s="45"/>
      <c r="BN337" s="45"/>
      <c r="BO337" s="45"/>
      <c r="BP337" s="45"/>
      <c r="BQ337" s="45"/>
      <c r="BR337" s="45"/>
      <c r="BS337" s="45"/>
      <c r="BT337" s="45"/>
      <c r="BU337" s="45"/>
    </row>
    <row r="338" spans="1:73" s="30" customFormat="1">
      <c r="A338" s="154" t="s">
        <v>129</v>
      </c>
      <c r="B338"/>
      <c r="C338" s="154"/>
      <c r="D338" s="154" t="s">
        <v>130</v>
      </c>
      <c r="E338"/>
      <c r="F338"/>
      <c r="G338"/>
      <c r="H338" s="45"/>
      <c r="I338" s="45"/>
      <c r="J338" s="166" t="s">
        <v>131</v>
      </c>
      <c r="K338" s="625" t="s">
        <v>60</v>
      </c>
      <c r="L338" s="625"/>
      <c r="M338" s="625"/>
      <c r="N338" s="625"/>
      <c r="O338" s="625"/>
      <c r="P338" s="625"/>
      <c r="Q338" s="625"/>
      <c r="R338" s="625"/>
      <c r="S338" s="625"/>
      <c r="T338" s="625"/>
      <c r="U338" s="194">
        <v>322</v>
      </c>
      <c r="V338" s="168">
        <f>V327</f>
        <v>1022</v>
      </c>
      <c r="W338" s="195">
        <f t="shared" ref="W338:W350" si="4">V338/U338</f>
        <v>3.1739130434782608</v>
      </c>
      <c r="X338" s="195">
        <f>W338*0.071</f>
        <v>0.2253478260869565</v>
      </c>
      <c r="Y338" s="195">
        <f t="shared" ref="Y338:Y350" si="5">X338*25</f>
        <v>5.6336956521739125</v>
      </c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</row>
    <row r="339" spans="1:73" s="30" customFormat="1">
      <c r="A339" s="154" t="s">
        <v>132</v>
      </c>
      <c r="B339"/>
      <c r="C339" s="154"/>
      <c r="D339" s="154" t="s">
        <v>133</v>
      </c>
      <c r="E339"/>
      <c r="F339"/>
      <c r="G339"/>
      <c r="H339" s="45"/>
      <c r="I339" s="45"/>
      <c r="J339" s="166" t="s">
        <v>134</v>
      </c>
      <c r="K339" s="625" t="s">
        <v>62</v>
      </c>
      <c r="L339" s="625"/>
      <c r="M339" s="625"/>
      <c r="N339" s="625"/>
      <c r="O339" s="625"/>
      <c r="P339" s="625"/>
      <c r="Q339" s="625"/>
      <c r="R339" s="625"/>
      <c r="S339" s="625"/>
      <c r="T339" s="625"/>
      <c r="U339" s="194">
        <v>322</v>
      </c>
      <c r="V339" s="168">
        <f>Z327</f>
        <v>1064</v>
      </c>
      <c r="W339" s="195">
        <f t="shared" si="4"/>
        <v>3.3043478260869565</v>
      </c>
      <c r="X339" s="195">
        <f>W339*0.071</f>
        <v>0.2346086956521739</v>
      </c>
      <c r="Y339" s="195">
        <f t="shared" si="5"/>
        <v>5.8652173913043475</v>
      </c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</row>
    <row r="340" spans="1:73" s="30" customFormat="1">
      <c r="A340" s="154" t="s">
        <v>135</v>
      </c>
      <c r="B340"/>
      <c r="C340" s="154"/>
      <c r="D340" s="154" t="s">
        <v>136</v>
      </c>
      <c r="E340"/>
      <c r="F340"/>
      <c r="G340"/>
      <c r="H340" s="45"/>
      <c r="I340" s="45"/>
      <c r="J340" s="166" t="s">
        <v>137</v>
      </c>
      <c r="K340" s="625" t="s">
        <v>64</v>
      </c>
      <c r="L340" s="625"/>
      <c r="M340" s="625"/>
      <c r="N340" s="625"/>
      <c r="O340" s="625"/>
      <c r="P340" s="625"/>
      <c r="Q340" s="625"/>
      <c r="R340" s="625"/>
      <c r="S340" s="625"/>
      <c r="T340" s="625"/>
      <c r="U340" s="194">
        <v>322</v>
      </c>
      <c r="V340" s="168">
        <f>AD327</f>
        <v>1060</v>
      </c>
      <c r="W340" s="195">
        <f t="shared" si="4"/>
        <v>3.2919254658385095</v>
      </c>
      <c r="X340" s="195">
        <f t="shared" ref="X340:X350" si="6">W340*0.071</f>
        <v>0.23372670807453416</v>
      </c>
      <c r="Y340" s="195">
        <f t="shared" si="5"/>
        <v>5.8431677018633543</v>
      </c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5"/>
      <c r="AU340" s="45"/>
      <c r="AV340" s="45"/>
      <c r="AW340" s="45"/>
      <c r="AX340" s="45"/>
      <c r="AY340" s="45"/>
      <c r="AZ340" s="45"/>
      <c r="BA340" s="45"/>
      <c r="BB340" s="45"/>
      <c r="BC340" s="45"/>
      <c r="BD340" s="45"/>
      <c r="BE340" s="45"/>
      <c r="BF340" s="45"/>
      <c r="BG340" s="45"/>
      <c r="BH340" s="45"/>
      <c r="BI340" s="45"/>
      <c r="BJ340" s="45"/>
      <c r="BK340" s="45"/>
      <c r="BL340" s="45"/>
      <c r="BM340" s="45"/>
      <c r="BN340" s="45"/>
      <c r="BO340" s="45"/>
      <c r="BP340" s="45"/>
      <c r="BQ340" s="45"/>
      <c r="BR340" s="45"/>
      <c r="BS340" s="45"/>
      <c r="BT340" s="45"/>
      <c r="BU340" s="45"/>
    </row>
    <row r="341" spans="1:73">
      <c r="A341" s="154" t="s">
        <v>138</v>
      </c>
      <c r="C341" s="154"/>
      <c r="D341" s="154" t="s">
        <v>139</v>
      </c>
      <c r="H341" s="45"/>
      <c r="I341" s="45"/>
      <c r="J341" s="166" t="s">
        <v>140</v>
      </c>
      <c r="K341" s="625" t="s">
        <v>66</v>
      </c>
      <c r="L341" s="625"/>
      <c r="M341" s="625"/>
      <c r="N341" s="625"/>
      <c r="O341" s="625"/>
      <c r="P341" s="625"/>
      <c r="Q341" s="625"/>
      <c r="R341" s="625"/>
      <c r="S341" s="625"/>
      <c r="T341" s="625"/>
      <c r="U341" s="194">
        <v>322</v>
      </c>
      <c r="V341" s="168">
        <f>AH327</f>
        <v>1078</v>
      </c>
      <c r="W341" s="195">
        <f t="shared" si="4"/>
        <v>3.347826086956522</v>
      </c>
      <c r="X341" s="195">
        <f t="shared" si="6"/>
        <v>0.23769565217391303</v>
      </c>
      <c r="Y341" s="195">
        <f t="shared" si="5"/>
        <v>5.9423913043478258</v>
      </c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5"/>
      <c r="AU341" s="45"/>
      <c r="AV341" s="45"/>
      <c r="AW341" s="45"/>
      <c r="AX341" s="45"/>
      <c r="AY341" s="45"/>
      <c r="AZ341" s="45"/>
      <c r="BA341" s="45"/>
      <c r="BB341" s="45"/>
      <c r="BC341" s="45"/>
      <c r="BD341" s="45"/>
      <c r="BE341" s="45"/>
      <c r="BF341" s="45"/>
      <c r="BG341" s="45"/>
      <c r="BH341" s="45"/>
      <c r="BI341" s="45"/>
      <c r="BJ341" s="45"/>
      <c r="BK341" s="45"/>
      <c r="BL341" s="45"/>
      <c r="BM341" s="45"/>
      <c r="BN341" s="45"/>
      <c r="BO341" s="45"/>
      <c r="BP341" s="45"/>
      <c r="BQ341" s="45"/>
      <c r="BR341" s="45"/>
      <c r="BS341" s="45"/>
      <c r="BT341" s="45"/>
      <c r="BU341" s="45"/>
    </row>
    <row r="342" spans="1:73">
      <c r="A342" s="155" t="s">
        <v>141</v>
      </c>
      <c r="B342" s="155"/>
      <c r="C342" s="156"/>
      <c r="D342" s="156" t="s">
        <v>142</v>
      </c>
      <c r="E342" s="157"/>
      <c r="H342" s="45"/>
      <c r="I342" s="45"/>
      <c r="J342" s="166" t="s">
        <v>143</v>
      </c>
      <c r="K342" s="625" t="s">
        <v>68</v>
      </c>
      <c r="L342" s="625"/>
      <c r="M342" s="625"/>
      <c r="N342" s="625"/>
      <c r="O342" s="625"/>
      <c r="P342" s="625"/>
      <c r="Q342" s="625"/>
      <c r="R342" s="625"/>
      <c r="S342" s="625"/>
      <c r="T342" s="625"/>
      <c r="U342" s="194">
        <v>322</v>
      </c>
      <c r="V342" s="168">
        <f>AL327</f>
        <v>1077</v>
      </c>
      <c r="W342" s="195">
        <f t="shared" si="4"/>
        <v>3.3447204968944098</v>
      </c>
      <c r="X342" s="195">
        <f t="shared" si="6"/>
        <v>0.23747515527950308</v>
      </c>
      <c r="Y342" s="195">
        <f t="shared" si="5"/>
        <v>5.9368788819875773</v>
      </c>
      <c r="Z342" s="45"/>
      <c r="AA342" s="45"/>
      <c r="AB342" s="45"/>
      <c r="AC342" s="45"/>
      <c r="AD342" s="320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5"/>
      <c r="AU342" s="45"/>
      <c r="AV342" s="45"/>
      <c r="AW342" s="45"/>
      <c r="AX342" s="45"/>
      <c r="AY342" s="45"/>
      <c r="AZ342" s="45"/>
      <c r="BA342" s="45"/>
      <c r="BB342" s="45"/>
      <c r="BC342" s="45"/>
      <c r="BD342" s="45"/>
      <c r="BE342" s="45"/>
      <c r="BF342" s="45"/>
      <c r="BG342" s="45"/>
      <c r="BH342" s="45"/>
      <c r="BI342" s="45"/>
      <c r="BJ342" s="45"/>
      <c r="BK342" s="45"/>
      <c r="BL342" s="45"/>
      <c r="BM342" s="45"/>
      <c r="BN342" s="45"/>
      <c r="BO342" s="45"/>
      <c r="BP342" s="45"/>
      <c r="BQ342" s="45"/>
      <c r="BR342" s="45"/>
      <c r="BS342" s="45"/>
      <c r="BT342" s="45"/>
      <c r="BU342" s="45"/>
    </row>
    <row r="343" spans="1:73">
      <c r="A343" s="157"/>
      <c r="B343" s="157"/>
      <c r="C343" s="155"/>
      <c r="D343" s="155" t="s">
        <v>144</v>
      </c>
      <c r="E343" s="157"/>
      <c r="H343" s="45"/>
      <c r="I343" s="45"/>
      <c r="J343" s="166" t="s">
        <v>145</v>
      </c>
      <c r="K343" s="625" t="s">
        <v>70</v>
      </c>
      <c r="L343" s="625"/>
      <c r="M343" s="625"/>
      <c r="N343" s="625"/>
      <c r="O343" s="625"/>
      <c r="P343" s="625"/>
      <c r="Q343" s="625"/>
      <c r="R343" s="625"/>
      <c r="S343" s="625"/>
      <c r="T343" s="625"/>
      <c r="U343" s="194">
        <v>322</v>
      </c>
      <c r="V343" s="168">
        <f>AP327</f>
        <v>1029</v>
      </c>
      <c r="W343" s="195">
        <f t="shared" si="4"/>
        <v>3.1956521739130435</v>
      </c>
      <c r="X343" s="195">
        <f t="shared" si="6"/>
        <v>0.22689130434782606</v>
      </c>
      <c r="Y343" s="195">
        <f t="shared" si="5"/>
        <v>5.6722826086956513</v>
      </c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5"/>
      <c r="AU343" s="45"/>
      <c r="AV343" s="45"/>
      <c r="AW343" s="45"/>
      <c r="AX343" s="45"/>
      <c r="AY343" s="45"/>
      <c r="AZ343" s="45"/>
      <c r="BA343" s="45"/>
      <c r="BB343" s="45"/>
      <c r="BC343" s="45"/>
      <c r="BD343" s="45"/>
      <c r="BE343" s="45"/>
      <c r="BF343" s="45"/>
      <c r="BG343" s="45"/>
      <c r="BH343" s="45"/>
      <c r="BI343" s="45"/>
      <c r="BJ343" s="45"/>
      <c r="BK343" s="45"/>
      <c r="BL343" s="45"/>
      <c r="BM343" s="45"/>
      <c r="BN343" s="45"/>
      <c r="BO343" s="45"/>
      <c r="BP343" s="45"/>
      <c r="BQ343" s="45"/>
      <c r="BR343" s="45"/>
      <c r="BS343" s="45"/>
      <c r="BT343" s="45"/>
      <c r="BU343" s="45"/>
    </row>
    <row r="344" spans="1:73">
      <c r="A344" s="155" t="s">
        <v>146</v>
      </c>
      <c r="B344" s="44"/>
      <c r="C344" s="154"/>
      <c r="D344" s="154" t="s">
        <v>147</v>
      </c>
      <c r="H344" s="45"/>
      <c r="I344" s="45"/>
      <c r="J344" s="166" t="s">
        <v>148</v>
      </c>
      <c r="K344" s="625" t="s">
        <v>72</v>
      </c>
      <c r="L344" s="625"/>
      <c r="M344" s="625"/>
      <c r="N344" s="625"/>
      <c r="O344" s="625"/>
      <c r="P344" s="625"/>
      <c r="Q344" s="625"/>
      <c r="R344" s="625"/>
      <c r="S344" s="625"/>
      <c r="T344" s="625"/>
      <c r="U344" s="194">
        <v>322</v>
      </c>
      <c r="V344" s="168">
        <f>AT327</f>
        <v>1037</v>
      </c>
      <c r="W344" s="195">
        <f t="shared" si="4"/>
        <v>3.2204968944099379</v>
      </c>
      <c r="X344" s="195">
        <f t="shared" si="6"/>
        <v>0.22865527950310557</v>
      </c>
      <c r="Y344" s="195">
        <f t="shared" si="5"/>
        <v>5.7163819875776394</v>
      </c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5"/>
      <c r="AU344" s="45"/>
      <c r="AV344" s="45"/>
      <c r="AW344" s="45"/>
      <c r="AX344" s="45"/>
      <c r="AY344" s="45"/>
      <c r="AZ344" s="45"/>
      <c r="BA344" s="45"/>
      <c r="BB344" s="45"/>
      <c r="BC344" s="45"/>
      <c r="BD344" s="45"/>
      <c r="BE344" s="45"/>
      <c r="BF344" s="45"/>
      <c r="BG344" s="45"/>
      <c r="BH344" s="45"/>
      <c r="BI344" s="45"/>
      <c r="BJ344" s="45"/>
      <c r="BK344" s="45"/>
      <c r="BL344" s="45"/>
      <c r="BM344" s="45"/>
      <c r="BN344" s="45"/>
      <c r="BO344" s="45"/>
      <c r="BP344" s="45"/>
      <c r="BQ344" s="45"/>
      <c r="BR344" s="45"/>
      <c r="BS344" s="45"/>
      <c r="BT344" s="45"/>
      <c r="BU344" s="45"/>
    </row>
    <row r="345" spans="1:73">
      <c r="A345" s="158" t="s">
        <v>149</v>
      </c>
      <c r="B345" s="44"/>
      <c r="H345" s="45"/>
      <c r="I345" s="45"/>
      <c r="J345" s="166" t="s">
        <v>150</v>
      </c>
      <c r="K345" s="625" t="s">
        <v>74</v>
      </c>
      <c r="L345" s="625"/>
      <c r="M345" s="625"/>
      <c r="N345" s="625"/>
      <c r="O345" s="625"/>
      <c r="P345" s="625"/>
      <c r="Q345" s="625"/>
      <c r="R345" s="625"/>
      <c r="S345" s="625"/>
      <c r="T345" s="625"/>
      <c r="U345" s="194">
        <v>322</v>
      </c>
      <c r="V345" s="168">
        <f>AX327</f>
        <v>1096</v>
      </c>
      <c r="W345" s="195">
        <f t="shared" si="4"/>
        <v>3.4037267080745344</v>
      </c>
      <c r="X345" s="195">
        <f t="shared" si="6"/>
        <v>0.24166459627329193</v>
      </c>
      <c r="Y345" s="195">
        <f t="shared" si="5"/>
        <v>6.0416149068322982</v>
      </c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</row>
    <row r="346" spans="1:73" ht="20.25">
      <c r="A346" s="626" t="s">
        <v>207</v>
      </c>
      <c r="B346" s="627"/>
      <c r="C346" s="627"/>
      <c r="D346" s="627"/>
      <c r="E346" s="627"/>
      <c r="F346" s="764">
        <f>Y351</f>
        <v>81.853959627329189</v>
      </c>
      <c r="G346" s="765"/>
      <c r="H346" s="45"/>
      <c r="I346" s="45"/>
      <c r="J346" s="166" t="s">
        <v>151</v>
      </c>
      <c r="K346" s="625" t="s">
        <v>76</v>
      </c>
      <c r="L346" s="625"/>
      <c r="M346" s="625"/>
      <c r="N346" s="625"/>
      <c r="O346" s="625"/>
      <c r="P346" s="625"/>
      <c r="Q346" s="625"/>
      <c r="R346" s="625"/>
      <c r="S346" s="625"/>
      <c r="T346" s="625"/>
      <c r="U346" s="194">
        <v>322</v>
      </c>
      <c r="V346" s="168">
        <f>BB327</f>
        <v>1035</v>
      </c>
      <c r="W346" s="195">
        <f t="shared" si="4"/>
        <v>3.2142857142857144</v>
      </c>
      <c r="X346" s="195">
        <f t="shared" si="6"/>
        <v>0.2282142857142857</v>
      </c>
      <c r="Y346" s="195">
        <f t="shared" si="5"/>
        <v>5.7053571428571423</v>
      </c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</row>
    <row r="347" spans="1:73">
      <c r="A347" s="159" t="s">
        <v>152</v>
      </c>
      <c r="B347" s="160"/>
      <c r="C347" s="160"/>
      <c r="D347" s="160"/>
      <c r="E347" s="160"/>
      <c r="F347" s="160"/>
      <c r="G347" s="157"/>
      <c r="H347" s="45"/>
      <c r="I347" s="45"/>
      <c r="J347" s="166" t="s">
        <v>165</v>
      </c>
      <c r="K347" s="625" t="s">
        <v>78</v>
      </c>
      <c r="L347" s="625"/>
      <c r="M347" s="625"/>
      <c r="N347" s="625"/>
      <c r="O347" s="625"/>
      <c r="P347" s="625"/>
      <c r="Q347" s="625"/>
      <c r="R347" s="625"/>
      <c r="S347" s="625"/>
      <c r="T347" s="625"/>
      <c r="U347" s="194">
        <v>322</v>
      </c>
      <c r="V347" s="168">
        <f>BF327</f>
        <v>1066</v>
      </c>
      <c r="W347" s="195">
        <f t="shared" si="4"/>
        <v>3.31055900621118</v>
      </c>
      <c r="X347" s="195">
        <f t="shared" si="6"/>
        <v>0.23504968944099378</v>
      </c>
      <c r="Y347" s="195">
        <f t="shared" si="5"/>
        <v>5.8762422360248445</v>
      </c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</row>
    <row r="348" spans="1:73">
      <c r="A348" s="161" t="s">
        <v>153</v>
      </c>
      <c r="B348" s="160"/>
      <c r="C348" s="160"/>
      <c r="D348" s="162" t="s">
        <v>154</v>
      </c>
      <c r="E348" s="160"/>
      <c r="F348" s="162"/>
      <c r="G348" s="162"/>
      <c r="H348" s="45"/>
      <c r="I348" s="45"/>
      <c r="J348" s="166" t="s">
        <v>166</v>
      </c>
      <c r="K348" s="625" t="s">
        <v>80</v>
      </c>
      <c r="L348" s="625"/>
      <c r="M348" s="625"/>
      <c r="N348" s="625"/>
      <c r="O348" s="625"/>
      <c r="P348" s="625"/>
      <c r="Q348" s="625"/>
      <c r="R348" s="625"/>
      <c r="S348" s="625"/>
      <c r="T348" s="625"/>
      <c r="U348" s="194">
        <v>322</v>
      </c>
      <c r="V348" s="168">
        <f>BJ327</f>
        <v>1086</v>
      </c>
      <c r="W348" s="195">
        <f t="shared" si="4"/>
        <v>3.372670807453416</v>
      </c>
      <c r="X348" s="195">
        <f t="shared" si="6"/>
        <v>0.23945962732919251</v>
      </c>
      <c r="Y348" s="195">
        <f t="shared" si="5"/>
        <v>5.986490683229813</v>
      </c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</row>
    <row r="349" spans="1:73">
      <c r="A349" s="161" t="s">
        <v>155</v>
      </c>
      <c r="B349" s="162"/>
      <c r="C349" s="163"/>
      <c r="D349" s="162" t="s">
        <v>156</v>
      </c>
      <c r="E349" s="162"/>
      <c r="F349" s="157"/>
      <c r="G349" s="157"/>
      <c r="H349" s="45"/>
      <c r="I349" s="45"/>
      <c r="J349" s="166" t="s">
        <v>167</v>
      </c>
      <c r="K349" s="625" t="s">
        <v>82</v>
      </c>
      <c r="L349" s="625"/>
      <c r="M349" s="625"/>
      <c r="N349" s="625"/>
      <c r="O349" s="625"/>
      <c r="P349" s="625"/>
      <c r="Q349" s="625"/>
      <c r="R349" s="625"/>
      <c r="S349" s="625"/>
      <c r="T349" s="625"/>
      <c r="U349" s="194">
        <v>322</v>
      </c>
      <c r="V349" s="168">
        <f>BN327</f>
        <v>1085</v>
      </c>
      <c r="W349" s="195">
        <f t="shared" si="4"/>
        <v>3.3695652173913042</v>
      </c>
      <c r="X349" s="195">
        <f t="shared" si="6"/>
        <v>0.23923913043478257</v>
      </c>
      <c r="Y349" s="195">
        <f t="shared" si="5"/>
        <v>5.9809782608695645</v>
      </c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5"/>
      <c r="AU349" s="45"/>
      <c r="AV349" s="45"/>
      <c r="AW349" s="45"/>
      <c r="AX349" s="45"/>
      <c r="AY349" s="45"/>
      <c r="AZ349" s="45"/>
      <c r="BA349" s="45"/>
      <c r="BB349" s="45"/>
      <c r="BC349" s="45"/>
      <c r="BD349" s="45"/>
      <c r="BE349" s="45"/>
      <c r="BF349" s="45"/>
      <c r="BG349" s="45"/>
      <c r="BH349" s="45"/>
      <c r="BI349" s="45"/>
      <c r="BJ349" s="45"/>
      <c r="BK349" s="45"/>
      <c r="BL349" s="45"/>
      <c r="BM349" s="45"/>
      <c r="BN349" s="45"/>
      <c r="BO349" s="45"/>
      <c r="BP349" s="45"/>
      <c r="BQ349" s="45"/>
      <c r="BR349" s="45"/>
      <c r="BS349" s="45"/>
      <c r="BT349" s="45"/>
      <c r="BU349" s="45"/>
    </row>
    <row r="350" spans="1:73">
      <c r="A350" s="161" t="s">
        <v>157</v>
      </c>
      <c r="B350" s="157"/>
      <c r="C350" s="163"/>
      <c r="D350" s="162" t="s">
        <v>158</v>
      </c>
      <c r="E350" s="157"/>
      <c r="F350" s="157"/>
      <c r="G350" s="157"/>
      <c r="H350" s="45"/>
      <c r="I350" s="45"/>
      <c r="J350" s="166" t="s">
        <v>168</v>
      </c>
      <c r="K350" s="625" t="s">
        <v>161</v>
      </c>
      <c r="L350" s="625"/>
      <c r="M350" s="625"/>
      <c r="N350" s="625"/>
      <c r="O350" s="625"/>
      <c r="P350" s="625"/>
      <c r="Q350" s="625"/>
      <c r="R350" s="625"/>
      <c r="S350" s="625"/>
      <c r="T350" s="625"/>
      <c r="U350" s="194">
        <v>322</v>
      </c>
      <c r="V350" s="168">
        <f>BR327</f>
        <v>1085</v>
      </c>
      <c r="W350" s="195">
        <f t="shared" si="4"/>
        <v>3.3695652173913042</v>
      </c>
      <c r="X350" s="195">
        <f t="shared" si="6"/>
        <v>0.23923913043478257</v>
      </c>
      <c r="Y350" s="195">
        <f t="shared" si="5"/>
        <v>5.9809782608695645</v>
      </c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5"/>
      <c r="AU350" s="45"/>
      <c r="AV350" s="45"/>
      <c r="AW350" s="45"/>
      <c r="AX350" s="45"/>
      <c r="AY350" s="45"/>
      <c r="AZ350" s="45"/>
      <c r="BA350" s="45"/>
      <c r="BB350" s="45"/>
      <c r="BC350" s="45"/>
      <c r="BD350" s="45"/>
      <c r="BE350" s="45"/>
      <c r="BF350" s="45"/>
      <c r="BG350" s="45"/>
      <c r="BH350" s="45"/>
      <c r="BI350" s="45"/>
      <c r="BJ350" s="45"/>
      <c r="BK350" s="45"/>
      <c r="BL350" s="45"/>
      <c r="BM350" s="45"/>
      <c r="BN350" s="45"/>
      <c r="BO350" s="45"/>
      <c r="BP350" s="45"/>
      <c r="BQ350" s="45"/>
      <c r="BR350" s="45"/>
      <c r="BS350" s="45"/>
      <c r="BT350" s="45"/>
      <c r="BU350" s="45"/>
    </row>
    <row r="351" spans="1:73" ht="15.75">
      <c r="A351" s="161" t="s">
        <v>159</v>
      </c>
      <c r="B351" s="157"/>
      <c r="C351" s="163"/>
      <c r="D351" s="162" t="s">
        <v>160</v>
      </c>
      <c r="E351" s="157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196">
        <f>SUM(Y337:Y350)</f>
        <v>81.853959627329189</v>
      </c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  <c r="BB351" s="45"/>
      <c r="BC351" s="45"/>
      <c r="BD351" s="45"/>
      <c r="BE351" s="45"/>
      <c r="BF351" s="45"/>
      <c r="BG351" s="45"/>
      <c r="BH351" s="45"/>
      <c r="BI351" s="45"/>
      <c r="BJ351" s="45"/>
      <c r="BK351" s="45"/>
      <c r="BL351" s="45"/>
      <c r="BM351" s="45"/>
      <c r="BN351" s="45"/>
      <c r="BO351" s="45"/>
      <c r="BP351" s="45"/>
      <c r="BQ351" s="45"/>
      <c r="BR351" s="45"/>
      <c r="BS351" s="45"/>
      <c r="BT351" s="45"/>
      <c r="BU351" s="45"/>
    </row>
    <row r="352" spans="1:73">
      <c r="A352" s="161"/>
      <c r="B352" s="157"/>
      <c r="C352" s="163"/>
      <c r="D352" s="162"/>
      <c r="E352" s="157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  <c r="BB352" s="45"/>
      <c r="BC352" s="45"/>
      <c r="BD352" s="45"/>
      <c r="BE352" s="45"/>
      <c r="BF352" s="45"/>
      <c r="BG352" s="45"/>
      <c r="BH352" s="45"/>
      <c r="BI352" s="45"/>
      <c r="BJ352" s="45"/>
      <c r="BK352" s="45"/>
      <c r="BL352" s="45"/>
      <c r="BM352" s="45"/>
      <c r="BN352" s="45"/>
      <c r="BO352" s="45"/>
      <c r="BP352" s="45"/>
      <c r="BQ352" s="45"/>
      <c r="BR352" s="45"/>
      <c r="BS352" s="45"/>
      <c r="BT352" s="45"/>
      <c r="BU352" s="45"/>
    </row>
    <row r="353" spans="1:73"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  <c r="BB353" s="45"/>
      <c r="BC353" s="45"/>
      <c r="BD353" s="45"/>
      <c r="BE353" s="45"/>
      <c r="BF353" s="45"/>
      <c r="BG353" s="45"/>
      <c r="BH353" s="45"/>
      <c r="BI353" s="45"/>
      <c r="BJ353" s="45"/>
      <c r="BK353" s="45"/>
      <c r="BL353" s="45"/>
      <c r="BM353" s="45"/>
      <c r="BN353" s="45"/>
      <c r="BO353" s="45"/>
      <c r="BP353" s="45"/>
      <c r="BQ353" s="45"/>
      <c r="BR353" s="45"/>
      <c r="BS353" s="45"/>
      <c r="BT353" s="45"/>
      <c r="BU353" s="45"/>
    </row>
    <row r="354" spans="1:73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</row>
    <row r="357" spans="1:73">
      <c r="J357" s="169"/>
      <c r="K357" s="164"/>
      <c r="L357" s="164"/>
      <c r="M357" s="164"/>
      <c r="N357" s="164"/>
      <c r="O357" s="164"/>
      <c r="P357" s="164"/>
      <c r="V357" s="120"/>
      <c r="W357" s="121" t="s">
        <v>201</v>
      </c>
    </row>
    <row r="358" spans="1:73">
      <c r="J358" s="164"/>
      <c r="K358" s="164"/>
      <c r="L358" s="164"/>
      <c r="M358" s="164"/>
      <c r="N358" s="164"/>
      <c r="O358" s="164"/>
      <c r="P358" s="164"/>
      <c r="V358" s="120"/>
      <c r="W358" s="123" t="s">
        <v>120</v>
      </c>
    </row>
    <row r="359" spans="1:73">
      <c r="J359" s="164"/>
      <c r="K359" s="164"/>
      <c r="L359" s="164"/>
      <c r="M359" s="164"/>
      <c r="N359" s="164"/>
      <c r="O359" s="164"/>
      <c r="P359" s="164"/>
      <c r="V359" s="120"/>
      <c r="W359" s="123" t="s">
        <v>121</v>
      </c>
    </row>
    <row r="360" spans="1:73">
      <c r="J360" s="164"/>
      <c r="K360" s="164"/>
      <c r="L360" s="164"/>
      <c r="M360" s="164"/>
      <c r="N360" s="164"/>
      <c r="O360" s="164"/>
      <c r="P360" s="164"/>
      <c r="W360" s="124"/>
    </row>
    <row r="361" spans="1:73">
      <c r="J361" s="164"/>
      <c r="K361" s="164"/>
      <c r="L361" s="164"/>
      <c r="M361" s="164"/>
      <c r="N361" s="164"/>
      <c r="O361" s="164"/>
      <c r="P361" s="164"/>
      <c r="W361" s="124"/>
    </row>
    <row r="362" spans="1:73">
      <c r="W362" s="123"/>
    </row>
    <row r="363" spans="1:73">
      <c r="K363" s="164"/>
      <c r="L363" s="164"/>
      <c r="M363" s="164"/>
      <c r="N363" s="164"/>
      <c r="O363" s="164"/>
      <c r="P363" s="164"/>
      <c r="W363" s="125" t="s">
        <v>122</v>
      </c>
    </row>
    <row r="364" spans="1:73">
      <c r="K364" s="618"/>
      <c r="L364" s="619"/>
      <c r="M364" s="619"/>
      <c r="N364" s="619"/>
      <c r="O364" s="619"/>
      <c r="P364" s="619"/>
      <c r="W364" s="125" t="s">
        <v>123</v>
      </c>
    </row>
    <row r="365" spans="1:73">
      <c r="K365" s="619"/>
      <c r="L365" s="619"/>
      <c r="M365" s="619"/>
      <c r="N365" s="619"/>
      <c r="O365" s="619"/>
      <c r="P365" s="619"/>
    </row>
    <row r="366" spans="1:73">
      <c r="K366" s="619"/>
      <c r="L366" s="619"/>
      <c r="M366" s="619"/>
      <c r="N366" s="619"/>
      <c r="O366" s="619"/>
      <c r="P366" s="619"/>
    </row>
    <row r="367" spans="1:73">
      <c r="K367" s="619"/>
      <c r="L367" s="619"/>
      <c r="M367" s="619"/>
      <c r="N367" s="619"/>
      <c r="O367" s="619"/>
      <c r="P367" s="619"/>
    </row>
    <row r="368" spans="1:73" ht="18.75">
      <c r="B368" s="596" t="s">
        <v>277</v>
      </c>
      <c r="C368" s="596"/>
      <c r="D368" s="596"/>
      <c r="E368" s="596"/>
      <c r="F368" s="596"/>
      <c r="G368" s="596"/>
      <c r="H368" s="596"/>
      <c r="I368" s="596"/>
      <c r="J368" s="596"/>
      <c r="K368" s="596"/>
    </row>
    <row r="369" spans="2:26" ht="18.75">
      <c r="B369" s="596" t="s">
        <v>278</v>
      </c>
      <c r="C369" s="596"/>
      <c r="D369" s="596"/>
      <c r="E369" s="596"/>
      <c r="F369" s="596"/>
      <c r="G369" s="596"/>
      <c r="H369" s="596"/>
      <c r="I369" s="596"/>
      <c r="J369" s="596"/>
      <c r="K369" s="596"/>
    </row>
    <row r="370" spans="2:26" ht="18.75">
      <c r="B370" s="596" t="s">
        <v>279</v>
      </c>
      <c r="C370" s="596"/>
      <c r="D370" s="596"/>
      <c r="E370" s="596"/>
      <c r="F370" s="596"/>
      <c r="G370" s="596"/>
      <c r="H370" s="596"/>
      <c r="I370" s="596"/>
      <c r="J370" s="596"/>
      <c r="K370" s="596"/>
    </row>
    <row r="371" spans="2:26" ht="18.75">
      <c r="B371" s="596" t="s">
        <v>424</v>
      </c>
      <c r="C371" s="596"/>
      <c r="D371" s="596"/>
      <c r="E371" s="596"/>
      <c r="F371" s="596"/>
      <c r="G371" s="596"/>
      <c r="H371" s="596"/>
      <c r="I371" s="596"/>
      <c r="J371" s="596"/>
      <c r="K371" s="596"/>
    </row>
    <row r="372" spans="2:26" ht="18.75">
      <c r="B372" s="596" t="s">
        <v>248</v>
      </c>
      <c r="C372" s="596"/>
      <c r="D372" s="596"/>
      <c r="E372" s="596"/>
      <c r="F372" s="596"/>
      <c r="G372" s="596"/>
      <c r="H372" s="596"/>
      <c r="I372" s="596"/>
      <c r="J372" s="596"/>
      <c r="K372" s="596"/>
    </row>
    <row r="373" spans="2:26" ht="18.75">
      <c r="B373" s="299"/>
      <c r="C373" s="299"/>
      <c r="D373" s="299"/>
      <c r="E373" s="299"/>
      <c r="F373" s="299"/>
      <c r="G373" s="299"/>
      <c r="H373" s="299"/>
      <c r="I373" s="299"/>
      <c r="J373" s="299"/>
      <c r="K373" s="299"/>
    </row>
    <row r="375" spans="2:26" ht="15.75">
      <c r="B375" s="290" t="s">
        <v>252</v>
      </c>
      <c r="C375" s="290" t="s">
        <v>253</v>
      </c>
      <c r="D375" s="290" t="s">
        <v>255</v>
      </c>
      <c r="E375" s="291" t="s">
        <v>268</v>
      </c>
      <c r="F375" s="290" t="s">
        <v>257</v>
      </c>
      <c r="G375" s="290" t="s">
        <v>258</v>
      </c>
      <c r="H375" s="291" t="s">
        <v>259</v>
      </c>
      <c r="I375" s="292" t="s">
        <v>256</v>
      </c>
      <c r="J375" s="290"/>
      <c r="K375" s="290"/>
      <c r="Z375" s="398">
        <f>81.85/100*100%</f>
        <v>0.81849999999999989</v>
      </c>
    </row>
    <row r="376" spans="2:26" ht="15.75">
      <c r="B376" s="290"/>
      <c r="C376" s="290"/>
      <c r="D376" s="290"/>
      <c r="E376" s="293" t="s">
        <v>269</v>
      </c>
      <c r="F376" s="290"/>
      <c r="G376" s="290"/>
      <c r="H376" s="294" t="s">
        <v>260</v>
      </c>
      <c r="I376" s="290"/>
      <c r="J376" s="290"/>
      <c r="K376" s="290"/>
    </row>
    <row r="377" spans="2:26" ht="15.75">
      <c r="B377" s="290"/>
      <c r="C377" s="290"/>
      <c r="D377" s="290"/>
      <c r="E377" s="290"/>
      <c r="F377" s="290"/>
      <c r="G377" s="290"/>
      <c r="H377" s="290"/>
      <c r="I377" s="290"/>
      <c r="J377" s="290"/>
      <c r="K377" s="290"/>
    </row>
    <row r="378" spans="2:26" ht="15.75">
      <c r="B378" s="290" t="s">
        <v>261</v>
      </c>
      <c r="C378" s="290" t="s">
        <v>253</v>
      </c>
      <c r="D378" s="290" t="s">
        <v>254</v>
      </c>
      <c r="E378" s="290" t="s">
        <v>263</v>
      </c>
      <c r="F378" s="290"/>
      <c r="G378" s="290"/>
      <c r="H378" s="290"/>
      <c r="I378" s="290"/>
      <c r="J378" s="290"/>
      <c r="K378" s="290" t="s">
        <v>275</v>
      </c>
      <c r="T378" s="29"/>
    </row>
    <row r="379" spans="2:26" ht="15.75">
      <c r="B379" s="290"/>
      <c r="C379" s="290"/>
      <c r="D379" s="290" t="s">
        <v>260</v>
      </c>
      <c r="E379" s="290" t="s">
        <v>264</v>
      </c>
      <c r="F379" s="290"/>
      <c r="G379" s="290"/>
      <c r="H379" s="290"/>
      <c r="I379" s="290"/>
      <c r="J379" s="290"/>
      <c r="K379" s="290" t="s">
        <v>275</v>
      </c>
      <c r="T379" s="29" t="s">
        <v>281</v>
      </c>
    </row>
    <row r="380" spans="2:26" ht="15.75">
      <c r="B380" s="290"/>
      <c r="C380" s="290"/>
      <c r="D380" s="290" t="s">
        <v>262</v>
      </c>
      <c r="E380" s="290" t="s">
        <v>265</v>
      </c>
      <c r="F380" s="290"/>
      <c r="G380" s="290"/>
      <c r="H380" s="290"/>
      <c r="I380" s="290"/>
      <c r="J380" s="290"/>
      <c r="K380" s="290" t="s">
        <v>420</v>
      </c>
      <c r="T380" s="30"/>
    </row>
    <row r="381" spans="2:26" ht="15.75">
      <c r="B381" s="290"/>
      <c r="C381" s="290"/>
      <c r="D381" s="290"/>
      <c r="E381" s="290" t="s">
        <v>419</v>
      </c>
      <c r="F381" s="290"/>
      <c r="G381" s="290"/>
      <c r="H381" s="290"/>
      <c r="I381" s="290"/>
      <c r="J381" s="290"/>
      <c r="K381" s="290"/>
    </row>
    <row r="382" spans="2:26" ht="15.75">
      <c r="B382" s="290"/>
      <c r="C382" s="290"/>
      <c r="D382" s="290"/>
      <c r="E382" s="290"/>
      <c r="F382" s="290"/>
      <c r="G382" s="290"/>
      <c r="H382" s="290"/>
      <c r="I382" s="290"/>
      <c r="J382" s="290"/>
      <c r="K382" s="290"/>
    </row>
    <row r="383" spans="2:26" ht="15.75">
      <c r="B383" s="290" t="s">
        <v>252</v>
      </c>
      <c r="C383" s="290" t="s">
        <v>253</v>
      </c>
      <c r="D383" s="290" t="s">
        <v>255</v>
      </c>
      <c r="E383" s="291" t="s">
        <v>267</v>
      </c>
      <c r="F383" s="290" t="s">
        <v>257</v>
      </c>
      <c r="G383" s="290" t="s">
        <v>258</v>
      </c>
      <c r="H383" s="291" t="s">
        <v>259</v>
      </c>
      <c r="I383" s="292" t="s">
        <v>256</v>
      </c>
      <c r="J383" s="290"/>
      <c r="K383" s="290"/>
    </row>
    <row r="384" spans="2:26" ht="15.75">
      <c r="B384" s="290"/>
      <c r="C384" s="290"/>
      <c r="D384" s="290"/>
      <c r="E384" s="293" t="s">
        <v>270</v>
      </c>
      <c r="F384" s="290"/>
      <c r="G384" s="290"/>
      <c r="H384" s="294" t="s">
        <v>260</v>
      </c>
      <c r="I384" s="290"/>
      <c r="J384" s="290"/>
      <c r="K384" s="290"/>
    </row>
    <row r="385" spans="2:11" ht="15.75">
      <c r="B385" s="290"/>
      <c r="C385" s="290"/>
      <c r="D385" s="290"/>
      <c r="E385" s="290"/>
      <c r="F385" s="290"/>
      <c r="G385" s="290"/>
      <c r="H385" s="290"/>
      <c r="I385" s="290"/>
      <c r="J385" s="290"/>
      <c r="K385" s="290"/>
    </row>
    <row r="386" spans="2:11" ht="15.75">
      <c r="B386" s="290"/>
      <c r="C386" s="290" t="s">
        <v>253</v>
      </c>
      <c r="D386" s="290" t="s">
        <v>255</v>
      </c>
      <c r="E386" s="291" t="s">
        <v>266</v>
      </c>
      <c r="F386" s="292" t="s">
        <v>256</v>
      </c>
      <c r="G386" s="290" t="s">
        <v>257</v>
      </c>
      <c r="H386" s="290" t="s">
        <v>258</v>
      </c>
      <c r="I386" s="291" t="s">
        <v>421</v>
      </c>
      <c r="J386" s="295" t="s">
        <v>256</v>
      </c>
      <c r="K386" s="290"/>
    </row>
    <row r="387" spans="2:11" ht="15.75">
      <c r="B387" s="290"/>
      <c r="C387" s="290"/>
      <c r="D387" s="290"/>
      <c r="E387" s="296">
        <v>0.85</v>
      </c>
      <c r="F387" s="290"/>
      <c r="G387" s="290"/>
      <c r="H387" s="290"/>
      <c r="I387" s="296">
        <v>0.85</v>
      </c>
      <c r="J387" s="290"/>
      <c r="K387" s="290"/>
    </row>
    <row r="388" spans="2:11" ht="15.75">
      <c r="B388" s="290"/>
      <c r="C388" s="290"/>
      <c r="D388" s="290"/>
      <c r="E388" s="290"/>
      <c r="F388" s="290"/>
      <c r="G388" s="290"/>
      <c r="H388" s="290"/>
      <c r="I388" s="290"/>
      <c r="J388" s="290"/>
      <c r="K388" s="290"/>
    </row>
    <row r="389" spans="2:11" ht="15.75">
      <c r="B389" s="290"/>
      <c r="C389" s="290" t="s">
        <v>253</v>
      </c>
      <c r="D389" s="290" t="s">
        <v>272</v>
      </c>
      <c r="E389" s="290"/>
      <c r="F389" s="290" t="s">
        <v>257</v>
      </c>
      <c r="G389" s="290" t="s">
        <v>422</v>
      </c>
      <c r="H389" s="290"/>
      <c r="I389" s="290"/>
      <c r="J389" s="290"/>
      <c r="K389" s="290"/>
    </row>
    <row r="390" spans="2:11" ht="15.75">
      <c r="B390" s="290"/>
      <c r="C390" s="290"/>
      <c r="D390" s="290"/>
      <c r="E390" s="290"/>
      <c r="F390" s="290"/>
      <c r="G390" s="290"/>
      <c r="H390" s="290"/>
      <c r="I390" s="290"/>
      <c r="J390" s="290"/>
      <c r="K390" s="290"/>
    </row>
    <row r="391" spans="2:11" ht="15.75">
      <c r="B391" s="290"/>
      <c r="C391" s="290" t="s">
        <v>253</v>
      </c>
      <c r="D391" s="297">
        <v>0.4</v>
      </c>
      <c r="E391" s="290"/>
      <c r="F391" s="290" t="s">
        <v>257</v>
      </c>
      <c r="G391" s="290" t="s">
        <v>423</v>
      </c>
      <c r="H391" s="290"/>
      <c r="I391" s="290"/>
      <c r="J391" s="290"/>
      <c r="K391" s="290"/>
    </row>
    <row r="392" spans="2:11" ht="15.75">
      <c r="B392" s="290"/>
      <c r="C392" s="290"/>
      <c r="D392" s="290"/>
      <c r="E392" s="290"/>
      <c r="F392" s="290"/>
      <c r="G392" s="290"/>
      <c r="H392" s="290"/>
      <c r="I392" s="290"/>
      <c r="J392" s="290"/>
      <c r="K392" s="290"/>
    </row>
    <row r="393" spans="2:11" ht="15.75">
      <c r="B393" s="290"/>
      <c r="C393" s="290" t="s">
        <v>253</v>
      </c>
      <c r="D393" s="297">
        <v>0.4</v>
      </c>
      <c r="E393" s="290"/>
      <c r="F393" s="290" t="s">
        <v>257</v>
      </c>
      <c r="G393" s="297">
        <v>0.56999999999999995</v>
      </c>
      <c r="H393" s="290"/>
      <c r="I393" s="290"/>
      <c r="J393" s="290"/>
      <c r="K393" s="290"/>
    </row>
    <row r="394" spans="2:11" ht="15.75">
      <c r="B394" s="290"/>
      <c r="C394" s="290"/>
      <c r="D394" s="290"/>
      <c r="E394" s="290"/>
      <c r="F394" s="290"/>
      <c r="G394" s="290"/>
      <c r="H394" s="290"/>
      <c r="I394" s="290"/>
      <c r="J394" s="290"/>
      <c r="K394" s="290"/>
    </row>
    <row r="395" spans="2:11" ht="21">
      <c r="B395" s="290"/>
      <c r="C395" s="290" t="s">
        <v>253</v>
      </c>
      <c r="D395" s="399">
        <v>0.97</v>
      </c>
      <c r="E395" s="290"/>
      <c r="F395" s="290"/>
      <c r="G395" s="290"/>
      <c r="H395" s="290"/>
      <c r="I395" s="290"/>
      <c r="J395" s="290"/>
      <c r="K395" s="290"/>
    </row>
    <row r="400" spans="2:11" ht="18.75">
      <c r="B400" s="596" t="s">
        <v>277</v>
      </c>
      <c r="C400" s="596"/>
      <c r="D400" s="596"/>
      <c r="E400" s="596"/>
      <c r="F400" s="596"/>
      <c r="G400" s="596"/>
      <c r="H400" s="596"/>
      <c r="I400" s="596"/>
      <c r="J400" s="596"/>
      <c r="K400" s="596"/>
    </row>
    <row r="401" spans="2:27" ht="18.75">
      <c r="B401" s="596" t="s">
        <v>278</v>
      </c>
      <c r="C401" s="596"/>
      <c r="D401" s="596"/>
      <c r="E401" s="596"/>
      <c r="F401" s="596"/>
      <c r="G401" s="596"/>
      <c r="H401" s="596"/>
      <c r="I401" s="596"/>
      <c r="J401" s="596"/>
      <c r="K401" s="596"/>
    </row>
    <row r="402" spans="2:27" ht="18.75">
      <c r="B402" s="596" t="s">
        <v>279</v>
      </c>
      <c r="C402" s="596"/>
      <c r="D402" s="596"/>
      <c r="E402" s="596"/>
      <c r="F402" s="596"/>
      <c r="G402" s="596"/>
      <c r="H402" s="596"/>
      <c r="I402" s="596"/>
      <c r="J402" s="596"/>
      <c r="K402" s="596"/>
    </row>
    <row r="403" spans="2:27" ht="18.75">
      <c r="B403" s="596" t="s">
        <v>248</v>
      </c>
      <c r="C403" s="596"/>
      <c r="D403" s="596"/>
      <c r="E403" s="596"/>
      <c r="F403" s="596"/>
      <c r="G403" s="596"/>
      <c r="H403" s="596"/>
      <c r="I403" s="596"/>
      <c r="J403" s="596"/>
      <c r="K403" s="596"/>
    </row>
    <row r="404" spans="2:27" ht="18.75">
      <c r="B404" s="596" t="s">
        <v>429</v>
      </c>
      <c r="C404" s="596"/>
      <c r="D404" s="596"/>
      <c r="E404" s="596"/>
      <c r="F404" s="596"/>
      <c r="G404" s="596"/>
      <c r="H404" s="596"/>
      <c r="I404" s="596"/>
      <c r="J404" s="596"/>
      <c r="K404" s="596"/>
    </row>
    <row r="406" spans="2:27" ht="15.75">
      <c r="B406" s="290" t="s">
        <v>252</v>
      </c>
      <c r="C406" s="290" t="s">
        <v>253</v>
      </c>
      <c r="D406" s="290" t="s">
        <v>255</v>
      </c>
      <c r="E406" s="291" t="s">
        <v>268</v>
      </c>
      <c r="F406" s="290" t="s">
        <v>257</v>
      </c>
      <c r="G406" s="290" t="s">
        <v>258</v>
      </c>
      <c r="H406" s="291" t="s">
        <v>259</v>
      </c>
      <c r="I406" s="292" t="s">
        <v>256</v>
      </c>
      <c r="J406" s="290"/>
      <c r="K406" s="290"/>
    </row>
    <row r="407" spans="2:27" ht="15.75">
      <c r="B407" s="290"/>
      <c r="C407" s="290"/>
      <c r="D407" s="290"/>
      <c r="E407" s="293" t="s">
        <v>269</v>
      </c>
      <c r="F407" s="290"/>
      <c r="G407" s="290"/>
      <c r="H407" s="294" t="s">
        <v>260</v>
      </c>
      <c r="I407" s="290"/>
      <c r="J407" s="290"/>
      <c r="K407" s="290"/>
    </row>
    <row r="408" spans="2:27" ht="15.75">
      <c r="B408" s="290"/>
      <c r="C408" s="290"/>
      <c r="D408" s="290"/>
      <c r="E408" s="290"/>
      <c r="F408" s="290"/>
      <c r="G408" s="290"/>
      <c r="H408" s="290"/>
      <c r="I408" s="290"/>
      <c r="J408" s="290"/>
      <c r="K408" s="290"/>
      <c r="Z408" s="30"/>
      <c r="AA408" s="30"/>
    </row>
    <row r="409" spans="2:27" ht="15.75">
      <c r="B409" s="290" t="s">
        <v>261</v>
      </c>
      <c r="C409" s="290" t="s">
        <v>253</v>
      </c>
      <c r="D409" s="290" t="s">
        <v>432</v>
      </c>
      <c r="E409" s="290" t="s">
        <v>263</v>
      </c>
      <c r="F409" s="290"/>
      <c r="G409" s="290"/>
      <c r="H409" s="290"/>
      <c r="I409" s="290"/>
      <c r="J409" s="290"/>
      <c r="K409" s="290" t="s">
        <v>275</v>
      </c>
      <c r="Z409" s="29"/>
    </row>
    <row r="410" spans="2:27" ht="15.75">
      <c r="B410" s="290"/>
      <c r="C410" s="290"/>
      <c r="D410" s="290" t="s">
        <v>433</v>
      </c>
      <c r="E410" s="290" t="s">
        <v>264</v>
      </c>
      <c r="F410" s="290"/>
      <c r="G410" s="290"/>
      <c r="H410" s="290"/>
      <c r="I410" s="290"/>
      <c r="J410" s="290"/>
      <c r="K410" s="290" t="s">
        <v>420</v>
      </c>
      <c r="Z410" s="400"/>
      <c r="AA410" s="30"/>
    </row>
    <row r="411" spans="2:27" ht="33" customHeight="1">
      <c r="B411" s="290"/>
      <c r="C411" s="290"/>
      <c r="D411" s="404" t="s">
        <v>434</v>
      </c>
      <c r="E411" s="597" t="s">
        <v>431</v>
      </c>
      <c r="F411" s="597"/>
      <c r="G411" s="597"/>
      <c r="H411" s="597"/>
      <c r="I411" s="597"/>
      <c r="J411" s="290"/>
      <c r="K411" s="290" t="s">
        <v>420</v>
      </c>
      <c r="Z411" s="29"/>
    </row>
    <row r="412" spans="2:27" ht="15.75">
      <c r="B412" s="290"/>
      <c r="C412" s="290"/>
      <c r="D412" s="290"/>
      <c r="E412" s="290" t="s">
        <v>419</v>
      </c>
      <c r="F412" s="290"/>
      <c r="G412" s="290"/>
      <c r="H412" s="290"/>
      <c r="I412" s="290"/>
      <c r="J412" s="290"/>
      <c r="K412" s="290"/>
    </row>
    <row r="413" spans="2:27" ht="15.75">
      <c r="B413" s="290"/>
      <c r="C413" s="290"/>
      <c r="D413" s="290"/>
      <c r="E413" s="290"/>
      <c r="F413" s="290"/>
      <c r="G413" s="290"/>
      <c r="H413" s="290"/>
      <c r="I413" s="290"/>
      <c r="J413" s="290"/>
      <c r="K413" s="290"/>
    </row>
    <row r="414" spans="2:27" ht="15.75">
      <c r="B414" s="290" t="s">
        <v>252</v>
      </c>
      <c r="C414" s="290" t="s">
        <v>253</v>
      </c>
      <c r="D414" s="290" t="s">
        <v>255</v>
      </c>
      <c r="E414" s="291" t="s">
        <v>267</v>
      </c>
      <c r="F414" s="290" t="s">
        <v>257</v>
      </c>
      <c r="G414" s="290" t="s">
        <v>258</v>
      </c>
      <c r="H414" s="291" t="s">
        <v>259</v>
      </c>
      <c r="I414" s="292" t="s">
        <v>256</v>
      </c>
      <c r="J414" s="290"/>
      <c r="K414" s="290"/>
    </row>
    <row r="415" spans="2:27" ht="15.75">
      <c r="B415" s="290"/>
      <c r="C415" s="290"/>
      <c r="D415" s="290"/>
      <c r="E415" s="293" t="s">
        <v>270</v>
      </c>
      <c r="F415" s="290"/>
      <c r="G415" s="290"/>
      <c r="H415" s="294" t="s">
        <v>260</v>
      </c>
      <c r="I415" s="290"/>
      <c r="J415" s="290"/>
      <c r="K415" s="290"/>
    </row>
    <row r="416" spans="2:27" ht="15.75">
      <c r="B416" s="290"/>
      <c r="C416" s="290"/>
      <c r="D416" s="290"/>
      <c r="E416" s="290"/>
      <c r="F416" s="290"/>
      <c r="G416" s="290"/>
      <c r="H416" s="290"/>
      <c r="I416" s="290"/>
      <c r="J416" s="290"/>
      <c r="K416" s="290"/>
    </row>
    <row r="417" spans="2:29" ht="15.75">
      <c r="B417" s="290"/>
      <c r="C417" s="290" t="s">
        <v>253</v>
      </c>
      <c r="D417" s="290" t="s">
        <v>255</v>
      </c>
      <c r="E417" s="291" t="s">
        <v>425</v>
      </c>
      <c r="F417" s="292" t="s">
        <v>256</v>
      </c>
      <c r="G417" s="290" t="s">
        <v>257</v>
      </c>
      <c r="H417" s="290" t="s">
        <v>258</v>
      </c>
      <c r="I417" s="291" t="s">
        <v>426</v>
      </c>
      <c r="J417" s="295" t="s">
        <v>256</v>
      </c>
      <c r="K417" s="290"/>
    </row>
    <row r="418" spans="2:29" ht="15.75">
      <c r="B418" s="290"/>
      <c r="C418" s="290"/>
      <c r="D418" s="290"/>
      <c r="E418" s="296">
        <v>0.85</v>
      </c>
      <c r="F418" s="290"/>
      <c r="G418" s="290"/>
      <c r="H418" s="290"/>
      <c r="I418" s="296">
        <v>0.82</v>
      </c>
      <c r="J418" s="290"/>
      <c r="K418" s="290"/>
    </row>
    <row r="419" spans="2:29" ht="15.75">
      <c r="B419" s="290"/>
      <c r="C419" s="290"/>
      <c r="D419" s="290"/>
      <c r="E419" s="290"/>
      <c r="F419" s="290"/>
      <c r="G419" s="290"/>
      <c r="H419" s="290"/>
      <c r="I419" s="290"/>
      <c r="J419" s="290"/>
      <c r="K419" s="290"/>
      <c r="T419" s="29">
        <v>0.4</v>
      </c>
      <c r="U419">
        <f>85+(82-85)/85</f>
        <v>84.964705882352945</v>
      </c>
      <c r="W419">
        <f>T419*U419</f>
        <v>33.985882352941182</v>
      </c>
      <c r="Y419" s="29">
        <v>0.6</v>
      </c>
      <c r="Z419">
        <f>82+(82-82)/82</f>
        <v>82</v>
      </c>
      <c r="AA419">
        <f>Y419*Z419</f>
        <v>49.199999999999996</v>
      </c>
      <c r="AC419">
        <f>W419+AA419</f>
        <v>83.185882352941178</v>
      </c>
    </row>
    <row r="420" spans="2:29" ht="15.75">
      <c r="B420" s="290"/>
      <c r="C420" s="290" t="s">
        <v>253</v>
      </c>
      <c r="D420" s="290" t="s">
        <v>427</v>
      </c>
      <c r="E420" s="290"/>
      <c r="F420" s="290" t="s">
        <v>257</v>
      </c>
      <c r="G420" s="290" t="s">
        <v>428</v>
      </c>
      <c r="H420" s="290"/>
      <c r="I420" s="290"/>
      <c r="J420" s="290"/>
      <c r="K420" s="290"/>
      <c r="U420" s="192">
        <f>85+(82-85)/85</f>
        <v>84.964705882352945</v>
      </c>
      <c r="W420" s="192">
        <f>U420*40%</f>
        <v>33.985882352941182</v>
      </c>
      <c r="Z420">
        <f>82+(82-82)/82</f>
        <v>82</v>
      </c>
      <c r="AA420" s="403">
        <f>Z420*60%</f>
        <v>49.199999999999996</v>
      </c>
      <c r="AC420">
        <f>W420+AA420</f>
        <v>83.185882352941178</v>
      </c>
    </row>
    <row r="421" spans="2:29" ht="15.75">
      <c r="B421" s="290"/>
      <c r="C421" s="290"/>
      <c r="D421" s="290"/>
      <c r="E421" s="290"/>
      <c r="F421" s="290"/>
      <c r="G421" s="290"/>
      <c r="H421" s="290"/>
      <c r="I421" s="290"/>
      <c r="J421" s="290"/>
      <c r="K421" s="290"/>
    </row>
    <row r="422" spans="2:29" ht="15.75">
      <c r="B422" s="290"/>
      <c r="C422" s="290" t="s">
        <v>253</v>
      </c>
      <c r="D422" s="401">
        <v>33.99</v>
      </c>
      <c r="E422" s="290"/>
      <c r="F422" s="290" t="s">
        <v>257</v>
      </c>
      <c r="G422" s="290">
        <v>49.2</v>
      </c>
      <c r="H422" s="290"/>
      <c r="I422" s="290"/>
      <c r="J422" s="290"/>
      <c r="K422" s="290"/>
    </row>
    <row r="423" spans="2:29" ht="15.75">
      <c r="B423" s="290"/>
      <c r="C423" s="290"/>
      <c r="D423" s="290"/>
      <c r="E423" s="290"/>
      <c r="F423" s="290"/>
      <c r="G423" s="290"/>
      <c r="H423" s="290"/>
      <c r="I423" s="290"/>
      <c r="J423" s="290"/>
      <c r="K423" s="290"/>
    </row>
    <row r="424" spans="2:29" ht="21">
      <c r="B424" s="290"/>
      <c r="C424" s="290" t="s">
        <v>253</v>
      </c>
      <c r="D424" s="402">
        <f>D422+G422</f>
        <v>83.19</v>
      </c>
      <c r="E424" s="290"/>
      <c r="F424" s="290"/>
      <c r="G424" s="290"/>
      <c r="H424" s="290"/>
      <c r="I424" s="290"/>
      <c r="J424" s="290"/>
      <c r="K424" s="290"/>
    </row>
    <row r="431" spans="2:29" ht="18.75">
      <c r="B431" s="596" t="s">
        <v>277</v>
      </c>
      <c r="C431" s="596"/>
      <c r="D431" s="596"/>
      <c r="E431" s="596"/>
      <c r="F431" s="596"/>
      <c r="G431" s="596"/>
      <c r="H431" s="596"/>
      <c r="I431" s="596"/>
      <c r="J431" s="596"/>
      <c r="K431" s="596"/>
    </row>
    <row r="432" spans="2:29" ht="18.75">
      <c r="B432" s="596" t="s">
        <v>278</v>
      </c>
      <c r="C432" s="596"/>
      <c r="D432" s="596"/>
      <c r="E432" s="596"/>
      <c r="F432" s="596"/>
      <c r="G432" s="596"/>
      <c r="H432" s="596"/>
      <c r="I432" s="596"/>
      <c r="J432" s="596"/>
      <c r="K432" s="596"/>
    </row>
    <row r="433" spans="2:29" ht="18.75">
      <c r="B433" s="596" t="s">
        <v>279</v>
      </c>
      <c r="C433" s="596"/>
      <c r="D433" s="596"/>
      <c r="E433" s="596"/>
      <c r="F433" s="596"/>
      <c r="G433" s="596"/>
      <c r="H433" s="596"/>
      <c r="I433" s="596"/>
      <c r="J433" s="596"/>
      <c r="K433" s="596"/>
    </row>
    <row r="434" spans="2:29" ht="18.75">
      <c r="B434" s="596" t="s">
        <v>248</v>
      </c>
      <c r="C434" s="596"/>
      <c r="D434" s="596"/>
      <c r="E434" s="596"/>
      <c r="F434" s="596"/>
      <c r="G434" s="596"/>
      <c r="H434" s="596"/>
      <c r="I434" s="596"/>
      <c r="J434" s="596"/>
      <c r="K434" s="596"/>
    </row>
    <row r="435" spans="2:29" ht="18.75">
      <c r="B435" s="596" t="s">
        <v>439</v>
      </c>
      <c r="C435" s="596"/>
      <c r="D435" s="596"/>
      <c r="E435" s="596"/>
      <c r="F435" s="596"/>
      <c r="G435" s="596"/>
      <c r="H435" s="596"/>
      <c r="I435" s="596"/>
      <c r="J435" s="596"/>
      <c r="K435" s="596"/>
    </row>
    <row r="437" spans="2:29" ht="15.75">
      <c r="B437" s="290" t="s">
        <v>252</v>
      </c>
      <c r="C437" s="290" t="s">
        <v>253</v>
      </c>
      <c r="D437" s="290" t="s">
        <v>255</v>
      </c>
      <c r="E437" s="291" t="s">
        <v>268</v>
      </c>
      <c r="F437" s="290" t="s">
        <v>257</v>
      </c>
      <c r="G437" s="290" t="s">
        <v>258</v>
      </c>
      <c r="H437" s="291" t="s">
        <v>259</v>
      </c>
      <c r="I437" s="292" t="s">
        <v>256</v>
      </c>
      <c r="J437" s="290"/>
      <c r="K437" s="290"/>
    </row>
    <row r="438" spans="2:29" ht="15.75">
      <c r="B438" s="290"/>
      <c r="C438" s="290"/>
      <c r="D438" s="290"/>
      <c r="E438" s="293" t="s">
        <v>269</v>
      </c>
      <c r="F438" s="290"/>
      <c r="G438" s="290"/>
      <c r="H438" s="294" t="s">
        <v>260</v>
      </c>
      <c r="I438" s="290"/>
      <c r="J438" s="290"/>
      <c r="K438" s="290"/>
    </row>
    <row r="439" spans="2:29" ht="15.75">
      <c r="B439" s="290"/>
      <c r="C439" s="290"/>
      <c r="D439" s="290"/>
      <c r="E439" s="290"/>
      <c r="F439" s="290"/>
      <c r="G439" s="290"/>
      <c r="H439" s="290"/>
      <c r="I439" s="290"/>
      <c r="J439" s="290"/>
      <c r="K439" s="290"/>
    </row>
    <row r="440" spans="2:29" ht="15.75">
      <c r="B440" s="290" t="s">
        <v>261</v>
      </c>
      <c r="C440" s="290" t="s">
        <v>253</v>
      </c>
      <c r="D440" s="290" t="s">
        <v>432</v>
      </c>
      <c r="E440" s="290" t="s">
        <v>263</v>
      </c>
      <c r="F440" s="290"/>
      <c r="G440" s="290"/>
      <c r="H440" s="290"/>
      <c r="I440" s="290"/>
      <c r="J440" s="290"/>
      <c r="K440" s="290" t="s">
        <v>275</v>
      </c>
      <c r="W440">
        <v>81.849999999999994</v>
      </c>
    </row>
    <row r="441" spans="2:29" ht="15.75">
      <c r="B441" s="290"/>
      <c r="C441" s="290"/>
      <c r="D441" s="290" t="s">
        <v>433</v>
      </c>
      <c r="E441" s="290" t="s">
        <v>264</v>
      </c>
      <c r="F441" s="290"/>
      <c r="G441" s="290"/>
      <c r="H441" s="290"/>
      <c r="I441" s="290"/>
      <c r="J441" s="290"/>
      <c r="K441" s="290" t="s">
        <v>420</v>
      </c>
      <c r="W441">
        <v>80.349999999999994</v>
      </c>
    </row>
    <row r="442" spans="2:29" ht="15.75">
      <c r="B442" s="290"/>
      <c r="C442" s="290"/>
      <c r="D442" s="404" t="s">
        <v>434</v>
      </c>
      <c r="E442" s="597" t="s">
        <v>431</v>
      </c>
      <c r="F442" s="597"/>
      <c r="G442" s="597"/>
      <c r="H442" s="597"/>
      <c r="I442" s="597"/>
      <c r="J442" s="290"/>
      <c r="K442" s="290" t="s">
        <v>441</v>
      </c>
      <c r="W442">
        <f>SUM(W440:W441)</f>
        <v>162.19999999999999</v>
      </c>
    </row>
    <row r="443" spans="2:29" ht="15.75">
      <c r="B443" s="290"/>
      <c r="C443" s="290"/>
      <c r="D443" s="290"/>
      <c r="E443" s="290" t="s">
        <v>440</v>
      </c>
      <c r="F443" s="290"/>
      <c r="G443" s="290"/>
      <c r="H443" s="290"/>
      <c r="I443" s="290"/>
      <c r="J443" s="290"/>
      <c r="K443" s="290"/>
      <c r="W443" s="29">
        <f>W442/2*100%</f>
        <v>81.099999999999994</v>
      </c>
    </row>
    <row r="444" spans="2:29" ht="15.75">
      <c r="B444" s="290"/>
      <c r="C444" s="290"/>
      <c r="D444" s="290"/>
      <c r="E444" s="290"/>
      <c r="F444" s="290"/>
      <c r="G444" s="290"/>
      <c r="H444" s="290"/>
      <c r="I444" s="290"/>
      <c r="J444" s="290"/>
      <c r="K444" s="290"/>
    </row>
    <row r="445" spans="2:29" ht="15.75">
      <c r="B445" s="290" t="s">
        <v>252</v>
      </c>
      <c r="C445" s="290" t="s">
        <v>253</v>
      </c>
      <c r="D445" s="290" t="s">
        <v>255</v>
      </c>
      <c r="E445" s="291" t="s">
        <v>267</v>
      </c>
      <c r="F445" s="290" t="s">
        <v>257</v>
      </c>
      <c r="G445" s="290" t="s">
        <v>258</v>
      </c>
      <c r="H445" s="291" t="s">
        <v>259</v>
      </c>
      <c r="I445" s="292" t="s">
        <v>256</v>
      </c>
      <c r="J445" s="290"/>
      <c r="K445" s="290"/>
    </row>
    <row r="446" spans="2:29" ht="15.75">
      <c r="B446" s="290"/>
      <c r="C446" s="290"/>
      <c r="D446" s="290"/>
      <c r="E446" s="293" t="s">
        <v>270</v>
      </c>
      <c r="F446" s="290"/>
      <c r="G446" s="290"/>
      <c r="H446" s="294" t="s">
        <v>260</v>
      </c>
      <c r="I446" s="290"/>
      <c r="J446" s="290"/>
      <c r="K446" s="290"/>
    </row>
    <row r="447" spans="2:29" ht="15.75">
      <c r="B447" s="290"/>
      <c r="C447" s="290"/>
      <c r="D447" s="290"/>
      <c r="E447" s="290"/>
      <c r="F447" s="290"/>
      <c r="G447" s="290"/>
      <c r="H447" s="290"/>
      <c r="I447" s="290"/>
      <c r="J447" s="290"/>
      <c r="K447" s="290"/>
      <c r="W447" s="29">
        <v>0.4</v>
      </c>
      <c r="Y447">
        <f>85+(82-85)/85</f>
        <v>84.964705882352945</v>
      </c>
      <c r="AA447" s="29">
        <v>0.6</v>
      </c>
      <c r="AC447">
        <f>82+(81.35-82)/82</f>
        <v>81.9920731707317</v>
      </c>
    </row>
    <row r="448" spans="2:29" ht="15.75">
      <c r="B448" s="290"/>
      <c r="C448" s="290" t="s">
        <v>253</v>
      </c>
      <c r="D448" s="290" t="s">
        <v>255</v>
      </c>
      <c r="E448" s="291" t="s">
        <v>425</v>
      </c>
      <c r="F448" s="292" t="s">
        <v>256</v>
      </c>
      <c r="G448" s="290" t="s">
        <v>257</v>
      </c>
      <c r="H448" s="290" t="s">
        <v>258</v>
      </c>
      <c r="I448" s="291" t="s">
        <v>456</v>
      </c>
      <c r="J448" s="295" t="s">
        <v>256</v>
      </c>
      <c r="K448" s="290"/>
      <c r="X448">
        <f>W447*Y447</f>
        <v>33.985882352941182</v>
      </c>
      <c r="AB448">
        <f>AA447*AC447</f>
        <v>49.195243902439017</v>
      </c>
    </row>
    <row r="449" spans="2:26" ht="15.75">
      <c r="B449" s="290"/>
      <c r="C449" s="290"/>
      <c r="D449" s="290"/>
      <c r="E449" s="296">
        <v>0.85</v>
      </c>
      <c r="F449" s="290"/>
      <c r="G449" s="290"/>
      <c r="H449" s="290"/>
      <c r="I449" s="296">
        <v>0.82</v>
      </c>
      <c r="J449" s="290"/>
      <c r="K449" s="290"/>
    </row>
    <row r="450" spans="2:26" ht="15.75">
      <c r="B450" s="290"/>
      <c r="C450" s="290"/>
      <c r="D450" s="290"/>
      <c r="E450" s="290"/>
      <c r="F450" s="290"/>
      <c r="G450" s="290"/>
      <c r="H450" s="290"/>
      <c r="I450" s="290"/>
      <c r="J450" s="290"/>
      <c r="K450" s="290"/>
      <c r="Z450" s="46">
        <f>X448+AB448</f>
        <v>83.181126255380207</v>
      </c>
    </row>
    <row r="451" spans="2:26" ht="15.75">
      <c r="B451" s="290"/>
      <c r="C451" s="290" t="s">
        <v>253</v>
      </c>
      <c r="D451" s="290" t="s">
        <v>443</v>
      </c>
      <c r="E451" s="290"/>
      <c r="F451" s="290" t="s">
        <v>257</v>
      </c>
      <c r="G451" s="290" t="s">
        <v>444</v>
      </c>
      <c r="H451" s="290"/>
      <c r="I451" s="290"/>
      <c r="J451" s="290"/>
      <c r="K451" s="290"/>
    </row>
    <row r="452" spans="2:26" ht="15.75">
      <c r="B452" s="290"/>
      <c r="C452" s="290"/>
      <c r="D452" s="290"/>
      <c r="E452" s="290"/>
      <c r="F452" s="290"/>
      <c r="G452" s="290"/>
      <c r="H452" s="290"/>
      <c r="I452" s="290"/>
      <c r="J452" s="290"/>
      <c r="K452" s="290"/>
    </row>
    <row r="453" spans="2:26" ht="15.75">
      <c r="B453" s="290"/>
      <c r="C453" s="290" t="s">
        <v>253</v>
      </c>
      <c r="D453" s="401">
        <v>33.99</v>
      </c>
      <c r="E453" s="290"/>
      <c r="F453" s="290" t="s">
        <v>257</v>
      </c>
      <c r="G453" s="290">
        <v>49.19</v>
      </c>
      <c r="H453" s="290"/>
      <c r="I453" s="290"/>
      <c r="J453" s="290"/>
      <c r="K453" s="290"/>
    </row>
    <row r="454" spans="2:26" ht="15.75">
      <c r="B454" s="290"/>
      <c r="C454" s="290"/>
      <c r="D454" s="290"/>
      <c r="E454" s="290"/>
      <c r="F454" s="290"/>
      <c r="G454" s="290"/>
      <c r="H454" s="290"/>
      <c r="I454" s="290"/>
      <c r="J454" s="290"/>
      <c r="K454" s="290"/>
    </row>
    <row r="455" spans="2:26" ht="21">
      <c r="B455" s="290"/>
      <c r="C455" s="290" t="s">
        <v>253</v>
      </c>
      <c r="D455" s="402">
        <f>D453+G453</f>
        <v>83.18</v>
      </c>
      <c r="E455" s="290"/>
      <c r="F455" s="290"/>
      <c r="G455" s="290"/>
      <c r="H455" s="290"/>
      <c r="I455" s="290"/>
      <c r="J455" s="290"/>
      <c r="K455" s="290"/>
    </row>
  </sheetData>
  <mergeCells count="81">
    <mergeCell ref="B371:K371"/>
    <mergeCell ref="B372:K372"/>
    <mergeCell ref="V1:Y1"/>
    <mergeCell ref="A1:C2"/>
    <mergeCell ref="D1:E1"/>
    <mergeCell ref="F1:K1"/>
    <mergeCell ref="L1:Q1"/>
    <mergeCell ref="R1:U1"/>
    <mergeCell ref="C203:C205"/>
    <mergeCell ref="C242:C254"/>
    <mergeCell ref="C155:C160"/>
    <mergeCell ref="C191:C194"/>
    <mergeCell ref="C180:C184"/>
    <mergeCell ref="C161:C166"/>
    <mergeCell ref="C167:C173"/>
    <mergeCell ref="C226:C241"/>
    <mergeCell ref="C195:C198"/>
    <mergeCell ref="C174:C179"/>
    <mergeCell ref="C206:C208"/>
    <mergeCell ref="BR1:BU1"/>
    <mergeCell ref="Z1:AC1"/>
    <mergeCell ref="AD1:AG1"/>
    <mergeCell ref="AH1:AK1"/>
    <mergeCell ref="AL1:AO1"/>
    <mergeCell ref="AP1:AS1"/>
    <mergeCell ref="AT1:AW1"/>
    <mergeCell ref="AX1:BA1"/>
    <mergeCell ref="BB1:BE1"/>
    <mergeCell ref="BF1:BI1"/>
    <mergeCell ref="BJ1:BM1"/>
    <mergeCell ref="BN1:BQ1"/>
    <mergeCell ref="C271:C304"/>
    <mergeCell ref="C3:C30"/>
    <mergeCell ref="CD4:CE4"/>
    <mergeCell ref="BZ7:BZ9"/>
    <mergeCell ref="CD9:CE9"/>
    <mergeCell ref="C31:C124"/>
    <mergeCell ref="C125:C131"/>
    <mergeCell ref="C132:C141"/>
    <mergeCell ref="C142:C151"/>
    <mergeCell ref="C215:C224"/>
    <mergeCell ref="C255:C270"/>
    <mergeCell ref="C152:C154"/>
    <mergeCell ref="C199:C202"/>
    <mergeCell ref="C212:C214"/>
    <mergeCell ref="C209:C211"/>
    <mergeCell ref="C185:C190"/>
    <mergeCell ref="B369:K369"/>
    <mergeCell ref="B370:K370"/>
    <mergeCell ref="K347:T347"/>
    <mergeCell ref="K348:T348"/>
    <mergeCell ref="K349:T349"/>
    <mergeCell ref="K350:T350"/>
    <mergeCell ref="K364:P367"/>
    <mergeCell ref="B368:K368"/>
    <mergeCell ref="A346:E346"/>
    <mergeCell ref="F346:G346"/>
    <mergeCell ref="K346:T346"/>
    <mergeCell ref="C305:C324"/>
    <mergeCell ref="K336:T336"/>
    <mergeCell ref="K337:T337"/>
    <mergeCell ref="K338:T338"/>
    <mergeCell ref="K339:T339"/>
    <mergeCell ref="K340:T340"/>
    <mergeCell ref="K341:T341"/>
    <mergeCell ref="K342:T342"/>
    <mergeCell ref="K343:T343"/>
    <mergeCell ref="K344:T344"/>
    <mergeCell ref="K345:T345"/>
    <mergeCell ref="B400:K400"/>
    <mergeCell ref="B401:K401"/>
    <mergeCell ref="B402:K402"/>
    <mergeCell ref="E411:I411"/>
    <mergeCell ref="B431:K431"/>
    <mergeCell ref="B403:K403"/>
    <mergeCell ref="B404:K404"/>
    <mergeCell ref="B432:K432"/>
    <mergeCell ref="B433:K433"/>
    <mergeCell ref="B434:K434"/>
    <mergeCell ref="B435:K435"/>
    <mergeCell ref="E442:I442"/>
  </mergeCells>
  <pageMargins left="0.31496062992125984" right="0.19685039370078741" top="0.74803149606299213" bottom="0.74803149606299213" header="0.31496062992125984" footer="0.31496062992125984"/>
  <pageSetup paperSize="9" scale="98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R591"/>
  <sheetViews>
    <sheetView topLeftCell="A472" zoomScale="85" zoomScaleNormal="85" workbookViewId="0">
      <selection activeCell="K434" sqref="K434"/>
    </sheetView>
  </sheetViews>
  <sheetFormatPr defaultRowHeight="15"/>
  <cols>
    <col min="1" max="1" width="4" bestFit="1" customWidth="1"/>
    <col min="2" max="2" width="5" customWidth="1"/>
    <col min="3" max="3" width="5.28515625" customWidth="1"/>
    <col min="4" max="4" width="5.140625" customWidth="1"/>
    <col min="5" max="5" width="4.7109375" customWidth="1"/>
    <col min="6" max="6" width="7.140625" customWidth="1"/>
    <col min="7" max="7" width="5" customWidth="1"/>
    <col min="8" max="8" width="8.85546875" customWidth="1"/>
    <col min="9" max="11" width="6" customWidth="1"/>
    <col min="12" max="17" width="0" hidden="1" customWidth="1"/>
    <col min="18" max="73" width="5.42578125" customWidth="1"/>
    <col min="75" max="75" width="15" customWidth="1"/>
    <col min="76" max="77" width="14.7109375" customWidth="1"/>
    <col min="79" max="79" width="11.42578125" customWidth="1"/>
    <col min="82" max="82" width="7.28515625" customWidth="1"/>
    <col min="83" max="83" width="6.5703125" customWidth="1"/>
    <col min="85" max="85" width="3.5703125" customWidth="1"/>
    <col min="86" max="86" width="4.140625" customWidth="1"/>
    <col min="87" max="87" width="6" customWidth="1"/>
    <col min="88" max="88" width="6.42578125" customWidth="1"/>
    <col min="90" max="91" width="4" customWidth="1"/>
    <col min="92" max="92" width="5.42578125" customWidth="1"/>
    <col min="93" max="93" width="7" customWidth="1"/>
    <col min="95" max="95" width="23.42578125" customWidth="1"/>
  </cols>
  <sheetData>
    <row r="1" spans="1:73">
      <c r="A1" s="601" t="s">
        <v>0</v>
      </c>
      <c r="B1" s="602"/>
      <c r="C1" s="603"/>
      <c r="D1" s="607" t="s">
        <v>1</v>
      </c>
      <c r="E1" s="608"/>
      <c r="F1" s="609" t="s">
        <v>2</v>
      </c>
      <c r="G1" s="610"/>
      <c r="H1" s="610"/>
      <c r="I1" s="610"/>
      <c r="J1" s="610"/>
      <c r="K1" s="611"/>
      <c r="L1" s="612" t="s">
        <v>3</v>
      </c>
      <c r="M1" s="613"/>
      <c r="N1" s="613"/>
      <c r="O1" s="613"/>
      <c r="P1" s="613"/>
      <c r="Q1" s="614"/>
      <c r="R1" s="615">
        <v>1</v>
      </c>
      <c r="S1" s="616"/>
      <c r="T1" s="616"/>
      <c r="U1" s="617"/>
      <c r="V1" s="598">
        <v>2</v>
      </c>
      <c r="W1" s="599"/>
      <c r="X1" s="599"/>
      <c r="Y1" s="600"/>
      <c r="Z1" s="637">
        <v>3</v>
      </c>
      <c r="AA1" s="638"/>
      <c r="AB1" s="638"/>
      <c r="AC1" s="639"/>
      <c r="AD1" s="640">
        <v>4</v>
      </c>
      <c r="AE1" s="641"/>
      <c r="AF1" s="641"/>
      <c r="AG1" s="642"/>
      <c r="AH1" s="643">
        <v>5</v>
      </c>
      <c r="AI1" s="644"/>
      <c r="AJ1" s="644"/>
      <c r="AK1" s="645"/>
      <c r="AL1" s="634">
        <v>6</v>
      </c>
      <c r="AM1" s="635"/>
      <c r="AN1" s="635"/>
      <c r="AO1" s="636"/>
      <c r="AP1" s="646">
        <v>7</v>
      </c>
      <c r="AQ1" s="647"/>
      <c r="AR1" s="647"/>
      <c r="AS1" s="648"/>
      <c r="AT1" s="649">
        <v>8</v>
      </c>
      <c r="AU1" s="650"/>
      <c r="AV1" s="650"/>
      <c r="AW1" s="651"/>
      <c r="AX1" s="615">
        <v>9</v>
      </c>
      <c r="AY1" s="616"/>
      <c r="AZ1" s="616"/>
      <c r="BA1" s="617"/>
      <c r="BB1" s="598">
        <v>10</v>
      </c>
      <c r="BC1" s="599"/>
      <c r="BD1" s="599"/>
      <c r="BE1" s="600"/>
      <c r="BF1" s="637">
        <v>11</v>
      </c>
      <c r="BG1" s="638"/>
      <c r="BH1" s="638"/>
      <c r="BI1" s="639"/>
      <c r="BJ1" s="640">
        <v>12</v>
      </c>
      <c r="BK1" s="641"/>
      <c r="BL1" s="641"/>
      <c r="BM1" s="642"/>
      <c r="BN1" s="643">
        <v>13</v>
      </c>
      <c r="BO1" s="644"/>
      <c r="BP1" s="644"/>
      <c r="BQ1" s="645"/>
      <c r="BR1" s="634">
        <v>14</v>
      </c>
      <c r="BS1" s="635"/>
      <c r="BT1" s="635"/>
      <c r="BU1" s="636"/>
    </row>
    <row r="2" spans="1:73">
      <c r="A2" s="604"/>
      <c r="B2" s="605"/>
      <c r="C2" s="606"/>
      <c r="D2" s="1" t="s">
        <v>4</v>
      </c>
      <c r="E2" s="2" t="s">
        <v>5</v>
      </c>
      <c r="F2" s="3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5" t="s">
        <v>11</v>
      </c>
      <c r="L2" s="6" t="s">
        <v>12</v>
      </c>
      <c r="M2" s="7" t="s">
        <v>13</v>
      </c>
      <c r="N2" s="7" t="s">
        <v>14</v>
      </c>
      <c r="O2" s="7" t="s">
        <v>15</v>
      </c>
      <c r="P2" s="8" t="s">
        <v>16</v>
      </c>
      <c r="Q2" s="8" t="s">
        <v>17</v>
      </c>
      <c r="R2" s="9" t="s">
        <v>18</v>
      </c>
      <c r="S2" s="9" t="s">
        <v>19</v>
      </c>
      <c r="T2" s="9" t="s">
        <v>20</v>
      </c>
      <c r="U2" s="9" t="s">
        <v>21</v>
      </c>
      <c r="V2" s="10" t="s">
        <v>18</v>
      </c>
      <c r="W2" s="10" t="s">
        <v>19</v>
      </c>
      <c r="X2" s="10" t="s">
        <v>20</v>
      </c>
      <c r="Y2" s="10" t="s">
        <v>21</v>
      </c>
      <c r="Z2" s="11" t="s">
        <v>18</v>
      </c>
      <c r="AA2" s="11" t="s">
        <v>19</v>
      </c>
      <c r="AB2" s="11" t="s">
        <v>20</v>
      </c>
      <c r="AC2" s="11" t="s">
        <v>21</v>
      </c>
      <c r="AD2" s="12" t="s">
        <v>18</v>
      </c>
      <c r="AE2" s="12" t="s">
        <v>19</v>
      </c>
      <c r="AF2" s="12" t="s">
        <v>20</v>
      </c>
      <c r="AG2" s="12" t="s">
        <v>21</v>
      </c>
      <c r="AH2" s="13" t="s">
        <v>18</v>
      </c>
      <c r="AI2" s="13" t="s">
        <v>19</v>
      </c>
      <c r="AJ2" s="13" t="s">
        <v>20</v>
      </c>
      <c r="AK2" s="13" t="s">
        <v>21</v>
      </c>
      <c r="AL2" s="14" t="s">
        <v>18</v>
      </c>
      <c r="AM2" s="14" t="s">
        <v>19</v>
      </c>
      <c r="AN2" s="14" t="s">
        <v>20</v>
      </c>
      <c r="AO2" s="14" t="s">
        <v>21</v>
      </c>
      <c r="AP2" s="15" t="s">
        <v>18</v>
      </c>
      <c r="AQ2" s="15" t="s">
        <v>19</v>
      </c>
      <c r="AR2" s="15" t="s">
        <v>20</v>
      </c>
      <c r="AS2" s="15" t="s">
        <v>21</v>
      </c>
      <c r="AT2" s="16" t="s">
        <v>18</v>
      </c>
      <c r="AU2" s="16" t="s">
        <v>19</v>
      </c>
      <c r="AV2" s="16" t="s">
        <v>20</v>
      </c>
      <c r="AW2" s="16" t="s">
        <v>21</v>
      </c>
      <c r="AX2" s="9" t="s">
        <v>18</v>
      </c>
      <c r="AY2" s="9" t="s">
        <v>19</v>
      </c>
      <c r="AZ2" s="9" t="s">
        <v>20</v>
      </c>
      <c r="BA2" s="9" t="s">
        <v>21</v>
      </c>
      <c r="BB2" s="10" t="s">
        <v>18</v>
      </c>
      <c r="BC2" s="10" t="s">
        <v>19</v>
      </c>
      <c r="BD2" s="10" t="s">
        <v>20</v>
      </c>
      <c r="BE2" s="10" t="s">
        <v>21</v>
      </c>
      <c r="BF2" s="11" t="s">
        <v>18</v>
      </c>
      <c r="BG2" s="11" t="s">
        <v>19</v>
      </c>
      <c r="BH2" s="11" t="s">
        <v>20</v>
      </c>
      <c r="BI2" s="11" t="s">
        <v>21</v>
      </c>
      <c r="BJ2" s="12" t="s">
        <v>18</v>
      </c>
      <c r="BK2" s="12" t="s">
        <v>19</v>
      </c>
      <c r="BL2" s="12" t="s">
        <v>20</v>
      </c>
      <c r="BM2" s="12" t="s">
        <v>21</v>
      </c>
      <c r="BN2" s="13" t="s">
        <v>18</v>
      </c>
      <c r="BO2" s="13" t="s">
        <v>19</v>
      </c>
      <c r="BP2" s="13" t="s">
        <v>20</v>
      </c>
      <c r="BQ2" s="13" t="s">
        <v>21</v>
      </c>
      <c r="BR2" s="14" t="s">
        <v>18</v>
      </c>
      <c r="BS2" s="14" t="s">
        <v>19</v>
      </c>
      <c r="BT2" s="14" t="s">
        <v>20</v>
      </c>
      <c r="BU2" s="14" t="s">
        <v>21</v>
      </c>
    </row>
    <row r="3" spans="1:73" ht="15" customHeight="1">
      <c r="A3" s="17">
        <v>1</v>
      </c>
      <c r="B3" s="17">
        <v>1</v>
      </c>
      <c r="C3" s="663" t="s">
        <v>200</v>
      </c>
      <c r="D3" s="18">
        <v>1</v>
      </c>
      <c r="E3" s="19"/>
      <c r="F3" s="20"/>
      <c r="G3" s="20"/>
      <c r="H3" s="20">
        <v>1</v>
      </c>
      <c r="I3" s="20"/>
      <c r="J3" s="20"/>
      <c r="K3" s="20"/>
      <c r="L3" s="20"/>
      <c r="M3" s="20"/>
      <c r="N3" s="20"/>
      <c r="O3" s="20"/>
      <c r="P3" s="19"/>
      <c r="Q3" s="19"/>
      <c r="R3" s="21"/>
      <c r="S3" s="21"/>
      <c r="T3" s="21">
        <v>3</v>
      </c>
      <c r="U3" s="21"/>
      <c r="V3" s="22"/>
      <c r="W3" s="22"/>
      <c r="X3" s="22">
        <v>3</v>
      </c>
      <c r="Y3" s="22"/>
      <c r="Z3" s="23"/>
      <c r="AA3" s="23"/>
      <c r="AB3" s="23"/>
      <c r="AC3" s="23">
        <v>4</v>
      </c>
      <c r="AD3" s="24"/>
      <c r="AE3" s="24"/>
      <c r="AF3" s="24">
        <v>3</v>
      </c>
      <c r="AG3" s="24"/>
      <c r="AH3" s="25"/>
      <c r="AI3" s="25"/>
      <c r="AJ3" s="25">
        <v>3</v>
      </c>
      <c r="AK3" s="25"/>
      <c r="AL3" s="26"/>
      <c r="AM3" s="26"/>
      <c r="AN3" s="26"/>
      <c r="AO3" s="26">
        <v>4</v>
      </c>
      <c r="AP3" s="22"/>
      <c r="AQ3" s="22"/>
      <c r="AR3" s="22">
        <v>3</v>
      </c>
      <c r="AS3" s="22"/>
      <c r="AT3" s="27"/>
      <c r="AU3" s="27"/>
      <c r="AV3" s="27">
        <v>3</v>
      </c>
      <c r="AW3" s="27"/>
      <c r="AX3" s="21"/>
      <c r="AY3" s="21"/>
      <c r="AZ3" s="21">
        <v>3</v>
      </c>
      <c r="BA3" s="21"/>
      <c r="BB3" s="22"/>
      <c r="BC3" s="22"/>
      <c r="BD3" s="22">
        <v>3</v>
      </c>
      <c r="BE3" s="22"/>
      <c r="BF3" s="23"/>
      <c r="BG3" s="23"/>
      <c r="BH3" s="23">
        <v>3</v>
      </c>
      <c r="BI3" s="23"/>
      <c r="BJ3" s="24"/>
      <c r="BK3" s="24"/>
      <c r="BL3" s="24">
        <v>3</v>
      </c>
      <c r="BM3" s="24"/>
      <c r="BN3" s="25"/>
      <c r="BO3" s="25"/>
      <c r="BP3" s="25"/>
      <c r="BQ3" s="25">
        <v>4</v>
      </c>
      <c r="BR3" s="26"/>
      <c r="BS3" s="26"/>
      <c r="BT3" s="26">
        <v>3</v>
      </c>
      <c r="BU3" s="26"/>
    </row>
    <row r="4" spans="1:73">
      <c r="A4" s="17">
        <v>2</v>
      </c>
      <c r="B4" s="17">
        <v>2</v>
      </c>
      <c r="C4" s="664"/>
      <c r="D4" s="18"/>
      <c r="E4" s="19">
        <v>1</v>
      </c>
      <c r="F4" s="20"/>
      <c r="G4" s="20"/>
      <c r="H4" s="20"/>
      <c r="I4" s="20"/>
      <c r="J4" s="20">
        <v>1</v>
      </c>
      <c r="K4" s="20"/>
      <c r="L4" s="20"/>
      <c r="M4" s="20"/>
      <c r="N4" s="20"/>
      <c r="O4" s="20"/>
      <c r="P4" s="19"/>
      <c r="Q4" s="19"/>
      <c r="R4" s="21"/>
      <c r="S4" s="21"/>
      <c r="T4" s="21">
        <v>3</v>
      </c>
      <c r="U4" s="21"/>
      <c r="V4" s="22"/>
      <c r="W4" s="22"/>
      <c r="X4" s="22">
        <v>3</v>
      </c>
      <c r="Y4" s="22"/>
      <c r="Z4" s="23"/>
      <c r="AA4" s="23"/>
      <c r="AB4" s="23">
        <v>3</v>
      </c>
      <c r="AC4" s="23"/>
      <c r="AD4" s="24"/>
      <c r="AE4" s="24"/>
      <c r="AF4" s="24">
        <v>3</v>
      </c>
      <c r="AG4" s="24"/>
      <c r="AH4" s="25"/>
      <c r="AI4" s="25"/>
      <c r="AJ4" s="25">
        <v>3</v>
      </c>
      <c r="AK4" s="25"/>
      <c r="AL4" s="26"/>
      <c r="AM4" s="26"/>
      <c r="AN4" s="26">
        <v>3</v>
      </c>
      <c r="AO4" s="26"/>
      <c r="AP4" s="22"/>
      <c r="AQ4" s="22"/>
      <c r="AR4" s="22">
        <v>3</v>
      </c>
      <c r="AS4" s="22"/>
      <c r="AT4" s="27"/>
      <c r="AU4" s="27"/>
      <c r="AV4" s="27">
        <v>3</v>
      </c>
      <c r="AW4" s="27"/>
      <c r="AX4" s="21"/>
      <c r="AY4" s="21"/>
      <c r="AZ4" s="21">
        <v>3</v>
      </c>
      <c r="BA4" s="21"/>
      <c r="BB4" s="22"/>
      <c r="BC4" s="22"/>
      <c r="BD4" s="22">
        <v>3</v>
      </c>
      <c r="BE4" s="22"/>
      <c r="BF4" s="23"/>
      <c r="BG4" s="23"/>
      <c r="BH4" s="23">
        <v>3</v>
      </c>
      <c r="BI4" s="23"/>
      <c r="BJ4" s="24"/>
      <c r="BK4" s="24"/>
      <c r="BL4" s="24">
        <v>3</v>
      </c>
      <c r="BM4" s="24"/>
      <c r="BN4" s="25"/>
      <c r="BO4" s="25"/>
      <c r="BP4" s="25">
        <v>3</v>
      </c>
      <c r="BQ4" s="25"/>
      <c r="BR4" s="26"/>
      <c r="BS4" s="26"/>
      <c r="BT4" s="26">
        <v>3</v>
      </c>
      <c r="BU4" s="26"/>
    </row>
    <row r="5" spans="1:73">
      <c r="A5" s="17">
        <v>3</v>
      </c>
      <c r="B5" s="17">
        <v>3</v>
      </c>
      <c r="C5" s="664"/>
      <c r="D5" s="18">
        <v>1</v>
      </c>
      <c r="E5" s="19"/>
      <c r="F5" s="20"/>
      <c r="G5" s="20"/>
      <c r="H5" s="20"/>
      <c r="I5" s="20"/>
      <c r="J5" s="20">
        <v>1</v>
      </c>
      <c r="K5" s="20"/>
      <c r="L5" s="20"/>
      <c r="M5" s="20"/>
      <c r="N5" s="20"/>
      <c r="O5" s="20"/>
      <c r="P5" s="19"/>
      <c r="Q5" s="19"/>
      <c r="R5" s="21"/>
      <c r="S5" s="21"/>
      <c r="T5" s="21">
        <v>3</v>
      </c>
      <c r="U5" s="21"/>
      <c r="V5" s="22"/>
      <c r="W5" s="22"/>
      <c r="X5" s="22">
        <v>3</v>
      </c>
      <c r="Y5" s="22"/>
      <c r="Z5" s="23"/>
      <c r="AA5" s="23"/>
      <c r="AB5" s="23">
        <v>3</v>
      </c>
      <c r="AC5" s="23"/>
      <c r="AD5" s="24"/>
      <c r="AE5" s="24"/>
      <c r="AF5" s="24">
        <v>3</v>
      </c>
      <c r="AG5" s="24"/>
      <c r="AH5" s="25"/>
      <c r="AI5" s="25"/>
      <c r="AJ5" s="25">
        <v>3</v>
      </c>
      <c r="AK5" s="25"/>
      <c r="AL5" s="26"/>
      <c r="AM5" s="26"/>
      <c r="AN5" s="26">
        <v>3</v>
      </c>
      <c r="AO5" s="26"/>
      <c r="AP5" s="22"/>
      <c r="AQ5" s="22"/>
      <c r="AR5" s="22">
        <v>3</v>
      </c>
      <c r="AS5" s="22"/>
      <c r="AT5" s="27"/>
      <c r="AU5" s="27"/>
      <c r="AV5" s="27">
        <v>3</v>
      </c>
      <c r="AW5" s="27"/>
      <c r="AX5" s="21"/>
      <c r="AY5" s="21"/>
      <c r="AZ5" s="21">
        <v>3</v>
      </c>
      <c r="BA5" s="21"/>
      <c r="BB5" s="22"/>
      <c r="BC5" s="22"/>
      <c r="BD5" s="22">
        <v>3</v>
      </c>
      <c r="BE5" s="22"/>
      <c r="BF5" s="23"/>
      <c r="BG5" s="23"/>
      <c r="BH5" s="23">
        <v>3</v>
      </c>
      <c r="BI5" s="23"/>
      <c r="BJ5" s="24"/>
      <c r="BK5" s="24"/>
      <c r="BL5" s="24">
        <v>3</v>
      </c>
      <c r="BM5" s="24"/>
      <c r="BN5" s="25"/>
      <c r="BO5" s="25"/>
      <c r="BP5" s="25">
        <v>3</v>
      </c>
      <c r="BQ5" s="25"/>
      <c r="BR5" s="26"/>
      <c r="BS5" s="26"/>
      <c r="BT5" s="26">
        <v>3</v>
      </c>
      <c r="BU5" s="26"/>
    </row>
    <row r="6" spans="1:73">
      <c r="A6" s="17">
        <v>4</v>
      </c>
      <c r="B6" s="17">
        <v>4</v>
      </c>
      <c r="C6" s="664"/>
      <c r="D6" s="18">
        <v>1</v>
      </c>
      <c r="E6" s="19"/>
      <c r="F6" s="20"/>
      <c r="G6" s="20"/>
      <c r="H6" s="20">
        <v>1</v>
      </c>
      <c r="I6" s="20"/>
      <c r="J6" s="20"/>
      <c r="K6" s="20"/>
      <c r="L6" s="20"/>
      <c r="M6" s="20"/>
      <c r="N6" s="20"/>
      <c r="O6" s="20"/>
      <c r="P6" s="19"/>
      <c r="Q6" s="19"/>
      <c r="R6" s="21"/>
      <c r="S6" s="21"/>
      <c r="T6" s="21">
        <v>3</v>
      </c>
      <c r="U6" s="21"/>
      <c r="V6" s="22"/>
      <c r="W6" s="22"/>
      <c r="X6" s="22">
        <v>3</v>
      </c>
      <c r="Y6" s="22"/>
      <c r="Z6" s="23"/>
      <c r="AA6" s="23"/>
      <c r="AB6" s="23">
        <v>3</v>
      </c>
      <c r="AC6" s="23"/>
      <c r="AD6" s="24"/>
      <c r="AE6" s="24"/>
      <c r="AF6" s="24">
        <v>3</v>
      </c>
      <c r="AG6" s="24"/>
      <c r="AH6" s="25"/>
      <c r="AI6" s="25"/>
      <c r="AJ6" s="25">
        <v>3</v>
      </c>
      <c r="AK6" s="25"/>
      <c r="AL6" s="26"/>
      <c r="AM6" s="26"/>
      <c r="AN6" s="26">
        <v>3</v>
      </c>
      <c r="AO6" s="26"/>
      <c r="AP6" s="22"/>
      <c r="AQ6" s="22"/>
      <c r="AR6" s="22">
        <v>3</v>
      </c>
      <c r="AS6" s="22"/>
      <c r="AT6" s="27"/>
      <c r="AU6" s="27"/>
      <c r="AV6" s="27">
        <v>3</v>
      </c>
      <c r="AW6" s="27"/>
      <c r="AX6" s="21"/>
      <c r="AY6" s="21"/>
      <c r="AZ6" s="21">
        <v>3</v>
      </c>
      <c r="BA6" s="21"/>
      <c r="BB6" s="22"/>
      <c r="BC6" s="22"/>
      <c r="BD6" s="22">
        <v>3</v>
      </c>
      <c r="BE6" s="22"/>
      <c r="BF6" s="23"/>
      <c r="BG6" s="23"/>
      <c r="BH6" s="23">
        <v>3</v>
      </c>
      <c r="BI6" s="23"/>
      <c r="BJ6" s="24"/>
      <c r="BK6" s="24"/>
      <c r="BL6" s="24">
        <v>3</v>
      </c>
      <c r="BM6" s="24"/>
      <c r="BN6" s="25"/>
      <c r="BO6" s="25"/>
      <c r="BP6" s="25">
        <v>3</v>
      </c>
      <c r="BQ6" s="25"/>
      <c r="BR6" s="26"/>
      <c r="BS6" s="26"/>
      <c r="BT6" s="26">
        <v>3</v>
      </c>
      <c r="BU6" s="26"/>
    </row>
    <row r="7" spans="1:73">
      <c r="A7" s="17">
        <v>5</v>
      </c>
      <c r="B7" s="17">
        <v>5</v>
      </c>
      <c r="C7" s="664"/>
      <c r="D7" s="18">
        <v>1</v>
      </c>
      <c r="E7" s="19"/>
      <c r="F7" s="20"/>
      <c r="G7" s="20"/>
      <c r="H7" s="20">
        <v>1</v>
      </c>
      <c r="I7" s="20"/>
      <c r="J7" s="20"/>
      <c r="K7" s="20"/>
      <c r="L7" s="20"/>
      <c r="M7" s="20"/>
      <c r="N7" s="20"/>
      <c r="O7" s="20"/>
      <c r="P7" s="19"/>
      <c r="Q7" s="19"/>
      <c r="R7" s="21"/>
      <c r="S7" s="21"/>
      <c r="T7" s="21">
        <v>3</v>
      </c>
      <c r="U7" s="21"/>
      <c r="V7" s="22"/>
      <c r="W7" s="22"/>
      <c r="X7" s="22">
        <v>3</v>
      </c>
      <c r="Y7" s="22"/>
      <c r="Z7" s="23"/>
      <c r="AA7" s="23"/>
      <c r="AB7" s="23">
        <v>3</v>
      </c>
      <c r="AC7" s="23"/>
      <c r="AD7" s="24"/>
      <c r="AE7" s="24"/>
      <c r="AF7" s="24">
        <v>3</v>
      </c>
      <c r="AG7" s="24"/>
      <c r="AH7" s="25"/>
      <c r="AI7" s="25"/>
      <c r="AJ7" s="25">
        <v>3</v>
      </c>
      <c r="AK7" s="25"/>
      <c r="AL7" s="26"/>
      <c r="AM7" s="26"/>
      <c r="AN7" s="26">
        <v>3</v>
      </c>
      <c r="AO7" s="26"/>
      <c r="AP7" s="22"/>
      <c r="AQ7" s="22"/>
      <c r="AR7" s="22">
        <v>3</v>
      </c>
      <c r="AS7" s="22"/>
      <c r="AT7" s="27"/>
      <c r="AU7" s="27"/>
      <c r="AV7" s="27">
        <v>3</v>
      </c>
      <c r="AW7" s="27"/>
      <c r="AX7" s="21"/>
      <c r="AY7" s="21"/>
      <c r="AZ7" s="21">
        <v>3</v>
      </c>
      <c r="BA7" s="21"/>
      <c r="BB7" s="22"/>
      <c r="BC7" s="22"/>
      <c r="BD7" s="22">
        <v>3</v>
      </c>
      <c r="BE7" s="22"/>
      <c r="BF7" s="23"/>
      <c r="BG7" s="23"/>
      <c r="BH7" s="23">
        <v>3</v>
      </c>
      <c r="BI7" s="23"/>
      <c r="BJ7" s="24"/>
      <c r="BK7" s="24"/>
      <c r="BL7" s="24">
        <v>3</v>
      </c>
      <c r="BM7" s="24"/>
      <c r="BN7" s="25"/>
      <c r="BO7" s="25"/>
      <c r="BP7" s="25">
        <v>3</v>
      </c>
      <c r="BQ7" s="25"/>
      <c r="BR7" s="26"/>
      <c r="BS7" s="26"/>
      <c r="BT7" s="26">
        <v>3</v>
      </c>
      <c r="BU7" s="26"/>
    </row>
    <row r="8" spans="1:73">
      <c r="A8" s="17">
        <v>6</v>
      </c>
      <c r="B8" s="17">
        <v>6</v>
      </c>
      <c r="C8" s="664"/>
      <c r="D8" s="18"/>
      <c r="E8" s="19">
        <v>1</v>
      </c>
      <c r="F8" s="20">
        <v>1</v>
      </c>
      <c r="G8" s="20"/>
      <c r="H8" s="20"/>
      <c r="I8" s="20"/>
      <c r="J8" s="20"/>
      <c r="K8" s="20"/>
      <c r="L8" s="20"/>
      <c r="M8" s="20"/>
      <c r="N8" s="20"/>
      <c r="O8" s="20"/>
      <c r="P8" s="19"/>
      <c r="Q8" s="19"/>
      <c r="R8" s="21"/>
      <c r="S8" s="21"/>
      <c r="T8" s="21"/>
      <c r="U8" s="21">
        <v>4</v>
      </c>
      <c r="V8" s="22"/>
      <c r="W8" s="22"/>
      <c r="X8" s="22"/>
      <c r="Y8" s="22">
        <v>4</v>
      </c>
      <c r="Z8" s="23"/>
      <c r="AA8" s="23"/>
      <c r="AB8" s="23"/>
      <c r="AC8" s="23">
        <v>4</v>
      </c>
      <c r="AD8" s="24"/>
      <c r="AE8" s="24"/>
      <c r="AF8" s="24"/>
      <c r="AG8" s="24">
        <v>4</v>
      </c>
      <c r="AH8" s="25"/>
      <c r="AI8" s="25"/>
      <c r="AJ8" s="25"/>
      <c r="AK8" s="25">
        <v>4</v>
      </c>
      <c r="AL8" s="26"/>
      <c r="AM8" s="26"/>
      <c r="AN8" s="26"/>
      <c r="AO8" s="26">
        <v>4</v>
      </c>
      <c r="AP8" s="22"/>
      <c r="AQ8" s="22"/>
      <c r="AR8" s="22"/>
      <c r="AS8" s="22">
        <v>4</v>
      </c>
      <c r="AT8" s="27"/>
      <c r="AU8" s="27"/>
      <c r="AV8" s="27"/>
      <c r="AW8" s="27">
        <v>4</v>
      </c>
      <c r="AX8" s="21"/>
      <c r="AY8" s="21"/>
      <c r="AZ8" s="21"/>
      <c r="BA8" s="21">
        <v>4</v>
      </c>
      <c r="BB8" s="22"/>
      <c r="BC8" s="22"/>
      <c r="BD8" s="22"/>
      <c r="BE8" s="22">
        <v>4</v>
      </c>
      <c r="BF8" s="23"/>
      <c r="BG8" s="23"/>
      <c r="BH8" s="23"/>
      <c r="BI8" s="23">
        <v>4</v>
      </c>
      <c r="BJ8" s="24"/>
      <c r="BK8" s="24"/>
      <c r="BL8" s="24"/>
      <c r="BM8" s="24">
        <v>4</v>
      </c>
      <c r="BN8" s="25"/>
      <c r="BO8" s="25"/>
      <c r="BP8" s="25"/>
      <c r="BQ8" s="25">
        <v>4</v>
      </c>
      <c r="BR8" s="26"/>
      <c r="BS8" s="26"/>
      <c r="BT8" s="26"/>
      <c r="BU8" s="26">
        <v>4</v>
      </c>
    </row>
    <row r="9" spans="1:73">
      <c r="A9" s="17">
        <v>7</v>
      </c>
      <c r="B9" s="17">
        <v>7</v>
      </c>
      <c r="C9" s="664"/>
      <c r="D9" s="18">
        <v>1</v>
      </c>
      <c r="E9" s="19"/>
      <c r="F9" s="20"/>
      <c r="G9" s="20"/>
      <c r="H9" s="20">
        <v>1</v>
      </c>
      <c r="I9" s="20"/>
      <c r="J9" s="20"/>
      <c r="K9" s="20"/>
      <c r="L9" s="20"/>
      <c r="M9" s="20"/>
      <c r="N9" s="20"/>
      <c r="O9" s="20"/>
      <c r="P9" s="19"/>
      <c r="Q9" s="19"/>
      <c r="R9" s="21"/>
      <c r="S9" s="21"/>
      <c r="T9" s="21">
        <v>3</v>
      </c>
      <c r="U9" s="21"/>
      <c r="V9" s="22"/>
      <c r="W9" s="22"/>
      <c r="X9" s="22">
        <v>3</v>
      </c>
      <c r="Y9" s="22"/>
      <c r="Z9" s="23"/>
      <c r="AA9" s="23"/>
      <c r="AB9" s="23">
        <v>3</v>
      </c>
      <c r="AC9" s="23"/>
      <c r="AD9" s="24"/>
      <c r="AE9" s="24"/>
      <c r="AF9" s="24">
        <v>3</v>
      </c>
      <c r="AG9" s="24"/>
      <c r="AH9" s="25"/>
      <c r="AI9" s="25"/>
      <c r="AJ9" s="25">
        <v>3</v>
      </c>
      <c r="AK9" s="25"/>
      <c r="AL9" s="26"/>
      <c r="AM9" s="26"/>
      <c r="AN9" s="26">
        <v>3</v>
      </c>
      <c r="AO9" s="26"/>
      <c r="AP9" s="22"/>
      <c r="AQ9" s="22"/>
      <c r="AR9" s="22">
        <v>3</v>
      </c>
      <c r="AS9" s="22"/>
      <c r="AT9" s="27"/>
      <c r="AU9" s="27"/>
      <c r="AV9" s="27">
        <v>3</v>
      </c>
      <c r="AW9" s="27"/>
      <c r="AX9" s="21"/>
      <c r="AY9" s="21"/>
      <c r="AZ9" s="21">
        <v>3</v>
      </c>
      <c r="BA9" s="21"/>
      <c r="BB9" s="22"/>
      <c r="BC9" s="22"/>
      <c r="BD9" s="22">
        <v>3</v>
      </c>
      <c r="BE9" s="22"/>
      <c r="BF9" s="23"/>
      <c r="BG9" s="23"/>
      <c r="BH9" s="23">
        <v>3</v>
      </c>
      <c r="BI9" s="23"/>
      <c r="BJ9" s="24"/>
      <c r="BK9" s="24"/>
      <c r="BL9" s="24">
        <v>3</v>
      </c>
      <c r="BM9" s="24"/>
      <c r="BN9" s="25"/>
      <c r="BO9" s="25"/>
      <c r="BP9" s="25">
        <v>3</v>
      </c>
      <c r="BQ9" s="25"/>
      <c r="BR9" s="26"/>
      <c r="BS9" s="26"/>
      <c r="BT9" s="26">
        <v>3</v>
      </c>
      <c r="BU9" s="26"/>
    </row>
    <row r="10" spans="1:73">
      <c r="A10" s="17">
        <v>8</v>
      </c>
      <c r="B10" s="17">
        <v>8</v>
      </c>
      <c r="C10" s="664"/>
      <c r="D10" s="18">
        <v>1</v>
      </c>
      <c r="E10" s="19"/>
      <c r="F10" s="20"/>
      <c r="G10" s="20"/>
      <c r="H10" s="20">
        <v>1</v>
      </c>
      <c r="I10" s="20"/>
      <c r="J10" s="20"/>
      <c r="K10" s="20"/>
      <c r="L10" s="20"/>
      <c r="M10" s="20"/>
      <c r="N10" s="20"/>
      <c r="O10" s="20"/>
      <c r="P10" s="19"/>
      <c r="Q10" s="19"/>
      <c r="R10" s="21"/>
      <c r="S10" s="21"/>
      <c r="T10" s="21"/>
      <c r="U10" s="21">
        <v>4</v>
      </c>
      <c r="V10" s="22"/>
      <c r="W10" s="22"/>
      <c r="X10" s="22">
        <v>3</v>
      </c>
      <c r="Y10" s="22"/>
      <c r="Z10" s="23"/>
      <c r="AA10" s="23"/>
      <c r="AB10" s="23">
        <v>3</v>
      </c>
      <c r="AC10" s="23"/>
      <c r="AD10" s="24"/>
      <c r="AE10" s="24"/>
      <c r="AF10" s="24">
        <v>3</v>
      </c>
      <c r="AG10" s="24"/>
      <c r="AH10" s="25"/>
      <c r="AI10" s="25"/>
      <c r="AJ10" s="25">
        <v>3</v>
      </c>
      <c r="AK10" s="25"/>
      <c r="AL10" s="26"/>
      <c r="AM10" s="26"/>
      <c r="AN10" s="26">
        <v>3</v>
      </c>
      <c r="AO10" s="26"/>
      <c r="AP10" s="22"/>
      <c r="AQ10" s="22"/>
      <c r="AR10" s="22">
        <v>3</v>
      </c>
      <c r="AS10" s="22"/>
      <c r="AT10" s="27"/>
      <c r="AU10" s="27"/>
      <c r="AV10" s="27">
        <v>3</v>
      </c>
      <c r="AW10" s="27"/>
      <c r="AX10" s="21"/>
      <c r="AY10" s="21"/>
      <c r="AZ10" s="21">
        <v>3</v>
      </c>
      <c r="BA10" s="21"/>
      <c r="BB10" s="22"/>
      <c r="BC10" s="22"/>
      <c r="BD10" s="22">
        <v>3</v>
      </c>
      <c r="BE10" s="22"/>
      <c r="BF10" s="23"/>
      <c r="BG10" s="23"/>
      <c r="BH10" s="23">
        <v>3</v>
      </c>
      <c r="BI10" s="23"/>
      <c r="BJ10" s="24"/>
      <c r="BK10" s="24"/>
      <c r="BL10" s="24">
        <v>3</v>
      </c>
      <c r="BM10" s="24"/>
      <c r="BN10" s="25"/>
      <c r="BO10" s="25"/>
      <c r="BP10" s="25"/>
      <c r="BQ10" s="25">
        <v>4</v>
      </c>
      <c r="BR10" s="26"/>
      <c r="BS10" s="26"/>
      <c r="BT10" s="26"/>
      <c r="BU10" s="26">
        <v>4</v>
      </c>
    </row>
    <row r="11" spans="1:73">
      <c r="A11" s="17">
        <v>9</v>
      </c>
      <c r="B11" s="17">
        <v>9</v>
      </c>
      <c r="C11" s="664"/>
      <c r="D11" s="18"/>
      <c r="E11" s="19">
        <v>1</v>
      </c>
      <c r="F11" s="20"/>
      <c r="G11" s="20"/>
      <c r="H11" s="20">
        <v>1</v>
      </c>
      <c r="I11" s="20"/>
      <c r="J11" s="20"/>
      <c r="K11" s="20"/>
      <c r="L11" s="20"/>
      <c r="M11" s="20"/>
      <c r="N11" s="20"/>
      <c r="O11" s="20"/>
      <c r="P11" s="19"/>
      <c r="Q11" s="19"/>
      <c r="R11" s="21"/>
      <c r="S11" s="21"/>
      <c r="T11" s="21">
        <v>3</v>
      </c>
      <c r="U11" s="21"/>
      <c r="V11" s="22"/>
      <c r="W11" s="22"/>
      <c r="X11" s="22">
        <v>3</v>
      </c>
      <c r="Y11" s="22"/>
      <c r="Z11" s="23"/>
      <c r="AA11" s="23"/>
      <c r="AB11" s="23">
        <v>3</v>
      </c>
      <c r="AC11" s="23"/>
      <c r="AD11" s="24"/>
      <c r="AE11" s="24"/>
      <c r="AF11" s="24">
        <v>3</v>
      </c>
      <c r="AG11" s="24"/>
      <c r="AH11" s="25"/>
      <c r="AI11" s="25"/>
      <c r="AJ11" s="25"/>
      <c r="AK11" s="25">
        <v>4</v>
      </c>
      <c r="AL11" s="26"/>
      <c r="AM11" s="26"/>
      <c r="AN11" s="26">
        <v>3</v>
      </c>
      <c r="AO11" s="26"/>
      <c r="AP11" s="22"/>
      <c r="AQ11" s="22"/>
      <c r="AR11" s="22">
        <v>3</v>
      </c>
      <c r="AS11" s="22"/>
      <c r="AT11" s="27"/>
      <c r="AU11" s="27"/>
      <c r="AV11" s="27">
        <v>3</v>
      </c>
      <c r="AW11" s="27"/>
      <c r="AX11" s="21"/>
      <c r="AY11" s="21"/>
      <c r="AZ11" s="21">
        <v>3</v>
      </c>
      <c r="BA11" s="21"/>
      <c r="BB11" s="22"/>
      <c r="BC11" s="22"/>
      <c r="BD11" s="22">
        <v>3</v>
      </c>
      <c r="BE11" s="22"/>
      <c r="BF11" s="23"/>
      <c r="BG11" s="23"/>
      <c r="BH11" s="23">
        <v>3</v>
      </c>
      <c r="BI11" s="23"/>
      <c r="BJ11" s="24"/>
      <c r="BK11" s="24"/>
      <c r="BL11" s="24">
        <v>3</v>
      </c>
      <c r="BM11" s="24"/>
      <c r="BN11" s="25"/>
      <c r="BO11" s="25"/>
      <c r="BP11" s="25">
        <v>3</v>
      </c>
      <c r="BQ11" s="25"/>
      <c r="BR11" s="26"/>
      <c r="BS11" s="26"/>
      <c r="BT11" s="26">
        <v>3</v>
      </c>
      <c r="BU11" s="26"/>
    </row>
    <row r="12" spans="1:73">
      <c r="A12" s="17">
        <v>10</v>
      </c>
      <c r="B12" s="17">
        <v>10</v>
      </c>
      <c r="C12" s="664"/>
      <c r="D12" s="18"/>
      <c r="E12" s="19">
        <v>1</v>
      </c>
      <c r="F12" s="20"/>
      <c r="G12" s="20">
        <v>1</v>
      </c>
      <c r="H12" s="20"/>
      <c r="I12" s="20"/>
      <c r="J12" s="20"/>
      <c r="K12" s="20"/>
      <c r="L12" s="20"/>
      <c r="M12" s="20"/>
      <c r="N12" s="20"/>
      <c r="O12" s="20"/>
      <c r="P12" s="19"/>
      <c r="Q12" s="19"/>
      <c r="R12" s="21"/>
      <c r="S12" s="21"/>
      <c r="T12" s="21">
        <v>3</v>
      </c>
      <c r="U12" s="21"/>
      <c r="V12" s="22"/>
      <c r="W12" s="22"/>
      <c r="X12" s="22">
        <v>3</v>
      </c>
      <c r="Y12" s="22"/>
      <c r="Z12" s="23"/>
      <c r="AA12" s="23"/>
      <c r="AB12" s="23"/>
      <c r="AC12" s="23">
        <v>4</v>
      </c>
      <c r="AD12" s="24"/>
      <c r="AE12" s="24"/>
      <c r="AF12" s="24">
        <v>3</v>
      </c>
      <c r="AG12" s="24"/>
      <c r="AH12" s="25"/>
      <c r="AI12" s="25"/>
      <c r="AJ12" s="25">
        <v>3</v>
      </c>
      <c r="AK12" s="25"/>
      <c r="AL12" s="26"/>
      <c r="AM12" s="26"/>
      <c r="AN12" s="26">
        <v>3</v>
      </c>
      <c r="AO12" s="26"/>
      <c r="AP12" s="22"/>
      <c r="AQ12" s="22"/>
      <c r="AR12" s="22">
        <v>3</v>
      </c>
      <c r="AS12" s="22"/>
      <c r="AT12" s="27"/>
      <c r="AU12" s="27"/>
      <c r="AV12" s="27">
        <v>3</v>
      </c>
      <c r="AW12" s="27"/>
      <c r="AX12" s="21"/>
      <c r="AY12" s="21"/>
      <c r="AZ12" s="21"/>
      <c r="BA12" s="21">
        <v>4</v>
      </c>
      <c r="BB12" s="22"/>
      <c r="BC12" s="22"/>
      <c r="BD12" s="22">
        <v>3</v>
      </c>
      <c r="BE12" s="22"/>
      <c r="BF12" s="23"/>
      <c r="BG12" s="23"/>
      <c r="BH12" s="23"/>
      <c r="BI12" s="23">
        <v>4</v>
      </c>
      <c r="BJ12" s="24"/>
      <c r="BK12" s="24"/>
      <c r="BL12" s="24"/>
      <c r="BM12" s="24">
        <v>4</v>
      </c>
      <c r="BN12" s="25"/>
      <c r="BO12" s="25"/>
      <c r="BP12" s="25"/>
      <c r="BQ12" s="25">
        <v>4</v>
      </c>
      <c r="BR12" s="26"/>
      <c r="BS12" s="26"/>
      <c r="BT12" s="26"/>
      <c r="BU12" s="26">
        <v>4</v>
      </c>
    </row>
    <row r="13" spans="1:73">
      <c r="A13" s="17">
        <v>11</v>
      </c>
      <c r="B13" s="17">
        <v>11</v>
      </c>
      <c r="C13" s="664"/>
      <c r="D13" s="18">
        <v>1</v>
      </c>
      <c r="E13" s="19"/>
      <c r="F13" s="20"/>
      <c r="G13" s="20"/>
      <c r="H13" s="20">
        <v>1</v>
      </c>
      <c r="I13" s="20"/>
      <c r="J13" s="20"/>
      <c r="K13" s="20"/>
      <c r="L13" s="20"/>
      <c r="M13" s="20"/>
      <c r="N13" s="20"/>
      <c r="O13" s="20"/>
      <c r="P13" s="19"/>
      <c r="Q13" s="19"/>
      <c r="R13" s="21"/>
      <c r="S13" s="21"/>
      <c r="T13" s="21">
        <v>3</v>
      </c>
      <c r="U13" s="21"/>
      <c r="V13" s="22"/>
      <c r="W13" s="22"/>
      <c r="X13" s="22">
        <v>3</v>
      </c>
      <c r="Y13" s="22"/>
      <c r="Z13" s="23"/>
      <c r="AA13" s="23"/>
      <c r="AB13" s="23">
        <v>3</v>
      </c>
      <c r="AC13" s="23"/>
      <c r="AD13" s="24"/>
      <c r="AE13" s="24"/>
      <c r="AF13" s="24">
        <v>3</v>
      </c>
      <c r="AG13" s="24"/>
      <c r="AH13" s="25"/>
      <c r="AI13" s="25"/>
      <c r="AJ13" s="25">
        <v>3</v>
      </c>
      <c r="AK13" s="25"/>
      <c r="AL13" s="26"/>
      <c r="AM13" s="26"/>
      <c r="AN13" s="26">
        <v>3</v>
      </c>
      <c r="AO13" s="26"/>
      <c r="AP13" s="22"/>
      <c r="AQ13" s="22"/>
      <c r="AR13" s="22">
        <v>3</v>
      </c>
      <c r="AS13" s="22"/>
      <c r="AT13" s="27"/>
      <c r="AU13" s="27"/>
      <c r="AV13" s="27">
        <v>3</v>
      </c>
      <c r="AW13" s="27"/>
      <c r="AX13" s="21"/>
      <c r="AY13" s="21"/>
      <c r="AZ13" s="21">
        <v>3</v>
      </c>
      <c r="BA13" s="21"/>
      <c r="BB13" s="22"/>
      <c r="BC13" s="22"/>
      <c r="BD13" s="22">
        <v>3</v>
      </c>
      <c r="BE13" s="22"/>
      <c r="BF13" s="23"/>
      <c r="BG13" s="23"/>
      <c r="BH13" s="23">
        <v>3</v>
      </c>
      <c r="BI13" s="23"/>
      <c r="BJ13" s="24"/>
      <c r="BK13" s="24"/>
      <c r="BL13" s="24">
        <v>3</v>
      </c>
      <c r="BM13" s="24"/>
      <c r="BN13" s="25"/>
      <c r="BO13" s="25"/>
      <c r="BP13" s="25"/>
      <c r="BQ13" s="25">
        <v>4</v>
      </c>
      <c r="BR13" s="26"/>
      <c r="BS13" s="26"/>
      <c r="BT13" s="26"/>
      <c r="BU13" s="26">
        <v>4</v>
      </c>
    </row>
    <row r="14" spans="1:73">
      <c r="A14" s="17">
        <v>12</v>
      </c>
      <c r="B14" s="17">
        <v>12</v>
      </c>
      <c r="C14" s="664"/>
      <c r="D14" s="18">
        <v>1</v>
      </c>
      <c r="E14" s="19"/>
      <c r="F14" s="20"/>
      <c r="G14" s="20">
        <v>1</v>
      </c>
      <c r="H14" s="20"/>
      <c r="I14" s="20"/>
      <c r="J14" s="20"/>
      <c r="K14" s="20"/>
      <c r="L14" s="20"/>
      <c r="M14" s="20"/>
      <c r="N14" s="20"/>
      <c r="O14" s="20"/>
      <c r="P14" s="19"/>
      <c r="Q14" s="19"/>
      <c r="R14" s="21"/>
      <c r="S14" s="21"/>
      <c r="T14" s="21">
        <v>3</v>
      </c>
      <c r="U14" s="21"/>
      <c r="V14" s="22"/>
      <c r="W14" s="22"/>
      <c r="X14" s="22">
        <v>3</v>
      </c>
      <c r="Y14" s="22"/>
      <c r="Z14" s="23"/>
      <c r="AA14" s="23"/>
      <c r="AB14" s="23">
        <v>3</v>
      </c>
      <c r="AC14" s="23"/>
      <c r="AD14" s="24"/>
      <c r="AE14" s="24"/>
      <c r="AF14" s="24">
        <v>3</v>
      </c>
      <c r="AG14" s="24"/>
      <c r="AH14" s="25"/>
      <c r="AI14" s="25"/>
      <c r="AJ14" s="25">
        <v>3</v>
      </c>
      <c r="AK14" s="25"/>
      <c r="AL14" s="26"/>
      <c r="AM14" s="26"/>
      <c r="AN14" s="26">
        <v>3</v>
      </c>
      <c r="AO14" s="26"/>
      <c r="AP14" s="22"/>
      <c r="AQ14" s="22"/>
      <c r="AR14" s="22">
        <v>3</v>
      </c>
      <c r="AS14" s="22"/>
      <c r="AT14" s="27"/>
      <c r="AU14" s="27"/>
      <c r="AV14" s="27">
        <v>3</v>
      </c>
      <c r="AW14" s="27"/>
      <c r="AX14" s="21"/>
      <c r="AY14" s="21"/>
      <c r="AZ14" s="21">
        <v>3</v>
      </c>
      <c r="BA14" s="21"/>
      <c r="BB14" s="22"/>
      <c r="BC14" s="22"/>
      <c r="BD14" s="22">
        <v>3</v>
      </c>
      <c r="BE14" s="22"/>
      <c r="BF14" s="23"/>
      <c r="BG14" s="23"/>
      <c r="BH14" s="23">
        <v>3</v>
      </c>
      <c r="BI14" s="23"/>
      <c r="BJ14" s="24"/>
      <c r="BK14" s="24"/>
      <c r="BL14" s="24">
        <v>3</v>
      </c>
      <c r="BM14" s="24"/>
      <c r="BN14" s="25"/>
      <c r="BO14" s="25"/>
      <c r="BP14" s="25">
        <v>3</v>
      </c>
      <c r="BQ14" s="25"/>
      <c r="BR14" s="26"/>
      <c r="BS14" s="26"/>
      <c r="BT14" s="26">
        <v>3</v>
      </c>
      <c r="BU14" s="26"/>
    </row>
    <row r="15" spans="1:73">
      <c r="A15" s="17">
        <v>13</v>
      </c>
      <c r="B15" s="17">
        <v>13</v>
      </c>
      <c r="C15" s="664"/>
      <c r="D15" s="18">
        <v>1</v>
      </c>
      <c r="E15" s="19"/>
      <c r="F15" s="20"/>
      <c r="G15" s="20"/>
      <c r="H15" s="20">
        <v>1</v>
      </c>
      <c r="I15" s="20"/>
      <c r="J15" s="20"/>
      <c r="K15" s="20"/>
      <c r="L15" s="20"/>
      <c r="M15" s="20"/>
      <c r="N15" s="20"/>
      <c r="O15" s="20"/>
      <c r="P15" s="19"/>
      <c r="Q15" s="19"/>
      <c r="R15" s="21"/>
      <c r="S15" s="21"/>
      <c r="T15" s="21">
        <v>3</v>
      </c>
      <c r="U15" s="21"/>
      <c r="V15" s="22"/>
      <c r="W15" s="22"/>
      <c r="X15" s="22">
        <v>3</v>
      </c>
      <c r="Y15" s="22"/>
      <c r="Z15" s="23"/>
      <c r="AA15" s="23"/>
      <c r="AB15" s="23">
        <v>3</v>
      </c>
      <c r="AC15" s="23"/>
      <c r="AD15" s="24"/>
      <c r="AE15" s="24"/>
      <c r="AF15" s="24">
        <v>3</v>
      </c>
      <c r="AG15" s="24"/>
      <c r="AH15" s="25"/>
      <c r="AI15" s="25"/>
      <c r="AJ15" s="25">
        <v>3</v>
      </c>
      <c r="AK15" s="25"/>
      <c r="AL15" s="26"/>
      <c r="AM15" s="26"/>
      <c r="AN15" s="26">
        <v>3</v>
      </c>
      <c r="AO15" s="26"/>
      <c r="AP15" s="22"/>
      <c r="AQ15" s="22"/>
      <c r="AR15" s="22">
        <v>3</v>
      </c>
      <c r="AS15" s="22"/>
      <c r="AT15" s="27"/>
      <c r="AU15" s="27"/>
      <c r="AV15" s="27">
        <v>3</v>
      </c>
      <c r="AW15" s="27"/>
      <c r="AX15" s="21"/>
      <c r="AY15" s="21"/>
      <c r="AZ15" s="21"/>
      <c r="BA15" s="21">
        <v>4</v>
      </c>
      <c r="BB15" s="22"/>
      <c r="BC15" s="22"/>
      <c r="BD15" s="22">
        <v>3</v>
      </c>
      <c r="BE15" s="22"/>
      <c r="BF15" s="23"/>
      <c r="BG15" s="23"/>
      <c r="BH15" s="23">
        <v>3</v>
      </c>
      <c r="BI15" s="23"/>
      <c r="BJ15" s="24"/>
      <c r="BK15" s="24"/>
      <c r="BL15" s="24">
        <v>3</v>
      </c>
      <c r="BM15" s="24"/>
      <c r="BN15" s="25"/>
      <c r="BO15" s="25"/>
      <c r="BP15" s="25"/>
      <c r="BQ15" s="25">
        <v>4</v>
      </c>
      <c r="BR15" s="26"/>
      <c r="BS15" s="26"/>
      <c r="BT15" s="26"/>
      <c r="BU15" s="26">
        <v>4</v>
      </c>
    </row>
    <row r="16" spans="1:73">
      <c r="A16" s="17">
        <v>14</v>
      </c>
      <c r="B16" s="17">
        <v>14</v>
      </c>
      <c r="C16" s="664"/>
      <c r="D16" s="18">
        <v>1</v>
      </c>
      <c r="E16" s="19"/>
      <c r="F16" s="20"/>
      <c r="G16" s="20">
        <v>1</v>
      </c>
      <c r="H16" s="20"/>
      <c r="I16" s="20"/>
      <c r="J16" s="20"/>
      <c r="K16" s="20"/>
      <c r="L16" s="20"/>
      <c r="M16" s="20"/>
      <c r="N16" s="20"/>
      <c r="O16" s="20"/>
      <c r="P16" s="19"/>
      <c r="Q16" s="19"/>
      <c r="R16" s="21"/>
      <c r="S16" s="21"/>
      <c r="T16" s="21"/>
      <c r="U16" s="21">
        <v>4</v>
      </c>
      <c r="V16" s="22"/>
      <c r="W16" s="22"/>
      <c r="X16" s="22"/>
      <c r="Y16" s="22">
        <v>4</v>
      </c>
      <c r="Z16" s="23"/>
      <c r="AA16" s="23"/>
      <c r="AB16" s="23"/>
      <c r="AC16" s="23">
        <v>4</v>
      </c>
      <c r="AD16" s="24"/>
      <c r="AE16" s="24"/>
      <c r="AF16" s="24"/>
      <c r="AG16" s="24">
        <v>4</v>
      </c>
      <c r="AH16" s="25"/>
      <c r="AI16" s="25"/>
      <c r="AJ16" s="25"/>
      <c r="AK16" s="25">
        <v>4</v>
      </c>
      <c r="AL16" s="26"/>
      <c r="AM16" s="26"/>
      <c r="AN16" s="26"/>
      <c r="AO16" s="26">
        <v>4</v>
      </c>
      <c r="AP16" s="22"/>
      <c r="AQ16" s="22"/>
      <c r="AR16" s="22"/>
      <c r="AS16" s="22">
        <v>4</v>
      </c>
      <c r="AT16" s="27"/>
      <c r="AU16" s="27"/>
      <c r="AV16" s="27"/>
      <c r="AW16" s="27">
        <v>4</v>
      </c>
      <c r="AX16" s="21"/>
      <c r="AY16" s="21"/>
      <c r="AZ16" s="21"/>
      <c r="BA16" s="21">
        <v>4</v>
      </c>
      <c r="BB16" s="22"/>
      <c r="BC16" s="22"/>
      <c r="BD16" s="22"/>
      <c r="BE16" s="22">
        <v>4</v>
      </c>
      <c r="BF16" s="23"/>
      <c r="BG16" s="23"/>
      <c r="BH16" s="23"/>
      <c r="BI16" s="23">
        <v>4</v>
      </c>
      <c r="BJ16" s="24"/>
      <c r="BK16" s="24"/>
      <c r="BL16" s="24"/>
      <c r="BM16" s="24">
        <v>4</v>
      </c>
      <c r="BN16" s="25"/>
      <c r="BO16" s="25"/>
      <c r="BP16" s="25"/>
      <c r="BQ16" s="25">
        <v>4</v>
      </c>
      <c r="BR16" s="26"/>
      <c r="BS16" s="26"/>
      <c r="BT16" s="26"/>
      <c r="BU16" s="26">
        <v>4</v>
      </c>
    </row>
    <row r="17" spans="1:122">
      <c r="A17" s="17">
        <v>15</v>
      </c>
      <c r="B17" s="17">
        <v>15</v>
      </c>
      <c r="C17" s="664"/>
      <c r="D17" s="18">
        <v>1</v>
      </c>
      <c r="E17" s="19"/>
      <c r="F17" s="20"/>
      <c r="G17" s="20"/>
      <c r="H17" s="20"/>
      <c r="I17" s="20"/>
      <c r="J17" s="20">
        <v>1</v>
      </c>
      <c r="K17" s="20"/>
      <c r="L17" s="20"/>
      <c r="M17" s="20"/>
      <c r="N17" s="20"/>
      <c r="O17" s="20"/>
      <c r="P17" s="19"/>
      <c r="Q17" s="19"/>
      <c r="R17" s="21"/>
      <c r="S17" s="21"/>
      <c r="T17" s="21"/>
      <c r="U17" s="21">
        <v>4</v>
      </c>
      <c r="V17" s="22"/>
      <c r="W17" s="22"/>
      <c r="X17" s="22"/>
      <c r="Y17" s="22">
        <v>4</v>
      </c>
      <c r="Z17" s="23"/>
      <c r="AA17" s="23"/>
      <c r="AB17" s="23"/>
      <c r="AC17" s="23">
        <v>4</v>
      </c>
      <c r="AD17" s="24"/>
      <c r="AE17" s="24"/>
      <c r="AF17" s="24"/>
      <c r="AG17" s="24">
        <v>4</v>
      </c>
      <c r="AH17" s="25"/>
      <c r="AI17" s="25"/>
      <c r="AJ17" s="25"/>
      <c r="AK17" s="25">
        <v>4</v>
      </c>
      <c r="AL17" s="26"/>
      <c r="AM17" s="26"/>
      <c r="AN17" s="26"/>
      <c r="AO17" s="26">
        <v>4</v>
      </c>
      <c r="AP17" s="22"/>
      <c r="AQ17" s="22"/>
      <c r="AR17" s="22"/>
      <c r="AS17" s="22">
        <v>4</v>
      </c>
      <c r="AT17" s="27"/>
      <c r="AU17" s="27"/>
      <c r="AV17" s="27"/>
      <c r="AW17" s="27">
        <v>4</v>
      </c>
      <c r="AX17" s="21"/>
      <c r="AY17" s="21"/>
      <c r="AZ17" s="21"/>
      <c r="BA17" s="21">
        <v>4</v>
      </c>
      <c r="BB17" s="22"/>
      <c r="BC17" s="22"/>
      <c r="BD17" s="22"/>
      <c r="BE17" s="22">
        <v>4</v>
      </c>
      <c r="BF17" s="23"/>
      <c r="BG17" s="23"/>
      <c r="BH17" s="23">
        <v>3</v>
      </c>
      <c r="BI17" s="23"/>
      <c r="BJ17" s="24"/>
      <c r="BK17" s="24"/>
      <c r="BL17" s="24">
        <v>3</v>
      </c>
      <c r="BM17" s="24"/>
      <c r="BN17" s="25"/>
      <c r="BO17" s="25"/>
      <c r="BP17" s="25"/>
      <c r="BQ17" s="25">
        <v>4</v>
      </c>
      <c r="BR17" s="26"/>
      <c r="BS17" s="26"/>
      <c r="BT17" s="26">
        <v>3</v>
      </c>
      <c r="BU17" s="26"/>
    </row>
    <row r="18" spans="1:122">
      <c r="A18" s="17">
        <v>16</v>
      </c>
      <c r="B18" s="17">
        <v>16</v>
      </c>
      <c r="C18" s="664"/>
      <c r="D18" s="18"/>
      <c r="E18" s="19">
        <v>1</v>
      </c>
      <c r="F18" s="20"/>
      <c r="G18" s="20"/>
      <c r="H18" s="20"/>
      <c r="I18" s="20">
        <v>1</v>
      </c>
      <c r="J18" s="20"/>
      <c r="K18" s="20"/>
      <c r="L18" s="20"/>
      <c r="M18" s="20"/>
      <c r="N18" s="20"/>
      <c r="O18" s="20"/>
      <c r="P18" s="19"/>
      <c r="Q18" s="19"/>
      <c r="R18" s="21"/>
      <c r="S18" s="21"/>
      <c r="T18" s="21">
        <v>3</v>
      </c>
      <c r="U18" s="21"/>
      <c r="V18" s="22"/>
      <c r="W18" s="22"/>
      <c r="X18" s="22">
        <v>3</v>
      </c>
      <c r="Y18" s="22"/>
      <c r="Z18" s="23"/>
      <c r="AA18" s="23"/>
      <c r="AB18" s="23">
        <v>3</v>
      </c>
      <c r="AC18" s="23"/>
      <c r="AD18" s="24"/>
      <c r="AE18" s="24"/>
      <c r="AF18" s="24">
        <v>3</v>
      </c>
      <c r="AG18" s="24"/>
      <c r="AH18" s="25"/>
      <c r="AI18" s="25"/>
      <c r="AJ18" s="25">
        <v>3</v>
      </c>
      <c r="AK18" s="25"/>
      <c r="AL18" s="26"/>
      <c r="AM18" s="26"/>
      <c r="AN18" s="26">
        <v>3</v>
      </c>
      <c r="AO18" s="26"/>
      <c r="AP18" s="22"/>
      <c r="AQ18" s="22"/>
      <c r="AR18" s="22">
        <v>3</v>
      </c>
      <c r="AS18" s="22"/>
      <c r="AT18" s="27"/>
      <c r="AU18" s="27"/>
      <c r="AV18" s="27">
        <v>3</v>
      </c>
      <c r="AW18" s="27"/>
      <c r="AX18" s="21"/>
      <c r="AY18" s="21"/>
      <c r="AZ18" s="21">
        <v>3</v>
      </c>
      <c r="BA18" s="21"/>
      <c r="BB18" s="22"/>
      <c r="BC18" s="22"/>
      <c r="BD18" s="22">
        <v>3</v>
      </c>
      <c r="BE18" s="22"/>
      <c r="BF18" s="23"/>
      <c r="BG18" s="23"/>
      <c r="BH18" s="23"/>
      <c r="BI18" s="23">
        <v>4</v>
      </c>
      <c r="BJ18" s="24"/>
      <c r="BK18" s="24"/>
      <c r="BL18" s="24">
        <v>3</v>
      </c>
      <c r="BM18" s="24"/>
      <c r="BN18" s="25"/>
      <c r="BO18" s="25"/>
      <c r="BP18" s="25">
        <v>3</v>
      </c>
      <c r="BQ18" s="25"/>
      <c r="BR18" s="26"/>
      <c r="BS18" s="26"/>
      <c r="BT18" s="26">
        <v>3</v>
      </c>
      <c r="BU18" s="26"/>
    </row>
    <row r="19" spans="1:122">
      <c r="A19" s="17">
        <v>17</v>
      </c>
      <c r="B19" s="17">
        <v>17</v>
      </c>
      <c r="C19" s="664"/>
      <c r="D19" s="18"/>
      <c r="E19" s="19">
        <v>1</v>
      </c>
      <c r="F19" s="20"/>
      <c r="G19" s="20"/>
      <c r="H19" s="20">
        <v>1</v>
      </c>
      <c r="I19" s="20"/>
      <c r="J19" s="20"/>
      <c r="K19" s="20"/>
      <c r="L19" s="20"/>
      <c r="M19" s="20"/>
      <c r="N19" s="20"/>
      <c r="O19" s="20"/>
      <c r="P19" s="19"/>
      <c r="Q19" s="19"/>
      <c r="R19" s="21"/>
      <c r="S19" s="21"/>
      <c r="T19" s="21"/>
      <c r="U19" s="21">
        <v>4</v>
      </c>
      <c r="V19" s="22"/>
      <c r="W19" s="22"/>
      <c r="X19" s="22"/>
      <c r="Y19" s="22">
        <v>4</v>
      </c>
      <c r="Z19" s="23"/>
      <c r="AA19" s="23"/>
      <c r="AB19" s="23"/>
      <c r="AC19" s="23">
        <v>4</v>
      </c>
      <c r="AD19" s="24"/>
      <c r="AE19" s="24"/>
      <c r="AF19" s="24">
        <v>3</v>
      </c>
      <c r="AG19" s="24"/>
      <c r="AH19" s="25"/>
      <c r="AI19" s="25"/>
      <c r="AJ19" s="25">
        <v>3</v>
      </c>
      <c r="AK19" s="25"/>
      <c r="AL19" s="26"/>
      <c r="AM19" s="26"/>
      <c r="AN19" s="26"/>
      <c r="AO19" s="26">
        <v>4</v>
      </c>
      <c r="AP19" s="22"/>
      <c r="AQ19" s="22"/>
      <c r="AR19" s="22">
        <v>3</v>
      </c>
      <c r="AS19" s="22"/>
      <c r="AT19" s="27"/>
      <c r="AU19" s="27"/>
      <c r="AV19" s="27">
        <v>3</v>
      </c>
      <c r="AW19" s="27"/>
      <c r="AX19" s="21"/>
      <c r="AY19" s="21"/>
      <c r="AZ19" s="21"/>
      <c r="BA19" s="21">
        <v>4</v>
      </c>
      <c r="BB19" s="22"/>
      <c r="BC19" s="22"/>
      <c r="BD19" s="22">
        <v>3</v>
      </c>
      <c r="BE19" s="22"/>
      <c r="BF19" s="23"/>
      <c r="BG19" s="23"/>
      <c r="BH19" s="23">
        <v>3</v>
      </c>
      <c r="BI19" s="23"/>
      <c r="BJ19" s="24"/>
      <c r="BK19" s="24"/>
      <c r="BL19" s="24"/>
      <c r="BM19" s="24">
        <v>4</v>
      </c>
      <c r="BN19" s="25"/>
      <c r="BO19" s="25"/>
      <c r="BP19" s="25">
        <v>3</v>
      </c>
      <c r="BQ19" s="25"/>
      <c r="BR19" s="26"/>
      <c r="BS19" s="26"/>
      <c r="BT19" s="26">
        <v>3</v>
      </c>
      <c r="BU19" s="26"/>
    </row>
    <row r="20" spans="1:122">
      <c r="A20" s="17">
        <v>18</v>
      </c>
      <c r="B20" s="17">
        <v>18</v>
      </c>
      <c r="C20" s="664"/>
      <c r="D20" s="18"/>
      <c r="E20" s="19">
        <v>1</v>
      </c>
      <c r="F20" s="20"/>
      <c r="G20" s="20"/>
      <c r="H20" s="20">
        <v>1</v>
      </c>
      <c r="I20" s="20"/>
      <c r="J20" s="20"/>
      <c r="K20" s="20"/>
      <c r="L20" s="20"/>
      <c r="M20" s="20"/>
      <c r="N20" s="20"/>
      <c r="O20" s="20"/>
      <c r="P20" s="19"/>
      <c r="Q20" s="19"/>
      <c r="R20" s="21"/>
      <c r="S20" s="21"/>
      <c r="T20" s="21">
        <v>3</v>
      </c>
      <c r="U20" s="21"/>
      <c r="V20" s="22"/>
      <c r="W20" s="22"/>
      <c r="X20" s="22">
        <v>3</v>
      </c>
      <c r="Y20" s="22"/>
      <c r="Z20" s="23"/>
      <c r="AA20" s="23"/>
      <c r="AB20" s="23">
        <v>3</v>
      </c>
      <c r="AC20" s="23"/>
      <c r="AD20" s="24"/>
      <c r="AE20" s="24"/>
      <c r="AF20" s="24">
        <v>3</v>
      </c>
      <c r="AG20" s="24"/>
      <c r="AH20" s="25"/>
      <c r="AI20" s="25"/>
      <c r="AJ20" s="25">
        <v>3</v>
      </c>
      <c r="AK20" s="25"/>
      <c r="AL20" s="26"/>
      <c r="AM20" s="26"/>
      <c r="AN20" s="26">
        <v>3</v>
      </c>
      <c r="AO20" s="26"/>
      <c r="AP20" s="22"/>
      <c r="AQ20" s="22"/>
      <c r="AR20" s="22">
        <v>3</v>
      </c>
      <c r="AS20" s="22"/>
      <c r="AT20" s="27"/>
      <c r="AU20" s="27"/>
      <c r="AV20" s="27">
        <v>3</v>
      </c>
      <c r="AW20" s="27"/>
      <c r="AX20" s="21"/>
      <c r="AY20" s="21"/>
      <c r="AZ20" s="21">
        <v>3</v>
      </c>
      <c r="BA20" s="21"/>
      <c r="BB20" s="22"/>
      <c r="BC20" s="22"/>
      <c r="BD20" s="22">
        <v>3</v>
      </c>
      <c r="BE20" s="22"/>
      <c r="BF20" s="23"/>
      <c r="BG20" s="23"/>
      <c r="BH20" s="23">
        <v>3</v>
      </c>
      <c r="BI20" s="23"/>
      <c r="BJ20" s="24"/>
      <c r="BK20" s="24"/>
      <c r="BL20" s="24">
        <v>3</v>
      </c>
      <c r="BM20" s="24"/>
      <c r="BN20" s="25"/>
      <c r="BO20" s="25"/>
      <c r="BP20" s="25">
        <v>3</v>
      </c>
      <c r="BQ20" s="25"/>
      <c r="BR20" s="26"/>
      <c r="BS20" s="26"/>
      <c r="BT20" s="26">
        <v>3</v>
      </c>
      <c r="BU20" s="26"/>
    </row>
    <row r="21" spans="1:122">
      <c r="A21" s="17">
        <v>19</v>
      </c>
      <c r="B21" s="17">
        <v>19</v>
      </c>
      <c r="C21" s="664"/>
      <c r="D21" s="18"/>
      <c r="E21" s="19">
        <v>1</v>
      </c>
      <c r="F21" s="20"/>
      <c r="G21" s="20"/>
      <c r="H21" s="20"/>
      <c r="I21" s="20"/>
      <c r="J21" s="20">
        <v>1</v>
      </c>
      <c r="K21" s="20"/>
      <c r="L21" s="20"/>
      <c r="M21" s="20"/>
      <c r="N21" s="20"/>
      <c r="O21" s="20"/>
      <c r="P21" s="19"/>
      <c r="Q21" s="19"/>
      <c r="R21" s="21"/>
      <c r="S21" s="21"/>
      <c r="T21" s="21">
        <v>3</v>
      </c>
      <c r="U21" s="21"/>
      <c r="V21" s="22"/>
      <c r="W21" s="22"/>
      <c r="X21" s="22">
        <v>3</v>
      </c>
      <c r="Y21" s="22"/>
      <c r="Z21" s="23"/>
      <c r="AA21" s="23"/>
      <c r="AB21" s="23">
        <v>3</v>
      </c>
      <c r="AC21" s="23"/>
      <c r="AD21" s="24"/>
      <c r="AE21" s="24"/>
      <c r="AF21" s="24">
        <v>3</v>
      </c>
      <c r="AG21" s="24"/>
      <c r="AH21" s="25"/>
      <c r="AI21" s="25"/>
      <c r="AJ21" s="25">
        <v>3</v>
      </c>
      <c r="AK21" s="25"/>
      <c r="AL21" s="26"/>
      <c r="AM21" s="26"/>
      <c r="AN21" s="26">
        <v>3</v>
      </c>
      <c r="AO21" s="26"/>
      <c r="AP21" s="22"/>
      <c r="AQ21" s="22"/>
      <c r="AR21" s="22">
        <v>3</v>
      </c>
      <c r="AS21" s="22"/>
      <c r="AT21" s="27"/>
      <c r="AU21" s="27"/>
      <c r="AV21" s="27">
        <v>3</v>
      </c>
      <c r="AW21" s="27"/>
      <c r="AX21" s="21"/>
      <c r="AY21" s="21"/>
      <c r="AZ21" s="21"/>
      <c r="BA21" s="21">
        <v>4</v>
      </c>
      <c r="BB21" s="22"/>
      <c r="BC21" s="22"/>
      <c r="BD21" s="22">
        <v>3</v>
      </c>
      <c r="BE21" s="22"/>
      <c r="BF21" s="23"/>
      <c r="BG21" s="23"/>
      <c r="BH21" s="23">
        <v>3</v>
      </c>
      <c r="BI21" s="23"/>
      <c r="BJ21" s="24"/>
      <c r="BK21" s="24"/>
      <c r="BL21" s="24">
        <v>3</v>
      </c>
      <c r="BM21" s="24"/>
      <c r="BN21" s="25"/>
      <c r="BO21" s="25"/>
      <c r="BP21" s="25">
        <v>3</v>
      </c>
      <c r="BQ21" s="25"/>
      <c r="BR21" s="26"/>
      <c r="BS21" s="26"/>
      <c r="BT21" s="26">
        <v>3</v>
      </c>
      <c r="BU21" s="26"/>
    </row>
    <row r="22" spans="1:122">
      <c r="A22" s="17">
        <v>20</v>
      </c>
      <c r="B22" s="17">
        <v>20</v>
      </c>
      <c r="C22" s="664"/>
      <c r="D22" s="18">
        <v>1</v>
      </c>
      <c r="E22" s="19"/>
      <c r="F22" s="20"/>
      <c r="G22" s="20"/>
      <c r="H22" s="20"/>
      <c r="I22" s="20"/>
      <c r="J22" s="20">
        <v>1</v>
      </c>
      <c r="K22" s="20"/>
      <c r="L22" s="20"/>
      <c r="M22" s="20"/>
      <c r="N22" s="20"/>
      <c r="O22" s="20"/>
      <c r="P22" s="19"/>
      <c r="Q22" s="19"/>
      <c r="R22" s="21"/>
      <c r="S22" s="21"/>
      <c r="T22" s="21">
        <v>3</v>
      </c>
      <c r="U22" s="21"/>
      <c r="V22" s="22"/>
      <c r="W22" s="22"/>
      <c r="X22" s="22">
        <v>3</v>
      </c>
      <c r="Y22" s="22"/>
      <c r="Z22" s="23"/>
      <c r="AA22" s="23"/>
      <c r="AB22" s="23">
        <v>3</v>
      </c>
      <c r="AC22" s="23"/>
      <c r="AD22" s="24"/>
      <c r="AE22" s="24"/>
      <c r="AF22" s="24">
        <v>3</v>
      </c>
      <c r="AG22" s="24"/>
      <c r="AH22" s="25"/>
      <c r="AI22" s="25"/>
      <c r="AJ22" s="25">
        <v>3</v>
      </c>
      <c r="AK22" s="25"/>
      <c r="AL22" s="26"/>
      <c r="AM22" s="26"/>
      <c r="AN22" s="26">
        <v>3</v>
      </c>
      <c r="AO22" s="26"/>
      <c r="AP22" s="22"/>
      <c r="AQ22" s="22"/>
      <c r="AR22" s="22">
        <v>3</v>
      </c>
      <c r="AS22" s="22"/>
      <c r="AT22" s="27"/>
      <c r="AU22" s="27"/>
      <c r="AV22" s="27">
        <v>3</v>
      </c>
      <c r="AW22" s="27"/>
      <c r="AX22" s="21"/>
      <c r="AY22" s="21"/>
      <c r="AZ22" s="21">
        <v>3</v>
      </c>
      <c r="BA22" s="21"/>
      <c r="BB22" s="22"/>
      <c r="BC22" s="22"/>
      <c r="BD22" s="22">
        <v>3</v>
      </c>
      <c r="BE22" s="22"/>
      <c r="BF22" s="23"/>
      <c r="BG22" s="23"/>
      <c r="BH22" s="23">
        <v>3</v>
      </c>
      <c r="BI22" s="23"/>
      <c r="BJ22" s="24"/>
      <c r="BK22" s="24"/>
      <c r="BL22" s="24">
        <v>3</v>
      </c>
      <c r="BM22" s="24"/>
      <c r="BN22" s="25"/>
      <c r="BO22" s="25"/>
      <c r="BP22" s="25">
        <v>3</v>
      </c>
      <c r="BQ22" s="25"/>
      <c r="BR22" s="26"/>
      <c r="BS22" s="26"/>
      <c r="BT22" s="26">
        <v>3</v>
      </c>
      <c r="BU22" s="26"/>
    </row>
    <row r="23" spans="1:122">
      <c r="A23" s="17">
        <v>21</v>
      </c>
      <c r="B23" s="17">
        <v>21</v>
      </c>
      <c r="C23" s="664"/>
      <c r="D23" s="18"/>
      <c r="E23" s="19">
        <v>1</v>
      </c>
      <c r="F23" s="20">
        <v>1</v>
      </c>
      <c r="G23" s="20"/>
      <c r="H23" s="20"/>
      <c r="I23" s="20"/>
      <c r="J23" s="20"/>
      <c r="K23" s="20"/>
      <c r="L23" s="20"/>
      <c r="M23" s="20"/>
      <c r="N23" s="20"/>
      <c r="O23" s="20"/>
      <c r="P23" s="19"/>
      <c r="Q23" s="19"/>
      <c r="R23" s="21"/>
      <c r="S23" s="21"/>
      <c r="T23" s="21">
        <v>3</v>
      </c>
      <c r="U23" s="21"/>
      <c r="V23" s="22"/>
      <c r="W23" s="22"/>
      <c r="X23" s="22">
        <v>3</v>
      </c>
      <c r="Y23" s="22"/>
      <c r="Z23" s="23"/>
      <c r="AA23" s="23"/>
      <c r="AB23" s="23"/>
      <c r="AC23" s="23">
        <v>4</v>
      </c>
      <c r="AD23" s="24"/>
      <c r="AE23" s="24"/>
      <c r="AF23" s="24">
        <v>3</v>
      </c>
      <c r="AG23" s="24"/>
      <c r="AH23" s="25"/>
      <c r="AI23" s="25"/>
      <c r="AJ23" s="25"/>
      <c r="AK23" s="25">
        <v>4</v>
      </c>
      <c r="AL23" s="26"/>
      <c r="AM23" s="26"/>
      <c r="AN23" s="26"/>
      <c r="AO23" s="26">
        <v>4</v>
      </c>
      <c r="AP23" s="22"/>
      <c r="AQ23" s="22"/>
      <c r="AR23" s="22">
        <v>3</v>
      </c>
      <c r="AS23" s="22"/>
      <c r="AT23" s="27"/>
      <c r="AU23" s="27"/>
      <c r="AV23" s="27">
        <v>3</v>
      </c>
      <c r="AW23" s="27"/>
      <c r="AX23" s="21"/>
      <c r="AY23" s="21"/>
      <c r="AZ23" s="21"/>
      <c r="BA23" s="21">
        <v>4</v>
      </c>
      <c r="BB23" s="22"/>
      <c r="BC23" s="22"/>
      <c r="BD23" s="22"/>
      <c r="BE23" s="22">
        <v>4</v>
      </c>
      <c r="BF23" s="23"/>
      <c r="BG23" s="23"/>
      <c r="BH23" s="23"/>
      <c r="BI23" s="23">
        <v>4</v>
      </c>
      <c r="BJ23" s="24"/>
      <c r="BK23" s="24"/>
      <c r="BL23" s="24"/>
      <c r="BM23" s="24">
        <v>4</v>
      </c>
      <c r="BN23" s="25"/>
      <c r="BO23" s="25"/>
      <c r="BP23" s="25"/>
      <c r="BQ23" s="25">
        <v>4</v>
      </c>
      <c r="BR23" s="26"/>
      <c r="BS23" s="26"/>
      <c r="BT23" s="26"/>
      <c r="BU23" s="26">
        <v>4</v>
      </c>
    </row>
    <row r="24" spans="1:122">
      <c r="A24" s="17">
        <v>22</v>
      </c>
      <c r="B24" s="17">
        <v>22</v>
      </c>
      <c r="C24" s="664"/>
      <c r="D24" s="18"/>
      <c r="E24" s="19">
        <v>1</v>
      </c>
      <c r="F24" s="20"/>
      <c r="G24" s="20"/>
      <c r="H24" s="20"/>
      <c r="I24" s="20">
        <v>1</v>
      </c>
      <c r="J24" s="20"/>
      <c r="K24" s="20"/>
      <c r="L24" s="20"/>
      <c r="M24" s="20"/>
      <c r="N24" s="20"/>
      <c r="O24" s="20"/>
      <c r="P24" s="19"/>
      <c r="Q24" s="19"/>
      <c r="R24" s="21"/>
      <c r="S24" s="21"/>
      <c r="T24" s="21">
        <v>3</v>
      </c>
      <c r="U24" s="21"/>
      <c r="V24" s="22"/>
      <c r="W24" s="22"/>
      <c r="X24" s="22">
        <v>3</v>
      </c>
      <c r="Y24" s="22"/>
      <c r="Z24" s="23"/>
      <c r="AA24" s="23"/>
      <c r="AB24" s="23">
        <v>3</v>
      </c>
      <c r="AC24" s="23"/>
      <c r="AD24" s="24"/>
      <c r="AE24" s="24"/>
      <c r="AF24" s="24">
        <v>3</v>
      </c>
      <c r="AG24" s="24"/>
      <c r="AH24" s="25"/>
      <c r="AI24" s="25"/>
      <c r="AJ24" s="25">
        <v>3</v>
      </c>
      <c r="AK24" s="25"/>
      <c r="AL24" s="26"/>
      <c r="AM24" s="26"/>
      <c r="AN24" s="26">
        <v>3</v>
      </c>
      <c r="AO24" s="26"/>
      <c r="AP24" s="22"/>
      <c r="AQ24" s="22"/>
      <c r="AR24" s="22">
        <v>3</v>
      </c>
      <c r="AS24" s="22"/>
      <c r="AT24" s="27"/>
      <c r="AU24" s="27"/>
      <c r="AV24" s="27">
        <v>3</v>
      </c>
      <c r="AW24" s="27"/>
      <c r="AX24" s="21"/>
      <c r="AY24" s="21"/>
      <c r="AZ24" s="21"/>
      <c r="BA24" s="21">
        <v>4</v>
      </c>
      <c r="BB24" s="22"/>
      <c r="BC24" s="22"/>
      <c r="BD24" s="22">
        <v>3</v>
      </c>
      <c r="BE24" s="22"/>
      <c r="BF24" s="23"/>
      <c r="BG24" s="23"/>
      <c r="BH24" s="23"/>
      <c r="BI24" s="23">
        <v>4</v>
      </c>
      <c r="BJ24" s="24"/>
      <c r="BK24" s="24"/>
      <c r="BL24" s="24"/>
      <c r="BM24" s="24">
        <v>4</v>
      </c>
      <c r="BN24" s="25"/>
      <c r="BO24" s="25"/>
      <c r="BP24" s="25">
        <v>3</v>
      </c>
      <c r="BQ24" s="25"/>
      <c r="BR24" s="26"/>
      <c r="BS24" s="26"/>
      <c r="BT24" s="26">
        <v>3</v>
      </c>
      <c r="BU24" s="26"/>
    </row>
    <row r="25" spans="1:122">
      <c r="A25" s="17">
        <v>23</v>
      </c>
      <c r="B25" s="17">
        <v>23</v>
      </c>
      <c r="C25" s="664"/>
      <c r="D25" s="18">
        <v>1</v>
      </c>
      <c r="E25" s="19"/>
      <c r="F25" s="20"/>
      <c r="G25" s="20"/>
      <c r="H25" s="20"/>
      <c r="I25" s="20">
        <v>1</v>
      </c>
      <c r="J25" s="20"/>
      <c r="K25" s="20"/>
      <c r="L25" s="20"/>
      <c r="M25" s="20"/>
      <c r="N25" s="20"/>
      <c r="O25" s="20"/>
      <c r="P25" s="19"/>
      <c r="Q25" s="19"/>
      <c r="R25" s="21"/>
      <c r="S25" s="21"/>
      <c r="T25" s="21">
        <v>3</v>
      </c>
      <c r="U25" s="21"/>
      <c r="V25" s="22"/>
      <c r="W25" s="22"/>
      <c r="X25" s="22">
        <v>3</v>
      </c>
      <c r="Y25" s="22"/>
      <c r="Z25" s="23"/>
      <c r="AA25" s="23"/>
      <c r="AB25" s="23">
        <v>3</v>
      </c>
      <c r="AC25" s="23"/>
      <c r="AD25" s="24"/>
      <c r="AE25" s="24"/>
      <c r="AF25" s="24">
        <v>3</v>
      </c>
      <c r="AG25" s="24"/>
      <c r="AH25" s="25"/>
      <c r="AI25" s="25"/>
      <c r="AJ25" s="25">
        <v>3</v>
      </c>
      <c r="AK25" s="25"/>
      <c r="AL25" s="26"/>
      <c r="AM25" s="26"/>
      <c r="AN25" s="26">
        <v>3</v>
      </c>
      <c r="AO25" s="26"/>
      <c r="AP25" s="22"/>
      <c r="AQ25" s="22"/>
      <c r="AR25" s="22">
        <v>3</v>
      </c>
      <c r="AS25" s="22"/>
      <c r="AT25" s="27"/>
      <c r="AU25" s="27"/>
      <c r="AV25" s="27">
        <v>3</v>
      </c>
      <c r="AW25" s="27"/>
      <c r="AX25" s="21"/>
      <c r="AY25" s="21"/>
      <c r="AZ25" s="21">
        <v>3</v>
      </c>
      <c r="BA25" s="21"/>
      <c r="BB25" s="22"/>
      <c r="BC25" s="22"/>
      <c r="BD25" s="22">
        <v>3</v>
      </c>
      <c r="BE25" s="22"/>
      <c r="BF25" s="23"/>
      <c r="BG25" s="23"/>
      <c r="BH25" s="23">
        <v>3</v>
      </c>
      <c r="BI25" s="23"/>
      <c r="BJ25" s="24"/>
      <c r="BK25" s="24"/>
      <c r="BL25" s="24">
        <v>3</v>
      </c>
      <c r="BM25" s="24"/>
      <c r="BN25" s="25"/>
      <c r="BO25" s="25"/>
      <c r="BP25" s="25">
        <v>3</v>
      </c>
      <c r="BQ25" s="25"/>
      <c r="BR25" s="26"/>
      <c r="BS25" s="26"/>
      <c r="BT25" s="26">
        <v>3</v>
      </c>
      <c r="BU25" s="26"/>
    </row>
    <row r="26" spans="1:122">
      <c r="A26" s="17">
        <v>24</v>
      </c>
      <c r="B26" s="17">
        <v>24</v>
      </c>
      <c r="C26" s="664"/>
      <c r="D26" s="18">
        <v>1</v>
      </c>
      <c r="E26" s="19"/>
      <c r="F26" s="20"/>
      <c r="G26" s="20"/>
      <c r="H26" s="20">
        <v>1</v>
      </c>
      <c r="I26" s="20"/>
      <c r="J26" s="20"/>
      <c r="K26" s="20"/>
      <c r="L26" s="20"/>
      <c r="M26" s="20"/>
      <c r="N26" s="20"/>
      <c r="O26" s="20"/>
      <c r="P26" s="19"/>
      <c r="Q26" s="19"/>
      <c r="R26" s="21">
        <v>1</v>
      </c>
      <c r="S26" s="21"/>
      <c r="T26" s="21"/>
      <c r="U26" s="21"/>
      <c r="V26" s="22"/>
      <c r="W26" s="22"/>
      <c r="X26" s="22">
        <v>3</v>
      </c>
      <c r="Y26" s="22"/>
      <c r="Z26" s="23"/>
      <c r="AA26" s="23"/>
      <c r="AB26" s="23">
        <v>3</v>
      </c>
      <c r="AC26" s="23"/>
      <c r="AD26" s="24"/>
      <c r="AE26" s="24"/>
      <c r="AF26" s="24">
        <v>3</v>
      </c>
      <c r="AG26" s="24"/>
      <c r="AH26" s="25"/>
      <c r="AI26" s="25"/>
      <c r="AJ26" s="25">
        <v>3</v>
      </c>
      <c r="AK26" s="25"/>
      <c r="AL26" s="26"/>
      <c r="AM26" s="26"/>
      <c r="AN26" s="26">
        <v>3</v>
      </c>
      <c r="AO26" s="26"/>
      <c r="AP26" s="22"/>
      <c r="AQ26" s="22"/>
      <c r="AR26" s="22"/>
      <c r="AS26" s="22">
        <v>4</v>
      </c>
      <c r="AT26" s="27"/>
      <c r="AU26" s="27"/>
      <c r="AV26" s="27">
        <v>3</v>
      </c>
      <c r="AW26" s="27"/>
      <c r="AX26" s="21"/>
      <c r="AY26" s="21"/>
      <c r="AZ26" s="21">
        <v>3</v>
      </c>
      <c r="BA26" s="21"/>
      <c r="BB26" s="22"/>
      <c r="BC26" s="22"/>
      <c r="BD26" s="22"/>
      <c r="BE26" s="22">
        <v>4</v>
      </c>
      <c r="BF26" s="23"/>
      <c r="BG26" s="23"/>
      <c r="BH26" s="23">
        <v>3</v>
      </c>
      <c r="BI26" s="23"/>
      <c r="BJ26" s="24"/>
      <c r="BK26" s="24"/>
      <c r="BL26" s="24">
        <v>3</v>
      </c>
      <c r="BM26" s="24"/>
      <c r="BN26" s="25"/>
      <c r="BO26" s="25"/>
      <c r="BP26" s="25"/>
      <c r="BQ26" s="25">
        <v>4</v>
      </c>
      <c r="BR26" s="26"/>
      <c r="BS26" s="26"/>
      <c r="BT26" s="26"/>
      <c r="BU26" s="26">
        <v>4</v>
      </c>
    </row>
    <row r="27" spans="1:122">
      <c r="A27" s="17">
        <v>25</v>
      </c>
      <c r="B27" s="17">
        <v>25</v>
      </c>
      <c r="C27" s="664"/>
      <c r="D27" s="18"/>
      <c r="E27" s="19">
        <v>1</v>
      </c>
      <c r="F27" s="20"/>
      <c r="G27" s="20"/>
      <c r="H27" s="20"/>
      <c r="I27" s="20"/>
      <c r="J27" s="20">
        <v>1</v>
      </c>
      <c r="K27" s="20"/>
      <c r="L27" s="20"/>
      <c r="M27" s="20"/>
      <c r="N27" s="20"/>
      <c r="O27" s="20"/>
      <c r="P27" s="19"/>
      <c r="Q27" s="19"/>
      <c r="R27" s="21"/>
      <c r="S27" s="21"/>
      <c r="T27" s="21">
        <v>3</v>
      </c>
      <c r="U27" s="21"/>
      <c r="V27" s="22"/>
      <c r="W27" s="22"/>
      <c r="X27" s="22">
        <v>3</v>
      </c>
      <c r="Y27" s="22"/>
      <c r="Z27" s="23"/>
      <c r="AA27" s="23"/>
      <c r="AB27" s="23">
        <v>3</v>
      </c>
      <c r="AC27" s="23"/>
      <c r="AD27" s="24"/>
      <c r="AE27" s="24"/>
      <c r="AF27" s="24">
        <v>3</v>
      </c>
      <c r="AG27" s="24"/>
      <c r="AH27" s="25"/>
      <c r="AI27" s="25"/>
      <c r="AJ27" s="25">
        <v>3</v>
      </c>
      <c r="AK27" s="25"/>
      <c r="AL27" s="26"/>
      <c r="AM27" s="26"/>
      <c r="AN27" s="26">
        <v>3</v>
      </c>
      <c r="AO27" s="26"/>
      <c r="AP27" s="22"/>
      <c r="AQ27" s="22"/>
      <c r="AR27" s="22">
        <v>3</v>
      </c>
      <c r="AS27" s="22"/>
      <c r="AT27" s="27"/>
      <c r="AU27" s="27"/>
      <c r="AV27" s="27">
        <v>3</v>
      </c>
      <c r="AW27" s="27"/>
      <c r="AX27" s="21"/>
      <c r="AY27" s="21"/>
      <c r="AZ27" s="21">
        <v>3</v>
      </c>
      <c r="BA27" s="21"/>
      <c r="BB27" s="22"/>
      <c r="BC27" s="22"/>
      <c r="BD27" s="22">
        <v>3</v>
      </c>
      <c r="BE27" s="22"/>
      <c r="BF27" s="23"/>
      <c r="BG27" s="23"/>
      <c r="BH27" s="23">
        <v>3</v>
      </c>
      <c r="BI27" s="23"/>
      <c r="BJ27" s="24"/>
      <c r="BK27" s="24"/>
      <c r="BL27" s="24">
        <v>3</v>
      </c>
      <c r="BM27" s="24"/>
      <c r="BN27" s="25"/>
      <c r="BO27" s="25"/>
      <c r="BP27" s="25">
        <v>3</v>
      </c>
      <c r="BQ27" s="25"/>
      <c r="BR27" s="26"/>
      <c r="BS27" s="26"/>
      <c r="BT27" s="26">
        <v>3</v>
      </c>
      <c r="BU27" s="26"/>
    </row>
    <row r="28" spans="1:122">
      <c r="A28" s="17">
        <v>26</v>
      </c>
      <c r="B28" s="17">
        <v>26</v>
      </c>
      <c r="C28" s="664"/>
      <c r="D28" s="18"/>
      <c r="E28" s="19">
        <v>1</v>
      </c>
      <c r="F28" s="20"/>
      <c r="G28" s="20">
        <v>1</v>
      </c>
      <c r="H28" s="20"/>
      <c r="I28" s="20"/>
      <c r="J28" s="20"/>
      <c r="K28" s="20"/>
      <c r="L28" s="20"/>
      <c r="M28" s="20"/>
      <c r="N28" s="20"/>
      <c r="O28" s="20"/>
      <c r="P28" s="19"/>
      <c r="Q28" s="19"/>
      <c r="R28" s="21"/>
      <c r="S28" s="21"/>
      <c r="T28" s="21">
        <v>3</v>
      </c>
      <c r="U28" s="21"/>
      <c r="V28" s="22"/>
      <c r="W28" s="22"/>
      <c r="X28" s="22">
        <v>3</v>
      </c>
      <c r="Y28" s="22"/>
      <c r="Z28" s="23"/>
      <c r="AA28" s="23"/>
      <c r="AB28" s="23">
        <v>3</v>
      </c>
      <c r="AC28" s="23"/>
      <c r="AD28" s="24"/>
      <c r="AE28" s="24"/>
      <c r="AF28" s="24"/>
      <c r="AG28" s="24">
        <v>4</v>
      </c>
      <c r="AH28" s="25"/>
      <c r="AI28" s="25"/>
      <c r="AJ28" s="25">
        <v>3</v>
      </c>
      <c r="AK28" s="25"/>
      <c r="AL28" s="26"/>
      <c r="AM28" s="26"/>
      <c r="AN28" s="26">
        <v>3</v>
      </c>
      <c r="AO28" s="26"/>
      <c r="AP28" s="22"/>
      <c r="AQ28" s="22"/>
      <c r="AR28" s="22"/>
      <c r="AS28" s="22">
        <v>4</v>
      </c>
      <c r="AT28" s="27"/>
      <c r="AU28" s="27"/>
      <c r="AV28" s="27">
        <v>3</v>
      </c>
      <c r="AW28" s="27"/>
      <c r="AX28" s="21"/>
      <c r="AY28" s="21"/>
      <c r="AZ28" s="21">
        <v>3</v>
      </c>
      <c r="BA28" s="21"/>
      <c r="BB28" s="22"/>
      <c r="BC28" s="22"/>
      <c r="BD28" s="22">
        <v>3</v>
      </c>
      <c r="BE28" s="22"/>
      <c r="BF28" s="23"/>
      <c r="BG28" s="23"/>
      <c r="BH28" s="23">
        <v>3</v>
      </c>
      <c r="BI28" s="23"/>
      <c r="BJ28" s="24"/>
      <c r="BK28" s="24"/>
      <c r="BL28" s="24">
        <v>3</v>
      </c>
      <c r="BM28" s="24"/>
      <c r="BN28" s="25"/>
      <c r="BO28" s="25"/>
      <c r="BP28" s="25"/>
      <c r="BQ28" s="25">
        <v>4</v>
      </c>
      <c r="BR28" s="26"/>
      <c r="BS28" s="26"/>
      <c r="BT28" s="26"/>
      <c r="BU28" s="26">
        <v>4</v>
      </c>
    </row>
    <row r="29" spans="1:122">
      <c r="A29" s="17">
        <v>27</v>
      </c>
      <c r="B29" s="17">
        <v>27</v>
      </c>
      <c r="C29" s="664"/>
      <c r="D29" s="18">
        <v>1</v>
      </c>
      <c r="E29" s="19"/>
      <c r="F29" s="20"/>
      <c r="G29" s="20"/>
      <c r="H29" s="20">
        <v>1</v>
      </c>
      <c r="I29" s="20"/>
      <c r="J29" s="20"/>
      <c r="K29" s="20"/>
      <c r="L29" s="20"/>
      <c r="M29" s="20"/>
      <c r="N29" s="20"/>
      <c r="O29" s="20"/>
      <c r="P29" s="19"/>
      <c r="Q29" s="19"/>
      <c r="R29" s="21"/>
      <c r="S29" s="21"/>
      <c r="T29" s="21"/>
      <c r="U29" s="21">
        <v>4</v>
      </c>
      <c r="V29" s="22"/>
      <c r="W29" s="22"/>
      <c r="X29" s="22"/>
      <c r="Y29" s="22">
        <v>4</v>
      </c>
      <c r="Z29" s="23"/>
      <c r="AA29" s="23"/>
      <c r="AB29" s="23"/>
      <c r="AC29" s="23">
        <v>4</v>
      </c>
      <c r="AD29" s="24"/>
      <c r="AE29" s="24"/>
      <c r="AF29" s="24"/>
      <c r="AG29" s="24">
        <v>4</v>
      </c>
      <c r="AH29" s="25"/>
      <c r="AI29" s="25"/>
      <c r="AJ29" s="25"/>
      <c r="AK29" s="25">
        <v>4</v>
      </c>
      <c r="AL29" s="26"/>
      <c r="AM29" s="26"/>
      <c r="AN29" s="26"/>
      <c r="AO29" s="26">
        <v>4</v>
      </c>
      <c r="AP29" s="22"/>
      <c r="AQ29" s="22"/>
      <c r="AR29" s="22"/>
      <c r="AS29" s="22">
        <v>4</v>
      </c>
      <c r="AT29" s="27"/>
      <c r="AU29" s="27"/>
      <c r="AV29" s="27"/>
      <c r="AW29" s="27">
        <v>4</v>
      </c>
      <c r="AX29" s="21"/>
      <c r="AY29" s="21"/>
      <c r="AZ29" s="21"/>
      <c r="BA29" s="21">
        <v>4</v>
      </c>
      <c r="BB29" s="22"/>
      <c r="BC29" s="22"/>
      <c r="BD29" s="22"/>
      <c r="BE29" s="22">
        <v>4</v>
      </c>
      <c r="BF29" s="23"/>
      <c r="BG29" s="23"/>
      <c r="BH29" s="23">
        <v>3</v>
      </c>
      <c r="BI29" s="23"/>
      <c r="BJ29" s="24"/>
      <c r="BK29" s="24"/>
      <c r="BL29" s="24">
        <v>3</v>
      </c>
      <c r="BM29" s="24"/>
      <c r="BN29" s="25"/>
      <c r="BO29" s="25"/>
      <c r="BP29" s="25"/>
      <c r="BQ29" s="25">
        <v>4</v>
      </c>
      <c r="BR29" s="26"/>
      <c r="BS29" s="26"/>
      <c r="BT29" s="26"/>
      <c r="BU29" s="26">
        <v>4</v>
      </c>
    </row>
    <row r="30" spans="1:122">
      <c r="A30" s="346">
        <v>28</v>
      </c>
      <c r="B30" s="346">
        <v>28</v>
      </c>
      <c r="C30" s="664"/>
      <c r="D30" s="326"/>
      <c r="E30" s="347">
        <v>1</v>
      </c>
      <c r="F30" s="348"/>
      <c r="G30" s="348"/>
      <c r="H30" s="348"/>
      <c r="I30" s="348">
        <v>1</v>
      </c>
      <c r="J30" s="348"/>
      <c r="K30" s="348"/>
      <c r="L30" s="348"/>
      <c r="M30" s="348"/>
      <c r="N30" s="348"/>
      <c r="O30" s="348"/>
      <c r="P30" s="347"/>
      <c r="Q30" s="347"/>
      <c r="R30" s="349"/>
      <c r="S30" s="349"/>
      <c r="T30" s="349"/>
      <c r="U30" s="349">
        <v>4</v>
      </c>
      <c r="V30" s="350"/>
      <c r="W30" s="350"/>
      <c r="X30" s="350">
        <v>3</v>
      </c>
      <c r="Y30" s="350"/>
      <c r="Z30" s="351"/>
      <c r="AA30" s="351"/>
      <c r="AB30" s="351">
        <v>3</v>
      </c>
      <c r="AC30" s="351"/>
      <c r="AD30" s="352"/>
      <c r="AE30" s="352"/>
      <c r="AF30" s="352"/>
      <c r="AG30" s="352">
        <v>4</v>
      </c>
      <c r="AH30" s="353"/>
      <c r="AI30" s="353"/>
      <c r="AJ30" s="353"/>
      <c r="AK30" s="353">
        <v>4</v>
      </c>
      <c r="AL30" s="354"/>
      <c r="AM30" s="354"/>
      <c r="AN30" s="354">
        <v>3</v>
      </c>
      <c r="AO30" s="354"/>
      <c r="AP30" s="350"/>
      <c r="AQ30" s="350"/>
      <c r="AR30" s="350">
        <v>3</v>
      </c>
      <c r="AS30" s="350"/>
      <c r="AT30" s="355"/>
      <c r="AU30" s="355"/>
      <c r="AV30" s="355"/>
      <c r="AW30" s="355">
        <v>4</v>
      </c>
      <c r="AX30" s="349"/>
      <c r="AY30" s="349"/>
      <c r="AZ30" s="349"/>
      <c r="BA30" s="349">
        <v>4</v>
      </c>
      <c r="BB30" s="350"/>
      <c r="BC30" s="350"/>
      <c r="BD30" s="350"/>
      <c r="BE30" s="350">
        <v>4</v>
      </c>
      <c r="BF30" s="351"/>
      <c r="BG30" s="351"/>
      <c r="BH30" s="351">
        <v>3</v>
      </c>
      <c r="BI30" s="351"/>
      <c r="BJ30" s="352"/>
      <c r="BK30" s="352"/>
      <c r="BL30" s="352">
        <v>3</v>
      </c>
      <c r="BM30" s="352"/>
      <c r="BN30" s="353"/>
      <c r="BO30" s="353"/>
      <c r="BP30" s="353">
        <v>3</v>
      </c>
      <c r="BQ30" s="353"/>
      <c r="BR30" s="354"/>
      <c r="BS30" s="354"/>
      <c r="BT30" s="354">
        <v>3</v>
      </c>
      <c r="BU30" s="354"/>
    </row>
    <row r="31" spans="1:122" s="356" customFormat="1">
      <c r="D31" s="356">
        <f>SUM(D3:D30)</f>
        <v>15</v>
      </c>
      <c r="E31" s="356">
        <f t="shared" ref="E31:BP31" si="0">SUM(E3:E30)</f>
        <v>13</v>
      </c>
      <c r="F31" s="356">
        <f t="shared" si="0"/>
        <v>2</v>
      </c>
      <c r="G31" s="356">
        <f t="shared" si="0"/>
        <v>4</v>
      </c>
      <c r="H31" s="356">
        <f t="shared" si="0"/>
        <v>12</v>
      </c>
      <c r="I31" s="356">
        <f t="shared" si="0"/>
        <v>4</v>
      </c>
      <c r="J31" s="356">
        <f t="shared" si="0"/>
        <v>6</v>
      </c>
      <c r="K31" s="356">
        <f t="shared" si="0"/>
        <v>0</v>
      </c>
      <c r="L31" s="356">
        <f t="shared" si="0"/>
        <v>0</v>
      </c>
      <c r="M31" s="356">
        <f t="shared" si="0"/>
        <v>0</v>
      </c>
      <c r="N31" s="356">
        <f t="shared" si="0"/>
        <v>0</v>
      </c>
      <c r="O31" s="356">
        <f t="shared" si="0"/>
        <v>0</v>
      </c>
      <c r="P31" s="356">
        <f t="shared" si="0"/>
        <v>0</v>
      </c>
      <c r="Q31" s="356">
        <f t="shared" si="0"/>
        <v>0</v>
      </c>
      <c r="R31" s="356">
        <f t="shared" si="0"/>
        <v>1</v>
      </c>
      <c r="S31" s="356">
        <f t="shared" si="0"/>
        <v>0</v>
      </c>
      <c r="T31" s="356">
        <f t="shared" si="0"/>
        <v>60</v>
      </c>
      <c r="U31" s="356">
        <f t="shared" si="0"/>
        <v>28</v>
      </c>
      <c r="V31" s="356">
        <f t="shared" si="0"/>
        <v>0</v>
      </c>
      <c r="W31" s="356">
        <f t="shared" si="0"/>
        <v>0</v>
      </c>
      <c r="X31" s="356">
        <f t="shared" si="0"/>
        <v>69</v>
      </c>
      <c r="Y31" s="356">
        <f t="shared" si="0"/>
        <v>20</v>
      </c>
      <c r="Z31" s="356">
        <f t="shared" si="0"/>
        <v>0</v>
      </c>
      <c r="AA31" s="356">
        <f t="shared" si="0"/>
        <v>0</v>
      </c>
      <c r="AB31" s="356">
        <f t="shared" si="0"/>
        <v>60</v>
      </c>
      <c r="AC31" s="356">
        <f t="shared" si="0"/>
        <v>32</v>
      </c>
      <c r="AD31" s="356">
        <f t="shared" si="0"/>
        <v>0</v>
      </c>
      <c r="AE31" s="356">
        <f t="shared" si="0"/>
        <v>0</v>
      </c>
      <c r="AF31" s="356">
        <f t="shared" si="0"/>
        <v>66</v>
      </c>
      <c r="AG31" s="356">
        <f t="shared" si="0"/>
        <v>24</v>
      </c>
      <c r="AH31" s="356">
        <f t="shared" si="0"/>
        <v>0</v>
      </c>
      <c r="AI31" s="356">
        <f t="shared" si="0"/>
        <v>0</v>
      </c>
      <c r="AJ31" s="356">
        <f t="shared" si="0"/>
        <v>63</v>
      </c>
      <c r="AK31" s="356">
        <f t="shared" si="0"/>
        <v>28</v>
      </c>
      <c r="AL31" s="356">
        <f t="shared" si="0"/>
        <v>0</v>
      </c>
      <c r="AM31" s="356">
        <f t="shared" si="0"/>
        <v>0</v>
      </c>
      <c r="AN31" s="356">
        <f t="shared" si="0"/>
        <v>63</v>
      </c>
      <c r="AO31" s="356">
        <f t="shared" si="0"/>
        <v>28</v>
      </c>
      <c r="AP31" s="356">
        <f t="shared" si="0"/>
        <v>0</v>
      </c>
      <c r="AQ31" s="356">
        <f t="shared" si="0"/>
        <v>0</v>
      </c>
      <c r="AR31" s="356">
        <f t="shared" si="0"/>
        <v>66</v>
      </c>
      <c r="AS31" s="356">
        <f t="shared" si="0"/>
        <v>24</v>
      </c>
      <c r="AT31" s="356">
        <f t="shared" si="0"/>
        <v>0</v>
      </c>
      <c r="AU31" s="356">
        <f t="shared" si="0"/>
        <v>0</v>
      </c>
      <c r="AV31" s="356">
        <f t="shared" si="0"/>
        <v>69</v>
      </c>
      <c r="AW31" s="356">
        <f t="shared" si="0"/>
        <v>20</v>
      </c>
      <c r="AX31" s="356">
        <f t="shared" si="0"/>
        <v>0</v>
      </c>
      <c r="AY31" s="356">
        <f t="shared" si="0"/>
        <v>0</v>
      </c>
      <c r="AZ31" s="356">
        <f t="shared" si="0"/>
        <v>51</v>
      </c>
      <c r="BA31" s="356">
        <f t="shared" si="0"/>
        <v>44</v>
      </c>
      <c r="BB31" s="356">
        <f t="shared" si="0"/>
        <v>0</v>
      </c>
      <c r="BC31" s="356">
        <f t="shared" si="0"/>
        <v>0</v>
      </c>
      <c r="BD31" s="356">
        <f t="shared" si="0"/>
        <v>63</v>
      </c>
      <c r="BE31" s="356">
        <f t="shared" si="0"/>
        <v>28</v>
      </c>
      <c r="BF31" s="356">
        <f t="shared" si="0"/>
        <v>0</v>
      </c>
      <c r="BG31" s="356">
        <f t="shared" si="0"/>
        <v>0</v>
      </c>
      <c r="BH31" s="356">
        <f t="shared" si="0"/>
        <v>66</v>
      </c>
      <c r="BI31" s="356">
        <f t="shared" si="0"/>
        <v>24</v>
      </c>
      <c r="BJ31" s="356">
        <f t="shared" si="0"/>
        <v>0</v>
      </c>
      <c r="BK31" s="356">
        <f t="shared" si="0"/>
        <v>0</v>
      </c>
      <c r="BL31" s="356">
        <f t="shared" si="0"/>
        <v>66</v>
      </c>
      <c r="BM31" s="356">
        <f t="shared" si="0"/>
        <v>24</v>
      </c>
      <c r="BN31" s="356">
        <f t="shared" si="0"/>
        <v>0</v>
      </c>
      <c r="BO31" s="356">
        <f t="shared" si="0"/>
        <v>0</v>
      </c>
      <c r="BP31" s="356">
        <f t="shared" si="0"/>
        <v>48</v>
      </c>
      <c r="BQ31" s="356">
        <f t="shared" ref="BQ31:BU31" si="1">SUM(BQ3:BQ30)</f>
        <v>48</v>
      </c>
      <c r="BR31" s="356">
        <f t="shared" si="1"/>
        <v>0</v>
      </c>
      <c r="BS31" s="356">
        <f t="shared" si="1"/>
        <v>0</v>
      </c>
      <c r="BT31" s="356">
        <f t="shared" si="1"/>
        <v>54</v>
      </c>
      <c r="BU31" s="356">
        <f t="shared" si="1"/>
        <v>40</v>
      </c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</row>
    <row r="32" spans="1:122" s="356" customFormat="1">
      <c r="E32" s="356">
        <f>SUM(D31:E31)</f>
        <v>28</v>
      </c>
      <c r="K32" s="356">
        <f>SUM(F31:K31)</f>
        <v>28</v>
      </c>
      <c r="R32" s="356">
        <f>R31/1</f>
        <v>1</v>
      </c>
      <c r="S32" s="356">
        <f>S31/2</f>
        <v>0</v>
      </c>
      <c r="T32" s="356">
        <f>T31/3</f>
        <v>20</v>
      </c>
      <c r="U32" s="356">
        <f>U31/4</f>
        <v>7</v>
      </c>
      <c r="V32" s="356">
        <f>V31/1</f>
        <v>0</v>
      </c>
      <c r="W32" s="356">
        <f>W31/2</f>
        <v>0</v>
      </c>
      <c r="X32" s="356">
        <f>X31/3</f>
        <v>23</v>
      </c>
      <c r="Y32" s="356">
        <f>Y31/4</f>
        <v>5</v>
      </c>
      <c r="Z32" s="356">
        <f>Z31/1</f>
        <v>0</v>
      </c>
      <c r="AA32" s="356">
        <f>AA31/2</f>
        <v>0</v>
      </c>
      <c r="AB32" s="356">
        <f>AB31/3</f>
        <v>20</v>
      </c>
      <c r="AC32" s="356">
        <f>AC31/4</f>
        <v>8</v>
      </c>
      <c r="AD32" s="356">
        <f>AD31/1</f>
        <v>0</v>
      </c>
      <c r="AE32" s="356">
        <f>AE31/2</f>
        <v>0</v>
      </c>
      <c r="AF32" s="356">
        <f>AF31/3</f>
        <v>22</v>
      </c>
      <c r="AG32" s="356">
        <f>AG31/4</f>
        <v>6</v>
      </c>
      <c r="AH32" s="356">
        <f>AH31/1</f>
        <v>0</v>
      </c>
      <c r="AI32" s="356">
        <f>AI31/2</f>
        <v>0</v>
      </c>
      <c r="AJ32" s="356">
        <f>AJ31/3</f>
        <v>21</v>
      </c>
      <c r="AK32" s="356">
        <f>AK31/4</f>
        <v>7</v>
      </c>
      <c r="AL32" s="356">
        <f>AL31/1</f>
        <v>0</v>
      </c>
      <c r="AM32" s="356">
        <f>AM31/2</f>
        <v>0</v>
      </c>
      <c r="AN32" s="356">
        <f>AN31/3</f>
        <v>21</v>
      </c>
      <c r="AO32" s="356">
        <f>AO31/4</f>
        <v>7</v>
      </c>
      <c r="AP32" s="356">
        <f t="shared" ref="AP32" si="2">AP31/1</f>
        <v>0</v>
      </c>
      <c r="AQ32" s="356">
        <f t="shared" ref="AQ32" si="3">AQ31/2</f>
        <v>0</v>
      </c>
      <c r="AR32" s="356">
        <f t="shared" ref="AR32" si="4">AR31/3</f>
        <v>22</v>
      </c>
      <c r="AS32" s="356">
        <f t="shared" ref="AS32" si="5">AS31/4</f>
        <v>6</v>
      </c>
      <c r="AT32" s="356">
        <f t="shared" ref="AT32" si="6">AT31/1</f>
        <v>0</v>
      </c>
      <c r="AU32" s="356">
        <f t="shared" ref="AU32" si="7">AU31/2</f>
        <v>0</v>
      </c>
      <c r="AV32" s="356">
        <f t="shared" ref="AV32" si="8">AV31/3</f>
        <v>23</v>
      </c>
      <c r="AW32" s="356">
        <f t="shared" ref="AW32" si="9">AW31/4</f>
        <v>5</v>
      </c>
      <c r="AX32" s="356">
        <f t="shared" ref="AX32" si="10">AX31/1</f>
        <v>0</v>
      </c>
      <c r="AY32" s="356">
        <f t="shared" ref="AY32" si="11">AY31/2</f>
        <v>0</v>
      </c>
      <c r="AZ32" s="356">
        <f t="shared" ref="AZ32" si="12">AZ31/3</f>
        <v>17</v>
      </c>
      <c r="BA32" s="356">
        <f t="shared" ref="BA32" si="13">BA31/4</f>
        <v>11</v>
      </c>
      <c r="BB32" s="356">
        <f t="shared" ref="BB32" si="14">BB31/1</f>
        <v>0</v>
      </c>
      <c r="BC32" s="356">
        <f t="shared" ref="BC32" si="15">BC31/2</f>
        <v>0</v>
      </c>
      <c r="BD32" s="356">
        <f t="shared" ref="BD32" si="16">BD31/3</f>
        <v>21</v>
      </c>
      <c r="BE32" s="356">
        <f t="shared" ref="BE32" si="17">BE31/4</f>
        <v>7</v>
      </c>
      <c r="BF32" s="356">
        <f t="shared" ref="BF32" si="18">BF31/1</f>
        <v>0</v>
      </c>
      <c r="BG32" s="356">
        <f t="shared" ref="BG32" si="19">BG31/2</f>
        <v>0</v>
      </c>
      <c r="BH32" s="356">
        <f t="shared" ref="BH32" si="20">BH31/3</f>
        <v>22</v>
      </c>
      <c r="BI32" s="356">
        <f t="shared" ref="BI32" si="21">BI31/4</f>
        <v>6</v>
      </c>
      <c r="BJ32" s="356">
        <f t="shared" ref="BJ32" si="22">BJ31/1</f>
        <v>0</v>
      </c>
      <c r="BK32" s="356">
        <f t="shared" ref="BK32" si="23">BK31/2</f>
        <v>0</v>
      </c>
      <c r="BL32" s="356">
        <f t="shared" ref="BL32" si="24">BL31/3</f>
        <v>22</v>
      </c>
      <c r="BM32" s="356">
        <f t="shared" ref="BM32" si="25">BM31/4</f>
        <v>6</v>
      </c>
      <c r="BN32" s="356">
        <f t="shared" ref="BN32" si="26">BN31/1</f>
        <v>0</v>
      </c>
      <c r="BO32" s="356">
        <f t="shared" ref="BO32" si="27">BO31/2</f>
        <v>0</v>
      </c>
      <c r="BP32" s="356">
        <f t="shared" ref="BP32" si="28">BP31/3</f>
        <v>16</v>
      </c>
      <c r="BQ32" s="356">
        <f t="shared" ref="BQ32" si="29">BQ31/4</f>
        <v>12</v>
      </c>
      <c r="BR32" s="356">
        <f t="shared" ref="BR32" si="30">BR31/1</f>
        <v>0</v>
      </c>
      <c r="BS32" s="356">
        <f t="shared" ref="BS32" si="31">BS31/2</f>
        <v>0</v>
      </c>
      <c r="BT32" s="356">
        <f t="shared" ref="BT32" si="32">BT31/3</f>
        <v>18</v>
      </c>
      <c r="BU32" s="356">
        <f t="shared" ref="BU32" si="33">BU31/4</f>
        <v>10</v>
      </c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</row>
    <row r="33" spans="1:73">
      <c r="R33">
        <f>SUM(R31:U31)</f>
        <v>89</v>
      </c>
      <c r="V33">
        <f>SUM(V31:Y31)</f>
        <v>89</v>
      </c>
      <c r="Z33">
        <f>SUM(Z31:AC31)</f>
        <v>92</v>
      </c>
      <c r="AD33">
        <f>SUM(AD31:AG31)</f>
        <v>90</v>
      </c>
      <c r="AH33">
        <f>SUM(AH31:AK31)</f>
        <v>91</v>
      </c>
      <c r="AL33">
        <f>SUM(AL31:AO31)</f>
        <v>91</v>
      </c>
      <c r="AP33">
        <f>SUM(AP31:AS31)</f>
        <v>90</v>
      </c>
      <c r="AT33">
        <f>SUM(AT31:AW31)</f>
        <v>89</v>
      </c>
      <c r="AX33">
        <f>SUM(AX31:BA31)</f>
        <v>95</v>
      </c>
      <c r="BB33">
        <f>SUM(BB31:BE31)</f>
        <v>91</v>
      </c>
      <c r="BF33">
        <f>SUM(BF31:BI31)</f>
        <v>90</v>
      </c>
      <c r="BJ33">
        <f>SUM(BJ31:BM31)</f>
        <v>90</v>
      </c>
      <c r="BN33">
        <f>SUM(BN31:BQ31)</f>
        <v>96</v>
      </c>
      <c r="BR33">
        <f>SUM(BR31:BU31)</f>
        <v>94</v>
      </c>
    </row>
    <row r="34" spans="1:73">
      <c r="R34">
        <f>SUM(R32:U32)</f>
        <v>28</v>
      </c>
      <c r="V34">
        <f>SUM(V32:Y32)</f>
        <v>28</v>
      </c>
      <c r="Z34">
        <f>SUM(Z32:AC32)</f>
        <v>28</v>
      </c>
      <c r="AD34">
        <f>SUM(AD32:AG32)</f>
        <v>28</v>
      </c>
      <c r="AH34">
        <f>SUM(AH32:AK32)</f>
        <v>28</v>
      </c>
      <c r="AL34">
        <f>SUM(AL32:AO32)</f>
        <v>28</v>
      </c>
      <c r="AP34">
        <f>SUM(AP32:AS32)</f>
        <v>28</v>
      </c>
      <c r="AT34">
        <f>SUM(AT32:AW32)</f>
        <v>28</v>
      </c>
      <c r="AX34">
        <f>SUM(AX32:BA32)</f>
        <v>28</v>
      </c>
      <c r="BB34">
        <f>SUM(BB32:BE32)</f>
        <v>28</v>
      </c>
      <c r="BF34">
        <f>SUM(BF32:BI32)</f>
        <v>28</v>
      </c>
      <c r="BJ34">
        <f>SUM(BJ32:BM32)</f>
        <v>28</v>
      </c>
      <c r="BN34">
        <f>SUM(BN32:BQ32)</f>
        <v>28</v>
      </c>
      <c r="BR34">
        <f>SUM(BR32:BU32)</f>
        <v>28</v>
      </c>
    </row>
    <row r="35" spans="1:73"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>
        <v>28</v>
      </c>
      <c r="AE35">
        <v>28</v>
      </c>
      <c r="AF35">
        <v>28</v>
      </c>
      <c r="AG35">
        <v>28</v>
      </c>
      <c r="AH35">
        <v>28</v>
      </c>
      <c r="AI35">
        <v>28</v>
      </c>
      <c r="AJ35">
        <v>28</v>
      </c>
      <c r="AK35">
        <v>28</v>
      </c>
      <c r="AL35">
        <v>28</v>
      </c>
      <c r="AM35">
        <v>28</v>
      </c>
      <c r="AN35">
        <v>28</v>
      </c>
      <c r="AO35">
        <v>28</v>
      </c>
      <c r="AP35">
        <v>28</v>
      </c>
      <c r="AQ35">
        <v>28</v>
      </c>
      <c r="AR35">
        <v>28</v>
      </c>
      <c r="AS35">
        <v>28</v>
      </c>
      <c r="AT35">
        <v>28</v>
      </c>
      <c r="AU35">
        <v>28</v>
      </c>
      <c r="AV35">
        <v>28</v>
      </c>
      <c r="AW35">
        <v>28</v>
      </c>
      <c r="AX35">
        <v>28</v>
      </c>
      <c r="AY35">
        <v>28</v>
      </c>
      <c r="AZ35">
        <v>28</v>
      </c>
      <c r="BA35">
        <v>28</v>
      </c>
      <c r="BB35">
        <v>28</v>
      </c>
      <c r="BC35">
        <v>28</v>
      </c>
      <c r="BD35">
        <v>28</v>
      </c>
      <c r="BE35">
        <v>28</v>
      </c>
      <c r="BF35">
        <v>28</v>
      </c>
      <c r="BG35">
        <v>28</v>
      </c>
      <c r="BH35">
        <v>28</v>
      </c>
      <c r="BI35">
        <v>28</v>
      </c>
      <c r="BJ35">
        <v>28</v>
      </c>
      <c r="BK35">
        <v>28</v>
      </c>
      <c r="BL35">
        <v>28</v>
      </c>
      <c r="BM35">
        <v>28</v>
      </c>
      <c r="BN35">
        <v>28</v>
      </c>
      <c r="BO35">
        <v>28</v>
      </c>
      <c r="BP35">
        <v>28</v>
      </c>
      <c r="BQ35">
        <v>28</v>
      </c>
      <c r="BR35">
        <v>28</v>
      </c>
      <c r="BS35">
        <v>28</v>
      </c>
      <c r="BT35">
        <v>28</v>
      </c>
      <c r="BU35">
        <v>28</v>
      </c>
    </row>
    <row r="36" spans="1:73">
      <c r="R36" s="30">
        <f>R32/R35*100%</f>
        <v>3.5714285714285712E-2</v>
      </c>
      <c r="S36" s="30">
        <f t="shared" ref="S36:U36" si="34">S32/S35*100%</f>
        <v>0</v>
      </c>
      <c r="T36" s="30">
        <f t="shared" si="34"/>
        <v>0.7142857142857143</v>
      </c>
      <c r="U36" s="30">
        <f t="shared" si="34"/>
        <v>0.25</v>
      </c>
      <c r="V36" s="30">
        <f>V32/V35*100%</f>
        <v>0</v>
      </c>
      <c r="W36" s="30">
        <f t="shared" ref="W36" si="35">W32/W35*100%</f>
        <v>0</v>
      </c>
      <c r="X36" s="30">
        <f t="shared" ref="X36" si="36">X32/X35*100%</f>
        <v>0.8214285714285714</v>
      </c>
      <c r="Y36" s="30">
        <f t="shared" ref="Y36:Z36" si="37">Y32/Y35*100%</f>
        <v>0.17857142857142858</v>
      </c>
      <c r="Z36" s="30">
        <f t="shared" si="37"/>
        <v>0</v>
      </c>
      <c r="AA36" s="30">
        <f t="shared" ref="AA36" si="38">AA32/AA35*100%</f>
        <v>0</v>
      </c>
      <c r="AB36" s="30">
        <f t="shared" ref="AB36" si="39">AB32/AB35*100%</f>
        <v>0.7142857142857143</v>
      </c>
      <c r="AC36" s="30">
        <f t="shared" ref="AC36:AD36" si="40">AC32/AC35*100%</f>
        <v>0.2857142857142857</v>
      </c>
      <c r="AD36" s="30">
        <f t="shared" si="40"/>
        <v>0</v>
      </c>
      <c r="AE36" s="30">
        <f t="shared" ref="AE36" si="41">AE32/AE35*100%</f>
        <v>0</v>
      </c>
      <c r="AF36" s="30">
        <f t="shared" ref="AF36" si="42">AF32/AF35*100%</f>
        <v>0.7857142857142857</v>
      </c>
      <c r="AG36" s="30">
        <f t="shared" ref="AG36:AH36" si="43">AG32/AG35*100%</f>
        <v>0.21428571428571427</v>
      </c>
      <c r="AH36" s="30">
        <f t="shared" si="43"/>
        <v>0</v>
      </c>
      <c r="AI36" s="30">
        <f t="shared" ref="AI36" si="44">AI32/AI35*100%</f>
        <v>0</v>
      </c>
      <c r="AJ36" s="30">
        <f t="shared" ref="AJ36" si="45">AJ32/AJ35*100%</f>
        <v>0.75</v>
      </c>
      <c r="AK36" s="30">
        <f t="shared" ref="AK36:AL36" si="46">AK32/AK35*100%</f>
        <v>0.25</v>
      </c>
      <c r="AL36" s="30">
        <f t="shared" si="46"/>
        <v>0</v>
      </c>
      <c r="AM36" s="30">
        <f t="shared" ref="AM36" si="47">AM32/AM35*100%</f>
        <v>0</v>
      </c>
      <c r="AN36" s="30">
        <f t="shared" ref="AN36" si="48">AN32/AN35*100%</f>
        <v>0.75</v>
      </c>
      <c r="AO36" s="30">
        <f t="shared" ref="AO36:AP36" si="49">AO32/AO35*100%</f>
        <v>0.25</v>
      </c>
      <c r="AP36" s="30">
        <f t="shared" si="49"/>
        <v>0</v>
      </c>
      <c r="AQ36" s="30">
        <f t="shared" ref="AQ36" si="50">AQ32/AQ35*100%</f>
        <v>0</v>
      </c>
      <c r="AR36" s="30">
        <f t="shared" ref="AR36" si="51">AR32/AR35*100%</f>
        <v>0.7857142857142857</v>
      </c>
      <c r="AS36" s="30">
        <f t="shared" ref="AS36:AT36" si="52">AS32/AS35*100%</f>
        <v>0.21428571428571427</v>
      </c>
      <c r="AT36" s="30">
        <f t="shared" si="52"/>
        <v>0</v>
      </c>
      <c r="AU36" s="30">
        <f t="shared" ref="AU36" si="53">AU32/AU35*100%</f>
        <v>0</v>
      </c>
      <c r="AV36" s="30">
        <f t="shared" ref="AV36" si="54">AV32/AV35*100%</f>
        <v>0.8214285714285714</v>
      </c>
      <c r="AW36" s="30">
        <f t="shared" ref="AW36:AX36" si="55">AW32/AW35*100%</f>
        <v>0.17857142857142858</v>
      </c>
      <c r="AX36" s="30">
        <f t="shared" si="55"/>
        <v>0</v>
      </c>
      <c r="AY36" s="30">
        <f t="shared" ref="AY36" si="56">AY32/AY35*100%</f>
        <v>0</v>
      </c>
      <c r="AZ36" s="30">
        <f t="shared" ref="AZ36" si="57">AZ32/AZ35*100%</f>
        <v>0.6071428571428571</v>
      </c>
      <c r="BA36" s="30">
        <f t="shared" ref="BA36:BB36" si="58">BA32/BA35*100%</f>
        <v>0.39285714285714285</v>
      </c>
      <c r="BB36" s="30">
        <f t="shared" si="58"/>
        <v>0</v>
      </c>
      <c r="BC36" s="30">
        <f t="shared" ref="BC36" si="59">BC32/BC35*100%</f>
        <v>0</v>
      </c>
      <c r="BD36" s="30">
        <f t="shared" ref="BD36" si="60">BD32/BD35*100%</f>
        <v>0.75</v>
      </c>
      <c r="BE36" s="30">
        <f t="shared" ref="BE36:BF36" si="61">BE32/BE35*100%</f>
        <v>0.25</v>
      </c>
      <c r="BF36" s="30">
        <f t="shared" si="61"/>
        <v>0</v>
      </c>
      <c r="BG36" s="30">
        <f t="shared" ref="BG36" si="62">BG32/BG35*100%</f>
        <v>0</v>
      </c>
      <c r="BH36" s="30">
        <f t="shared" ref="BH36" si="63">BH32/BH35*100%</f>
        <v>0.7857142857142857</v>
      </c>
      <c r="BI36" s="30">
        <f t="shared" ref="BI36:BJ36" si="64">BI32/BI35*100%</f>
        <v>0.21428571428571427</v>
      </c>
      <c r="BJ36" s="30">
        <f t="shared" si="64"/>
        <v>0</v>
      </c>
      <c r="BK36" s="30">
        <f t="shared" ref="BK36" si="65">BK32/BK35*100%</f>
        <v>0</v>
      </c>
      <c r="BL36" s="30">
        <f t="shared" ref="BL36" si="66">BL32/BL35*100%</f>
        <v>0.7857142857142857</v>
      </c>
      <c r="BM36" s="30">
        <f t="shared" ref="BM36:BN36" si="67">BM32/BM35*100%</f>
        <v>0.21428571428571427</v>
      </c>
      <c r="BN36" s="30">
        <f t="shared" si="67"/>
        <v>0</v>
      </c>
      <c r="BO36" s="30">
        <f t="shared" ref="BO36" si="68">BO32/BO35*100%</f>
        <v>0</v>
      </c>
      <c r="BP36" s="30">
        <f t="shared" ref="BP36" si="69">BP32/BP35*100%</f>
        <v>0.5714285714285714</v>
      </c>
      <c r="BQ36" s="30">
        <f t="shared" ref="BQ36:BR36" si="70">BQ32/BQ35*100%</f>
        <v>0.42857142857142855</v>
      </c>
      <c r="BR36" s="30">
        <f t="shared" si="70"/>
        <v>0</v>
      </c>
      <c r="BS36" s="30">
        <f t="shared" ref="BS36" si="71">BS32/BS35*100%</f>
        <v>0</v>
      </c>
      <c r="BT36" s="30">
        <f t="shared" ref="BT36" si="72">BT32/BT35*100%</f>
        <v>0.6428571428571429</v>
      </c>
      <c r="BU36" s="30">
        <f t="shared" ref="BU36" si="73">BU32/BU35*100%</f>
        <v>0.35714285714285715</v>
      </c>
    </row>
    <row r="37" spans="1:73">
      <c r="R37" s="29">
        <f>SUM(R36:U36)</f>
        <v>1</v>
      </c>
      <c r="V37" s="29">
        <f>SUM(V36:Y36)</f>
        <v>1</v>
      </c>
      <c r="Z37" s="29">
        <f>SUM(Z36:AC36)</f>
        <v>1</v>
      </c>
      <c r="AD37" s="29">
        <f>SUM(AD36:AG36)</f>
        <v>1</v>
      </c>
      <c r="AH37" s="29">
        <f>SUM(AH36:AK36)</f>
        <v>1</v>
      </c>
      <c r="AL37" s="29">
        <f>SUM(AL36:AO36)</f>
        <v>1</v>
      </c>
      <c r="AP37" s="29">
        <f>SUM(AP36:AS36)</f>
        <v>1</v>
      </c>
      <c r="AT37" s="29">
        <f>SUM(AT36:AW36)</f>
        <v>1</v>
      </c>
      <c r="AX37" s="29">
        <f>SUM(AX36:BA36)</f>
        <v>1</v>
      </c>
      <c r="BB37" s="29">
        <f>SUM(BB36:BE36)</f>
        <v>1</v>
      </c>
      <c r="BF37" s="29">
        <f>SUM(BF36:BI36)</f>
        <v>1</v>
      </c>
      <c r="BJ37" s="29">
        <f>SUM(BJ36:BM36)</f>
        <v>1</v>
      </c>
      <c r="BN37" s="29">
        <f>SUM(BN36:BQ36)</f>
        <v>1</v>
      </c>
      <c r="BR37" s="29">
        <f>SUM(BR36:BU36)</f>
        <v>1</v>
      </c>
    </row>
    <row r="39" spans="1:73">
      <c r="A39" s="17">
        <v>29</v>
      </c>
      <c r="B39" s="184">
        <v>1</v>
      </c>
      <c r="C39" s="630" t="s">
        <v>40</v>
      </c>
      <c r="D39" s="18">
        <v>1</v>
      </c>
      <c r="E39" s="19"/>
      <c r="F39" s="20"/>
      <c r="G39" s="20"/>
      <c r="H39" s="20"/>
      <c r="I39" s="20"/>
      <c r="J39" s="20">
        <v>1</v>
      </c>
      <c r="K39" s="20"/>
      <c r="L39" s="20"/>
      <c r="M39" s="20"/>
      <c r="N39" s="20"/>
      <c r="O39" s="20"/>
      <c r="P39" s="19"/>
      <c r="Q39" s="19"/>
      <c r="R39" s="21"/>
      <c r="S39" s="21"/>
      <c r="T39" s="21">
        <v>3</v>
      </c>
      <c r="U39" s="21"/>
      <c r="V39" s="22"/>
      <c r="W39" s="22"/>
      <c r="X39" s="22">
        <v>3</v>
      </c>
      <c r="Y39" s="22"/>
      <c r="Z39" s="23"/>
      <c r="AA39" s="23"/>
      <c r="AB39" s="23"/>
      <c r="AC39" s="23">
        <v>4</v>
      </c>
      <c r="AD39" s="24"/>
      <c r="AE39" s="24"/>
      <c r="AF39" s="24">
        <v>3</v>
      </c>
      <c r="AG39" s="24"/>
      <c r="AH39" s="25"/>
      <c r="AI39" s="25"/>
      <c r="AJ39" s="25">
        <v>3</v>
      </c>
      <c r="AK39" s="25"/>
      <c r="AL39" s="26"/>
      <c r="AM39" s="26"/>
      <c r="AN39" s="26">
        <v>3</v>
      </c>
      <c r="AO39" s="26"/>
      <c r="AP39" s="22"/>
      <c r="AQ39" s="22"/>
      <c r="AR39" s="22">
        <v>3</v>
      </c>
      <c r="AS39" s="22"/>
      <c r="AT39" s="27"/>
      <c r="AU39" s="27"/>
      <c r="AV39" s="27">
        <v>3</v>
      </c>
      <c r="AW39" s="27"/>
      <c r="AX39" s="21"/>
      <c r="AY39" s="21"/>
      <c r="AZ39" s="21">
        <v>3</v>
      </c>
      <c r="BA39" s="21"/>
      <c r="BB39" s="22"/>
      <c r="BC39" s="22"/>
      <c r="BD39" s="22">
        <v>3</v>
      </c>
      <c r="BE39" s="22"/>
      <c r="BF39" s="23"/>
      <c r="BG39" s="23"/>
      <c r="BH39" s="23">
        <v>3</v>
      </c>
      <c r="BI39" s="23"/>
      <c r="BJ39" s="24"/>
      <c r="BK39" s="24"/>
      <c r="BL39" s="24"/>
      <c r="BM39" s="24">
        <v>4</v>
      </c>
      <c r="BN39" s="25"/>
      <c r="BO39" s="25"/>
      <c r="BP39" s="25"/>
      <c r="BQ39" s="25">
        <v>4</v>
      </c>
      <c r="BR39" s="26"/>
      <c r="BS39" s="26"/>
      <c r="BT39" s="26">
        <v>3</v>
      </c>
      <c r="BU39" s="26"/>
    </row>
    <row r="40" spans="1:73">
      <c r="A40" s="17">
        <v>30</v>
      </c>
      <c r="B40" s="184">
        <v>2</v>
      </c>
      <c r="C40" s="631"/>
      <c r="D40" s="18"/>
      <c r="E40" s="19">
        <v>1</v>
      </c>
      <c r="F40" s="20"/>
      <c r="G40" s="20"/>
      <c r="H40" s="20">
        <v>1</v>
      </c>
      <c r="I40" s="20"/>
      <c r="J40" s="20"/>
      <c r="K40" s="20"/>
      <c r="L40" s="20"/>
      <c r="M40" s="20"/>
      <c r="N40" s="20"/>
      <c r="O40" s="20"/>
      <c r="P40" s="19"/>
      <c r="Q40" s="19"/>
      <c r="R40" s="21"/>
      <c r="S40" s="21"/>
      <c r="T40" s="21"/>
      <c r="U40" s="21">
        <v>4</v>
      </c>
      <c r="V40" s="22"/>
      <c r="W40" s="22"/>
      <c r="X40" s="22">
        <v>3</v>
      </c>
      <c r="Y40" s="22"/>
      <c r="Z40" s="23"/>
      <c r="AA40" s="23"/>
      <c r="AB40" s="23">
        <v>3</v>
      </c>
      <c r="AC40" s="23"/>
      <c r="AD40" s="24"/>
      <c r="AE40" s="24"/>
      <c r="AF40" s="24">
        <v>3</v>
      </c>
      <c r="AG40" s="24"/>
      <c r="AH40" s="25"/>
      <c r="AI40" s="25"/>
      <c r="AJ40" s="25"/>
      <c r="AK40" s="25">
        <v>4</v>
      </c>
      <c r="AL40" s="26"/>
      <c r="AM40" s="26"/>
      <c r="AN40" s="26">
        <v>3</v>
      </c>
      <c r="AO40" s="26"/>
      <c r="AP40" s="22"/>
      <c r="AQ40" s="22"/>
      <c r="AR40" s="22">
        <v>3</v>
      </c>
      <c r="AS40" s="22"/>
      <c r="AT40" s="27"/>
      <c r="AU40" s="27"/>
      <c r="AV40" s="27">
        <v>3</v>
      </c>
      <c r="AW40" s="27"/>
      <c r="AX40" s="21"/>
      <c r="AY40" s="21"/>
      <c r="AZ40" s="21"/>
      <c r="BA40" s="21">
        <v>4</v>
      </c>
      <c r="BB40" s="22"/>
      <c r="BC40" s="22"/>
      <c r="BD40" s="22">
        <v>3</v>
      </c>
      <c r="BE40" s="22"/>
      <c r="BF40" s="23"/>
      <c r="BG40" s="23"/>
      <c r="BH40" s="23"/>
      <c r="BI40" s="23">
        <v>4</v>
      </c>
      <c r="BJ40" s="24"/>
      <c r="BK40" s="24"/>
      <c r="BL40" s="24"/>
      <c r="BM40" s="24">
        <v>4</v>
      </c>
      <c r="BN40" s="25"/>
      <c r="BO40" s="25"/>
      <c r="BP40" s="25"/>
      <c r="BQ40" s="25">
        <v>4</v>
      </c>
      <c r="BR40" s="26"/>
      <c r="BS40" s="26"/>
      <c r="BT40" s="26">
        <v>3</v>
      </c>
      <c r="BU40" s="26"/>
    </row>
    <row r="41" spans="1:73">
      <c r="A41" s="17">
        <v>31</v>
      </c>
      <c r="B41" s="184">
        <v>3</v>
      </c>
      <c r="C41" s="631"/>
      <c r="D41" s="18">
        <v>1</v>
      </c>
      <c r="E41" s="19"/>
      <c r="F41" s="20"/>
      <c r="G41" s="20"/>
      <c r="H41" s="20">
        <v>1</v>
      </c>
      <c r="I41" s="20"/>
      <c r="J41" s="20"/>
      <c r="K41" s="20"/>
      <c r="L41" s="20"/>
      <c r="M41" s="20"/>
      <c r="N41" s="20"/>
      <c r="O41" s="20"/>
      <c r="P41" s="19"/>
      <c r="Q41" s="19"/>
      <c r="R41" s="21"/>
      <c r="S41" s="21"/>
      <c r="T41" s="21"/>
      <c r="U41" s="21">
        <v>4</v>
      </c>
      <c r="V41" s="22"/>
      <c r="W41" s="22"/>
      <c r="X41" s="22">
        <v>3</v>
      </c>
      <c r="Y41" s="22"/>
      <c r="Z41" s="23"/>
      <c r="AA41" s="23"/>
      <c r="AB41" s="23">
        <v>3</v>
      </c>
      <c r="AC41" s="23"/>
      <c r="AD41" s="24"/>
      <c r="AE41" s="24"/>
      <c r="AF41" s="24"/>
      <c r="AG41" s="24">
        <v>4</v>
      </c>
      <c r="AH41" s="25"/>
      <c r="AI41" s="25"/>
      <c r="AJ41" s="25">
        <v>3</v>
      </c>
      <c r="AK41" s="25"/>
      <c r="AL41" s="26"/>
      <c r="AM41" s="26"/>
      <c r="AN41" s="26">
        <v>3</v>
      </c>
      <c r="AO41" s="26"/>
      <c r="AP41" s="22"/>
      <c r="AQ41" s="22"/>
      <c r="AR41" s="22">
        <v>3</v>
      </c>
      <c r="AS41" s="22"/>
      <c r="AT41" s="27"/>
      <c r="AU41" s="27"/>
      <c r="AV41" s="27"/>
      <c r="AW41" s="27">
        <v>4</v>
      </c>
      <c r="AX41" s="21"/>
      <c r="AY41" s="21"/>
      <c r="AZ41" s="21"/>
      <c r="BA41" s="21">
        <v>4</v>
      </c>
      <c r="BB41" s="22"/>
      <c r="BC41" s="22"/>
      <c r="BD41" s="22">
        <v>3</v>
      </c>
      <c r="BE41" s="22"/>
      <c r="BF41" s="23"/>
      <c r="BG41" s="23"/>
      <c r="BH41" s="23">
        <v>3</v>
      </c>
      <c r="BI41" s="23"/>
      <c r="BJ41" s="24"/>
      <c r="BK41" s="24"/>
      <c r="BL41" s="24">
        <v>3</v>
      </c>
      <c r="BM41" s="24"/>
      <c r="BN41" s="25"/>
      <c r="BO41" s="25"/>
      <c r="BP41" s="25">
        <v>3</v>
      </c>
      <c r="BQ41" s="25"/>
      <c r="BR41" s="26"/>
      <c r="BS41" s="26"/>
      <c r="BT41" s="26">
        <v>3</v>
      </c>
      <c r="BU41" s="26"/>
    </row>
    <row r="42" spans="1:73">
      <c r="A42" s="17">
        <v>32</v>
      </c>
      <c r="B42" s="184">
        <v>4</v>
      </c>
      <c r="C42" s="631"/>
      <c r="D42" s="18"/>
      <c r="E42" s="19">
        <v>1</v>
      </c>
      <c r="F42" s="20">
        <v>1</v>
      </c>
      <c r="G42" s="20"/>
      <c r="H42" s="20"/>
      <c r="I42" s="20"/>
      <c r="J42" s="20"/>
      <c r="K42" s="20"/>
      <c r="L42" s="20"/>
      <c r="M42" s="20"/>
      <c r="N42" s="20"/>
      <c r="O42" s="20"/>
      <c r="P42" s="19"/>
      <c r="Q42" s="19"/>
      <c r="R42" s="21"/>
      <c r="S42" s="21"/>
      <c r="T42" s="21">
        <v>3</v>
      </c>
      <c r="U42" s="21"/>
      <c r="V42" s="22"/>
      <c r="W42" s="22"/>
      <c r="X42" s="22">
        <v>3</v>
      </c>
      <c r="Y42" s="22"/>
      <c r="Z42" s="23"/>
      <c r="AA42" s="23"/>
      <c r="AB42" s="23"/>
      <c r="AC42" s="23">
        <v>4</v>
      </c>
      <c r="AD42" s="24"/>
      <c r="AE42" s="24"/>
      <c r="AF42" s="24">
        <v>3</v>
      </c>
      <c r="AG42" s="24"/>
      <c r="AH42" s="25"/>
      <c r="AI42" s="25"/>
      <c r="AJ42" s="25">
        <v>3</v>
      </c>
      <c r="AK42" s="25"/>
      <c r="AL42" s="26"/>
      <c r="AM42" s="26"/>
      <c r="AN42" s="26"/>
      <c r="AO42" s="26">
        <v>4</v>
      </c>
      <c r="AP42" s="22"/>
      <c r="AQ42" s="22"/>
      <c r="AR42" s="22">
        <v>3</v>
      </c>
      <c r="AS42" s="22"/>
      <c r="AT42" s="27"/>
      <c r="AU42" s="27"/>
      <c r="AV42" s="27">
        <v>3</v>
      </c>
      <c r="AW42" s="27"/>
      <c r="AX42" s="21"/>
      <c r="AY42" s="21"/>
      <c r="AZ42" s="21"/>
      <c r="BA42" s="21">
        <v>4</v>
      </c>
      <c r="BB42" s="22"/>
      <c r="BC42" s="22"/>
      <c r="BD42" s="22"/>
      <c r="BE42" s="22">
        <v>4</v>
      </c>
      <c r="BF42" s="23"/>
      <c r="BG42" s="23"/>
      <c r="BH42" s="23">
        <v>3</v>
      </c>
      <c r="BI42" s="23"/>
      <c r="BJ42" s="24"/>
      <c r="BK42" s="24"/>
      <c r="BL42" s="24"/>
      <c r="BM42" s="24">
        <v>4</v>
      </c>
      <c r="BN42" s="25"/>
      <c r="BO42" s="25"/>
      <c r="BP42" s="25"/>
      <c r="BQ42" s="25">
        <v>4</v>
      </c>
      <c r="BR42" s="26"/>
      <c r="BS42" s="26"/>
      <c r="BT42" s="26"/>
      <c r="BU42" s="26">
        <v>4</v>
      </c>
    </row>
    <row r="43" spans="1:73">
      <c r="A43" s="17">
        <v>33</v>
      </c>
      <c r="B43" s="184">
        <v>5</v>
      </c>
      <c r="C43" s="631"/>
      <c r="D43" s="18"/>
      <c r="E43" s="19">
        <v>1</v>
      </c>
      <c r="F43" s="20"/>
      <c r="G43" s="20"/>
      <c r="H43" s="20"/>
      <c r="I43" s="20"/>
      <c r="J43" s="20">
        <v>1</v>
      </c>
      <c r="K43" s="20"/>
      <c r="L43" s="20"/>
      <c r="M43" s="20"/>
      <c r="N43" s="20"/>
      <c r="O43" s="20"/>
      <c r="P43" s="19"/>
      <c r="Q43" s="19"/>
      <c r="R43" s="21"/>
      <c r="S43" s="21"/>
      <c r="T43" s="21">
        <v>3</v>
      </c>
      <c r="U43" s="21"/>
      <c r="V43" s="22"/>
      <c r="W43" s="22"/>
      <c r="X43" s="22">
        <v>3</v>
      </c>
      <c r="Y43" s="22"/>
      <c r="Z43" s="23"/>
      <c r="AA43" s="23"/>
      <c r="AB43" s="23">
        <v>3</v>
      </c>
      <c r="AC43" s="23"/>
      <c r="AD43" s="24"/>
      <c r="AE43" s="24"/>
      <c r="AF43" s="24">
        <v>3</v>
      </c>
      <c r="AG43" s="24"/>
      <c r="AH43" s="25"/>
      <c r="AI43" s="25"/>
      <c r="AJ43" s="25">
        <v>3</v>
      </c>
      <c r="AK43" s="25"/>
      <c r="AL43" s="26"/>
      <c r="AM43" s="26"/>
      <c r="AN43" s="26">
        <v>3</v>
      </c>
      <c r="AO43" s="26"/>
      <c r="AP43" s="22"/>
      <c r="AQ43" s="22"/>
      <c r="AR43" s="22">
        <v>3</v>
      </c>
      <c r="AS43" s="22"/>
      <c r="AT43" s="27"/>
      <c r="AU43" s="27"/>
      <c r="AV43" s="27">
        <v>3</v>
      </c>
      <c r="AW43" s="27"/>
      <c r="AX43" s="21"/>
      <c r="AY43" s="21"/>
      <c r="AZ43" s="21">
        <v>3</v>
      </c>
      <c r="BA43" s="21"/>
      <c r="BB43" s="22"/>
      <c r="BC43" s="22"/>
      <c r="BD43" s="22">
        <v>3</v>
      </c>
      <c r="BE43" s="22"/>
      <c r="BF43" s="23"/>
      <c r="BG43" s="23"/>
      <c r="BH43" s="23"/>
      <c r="BI43" s="23">
        <v>4</v>
      </c>
      <c r="BJ43" s="24"/>
      <c r="BK43" s="24"/>
      <c r="BL43" s="24"/>
      <c r="BM43" s="24">
        <v>4</v>
      </c>
      <c r="BN43" s="25"/>
      <c r="BO43" s="25"/>
      <c r="BP43" s="25">
        <v>3</v>
      </c>
      <c r="BQ43" s="25"/>
      <c r="BR43" s="26"/>
      <c r="BS43" s="26"/>
      <c r="BT43" s="26">
        <v>3</v>
      </c>
      <c r="BU43" s="26"/>
    </row>
    <row r="44" spans="1:73">
      <c r="A44" s="17">
        <v>34</v>
      </c>
      <c r="B44" s="184">
        <v>6</v>
      </c>
      <c r="C44" s="631"/>
      <c r="D44" s="18">
        <v>1</v>
      </c>
      <c r="E44" s="19"/>
      <c r="F44" s="20"/>
      <c r="G44" s="20"/>
      <c r="H44" s="20">
        <v>1</v>
      </c>
      <c r="I44" s="20"/>
      <c r="J44" s="20"/>
      <c r="K44" s="20"/>
      <c r="L44" s="20"/>
      <c r="M44" s="20"/>
      <c r="N44" s="20"/>
      <c r="O44" s="20"/>
      <c r="P44" s="19"/>
      <c r="Q44" s="19"/>
      <c r="R44" s="21"/>
      <c r="S44" s="21"/>
      <c r="T44" s="21">
        <v>3</v>
      </c>
      <c r="U44" s="21"/>
      <c r="V44" s="22"/>
      <c r="W44" s="22"/>
      <c r="X44" s="22">
        <v>3</v>
      </c>
      <c r="Y44" s="22"/>
      <c r="Z44" s="23"/>
      <c r="AA44" s="23"/>
      <c r="AB44" s="23">
        <v>3</v>
      </c>
      <c r="AC44" s="23"/>
      <c r="AD44" s="24"/>
      <c r="AE44" s="24"/>
      <c r="AF44" s="24">
        <v>3</v>
      </c>
      <c r="AG44" s="24"/>
      <c r="AH44" s="25"/>
      <c r="AI44" s="25"/>
      <c r="AJ44" s="25">
        <v>3</v>
      </c>
      <c r="AK44" s="25"/>
      <c r="AL44" s="26"/>
      <c r="AM44" s="26"/>
      <c r="AN44" s="26">
        <v>3</v>
      </c>
      <c r="AO44" s="26"/>
      <c r="AP44" s="22"/>
      <c r="AQ44" s="22"/>
      <c r="AR44" s="22">
        <v>3</v>
      </c>
      <c r="AS44" s="22"/>
      <c r="AT44" s="27"/>
      <c r="AU44" s="27"/>
      <c r="AV44" s="27">
        <v>3</v>
      </c>
      <c r="AW44" s="27"/>
      <c r="AX44" s="21"/>
      <c r="AY44" s="21"/>
      <c r="AZ44" s="21">
        <v>3</v>
      </c>
      <c r="BA44" s="21"/>
      <c r="BB44" s="22"/>
      <c r="BC44" s="22"/>
      <c r="BD44" s="22">
        <v>3</v>
      </c>
      <c r="BE44" s="22"/>
      <c r="BF44" s="23"/>
      <c r="BG44" s="23"/>
      <c r="BH44" s="23">
        <v>3</v>
      </c>
      <c r="BI44" s="23"/>
      <c r="BJ44" s="24"/>
      <c r="BK44" s="24"/>
      <c r="BL44" s="24">
        <v>3</v>
      </c>
      <c r="BM44" s="24"/>
      <c r="BN44" s="25"/>
      <c r="BO44" s="25"/>
      <c r="BP44" s="25">
        <v>3</v>
      </c>
      <c r="BQ44" s="25"/>
      <c r="BR44" s="26"/>
      <c r="BS44" s="26"/>
      <c r="BT44" s="26">
        <v>3</v>
      </c>
      <c r="BU44" s="26"/>
    </row>
    <row r="45" spans="1:73">
      <c r="A45" s="17">
        <v>35</v>
      </c>
      <c r="B45" s="184">
        <v>7</v>
      </c>
      <c r="C45" s="631"/>
      <c r="D45" s="18"/>
      <c r="E45" s="19">
        <v>1</v>
      </c>
      <c r="F45" s="20"/>
      <c r="G45" s="20"/>
      <c r="H45" s="20">
        <v>1</v>
      </c>
      <c r="I45" s="20"/>
      <c r="J45" s="20"/>
      <c r="K45" s="20"/>
      <c r="L45" s="20"/>
      <c r="M45" s="20"/>
      <c r="N45" s="20"/>
      <c r="O45" s="20"/>
      <c r="P45" s="19"/>
      <c r="Q45" s="19"/>
      <c r="R45" s="21"/>
      <c r="S45" s="21"/>
      <c r="T45" s="21">
        <v>3</v>
      </c>
      <c r="U45" s="21"/>
      <c r="V45" s="22"/>
      <c r="W45" s="22"/>
      <c r="X45" s="22"/>
      <c r="Y45" s="22">
        <v>4</v>
      </c>
      <c r="Z45" s="23"/>
      <c r="AA45" s="23"/>
      <c r="AB45" s="23"/>
      <c r="AC45" s="23">
        <v>4</v>
      </c>
      <c r="AD45" s="24"/>
      <c r="AE45" s="24"/>
      <c r="AF45" s="24"/>
      <c r="AG45" s="24">
        <v>4</v>
      </c>
      <c r="AH45" s="25"/>
      <c r="AI45" s="25"/>
      <c r="AJ45" s="25"/>
      <c r="AK45" s="25">
        <v>4</v>
      </c>
      <c r="AL45" s="26"/>
      <c r="AM45" s="26"/>
      <c r="AN45" s="26"/>
      <c r="AO45" s="26">
        <v>4</v>
      </c>
      <c r="AP45" s="22"/>
      <c r="AQ45" s="22"/>
      <c r="AR45" s="22"/>
      <c r="AS45" s="22">
        <v>4</v>
      </c>
      <c r="AT45" s="27"/>
      <c r="AU45" s="27"/>
      <c r="AV45" s="27"/>
      <c r="AW45" s="27">
        <v>4</v>
      </c>
      <c r="AX45" s="21"/>
      <c r="AY45" s="21"/>
      <c r="AZ45" s="21"/>
      <c r="BA45" s="21">
        <v>4</v>
      </c>
      <c r="BB45" s="22"/>
      <c r="BC45" s="22"/>
      <c r="BD45" s="22">
        <v>3</v>
      </c>
      <c r="BE45" s="22"/>
      <c r="BF45" s="23"/>
      <c r="BG45" s="23"/>
      <c r="BH45" s="23"/>
      <c r="BI45" s="23">
        <v>4</v>
      </c>
      <c r="BJ45" s="24"/>
      <c r="BK45" s="24"/>
      <c r="BL45" s="24"/>
      <c r="BM45" s="24">
        <v>4</v>
      </c>
      <c r="BN45" s="25"/>
      <c r="BO45" s="25"/>
      <c r="BP45" s="25"/>
      <c r="BQ45" s="25">
        <v>4</v>
      </c>
      <c r="BR45" s="26"/>
      <c r="BS45" s="26"/>
      <c r="BT45" s="26"/>
      <c r="BU45" s="26">
        <v>4</v>
      </c>
    </row>
    <row r="46" spans="1:73">
      <c r="A46" s="17">
        <v>36</v>
      </c>
      <c r="B46" s="184">
        <v>8</v>
      </c>
      <c r="C46" s="631"/>
      <c r="D46" s="18"/>
      <c r="E46" s="19">
        <v>1</v>
      </c>
      <c r="F46" s="20"/>
      <c r="G46" s="20"/>
      <c r="H46" s="20">
        <v>1</v>
      </c>
      <c r="I46" s="20"/>
      <c r="J46" s="20"/>
      <c r="K46" s="20"/>
      <c r="L46" s="20"/>
      <c r="M46" s="20"/>
      <c r="N46" s="20"/>
      <c r="O46" s="20"/>
      <c r="P46" s="19"/>
      <c r="Q46" s="19"/>
      <c r="R46" s="21"/>
      <c r="S46" s="21"/>
      <c r="T46" s="21">
        <v>3</v>
      </c>
      <c r="U46" s="21"/>
      <c r="V46" s="22"/>
      <c r="W46" s="22"/>
      <c r="X46" s="22">
        <v>3</v>
      </c>
      <c r="Y46" s="22"/>
      <c r="Z46" s="23"/>
      <c r="AA46" s="23"/>
      <c r="AB46" s="23">
        <v>3</v>
      </c>
      <c r="AC46" s="23"/>
      <c r="AD46" s="24"/>
      <c r="AE46" s="24"/>
      <c r="AF46" s="24">
        <v>3</v>
      </c>
      <c r="AG46" s="24"/>
      <c r="AH46" s="25"/>
      <c r="AI46" s="25"/>
      <c r="AJ46" s="25"/>
      <c r="AK46" s="25">
        <v>4</v>
      </c>
      <c r="AL46" s="26"/>
      <c r="AM46" s="26"/>
      <c r="AN46" s="26">
        <v>3</v>
      </c>
      <c r="AO46" s="26"/>
      <c r="AP46" s="22"/>
      <c r="AQ46" s="22"/>
      <c r="AR46" s="22">
        <v>3</v>
      </c>
      <c r="AS46" s="22"/>
      <c r="AT46" s="27"/>
      <c r="AU46" s="27"/>
      <c r="AV46" s="27">
        <v>3</v>
      </c>
      <c r="AW46" s="27"/>
      <c r="AX46" s="21"/>
      <c r="AY46" s="21"/>
      <c r="AZ46" s="21"/>
      <c r="BA46" s="21">
        <v>4</v>
      </c>
      <c r="BB46" s="22"/>
      <c r="BC46" s="22"/>
      <c r="BD46" s="22">
        <v>3</v>
      </c>
      <c r="BE46" s="22"/>
      <c r="BF46" s="23"/>
      <c r="BG46" s="23"/>
      <c r="BH46" s="23">
        <v>3</v>
      </c>
      <c r="BI46" s="23"/>
      <c r="BJ46" s="24"/>
      <c r="BK46" s="24"/>
      <c r="BL46" s="24"/>
      <c r="BM46" s="24">
        <v>4</v>
      </c>
      <c r="BN46" s="25"/>
      <c r="BO46" s="25"/>
      <c r="BP46" s="25"/>
      <c r="BQ46" s="25">
        <v>4</v>
      </c>
      <c r="BR46" s="26"/>
      <c r="BS46" s="26"/>
      <c r="BT46" s="26"/>
      <c r="BU46" s="26">
        <v>4</v>
      </c>
    </row>
    <row r="47" spans="1:73">
      <c r="A47" s="17">
        <v>37</v>
      </c>
      <c r="B47" s="184">
        <v>9</v>
      </c>
      <c r="C47" s="631"/>
      <c r="D47" s="18">
        <v>1</v>
      </c>
      <c r="E47" s="19"/>
      <c r="F47" s="20"/>
      <c r="G47" s="20">
        <v>1</v>
      </c>
      <c r="H47" s="20"/>
      <c r="I47" s="20"/>
      <c r="J47" s="20"/>
      <c r="K47" s="20"/>
      <c r="L47" s="20"/>
      <c r="M47" s="20"/>
      <c r="N47" s="20"/>
      <c r="O47" s="20"/>
      <c r="P47" s="19"/>
      <c r="Q47" s="19"/>
      <c r="R47" s="21"/>
      <c r="S47" s="21"/>
      <c r="T47" s="21">
        <v>3</v>
      </c>
      <c r="U47" s="21"/>
      <c r="V47" s="22"/>
      <c r="W47" s="22"/>
      <c r="X47" s="22"/>
      <c r="Y47" s="22">
        <v>4</v>
      </c>
      <c r="Z47" s="23"/>
      <c r="AA47" s="23"/>
      <c r="AB47" s="23"/>
      <c r="AC47" s="23">
        <v>4</v>
      </c>
      <c r="AD47" s="24"/>
      <c r="AE47" s="24"/>
      <c r="AF47" s="24">
        <v>3</v>
      </c>
      <c r="AG47" s="24"/>
      <c r="AH47" s="25"/>
      <c r="AI47" s="25"/>
      <c r="AJ47" s="25"/>
      <c r="AK47" s="25">
        <v>4</v>
      </c>
      <c r="AL47" s="26"/>
      <c r="AM47" s="26"/>
      <c r="AN47" s="26"/>
      <c r="AO47" s="26">
        <v>4</v>
      </c>
      <c r="AP47" s="22"/>
      <c r="AQ47" s="22"/>
      <c r="AR47" s="22">
        <v>3</v>
      </c>
      <c r="AS47" s="22"/>
      <c r="AT47" s="27"/>
      <c r="AU47" s="27"/>
      <c r="AV47" s="27"/>
      <c r="AW47" s="27">
        <v>4</v>
      </c>
      <c r="AX47" s="21"/>
      <c r="AY47" s="21"/>
      <c r="AZ47" s="21">
        <v>3</v>
      </c>
      <c r="BA47" s="21"/>
      <c r="BB47" s="22"/>
      <c r="BC47" s="22"/>
      <c r="BD47" s="22">
        <v>3</v>
      </c>
      <c r="BE47" s="22"/>
      <c r="BF47" s="23"/>
      <c r="BG47" s="23"/>
      <c r="BH47" s="23">
        <v>3</v>
      </c>
      <c r="BI47" s="23"/>
      <c r="BJ47" s="24"/>
      <c r="BK47" s="24"/>
      <c r="BL47" s="24">
        <v>3</v>
      </c>
      <c r="BM47" s="24"/>
      <c r="BN47" s="25"/>
      <c r="BO47" s="25"/>
      <c r="BP47" s="25">
        <v>3</v>
      </c>
      <c r="BQ47" s="25"/>
      <c r="BR47" s="26"/>
      <c r="BS47" s="26"/>
      <c r="BT47" s="26"/>
      <c r="BU47" s="26">
        <v>4</v>
      </c>
    </row>
    <row r="48" spans="1:73">
      <c r="A48" s="17">
        <v>38</v>
      </c>
      <c r="B48" s="184">
        <v>10</v>
      </c>
      <c r="C48" s="631"/>
      <c r="D48" s="18">
        <v>1</v>
      </c>
      <c r="E48" s="19"/>
      <c r="F48" s="20"/>
      <c r="G48" s="20"/>
      <c r="H48" s="20"/>
      <c r="I48" s="20"/>
      <c r="J48" s="20">
        <v>1</v>
      </c>
      <c r="K48" s="20"/>
      <c r="L48" s="20"/>
      <c r="M48" s="20"/>
      <c r="N48" s="20"/>
      <c r="O48" s="20"/>
      <c r="P48" s="19"/>
      <c r="Q48" s="19"/>
      <c r="R48" s="21"/>
      <c r="S48" s="21"/>
      <c r="T48" s="21"/>
      <c r="U48" s="21">
        <v>4</v>
      </c>
      <c r="V48" s="22"/>
      <c r="W48" s="22"/>
      <c r="X48" s="22">
        <v>3</v>
      </c>
      <c r="Y48" s="22"/>
      <c r="Z48" s="23"/>
      <c r="AA48" s="23"/>
      <c r="AB48" s="23">
        <v>3</v>
      </c>
      <c r="AC48" s="23"/>
      <c r="AD48" s="24"/>
      <c r="AE48" s="24"/>
      <c r="AF48" s="24"/>
      <c r="AG48" s="24">
        <v>4</v>
      </c>
      <c r="AH48" s="25"/>
      <c r="AI48" s="25"/>
      <c r="AJ48" s="25"/>
      <c r="AK48" s="25">
        <v>4</v>
      </c>
      <c r="AL48" s="26"/>
      <c r="AM48" s="26"/>
      <c r="AN48" s="26">
        <v>3</v>
      </c>
      <c r="AO48" s="26"/>
      <c r="AP48" s="22"/>
      <c r="AQ48" s="22"/>
      <c r="AR48" s="22"/>
      <c r="AS48" s="22">
        <v>4</v>
      </c>
      <c r="AT48" s="27"/>
      <c r="AU48" s="27"/>
      <c r="AV48" s="27">
        <v>3</v>
      </c>
      <c r="AW48" s="27"/>
      <c r="AX48" s="21"/>
      <c r="AY48" s="21"/>
      <c r="AZ48" s="21">
        <v>3</v>
      </c>
      <c r="BA48" s="21"/>
      <c r="BB48" s="22"/>
      <c r="BC48" s="22"/>
      <c r="BD48" s="22">
        <v>3</v>
      </c>
      <c r="BE48" s="22"/>
      <c r="BF48" s="23"/>
      <c r="BG48" s="23"/>
      <c r="BH48" s="23"/>
      <c r="BI48" s="23">
        <v>4</v>
      </c>
      <c r="BJ48" s="24"/>
      <c r="BK48" s="24"/>
      <c r="BL48" s="24"/>
      <c r="BM48" s="24">
        <v>4</v>
      </c>
      <c r="BN48" s="25"/>
      <c r="BO48" s="25"/>
      <c r="BP48" s="25">
        <v>3</v>
      </c>
      <c r="BQ48" s="25"/>
      <c r="BR48" s="26"/>
      <c r="BS48" s="26"/>
      <c r="BT48" s="26"/>
      <c r="BU48" s="26">
        <v>4</v>
      </c>
    </row>
    <row r="49" spans="1:73">
      <c r="A49" s="17">
        <v>39</v>
      </c>
      <c r="B49" s="184">
        <v>11</v>
      </c>
      <c r="C49" s="631"/>
      <c r="D49" s="18"/>
      <c r="E49" s="19">
        <v>1</v>
      </c>
      <c r="F49" s="20"/>
      <c r="G49" s="20"/>
      <c r="H49" s="20">
        <v>1</v>
      </c>
      <c r="I49" s="20"/>
      <c r="J49" s="20"/>
      <c r="K49" s="20"/>
      <c r="L49" s="20"/>
      <c r="M49" s="20"/>
      <c r="N49" s="20"/>
      <c r="O49" s="20"/>
      <c r="P49" s="19"/>
      <c r="Q49" s="19"/>
      <c r="R49" s="21"/>
      <c r="S49" s="21"/>
      <c r="T49" s="21">
        <v>3</v>
      </c>
      <c r="U49" s="21"/>
      <c r="V49" s="22"/>
      <c r="W49" s="22"/>
      <c r="X49" s="22">
        <v>3</v>
      </c>
      <c r="Y49" s="22"/>
      <c r="Z49" s="23"/>
      <c r="AA49" s="23"/>
      <c r="AB49" s="23"/>
      <c r="AC49" s="23">
        <v>4</v>
      </c>
      <c r="AD49" s="24"/>
      <c r="AE49" s="24"/>
      <c r="AF49" s="24"/>
      <c r="AG49" s="24">
        <v>4</v>
      </c>
      <c r="AH49" s="25"/>
      <c r="AI49" s="25"/>
      <c r="AJ49" s="25">
        <v>3</v>
      </c>
      <c r="AK49" s="25"/>
      <c r="AL49" s="26"/>
      <c r="AM49" s="26"/>
      <c r="AN49" s="26">
        <v>3</v>
      </c>
      <c r="AO49" s="26"/>
      <c r="AP49" s="22"/>
      <c r="AQ49" s="22"/>
      <c r="AR49" s="22">
        <v>3</v>
      </c>
      <c r="AS49" s="22"/>
      <c r="AT49" s="27"/>
      <c r="AU49" s="27"/>
      <c r="AV49" s="27">
        <v>3</v>
      </c>
      <c r="AW49" s="27"/>
      <c r="AX49" s="21"/>
      <c r="AY49" s="21"/>
      <c r="AZ49" s="21"/>
      <c r="BA49" s="21">
        <v>4</v>
      </c>
      <c r="BB49" s="22"/>
      <c r="BC49" s="22"/>
      <c r="BD49" s="22">
        <v>3</v>
      </c>
      <c r="BE49" s="22"/>
      <c r="BF49" s="23"/>
      <c r="BG49" s="23"/>
      <c r="BH49" s="23">
        <v>3</v>
      </c>
      <c r="BI49" s="23"/>
      <c r="BJ49" s="24"/>
      <c r="BK49" s="24"/>
      <c r="BL49" s="24"/>
      <c r="BM49" s="24">
        <v>4</v>
      </c>
      <c r="BN49" s="25"/>
      <c r="BO49" s="25"/>
      <c r="BP49" s="25">
        <v>3</v>
      </c>
      <c r="BQ49" s="25"/>
      <c r="BR49" s="26"/>
      <c r="BS49" s="26"/>
      <c r="BT49" s="26">
        <v>3</v>
      </c>
      <c r="BU49" s="26"/>
    </row>
    <row r="50" spans="1:73">
      <c r="A50" s="17">
        <v>40</v>
      </c>
      <c r="B50" s="184">
        <v>12</v>
      </c>
      <c r="C50" s="631"/>
      <c r="D50" s="18"/>
      <c r="E50" s="19">
        <v>1</v>
      </c>
      <c r="F50" s="20"/>
      <c r="G50" s="20"/>
      <c r="H50" s="20"/>
      <c r="I50" s="20"/>
      <c r="J50" s="20">
        <v>1</v>
      </c>
      <c r="K50" s="20"/>
      <c r="L50" s="20"/>
      <c r="M50" s="20"/>
      <c r="N50" s="20"/>
      <c r="O50" s="20"/>
      <c r="P50" s="19"/>
      <c r="Q50" s="19"/>
      <c r="R50" s="21"/>
      <c r="S50" s="21"/>
      <c r="T50" s="21">
        <v>3</v>
      </c>
      <c r="U50" s="21"/>
      <c r="V50" s="22"/>
      <c r="W50" s="22"/>
      <c r="X50" s="22">
        <v>3</v>
      </c>
      <c r="Y50" s="22"/>
      <c r="Z50" s="23"/>
      <c r="AA50" s="23"/>
      <c r="AB50" s="23"/>
      <c r="AC50" s="23">
        <v>4</v>
      </c>
      <c r="AD50" s="24"/>
      <c r="AE50" s="24"/>
      <c r="AF50" s="24"/>
      <c r="AG50" s="24">
        <v>4</v>
      </c>
      <c r="AH50" s="25"/>
      <c r="AI50" s="25"/>
      <c r="AJ50" s="25">
        <v>3</v>
      </c>
      <c r="AK50" s="25"/>
      <c r="AL50" s="26"/>
      <c r="AM50" s="26"/>
      <c r="AN50" s="26">
        <v>3</v>
      </c>
      <c r="AO50" s="26"/>
      <c r="AP50" s="22"/>
      <c r="AQ50" s="22"/>
      <c r="AR50" s="22">
        <v>3</v>
      </c>
      <c r="AS50" s="22"/>
      <c r="AT50" s="27"/>
      <c r="AU50" s="27"/>
      <c r="AV50" s="27">
        <v>3</v>
      </c>
      <c r="AW50" s="27"/>
      <c r="AX50" s="21"/>
      <c r="AY50" s="21"/>
      <c r="AZ50" s="21"/>
      <c r="BA50" s="21">
        <v>4</v>
      </c>
      <c r="BB50" s="22"/>
      <c r="BC50" s="22"/>
      <c r="BD50" s="22">
        <v>3</v>
      </c>
      <c r="BE50" s="22"/>
      <c r="BF50" s="23"/>
      <c r="BG50" s="23"/>
      <c r="BH50" s="23">
        <v>3</v>
      </c>
      <c r="BI50" s="23"/>
      <c r="BJ50" s="24"/>
      <c r="BK50" s="24"/>
      <c r="BL50" s="24"/>
      <c r="BM50" s="24">
        <v>4</v>
      </c>
      <c r="BN50" s="25"/>
      <c r="BO50" s="25"/>
      <c r="BP50" s="25">
        <v>3</v>
      </c>
      <c r="BQ50" s="25"/>
      <c r="BR50" s="26"/>
      <c r="BS50" s="26"/>
      <c r="BT50" s="26">
        <v>3</v>
      </c>
      <c r="BU50" s="26"/>
    </row>
    <row r="51" spans="1:73">
      <c r="A51" s="17">
        <v>41</v>
      </c>
      <c r="B51" s="184">
        <v>13</v>
      </c>
      <c r="C51" s="631"/>
      <c r="D51" s="18">
        <v>1</v>
      </c>
      <c r="E51" s="19"/>
      <c r="F51" s="20"/>
      <c r="G51" s="20"/>
      <c r="H51" s="20">
        <v>1</v>
      </c>
      <c r="I51" s="20"/>
      <c r="J51" s="20"/>
      <c r="K51" s="20"/>
      <c r="L51" s="20"/>
      <c r="M51" s="20"/>
      <c r="N51" s="20"/>
      <c r="O51" s="20"/>
      <c r="P51" s="19"/>
      <c r="Q51" s="19"/>
      <c r="R51" s="21"/>
      <c r="S51" s="21"/>
      <c r="T51" s="21">
        <v>3</v>
      </c>
      <c r="U51" s="21"/>
      <c r="V51" s="22"/>
      <c r="W51" s="22"/>
      <c r="X51" s="22">
        <v>3</v>
      </c>
      <c r="Y51" s="22"/>
      <c r="Z51" s="23"/>
      <c r="AA51" s="23"/>
      <c r="AB51" s="23">
        <v>3</v>
      </c>
      <c r="AC51" s="23"/>
      <c r="AD51" s="24"/>
      <c r="AE51" s="24"/>
      <c r="AF51" s="24">
        <v>3</v>
      </c>
      <c r="AG51" s="24"/>
      <c r="AH51" s="25"/>
      <c r="AI51" s="25"/>
      <c r="AJ51" s="25"/>
      <c r="AK51" s="25">
        <v>4</v>
      </c>
      <c r="AL51" s="26"/>
      <c r="AM51" s="26"/>
      <c r="AN51" s="26">
        <v>3</v>
      </c>
      <c r="AO51" s="26"/>
      <c r="AP51" s="22"/>
      <c r="AQ51" s="22"/>
      <c r="AR51" s="22">
        <v>3</v>
      </c>
      <c r="AS51" s="22"/>
      <c r="AT51" s="27"/>
      <c r="AU51" s="27"/>
      <c r="AV51" s="27">
        <v>3</v>
      </c>
      <c r="AW51" s="27"/>
      <c r="AX51" s="21"/>
      <c r="AY51" s="21"/>
      <c r="AZ51" s="21">
        <v>3</v>
      </c>
      <c r="BA51" s="21"/>
      <c r="BB51" s="22"/>
      <c r="BC51" s="22"/>
      <c r="BD51" s="22">
        <v>3</v>
      </c>
      <c r="BE51" s="22"/>
      <c r="BF51" s="23"/>
      <c r="BG51" s="23"/>
      <c r="BH51" s="23">
        <v>3</v>
      </c>
      <c r="BI51" s="23"/>
      <c r="BJ51" s="24"/>
      <c r="BK51" s="24"/>
      <c r="BL51" s="24">
        <v>3</v>
      </c>
      <c r="BM51" s="24"/>
      <c r="BN51" s="25"/>
      <c r="BO51" s="25"/>
      <c r="BP51" s="25">
        <v>3</v>
      </c>
      <c r="BQ51" s="25"/>
      <c r="BR51" s="26"/>
      <c r="BS51" s="26"/>
      <c r="BT51" s="26">
        <v>3</v>
      </c>
      <c r="BU51" s="26"/>
    </row>
    <row r="52" spans="1:73">
      <c r="A52" s="17">
        <v>42</v>
      </c>
      <c r="B52" s="184">
        <v>14</v>
      </c>
      <c r="C52" s="631"/>
      <c r="D52" s="18"/>
      <c r="E52" s="19">
        <v>1</v>
      </c>
      <c r="F52" s="20"/>
      <c r="G52" s="20"/>
      <c r="H52" s="20"/>
      <c r="I52" s="20">
        <v>1</v>
      </c>
      <c r="J52" s="20"/>
      <c r="K52" s="20"/>
      <c r="L52" s="20"/>
      <c r="M52" s="20"/>
      <c r="N52" s="20"/>
      <c r="O52" s="20"/>
      <c r="P52" s="19"/>
      <c r="Q52" s="19"/>
      <c r="R52" s="21"/>
      <c r="S52" s="21"/>
      <c r="T52" s="21">
        <v>3</v>
      </c>
      <c r="U52" s="21"/>
      <c r="V52" s="22"/>
      <c r="W52" s="22"/>
      <c r="X52" s="22"/>
      <c r="Y52" s="22">
        <v>4</v>
      </c>
      <c r="Z52" s="23"/>
      <c r="AA52" s="23"/>
      <c r="AB52" s="23">
        <v>3</v>
      </c>
      <c r="AC52" s="23"/>
      <c r="AD52" s="24"/>
      <c r="AE52" s="24"/>
      <c r="AF52" s="24">
        <v>3</v>
      </c>
      <c r="AG52" s="24"/>
      <c r="AH52" s="25"/>
      <c r="AI52" s="25"/>
      <c r="AJ52" s="25"/>
      <c r="AK52" s="25">
        <v>4</v>
      </c>
      <c r="AL52" s="26"/>
      <c r="AM52" s="26"/>
      <c r="AN52" s="26">
        <v>3</v>
      </c>
      <c r="AO52" s="26"/>
      <c r="AP52" s="22"/>
      <c r="AQ52" s="22"/>
      <c r="AR52" s="22">
        <v>3</v>
      </c>
      <c r="AS52" s="22"/>
      <c r="AT52" s="27"/>
      <c r="AU52" s="27"/>
      <c r="AV52" s="27">
        <v>3</v>
      </c>
      <c r="AW52" s="27"/>
      <c r="AX52" s="21"/>
      <c r="AY52" s="21"/>
      <c r="AZ52" s="21"/>
      <c r="BA52" s="21">
        <v>4</v>
      </c>
      <c r="BB52" s="22"/>
      <c r="BC52" s="22"/>
      <c r="BD52" s="22">
        <v>3</v>
      </c>
      <c r="BE52" s="22"/>
      <c r="BF52" s="23"/>
      <c r="BG52" s="23"/>
      <c r="BH52" s="23">
        <v>3</v>
      </c>
      <c r="BI52" s="23"/>
      <c r="BJ52" s="24"/>
      <c r="BK52" s="24"/>
      <c r="BL52" s="24"/>
      <c r="BM52" s="24">
        <v>4</v>
      </c>
      <c r="BN52" s="25"/>
      <c r="BO52" s="25"/>
      <c r="BP52" s="25">
        <v>3</v>
      </c>
      <c r="BQ52" s="25"/>
      <c r="BR52" s="26"/>
      <c r="BS52" s="26"/>
      <c r="BT52" s="26"/>
      <c r="BU52" s="26">
        <v>4</v>
      </c>
    </row>
    <row r="53" spans="1:73">
      <c r="A53" s="17">
        <v>43</v>
      </c>
      <c r="B53" s="184">
        <v>15</v>
      </c>
      <c r="C53" s="631"/>
      <c r="D53" s="18">
        <v>1</v>
      </c>
      <c r="E53" s="19"/>
      <c r="F53" s="20"/>
      <c r="G53" s="20"/>
      <c r="H53" s="20">
        <v>1</v>
      </c>
      <c r="I53" s="20"/>
      <c r="J53" s="20"/>
      <c r="K53" s="20"/>
      <c r="L53" s="20"/>
      <c r="M53" s="20"/>
      <c r="N53" s="20"/>
      <c r="O53" s="20"/>
      <c r="P53" s="19"/>
      <c r="Q53" s="19"/>
      <c r="R53" s="21"/>
      <c r="S53" s="21"/>
      <c r="T53" s="21">
        <v>3</v>
      </c>
      <c r="U53" s="21"/>
      <c r="V53" s="22"/>
      <c r="W53" s="22"/>
      <c r="X53" s="22">
        <v>3</v>
      </c>
      <c r="Y53" s="22"/>
      <c r="Z53" s="23"/>
      <c r="AA53" s="23">
        <v>2</v>
      </c>
      <c r="AB53" s="23"/>
      <c r="AC53" s="23"/>
      <c r="AD53" s="24"/>
      <c r="AE53" s="24"/>
      <c r="AF53" s="24">
        <v>3</v>
      </c>
      <c r="AG53" s="24"/>
      <c r="AH53" s="25"/>
      <c r="AI53" s="25"/>
      <c r="AJ53" s="25">
        <v>3</v>
      </c>
      <c r="AK53" s="25"/>
      <c r="AL53" s="26"/>
      <c r="AM53" s="26"/>
      <c r="AN53" s="26">
        <v>3</v>
      </c>
      <c r="AO53" s="26"/>
      <c r="AP53" s="22"/>
      <c r="AQ53" s="22"/>
      <c r="AR53" s="22">
        <v>3</v>
      </c>
      <c r="AS53" s="22"/>
      <c r="AT53" s="27"/>
      <c r="AU53" s="27"/>
      <c r="AV53" s="27">
        <v>3</v>
      </c>
      <c r="AW53" s="27"/>
      <c r="AX53" s="21"/>
      <c r="AY53" s="21"/>
      <c r="AZ53" s="21">
        <v>3</v>
      </c>
      <c r="BA53" s="21"/>
      <c r="BB53" s="22"/>
      <c r="BC53" s="22"/>
      <c r="BD53" s="22">
        <v>3</v>
      </c>
      <c r="BE53" s="22"/>
      <c r="BF53" s="23"/>
      <c r="BG53" s="23"/>
      <c r="BH53" s="23">
        <v>3</v>
      </c>
      <c r="BI53" s="23"/>
      <c r="BJ53" s="24"/>
      <c r="BK53" s="24"/>
      <c r="BL53" s="24">
        <v>3</v>
      </c>
      <c r="BM53" s="24"/>
      <c r="BN53" s="25"/>
      <c r="BO53" s="25"/>
      <c r="BP53" s="25">
        <v>3</v>
      </c>
      <c r="BQ53" s="25"/>
      <c r="BR53" s="26"/>
      <c r="BS53" s="26"/>
      <c r="BT53" s="26">
        <v>3</v>
      </c>
      <c r="BU53" s="26"/>
    </row>
    <row r="54" spans="1:73">
      <c r="A54" s="17">
        <v>44</v>
      </c>
      <c r="B54" s="184">
        <v>16</v>
      </c>
      <c r="C54" s="631"/>
      <c r="D54" s="18"/>
      <c r="E54" s="19">
        <v>1</v>
      </c>
      <c r="F54" s="20"/>
      <c r="G54" s="20"/>
      <c r="H54" s="20">
        <v>1</v>
      </c>
      <c r="I54" s="20"/>
      <c r="J54" s="20"/>
      <c r="K54" s="20"/>
      <c r="L54" s="20"/>
      <c r="M54" s="20"/>
      <c r="N54" s="20"/>
      <c r="O54" s="20"/>
      <c r="P54" s="19"/>
      <c r="Q54" s="19"/>
      <c r="R54" s="21"/>
      <c r="S54" s="21"/>
      <c r="T54" s="21"/>
      <c r="U54" s="21">
        <v>4</v>
      </c>
      <c r="V54" s="22"/>
      <c r="W54" s="22"/>
      <c r="X54" s="22"/>
      <c r="Y54" s="22">
        <v>4</v>
      </c>
      <c r="Z54" s="23"/>
      <c r="AA54" s="23"/>
      <c r="AB54" s="23"/>
      <c r="AC54" s="23">
        <v>4</v>
      </c>
      <c r="AD54" s="24"/>
      <c r="AE54" s="24"/>
      <c r="AF54" s="24"/>
      <c r="AG54" s="24">
        <v>4</v>
      </c>
      <c r="AH54" s="25"/>
      <c r="AI54" s="25"/>
      <c r="AJ54" s="25"/>
      <c r="AK54" s="25">
        <v>4</v>
      </c>
      <c r="AL54" s="26"/>
      <c r="AM54" s="26"/>
      <c r="AN54" s="26"/>
      <c r="AO54" s="26">
        <v>4</v>
      </c>
      <c r="AP54" s="22"/>
      <c r="AQ54" s="22"/>
      <c r="AR54" s="22"/>
      <c r="AS54" s="22">
        <v>4</v>
      </c>
      <c r="AT54" s="27"/>
      <c r="AU54" s="27"/>
      <c r="AV54" s="27">
        <v>3</v>
      </c>
      <c r="AW54" s="27"/>
      <c r="AX54" s="21"/>
      <c r="AY54" s="21"/>
      <c r="AZ54" s="21"/>
      <c r="BA54" s="21">
        <v>4</v>
      </c>
      <c r="BB54" s="22"/>
      <c r="BC54" s="22"/>
      <c r="BD54" s="22"/>
      <c r="BE54" s="22">
        <v>4</v>
      </c>
      <c r="BF54" s="23"/>
      <c r="BG54" s="23"/>
      <c r="BH54" s="23"/>
      <c r="BI54" s="23">
        <v>4</v>
      </c>
      <c r="BJ54" s="24"/>
      <c r="BK54" s="24"/>
      <c r="BL54" s="24"/>
      <c r="BM54" s="24">
        <v>4</v>
      </c>
      <c r="BN54" s="25"/>
      <c r="BO54" s="25"/>
      <c r="BP54" s="25"/>
      <c r="BQ54" s="25">
        <v>4</v>
      </c>
      <c r="BR54" s="26"/>
      <c r="BS54" s="26"/>
      <c r="BT54" s="26">
        <v>3</v>
      </c>
      <c r="BU54" s="26"/>
    </row>
    <row r="55" spans="1:73">
      <c r="A55" s="17">
        <v>45</v>
      </c>
      <c r="B55" s="184">
        <v>17</v>
      </c>
      <c r="C55" s="631"/>
      <c r="D55" s="18"/>
      <c r="E55" s="19">
        <v>1</v>
      </c>
      <c r="F55" s="20"/>
      <c r="G55" s="20"/>
      <c r="H55" s="20"/>
      <c r="I55" s="20">
        <v>1</v>
      </c>
      <c r="J55" s="20"/>
      <c r="K55" s="20"/>
      <c r="L55" s="20"/>
      <c r="M55" s="20"/>
      <c r="N55" s="20"/>
      <c r="O55" s="20"/>
      <c r="P55" s="19"/>
      <c r="Q55" s="19"/>
      <c r="R55" s="21"/>
      <c r="S55" s="21"/>
      <c r="T55" s="21"/>
      <c r="U55" s="21">
        <v>4</v>
      </c>
      <c r="V55" s="22"/>
      <c r="W55" s="22"/>
      <c r="X55" s="22"/>
      <c r="Y55" s="22">
        <v>4</v>
      </c>
      <c r="Z55" s="23"/>
      <c r="AA55" s="23"/>
      <c r="AB55" s="23"/>
      <c r="AC55" s="23">
        <v>4</v>
      </c>
      <c r="AD55" s="24"/>
      <c r="AE55" s="24"/>
      <c r="AF55" s="24"/>
      <c r="AG55" s="24">
        <v>4</v>
      </c>
      <c r="AH55" s="25"/>
      <c r="AI55" s="25"/>
      <c r="AJ55" s="25"/>
      <c r="AK55" s="25">
        <v>4</v>
      </c>
      <c r="AL55" s="26"/>
      <c r="AM55" s="26"/>
      <c r="AN55" s="26"/>
      <c r="AO55" s="26">
        <v>4</v>
      </c>
      <c r="AP55" s="22"/>
      <c r="AQ55" s="22"/>
      <c r="AR55" s="22"/>
      <c r="AS55" s="22">
        <v>4</v>
      </c>
      <c r="AT55" s="27"/>
      <c r="AU55" s="27"/>
      <c r="AV55" s="27"/>
      <c r="AW55" s="27">
        <v>4</v>
      </c>
      <c r="AX55" s="21"/>
      <c r="AY55" s="21"/>
      <c r="AZ55" s="21"/>
      <c r="BA55" s="21">
        <v>4</v>
      </c>
      <c r="BB55" s="22"/>
      <c r="BC55" s="22"/>
      <c r="BD55" s="22">
        <v>3</v>
      </c>
      <c r="BE55" s="22"/>
      <c r="BF55" s="23"/>
      <c r="BG55" s="23"/>
      <c r="BH55" s="23"/>
      <c r="BI55" s="23">
        <v>4</v>
      </c>
      <c r="BJ55" s="24"/>
      <c r="BK55" s="24"/>
      <c r="BL55" s="24"/>
      <c r="BM55" s="24">
        <v>4</v>
      </c>
      <c r="BN55" s="25"/>
      <c r="BO55" s="25"/>
      <c r="BP55" s="25"/>
      <c r="BQ55" s="25">
        <v>4</v>
      </c>
      <c r="BR55" s="26"/>
      <c r="BS55" s="26"/>
      <c r="BT55" s="26"/>
      <c r="BU55" s="26">
        <v>4</v>
      </c>
    </row>
    <row r="56" spans="1:73">
      <c r="A56" s="17">
        <v>46</v>
      </c>
      <c r="B56" s="184">
        <v>18</v>
      </c>
      <c r="C56" s="631"/>
      <c r="D56" s="18">
        <v>1</v>
      </c>
      <c r="E56" s="19"/>
      <c r="F56" s="20"/>
      <c r="G56" s="20">
        <v>1</v>
      </c>
      <c r="H56" s="20"/>
      <c r="I56" s="20"/>
      <c r="J56" s="20"/>
      <c r="K56" s="20"/>
      <c r="L56" s="20"/>
      <c r="M56" s="20"/>
      <c r="N56" s="20"/>
      <c r="O56" s="20"/>
      <c r="P56" s="19"/>
      <c r="Q56" s="19"/>
      <c r="R56" s="21"/>
      <c r="S56" s="21"/>
      <c r="T56" s="21"/>
      <c r="U56" s="21">
        <v>4</v>
      </c>
      <c r="V56" s="22"/>
      <c r="W56" s="22"/>
      <c r="X56" s="22">
        <v>3</v>
      </c>
      <c r="Y56" s="22"/>
      <c r="Z56" s="23"/>
      <c r="AA56" s="23"/>
      <c r="AB56" s="23"/>
      <c r="AC56" s="23">
        <v>4</v>
      </c>
      <c r="AD56" s="24"/>
      <c r="AE56" s="24"/>
      <c r="AF56" s="24">
        <v>3</v>
      </c>
      <c r="AG56" s="24"/>
      <c r="AH56" s="25"/>
      <c r="AI56" s="25"/>
      <c r="AJ56" s="25">
        <v>3</v>
      </c>
      <c r="AK56" s="25"/>
      <c r="AL56" s="26"/>
      <c r="AM56" s="26"/>
      <c r="AN56" s="26">
        <v>3</v>
      </c>
      <c r="AO56" s="26"/>
      <c r="AP56" s="22"/>
      <c r="AQ56" s="22"/>
      <c r="AR56" s="22">
        <v>3</v>
      </c>
      <c r="AS56" s="22"/>
      <c r="AT56" s="27"/>
      <c r="AU56" s="27"/>
      <c r="AV56" s="27">
        <v>3</v>
      </c>
      <c r="AW56" s="27"/>
      <c r="AX56" s="21"/>
      <c r="AY56" s="21"/>
      <c r="AZ56" s="21">
        <v>3</v>
      </c>
      <c r="BA56" s="21"/>
      <c r="BB56" s="22"/>
      <c r="BC56" s="22"/>
      <c r="BD56" s="22">
        <v>3</v>
      </c>
      <c r="BE56" s="22"/>
      <c r="BF56" s="23"/>
      <c r="BG56" s="23"/>
      <c r="BH56" s="23"/>
      <c r="BI56" s="23">
        <v>4</v>
      </c>
      <c r="BJ56" s="24"/>
      <c r="BK56" s="24"/>
      <c r="BL56" s="24"/>
      <c r="BM56" s="24">
        <v>4</v>
      </c>
      <c r="BN56" s="25"/>
      <c r="BO56" s="25"/>
      <c r="BP56" s="25">
        <v>3</v>
      </c>
      <c r="BQ56" s="25"/>
      <c r="BR56" s="26"/>
      <c r="BS56" s="26"/>
      <c r="BT56" s="26">
        <v>3</v>
      </c>
      <c r="BU56" s="26"/>
    </row>
    <row r="57" spans="1:73">
      <c r="A57" s="17">
        <v>47</v>
      </c>
      <c r="B57" s="184">
        <v>19</v>
      </c>
      <c r="C57" s="631"/>
      <c r="D57" s="18">
        <v>1</v>
      </c>
      <c r="E57" s="19"/>
      <c r="F57" s="20"/>
      <c r="G57" s="20"/>
      <c r="H57" s="20">
        <v>1</v>
      </c>
      <c r="I57" s="20"/>
      <c r="J57" s="20"/>
      <c r="K57" s="20"/>
      <c r="L57" s="20"/>
      <c r="M57" s="20"/>
      <c r="N57" s="20"/>
      <c r="O57" s="20"/>
      <c r="P57" s="19"/>
      <c r="Q57" s="19"/>
      <c r="R57" s="21"/>
      <c r="S57" s="21"/>
      <c r="T57" s="21">
        <v>3</v>
      </c>
      <c r="U57" s="21"/>
      <c r="V57" s="22"/>
      <c r="W57" s="22"/>
      <c r="X57" s="22">
        <v>3</v>
      </c>
      <c r="Y57" s="22"/>
      <c r="Z57" s="23"/>
      <c r="AA57" s="23"/>
      <c r="AB57" s="23"/>
      <c r="AC57" s="23">
        <v>4</v>
      </c>
      <c r="AD57" s="24"/>
      <c r="AE57" s="24"/>
      <c r="AF57" s="24">
        <v>3</v>
      </c>
      <c r="AG57" s="24"/>
      <c r="AH57" s="25"/>
      <c r="AI57" s="25"/>
      <c r="AJ57" s="25">
        <v>3</v>
      </c>
      <c r="AK57" s="25"/>
      <c r="AL57" s="26"/>
      <c r="AM57" s="26"/>
      <c r="AN57" s="26"/>
      <c r="AO57" s="26">
        <v>4</v>
      </c>
      <c r="AP57" s="22"/>
      <c r="AQ57" s="22"/>
      <c r="AR57" s="22">
        <v>3</v>
      </c>
      <c r="AS57" s="22"/>
      <c r="AT57" s="27"/>
      <c r="AU57" s="27"/>
      <c r="AV57" s="27">
        <v>3</v>
      </c>
      <c r="AW57" s="27"/>
      <c r="AX57" s="21"/>
      <c r="AY57" s="21"/>
      <c r="AZ57" s="21"/>
      <c r="BA57" s="21">
        <v>4</v>
      </c>
      <c r="BB57" s="22"/>
      <c r="BC57" s="22"/>
      <c r="BD57" s="22">
        <v>3</v>
      </c>
      <c r="BE57" s="22"/>
      <c r="BF57" s="23"/>
      <c r="BG57" s="23"/>
      <c r="BH57" s="23">
        <v>3</v>
      </c>
      <c r="BI57" s="23"/>
      <c r="BJ57" s="24"/>
      <c r="BK57" s="24"/>
      <c r="BL57" s="24"/>
      <c r="BM57" s="24">
        <v>4</v>
      </c>
      <c r="BN57" s="25"/>
      <c r="BO57" s="25"/>
      <c r="BP57" s="25">
        <v>3</v>
      </c>
      <c r="BQ57" s="25"/>
      <c r="BR57" s="26"/>
      <c r="BS57" s="26"/>
      <c r="BT57" s="26">
        <v>3</v>
      </c>
      <c r="BU57" s="26"/>
    </row>
    <row r="58" spans="1:73">
      <c r="A58" s="17">
        <v>48</v>
      </c>
      <c r="B58" s="184">
        <v>20</v>
      </c>
      <c r="C58" s="631"/>
      <c r="D58" s="18"/>
      <c r="E58" s="19">
        <v>1</v>
      </c>
      <c r="F58" s="20"/>
      <c r="G58" s="20"/>
      <c r="H58" s="20"/>
      <c r="I58" s="20"/>
      <c r="J58" s="20">
        <v>1</v>
      </c>
      <c r="K58" s="20"/>
      <c r="L58" s="20"/>
      <c r="M58" s="20"/>
      <c r="N58" s="20"/>
      <c r="O58" s="20"/>
      <c r="P58" s="19"/>
      <c r="Q58" s="19"/>
      <c r="R58" s="21"/>
      <c r="S58" s="21"/>
      <c r="T58" s="21">
        <v>3</v>
      </c>
      <c r="U58" s="21"/>
      <c r="V58" s="22"/>
      <c r="W58" s="22"/>
      <c r="X58" s="22">
        <v>3</v>
      </c>
      <c r="Y58" s="22"/>
      <c r="Z58" s="23"/>
      <c r="AA58" s="23"/>
      <c r="AB58" s="23"/>
      <c r="AC58" s="23">
        <v>4</v>
      </c>
      <c r="AD58" s="24"/>
      <c r="AE58" s="24"/>
      <c r="AF58" s="24">
        <v>3</v>
      </c>
      <c r="AG58" s="24"/>
      <c r="AH58" s="25"/>
      <c r="AI58" s="25"/>
      <c r="AJ58" s="25"/>
      <c r="AK58" s="25">
        <v>4</v>
      </c>
      <c r="AL58" s="26"/>
      <c r="AM58" s="26"/>
      <c r="AN58" s="26">
        <v>3</v>
      </c>
      <c r="AO58" s="26"/>
      <c r="AP58" s="22"/>
      <c r="AQ58" s="22"/>
      <c r="AR58" s="22"/>
      <c r="AS58" s="22">
        <v>4</v>
      </c>
      <c r="AT58" s="27"/>
      <c r="AU58" s="27"/>
      <c r="AV58" s="27"/>
      <c r="AW58" s="27">
        <v>4</v>
      </c>
      <c r="AX58" s="21"/>
      <c r="AY58" s="21"/>
      <c r="AZ58" s="21"/>
      <c r="BA58" s="21">
        <v>4</v>
      </c>
      <c r="BB58" s="22"/>
      <c r="BC58" s="22"/>
      <c r="BD58" s="22">
        <v>3</v>
      </c>
      <c r="BE58" s="22"/>
      <c r="BF58" s="23"/>
      <c r="BG58" s="23"/>
      <c r="BH58" s="23"/>
      <c r="BI58" s="23">
        <v>4</v>
      </c>
      <c r="BJ58" s="24"/>
      <c r="BK58" s="24"/>
      <c r="BL58" s="24">
        <v>3</v>
      </c>
      <c r="BM58" s="24"/>
      <c r="BN58" s="25"/>
      <c r="BO58" s="25"/>
      <c r="BP58" s="25">
        <v>3</v>
      </c>
      <c r="BQ58" s="25"/>
      <c r="BR58" s="26"/>
      <c r="BS58" s="26"/>
      <c r="BT58" s="26"/>
      <c r="BU58" s="26">
        <v>4</v>
      </c>
    </row>
    <row r="59" spans="1:73">
      <c r="A59" s="17">
        <v>49</v>
      </c>
      <c r="B59" s="184">
        <v>21</v>
      </c>
      <c r="C59" s="631"/>
      <c r="D59" s="18">
        <v>1</v>
      </c>
      <c r="E59" s="19"/>
      <c r="F59" s="20"/>
      <c r="G59" s="20"/>
      <c r="H59" s="20">
        <v>1</v>
      </c>
      <c r="I59" s="20"/>
      <c r="J59" s="20"/>
      <c r="K59" s="20"/>
      <c r="L59" s="20"/>
      <c r="M59" s="20"/>
      <c r="N59" s="20"/>
      <c r="O59" s="20"/>
      <c r="P59" s="19"/>
      <c r="Q59" s="19"/>
      <c r="R59" s="21"/>
      <c r="S59" s="21"/>
      <c r="T59" s="21">
        <v>3</v>
      </c>
      <c r="U59" s="21"/>
      <c r="V59" s="22"/>
      <c r="W59" s="22"/>
      <c r="X59" s="22">
        <v>3</v>
      </c>
      <c r="Y59" s="22"/>
      <c r="Z59" s="23"/>
      <c r="AA59" s="23"/>
      <c r="AB59" s="23">
        <v>3</v>
      </c>
      <c r="AC59" s="23"/>
      <c r="AD59" s="24"/>
      <c r="AE59" s="24"/>
      <c r="AF59" s="24">
        <v>3</v>
      </c>
      <c r="AG59" s="24"/>
      <c r="AH59" s="25"/>
      <c r="AI59" s="25"/>
      <c r="AJ59" s="25">
        <v>3</v>
      </c>
      <c r="AK59" s="25"/>
      <c r="AL59" s="26"/>
      <c r="AM59" s="26"/>
      <c r="AN59" s="26">
        <v>3</v>
      </c>
      <c r="AO59" s="26"/>
      <c r="AP59" s="22"/>
      <c r="AQ59" s="22"/>
      <c r="AR59" s="22">
        <v>3</v>
      </c>
      <c r="AS59" s="22"/>
      <c r="AT59" s="27"/>
      <c r="AU59" s="27"/>
      <c r="AV59" s="27">
        <v>3</v>
      </c>
      <c r="AW59" s="27"/>
      <c r="AX59" s="21"/>
      <c r="AY59" s="21"/>
      <c r="AZ59" s="21">
        <v>3</v>
      </c>
      <c r="BA59" s="21"/>
      <c r="BB59" s="22"/>
      <c r="BC59" s="22"/>
      <c r="BD59" s="22">
        <v>3</v>
      </c>
      <c r="BE59" s="22"/>
      <c r="BF59" s="23"/>
      <c r="BG59" s="23"/>
      <c r="BH59" s="23">
        <v>3</v>
      </c>
      <c r="BI59" s="23"/>
      <c r="BJ59" s="24"/>
      <c r="BK59" s="24"/>
      <c r="BL59" s="24">
        <v>3</v>
      </c>
      <c r="BM59" s="24"/>
      <c r="BN59" s="25"/>
      <c r="BO59" s="25"/>
      <c r="BP59" s="25">
        <v>3</v>
      </c>
      <c r="BQ59" s="25"/>
      <c r="BR59" s="26"/>
      <c r="BS59" s="26"/>
      <c r="BT59" s="26">
        <v>3</v>
      </c>
      <c r="BU59" s="26"/>
    </row>
    <row r="60" spans="1:73">
      <c r="A60" s="17">
        <v>50</v>
      </c>
      <c r="B60" s="184">
        <v>22</v>
      </c>
      <c r="C60" s="631"/>
      <c r="D60" s="18">
        <v>1</v>
      </c>
      <c r="E60" s="19"/>
      <c r="F60" s="20"/>
      <c r="G60" s="20"/>
      <c r="H60" s="20">
        <v>1</v>
      </c>
      <c r="I60" s="20"/>
      <c r="J60" s="20"/>
      <c r="K60" s="20"/>
      <c r="L60" s="20"/>
      <c r="M60" s="20"/>
      <c r="N60" s="20"/>
      <c r="O60" s="20"/>
      <c r="P60" s="19"/>
      <c r="Q60" s="19"/>
      <c r="R60" s="21"/>
      <c r="S60" s="21">
        <v>2</v>
      </c>
      <c r="T60" s="21"/>
      <c r="U60" s="21"/>
      <c r="V60" s="22"/>
      <c r="W60" s="22"/>
      <c r="X60" s="22">
        <v>3</v>
      </c>
      <c r="Y60" s="22"/>
      <c r="Z60" s="23"/>
      <c r="AA60" s="23"/>
      <c r="AB60" s="23">
        <v>3</v>
      </c>
      <c r="AC60" s="23"/>
      <c r="AD60" s="24"/>
      <c r="AE60" s="24"/>
      <c r="AF60" s="24"/>
      <c r="AG60" s="24">
        <v>4</v>
      </c>
      <c r="AH60" s="25"/>
      <c r="AI60" s="25"/>
      <c r="AJ60" s="25"/>
      <c r="AK60" s="25">
        <v>4</v>
      </c>
      <c r="AL60" s="26"/>
      <c r="AM60" s="26"/>
      <c r="AN60" s="26">
        <v>3</v>
      </c>
      <c r="AO60" s="26"/>
      <c r="AP60" s="22"/>
      <c r="AQ60" s="22"/>
      <c r="AR60" s="22">
        <v>3</v>
      </c>
      <c r="AS60" s="22"/>
      <c r="AT60" s="27"/>
      <c r="AU60" s="27"/>
      <c r="AV60" s="27">
        <v>3</v>
      </c>
      <c r="AW60" s="27"/>
      <c r="AX60" s="21"/>
      <c r="AY60" s="21"/>
      <c r="AZ60" s="21"/>
      <c r="BA60" s="21">
        <v>4</v>
      </c>
      <c r="BB60" s="22"/>
      <c r="BC60" s="22"/>
      <c r="BD60" s="22">
        <v>3</v>
      </c>
      <c r="BE60" s="22"/>
      <c r="BF60" s="23"/>
      <c r="BG60" s="23"/>
      <c r="BH60" s="23">
        <v>3</v>
      </c>
      <c r="BI60" s="23"/>
      <c r="BJ60" s="24"/>
      <c r="BK60" s="24"/>
      <c r="BL60" s="24"/>
      <c r="BM60" s="24">
        <v>4</v>
      </c>
      <c r="BN60" s="25"/>
      <c r="BO60" s="25"/>
      <c r="BP60" s="25"/>
      <c r="BQ60" s="25">
        <v>4</v>
      </c>
      <c r="BR60" s="26"/>
      <c r="BS60" s="26"/>
      <c r="BT60" s="26"/>
      <c r="BU60" s="26">
        <v>4</v>
      </c>
    </row>
    <row r="61" spans="1:73">
      <c r="A61" s="17">
        <v>51</v>
      </c>
      <c r="B61" s="184">
        <v>23</v>
      </c>
      <c r="C61" s="631"/>
      <c r="D61" s="18">
        <v>1</v>
      </c>
      <c r="E61" s="19"/>
      <c r="F61" s="20"/>
      <c r="G61" s="20"/>
      <c r="H61" s="20">
        <v>1</v>
      </c>
      <c r="I61" s="20"/>
      <c r="J61" s="20"/>
      <c r="K61" s="20"/>
      <c r="L61" s="20"/>
      <c r="M61" s="20"/>
      <c r="N61" s="20"/>
      <c r="O61" s="20"/>
      <c r="P61" s="19"/>
      <c r="Q61" s="19"/>
      <c r="R61" s="21"/>
      <c r="S61" s="21"/>
      <c r="T61" s="21"/>
      <c r="U61" s="21">
        <v>4</v>
      </c>
      <c r="V61" s="22"/>
      <c r="W61" s="22"/>
      <c r="X61" s="22"/>
      <c r="Y61" s="22">
        <v>4</v>
      </c>
      <c r="Z61" s="23"/>
      <c r="AA61" s="23"/>
      <c r="AB61" s="23"/>
      <c r="AC61" s="23">
        <v>4</v>
      </c>
      <c r="AD61" s="24"/>
      <c r="AE61" s="24"/>
      <c r="AF61" s="24">
        <v>3</v>
      </c>
      <c r="AG61" s="24"/>
      <c r="AH61" s="25"/>
      <c r="AI61" s="25"/>
      <c r="AJ61" s="25"/>
      <c r="AK61" s="25">
        <v>4</v>
      </c>
      <c r="AL61" s="26"/>
      <c r="AM61" s="26"/>
      <c r="AN61" s="26"/>
      <c r="AO61" s="26">
        <v>4</v>
      </c>
      <c r="AP61" s="22"/>
      <c r="AQ61" s="22"/>
      <c r="AR61" s="22"/>
      <c r="AS61" s="22">
        <v>4</v>
      </c>
      <c r="AT61" s="27"/>
      <c r="AU61" s="27"/>
      <c r="AV61" s="27"/>
      <c r="AW61" s="27">
        <v>4</v>
      </c>
      <c r="AX61" s="21"/>
      <c r="AY61" s="21"/>
      <c r="AZ61" s="21">
        <v>3</v>
      </c>
      <c r="BA61" s="21"/>
      <c r="BB61" s="22"/>
      <c r="BC61" s="22"/>
      <c r="BD61" s="22"/>
      <c r="BE61" s="22">
        <v>4</v>
      </c>
      <c r="BF61" s="23"/>
      <c r="BG61" s="23"/>
      <c r="BH61" s="23"/>
      <c r="BI61" s="23">
        <v>4</v>
      </c>
      <c r="BJ61" s="24"/>
      <c r="BK61" s="24"/>
      <c r="BL61" s="24"/>
      <c r="BM61" s="24">
        <v>4</v>
      </c>
      <c r="BN61" s="25"/>
      <c r="BO61" s="25"/>
      <c r="BP61" s="25"/>
      <c r="BQ61" s="25">
        <v>4</v>
      </c>
      <c r="BR61" s="26"/>
      <c r="BS61" s="26"/>
      <c r="BT61" s="26">
        <v>3</v>
      </c>
      <c r="BU61" s="26"/>
    </row>
    <row r="62" spans="1:73">
      <c r="A62" s="17">
        <v>52</v>
      </c>
      <c r="B62" s="184">
        <v>24</v>
      </c>
      <c r="C62" s="631"/>
      <c r="D62" s="18"/>
      <c r="E62" s="19">
        <v>1</v>
      </c>
      <c r="F62" s="20"/>
      <c r="G62" s="20"/>
      <c r="H62" s="20">
        <v>1</v>
      </c>
      <c r="I62" s="20"/>
      <c r="J62" s="20"/>
      <c r="K62" s="20"/>
      <c r="L62" s="20"/>
      <c r="M62" s="20"/>
      <c r="N62" s="20"/>
      <c r="O62" s="20"/>
      <c r="P62" s="19"/>
      <c r="Q62" s="19"/>
      <c r="R62" s="21"/>
      <c r="S62" s="21"/>
      <c r="T62" s="21">
        <v>3</v>
      </c>
      <c r="U62" s="21"/>
      <c r="V62" s="22"/>
      <c r="W62" s="22"/>
      <c r="X62" s="22">
        <v>3</v>
      </c>
      <c r="Y62" s="22"/>
      <c r="Z62" s="23"/>
      <c r="AA62" s="23"/>
      <c r="AB62" s="23"/>
      <c r="AC62" s="23">
        <v>4</v>
      </c>
      <c r="AD62" s="24"/>
      <c r="AE62" s="24"/>
      <c r="AF62" s="24"/>
      <c r="AG62" s="24">
        <v>4</v>
      </c>
      <c r="AH62" s="25"/>
      <c r="AI62" s="25"/>
      <c r="AJ62" s="25"/>
      <c r="AK62" s="25">
        <v>4</v>
      </c>
      <c r="AL62" s="26"/>
      <c r="AM62" s="26"/>
      <c r="AN62" s="26"/>
      <c r="AO62" s="26">
        <v>4</v>
      </c>
      <c r="AP62" s="22"/>
      <c r="AQ62" s="22"/>
      <c r="AR62" s="22"/>
      <c r="AS62" s="22">
        <v>4</v>
      </c>
      <c r="AT62" s="27"/>
      <c r="AU62" s="27"/>
      <c r="AV62" s="27"/>
      <c r="AW62" s="27">
        <v>4</v>
      </c>
      <c r="AX62" s="21"/>
      <c r="AY62" s="21"/>
      <c r="AZ62" s="21"/>
      <c r="BA62" s="21">
        <v>4</v>
      </c>
      <c r="BB62" s="22"/>
      <c r="BC62" s="22"/>
      <c r="BD62" s="22"/>
      <c r="BE62" s="22">
        <v>4</v>
      </c>
      <c r="BF62" s="23"/>
      <c r="BG62" s="23"/>
      <c r="BH62" s="23"/>
      <c r="BI62" s="23">
        <v>4</v>
      </c>
      <c r="BJ62" s="24"/>
      <c r="BK62" s="24"/>
      <c r="BL62" s="24"/>
      <c r="BM62" s="24">
        <v>4</v>
      </c>
      <c r="BN62" s="25"/>
      <c r="BO62" s="25"/>
      <c r="BP62" s="25"/>
      <c r="BQ62" s="25">
        <v>4</v>
      </c>
      <c r="BR62" s="26"/>
      <c r="BS62" s="26"/>
      <c r="BT62" s="26"/>
      <c r="BU62" s="26">
        <v>4</v>
      </c>
    </row>
    <row r="63" spans="1:73">
      <c r="A63" s="17">
        <v>53</v>
      </c>
      <c r="B63" s="184">
        <v>25</v>
      </c>
      <c r="C63" s="631"/>
      <c r="D63" s="18"/>
      <c r="E63" s="19">
        <v>1</v>
      </c>
      <c r="F63" s="20"/>
      <c r="G63" s="20"/>
      <c r="H63" s="20">
        <v>1</v>
      </c>
      <c r="I63" s="20"/>
      <c r="J63" s="20"/>
      <c r="K63" s="20"/>
      <c r="L63" s="20"/>
      <c r="M63" s="20"/>
      <c r="N63" s="20"/>
      <c r="O63" s="20"/>
      <c r="P63" s="19"/>
      <c r="Q63" s="19"/>
      <c r="R63" s="21"/>
      <c r="S63" s="21"/>
      <c r="T63" s="21">
        <v>3</v>
      </c>
      <c r="U63" s="21"/>
      <c r="V63" s="22"/>
      <c r="W63" s="22"/>
      <c r="X63" s="22">
        <v>3</v>
      </c>
      <c r="Y63" s="22"/>
      <c r="Z63" s="23"/>
      <c r="AA63" s="23"/>
      <c r="AB63" s="23"/>
      <c r="AC63" s="23">
        <v>4</v>
      </c>
      <c r="AD63" s="24"/>
      <c r="AE63" s="24"/>
      <c r="AF63" s="24"/>
      <c r="AG63" s="24">
        <v>4</v>
      </c>
      <c r="AH63" s="25"/>
      <c r="AI63" s="25"/>
      <c r="AJ63" s="25"/>
      <c r="AK63" s="25">
        <v>4</v>
      </c>
      <c r="AL63" s="26"/>
      <c r="AM63" s="26"/>
      <c r="AN63" s="26"/>
      <c r="AO63" s="26">
        <v>4</v>
      </c>
      <c r="AP63" s="22"/>
      <c r="AQ63" s="22"/>
      <c r="AR63" s="22"/>
      <c r="AS63" s="22">
        <v>4</v>
      </c>
      <c r="AT63" s="27"/>
      <c r="AU63" s="27"/>
      <c r="AV63" s="27"/>
      <c r="AW63" s="27">
        <v>4</v>
      </c>
      <c r="AX63" s="21"/>
      <c r="AY63" s="21"/>
      <c r="AZ63" s="21"/>
      <c r="BA63" s="21">
        <v>4</v>
      </c>
      <c r="BB63" s="22"/>
      <c r="BC63" s="22"/>
      <c r="BD63" s="22"/>
      <c r="BE63" s="22">
        <v>4</v>
      </c>
      <c r="BF63" s="23"/>
      <c r="BG63" s="23"/>
      <c r="BH63" s="23"/>
      <c r="BI63" s="23">
        <v>4</v>
      </c>
      <c r="BJ63" s="24"/>
      <c r="BK63" s="24"/>
      <c r="BL63" s="24"/>
      <c r="BM63" s="24">
        <v>4</v>
      </c>
      <c r="BN63" s="25"/>
      <c r="BO63" s="25"/>
      <c r="BP63" s="25"/>
      <c r="BQ63" s="25">
        <v>4</v>
      </c>
      <c r="BR63" s="26"/>
      <c r="BS63" s="26"/>
      <c r="BT63" s="26"/>
      <c r="BU63" s="26">
        <v>4</v>
      </c>
    </row>
    <row r="64" spans="1:73">
      <c r="A64" s="17">
        <v>54</v>
      </c>
      <c r="B64" s="184">
        <v>26</v>
      </c>
      <c r="C64" s="631"/>
      <c r="D64" s="18"/>
      <c r="E64" s="19">
        <v>1</v>
      </c>
      <c r="F64" s="20"/>
      <c r="G64" s="20"/>
      <c r="H64" s="20">
        <v>1</v>
      </c>
      <c r="I64" s="20"/>
      <c r="J64" s="20"/>
      <c r="K64" s="20"/>
      <c r="L64" s="20"/>
      <c r="M64" s="20"/>
      <c r="N64" s="20"/>
      <c r="O64" s="20"/>
      <c r="P64" s="19"/>
      <c r="Q64" s="19"/>
      <c r="R64" s="21"/>
      <c r="S64" s="21"/>
      <c r="T64" s="21">
        <v>3</v>
      </c>
      <c r="U64" s="21"/>
      <c r="V64" s="22"/>
      <c r="W64" s="22"/>
      <c r="X64" s="22">
        <v>3</v>
      </c>
      <c r="Y64" s="22"/>
      <c r="Z64" s="23"/>
      <c r="AA64" s="23"/>
      <c r="AB64" s="23">
        <v>3</v>
      </c>
      <c r="AC64" s="23"/>
      <c r="AD64" s="24"/>
      <c r="AE64" s="24"/>
      <c r="AF64" s="24">
        <v>3</v>
      </c>
      <c r="AG64" s="24"/>
      <c r="AH64" s="25"/>
      <c r="AI64" s="25"/>
      <c r="AJ64" s="25">
        <v>3</v>
      </c>
      <c r="AK64" s="25"/>
      <c r="AL64" s="26"/>
      <c r="AM64" s="26"/>
      <c r="AN64" s="26"/>
      <c r="AO64" s="26">
        <v>4</v>
      </c>
      <c r="AP64" s="22"/>
      <c r="AQ64" s="22"/>
      <c r="AR64" s="22">
        <v>3</v>
      </c>
      <c r="AS64" s="22"/>
      <c r="AT64" s="27"/>
      <c r="AU64" s="27"/>
      <c r="AV64" s="27">
        <v>3</v>
      </c>
      <c r="AW64" s="27"/>
      <c r="AX64" s="21"/>
      <c r="AY64" s="21"/>
      <c r="AZ64" s="21">
        <v>3</v>
      </c>
      <c r="BA64" s="21"/>
      <c r="BB64" s="22"/>
      <c r="BC64" s="22"/>
      <c r="BD64" s="22">
        <v>3</v>
      </c>
      <c r="BE64" s="22"/>
      <c r="BF64" s="23"/>
      <c r="BG64" s="23"/>
      <c r="BH64" s="23"/>
      <c r="BI64" s="23">
        <v>4</v>
      </c>
      <c r="BJ64" s="24"/>
      <c r="BK64" s="24"/>
      <c r="BL64" s="24"/>
      <c r="BM64" s="24">
        <v>4</v>
      </c>
      <c r="BN64" s="25"/>
      <c r="BO64" s="25"/>
      <c r="BP64" s="25"/>
      <c r="BQ64" s="25">
        <v>4</v>
      </c>
      <c r="BR64" s="26"/>
      <c r="BS64" s="26"/>
      <c r="BT64" s="26"/>
      <c r="BU64" s="26">
        <v>4</v>
      </c>
    </row>
    <row r="65" spans="1:73">
      <c r="A65" s="17">
        <v>55</v>
      </c>
      <c r="B65" s="184">
        <v>27</v>
      </c>
      <c r="C65" s="631"/>
      <c r="D65" s="18">
        <v>1</v>
      </c>
      <c r="E65" s="19"/>
      <c r="F65" s="20"/>
      <c r="G65" s="20"/>
      <c r="H65" s="20">
        <v>1</v>
      </c>
      <c r="I65" s="20"/>
      <c r="J65" s="20"/>
      <c r="K65" s="20"/>
      <c r="L65" s="20"/>
      <c r="M65" s="20"/>
      <c r="N65" s="20"/>
      <c r="O65" s="20"/>
      <c r="P65" s="19"/>
      <c r="Q65" s="19"/>
      <c r="R65" s="21"/>
      <c r="S65" s="21"/>
      <c r="T65" s="21">
        <v>3</v>
      </c>
      <c r="U65" s="21"/>
      <c r="V65" s="22"/>
      <c r="W65" s="22"/>
      <c r="X65" s="22"/>
      <c r="Y65" s="22">
        <v>4</v>
      </c>
      <c r="Z65" s="23"/>
      <c r="AA65" s="23"/>
      <c r="AB65" s="23"/>
      <c r="AC65" s="23">
        <v>4</v>
      </c>
      <c r="AD65" s="24"/>
      <c r="AE65" s="24"/>
      <c r="AF65" s="24">
        <v>3</v>
      </c>
      <c r="AG65" s="24"/>
      <c r="AH65" s="25"/>
      <c r="AI65" s="25"/>
      <c r="AJ65" s="25"/>
      <c r="AK65" s="25">
        <v>4</v>
      </c>
      <c r="AL65" s="26"/>
      <c r="AM65" s="26"/>
      <c r="AN65" s="26"/>
      <c r="AO65" s="26">
        <v>4</v>
      </c>
      <c r="AP65" s="22"/>
      <c r="AQ65" s="22"/>
      <c r="AR65" s="22">
        <v>3</v>
      </c>
      <c r="AS65" s="22"/>
      <c r="AT65" s="27"/>
      <c r="AU65" s="27"/>
      <c r="AV65" s="27"/>
      <c r="AW65" s="27">
        <v>4</v>
      </c>
      <c r="AX65" s="21"/>
      <c r="AY65" s="21"/>
      <c r="AZ65" s="21"/>
      <c r="BA65" s="21">
        <v>4</v>
      </c>
      <c r="BB65" s="22"/>
      <c r="BC65" s="22"/>
      <c r="BD65" s="22">
        <v>3</v>
      </c>
      <c r="BE65" s="22"/>
      <c r="BF65" s="23"/>
      <c r="BG65" s="23"/>
      <c r="BH65" s="23"/>
      <c r="BI65" s="23">
        <v>4</v>
      </c>
      <c r="BJ65" s="24"/>
      <c r="BK65" s="24"/>
      <c r="BL65" s="24"/>
      <c r="BM65" s="24">
        <v>4</v>
      </c>
      <c r="BN65" s="25"/>
      <c r="BO65" s="25"/>
      <c r="BP65" s="25">
        <v>3</v>
      </c>
      <c r="BQ65" s="25"/>
      <c r="BR65" s="26"/>
      <c r="BS65" s="26"/>
      <c r="BT65" s="26"/>
      <c r="BU65" s="26">
        <v>4</v>
      </c>
    </row>
    <row r="66" spans="1:73">
      <c r="A66" s="17">
        <v>56</v>
      </c>
      <c r="B66" s="184">
        <v>28</v>
      </c>
      <c r="C66" s="631"/>
      <c r="D66" s="18">
        <v>1</v>
      </c>
      <c r="E66" s="19"/>
      <c r="F66" s="20"/>
      <c r="G66" s="20"/>
      <c r="H66" s="20"/>
      <c r="I66" s="20"/>
      <c r="J66" s="20">
        <v>1</v>
      </c>
      <c r="K66" s="20"/>
      <c r="L66" s="20"/>
      <c r="M66" s="20"/>
      <c r="N66" s="20"/>
      <c r="O66" s="20"/>
      <c r="P66" s="19"/>
      <c r="Q66" s="19"/>
      <c r="R66" s="21"/>
      <c r="S66" s="21"/>
      <c r="T66" s="21"/>
      <c r="U66" s="21">
        <v>4</v>
      </c>
      <c r="V66" s="22"/>
      <c r="W66" s="22"/>
      <c r="X66" s="22">
        <v>3</v>
      </c>
      <c r="Y66" s="22"/>
      <c r="Z66" s="23"/>
      <c r="AA66" s="23"/>
      <c r="AB66" s="23"/>
      <c r="AC66" s="23">
        <v>4</v>
      </c>
      <c r="AD66" s="24"/>
      <c r="AE66" s="24"/>
      <c r="AF66" s="24"/>
      <c r="AG66" s="24">
        <v>4</v>
      </c>
      <c r="AH66" s="25"/>
      <c r="AI66" s="25"/>
      <c r="AJ66" s="25"/>
      <c r="AK66" s="25">
        <v>4</v>
      </c>
      <c r="AL66" s="26"/>
      <c r="AM66" s="26"/>
      <c r="AN66" s="26">
        <v>3</v>
      </c>
      <c r="AO66" s="26"/>
      <c r="AP66" s="22"/>
      <c r="AQ66" s="22"/>
      <c r="AR66" s="22"/>
      <c r="AS66" s="22">
        <v>4</v>
      </c>
      <c r="AT66" s="27"/>
      <c r="AU66" s="27"/>
      <c r="AV66" s="27"/>
      <c r="AW66" s="27">
        <v>4</v>
      </c>
      <c r="AX66" s="21"/>
      <c r="AY66" s="21"/>
      <c r="AZ66" s="21"/>
      <c r="BA66" s="21">
        <v>4</v>
      </c>
      <c r="BB66" s="22"/>
      <c r="BC66" s="22"/>
      <c r="BD66" s="22"/>
      <c r="BE66" s="22">
        <v>4</v>
      </c>
      <c r="BF66" s="23"/>
      <c r="BG66" s="23"/>
      <c r="BH66" s="23">
        <v>3</v>
      </c>
      <c r="BI66" s="23"/>
      <c r="BJ66" s="24"/>
      <c r="BK66" s="24"/>
      <c r="BL66" s="24">
        <v>3</v>
      </c>
      <c r="BM66" s="24"/>
      <c r="BN66" s="25"/>
      <c r="BO66" s="25"/>
      <c r="BP66" s="25">
        <v>3</v>
      </c>
      <c r="BQ66" s="25"/>
      <c r="BR66" s="26"/>
      <c r="BS66" s="26"/>
      <c r="BT66" s="26"/>
      <c r="BU66" s="26">
        <v>4</v>
      </c>
    </row>
    <row r="67" spans="1:73">
      <c r="A67" s="17">
        <v>57</v>
      </c>
      <c r="B67" s="184">
        <v>29</v>
      </c>
      <c r="C67" s="631"/>
      <c r="D67" s="18">
        <v>1</v>
      </c>
      <c r="E67" s="19"/>
      <c r="F67" s="20"/>
      <c r="G67" s="20"/>
      <c r="H67" s="20"/>
      <c r="I67" s="20"/>
      <c r="J67" s="20">
        <v>1</v>
      </c>
      <c r="K67" s="20"/>
      <c r="L67" s="20"/>
      <c r="M67" s="20"/>
      <c r="N67" s="20"/>
      <c r="O67" s="20"/>
      <c r="P67" s="19"/>
      <c r="Q67" s="19"/>
      <c r="R67" s="21"/>
      <c r="S67" s="21"/>
      <c r="T67" s="21"/>
      <c r="U67" s="21">
        <v>4</v>
      </c>
      <c r="V67" s="22"/>
      <c r="W67" s="22"/>
      <c r="X67" s="22">
        <v>3</v>
      </c>
      <c r="Y67" s="22"/>
      <c r="Z67" s="23"/>
      <c r="AA67" s="23"/>
      <c r="AB67" s="23">
        <v>3</v>
      </c>
      <c r="AC67" s="23"/>
      <c r="AD67" s="24"/>
      <c r="AE67" s="24"/>
      <c r="AF67" s="24">
        <v>3</v>
      </c>
      <c r="AG67" s="24"/>
      <c r="AH67" s="25"/>
      <c r="AI67" s="25"/>
      <c r="AJ67" s="25"/>
      <c r="AK67" s="25">
        <v>4</v>
      </c>
      <c r="AL67" s="26"/>
      <c r="AM67" s="26"/>
      <c r="AN67" s="26"/>
      <c r="AO67" s="26">
        <v>4</v>
      </c>
      <c r="AP67" s="22"/>
      <c r="AQ67" s="22"/>
      <c r="AR67" s="22"/>
      <c r="AS67" s="22">
        <v>4</v>
      </c>
      <c r="AT67" s="27"/>
      <c r="AU67" s="27"/>
      <c r="AV67" s="27"/>
      <c r="AW67" s="27">
        <v>4</v>
      </c>
      <c r="AX67" s="21"/>
      <c r="AY67" s="21"/>
      <c r="AZ67" s="21"/>
      <c r="BA67" s="21">
        <v>4</v>
      </c>
      <c r="BB67" s="22"/>
      <c r="BC67" s="22"/>
      <c r="BD67" s="22"/>
      <c r="BE67" s="22">
        <v>4</v>
      </c>
      <c r="BF67" s="23"/>
      <c r="BG67" s="23"/>
      <c r="BH67" s="23"/>
      <c r="BI67" s="23">
        <v>4</v>
      </c>
      <c r="BJ67" s="24"/>
      <c r="BK67" s="24"/>
      <c r="BL67" s="24"/>
      <c r="BM67" s="24">
        <v>4</v>
      </c>
      <c r="BN67" s="25"/>
      <c r="BO67" s="25"/>
      <c r="BP67" s="25"/>
      <c r="BQ67" s="25">
        <v>4</v>
      </c>
      <c r="BR67" s="26"/>
      <c r="BS67" s="26"/>
      <c r="BT67" s="26">
        <v>3</v>
      </c>
      <c r="BU67" s="26"/>
    </row>
    <row r="68" spans="1:73">
      <c r="A68" s="17">
        <v>58</v>
      </c>
      <c r="B68" s="184">
        <v>30</v>
      </c>
      <c r="C68" s="631"/>
      <c r="D68" s="18">
        <v>1</v>
      </c>
      <c r="E68" s="19"/>
      <c r="F68" s="20"/>
      <c r="G68" s="20"/>
      <c r="H68" s="20">
        <v>1</v>
      </c>
      <c r="I68" s="20"/>
      <c r="J68" s="20"/>
      <c r="K68" s="20"/>
      <c r="L68" s="20"/>
      <c r="M68" s="20"/>
      <c r="N68" s="20"/>
      <c r="O68" s="20"/>
      <c r="P68" s="19"/>
      <c r="Q68" s="19"/>
      <c r="R68" s="21"/>
      <c r="S68" s="21"/>
      <c r="T68" s="21">
        <v>3</v>
      </c>
      <c r="U68" s="21"/>
      <c r="V68" s="22"/>
      <c r="W68" s="22"/>
      <c r="X68" s="22">
        <v>3</v>
      </c>
      <c r="Y68" s="22"/>
      <c r="Z68" s="23"/>
      <c r="AA68" s="23"/>
      <c r="AB68" s="23">
        <v>3</v>
      </c>
      <c r="AC68" s="23"/>
      <c r="AD68" s="24"/>
      <c r="AE68" s="24"/>
      <c r="AF68" s="24">
        <v>3</v>
      </c>
      <c r="AG68" s="24"/>
      <c r="AH68" s="25"/>
      <c r="AI68" s="25"/>
      <c r="AJ68" s="25">
        <v>3</v>
      </c>
      <c r="AK68" s="25"/>
      <c r="AL68" s="26"/>
      <c r="AM68" s="26"/>
      <c r="AN68" s="26"/>
      <c r="AO68" s="26">
        <v>4</v>
      </c>
      <c r="AP68" s="22"/>
      <c r="AQ68" s="22"/>
      <c r="AR68" s="22"/>
      <c r="AS68" s="22">
        <v>4</v>
      </c>
      <c r="AT68" s="27"/>
      <c r="AU68" s="27"/>
      <c r="AV68" s="27">
        <v>3</v>
      </c>
      <c r="AW68" s="27"/>
      <c r="AX68" s="21"/>
      <c r="AY68" s="21"/>
      <c r="AZ68" s="21"/>
      <c r="BA68" s="21">
        <v>4</v>
      </c>
      <c r="BB68" s="22"/>
      <c r="BC68" s="22"/>
      <c r="BD68" s="22"/>
      <c r="BE68" s="22">
        <v>4</v>
      </c>
      <c r="BF68" s="23"/>
      <c r="BG68" s="23"/>
      <c r="BH68" s="23"/>
      <c r="BI68" s="23">
        <v>4</v>
      </c>
      <c r="BJ68" s="24"/>
      <c r="BK68" s="24"/>
      <c r="BL68" s="24">
        <v>3</v>
      </c>
      <c r="BM68" s="24"/>
      <c r="BN68" s="25"/>
      <c r="BO68" s="25"/>
      <c r="BP68" s="25">
        <v>3</v>
      </c>
      <c r="BQ68" s="25"/>
      <c r="BR68" s="26"/>
      <c r="BS68" s="26"/>
      <c r="BT68" s="26"/>
      <c r="BU68" s="26">
        <v>4</v>
      </c>
    </row>
    <row r="69" spans="1:73">
      <c r="A69" s="17">
        <v>59</v>
      </c>
      <c r="B69" s="184">
        <v>31</v>
      </c>
      <c r="C69" s="631"/>
      <c r="D69" s="18">
        <v>1</v>
      </c>
      <c r="E69" s="19"/>
      <c r="F69" s="20"/>
      <c r="G69" s="20"/>
      <c r="H69" s="20">
        <v>1</v>
      </c>
      <c r="I69" s="20"/>
      <c r="J69" s="20"/>
      <c r="K69" s="20"/>
      <c r="L69" s="20"/>
      <c r="M69" s="20"/>
      <c r="N69" s="20"/>
      <c r="O69" s="20"/>
      <c r="P69" s="19"/>
      <c r="Q69" s="19"/>
      <c r="R69" s="21"/>
      <c r="S69" s="21"/>
      <c r="T69" s="21">
        <v>3</v>
      </c>
      <c r="U69" s="21"/>
      <c r="V69" s="22"/>
      <c r="W69" s="22"/>
      <c r="X69" s="22">
        <v>3</v>
      </c>
      <c r="Y69" s="22"/>
      <c r="Z69" s="23"/>
      <c r="AA69" s="23"/>
      <c r="AB69" s="23"/>
      <c r="AC69" s="23">
        <v>4</v>
      </c>
      <c r="AD69" s="24"/>
      <c r="AE69" s="24"/>
      <c r="AF69" s="24">
        <v>3</v>
      </c>
      <c r="AG69" s="24"/>
      <c r="AH69" s="25"/>
      <c r="AI69" s="25"/>
      <c r="AJ69" s="25">
        <v>3</v>
      </c>
      <c r="AK69" s="25"/>
      <c r="AL69" s="26"/>
      <c r="AM69" s="26"/>
      <c r="AN69" s="26"/>
      <c r="AO69" s="26">
        <v>4</v>
      </c>
      <c r="AP69" s="22"/>
      <c r="AQ69" s="22"/>
      <c r="AR69" s="22"/>
      <c r="AS69" s="22">
        <v>4</v>
      </c>
      <c r="AT69" s="27"/>
      <c r="AU69" s="27"/>
      <c r="AV69" s="27">
        <v>3</v>
      </c>
      <c r="AW69" s="27"/>
      <c r="AX69" s="21"/>
      <c r="AY69" s="21"/>
      <c r="AZ69" s="21"/>
      <c r="BA69" s="21">
        <v>4</v>
      </c>
      <c r="BB69" s="22"/>
      <c r="BC69" s="22"/>
      <c r="BD69" s="22"/>
      <c r="BE69" s="22">
        <v>4</v>
      </c>
      <c r="BF69" s="23"/>
      <c r="BG69" s="23"/>
      <c r="BH69" s="23">
        <v>3</v>
      </c>
      <c r="BI69" s="23"/>
      <c r="BJ69" s="24"/>
      <c r="BK69" s="24"/>
      <c r="BL69" s="24">
        <v>3</v>
      </c>
      <c r="BM69" s="24"/>
      <c r="BN69" s="25"/>
      <c r="BO69" s="25"/>
      <c r="BP69" s="25">
        <v>3</v>
      </c>
      <c r="BQ69" s="25"/>
      <c r="BR69" s="26"/>
      <c r="BS69" s="26"/>
      <c r="BT69" s="26"/>
      <c r="BU69" s="26">
        <v>4</v>
      </c>
    </row>
    <row r="70" spans="1:73">
      <c r="A70" s="17">
        <v>60</v>
      </c>
      <c r="B70" s="184">
        <v>32</v>
      </c>
      <c r="C70" s="631"/>
      <c r="D70" s="18">
        <v>1</v>
      </c>
      <c r="E70" s="19"/>
      <c r="F70" s="20"/>
      <c r="G70" s="20"/>
      <c r="H70" s="20">
        <v>1</v>
      </c>
      <c r="I70" s="20"/>
      <c r="J70" s="20"/>
      <c r="K70" s="20"/>
      <c r="L70" s="20"/>
      <c r="M70" s="20"/>
      <c r="N70" s="20"/>
      <c r="O70" s="20"/>
      <c r="P70" s="19"/>
      <c r="Q70" s="19"/>
      <c r="R70" s="21"/>
      <c r="S70" s="21"/>
      <c r="T70" s="21">
        <v>3</v>
      </c>
      <c r="U70" s="21"/>
      <c r="V70" s="22"/>
      <c r="W70" s="22"/>
      <c r="X70" s="22">
        <v>3</v>
      </c>
      <c r="Y70" s="22"/>
      <c r="Z70" s="23"/>
      <c r="AA70" s="23"/>
      <c r="AB70" s="23"/>
      <c r="AC70" s="23">
        <v>4</v>
      </c>
      <c r="AD70" s="24"/>
      <c r="AE70" s="24"/>
      <c r="AF70" s="24">
        <v>3</v>
      </c>
      <c r="AG70" s="24"/>
      <c r="AH70" s="25"/>
      <c r="AI70" s="25"/>
      <c r="AJ70" s="25">
        <v>3</v>
      </c>
      <c r="AK70" s="25"/>
      <c r="AL70" s="26"/>
      <c r="AM70" s="26"/>
      <c r="AN70" s="26"/>
      <c r="AO70" s="26">
        <v>4</v>
      </c>
      <c r="AP70" s="22"/>
      <c r="AQ70" s="22"/>
      <c r="AR70" s="22"/>
      <c r="AS70" s="22">
        <v>4</v>
      </c>
      <c r="AT70" s="27"/>
      <c r="AU70" s="27"/>
      <c r="AV70" s="27">
        <v>3</v>
      </c>
      <c r="AW70" s="27"/>
      <c r="AX70" s="21"/>
      <c r="AY70" s="21"/>
      <c r="AZ70" s="21"/>
      <c r="BA70" s="21">
        <v>4</v>
      </c>
      <c r="BB70" s="22"/>
      <c r="BC70" s="22"/>
      <c r="BD70" s="22"/>
      <c r="BE70" s="22">
        <v>4</v>
      </c>
      <c r="BF70" s="23"/>
      <c r="BG70" s="23"/>
      <c r="BH70" s="23">
        <v>3</v>
      </c>
      <c r="BI70" s="23"/>
      <c r="BJ70" s="24"/>
      <c r="BK70" s="24"/>
      <c r="BL70" s="24">
        <v>3</v>
      </c>
      <c r="BM70" s="24"/>
      <c r="BN70" s="25"/>
      <c r="BO70" s="25"/>
      <c r="BP70" s="25">
        <v>3</v>
      </c>
      <c r="BQ70" s="25"/>
      <c r="BR70" s="26"/>
      <c r="BS70" s="26"/>
      <c r="BT70" s="26"/>
      <c r="BU70" s="26">
        <v>4</v>
      </c>
    </row>
    <row r="71" spans="1:73">
      <c r="A71" s="17">
        <v>61</v>
      </c>
      <c r="B71" s="184">
        <v>33</v>
      </c>
      <c r="C71" s="631"/>
      <c r="D71" s="18"/>
      <c r="E71" s="19">
        <v>1</v>
      </c>
      <c r="F71" s="20"/>
      <c r="G71" s="20"/>
      <c r="H71" s="20"/>
      <c r="I71" s="20"/>
      <c r="J71" s="20">
        <v>1</v>
      </c>
      <c r="K71" s="20"/>
      <c r="L71" s="20"/>
      <c r="M71" s="20"/>
      <c r="N71" s="20"/>
      <c r="O71" s="20"/>
      <c r="P71" s="19"/>
      <c r="Q71" s="19"/>
      <c r="R71" s="21"/>
      <c r="S71" s="21"/>
      <c r="T71" s="21">
        <v>3</v>
      </c>
      <c r="U71" s="21"/>
      <c r="V71" s="22"/>
      <c r="W71" s="22"/>
      <c r="X71" s="22">
        <v>3</v>
      </c>
      <c r="Y71" s="22"/>
      <c r="Z71" s="23"/>
      <c r="AA71" s="23"/>
      <c r="AB71" s="23">
        <v>3</v>
      </c>
      <c r="AC71" s="23"/>
      <c r="AD71" s="24"/>
      <c r="AE71" s="24"/>
      <c r="AF71" s="24">
        <v>3</v>
      </c>
      <c r="AG71" s="24"/>
      <c r="AH71" s="25"/>
      <c r="AI71" s="25"/>
      <c r="AJ71" s="25">
        <v>3</v>
      </c>
      <c r="AK71" s="25"/>
      <c r="AL71" s="26"/>
      <c r="AM71" s="26"/>
      <c r="AN71" s="26">
        <v>3</v>
      </c>
      <c r="AO71" s="26"/>
      <c r="AP71" s="22"/>
      <c r="AQ71" s="22"/>
      <c r="AR71" s="22">
        <v>3</v>
      </c>
      <c r="AS71" s="22"/>
      <c r="AT71" s="27"/>
      <c r="AU71" s="27"/>
      <c r="AV71" s="27">
        <v>3</v>
      </c>
      <c r="AW71" s="27"/>
      <c r="AX71" s="21"/>
      <c r="AY71" s="21"/>
      <c r="AZ71" s="21">
        <v>3</v>
      </c>
      <c r="BA71" s="21"/>
      <c r="BB71" s="22"/>
      <c r="BC71" s="22"/>
      <c r="BD71" s="22">
        <v>3</v>
      </c>
      <c r="BE71" s="22"/>
      <c r="BF71" s="23"/>
      <c r="BG71" s="23"/>
      <c r="BH71" s="23">
        <v>3</v>
      </c>
      <c r="BI71" s="23"/>
      <c r="BJ71" s="24"/>
      <c r="BK71" s="24"/>
      <c r="BL71" s="24">
        <v>3</v>
      </c>
      <c r="BM71" s="24"/>
      <c r="BN71" s="25"/>
      <c r="BO71" s="25"/>
      <c r="BP71" s="25">
        <v>3</v>
      </c>
      <c r="BQ71" s="25"/>
      <c r="BR71" s="26"/>
      <c r="BS71" s="26"/>
      <c r="BT71" s="26">
        <v>3</v>
      </c>
      <c r="BU71" s="26"/>
    </row>
    <row r="72" spans="1:73">
      <c r="A72" s="17">
        <v>62</v>
      </c>
      <c r="B72" s="184">
        <v>34</v>
      </c>
      <c r="C72" s="631"/>
      <c r="D72" s="18"/>
      <c r="E72" s="19">
        <v>1</v>
      </c>
      <c r="F72" s="20"/>
      <c r="G72" s="20">
        <v>1</v>
      </c>
      <c r="H72" s="20"/>
      <c r="I72" s="20"/>
      <c r="J72" s="20"/>
      <c r="K72" s="20"/>
      <c r="L72" s="20"/>
      <c r="M72" s="20"/>
      <c r="N72" s="20"/>
      <c r="O72" s="20"/>
      <c r="P72" s="19"/>
      <c r="Q72" s="19"/>
      <c r="R72" s="21"/>
      <c r="S72" s="21"/>
      <c r="T72" s="21"/>
      <c r="U72" s="21">
        <v>4</v>
      </c>
      <c r="V72" s="22"/>
      <c r="W72" s="22"/>
      <c r="X72" s="22"/>
      <c r="Y72" s="22">
        <v>4</v>
      </c>
      <c r="Z72" s="23"/>
      <c r="AA72" s="23"/>
      <c r="AB72" s="23"/>
      <c r="AC72" s="23">
        <v>4</v>
      </c>
      <c r="AD72" s="24"/>
      <c r="AE72" s="24"/>
      <c r="AF72" s="24"/>
      <c r="AG72" s="24">
        <v>4</v>
      </c>
      <c r="AH72" s="25"/>
      <c r="AI72" s="25"/>
      <c r="AJ72" s="25">
        <v>3</v>
      </c>
      <c r="AK72" s="25"/>
      <c r="AL72" s="26"/>
      <c r="AM72" s="26"/>
      <c r="AN72" s="26"/>
      <c r="AO72" s="26">
        <v>4</v>
      </c>
      <c r="AP72" s="22"/>
      <c r="AQ72" s="22"/>
      <c r="AR72" s="22">
        <v>3</v>
      </c>
      <c r="AS72" s="22"/>
      <c r="AT72" s="27"/>
      <c r="AU72" s="27"/>
      <c r="AV72" s="27"/>
      <c r="AW72" s="27">
        <v>4</v>
      </c>
      <c r="AX72" s="21"/>
      <c r="AY72" s="21"/>
      <c r="AZ72" s="21"/>
      <c r="BA72" s="21">
        <v>4</v>
      </c>
      <c r="BB72" s="22"/>
      <c r="BC72" s="22"/>
      <c r="BD72" s="22">
        <v>3</v>
      </c>
      <c r="BE72" s="22"/>
      <c r="BF72" s="23"/>
      <c r="BG72" s="23"/>
      <c r="BH72" s="23"/>
      <c r="BI72" s="23">
        <v>4</v>
      </c>
      <c r="BJ72" s="24"/>
      <c r="BK72" s="24"/>
      <c r="BL72" s="24"/>
      <c r="BM72" s="24">
        <v>4</v>
      </c>
      <c r="BN72" s="25"/>
      <c r="BO72" s="25"/>
      <c r="BP72" s="25">
        <v>3</v>
      </c>
      <c r="BQ72" s="25"/>
      <c r="BR72" s="26"/>
      <c r="BS72" s="26"/>
      <c r="BT72" s="26"/>
      <c r="BU72" s="26">
        <v>4</v>
      </c>
    </row>
    <row r="73" spans="1:73">
      <c r="A73" s="17">
        <v>63</v>
      </c>
      <c r="B73" s="184">
        <v>35</v>
      </c>
      <c r="C73" s="631"/>
      <c r="D73" s="18">
        <v>1</v>
      </c>
      <c r="E73" s="19"/>
      <c r="F73" s="20"/>
      <c r="G73" s="20"/>
      <c r="H73" s="20">
        <v>1</v>
      </c>
      <c r="I73" s="20"/>
      <c r="J73" s="20"/>
      <c r="K73" s="20"/>
      <c r="L73" s="20"/>
      <c r="M73" s="20"/>
      <c r="N73" s="20"/>
      <c r="O73" s="20"/>
      <c r="P73" s="19"/>
      <c r="Q73" s="19"/>
      <c r="R73" s="21"/>
      <c r="S73" s="21"/>
      <c r="T73" s="21"/>
      <c r="U73" s="21">
        <v>4</v>
      </c>
      <c r="V73" s="22"/>
      <c r="W73" s="22"/>
      <c r="X73" s="22"/>
      <c r="Y73" s="22">
        <v>4</v>
      </c>
      <c r="Z73" s="23"/>
      <c r="AA73" s="23"/>
      <c r="AB73" s="23"/>
      <c r="AC73" s="23">
        <v>4</v>
      </c>
      <c r="AD73" s="24"/>
      <c r="AE73" s="24"/>
      <c r="AF73" s="24"/>
      <c r="AG73" s="24">
        <v>4</v>
      </c>
      <c r="AH73" s="25"/>
      <c r="AI73" s="25"/>
      <c r="AJ73" s="25">
        <v>3</v>
      </c>
      <c r="AK73" s="25"/>
      <c r="AL73" s="26"/>
      <c r="AM73" s="26"/>
      <c r="AN73" s="26">
        <v>3</v>
      </c>
      <c r="AO73" s="26"/>
      <c r="AP73" s="22"/>
      <c r="AQ73" s="22"/>
      <c r="AR73" s="22">
        <v>3</v>
      </c>
      <c r="AS73" s="22"/>
      <c r="AT73" s="27"/>
      <c r="AU73" s="27"/>
      <c r="AV73" s="27">
        <v>3</v>
      </c>
      <c r="AW73" s="27"/>
      <c r="AX73" s="21"/>
      <c r="AY73" s="21"/>
      <c r="AZ73" s="21"/>
      <c r="BA73" s="21">
        <v>4</v>
      </c>
      <c r="BB73" s="22"/>
      <c r="BC73" s="22"/>
      <c r="BD73" s="22">
        <v>3</v>
      </c>
      <c r="BE73" s="22"/>
      <c r="BF73" s="23"/>
      <c r="BG73" s="23"/>
      <c r="BH73" s="23"/>
      <c r="BI73" s="23">
        <v>4</v>
      </c>
      <c r="BJ73" s="24"/>
      <c r="BK73" s="24"/>
      <c r="BL73" s="24"/>
      <c r="BM73" s="24">
        <v>4</v>
      </c>
      <c r="BN73" s="25"/>
      <c r="BO73" s="25"/>
      <c r="BP73" s="25">
        <v>3</v>
      </c>
      <c r="BQ73" s="25"/>
      <c r="BR73" s="26"/>
      <c r="BS73" s="26"/>
      <c r="BT73" s="26">
        <v>3</v>
      </c>
      <c r="BU73" s="26"/>
    </row>
    <row r="74" spans="1:73">
      <c r="A74" s="17">
        <v>64</v>
      </c>
      <c r="B74" s="184">
        <v>36</v>
      </c>
      <c r="C74" s="631"/>
      <c r="D74" s="18">
        <v>1</v>
      </c>
      <c r="E74" s="19"/>
      <c r="F74" s="20"/>
      <c r="G74" s="20"/>
      <c r="H74" s="20">
        <v>1</v>
      </c>
      <c r="I74" s="20"/>
      <c r="J74" s="20"/>
      <c r="K74" s="20"/>
      <c r="L74" s="20"/>
      <c r="M74" s="20"/>
      <c r="N74" s="20"/>
      <c r="O74" s="20"/>
      <c r="P74" s="19"/>
      <c r="Q74" s="19"/>
      <c r="R74" s="21"/>
      <c r="S74" s="21"/>
      <c r="T74" s="21">
        <v>3</v>
      </c>
      <c r="U74" s="21"/>
      <c r="V74" s="22"/>
      <c r="W74" s="22"/>
      <c r="X74" s="22">
        <v>3</v>
      </c>
      <c r="Y74" s="22"/>
      <c r="Z74" s="23"/>
      <c r="AA74" s="23"/>
      <c r="AB74" s="23">
        <v>3</v>
      </c>
      <c r="AC74" s="23"/>
      <c r="AD74" s="24"/>
      <c r="AE74" s="24"/>
      <c r="AF74" s="24">
        <v>3</v>
      </c>
      <c r="AG74" s="24"/>
      <c r="AH74" s="25"/>
      <c r="AI74" s="25"/>
      <c r="AJ74" s="25">
        <v>3</v>
      </c>
      <c r="AK74" s="25"/>
      <c r="AL74" s="26"/>
      <c r="AM74" s="26"/>
      <c r="AN74" s="26">
        <v>3</v>
      </c>
      <c r="AO74" s="26"/>
      <c r="AP74" s="22"/>
      <c r="AQ74" s="22"/>
      <c r="AR74" s="22">
        <v>3</v>
      </c>
      <c r="AS74" s="22"/>
      <c r="AT74" s="27"/>
      <c r="AU74" s="27"/>
      <c r="AV74" s="27">
        <v>3</v>
      </c>
      <c r="AW74" s="27"/>
      <c r="AX74" s="21"/>
      <c r="AY74" s="21"/>
      <c r="AZ74" s="21">
        <v>3</v>
      </c>
      <c r="BA74" s="21"/>
      <c r="BB74" s="22"/>
      <c r="BC74" s="22"/>
      <c r="BD74" s="22">
        <v>3</v>
      </c>
      <c r="BE74" s="22"/>
      <c r="BF74" s="23"/>
      <c r="BG74" s="23"/>
      <c r="BH74" s="23">
        <v>3</v>
      </c>
      <c r="BI74" s="23"/>
      <c r="BJ74" s="24"/>
      <c r="BK74" s="24"/>
      <c r="BL74" s="24">
        <v>3</v>
      </c>
      <c r="BM74" s="24"/>
      <c r="BN74" s="25"/>
      <c r="BO74" s="25"/>
      <c r="BP74" s="25">
        <v>3</v>
      </c>
      <c r="BQ74" s="25"/>
      <c r="BR74" s="26"/>
      <c r="BS74" s="26"/>
      <c r="BT74" s="26">
        <v>3</v>
      </c>
      <c r="BU74" s="26"/>
    </row>
    <row r="75" spans="1:73">
      <c r="A75" s="17">
        <v>65</v>
      </c>
      <c r="B75" s="184">
        <v>37</v>
      </c>
      <c r="C75" s="631"/>
      <c r="D75" s="18"/>
      <c r="E75" s="19">
        <v>1</v>
      </c>
      <c r="F75" s="20"/>
      <c r="G75" s="20"/>
      <c r="H75" s="20">
        <v>1</v>
      </c>
      <c r="I75" s="20"/>
      <c r="J75" s="20"/>
      <c r="K75" s="20"/>
      <c r="L75" s="20"/>
      <c r="M75" s="20"/>
      <c r="N75" s="20"/>
      <c r="O75" s="20"/>
      <c r="P75" s="19"/>
      <c r="Q75" s="19"/>
      <c r="R75" s="21"/>
      <c r="S75" s="21"/>
      <c r="T75" s="21"/>
      <c r="U75" s="21">
        <v>4</v>
      </c>
      <c r="V75" s="22"/>
      <c r="W75" s="22"/>
      <c r="X75" s="22">
        <v>3</v>
      </c>
      <c r="Y75" s="22"/>
      <c r="Z75" s="23"/>
      <c r="AA75" s="23"/>
      <c r="AB75" s="23">
        <v>3</v>
      </c>
      <c r="AC75" s="23"/>
      <c r="AD75" s="24"/>
      <c r="AE75" s="24"/>
      <c r="AF75" s="24"/>
      <c r="AG75" s="24">
        <v>4</v>
      </c>
      <c r="AH75" s="25"/>
      <c r="AI75" s="25"/>
      <c r="AJ75" s="25">
        <v>3</v>
      </c>
      <c r="AK75" s="25"/>
      <c r="AL75" s="26"/>
      <c r="AM75" s="26"/>
      <c r="AN75" s="26"/>
      <c r="AO75" s="26">
        <v>4</v>
      </c>
      <c r="AP75" s="22"/>
      <c r="AQ75" s="22"/>
      <c r="AR75" s="22"/>
      <c r="AS75" s="22">
        <v>4</v>
      </c>
      <c r="AT75" s="27"/>
      <c r="AU75" s="27"/>
      <c r="AV75" s="27">
        <v>3</v>
      </c>
      <c r="AW75" s="27"/>
      <c r="AX75" s="21"/>
      <c r="AY75" s="21"/>
      <c r="AZ75" s="21">
        <v>3</v>
      </c>
      <c r="BA75" s="21"/>
      <c r="BB75" s="22"/>
      <c r="BC75" s="22"/>
      <c r="BD75" s="22">
        <v>3</v>
      </c>
      <c r="BE75" s="22"/>
      <c r="BF75" s="23"/>
      <c r="BG75" s="23"/>
      <c r="BH75" s="23">
        <v>3</v>
      </c>
      <c r="BI75" s="23"/>
      <c r="BJ75" s="24"/>
      <c r="BK75" s="24"/>
      <c r="BL75" s="24">
        <v>3</v>
      </c>
      <c r="BM75" s="24"/>
      <c r="BN75" s="25"/>
      <c r="BO75" s="25"/>
      <c r="BP75" s="25"/>
      <c r="BQ75" s="25">
        <v>4</v>
      </c>
      <c r="BR75" s="26"/>
      <c r="BS75" s="26"/>
      <c r="BT75" s="26"/>
      <c r="BU75" s="26">
        <v>4</v>
      </c>
    </row>
    <row r="76" spans="1:73">
      <c r="A76" s="17">
        <v>66</v>
      </c>
      <c r="B76" s="184">
        <v>38</v>
      </c>
      <c r="C76" s="631"/>
      <c r="D76" s="18"/>
      <c r="E76" s="19">
        <v>1</v>
      </c>
      <c r="F76" s="20"/>
      <c r="G76" s="20"/>
      <c r="H76" s="20"/>
      <c r="I76" s="20"/>
      <c r="J76" s="20">
        <v>1</v>
      </c>
      <c r="K76" s="20"/>
      <c r="L76" s="20"/>
      <c r="M76" s="20"/>
      <c r="N76" s="20"/>
      <c r="O76" s="20"/>
      <c r="P76" s="19"/>
      <c r="Q76" s="19"/>
      <c r="R76" s="21"/>
      <c r="S76" s="21"/>
      <c r="T76" s="21"/>
      <c r="U76" s="21">
        <v>4</v>
      </c>
      <c r="V76" s="22"/>
      <c r="W76" s="22"/>
      <c r="X76" s="22">
        <v>3</v>
      </c>
      <c r="Y76" s="22"/>
      <c r="Z76" s="23"/>
      <c r="AA76" s="23"/>
      <c r="AB76" s="23"/>
      <c r="AC76" s="23">
        <v>4</v>
      </c>
      <c r="AD76" s="24"/>
      <c r="AE76" s="24"/>
      <c r="AF76" s="24"/>
      <c r="AG76" s="24">
        <v>4</v>
      </c>
      <c r="AH76" s="25"/>
      <c r="AI76" s="25"/>
      <c r="AJ76" s="25">
        <v>3</v>
      </c>
      <c r="AK76" s="25"/>
      <c r="AL76" s="26"/>
      <c r="AM76" s="26"/>
      <c r="AN76" s="26">
        <v>3</v>
      </c>
      <c r="AO76" s="26"/>
      <c r="AP76" s="22"/>
      <c r="AQ76" s="22"/>
      <c r="AR76" s="22">
        <v>3</v>
      </c>
      <c r="AS76" s="22"/>
      <c r="AT76" s="27"/>
      <c r="AU76" s="27"/>
      <c r="AV76" s="27">
        <v>3</v>
      </c>
      <c r="AW76" s="27"/>
      <c r="AX76" s="21"/>
      <c r="AY76" s="21"/>
      <c r="AZ76" s="21"/>
      <c r="BA76" s="21">
        <v>4</v>
      </c>
      <c r="BB76" s="22"/>
      <c r="BC76" s="22"/>
      <c r="BD76" s="22">
        <v>3</v>
      </c>
      <c r="BE76" s="22"/>
      <c r="BF76" s="23"/>
      <c r="BG76" s="23"/>
      <c r="BH76" s="23">
        <v>3</v>
      </c>
      <c r="BI76" s="23"/>
      <c r="BJ76" s="24"/>
      <c r="BK76" s="24"/>
      <c r="BL76" s="24"/>
      <c r="BM76" s="24">
        <v>4</v>
      </c>
      <c r="BN76" s="25"/>
      <c r="BO76" s="25"/>
      <c r="BP76" s="25">
        <v>3</v>
      </c>
      <c r="BQ76" s="25"/>
      <c r="BR76" s="26"/>
      <c r="BS76" s="26"/>
      <c r="BT76" s="26"/>
      <c r="BU76" s="26">
        <v>4</v>
      </c>
    </row>
    <row r="77" spans="1:73">
      <c r="A77" s="17">
        <v>67</v>
      </c>
      <c r="B77" s="184">
        <v>39</v>
      </c>
      <c r="C77" s="631"/>
      <c r="D77" s="18">
        <v>1</v>
      </c>
      <c r="E77" s="19"/>
      <c r="F77" s="20"/>
      <c r="G77" s="20"/>
      <c r="H77" s="20"/>
      <c r="I77" s="20">
        <v>1</v>
      </c>
      <c r="J77" s="20"/>
      <c r="K77" s="20"/>
      <c r="L77" s="20"/>
      <c r="M77" s="20"/>
      <c r="N77" s="20"/>
      <c r="O77" s="20"/>
      <c r="P77" s="19"/>
      <c r="Q77" s="19"/>
      <c r="R77" s="21"/>
      <c r="S77" s="21"/>
      <c r="T77" s="21">
        <v>3</v>
      </c>
      <c r="U77" s="21"/>
      <c r="V77" s="22"/>
      <c r="W77" s="22"/>
      <c r="X77" s="22">
        <v>3</v>
      </c>
      <c r="Y77" s="22"/>
      <c r="Z77" s="23"/>
      <c r="AA77" s="23"/>
      <c r="AB77" s="23">
        <v>3</v>
      </c>
      <c r="AC77" s="23"/>
      <c r="AD77" s="24"/>
      <c r="AE77" s="24"/>
      <c r="AF77" s="24">
        <v>3</v>
      </c>
      <c r="AG77" s="24"/>
      <c r="AH77" s="25"/>
      <c r="AI77" s="25"/>
      <c r="AJ77" s="25">
        <v>3</v>
      </c>
      <c r="AK77" s="25"/>
      <c r="AL77" s="26"/>
      <c r="AM77" s="26"/>
      <c r="AN77" s="26"/>
      <c r="AO77" s="26">
        <v>4</v>
      </c>
      <c r="AP77" s="22"/>
      <c r="AQ77" s="22"/>
      <c r="AR77" s="22"/>
      <c r="AS77" s="22">
        <v>4</v>
      </c>
      <c r="AT77" s="27"/>
      <c r="AU77" s="27"/>
      <c r="AV77" s="27">
        <v>3</v>
      </c>
      <c r="AW77" s="27"/>
      <c r="AX77" s="21"/>
      <c r="AY77" s="21"/>
      <c r="AZ77" s="21"/>
      <c r="BA77" s="21">
        <v>4</v>
      </c>
      <c r="BB77" s="22"/>
      <c r="BC77" s="22"/>
      <c r="BD77" s="22">
        <v>3</v>
      </c>
      <c r="BE77" s="22"/>
      <c r="BF77" s="23"/>
      <c r="BG77" s="23"/>
      <c r="BH77" s="23">
        <v>3</v>
      </c>
      <c r="BI77" s="23"/>
      <c r="BJ77" s="24"/>
      <c r="BK77" s="24"/>
      <c r="BL77" s="24">
        <v>3</v>
      </c>
      <c r="BM77" s="24"/>
      <c r="BN77" s="25"/>
      <c r="BO77" s="25"/>
      <c r="BP77" s="25"/>
      <c r="BQ77" s="25">
        <v>4</v>
      </c>
      <c r="BR77" s="26"/>
      <c r="BS77" s="26"/>
      <c r="BT77" s="26">
        <v>3</v>
      </c>
      <c r="BU77" s="26"/>
    </row>
    <row r="78" spans="1:73">
      <c r="A78" s="17">
        <v>68</v>
      </c>
      <c r="B78" s="184">
        <v>40</v>
      </c>
      <c r="C78" s="631"/>
      <c r="D78" s="18"/>
      <c r="E78" s="19">
        <v>1</v>
      </c>
      <c r="F78" s="20">
        <v>1</v>
      </c>
      <c r="G78" s="20"/>
      <c r="H78" s="20"/>
      <c r="I78" s="20"/>
      <c r="J78" s="20"/>
      <c r="K78" s="20"/>
      <c r="L78" s="20"/>
      <c r="M78" s="20"/>
      <c r="N78" s="20"/>
      <c r="O78" s="20"/>
      <c r="P78" s="19"/>
      <c r="Q78" s="19"/>
      <c r="R78" s="21"/>
      <c r="S78" s="21"/>
      <c r="T78" s="21"/>
      <c r="U78" s="21">
        <v>4</v>
      </c>
      <c r="V78" s="22"/>
      <c r="W78" s="22"/>
      <c r="X78" s="22"/>
      <c r="Y78" s="22">
        <v>4</v>
      </c>
      <c r="Z78" s="23"/>
      <c r="AA78" s="23"/>
      <c r="AB78" s="23">
        <v>3</v>
      </c>
      <c r="AC78" s="23"/>
      <c r="AD78" s="24"/>
      <c r="AE78" s="24"/>
      <c r="AF78" s="24"/>
      <c r="AG78" s="24">
        <v>4</v>
      </c>
      <c r="AH78" s="25"/>
      <c r="AI78" s="25"/>
      <c r="AJ78" s="25">
        <v>3</v>
      </c>
      <c r="AK78" s="25"/>
      <c r="AL78" s="26"/>
      <c r="AM78" s="26"/>
      <c r="AN78" s="26"/>
      <c r="AO78" s="26">
        <v>4</v>
      </c>
      <c r="AP78" s="22"/>
      <c r="AQ78" s="22"/>
      <c r="AR78" s="22"/>
      <c r="AS78" s="22">
        <v>4</v>
      </c>
      <c r="AT78" s="27"/>
      <c r="AU78" s="27"/>
      <c r="AV78" s="27">
        <v>3</v>
      </c>
      <c r="AW78" s="27"/>
      <c r="AX78" s="21"/>
      <c r="AY78" s="21"/>
      <c r="AZ78" s="21"/>
      <c r="BA78" s="21">
        <v>4</v>
      </c>
      <c r="BB78" s="22"/>
      <c r="BC78" s="22"/>
      <c r="BD78" s="22">
        <v>3</v>
      </c>
      <c r="BE78" s="22"/>
      <c r="BF78" s="23"/>
      <c r="BG78" s="23"/>
      <c r="BH78" s="23"/>
      <c r="BI78" s="23">
        <v>4</v>
      </c>
      <c r="BJ78" s="24"/>
      <c r="BK78" s="24"/>
      <c r="BL78" s="24">
        <v>3</v>
      </c>
      <c r="BM78" s="24"/>
      <c r="BN78" s="25"/>
      <c r="BO78" s="25"/>
      <c r="BP78" s="25">
        <v>3</v>
      </c>
      <c r="BQ78" s="25"/>
      <c r="BR78" s="26"/>
      <c r="BS78" s="26"/>
      <c r="BT78" s="26"/>
      <c r="BU78" s="26">
        <v>4</v>
      </c>
    </row>
    <row r="79" spans="1:73">
      <c r="A79" s="17">
        <v>69</v>
      </c>
      <c r="B79" s="184">
        <v>41</v>
      </c>
      <c r="C79" s="631"/>
      <c r="D79" s="18">
        <v>1</v>
      </c>
      <c r="E79" s="19"/>
      <c r="F79" s="20"/>
      <c r="G79" s="20"/>
      <c r="H79" s="20">
        <v>1</v>
      </c>
      <c r="I79" s="20"/>
      <c r="J79" s="20"/>
      <c r="K79" s="20"/>
      <c r="L79" s="20"/>
      <c r="M79" s="20"/>
      <c r="N79" s="20"/>
      <c r="O79" s="20"/>
      <c r="P79" s="19"/>
      <c r="Q79" s="19"/>
      <c r="R79" s="21"/>
      <c r="S79" s="21"/>
      <c r="T79" s="21"/>
      <c r="U79" s="21">
        <v>4</v>
      </c>
      <c r="V79" s="22"/>
      <c r="W79" s="22"/>
      <c r="X79" s="22"/>
      <c r="Y79" s="22">
        <v>4</v>
      </c>
      <c r="Z79" s="23"/>
      <c r="AA79" s="23"/>
      <c r="AB79" s="23"/>
      <c r="AC79" s="23">
        <v>4</v>
      </c>
      <c r="AD79" s="24"/>
      <c r="AE79" s="24"/>
      <c r="AF79" s="24"/>
      <c r="AG79" s="24">
        <v>4</v>
      </c>
      <c r="AH79" s="25"/>
      <c r="AI79" s="25"/>
      <c r="AJ79" s="25"/>
      <c r="AK79" s="25">
        <v>4</v>
      </c>
      <c r="AL79" s="26"/>
      <c r="AM79" s="26"/>
      <c r="AN79" s="26"/>
      <c r="AO79" s="26">
        <v>4</v>
      </c>
      <c r="AP79" s="22"/>
      <c r="AQ79" s="22"/>
      <c r="AR79" s="22"/>
      <c r="AS79" s="22">
        <v>4</v>
      </c>
      <c r="AT79" s="27"/>
      <c r="AU79" s="27"/>
      <c r="AV79" s="27"/>
      <c r="AW79" s="27">
        <v>4</v>
      </c>
      <c r="AX79" s="21"/>
      <c r="AY79" s="21"/>
      <c r="AZ79" s="21"/>
      <c r="BA79" s="21">
        <v>4</v>
      </c>
      <c r="BB79" s="22"/>
      <c r="BC79" s="22"/>
      <c r="BD79" s="22"/>
      <c r="BE79" s="22">
        <v>4</v>
      </c>
      <c r="BF79" s="23"/>
      <c r="BG79" s="23"/>
      <c r="BH79" s="23"/>
      <c r="BI79" s="23">
        <v>4</v>
      </c>
      <c r="BJ79" s="24"/>
      <c r="BK79" s="24"/>
      <c r="BL79" s="24"/>
      <c r="BM79" s="24">
        <v>4</v>
      </c>
      <c r="BN79" s="25"/>
      <c r="BO79" s="25"/>
      <c r="BP79" s="25"/>
      <c r="BQ79" s="25">
        <v>4</v>
      </c>
      <c r="BR79" s="26"/>
      <c r="BS79" s="26"/>
      <c r="BT79" s="26"/>
      <c r="BU79" s="26">
        <v>4</v>
      </c>
    </row>
    <row r="80" spans="1:73">
      <c r="A80" s="17">
        <v>70</v>
      </c>
      <c r="B80" s="184">
        <v>42</v>
      </c>
      <c r="C80" s="631"/>
      <c r="D80" s="18">
        <v>1</v>
      </c>
      <c r="E80" s="19"/>
      <c r="F80" s="20"/>
      <c r="G80" s="20"/>
      <c r="H80" s="20"/>
      <c r="I80" s="20"/>
      <c r="J80" s="20">
        <v>1</v>
      </c>
      <c r="K80" s="20"/>
      <c r="L80" s="20"/>
      <c r="M80" s="20"/>
      <c r="N80" s="20"/>
      <c r="O80" s="20"/>
      <c r="P80" s="19"/>
      <c r="Q80" s="19"/>
      <c r="R80" s="21"/>
      <c r="S80" s="21"/>
      <c r="T80" s="21">
        <v>3</v>
      </c>
      <c r="U80" s="21"/>
      <c r="V80" s="22"/>
      <c r="W80" s="22"/>
      <c r="X80" s="22"/>
      <c r="Y80" s="22">
        <v>4</v>
      </c>
      <c r="Z80" s="23"/>
      <c r="AA80" s="23"/>
      <c r="AB80" s="23"/>
      <c r="AC80" s="23">
        <v>4</v>
      </c>
      <c r="AD80" s="24"/>
      <c r="AE80" s="24"/>
      <c r="AF80" s="24">
        <v>3</v>
      </c>
      <c r="AG80" s="24"/>
      <c r="AH80" s="25"/>
      <c r="AI80" s="25"/>
      <c r="AJ80" s="25">
        <v>3</v>
      </c>
      <c r="AK80" s="25"/>
      <c r="AL80" s="26"/>
      <c r="AM80" s="26"/>
      <c r="AN80" s="26">
        <v>3</v>
      </c>
      <c r="AO80" s="26"/>
      <c r="AP80" s="22"/>
      <c r="AQ80" s="22"/>
      <c r="AR80" s="22"/>
      <c r="AS80" s="22">
        <v>4</v>
      </c>
      <c r="AT80" s="27"/>
      <c r="AU80" s="27"/>
      <c r="AV80" s="27"/>
      <c r="AW80" s="27">
        <v>4</v>
      </c>
      <c r="AX80" s="21"/>
      <c r="AY80" s="21"/>
      <c r="AZ80" s="21">
        <v>3</v>
      </c>
      <c r="BA80" s="21"/>
      <c r="BB80" s="22"/>
      <c r="BC80" s="22"/>
      <c r="BD80" s="22">
        <v>3</v>
      </c>
      <c r="BE80" s="22"/>
      <c r="BF80" s="23"/>
      <c r="BG80" s="23"/>
      <c r="BH80" s="23">
        <v>3</v>
      </c>
      <c r="BI80" s="23"/>
      <c r="BJ80" s="24"/>
      <c r="BK80" s="24"/>
      <c r="BL80" s="24"/>
      <c r="BM80" s="24">
        <v>4</v>
      </c>
      <c r="BN80" s="25"/>
      <c r="BO80" s="25"/>
      <c r="BP80" s="25"/>
      <c r="BQ80" s="25">
        <v>4</v>
      </c>
      <c r="BR80" s="26"/>
      <c r="BS80" s="26"/>
      <c r="BT80" s="26"/>
      <c r="BU80" s="26">
        <v>4</v>
      </c>
    </row>
    <row r="81" spans="1:73">
      <c r="A81" s="17">
        <v>71</v>
      </c>
      <c r="B81" s="184">
        <v>43</v>
      </c>
      <c r="C81" s="631"/>
      <c r="D81" s="18"/>
      <c r="E81" s="19">
        <v>1</v>
      </c>
      <c r="F81" s="20"/>
      <c r="G81" s="20"/>
      <c r="H81" s="20"/>
      <c r="I81" s="20"/>
      <c r="J81" s="20">
        <v>1</v>
      </c>
      <c r="K81" s="20"/>
      <c r="L81" s="20"/>
      <c r="M81" s="20"/>
      <c r="N81" s="20"/>
      <c r="O81" s="20"/>
      <c r="P81" s="19"/>
      <c r="Q81" s="19"/>
      <c r="R81" s="21"/>
      <c r="S81" s="21"/>
      <c r="T81" s="21">
        <v>3</v>
      </c>
      <c r="U81" s="21"/>
      <c r="V81" s="22"/>
      <c r="W81" s="22"/>
      <c r="X81" s="22"/>
      <c r="Y81" s="22">
        <v>4</v>
      </c>
      <c r="Z81" s="23"/>
      <c r="AA81" s="23"/>
      <c r="AB81" s="23"/>
      <c r="AC81" s="23">
        <v>4</v>
      </c>
      <c r="AD81" s="24"/>
      <c r="AE81" s="24"/>
      <c r="AF81" s="24">
        <v>3</v>
      </c>
      <c r="AG81" s="24"/>
      <c r="AH81" s="25"/>
      <c r="AI81" s="25"/>
      <c r="AJ81" s="25"/>
      <c r="AK81" s="25">
        <v>4</v>
      </c>
      <c r="AL81" s="26"/>
      <c r="AM81" s="26"/>
      <c r="AN81" s="26"/>
      <c r="AO81" s="26">
        <v>4</v>
      </c>
      <c r="AP81" s="22"/>
      <c r="AQ81" s="22"/>
      <c r="AR81" s="22"/>
      <c r="AS81" s="22">
        <v>4</v>
      </c>
      <c r="AT81" s="27"/>
      <c r="AU81" s="27"/>
      <c r="AV81" s="27">
        <v>3</v>
      </c>
      <c r="AW81" s="27"/>
      <c r="AX81" s="21"/>
      <c r="AY81" s="21"/>
      <c r="AZ81" s="21">
        <v>3</v>
      </c>
      <c r="BA81" s="21"/>
      <c r="BB81" s="22"/>
      <c r="BC81" s="22"/>
      <c r="BD81" s="22"/>
      <c r="BE81" s="22">
        <v>4</v>
      </c>
      <c r="BF81" s="23"/>
      <c r="BG81" s="23"/>
      <c r="BH81" s="23">
        <v>3</v>
      </c>
      <c r="BI81" s="23"/>
      <c r="BJ81" s="24"/>
      <c r="BK81" s="24"/>
      <c r="BL81" s="24"/>
      <c r="BM81" s="24">
        <v>4</v>
      </c>
      <c r="BN81" s="25"/>
      <c r="BO81" s="25"/>
      <c r="BP81" s="25"/>
      <c r="BQ81" s="25">
        <v>4</v>
      </c>
      <c r="BR81" s="26"/>
      <c r="BS81" s="26"/>
      <c r="BT81" s="26"/>
      <c r="BU81" s="26">
        <v>4</v>
      </c>
    </row>
    <row r="82" spans="1:73">
      <c r="A82" s="17">
        <v>72</v>
      </c>
      <c r="B82" s="184">
        <v>44</v>
      </c>
      <c r="C82" s="631"/>
      <c r="D82" s="18"/>
      <c r="E82" s="19">
        <v>1</v>
      </c>
      <c r="F82" s="20"/>
      <c r="G82" s="20"/>
      <c r="H82" s="20"/>
      <c r="I82" s="20"/>
      <c r="J82" s="20">
        <v>1</v>
      </c>
      <c r="K82" s="20"/>
      <c r="L82" s="20"/>
      <c r="M82" s="20"/>
      <c r="N82" s="20"/>
      <c r="O82" s="20"/>
      <c r="P82" s="19"/>
      <c r="Q82" s="19"/>
      <c r="R82" s="21"/>
      <c r="S82" s="21"/>
      <c r="T82" s="21">
        <v>3</v>
      </c>
      <c r="U82" s="21"/>
      <c r="V82" s="22"/>
      <c r="W82" s="22"/>
      <c r="X82" s="22">
        <v>3</v>
      </c>
      <c r="Y82" s="22"/>
      <c r="Z82" s="23"/>
      <c r="AA82" s="23"/>
      <c r="AB82" s="23"/>
      <c r="AC82" s="23">
        <v>4</v>
      </c>
      <c r="AD82" s="24"/>
      <c r="AE82" s="24"/>
      <c r="AF82" s="24">
        <v>3</v>
      </c>
      <c r="AG82" s="24"/>
      <c r="AH82" s="25"/>
      <c r="AI82" s="25"/>
      <c r="AJ82" s="25"/>
      <c r="AK82" s="25">
        <v>4</v>
      </c>
      <c r="AL82" s="26"/>
      <c r="AM82" s="26"/>
      <c r="AN82" s="26"/>
      <c r="AO82" s="26">
        <v>4</v>
      </c>
      <c r="AP82" s="22"/>
      <c r="AQ82" s="22"/>
      <c r="AR82" s="22">
        <v>3</v>
      </c>
      <c r="AS82" s="22"/>
      <c r="AT82" s="27"/>
      <c r="AU82" s="27"/>
      <c r="AV82" s="27">
        <v>3</v>
      </c>
      <c r="AW82" s="27"/>
      <c r="AX82" s="21"/>
      <c r="AY82" s="21"/>
      <c r="AZ82" s="21">
        <v>3</v>
      </c>
      <c r="BA82" s="21"/>
      <c r="BB82" s="22"/>
      <c r="BC82" s="22"/>
      <c r="BD82" s="22">
        <v>3</v>
      </c>
      <c r="BE82" s="22"/>
      <c r="BF82" s="23"/>
      <c r="BG82" s="23"/>
      <c r="BH82" s="23">
        <v>3</v>
      </c>
      <c r="BI82" s="23"/>
      <c r="BJ82" s="24"/>
      <c r="BK82" s="24"/>
      <c r="BL82" s="24">
        <v>3</v>
      </c>
      <c r="BM82" s="24"/>
      <c r="BN82" s="25"/>
      <c r="BO82" s="25"/>
      <c r="BP82" s="25"/>
      <c r="BQ82" s="25">
        <v>4</v>
      </c>
      <c r="BR82" s="26"/>
      <c r="BS82" s="26"/>
      <c r="BT82" s="26"/>
      <c r="BU82" s="26">
        <v>4</v>
      </c>
    </row>
    <row r="83" spans="1:73">
      <c r="A83" s="17">
        <v>73</v>
      </c>
      <c r="B83" s="184">
        <v>45</v>
      </c>
      <c r="C83" s="631"/>
      <c r="D83" s="18"/>
      <c r="E83" s="19">
        <v>1</v>
      </c>
      <c r="F83" s="20"/>
      <c r="G83" s="20"/>
      <c r="H83" s="20"/>
      <c r="I83" s="20"/>
      <c r="J83" s="20">
        <v>1</v>
      </c>
      <c r="K83" s="20"/>
      <c r="L83" s="20"/>
      <c r="M83" s="20"/>
      <c r="N83" s="20"/>
      <c r="O83" s="20"/>
      <c r="P83" s="19"/>
      <c r="Q83" s="19"/>
      <c r="R83" s="21"/>
      <c r="S83" s="21"/>
      <c r="T83" s="21"/>
      <c r="U83" s="21">
        <v>4</v>
      </c>
      <c r="V83" s="22"/>
      <c r="W83" s="22"/>
      <c r="X83" s="22">
        <v>3</v>
      </c>
      <c r="Y83" s="22"/>
      <c r="Z83" s="23"/>
      <c r="AA83" s="23"/>
      <c r="AB83" s="23"/>
      <c r="AC83" s="23">
        <v>4</v>
      </c>
      <c r="AD83" s="24"/>
      <c r="AE83" s="24"/>
      <c r="AF83" s="24"/>
      <c r="AG83" s="24">
        <v>4</v>
      </c>
      <c r="AH83" s="25"/>
      <c r="AI83" s="25"/>
      <c r="AJ83" s="25"/>
      <c r="AK83" s="25">
        <v>4</v>
      </c>
      <c r="AL83" s="26"/>
      <c r="AM83" s="26"/>
      <c r="AN83" s="26"/>
      <c r="AO83" s="26">
        <v>4</v>
      </c>
      <c r="AP83" s="22"/>
      <c r="AQ83" s="22"/>
      <c r="AR83" s="22"/>
      <c r="AS83" s="22">
        <v>4</v>
      </c>
      <c r="AT83" s="27"/>
      <c r="AU83" s="27"/>
      <c r="AV83" s="27"/>
      <c r="AW83" s="27">
        <v>4</v>
      </c>
      <c r="AX83" s="21"/>
      <c r="AY83" s="21"/>
      <c r="AZ83" s="21"/>
      <c r="BA83" s="21">
        <v>4</v>
      </c>
      <c r="BB83" s="22"/>
      <c r="BC83" s="22"/>
      <c r="BD83" s="22"/>
      <c r="BE83" s="22">
        <v>4</v>
      </c>
      <c r="BF83" s="23"/>
      <c r="BG83" s="23"/>
      <c r="BH83" s="23"/>
      <c r="BI83" s="23">
        <v>4</v>
      </c>
      <c r="BJ83" s="24"/>
      <c r="BK83" s="24"/>
      <c r="BL83" s="24"/>
      <c r="BM83" s="24">
        <v>4</v>
      </c>
      <c r="BN83" s="25"/>
      <c r="BO83" s="25"/>
      <c r="BP83" s="25"/>
      <c r="BQ83" s="25">
        <v>4</v>
      </c>
      <c r="BR83" s="26"/>
      <c r="BS83" s="26"/>
      <c r="BT83" s="26"/>
      <c r="BU83" s="26">
        <v>4</v>
      </c>
    </row>
    <row r="84" spans="1:73">
      <c r="A84" s="17">
        <v>74</v>
      </c>
      <c r="B84" s="184">
        <v>46</v>
      </c>
      <c r="C84" s="631"/>
      <c r="D84" s="18"/>
      <c r="E84" s="19">
        <v>1</v>
      </c>
      <c r="F84" s="20"/>
      <c r="G84" s="20"/>
      <c r="H84" s="20"/>
      <c r="I84" s="20"/>
      <c r="J84" s="20">
        <v>1</v>
      </c>
      <c r="K84" s="20"/>
      <c r="L84" s="20"/>
      <c r="M84" s="20"/>
      <c r="N84" s="20"/>
      <c r="O84" s="20"/>
      <c r="P84" s="19"/>
      <c r="Q84" s="19"/>
      <c r="R84" s="21"/>
      <c r="S84" s="21"/>
      <c r="T84" s="21"/>
      <c r="U84" s="21">
        <v>4</v>
      </c>
      <c r="V84" s="22"/>
      <c r="W84" s="22"/>
      <c r="X84" s="22">
        <v>3</v>
      </c>
      <c r="Y84" s="22"/>
      <c r="Z84" s="23"/>
      <c r="AA84" s="23"/>
      <c r="AB84" s="23"/>
      <c r="AC84" s="23">
        <v>4</v>
      </c>
      <c r="AD84" s="24"/>
      <c r="AE84" s="24"/>
      <c r="AF84" s="24"/>
      <c r="AG84" s="24">
        <v>4</v>
      </c>
      <c r="AH84" s="25"/>
      <c r="AI84" s="25"/>
      <c r="AJ84" s="25"/>
      <c r="AK84" s="25">
        <v>4</v>
      </c>
      <c r="AL84" s="26"/>
      <c r="AM84" s="26"/>
      <c r="AN84" s="26"/>
      <c r="AO84" s="26">
        <v>4</v>
      </c>
      <c r="AP84" s="22"/>
      <c r="AQ84" s="22"/>
      <c r="AR84" s="22"/>
      <c r="AS84" s="22">
        <v>4</v>
      </c>
      <c r="AT84" s="27"/>
      <c r="AU84" s="27"/>
      <c r="AV84" s="27">
        <v>3</v>
      </c>
      <c r="AW84" s="27"/>
      <c r="AX84" s="21"/>
      <c r="AY84" s="21"/>
      <c r="AZ84" s="21"/>
      <c r="BA84" s="21">
        <v>4</v>
      </c>
      <c r="BB84" s="22"/>
      <c r="BC84" s="22"/>
      <c r="BD84" s="22">
        <v>3</v>
      </c>
      <c r="BE84" s="22"/>
      <c r="BF84" s="23"/>
      <c r="BG84" s="23"/>
      <c r="BH84" s="23"/>
      <c r="BI84" s="23">
        <v>4</v>
      </c>
      <c r="BJ84" s="24"/>
      <c r="BK84" s="24"/>
      <c r="BL84" s="24"/>
      <c r="BM84" s="24">
        <v>4</v>
      </c>
      <c r="BN84" s="25"/>
      <c r="BO84" s="25"/>
      <c r="BP84" s="25"/>
      <c r="BQ84" s="25">
        <v>4</v>
      </c>
      <c r="BR84" s="26"/>
      <c r="BS84" s="26"/>
      <c r="BT84" s="26"/>
      <c r="BU84" s="26">
        <v>4</v>
      </c>
    </row>
    <row r="85" spans="1:73">
      <c r="A85" s="17">
        <v>75</v>
      </c>
      <c r="B85" s="184">
        <v>47</v>
      </c>
      <c r="C85" s="631"/>
      <c r="D85" s="18">
        <v>1</v>
      </c>
      <c r="E85" s="19"/>
      <c r="F85" s="20"/>
      <c r="G85" s="20"/>
      <c r="H85" s="20"/>
      <c r="I85" s="20">
        <v>1</v>
      </c>
      <c r="J85" s="20"/>
      <c r="K85" s="20"/>
      <c r="L85" s="20"/>
      <c r="M85" s="20"/>
      <c r="N85" s="20"/>
      <c r="O85" s="20"/>
      <c r="P85" s="19"/>
      <c r="Q85" s="19"/>
      <c r="R85" s="21"/>
      <c r="S85" s="21"/>
      <c r="T85" s="21"/>
      <c r="U85" s="21">
        <v>4</v>
      </c>
      <c r="V85" s="22"/>
      <c r="W85" s="22"/>
      <c r="X85" s="22">
        <v>3</v>
      </c>
      <c r="Y85" s="22"/>
      <c r="Z85" s="23"/>
      <c r="AA85" s="23"/>
      <c r="AB85" s="23">
        <v>3</v>
      </c>
      <c r="AC85" s="23"/>
      <c r="AD85" s="24"/>
      <c r="AE85" s="24"/>
      <c r="AF85" s="24">
        <v>3</v>
      </c>
      <c r="AG85" s="24"/>
      <c r="AH85" s="25"/>
      <c r="AI85" s="25"/>
      <c r="AJ85" s="25">
        <v>3</v>
      </c>
      <c r="AK85" s="25"/>
      <c r="AL85" s="26"/>
      <c r="AM85" s="26"/>
      <c r="AN85" s="26">
        <v>3</v>
      </c>
      <c r="AO85" s="26"/>
      <c r="AP85" s="22"/>
      <c r="AQ85" s="22"/>
      <c r="AR85" s="22">
        <v>3</v>
      </c>
      <c r="AS85" s="22"/>
      <c r="AT85" s="27">
        <v>1</v>
      </c>
      <c r="AU85" s="27"/>
      <c r="AV85" s="27"/>
      <c r="AW85" s="27"/>
      <c r="AX85" s="21"/>
      <c r="AY85" s="21"/>
      <c r="AZ85" s="21">
        <v>3</v>
      </c>
      <c r="BA85" s="21"/>
      <c r="BB85" s="22"/>
      <c r="BC85" s="22"/>
      <c r="BD85" s="22"/>
      <c r="BE85" s="22">
        <v>4</v>
      </c>
      <c r="BF85" s="23"/>
      <c r="BG85" s="23"/>
      <c r="BH85" s="23">
        <v>3</v>
      </c>
      <c r="BI85" s="23"/>
      <c r="BJ85" s="24"/>
      <c r="BK85" s="24"/>
      <c r="BL85" s="24"/>
      <c r="BM85" s="24">
        <v>4</v>
      </c>
      <c r="BN85" s="25"/>
      <c r="BO85" s="25">
        <v>2</v>
      </c>
      <c r="BP85" s="25"/>
      <c r="BQ85" s="25"/>
      <c r="BR85" s="26"/>
      <c r="BS85" s="26"/>
      <c r="BT85" s="26">
        <v>3</v>
      </c>
      <c r="BU85" s="26"/>
    </row>
    <row r="86" spans="1:73">
      <c r="A86" s="17">
        <v>76</v>
      </c>
      <c r="B86" s="184">
        <v>48</v>
      </c>
      <c r="C86" s="631"/>
      <c r="D86" s="18"/>
      <c r="E86" s="19">
        <v>1</v>
      </c>
      <c r="F86" s="20"/>
      <c r="G86" s="20"/>
      <c r="H86" s="20"/>
      <c r="I86" s="20">
        <v>1</v>
      </c>
      <c r="J86" s="20"/>
      <c r="K86" s="20"/>
      <c r="L86" s="20"/>
      <c r="M86" s="20"/>
      <c r="N86" s="20"/>
      <c r="O86" s="20"/>
      <c r="P86" s="19"/>
      <c r="Q86" s="19"/>
      <c r="R86" s="21"/>
      <c r="S86" s="21"/>
      <c r="T86" s="21"/>
      <c r="U86" s="21">
        <v>4</v>
      </c>
      <c r="V86" s="22"/>
      <c r="W86" s="22"/>
      <c r="X86" s="22">
        <v>3</v>
      </c>
      <c r="Y86" s="22"/>
      <c r="Z86" s="23"/>
      <c r="AA86" s="23"/>
      <c r="AB86" s="23">
        <v>3</v>
      </c>
      <c r="AC86" s="23"/>
      <c r="AD86" s="24"/>
      <c r="AE86" s="24"/>
      <c r="AF86" s="24">
        <v>3</v>
      </c>
      <c r="AG86" s="24"/>
      <c r="AH86" s="25"/>
      <c r="AI86" s="25"/>
      <c r="AJ86" s="25">
        <v>3</v>
      </c>
      <c r="AK86" s="25"/>
      <c r="AL86" s="26"/>
      <c r="AM86" s="26"/>
      <c r="AN86" s="26">
        <v>3</v>
      </c>
      <c r="AO86" s="26"/>
      <c r="AP86" s="22"/>
      <c r="AQ86" s="22"/>
      <c r="AR86" s="22">
        <v>3</v>
      </c>
      <c r="AS86" s="22"/>
      <c r="AT86" s="27"/>
      <c r="AU86" s="27"/>
      <c r="AV86" s="27">
        <v>3</v>
      </c>
      <c r="AW86" s="27"/>
      <c r="AX86" s="21"/>
      <c r="AY86" s="21"/>
      <c r="AZ86" s="21">
        <v>3</v>
      </c>
      <c r="BA86" s="21"/>
      <c r="BB86" s="22"/>
      <c r="BC86" s="22"/>
      <c r="BD86" s="22">
        <v>3</v>
      </c>
      <c r="BE86" s="22"/>
      <c r="BF86" s="23"/>
      <c r="BG86" s="23"/>
      <c r="BH86" s="23">
        <v>3</v>
      </c>
      <c r="BI86" s="23"/>
      <c r="BJ86" s="24"/>
      <c r="BK86" s="24"/>
      <c r="BL86" s="24">
        <v>3</v>
      </c>
      <c r="BM86" s="24"/>
      <c r="BN86" s="25"/>
      <c r="BO86" s="25"/>
      <c r="BP86" s="25">
        <v>3</v>
      </c>
      <c r="BQ86" s="25"/>
      <c r="BR86" s="26"/>
      <c r="BS86" s="26"/>
      <c r="BT86" s="26">
        <v>3</v>
      </c>
      <c r="BU86" s="26"/>
    </row>
    <row r="87" spans="1:73">
      <c r="A87" s="17">
        <v>77</v>
      </c>
      <c r="B87" s="184">
        <v>49</v>
      </c>
      <c r="C87" s="631"/>
      <c r="D87" s="18">
        <v>1</v>
      </c>
      <c r="E87" s="19"/>
      <c r="F87" s="20"/>
      <c r="G87" s="20"/>
      <c r="H87" s="20"/>
      <c r="I87" s="20"/>
      <c r="J87" s="20">
        <v>1</v>
      </c>
      <c r="K87" s="20"/>
      <c r="L87" s="20"/>
      <c r="M87" s="20"/>
      <c r="N87" s="20"/>
      <c r="O87" s="20"/>
      <c r="P87" s="19"/>
      <c r="Q87" s="19"/>
      <c r="R87" s="21"/>
      <c r="S87" s="21"/>
      <c r="T87" s="21">
        <v>3</v>
      </c>
      <c r="U87" s="21"/>
      <c r="V87" s="22"/>
      <c r="W87" s="22"/>
      <c r="X87" s="22">
        <v>3</v>
      </c>
      <c r="Y87" s="22"/>
      <c r="Z87" s="23"/>
      <c r="AA87" s="23"/>
      <c r="AB87" s="23">
        <v>3</v>
      </c>
      <c r="AC87" s="23"/>
      <c r="AD87" s="24"/>
      <c r="AE87" s="24"/>
      <c r="AF87" s="24"/>
      <c r="AG87" s="24">
        <v>4</v>
      </c>
      <c r="AH87" s="25"/>
      <c r="AI87" s="25"/>
      <c r="AJ87" s="25">
        <v>3</v>
      </c>
      <c r="AK87" s="25"/>
      <c r="AL87" s="26"/>
      <c r="AM87" s="26"/>
      <c r="AN87" s="26">
        <v>3</v>
      </c>
      <c r="AO87" s="26"/>
      <c r="AP87" s="22"/>
      <c r="AQ87" s="22"/>
      <c r="AR87" s="22">
        <v>3</v>
      </c>
      <c r="AS87" s="22"/>
      <c r="AT87" s="27"/>
      <c r="AU87" s="27"/>
      <c r="AV87" s="27">
        <v>3</v>
      </c>
      <c r="AW87" s="27"/>
      <c r="AX87" s="21"/>
      <c r="AY87" s="21"/>
      <c r="AZ87" s="21"/>
      <c r="BA87" s="21">
        <v>4</v>
      </c>
      <c r="BB87" s="22"/>
      <c r="BC87" s="22"/>
      <c r="BD87" s="22">
        <v>3</v>
      </c>
      <c r="BE87" s="22"/>
      <c r="BF87" s="23"/>
      <c r="BG87" s="23"/>
      <c r="BH87" s="23">
        <v>3</v>
      </c>
      <c r="BI87" s="23"/>
      <c r="BJ87" s="24"/>
      <c r="BK87" s="24"/>
      <c r="BL87" s="24">
        <v>3</v>
      </c>
      <c r="BM87" s="24"/>
      <c r="BN87" s="25"/>
      <c r="BO87" s="25"/>
      <c r="BP87" s="25">
        <v>3</v>
      </c>
      <c r="BQ87" s="25"/>
      <c r="BR87" s="26"/>
      <c r="BS87" s="26"/>
      <c r="BT87" s="26">
        <v>3</v>
      </c>
      <c r="BU87" s="26"/>
    </row>
    <row r="88" spans="1:73">
      <c r="A88" s="17">
        <v>78</v>
      </c>
      <c r="B88" s="184">
        <v>50</v>
      </c>
      <c r="C88" s="631"/>
      <c r="D88" s="18"/>
      <c r="E88" s="19">
        <v>1</v>
      </c>
      <c r="F88" s="20"/>
      <c r="G88" s="20"/>
      <c r="H88" s="20">
        <v>1</v>
      </c>
      <c r="I88" s="20"/>
      <c r="J88" s="20"/>
      <c r="K88" s="20"/>
      <c r="L88" s="20"/>
      <c r="M88" s="20"/>
      <c r="N88" s="20"/>
      <c r="O88" s="20"/>
      <c r="P88" s="19"/>
      <c r="Q88" s="19"/>
      <c r="R88" s="21"/>
      <c r="S88" s="21"/>
      <c r="T88" s="21">
        <v>3</v>
      </c>
      <c r="U88" s="21"/>
      <c r="V88" s="22"/>
      <c r="W88" s="22"/>
      <c r="X88" s="22">
        <v>3</v>
      </c>
      <c r="Y88" s="22"/>
      <c r="Z88" s="23"/>
      <c r="AA88" s="23"/>
      <c r="AB88" s="23">
        <v>3</v>
      </c>
      <c r="AC88" s="23"/>
      <c r="AD88" s="24"/>
      <c r="AE88" s="24"/>
      <c r="AF88" s="24">
        <v>3</v>
      </c>
      <c r="AG88" s="24"/>
      <c r="AH88" s="25"/>
      <c r="AI88" s="25"/>
      <c r="AJ88" s="25">
        <v>3</v>
      </c>
      <c r="AK88" s="25"/>
      <c r="AL88" s="26"/>
      <c r="AM88" s="26"/>
      <c r="AN88" s="26">
        <v>3</v>
      </c>
      <c r="AO88" s="26"/>
      <c r="AP88" s="22"/>
      <c r="AQ88" s="22"/>
      <c r="AR88" s="22">
        <v>3</v>
      </c>
      <c r="AS88" s="22"/>
      <c r="AT88" s="27"/>
      <c r="AU88" s="27"/>
      <c r="AV88" s="27">
        <v>3</v>
      </c>
      <c r="AW88" s="27"/>
      <c r="AX88" s="21"/>
      <c r="AY88" s="21"/>
      <c r="AZ88" s="21"/>
      <c r="BA88" s="21">
        <v>4</v>
      </c>
      <c r="BB88" s="22"/>
      <c r="BC88" s="22"/>
      <c r="BD88" s="22">
        <v>3</v>
      </c>
      <c r="BE88" s="22"/>
      <c r="BF88" s="23"/>
      <c r="BG88" s="23"/>
      <c r="BH88" s="23">
        <v>3</v>
      </c>
      <c r="BI88" s="23"/>
      <c r="BJ88" s="24"/>
      <c r="BK88" s="24"/>
      <c r="BL88" s="24">
        <v>3</v>
      </c>
      <c r="BM88" s="24"/>
      <c r="BN88" s="25"/>
      <c r="BO88" s="25"/>
      <c r="BP88" s="25">
        <v>3</v>
      </c>
      <c r="BQ88" s="25"/>
      <c r="BR88" s="26"/>
      <c r="BS88" s="26"/>
      <c r="BT88" s="26">
        <v>3</v>
      </c>
      <c r="BU88" s="26"/>
    </row>
    <row r="89" spans="1:73">
      <c r="A89" s="17">
        <v>79</v>
      </c>
      <c r="B89" s="184">
        <v>51</v>
      </c>
      <c r="C89" s="631"/>
      <c r="D89" s="18"/>
      <c r="E89" s="19">
        <v>1</v>
      </c>
      <c r="F89" s="20"/>
      <c r="G89" s="20"/>
      <c r="H89" s="20">
        <v>1</v>
      </c>
      <c r="I89" s="20"/>
      <c r="J89" s="20"/>
      <c r="K89" s="20"/>
      <c r="L89" s="20"/>
      <c r="M89" s="20"/>
      <c r="N89" s="20"/>
      <c r="O89" s="20"/>
      <c r="P89" s="19"/>
      <c r="Q89" s="19"/>
      <c r="R89" s="21"/>
      <c r="S89" s="21"/>
      <c r="T89" s="21"/>
      <c r="U89" s="21">
        <v>4</v>
      </c>
      <c r="V89" s="22"/>
      <c r="W89" s="22"/>
      <c r="X89" s="22">
        <v>3</v>
      </c>
      <c r="Y89" s="22"/>
      <c r="Z89" s="23"/>
      <c r="AA89" s="23"/>
      <c r="AB89" s="23"/>
      <c r="AC89" s="23">
        <v>4</v>
      </c>
      <c r="AD89" s="24"/>
      <c r="AE89" s="24"/>
      <c r="AF89" s="24">
        <v>3</v>
      </c>
      <c r="AG89" s="24"/>
      <c r="AH89" s="25"/>
      <c r="AI89" s="25"/>
      <c r="AJ89" s="25"/>
      <c r="AK89" s="25">
        <v>4</v>
      </c>
      <c r="AL89" s="26"/>
      <c r="AM89" s="26"/>
      <c r="AN89" s="26"/>
      <c r="AO89" s="26">
        <v>4</v>
      </c>
      <c r="AP89" s="22"/>
      <c r="AQ89" s="22"/>
      <c r="AR89" s="22">
        <v>3</v>
      </c>
      <c r="AS89" s="22"/>
      <c r="AT89" s="27"/>
      <c r="AU89" s="27"/>
      <c r="AV89" s="27">
        <v>3</v>
      </c>
      <c r="AW89" s="27"/>
      <c r="AX89" s="21"/>
      <c r="AY89" s="21"/>
      <c r="AZ89" s="21"/>
      <c r="BA89" s="21">
        <v>4</v>
      </c>
      <c r="BB89" s="22"/>
      <c r="BC89" s="22"/>
      <c r="BD89" s="22">
        <v>3</v>
      </c>
      <c r="BE89" s="22"/>
      <c r="BF89" s="23"/>
      <c r="BG89" s="23"/>
      <c r="BH89" s="23"/>
      <c r="BI89" s="23">
        <v>4</v>
      </c>
      <c r="BJ89" s="24"/>
      <c r="BK89" s="24"/>
      <c r="BL89" s="24"/>
      <c r="BM89" s="24">
        <v>4</v>
      </c>
      <c r="BN89" s="25"/>
      <c r="BO89" s="25"/>
      <c r="BP89" s="25">
        <v>3</v>
      </c>
      <c r="BQ89" s="25"/>
      <c r="BR89" s="26"/>
      <c r="BS89" s="26"/>
      <c r="BT89" s="26"/>
      <c r="BU89" s="26">
        <v>4</v>
      </c>
    </row>
    <row r="90" spans="1:73">
      <c r="A90" s="17">
        <v>80</v>
      </c>
      <c r="B90" s="184">
        <v>52</v>
      </c>
      <c r="C90" s="631"/>
      <c r="D90" s="18"/>
      <c r="E90" s="19">
        <v>1</v>
      </c>
      <c r="F90" s="20"/>
      <c r="G90" s="20"/>
      <c r="H90" s="20"/>
      <c r="I90" s="20"/>
      <c r="J90" s="20">
        <v>1</v>
      </c>
      <c r="K90" s="20"/>
      <c r="L90" s="20"/>
      <c r="M90" s="20"/>
      <c r="N90" s="20"/>
      <c r="O90" s="20"/>
      <c r="P90" s="19"/>
      <c r="Q90" s="19"/>
      <c r="R90" s="21"/>
      <c r="S90" s="21"/>
      <c r="T90" s="21"/>
      <c r="U90" s="21">
        <v>4</v>
      </c>
      <c r="V90" s="22"/>
      <c r="W90" s="22"/>
      <c r="X90" s="22">
        <v>3</v>
      </c>
      <c r="Y90" s="22"/>
      <c r="Z90" s="23"/>
      <c r="AA90" s="23"/>
      <c r="AB90" s="23">
        <v>3</v>
      </c>
      <c r="AC90" s="23"/>
      <c r="AD90" s="24"/>
      <c r="AE90" s="24"/>
      <c r="AF90" s="24">
        <v>3</v>
      </c>
      <c r="AG90" s="24"/>
      <c r="AH90" s="25"/>
      <c r="AI90" s="25"/>
      <c r="AJ90" s="25">
        <v>3</v>
      </c>
      <c r="AK90" s="25"/>
      <c r="AL90" s="26"/>
      <c r="AM90" s="26"/>
      <c r="AN90" s="26">
        <v>3</v>
      </c>
      <c r="AO90" s="26"/>
      <c r="AP90" s="22"/>
      <c r="AQ90" s="22"/>
      <c r="AR90" s="22">
        <v>3</v>
      </c>
      <c r="AS90" s="22"/>
      <c r="AT90" s="27"/>
      <c r="AU90" s="27"/>
      <c r="AV90" s="27">
        <v>3</v>
      </c>
      <c r="AW90" s="27"/>
      <c r="AX90" s="21"/>
      <c r="AY90" s="21"/>
      <c r="AZ90" s="21">
        <v>3</v>
      </c>
      <c r="BA90" s="21"/>
      <c r="BB90" s="22"/>
      <c r="BC90" s="22"/>
      <c r="BD90" s="22">
        <v>3</v>
      </c>
      <c r="BE90" s="22"/>
      <c r="BF90" s="23"/>
      <c r="BG90" s="23"/>
      <c r="BH90" s="23">
        <v>3</v>
      </c>
      <c r="BI90" s="23"/>
      <c r="BJ90" s="24"/>
      <c r="BK90" s="24"/>
      <c r="BL90" s="24">
        <v>3</v>
      </c>
      <c r="BM90" s="24"/>
      <c r="BN90" s="25"/>
      <c r="BO90" s="25"/>
      <c r="BP90" s="25">
        <v>3</v>
      </c>
      <c r="BQ90" s="25"/>
      <c r="BR90" s="26"/>
      <c r="BS90" s="26"/>
      <c r="BT90" s="26">
        <v>3</v>
      </c>
      <c r="BU90" s="26"/>
    </row>
    <row r="91" spans="1:73">
      <c r="A91" s="17">
        <v>81</v>
      </c>
      <c r="B91" s="184">
        <v>53</v>
      </c>
      <c r="C91" s="631"/>
      <c r="D91" s="18">
        <v>1</v>
      </c>
      <c r="E91" s="19"/>
      <c r="F91" s="20"/>
      <c r="G91" s="20"/>
      <c r="H91" s="20">
        <v>1</v>
      </c>
      <c r="I91" s="20"/>
      <c r="J91" s="20"/>
      <c r="K91" s="20"/>
      <c r="L91" s="20"/>
      <c r="M91" s="20"/>
      <c r="N91" s="20"/>
      <c r="O91" s="20"/>
      <c r="P91" s="19"/>
      <c r="Q91" s="19"/>
      <c r="R91" s="21"/>
      <c r="S91" s="21"/>
      <c r="T91" s="21">
        <v>3</v>
      </c>
      <c r="U91" s="21"/>
      <c r="V91" s="22"/>
      <c r="W91" s="22"/>
      <c r="X91" s="22">
        <v>3</v>
      </c>
      <c r="Y91" s="22"/>
      <c r="Z91" s="23"/>
      <c r="AA91" s="23"/>
      <c r="AB91" s="23">
        <v>3</v>
      </c>
      <c r="AC91" s="23"/>
      <c r="AD91" s="24"/>
      <c r="AE91" s="24">
        <v>2</v>
      </c>
      <c r="AF91" s="24"/>
      <c r="AG91" s="24"/>
      <c r="AH91" s="25"/>
      <c r="AI91" s="25"/>
      <c r="AJ91" s="25">
        <v>3</v>
      </c>
      <c r="AK91" s="25"/>
      <c r="AL91" s="26"/>
      <c r="AM91" s="26"/>
      <c r="AN91" s="26">
        <v>3</v>
      </c>
      <c r="AO91" s="26"/>
      <c r="AP91" s="22"/>
      <c r="AQ91" s="22"/>
      <c r="AR91" s="22">
        <v>3</v>
      </c>
      <c r="AS91" s="22"/>
      <c r="AT91" s="27"/>
      <c r="AU91" s="27"/>
      <c r="AV91" s="27">
        <v>3</v>
      </c>
      <c r="AW91" s="27"/>
      <c r="AX91" s="21"/>
      <c r="AY91" s="21"/>
      <c r="AZ91" s="21"/>
      <c r="BA91" s="21">
        <v>4</v>
      </c>
      <c r="BB91" s="22"/>
      <c r="BC91" s="22"/>
      <c r="BD91" s="22">
        <v>3</v>
      </c>
      <c r="BE91" s="22"/>
      <c r="BF91" s="23"/>
      <c r="BG91" s="23">
        <v>2</v>
      </c>
      <c r="BH91" s="23"/>
      <c r="BI91" s="23"/>
      <c r="BJ91" s="24"/>
      <c r="BK91" s="24">
        <v>2</v>
      </c>
      <c r="BL91" s="24"/>
      <c r="BM91" s="24"/>
      <c r="BN91" s="25"/>
      <c r="BO91" s="25"/>
      <c r="BP91" s="25">
        <v>3</v>
      </c>
      <c r="BQ91" s="25"/>
      <c r="BR91" s="26"/>
      <c r="BS91" s="26"/>
      <c r="BT91" s="26">
        <v>3</v>
      </c>
      <c r="BU91" s="26"/>
    </row>
    <row r="92" spans="1:73">
      <c r="A92" s="17">
        <v>82</v>
      </c>
      <c r="B92" s="184">
        <v>54</v>
      </c>
      <c r="C92" s="631"/>
      <c r="D92" s="18">
        <v>1</v>
      </c>
      <c r="E92" s="19"/>
      <c r="F92" s="20"/>
      <c r="G92" s="20"/>
      <c r="H92" s="20"/>
      <c r="I92" s="20"/>
      <c r="J92" s="20">
        <v>1</v>
      </c>
      <c r="K92" s="20"/>
      <c r="L92" s="20"/>
      <c r="M92" s="20"/>
      <c r="N92" s="20"/>
      <c r="O92" s="20"/>
      <c r="P92" s="19"/>
      <c r="Q92" s="19"/>
      <c r="R92" s="21"/>
      <c r="S92" s="21"/>
      <c r="T92" s="21"/>
      <c r="U92" s="21">
        <v>4</v>
      </c>
      <c r="V92" s="22"/>
      <c r="W92" s="22"/>
      <c r="X92" s="22">
        <v>3</v>
      </c>
      <c r="Y92" s="22"/>
      <c r="Z92" s="23"/>
      <c r="AA92" s="23"/>
      <c r="AB92" s="23">
        <v>3</v>
      </c>
      <c r="AC92" s="23"/>
      <c r="AD92" s="24"/>
      <c r="AE92" s="24"/>
      <c r="AF92" s="24">
        <v>3</v>
      </c>
      <c r="AG92" s="24"/>
      <c r="AH92" s="25"/>
      <c r="AI92" s="25"/>
      <c r="AJ92" s="25">
        <v>3</v>
      </c>
      <c r="AK92" s="25"/>
      <c r="AL92" s="26"/>
      <c r="AM92" s="26"/>
      <c r="AN92" s="26">
        <v>3</v>
      </c>
      <c r="AO92" s="26"/>
      <c r="AP92" s="22"/>
      <c r="AQ92" s="22"/>
      <c r="AR92" s="22">
        <v>3</v>
      </c>
      <c r="AS92" s="22"/>
      <c r="AT92" s="27"/>
      <c r="AU92" s="27"/>
      <c r="AV92" s="27">
        <v>3</v>
      </c>
      <c r="AW92" s="27"/>
      <c r="AX92" s="21"/>
      <c r="AY92" s="21"/>
      <c r="AZ92" s="21"/>
      <c r="BA92" s="21">
        <v>4</v>
      </c>
      <c r="BB92" s="22"/>
      <c r="BC92" s="22"/>
      <c r="BD92" s="22">
        <v>3</v>
      </c>
      <c r="BE92" s="22"/>
      <c r="BF92" s="23"/>
      <c r="BG92" s="23"/>
      <c r="BH92" s="23">
        <v>3</v>
      </c>
      <c r="BI92" s="23"/>
      <c r="BJ92" s="24"/>
      <c r="BK92" s="24"/>
      <c r="BL92" s="24">
        <v>3</v>
      </c>
      <c r="BM92" s="24"/>
      <c r="BN92" s="25"/>
      <c r="BO92" s="25"/>
      <c r="BP92" s="25">
        <v>3</v>
      </c>
      <c r="BQ92" s="25"/>
      <c r="BR92" s="26"/>
      <c r="BS92" s="26"/>
      <c r="BT92" s="26"/>
      <c r="BU92" s="26">
        <v>4</v>
      </c>
    </row>
    <row r="93" spans="1:73">
      <c r="A93" s="17">
        <v>83</v>
      </c>
      <c r="B93" s="184">
        <v>55</v>
      </c>
      <c r="C93" s="631"/>
      <c r="D93" s="18"/>
      <c r="E93" s="19">
        <v>1</v>
      </c>
      <c r="F93" s="20">
        <v>1</v>
      </c>
      <c r="G93" s="20"/>
      <c r="H93" s="20"/>
      <c r="I93" s="20"/>
      <c r="J93" s="20"/>
      <c r="K93" s="20"/>
      <c r="L93" s="20"/>
      <c r="M93" s="20"/>
      <c r="N93" s="20"/>
      <c r="O93" s="20"/>
      <c r="P93" s="19"/>
      <c r="Q93" s="19"/>
      <c r="R93" s="21"/>
      <c r="S93" s="21"/>
      <c r="T93" s="21">
        <v>3</v>
      </c>
      <c r="U93" s="21"/>
      <c r="V93" s="22"/>
      <c r="W93" s="22"/>
      <c r="X93" s="22">
        <v>3</v>
      </c>
      <c r="Y93" s="22"/>
      <c r="Z93" s="23"/>
      <c r="AA93" s="23"/>
      <c r="AB93" s="23">
        <v>3</v>
      </c>
      <c r="AC93" s="23"/>
      <c r="AD93" s="24"/>
      <c r="AE93" s="24"/>
      <c r="AF93" s="24">
        <v>3</v>
      </c>
      <c r="AG93" s="24"/>
      <c r="AH93" s="25"/>
      <c r="AI93" s="25"/>
      <c r="AJ93" s="25"/>
      <c r="AK93" s="25">
        <v>4</v>
      </c>
      <c r="AL93" s="26"/>
      <c r="AM93" s="26"/>
      <c r="AN93" s="26">
        <v>3</v>
      </c>
      <c r="AO93" s="26"/>
      <c r="AP93" s="22"/>
      <c r="AQ93" s="22"/>
      <c r="AR93" s="22">
        <v>3</v>
      </c>
      <c r="AS93" s="22"/>
      <c r="AT93" s="27"/>
      <c r="AU93" s="27"/>
      <c r="AV93" s="27">
        <v>3</v>
      </c>
      <c r="AW93" s="27"/>
      <c r="AX93" s="21"/>
      <c r="AY93" s="21"/>
      <c r="AZ93" s="21"/>
      <c r="BA93" s="21">
        <v>4</v>
      </c>
      <c r="BB93" s="22"/>
      <c r="BC93" s="22"/>
      <c r="BD93" s="22">
        <v>3</v>
      </c>
      <c r="BE93" s="22"/>
      <c r="BF93" s="23"/>
      <c r="BG93" s="23"/>
      <c r="BH93" s="23">
        <v>3</v>
      </c>
      <c r="BI93" s="23"/>
      <c r="BJ93" s="24"/>
      <c r="BK93" s="24"/>
      <c r="BL93" s="24"/>
      <c r="BM93" s="24">
        <v>4</v>
      </c>
      <c r="BN93" s="25"/>
      <c r="BO93" s="25"/>
      <c r="BP93" s="25"/>
      <c r="BQ93" s="25">
        <v>4</v>
      </c>
      <c r="BR93" s="26"/>
      <c r="BS93" s="26"/>
      <c r="BT93" s="26"/>
      <c r="BU93" s="26">
        <v>4</v>
      </c>
    </row>
    <row r="94" spans="1:73">
      <c r="A94" s="17">
        <v>84</v>
      </c>
      <c r="B94" s="184">
        <v>56</v>
      </c>
      <c r="C94" s="631"/>
      <c r="D94" s="18">
        <v>1</v>
      </c>
      <c r="E94" s="19"/>
      <c r="F94" s="20"/>
      <c r="G94" s="20"/>
      <c r="H94" s="20"/>
      <c r="I94" s="20"/>
      <c r="J94" s="20">
        <v>1</v>
      </c>
      <c r="K94" s="20"/>
      <c r="L94" s="20"/>
      <c r="M94" s="20"/>
      <c r="N94" s="20"/>
      <c r="O94" s="20"/>
      <c r="P94" s="19"/>
      <c r="Q94" s="19"/>
      <c r="R94" s="21"/>
      <c r="S94" s="21"/>
      <c r="T94" s="21">
        <v>3</v>
      </c>
      <c r="U94" s="21"/>
      <c r="V94" s="22"/>
      <c r="W94" s="22"/>
      <c r="X94" s="22">
        <v>3</v>
      </c>
      <c r="Y94" s="22"/>
      <c r="Z94" s="23"/>
      <c r="AA94" s="23"/>
      <c r="AB94" s="23">
        <v>3</v>
      </c>
      <c r="AC94" s="23"/>
      <c r="AD94" s="24"/>
      <c r="AE94" s="24"/>
      <c r="AF94" s="24"/>
      <c r="AG94" s="24">
        <v>4</v>
      </c>
      <c r="AH94" s="25"/>
      <c r="AI94" s="25"/>
      <c r="AJ94" s="25">
        <v>3</v>
      </c>
      <c r="AK94" s="25"/>
      <c r="AL94" s="26"/>
      <c r="AM94" s="26"/>
      <c r="AN94" s="26"/>
      <c r="AO94" s="26">
        <v>4</v>
      </c>
      <c r="AP94" s="22"/>
      <c r="AQ94" s="22"/>
      <c r="AR94" s="22">
        <v>3</v>
      </c>
      <c r="AS94" s="22"/>
      <c r="AT94" s="27"/>
      <c r="AU94" s="27"/>
      <c r="AV94" s="27">
        <v>3</v>
      </c>
      <c r="AW94" s="27"/>
      <c r="AX94" s="21"/>
      <c r="AY94" s="21"/>
      <c r="AZ94" s="21"/>
      <c r="BA94" s="21">
        <v>4</v>
      </c>
      <c r="BB94" s="22"/>
      <c r="BC94" s="22"/>
      <c r="BD94" s="22"/>
      <c r="BE94" s="22">
        <v>4</v>
      </c>
      <c r="BF94" s="23"/>
      <c r="BG94" s="23"/>
      <c r="BH94" s="23">
        <v>3</v>
      </c>
      <c r="BI94" s="23"/>
      <c r="BJ94" s="24"/>
      <c r="BK94" s="24"/>
      <c r="BL94" s="24"/>
      <c r="BM94" s="24">
        <v>4</v>
      </c>
      <c r="BN94" s="25"/>
      <c r="BO94" s="25"/>
      <c r="BP94" s="25"/>
      <c r="BQ94" s="25">
        <v>4</v>
      </c>
      <c r="BR94" s="26"/>
      <c r="BS94" s="26"/>
      <c r="BT94" s="26"/>
      <c r="BU94" s="26">
        <v>4</v>
      </c>
    </row>
    <row r="95" spans="1:73">
      <c r="A95" s="17">
        <v>85</v>
      </c>
      <c r="B95" s="184">
        <v>57</v>
      </c>
      <c r="C95" s="631"/>
      <c r="D95" s="18">
        <v>1</v>
      </c>
      <c r="E95" s="19"/>
      <c r="F95" s="20"/>
      <c r="G95" s="20"/>
      <c r="H95" s="20">
        <v>1</v>
      </c>
      <c r="I95" s="20"/>
      <c r="J95" s="20"/>
      <c r="K95" s="20"/>
      <c r="L95" s="20"/>
      <c r="M95" s="20"/>
      <c r="N95" s="20"/>
      <c r="O95" s="20"/>
      <c r="P95" s="19"/>
      <c r="Q95" s="19"/>
      <c r="R95" s="21"/>
      <c r="S95" s="21"/>
      <c r="T95" s="21">
        <v>3</v>
      </c>
      <c r="U95" s="21"/>
      <c r="V95" s="22"/>
      <c r="W95" s="22"/>
      <c r="X95" s="22">
        <v>3</v>
      </c>
      <c r="Y95" s="22"/>
      <c r="Z95" s="23"/>
      <c r="AA95" s="23"/>
      <c r="AB95" s="23">
        <v>3</v>
      </c>
      <c r="AC95" s="23"/>
      <c r="AD95" s="24"/>
      <c r="AE95" s="24"/>
      <c r="AF95" s="24">
        <v>3</v>
      </c>
      <c r="AG95" s="24"/>
      <c r="AH95" s="25"/>
      <c r="AI95" s="25"/>
      <c r="AJ95" s="25">
        <v>3</v>
      </c>
      <c r="AK95" s="25"/>
      <c r="AL95" s="26"/>
      <c r="AM95" s="26"/>
      <c r="AN95" s="26">
        <v>3</v>
      </c>
      <c r="AO95" s="26"/>
      <c r="AP95" s="22"/>
      <c r="AQ95" s="22"/>
      <c r="AR95" s="22">
        <v>3</v>
      </c>
      <c r="AS95" s="22"/>
      <c r="AT95" s="27"/>
      <c r="AU95" s="27"/>
      <c r="AV95" s="27">
        <v>3</v>
      </c>
      <c r="AW95" s="27"/>
      <c r="AX95" s="21"/>
      <c r="AY95" s="21"/>
      <c r="AZ95" s="21">
        <v>3</v>
      </c>
      <c r="BA95" s="21"/>
      <c r="BB95" s="22"/>
      <c r="BC95" s="22"/>
      <c r="BD95" s="22">
        <v>3</v>
      </c>
      <c r="BE95" s="22"/>
      <c r="BF95" s="23"/>
      <c r="BG95" s="23">
        <v>2</v>
      </c>
      <c r="BH95" s="23"/>
      <c r="BI95" s="23"/>
      <c r="BJ95" s="24"/>
      <c r="BK95" s="24"/>
      <c r="BL95" s="24">
        <v>3</v>
      </c>
      <c r="BM95" s="24"/>
      <c r="BN95" s="25"/>
      <c r="BO95" s="25"/>
      <c r="BP95" s="25">
        <v>3</v>
      </c>
      <c r="BQ95" s="25"/>
      <c r="BR95" s="26"/>
      <c r="BS95" s="26"/>
      <c r="BT95" s="26">
        <v>3</v>
      </c>
      <c r="BU95" s="26"/>
    </row>
    <row r="96" spans="1:73">
      <c r="A96" s="17">
        <v>86</v>
      </c>
      <c r="B96" s="184">
        <v>58</v>
      </c>
      <c r="C96" s="631"/>
      <c r="D96" s="18"/>
      <c r="E96" s="19">
        <v>1</v>
      </c>
      <c r="F96" s="20"/>
      <c r="G96" s="20">
        <v>1</v>
      </c>
      <c r="H96" s="20"/>
      <c r="I96" s="20"/>
      <c r="J96" s="20"/>
      <c r="K96" s="20"/>
      <c r="L96" s="20"/>
      <c r="M96" s="20"/>
      <c r="N96" s="20"/>
      <c r="O96" s="20"/>
      <c r="P96" s="19"/>
      <c r="Q96" s="19"/>
      <c r="R96" s="21"/>
      <c r="S96" s="21"/>
      <c r="T96" s="21">
        <v>3</v>
      </c>
      <c r="U96" s="21"/>
      <c r="V96" s="22"/>
      <c r="W96" s="22"/>
      <c r="X96" s="22">
        <v>3</v>
      </c>
      <c r="Y96" s="22"/>
      <c r="Z96" s="23"/>
      <c r="AA96" s="23"/>
      <c r="AB96" s="23">
        <v>3</v>
      </c>
      <c r="AC96" s="23"/>
      <c r="AD96" s="24"/>
      <c r="AE96" s="24"/>
      <c r="AF96" s="24">
        <v>3</v>
      </c>
      <c r="AG96" s="24"/>
      <c r="AH96" s="25"/>
      <c r="AI96" s="25"/>
      <c r="AJ96" s="25">
        <v>3</v>
      </c>
      <c r="AK96" s="25"/>
      <c r="AL96" s="26"/>
      <c r="AM96" s="26"/>
      <c r="AN96" s="26">
        <v>3</v>
      </c>
      <c r="AO96" s="26"/>
      <c r="AP96" s="22"/>
      <c r="AQ96" s="22"/>
      <c r="AR96" s="22">
        <v>3</v>
      </c>
      <c r="AS96" s="22"/>
      <c r="AT96" s="27"/>
      <c r="AU96" s="27"/>
      <c r="AV96" s="27">
        <v>3</v>
      </c>
      <c r="AW96" s="27"/>
      <c r="AX96" s="21"/>
      <c r="AY96" s="21"/>
      <c r="AZ96" s="21">
        <v>3</v>
      </c>
      <c r="BA96" s="21"/>
      <c r="BB96" s="22"/>
      <c r="BC96" s="22"/>
      <c r="BD96" s="22">
        <v>3</v>
      </c>
      <c r="BE96" s="22"/>
      <c r="BF96" s="23"/>
      <c r="BG96" s="23"/>
      <c r="BH96" s="23">
        <v>3</v>
      </c>
      <c r="BI96" s="23"/>
      <c r="BJ96" s="24"/>
      <c r="BK96" s="24"/>
      <c r="BL96" s="24">
        <v>3</v>
      </c>
      <c r="BM96" s="24"/>
      <c r="BN96" s="25"/>
      <c r="BO96" s="25"/>
      <c r="BP96" s="25">
        <v>3</v>
      </c>
      <c r="BQ96" s="25"/>
      <c r="BR96" s="26"/>
      <c r="BS96" s="26"/>
      <c r="BT96" s="26">
        <v>3</v>
      </c>
      <c r="BU96" s="26"/>
    </row>
    <row r="97" spans="1:73">
      <c r="A97" s="17">
        <v>87</v>
      </c>
      <c r="B97" s="184">
        <v>59</v>
      </c>
      <c r="C97" s="631"/>
      <c r="D97" s="18"/>
      <c r="E97" s="19">
        <v>1</v>
      </c>
      <c r="F97" s="20"/>
      <c r="G97" s="20"/>
      <c r="H97" s="20"/>
      <c r="I97" s="20"/>
      <c r="J97" s="20">
        <v>1</v>
      </c>
      <c r="K97" s="20"/>
      <c r="L97" s="20"/>
      <c r="M97" s="20"/>
      <c r="N97" s="20"/>
      <c r="O97" s="20"/>
      <c r="P97" s="19"/>
      <c r="Q97" s="19"/>
      <c r="R97" s="21"/>
      <c r="S97" s="21"/>
      <c r="T97" s="21">
        <v>3</v>
      </c>
      <c r="U97" s="21"/>
      <c r="V97" s="22"/>
      <c r="W97" s="22"/>
      <c r="X97" s="22">
        <v>3</v>
      </c>
      <c r="Y97" s="22"/>
      <c r="Z97" s="23"/>
      <c r="AA97" s="23"/>
      <c r="AB97" s="23">
        <v>3</v>
      </c>
      <c r="AC97" s="23"/>
      <c r="AD97" s="24"/>
      <c r="AE97" s="24"/>
      <c r="AF97" s="24">
        <v>3</v>
      </c>
      <c r="AG97" s="24"/>
      <c r="AH97" s="25"/>
      <c r="AI97" s="25"/>
      <c r="AJ97" s="25">
        <v>3</v>
      </c>
      <c r="AK97" s="25"/>
      <c r="AL97" s="26"/>
      <c r="AM97" s="26"/>
      <c r="AN97" s="26">
        <v>3</v>
      </c>
      <c r="AO97" s="26"/>
      <c r="AP97" s="22"/>
      <c r="AQ97" s="22"/>
      <c r="AR97" s="22">
        <v>3</v>
      </c>
      <c r="AS97" s="22"/>
      <c r="AT97" s="27"/>
      <c r="AU97" s="27"/>
      <c r="AV97" s="27">
        <v>3</v>
      </c>
      <c r="AW97" s="27"/>
      <c r="AX97" s="21"/>
      <c r="AY97" s="21"/>
      <c r="AZ97" s="21">
        <v>3</v>
      </c>
      <c r="BA97" s="21"/>
      <c r="BB97" s="22"/>
      <c r="BC97" s="22"/>
      <c r="BD97" s="22">
        <v>3</v>
      </c>
      <c r="BE97" s="22"/>
      <c r="BF97" s="23"/>
      <c r="BG97" s="23"/>
      <c r="BH97" s="23">
        <v>3</v>
      </c>
      <c r="BI97" s="23"/>
      <c r="BJ97" s="24"/>
      <c r="BK97" s="24"/>
      <c r="BL97" s="24">
        <v>3</v>
      </c>
      <c r="BM97" s="24"/>
      <c r="BN97" s="25"/>
      <c r="BO97" s="25"/>
      <c r="BP97" s="25">
        <v>3</v>
      </c>
      <c r="BQ97" s="25"/>
      <c r="BR97" s="26"/>
      <c r="BS97" s="26"/>
      <c r="BT97" s="26">
        <v>3</v>
      </c>
      <c r="BU97" s="26"/>
    </row>
    <row r="98" spans="1:73">
      <c r="A98" s="17">
        <v>88</v>
      </c>
      <c r="B98" s="184">
        <v>60</v>
      </c>
      <c r="C98" s="631"/>
      <c r="D98" s="18">
        <v>1</v>
      </c>
      <c r="E98" s="19"/>
      <c r="F98" s="20"/>
      <c r="G98" s="20"/>
      <c r="H98" s="20"/>
      <c r="I98" s="20">
        <v>1</v>
      </c>
      <c r="J98" s="20"/>
      <c r="K98" s="20"/>
      <c r="L98" s="20"/>
      <c r="M98" s="20"/>
      <c r="N98" s="20"/>
      <c r="O98" s="20"/>
      <c r="P98" s="19"/>
      <c r="Q98" s="19"/>
      <c r="R98" s="21"/>
      <c r="S98" s="21"/>
      <c r="T98" s="21"/>
      <c r="U98" s="21">
        <v>4</v>
      </c>
      <c r="V98" s="22"/>
      <c r="W98" s="22"/>
      <c r="X98" s="22">
        <v>3</v>
      </c>
      <c r="Y98" s="22"/>
      <c r="Z98" s="23"/>
      <c r="AA98" s="23"/>
      <c r="AB98" s="23">
        <v>3</v>
      </c>
      <c r="AC98" s="23"/>
      <c r="AD98" s="24"/>
      <c r="AE98" s="24"/>
      <c r="AF98" s="24">
        <v>3</v>
      </c>
      <c r="AG98" s="24"/>
      <c r="AH98" s="25"/>
      <c r="AI98" s="25"/>
      <c r="AJ98" s="25">
        <v>3</v>
      </c>
      <c r="AK98" s="25"/>
      <c r="AL98" s="26"/>
      <c r="AM98" s="26"/>
      <c r="AN98" s="26">
        <v>3</v>
      </c>
      <c r="AO98" s="26"/>
      <c r="AP98" s="22"/>
      <c r="AQ98" s="22"/>
      <c r="AR98" s="22">
        <v>3</v>
      </c>
      <c r="AS98" s="22"/>
      <c r="AT98" s="27"/>
      <c r="AU98" s="27"/>
      <c r="AV98" s="27">
        <v>3</v>
      </c>
      <c r="AW98" s="27"/>
      <c r="AX98" s="21"/>
      <c r="AY98" s="21"/>
      <c r="AZ98" s="21"/>
      <c r="BA98" s="21">
        <v>4</v>
      </c>
      <c r="BB98" s="22"/>
      <c r="BC98" s="22"/>
      <c r="BD98" s="22">
        <v>3</v>
      </c>
      <c r="BE98" s="22"/>
      <c r="BF98" s="23"/>
      <c r="BG98" s="23"/>
      <c r="BH98" s="23"/>
      <c r="BI98" s="23">
        <v>4</v>
      </c>
      <c r="BJ98" s="24"/>
      <c r="BK98" s="24"/>
      <c r="BL98" s="24">
        <v>3</v>
      </c>
      <c r="BM98" s="24"/>
      <c r="BN98" s="25"/>
      <c r="BO98" s="25"/>
      <c r="BP98" s="25"/>
      <c r="BQ98" s="25">
        <v>4</v>
      </c>
      <c r="BR98" s="26"/>
      <c r="BS98" s="26"/>
      <c r="BT98" s="26">
        <v>3</v>
      </c>
      <c r="BU98" s="26"/>
    </row>
    <row r="99" spans="1:73">
      <c r="A99" s="17">
        <v>89</v>
      </c>
      <c r="B99" s="184">
        <v>61</v>
      </c>
      <c r="C99" s="631"/>
      <c r="D99" s="18">
        <v>1</v>
      </c>
      <c r="E99" s="19"/>
      <c r="F99" s="20"/>
      <c r="G99" s="20"/>
      <c r="H99" s="20">
        <v>1</v>
      </c>
      <c r="I99" s="20"/>
      <c r="J99" s="20"/>
      <c r="K99" s="20"/>
      <c r="L99" s="20"/>
      <c r="M99" s="20"/>
      <c r="N99" s="20"/>
      <c r="O99" s="20"/>
      <c r="P99" s="19"/>
      <c r="Q99" s="19"/>
      <c r="R99" s="21"/>
      <c r="S99" s="21"/>
      <c r="T99" s="21">
        <v>3</v>
      </c>
      <c r="U99" s="21"/>
      <c r="V99" s="22"/>
      <c r="W99" s="22"/>
      <c r="X99" s="22">
        <v>3</v>
      </c>
      <c r="Y99" s="22"/>
      <c r="Z99" s="23"/>
      <c r="AA99" s="23"/>
      <c r="AB99" s="23">
        <v>3</v>
      </c>
      <c r="AC99" s="23"/>
      <c r="AD99" s="24"/>
      <c r="AE99" s="24"/>
      <c r="AF99" s="24">
        <v>3</v>
      </c>
      <c r="AG99" s="24"/>
      <c r="AH99" s="25"/>
      <c r="AI99" s="25"/>
      <c r="AJ99" s="25">
        <v>3</v>
      </c>
      <c r="AK99" s="25"/>
      <c r="AL99" s="26"/>
      <c r="AM99" s="26"/>
      <c r="AN99" s="26">
        <v>3</v>
      </c>
      <c r="AO99" s="26"/>
      <c r="AP99" s="22"/>
      <c r="AQ99" s="22"/>
      <c r="AR99" s="22">
        <v>3</v>
      </c>
      <c r="AS99" s="22"/>
      <c r="AT99" s="27"/>
      <c r="AU99" s="27">
        <v>2</v>
      </c>
      <c r="AV99" s="27"/>
      <c r="AW99" s="27"/>
      <c r="AX99" s="21"/>
      <c r="AY99" s="21"/>
      <c r="AZ99" s="21">
        <v>3</v>
      </c>
      <c r="BA99" s="21"/>
      <c r="BB99" s="22"/>
      <c r="BC99" s="22"/>
      <c r="BD99" s="22">
        <v>3</v>
      </c>
      <c r="BE99" s="22"/>
      <c r="BF99" s="23"/>
      <c r="BG99" s="23"/>
      <c r="BH99" s="23">
        <v>3</v>
      </c>
      <c r="BI99" s="23"/>
      <c r="BJ99" s="24"/>
      <c r="BK99" s="24"/>
      <c r="BL99" s="24">
        <v>3</v>
      </c>
      <c r="BM99" s="24"/>
      <c r="BN99" s="25"/>
      <c r="BO99" s="25"/>
      <c r="BP99" s="25">
        <v>3</v>
      </c>
      <c r="BQ99" s="25"/>
      <c r="BR99" s="26"/>
      <c r="BS99" s="26"/>
      <c r="BT99" s="26">
        <v>3</v>
      </c>
      <c r="BU99" s="26"/>
    </row>
    <row r="100" spans="1:73">
      <c r="A100" s="17">
        <v>90</v>
      </c>
      <c r="B100" s="184">
        <v>62</v>
      </c>
      <c r="C100" s="631"/>
      <c r="D100" s="18">
        <v>1</v>
      </c>
      <c r="E100" s="19"/>
      <c r="F100" s="20"/>
      <c r="G100" s="20">
        <v>1</v>
      </c>
      <c r="H100" s="20"/>
      <c r="I100" s="20"/>
      <c r="J100" s="20"/>
      <c r="K100" s="20"/>
      <c r="L100" s="20"/>
      <c r="M100" s="20"/>
      <c r="N100" s="20"/>
      <c r="O100" s="20"/>
      <c r="P100" s="19"/>
      <c r="Q100" s="19"/>
      <c r="R100" s="21"/>
      <c r="S100" s="21"/>
      <c r="T100" s="21"/>
      <c r="U100" s="21">
        <v>4</v>
      </c>
      <c r="V100" s="22"/>
      <c r="W100" s="22"/>
      <c r="X100" s="22">
        <v>3</v>
      </c>
      <c r="Y100" s="22"/>
      <c r="Z100" s="23"/>
      <c r="AA100" s="23"/>
      <c r="AB100" s="23"/>
      <c r="AC100" s="23">
        <v>4</v>
      </c>
      <c r="AD100" s="24"/>
      <c r="AE100" s="24"/>
      <c r="AF100" s="24">
        <v>3</v>
      </c>
      <c r="AG100" s="24"/>
      <c r="AH100" s="25"/>
      <c r="AI100" s="25"/>
      <c r="AJ100" s="25"/>
      <c r="AK100" s="25">
        <v>4</v>
      </c>
      <c r="AL100" s="26"/>
      <c r="AM100" s="26"/>
      <c r="AN100" s="26"/>
      <c r="AO100" s="26">
        <v>4</v>
      </c>
      <c r="AP100" s="22"/>
      <c r="AQ100" s="22"/>
      <c r="AR100" s="22">
        <v>3</v>
      </c>
      <c r="AS100" s="22"/>
      <c r="AT100" s="27"/>
      <c r="AU100" s="27"/>
      <c r="AV100" s="27"/>
      <c r="AW100" s="27">
        <v>4</v>
      </c>
      <c r="AX100" s="21"/>
      <c r="AY100" s="21"/>
      <c r="AZ100" s="21"/>
      <c r="BA100" s="21">
        <v>4</v>
      </c>
      <c r="BB100" s="22"/>
      <c r="BC100" s="22"/>
      <c r="BD100" s="22"/>
      <c r="BE100" s="22">
        <v>4</v>
      </c>
      <c r="BF100" s="23"/>
      <c r="BG100" s="23"/>
      <c r="BH100" s="23"/>
      <c r="BI100" s="23">
        <v>4</v>
      </c>
      <c r="BJ100" s="24"/>
      <c r="BK100" s="24"/>
      <c r="BL100" s="24"/>
      <c r="BM100" s="24">
        <v>4</v>
      </c>
      <c r="BN100" s="25"/>
      <c r="BO100" s="25"/>
      <c r="BP100" s="25"/>
      <c r="BQ100" s="25">
        <v>4</v>
      </c>
      <c r="BR100" s="26"/>
      <c r="BS100" s="26"/>
      <c r="BT100" s="26"/>
      <c r="BU100" s="26">
        <v>4</v>
      </c>
    </row>
    <row r="101" spans="1:73">
      <c r="A101" s="17">
        <v>91</v>
      </c>
      <c r="B101" s="184">
        <v>63</v>
      </c>
      <c r="C101" s="631"/>
      <c r="D101" s="18"/>
      <c r="E101" s="19">
        <v>1</v>
      </c>
      <c r="F101" s="20"/>
      <c r="G101" s="20"/>
      <c r="H101" s="20">
        <v>1</v>
      </c>
      <c r="I101" s="20"/>
      <c r="J101" s="20"/>
      <c r="K101" s="20"/>
      <c r="L101" s="20"/>
      <c r="M101" s="20"/>
      <c r="N101" s="20"/>
      <c r="O101" s="20"/>
      <c r="P101" s="19"/>
      <c r="Q101" s="19"/>
      <c r="R101" s="21"/>
      <c r="S101" s="21"/>
      <c r="T101" s="21"/>
      <c r="U101" s="21">
        <v>4</v>
      </c>
      <c r="V101" s="22"/>
      <c r="W101" s="22"/>
      <c r="X101" s="22"/>
      <c r="Y101" s="22">
        <v>4</v>
      </c>
      <c r="Z101" s="23"/>
      <c r="AA101" s="23"/>
      <c r="AB101" s="23">
        <v>3</v>
      </c>
      <c r="AC101" s="23"/>
      <c r="AD101" s="24"/>
      <c r="AE101" s="24"/>
      <c r="AF101" s="24">
        <v>3</v>
      </c>
      <c r="AG101" s="24"/>
      <c r="AH101" s="25"/>
      <c r="AI101" s="25"/>
      <c r="AJ101" s="25">
        <v>3</v>
      </c>
      <c r="AK101" s="25"/>
      <c r="AL101" s="26"/>
      <c r="AM101" s="26"/>
      <c r="AN101" s="26">
        <v>3</v>
      </c>
      <c r="AO101" s="26"/>
      <c r="AP101" s="22"/>
      <c r="AQ101" s="22"/>
      <c r="AR101" s="22"/>
      <c r="AS101" s="22">
        <v>4</v>
      </c>
      <c r="AT101" s="27"/>
      <c r="AU101" s="27"/>
      <c r="AV101" s="27">
        <v>3</v>
      </c>
      <c r="AW101" s="27"/>
      <c r="AX101" s="21"/>
      <c r="AY101" s="21"/>
      <c r="AZ101" s="21">
        <v>3</v>
      </c>
      <c r="BA101" s="21"/>
      <c r="BB101" s="22"/>
      <c r="BC101" s="22"/>
      <c r="BD101" s="22"/>
      <c r="BE101" s="22">
        <v>4</v>
      </c>
      <c r="BF101" s="23"/>
      <c r="BG101" s="23"/>
      <c r="BH101" s="23">
        <v>3</v>
      </c>
      <c r="BI101" s="23"/>
      <c r="BJ101" s="24"/>
      <c r="BK101" s="24"/>
      <c r="BL101" s="24">
        <v>3</v>
      </c>
      <c r="BM101" s="24"/>
      <c r="BN101" s="25"/>
      <c r="BO101" s="25"/>
      <c r="BP101" s="25"/>
      <c r="BQ101" s="25">
        <v>4</v>
      </c>
      <c r="BR101" s="26"/>
      <c r="BS101" s="26"/>
      <c r="BT101" s="26">
        <v>3</v>
      </c>
      <c r="BU101" s="26"/>
    </row>
    <row r="102" spans="1:73">
      <c r="A102" s="17">
        <v>92</v>
      </c>
      <c r="B102" s="184">
        <v>64</v>
      </c>
      <c r="C102" s="631"/>
      <c r="D102" s="18">
        <v>1</v>
      </c>
      <c r="E102" s="19"/>
      <c r="F102" s="20"/>
      <c r="G102" s="20"/>
      <c r="H102" s="20">
        <v>1</v>
      </c>
      <c r="I102" s="20"/>
      <c r="J102" s="20"/>
      <c r="K102" s="20"/>
      <c r="L102" s="20"/>
      <c r="M102" s="20"/>
      <c r="N102" s="20"/>
      <c r="O102" s="20"/>
      <c r="P102" s="19"/>
      <c r="Q102" s="19"/>
      <c r="R102" s="21"/>
      <c r="S102" s="21"/>
      <c r="T102" s="21">
        <v>3</v>
      </c>
      <c r="U102" s="21"/>
      <c r="V102" s="22"/>
      <c r="W102" s="22"/>
      <c r="X102" s="22">
        <v>3</v>
      </c>
      <c r="Y102" s="22"/>
      <c r="Z102" s="23"/>
      <c r="AA102" s="23"/>
      <c r="AB102" s="23">
        <v>3</v>
      </c>
      <c r="AC102" s="23"/>
      <c r="AD102" s="24"/>
      <c r="AE102" s="24"/>
      <c r="AF102" s="24">
        <v>3</v>
      </c>
      <c r="AG102" s="24"/>
      <c r="AH102" s="25"/>
      <c r="AI102" s="25"/>
      <c r="AJ102" s="25">
        <v>3</v>
      </c>
      <c r="AK102" s="25"/>
      <c r="AL102" s="26"/>
      <c r="AM102" s="26"/>
      <c r="AN102" s="26">
        <v>3</v>
      </c>
      <c r="AO102" s="26"/>
      <c r="AP102" s="22"/>
      <c r="AQ102" s="22"/>
      <c r="AR102" s="22">
        <v>3</v>
      </c>
      <c r="AS102" s="22"/>
      <c r="AT102" s="27"/>
      <c r="AU102" s="27"/>
      <c r="AV102" s="27">
        <v>3</v>
      </c>
      <c r="AW102" s="27"/>
      <c r="AX102" s="21"/>
      <c r="AY102" s="21"/>
      <c r="AZ102" s="21">
        <v>3</v>
      </c>
      <c r="BA102" s="21"/>
      <c r="BB102" s="22"/>
      <c r="BC102" s="22"/>
      <c r="BD102" s="22">
        <v>3</v>
      </c>
      <c r="BE102" s="22"/>
      <c r="BF102" s="23"/>
      <c r="BG102" s="23"/>
      <c r="BH102" s="23">
        <v>3</v>
      </c>
      <c r="BI102" s="23"/>
      <c r="BJ102" s="24"/>
      <c r="BK102" s="24"/>
      <c r="BL102" s="24">
        <v>3</v>
      </c>
      <c r="BM102" s="24"/>
      <c r="BN102" s="25"/>
      <c r="BO102" s="25"/>
      <c r="BP102" s="25">
        <v>3</v>
      </c>
      <c r="BQ102" s="25"/>
      <c r="BR102" s="26"/>
      <c r="BS102" s="26"/>
      <c r="BT102" s="26">
        <v>3</v>
      </c>
      <c r="BU102" s="26"/>
    </row>
    <row r="103" spans="1:73">
      <c r="A103" s="17">
        <v>93</v>
      </c>
      <c r="B103" s="184">
        <v>65</v>
      </c>
      <c r="C103" s="631"/>
      <c r="D103" s="18"/>
      <c r="E103" s="19">
        <v>1</v>
      </c>
      <c r="F103" s="20"/>
      <c r="G103" s="20"/>
      <c r="H103" s="20">
        <v>1</v>
      </c>
      <c r="I103" s="20"/>
      <c r="J103" s="20"/>
      <c r="K103" s="20"/>
      <c r="L103" s="20"/>
      <c r="M103" s="20"/>
      <c r="N103" s="20"/>
      <c r="O103" s="20"/>
      <c r="P103" s="19"/>
      <c r="Q103" s="19"/>
      <c r="R103" s="21"/>
      <c r="S103" s="21"/>
      <c r="T103" s="21">
        <v>3</v>
      </c>
      <c r="U103" s="21"/>
      <c r="V103" s="22"/>
      <c r="W103" s="22"/>
      <c r="X103" s="22">
        <v>3</v>
      </c>
      <c r="Y103" s="22"/>
      <c r="Z103" s="23"/>
      <c r="AA103" s="23"/>
      <c r="AB103" s="23">
        <v>3</v>
      </c>
      <c r="AC103" s="23"/>
      <c r="AD103" s="24"/>
      <c r="AE103" s="24"/>
      <c r="AF103" s="24">
        <v>3</v>
      </c>
      <c r="AG103" s="24"/>
      <c r="AH103" s="25"/>
      <c r="AI103" s="25"/>
      <c r="AJ103" s="25">
        <v>3</v>
      </c>
      <c r="AK103" s="25"/>
      <c r="AL103" s="26"/>
      <c r="AM103" s="26"/>
      <c r="AN103" s="26">
        <v>3</v>
      </c>
      <c r="AO103" s="26"/>
      <c r="AP103" s="22"/>
      <c r="AQ103" s="22"/>
      <c r="AR103" s="22">
        <v>3</v>
      </c>
      <c r="AS103" s="22"/>
      <c r="AT103" s="27"/>
      <c r="AU103" s="27"/>
      <c r="AV103" s="27">
        <v>3</v>
      </c>
      <c r="AW103" s="27"/>
      <c r="AX103" s="21"/>
      <c r="AY103" s="21"/>
      <c r="AZ103" s="21">
        <v>3</v>
      </c>
      <c r="BA103" s="21"/>
      <c r="BB103" s="22"/>
      <c r="BC103" s="22"/>
      <c r="BD103" s="22">
        <v>3</v>
      </c>
      <c r="BE103" s="22"/>
      <c r="BF103" s="23"/>
      <c r="BG103" s="23"/>
      <c r="BH103" s="23"/>
      <c r="BI103" s="23">
        <v>4</v>
      </c>
      <c r="BJ103" s="24"/>
      <c r="BK103" s="24"/>
      <c r="BL103" s="24">
        <v>3</v>
      </c>
      <c r="BM103" s="24"/>
      <c r="BN103" s="25"/>
      <c r="BO103" s="25"/>
      <c r="BP103" s="25">
        <v>3</v>
      </c>
      <c r="BQ103" s="25"/>
      <c r="BR103" s="26"/>
      <c r="BS103" s="26"/>
      <c r="BT103" s="26">
        <v>3</v>
      </c>
      <c r="BU103" s="26"/>
    </row>
    <row r="104" spans="1:73">
      <c r="A104" s="17">
        <v>94</v>
      </c>
      <c r="B104" s="184">
        <v>66</v>
      </c>
      <c r="C104" s="631"/>
      <c r="D104" s="18"/>
      <c r="E104" s="19">
        <v>1</v>
      </c>
      <c r="F104" s="20"/>
      <c r="G104" s="20"/>
      <c r="H104" s="20"/>
      <c r="I104" s="20"/>
      <c r="J104" s="20">
        <v>1</v>
      </c>
      <c r="K104" s="20"/>
      <c r="L104" s="20"/>
      <c r="M104" s="20"/>
      <c r="N104" s="20"/>
      <c r="O104" s="20"/>
      <c r="P104" s="19"/>
      <c r="Q104" s="19"/>
      <c r="R104" s="21"/>
      <c r="S104" s="21"/>
      <c r="T104" s="21">
        <v>3</v>
      </c>
      <c r="U104" s="21"/>
      <c r="V104" s="22"/>
      <c r="W104" s="22"/>
      <c r="X104" s="22">
        <v>3</v>
      </c>
      <c r="Y104" s="22"/>
      <c r="Z104" s="23"/>
      <c r="AA104" s="23"/>
      <c r="AB104" s="23">
        <v>3</v>
      </c>
      <c r="AC104" s="23"/>
      <c r="AD104" s="24"/>
      <c r="AE104" s="24"/>
      <c r="AF104" s="24">
        <v>3</v>
      </c>
      <c r="AG104" s="24"/>
      <c r="AH104" s="25"/>
      <c r="AI104" s="25"/>
      <c r="AJ104" s="25">
        <v>3</v>
      </c>
      <c r="AK104" s="25"/>
      <c r="AL104" s="26"/>
      <c r="AM104" s="26"/>
      <c r="AN104" s="26">
        <v>3</v>
      </c>
      <c r="AO104" s="26"/>
      <c r="AP104" s="22"/>
      <c r="AQ104" s="22"/>
      <c r="AR104" s="22">
        <v>3</v>
      </c>
      <c r="AS104" s="22"/>
      <c r="AT104" s="27"/>
      <c r="AU104" s="27"/>
      <c r="AV104" s="27">
        <v>3</v>
      </c>
      <c r="AW104" s="27"/>
      <c r="AX104" s="21"/>
      <c r="AY104" s="21"/>
      <c r="AZ104" s="21">
        <v>3</v>
      </c>
      <c r="BA104" s="21"/>
      <c r="BB104" s="22"/>
      <c r="BC104" s="22"/>
      <c r="BD104" s="22">
        <v>3</v>
      </c>
      <c r="BE104" s="22"/>
      <c r="BF104" s="23"/>
      <c r="BG104" s="23"/>
      <c r="BH104" s="23"/>
      <c r="BI104" s="23">
        <v>4</v>
      </c>
      <c r="BJ104" s="24"/>
      <c r="BK104" s="24"/>
      <c r="BL104" s="24"/>
      <c r="BM104" s="24">
        <v>4</v>
      </c>
      <c r="BN104" s="25"/>
      <c r="BO104" s="25">
        <v>2</v>
      </c>
      <c r="BP104" s="25"/>
      <c r="BQ104" s="25"/>
      <c r="BR104" s="26"/>
      <c r="BS104" s="26"/>
      <c r="BT104" s="26">
        <v>3</v>
      </c>
      <c r="BU104" s="26"/>
    </row>
    <row r="105" spans="1:73">
      <c r="A105" s="17">
        <v>95</v>
      </c>
      <c r="B105" s="184">
        <v>67</v>
      </c>
      <c r="C105" s="631"/>
      <c r="D105" s="18">
        <v>1</v>
      </c>
      <c r="E105" s="19"/>
      <c r="F105" s="20"/>
      <c r="G105" s="20"/>
      <c r="H105" s="20"/>
      <c r="I105" s="20">
        <v>1</v>
      </c>
      <c r="J105" s="20"/>
      <c r="K105" s="20"/>
      <c r="L105" s="20"/>
      <c r="M105" s="20"/>
      <c r="N105" s="20"/>
      <c r="O105" s="20"/>
      <c r="P105" s="19"/>
      <c r="Q105" s="19"/>
      <c r="R105" s="21"/>
      <c r="S105" s="21"/>
      <c r="T105" s="21">
        <v>3</v>
      </c>
      <c r="U105" s="21"/>
      <c r="V105" s="22"/>
      <c r="W105" s="22"/>
      <c r="X105" s="22">
        <v>3</v>
      </c>
      <c r="Y105" s="22"/>
      <c r="Z105" s="23"/>
      <c r="AA105" s="23"/>
      <c r="AB105" s="23">
        <v>3</v>
      </c>
      <c r="AC105" s="23"/>
      <c r="AD105" s="24"/>
      <c r="AE105" s="24"/>
      <c r="AF105" s="24">
        <v>3</v>
      </c>
      <c r="AG105" s="24"/>
      <c r="AH105" s="25"/>
      <c r="AI105" s="25"/>
      <c r="AJ105" s="25">
        <v>3</v>
      </c>
      <c r="AK105" s="25"/>
      <c r="AL105" s="26"/>
      <c r="AM105" s="26"/>
      <c r="AN105" s="26">
        <v>3</v>
      </c>
      <c r="AO105" s="26"/>
      <c r="AP105" s="22"/>
      <c r="AQ105" s="22"/>
      <c r="AR105" s="22">
        <v>3</v>
      </c>
      <c r="AS105" s="22"/>
      <c r="AT105" s="27"/>
      <c r="AU105" s="27"/>
      <c r="AV105" s="27">
        <v>3</v>
      </c>
      <c r="AW105" s="27"/>
      <c r="AX105" s="21"/>
      <c r="AY105" s="21"/>
      <c r="AZ105" s="21">
        <v>3</v>
      </c>
      <c r="BA105" s="21"/>
      <c r="BB105" s="22"/>
      <c r="BC105" s="22"/>
      <c r="BD105" s="22">
        <v>3</v>
      </c>
      <c r="BE105" s="22"/>
      <c r="BF105" s="23"/>
      <c r="BG105" s="23"/>
      <c r="BH105" s="23">
        <v>3</v>
      </c>
      <c r="BI105" s="23"/>
      <c r="BJ105" s="24"/>
      <c r="BK105" s="24"/>
      <c r="BL105" s="24">
        <v>3</v>
      </c>
      <c r="BM105" s="24"/>
      <c r="BN105" s="25"/>
      <c r="BO105" s="25"/>
      <c r="BP105" s="25"/>
      <c r="BQ105" s="25">
        <v>4</v>
      </c>
      <c r="BR105" s="26"/>
      <c r="BS105" s="26"/>
      <c r="BT105" s="26">
        <v>3</v>
      </c>
      <c r="BU105" s="26"/>
    </row>
    <row r="106" spans="1:73">
      <c r="A106" s="17">
        <v>96</v>
      </c>
      <c r="B106" s="184">
        <v>68</v>
      </c>
      <c r="C106" s="631"/>
      <c r="D106" s="18"/>
      <c r="E106" s="19">
        <v>1</v>
      </c>
      <c r="F106" s="20"/>
      <c r="G106" s="20"/>
      <c r="H106" s="20">
        <v>1</v>
      </c>
      <c r="I106" s="20"/>
      <c r="J106" s="20"/>
      <c r="K106" s="20"/>
      <c r="L106" s="20"/>
      <c r="M106" s="20"/>
      <c r="N106" s="20"/>
      <c r="O106" s="20"/>
      <c r="P106" s="19"/>
      <c r="Q106" s="19"/>
      <c r="R106" s="21"/>
      <c r="S106" s="21"/>
      <c r="T106" s="21">
        <v>3</v>
      </c>
      <c r="U106" s="21"/>
      <c r="V106" s="22"/>
      <c r="W106" s="22"/>
      <c r="X106" s="22">
        <v>3</v>
      </c>
      <c r="Y106" s="22"/>
      <c r="Z106" s="23"/>
      <c r="AA106" s="23"/>
      <c r="AB106" s="23"/>
      <c r="AC106" s="23">
        <v>4</v>
      </c>
      <c r="AD106" s="24"/>
      <c r="AE106" s="24"/>
      <c r="AF106" s="24">
        <v>3</v>
      </c>
      <c r="AG106" s="24"/>
      <c r="AH106" s="25"/>
      <c r="AI106" s="25"/>
      <c r="AJ106" s="25">
        <v>3</v>
      </c>
      <c r="AK106" s="25"/>
      <c r="AL106" s="26"/>
      <c r="AM106" s="26"/>
      <c r="AN106" s="26"/>
      <c r="AO106" s="26">
        <v>4</v>
      </c>
      <c r="AP106" s="22"/>
      <c r="AQ106" s="22"/>
      <c r="AR106" s="22"/>
      <c r="AS106" s="22">
        <v>4</v>
      </c>
      <c r="AT106" s="27"/>
      <c r="AU106" s="27"/>
      <c r="AV106" s="27">
        <v>3</v>
      </c>
      <c r="AW106" s="27"/>
      <c r="AX106" s="21"/>
      <c r="AY106" s="21"/>
      <c r="AZ106" s="21">
        <v>3</v>
      </c>
      <c r="BA106" s="21"/>
      <c r="BB106" s="22"/>
      <c r="BC106" s="22"/>
      <c r="BD106" s="22">
        <v>3</v>
      </c>
      <c r="BE106" s="22"/>
      <c r="BF106" s="23"/>
      <c r="BG106" s="23"/>
      <c r="BH106" s="23">
        <v>3</v>
      </c>
      <c r="BI106" s="23"/>
      <c r="BJ106" s="24"/>
      <c r="BK106" s="24"/>
      <c r="BL106" s="24">
        <v>3</v>
      </c>
      <c r="BM106" s="24"/>
      <c r="BN106" s="25"/>
      <c r="BO106" s="25"/>
      <c r="BP106" s="25">
        <v>3</v>
      </c>
      <c r="BQ106" s="25"/>
      <c r="BR106" s="26"/>
      <c r="BS106" s="26"/>
      <c r="BT106" s="26">
        <v>3</v>
      </c>
      <c r="BU106" s="26"/>
    </row>
    <row r="107" spans="1:73">
      <c r="A107" s="17">
        <v>97</v>
      </c>
      <c r="B107" s="184">
        <v>69</v>
      </c>
      <c r="C107" s="631"/>
      <c r="D107" s="18"/>
      <c r="E107" s="19">
        <v>1</v>
      </c>
      <c r="F107" s="20"/>
      <c r="G107" s="20"/>
      <c r="H107" s="20"/>
      <c r="I107" s="20"/>
      <c r="J107" s="20">
        <v>1</v>
      </c>
      <c r="K107" s="20"/>
      <c r="L107" s="20"/>
      <c r="M107" s="20"/>
      <c r="N107" s="20"/>
      <c r="O107" s="20"/>
      <c r="P107" s="19"/>
      <c r="Q107" s="19"/>
      <c r="R107" s="21"/>
      <c r="S107" s="21"/>
      <c r="T107" s="21">
        <v>3</v>
      </c>
      <c r="U107" s="21"/>
      <c r="V107" s="22"/>
      <c r="W107" s="22"/>
      <c r="X107" s="22">
        <v>3</v>
      </c>
      <c r="Y107" s="22"/>
      <c r="Z107" s="23"/>
      <c r="AA107" s="23"/>
      <c r="AB107" s="23">
        <v>3</v>
      </c>
      <c r="AC107" s="23"/>
      <c r="AD107" s="24"/>
      <c r="AE107" s="24"/>
      <c r="AF107" s="24"/>
      <c r="AG107" s="24">
        <v>4</v>
      </c>
      <c r="AH107" s="25"/>
      <c r="AI107" s="25"/>
      <c r="AJ107" s="25"/>
      <c r="AK107" s="25">
        <v>4</v>
      </c>
      <c r="AL107" s="26"/>
      <c r="AM107" s="26"/>
      <c r="AN107" s="26">
        <v>3</v>
      </c>
      <c r="AO107" s="26"/>
      <c r="AP107" s="22"/>
      <c r="AQ107" s="22"/>
      <c r="AR107" s="22">
        <v>3</v>
      </c>
      <c r="AS107" s="22"/>
      <c r="AT107" s="27"/>
      <c r="AU107" s="27"/>
      <c r="AV107" s="27">
        <v>3</v>
      </c>
      <c r="AW107" s="27"/>
      <c r="AX107" s="21"/>
      <c r="AY107" s="21"/>
      <c r="AZ107" s="21"/>
      <c r="BA107" s="21">
        <v>4</v>
      </c>
      <c r="BB107" s="22"/>
      <c r="BC107" s="22"/>
      <c r="BD107" s="22">
        <v>3</v>
      </c>
      <c r="BE107" s="22"/>
      <c r="BF107" s="23"/>
      <c r="BG107" s="23"/>
      <c r="BH107" s="23"/>
      <c r="BI107" s="23">
        <v>4</v>
      </c>
      <c r="BJ107" s="24"/>
      <c r="BK107" s="24"/>
      <c r="BL107" s="24">
        <v>3</v>
      </c>
      <c r="BM107" s="24"/>
      <c r="BN107" s="25"/>
      <c r="BO107" s="25"/>
      <c r="BP107" s="25">
        <v>3</v>
      </c>
      <c r="BQ107" s="25"/>
      <c r="BR107" s="26"/>
      <c r="BS107" s="26"/>
      <c r="BT107" s="26">
        <v>3</v>
      </c>
      <c r="BU107" s="26"/>
    </row>
    <row r="108" spans="1:73">
      <c r="A108" s="17">
        <v>98</v>
      </c>
      <c r="B108" s="184">
        <v>70</v>
      </c>
      <c r="C108" s="631"/>
      <c r="D108" s="18">
        <v>1</v>
      </c>
      <c r="E108" s="19"/>
      <c r="F108" s="20"/>
      <c r="G108" s="20"/>
      <c r="H108" s="20">
        <v>1</v>
      </c>
      <c r="I108" s="20"/>
      <c r="J108" s="20"/>
      <c r="K108" s="20"/>
      <c r="L108" s="20"/>
      <c r="M108" s="20"/>
      <c r="N108" s="20"/>
      <c r="O108" s="20"/>
      <c r="P108" s="19"/>
      <c r="Q108" s="19"/>
      <c r="R108" s="21"/>
      <c r="S108" s="21"/>
      <c r="T108" s="21">
        <v>3</v>
      </c>
      <c r="U108" s="21"/>
      <c r="V108" s="22"/>
      <c r="W108" s="22"/>
      <c r="X108" s="22">
        <v>3</v>
      </c>
      <c r="Y108" s="22"/>
      <c r="Z108" s="23"/>
      <c r="AA108" s="23"/>
      <c r="AB108" s="23">
        <v>3</v>
      </c>
      <c r="AC108" s="23"/>
      <c r="AD108" s="24"/>
      <c r="AE108" s="24"/>
      <c r="AF108" s="24">
        <v>3</v>
      </c>
      <c r="AG108" s="24"/>
      <c r="AH108" s="25"/>
      <c r="AI108" s="25"/>
      <c r="AJ108" s="25">
        <v>3</v>
      </c>
      <c r="AK108" s="25"/>
      <c r="AL108" s="26"/>
      <c r="AM108" s="26"/>
      <c r="AN108" s="26">
        <v>3</v>
      </c>
      <c r="AO108" s="26"/>
      <c r="AP108" s="22"/>
      <c r="AQ108" s="22"/>
      <c r="AR108" s="22"/>
      <c r="AS108" s="22">
        <v>4</v>
      </c>
      <c r="AT108" s="27"/>
      <c r="AU108" s="27"/>
      <c r="AV108" s="27">
        <v>3</v>
      </c>
      <c r="AW108" s="27"/>
      <c r="AX108" s="21"/>
      <c r="AY108" s="21"/>
      <c r="AZ108" s="21">
        <v>3</v>
      </c>
      <c r="BA108" s="21"/>
      <c r="BB108" s="22"/>
      <c r="BC108" s="22"/>
      <c r="BD108" s="22">
        <v>3</v>
      </c>
      <c r="BE108" s="22"/>
      <c r="BF108" s="23"/>
      <c r="BG108" s="23"/>
      <c r="BH108" s="23">
        <v>3</v>
      </c>
      <c r="BI108" s="23"/>
      <c r="BJ108" s="24"/>
      <c r="BK108" s="24"/>
      <c r="BL108" s="24">
        <v>3</v>
      </c>
      <c r="BM108" s="24"/>
      <c r="BN108" s="25"/>
      <c r="BO108" s="25"/>
      <c r="BP108" s="25"/>
      <c r="BQ108" s="25">
        <v>4</v>
      </c>
      <c r="BR108" s="26"/>
      <c r="BS108" s="26"/>
      <c r="BT108" s="26"/>
      <c r="BU108" s="26">
        <v>4</v>
      </c>
    </row>
    <row r="109" spans="1:73">
      <c r="A109" s="17">
        <v>99</v>
      </c>
      <c r="B109" s="184">
        <v>71</v>
      </c>
      <c r="C109" s="631"/>
      <c r="D109" s="18"/>
      <c r="E109" s="19">
        <v>1</v>
      </c>
      <c r="F109" s="20"/>
      <c r="G109" s="20"/>
      <c r="H109" s="20"/>
      <c r="I109" s="20">
        <v>1</v>
      </c>
      <c r="J109" s="20"/>
      <c r="K109" s="20"/>
      <c r="L109" s="20"/>
      <c r="M109" s="20"/>
      <c r="N109" s="20"/>
      <c r="O109" s="20"/>
      <c r="P109" s="19"/>
      <c r="Q109" s="19"/>
      <c r="R109" s="21"/>
      <c r="S109" s="21"/>
      <c r="T109" s="21">
        <v>3</v>
      </c>
      <c r="U109" s="21"/>
      <c r="V109" s="22"/>
      <c r="W109" s="22"/>
      <c r="X109" s="22">
        <v>3</v>
      </c>
      <c r="Y109" s="22"/>
      <c r="Z109" s="23"/>
      <c r="AA109" s="23"/>
      <c r="AB109" s="23">
        <v>3</v>
      </c>
      <c r="AC109" s="23"/>
      <c r="AD109" s="24"/>
      <c r="AE109" s="24"/>
      <c r="AF109" s="24">
        <v>3</v>
      </c>
      <c r="AG109" s="24"/>
      <c r="AH109" s="25"/>
      <c r="AI109" s="25"/>
      <c r="AJ109" s="25">
        <v>3</v>
      </c>
      <c r="AK109" s="25"/>
      <c r="AL109" s="26"/>
      <c r="AM109" s="26"/>
      <c r="AN109" s="26">
        <v>3</v>
      </c>
      <c r="AO109" s="26"/>
      <c r="AP109" s="22"/>
      <c r="AQ109" s="22"/>
      <c r="AR109" s="22">
        <v>3</v>
      </c>
      <c r="AS109" s="22"/>
      <c r="AT109" s="27"/>
      <c r="AU109" s="27"/>
      <c r="AV109" s="27">
        <v>3</v>
      </c>
      <c r="AW109" s="27"/>
      <c r="AX109" s="21"/>
      <c r="AY109" s="21"/>
      <c r="AZ109" s="21">
        <v>3</v>
      </c>
      <c r="BA109" s="21"/>
      <c r="BB109" s="22"/>
      <c r="BC109" s="22"/>
      <c r="BD109" s="22">
        <v>3</v>
      </c>
      <c r="BE109" s="22"/>
      <c r="BF109" s="23"/>
      <c r="BG109" s="23"/>
      <c r="BH109" s="23">
        <v>3</v>
      </c>
      <c r="BI109" s="23"/>
      <c r="BJ109" s="24"/>
      <c r="BK109" s="24"/>
      <c r="BL109" s="24">
        <v>3</v>
      </c>
      <c r="BM109" s="24"/>
      <c r="BN109" s="25"/>
      <c r="BO109" s="25"/>
      <c r="BP109" s="25">
        <v>3</v>
      </c>
      <c r="BQ109" s="25"/>
      <c r="BR109" s="26"/>
      <c r="BS109" s="26"/>
      <c r="BT109" s="26"/>
      <c r="BU109" s="26">
        <v>4</v>
      </c>
    </row>
    <row r="110" spans="1:73">
      <c r="A110" s="17">
        <v>100</v>
      </c>
      <c r="B110" s="184">
        <v>72</v>
      </c>
      <c r="C110" s="631"/>
      <c r="D110" s="18"/>
      <c r="E110" s="19">
        <v>1</v>
      </c>
      <c r="F110" s="20"/>
      <c r="G110" s="20"/>
      <c r="H110" s="20">
        <v>1</v>
      </c>
      <c r="I110" s="20"/>
      <c r="J110" s="20"/>
      <c r="K110" s="20"/>
      <c r="L110" s="20"/>
      <c r="M110" s="20"/>
      <c r="N110" s="20"/>
      <c r="O110" s="20"/>
      <c r="P110" s="19"/>
      <c r="Q110" s="19"/>
      <c r="R110" s="21"/>
      <c r="S110" s="21"/>
      <c r="T110" s="21">
        <v>3</v>
      </c>
      <c r="U110" s="21"/>
      <c r="V110" s="22"/>
      <c r="W110" s="22"/>
      <c r="X110" s="22">
        <v>3</v>
      </c>
      <c r="Y110" s="22"/>
      <c r="Z110" s="23"/>
      <c r="AA110" s="23"/>
      <c r="AB110" s="23">
        <v>3</v>
      </c>
      <c r="AC110" s="23"/>
      <c r="AD110" s="24"/>
      <c r="AE110" s="24"/>
      <c r="AF110" s="24">
        <v>3</v>
      </c>
      <c r="AG110" s="24"/>
      <c r="AH110" s="25"/>
      <c r="AI110" s="25"/>
      <c r="AJ110" s="25"/>
      <c r="AK110" s="25">
        <v>4</v>
      </c>
      <c r="AL110" s="26"/>
      <c r="AM110" s="26"/>
      <c r="AN110" s="26">
        <v>3</v>
      </c>
      <c r="AO110" s="26"/>
      <c r="AP110" s="22"/>
      <c r="AQ110" s="22"/>
      <c r="AR110" s="22"/>
      <c r="AS110" s="22">
        <v>4</v>
      </c>
      <c r="AT110" s="27"/>
      <c r="AU110" s="27"/>
      <c r="AV110" s="27">
        <v>3</v>
      </c>
      <c r="AW110" s="27"/>
      <c r="AX110" s="21"/>
      <c r="AY110" s="21"/>
      <c r="AZ110" s="21"/>
      <c r="BA110" s="21">
        <v>4</v>
      </c>
      <c r="BB110" s="22"/>
      <c r="BC110" s="22"/>
      <c r="BD110" s="22"/>
      <c r="BE110" s="22">
        <v>4</v>
      </c>
      <c r="BF110" s="23"/>
      <c r="BG110" s="23"/>
      <c r="BH110" s="23">
        <v>3</v>
      </c>
      <c r="BI110" s="23"/>
      <c r="BJ110" s="24"/>
      <c r="BK110" s="24"/>
      <c r="BL110" s="24">
        <v>3</v>
      </c>
      <c r="BM110" s="24"/>
      <c r="BN110" s="25"/>
      <c r="BO110" s="25"/>
      <c r="BP110" s="25"/>
      <c r="BQ110" s="25">
        <v>4</v>
      </c>
      <c r="BR110" s="26"/>
      <c r="BS110" s="26"/>
      <c r="BT110" s="26"/>
      <c r="BU110" s="26">
        <v>4</v>
      </c>
    </row>
    <row r="111" spans="1:73">
      <c r="A111" s="17">
        <v>101</v>
      </c>
      <c r="B111" s="184">
        <v>73</v>
      </c>
      <c r="C111" s="631"/>
      <c r="D111" s="18"/>
      <c r="E111" s="19">
        <v>1</v>
      </c>
      <c r="F111" s="20"/>
      <c r="G111" s="20"/>
      <c r="H111" s="20">
        <v>1</v>
      </c>
      <c r="I111" s="20"/>
      <c r="J111" s="20"/>
      <c r="K111" s="20"/>
      <c r="L111" s="20"/>
      <c r="M111" s="20"/>
      <c r="N111" s="20"/>
      <c r="O111" s="20"/>
      <c r="P111" s="19"/>
      <c r="Q111" s="19"/>
      <c r="R111" s="21"/>
      <c r="S111" s="21"/>
      <c r="T111" s="21"/>
      <c r="U111" s="21">
        <v>4</v>
      </c>
      <c r="V111" s="22"/>
      <c r="W111" s="22"/>
      <c r="X111" s="22"/>
      <c r="Y111" s="22">
        <v>4</v>
      </c>
      <c r="Z111" s="23"/>
      <c r="AA111" s="23"/>
      <c r="AB111" s="23"/>
      <c r="AC111" s="23">
        <v>4</v>
      </c>
      <c r="AD111" s="24"/>
      <c r="AE111" s="24"/>
      <c r="AF111" s="24">
        <v>3</v>
      </c>
      <c r="AG111" s="24"/>
      <c r="AH111" s="25"/>
      <c r="AI111" s="25"/>
      <c r="AJ111" s="25">
        <v>3</v>
      </c>
      <c r="AK111" s="25"/>
      <c r="AL111" s="26"/>
      <c r="AM111" s="26"/>
      <c r="AN111" s="26"/>
      <c r="AO111" s="26">
        <v>4</v>
      </c>
      <c r="AP111" s="22"/>
      <c r="AQ111" s="22"/>
      <c r="AR111" s="22">
        <v>3</v>
      </c>
      <c r="AS111" s="22"/>
      <c r="AT111" s="27"/>
      <c r="AU111" s="27"/>
      <c r="AV111" s="27">
        <v>3</v>
      </c>
      <c r="AW111" s="27"/>
      <c r="AX111" s="21"/>
      <c r="AY111" s="21"/>
      <c r="AZ111" s="21">
        <v>3</v>
      </c>
      <c r="BA111" s="21"/>
      <c r="BB111" s="22"/>
      <c r="BC111" s="22"/>
      <c r="BD111" s="22">
        <v>3</v>
      </c>
      <c r="BE111" s="22"/>
      <c r="BF111" s="23"/>
      <c r="BG111" s="23"/>
      <c r="BH111" s="23">
        <v>3</v>
      </c>
      <c r="BI111" s="23"/>
      <c r="BJ111" s="24"/>
      <c r="BK111" s="24"/>
      <c r="BL111" s="24"/>
      <c r="BM111" s="24">
        <v>4</v>
      </c>
      <c r="BN111" s="25"/>
      <c r="BO111" s="25"/>
      <c r="BP111" s="25">
        <v>3</v>
      </c>
      <c r="BQ111" s="25"/>
      <c r="BR111" s="26"/>
      <c r="BS111" s="26"/>
      <c r="BT111" s="26"/>
      <c r="BU111" s="26">
        <v>4</v>
      </c>
    </row>
    <row r="112" spans="1:73">
      <c r="A112" s="17">
        <v>102</v>
      </c>
      <c r="B112" s="184">
        <v>74</v>
      </c>
      <c r="C112" s="631"/>
      <c r="D112" s="18">
        <v>1</v>
      </c>
      <c r="E112" s="19"/>
      <c r="F112" s="20"/>
      <c r="G112" s="20"/>
      <c r="H112" s="20">
        <v>1</v>
      </c>
      <c r="I112" s="20"/>
      <c r="J112" s="20"/>
      <c r="K112" s="20"/>
      <c r="L112" s="20"/>
      <c r="M112" s="20"/>
      <c r="N112" s="20"/>
      <c r="O112" s="20"/>
      <c r="P112" s="19"/>
      <c r="Q112" s="19"/>
      <c r="R112" s="21"/>
      <c r="S112" s="21"/>
      <c r="T112" s="21"/>
      <c r="U112" s="21">
        <v>4</v>
      </c>
      <c r="V112" s="22"/>
      <c r="W112" s="22"/>
      <c r="X112" s="22"/>
      <c r="Y112" s="22">
        <v>4</v>
      </c>
      <c r="Z112" s="23"/>
      <c r="AA112" s="23"/>
      <c r="AB112" s="23"/>
      <c r="AC112" s="23">
        <v>4</v>
      </c>
      <c r="AD112" s="24"/>
      <c r="AE112" s="24"/>
      <c r="AF112" s="24"/>
      <c r="AG112" s="24">
        <v>4</v>
      </c>
      <c r="AH112" s="25"/>
      <c r="AI112" s="25"/>
      <c r="AJ112" s="25"/>
      <c r="AK112" s="25">
        <v>4</v>
      </c>
      <c r="AL112" s="26"/>
      <c r="AM112" s="26"/>
      <c r="AN112" s="26"/>
      <c r="AO112" s="26">
        <v>4</v>
      </c>
      <c r="AP112" s="22"/>
      <c r="AQ112" s="22"/>
      <c r="AR112" s="22"/>
      <c r="AS112" s="22">
        <v>4</v>
      </c>
      <c r="AT112" s="27"/>
      <c r="AU112" s="27"/>
      <c r="AV112" s="27"/>
      <c r="AW112" s="27">
        <v>4</v>
      </c>
      <c r="AX112" s="21"/>
      <c r="AY112" s="21"/>
      <c r="AZ112" s="21"/>
      <c r="BA112" s="21">
        <v>4</v>
      </c>
      <c r="BB112" s="22"/>
      <c r="BC112" s="22"/>
      <c r="BD112" s="22">
        <v>3</v>
      </c>
      <c r="BE112" s="22"/>
      <c r="BF112" s="23"/>
      <c r="BG112" s="23"/>
      <c r="BH112" s="23">
        <v>3</v>
      </c>
      <c r="BI112" s="23"/>
      <c r="BJ112" s="24"/>
      <c r="BK112" s="24"/>
      <c r="BL112" s="24">
        <v>3</v>
      </c>
      <c r="BM112" s="24"/>
      <c r="BN112" s="25"/>
      <c r="BO112" s="25"/>
      <c r="BP112" s="25"/>
      <c r="BQ112" s="25">
        <v>4</v>
      </c>
      <c r="BR112" s="26"/>
      <c r="BS112" s="26"/>
      <c r="BT112" s="26">
        <v>3</v>
      </c>
      <c r="BU112" s="26"/>
    </row>
    <row r="113" spans="1:73">
      <c r="A113" s="17">
        <v>103</v>
      </c>
      <c r="B113" s="184">
        <v>75</v>
      </c>
      <c r="C113" s="631"/>
      <c r="D113" s="18"/>
      <c r="E113" s="19">
        <v>1</v>
      </c>
      <c r="F113" s="20"/>
      <c r="G113" s="20"/>
      <c r="H113" s="20"/>
      <c r="I113" s="20"/>
      <c r="J113" s="20">
        <v>1</v>
      </c>
      <c r="K113" s="20"/>
      <c r="L113" s="20"/>
      <c r="M113" s="20"/>
      <c r="N113" s="20"/>
      <c r="O113" s="20"/>
      <c r="P113" s="19"/>
      <c r="Q113" s="19"/>
      <c r="R113" s="21"/>
      <c r="S113" s="21"/>
      <c r="T113" s="21">
        <v>3</v>
      </c>
      <c r="U113" s="21"/>
      <c r="V113" s="22"/>
      <c r="W113" s="22"/>
      <c r="X113" s="22">
        <v>3</v>
      </c>
      <c r="Y113" s="22"/>
      <c r="Z113" s="23"/>
      <c r="AA113" s="23"/>
      <c r="AB113" s="23"/>
      <c r="AC113" s="23">
        <v>4</v>
      </c>
      <c r="AD113" s="24"/>
      <c r="AE113" s="24"/>
      <c r="AF113" s="24"/>
      <c r="AG113" s="24">
        <v>4</v>
      </c>
      <c r="AH113" s="25"/>
      <c r="AI113" s="25"/>
      <c r="AJ113" s="25"/>
      <c r="AK113" s="25">
        <v>4</v>
      </c>
      <c r="AL113" s="26"/>
      <c r="AM113" s="26"/>
      <c r="AN113" s="26"/>
      <c r="AO113" s="26">
        <v>4</v>
      </c>
      <c r="AP113" s="22"/>
      <c r="AQ113" s="22"/>
      <c r="AR113" s="22"/>
      <c r="AS113" s="22">
        <v>4</v>
      </c>
      <c r="AT113" s="27"/>
      <c r="AU113" s="27"/>
      <c r="AV113" s="27">
        <v>3</v>
      </c>
      <c r="AW113" s="27"/>
      <c r="AX113" s="21"/>
      <c r="AY113" s="21"/>
      <c r="AZ113" s="21"/>
      <c r="BA113" s="21">
        <v>4</v>
      </c>
      <c r="BB113" s="22"/>
      <c r="BC113" s="22"/>
      <c r="BD113" s="22"/>
      <c r="BE113" s="22">
        <v>4</v>
      </c>
      <c r="BF113" s="23"/>
      <c r="BG113" s="23"/>
      <c r="BH113" s="23"/>
      <c r="BI113" s="23">
        <v>4</v>
      </c>
      <c r="BJ113" s="24"/>
      <c r="BK113" s="24"/>
      <c r="BL113" s="24"/>
      <c r="BM113" s="24">
        <v>4</v>
      </c>
      <c r="BN113" s="25"/>
      <c r="BO113" s="25"/>
      <c r="BP113" s="25"/>
      <c r="BQ113" s="25">
        <v>4</v>
      </c>
      <c r="BR113" s="26"/>
      <c r="BS113" s="26"/>
      <c r="BT113" s="26"/>
      <c r="BU113" s="26">
        <v>4</v>
      </c>
    </row>
    <row r="114" spans="1:73">
      <c r="A114" s="17">
        <v>104</v>
      </c>
      <c r="B114" s="184">
        <v>76</v>
      </c>
      <c r="C114" s="631"/>
      <c r="D114" s="18"/>
      <c r="E114" s="19">
        <v>1</v>
      </c>
      <c r="F114" s="20"/>
      <c r="G114" s="20"/>
      <c r="H114" s="20"/>
      <c r="I114" s="20"/>
      <c r="J114" s="20">
        <v>1</v>
      </c>
      <c r="K114" s="20"/>
      <c r="L114" s="20"/>
      <c r="M114" s="20"/>
      <c r="N114" s="20"/>
      <c r="O114" s="20"/>
      <c r="P114" s="19"/>
      <c r="Q114" s="19"/>
      <c r="R114" s="21"/>
      <c r="S114" s="21"/>
      <c r="T114" s="21">
        <v>3</v>
      </c>
      <c r="U114" s="21"/>
      <c r="V114" s="22"/>
      <c r="W114" s="22"/>
      <c r="X114" s="22">
        <v>3</v>
      </c>
      <c r="Y114" s="22"/>
      <c r="Z114" s="23"/>
      <c r="AA114" s="23"/>
      <c r="AB114" s="23">
        <v>3</v>
      </c>
      <c r="AC114" s="23"/>
      <c r="AD114" s="24"/>
      <c r="AE114" s="24"/>
      <c r="AF114" s="24">
        <v>3</v>
      </c>
      <c r="AG114" s="24"/>
      <c r="AH114" s="25"/>
      <c r="AI114" s="25"/>
      <c r="AJ114" s="25"/>
      <c r="AK114" s="25">
        <v>4</v>
      </c>
      <c r="AL114" s="26"/>
      <c r="AM114" s="26"/>
      <c r="AN114" s="26"/>
      <c r="AO114" s="26">
        <v>4</v>
      </c>
      <c r="AP114" s="22"/>
      <c r="AQ114" s="22"/>
      <c r="AR114" s="22">
        <v>3</v>
      </c>
      <c r="AS114" s="22"/>
      <c r="AT114" s="27"/>
      <c r="AU114" s="27"/>
      <c r="AV114" s="27"/>
      <c r="AW114" s="27">
        <v>4</v>
      </c>
      <c r="AX114" s="21"/>
      <c r="AY114" s="21"/>
      <c r="AZ114" s="21"/>
      <c r="BA114" s="21">
        <v>4</v>
      </c>
      <c r="BB114" s="22"/>
      <c r="BC114" s="22"/>
      <c r="BD114" s="22"/>
      <c r="BE114" s="22">
        <v>4</v>
      </c>
      <c r="BF114" s="23"/>
      <c r="BG114" s="23"/>
      <c r="BH114" s="23"/>
      <c r="BI114" s="23">
        <v>4</v>
      </c>
      <c r="BJ114" s="24"/>
      <c r="BK114" s="24"/>
      <c r="BL114" s="24"/>
      <c r="BM114" s="24">
        <v>4</v>
      </c>
      <c r="BN114" s="25"/>
      <c r="BO114" s="25"/>
      <c r="BP114" s="25"/>
      <c r="BQ114" s="25">
        <v>4</v>
      </c>
      <c r="BR114" s="26"/>
      <c r="BS114" s="26"/>
      <c r="BT114" s="26"/>
      <c r="BU114" s="26">
        <v>4</v>
      </c>
    </row>
    <row r="115" spans="1:73">
      <c r="A115" s="17">
        <v>105</v>
      </c>
      <c r="B115" s="184">
        <v>77</v>
      </c>
      <c r="C115" s="631"/>
      <c r="D115" s="18">
        <v>1</v>
      </c>
      <c r="E115" s="19"/>
      <c r="F115" s="20"/>
      <c r="G115" s="20"/>
      <c r="H115" s="20"/>
      <c r="I115" s="20"/>
      <c r="J115" s="20">
        <v>1</v>
      </c>
      <c r="K115" s="20"/>
      <c r="L115" s="20"/>
      <c r="M115" s="20"/>
      <c r="N115" s="20"/>
      <c r="O115" s="20"/>
      <c r="P115" s="19"/>
      <c r="Q115" s="19"/>
      <c r="R115" s="21"/>
      <c r="S115" s="21"/>
      <c r="T115" s="21">
        <v>3</v>
      </c>
      <c r="U115" s="21"/>
      <c r="V115" s="22"/>
      <c r="W115" s="22"/>
      <c r="X115" s="22"/>
      <c r="Y115" s="22">
        <v>4</v>
      </c>
      <c r="Z115" s="23"/>
      <c r="AA115" s="23"/>
      <c r="AB115" s="23"/>
      <c r="AC115" s="23">
        <v>4</v>
      </c>
      <c r="AD115" s="24"/>
      <c r="AE115" s="24"/>
      <c r="AF115" s="24">
        <v>3</v>
      </c>
      <c r="AG115" s="24"/>
      <c r="AH115" s="25"/>
      <c r="AI115" s="25"/>
      <c r="AJ115" s="25"/>
      <c r="AK115" s="25">
        <v>4</v>
      </c>
      <c r="AL115" s="26"/>
      <c r="AM115" s="26"/>
      <c r="AN115" s="26"/>
      <c r="AO115" s="26">
        <v>4</v>
      </c>
      <c r="AP115" s="22"/>
      <c r="AQ115" s="22"/>
      <c r="AR115" s="22">
        <v>3</v>
      </c>
      <c r="AS115" s="22"/>
      <c r="AT115" s="27"/>
      <c r="AU115" s="27"/>
      <c r="AV115" s="27">
        <v>3</v>
      </c>
      <c r="AW115" s="27"/>
      <c r="AX115" s="21"/>
      <c r="AY115" s="21"/>
      <c r="AZ115" s="21"/>
      <c r="BA115" s="21">
        <v>4</v>
      </c>
      <c r="BB115" s="22"/>
      <c r="BC115" s="22"/>
      <c r="BD115" s="22">
        <v>3</v>
      </c>
      <c r="BE115" s="22"/>
      <c r="BF115" s="23"/>
      <c r="BG115" s="23"/>
      <c r="BH115" s="23">
        <v>3</v>
      </c>
      <c r="BI115" s="23"/>
      <c r="BJ115" s="24"/>
      <c r="BK115" s="24"/>
      <c r="BL115" s="24">
        <v>3</v>
      </c>
      <c r="BM115" s="24"/>
      <c r="BN115" s="25"/>
      <c r="BO115" s="25"/>
      <c r="BP115" s="25"/>
      <c r="BQ115" s="25">
        <v>4</v>
      </c>
      <c r="BR115" s="26"/>
      <c r="BS115" s="26"/>
      <c r="BT115" s="26"/>
      <c r="BU115" s="26">
        <v>4</v>
      </c>
    </row>
    <row r="116" spans="1:73">
      <c r="A116" s="17">
        <v>106</v>
      </c>
      <c r="B116" s="184">
        <v>78</v>
      </c>
      <c r="C116" s="631"/>
      <c r="D116" s="18">
        <v>1</v>
      </c>
      <c r="E116" s="19"/>
      <c r="F116" s="20"/>
      <c r="G116" s="20"/>
      <c r="H116" s="20">
        <v>1</v>
      </c>
      <c r="I116" s="20"/>
      <c r="J116" s="20"/>
      <c r="K116" s="20"/>
      <c r="L116" s="20"/>
      <c r="M116" s="20"/>
      <c r="N116" s="20"/>
      <c r="O116" s="20"/>
      <c r="P116" s="19"/>
      <c r="Q116" s="19"/>
      <c r="R116" s="21"/>
      <c r="S116" s="21"/>
      <c r="T116" s="21">
        <v>3</v>
      </c>
      <c r="U116" s="21"/>
      <c r="V116" s="22"/>
      <c r="W116" s="22"/>
      <c r="X116" s="22">
        <v>3</v>
      </c>
      <c r="Y116" s="22"/>
      <c r="Z116" s="23"/>
      <c r="AA116" s="23"/>
      <c r="AB116" s="23">
        <v>3</v>
      </c>
      <c r="AC116" s="23"/>
      <c r="AD116" s="24"/>
      <c r="AE116" s="24"/>
      <c r="AF116" s="24">
        <v>3</v>
      </c>
      <c r="AG116" s="24"/>
      <c r="AH116" s="25"/>
      <c r="AI116" s="25"/>
      <c r="AJ116" s="25">
        <v>3</v>
      </c>
      <c r="AK116" s="25"/>
      <c r="AL116" s="26"/>
      <c r="AM116" s="26"/>
      <c r="AN116" s="26">
        <v>3</v>
      </c>
      <c r="AO116" s="26"/>
      <c r="AP116" s="22"/>
      <c r="AQ116" s="22"/>
      <c r="AR116" s="22">
        <v>3</v>
      </c>
      <c r="AS116" s="22"/>
      <c r="AT116" s="27"/>
      <c r="AU116" s="27"/>
      <c r="AV116" s="27">
        <v>3</v>
      </c>
      <c r="AW116" s="27"/>
      <c r="AX116" s="21"/>
      <c r="AY116" s="21"/>
      <c r="AZ116" s="21">
        <v>3</v>
      </c>
      <c r="BA116" s="21"/>
      <c r="BB116" s="22"/>
      <c r="BC116" s="22"/>
      <c r="BD116" s="22">
        <v>3</v>
      </c>
      <c r="BE116" s="22"/>
      <c r="BF116" s="23"/>
      <c r="BG116" s="23"/>
      <c r="BH116" s="23">
        <v>3</v>
      </c>
      <c r="BI116" s="23"/>
      <c r="BJ116" s="24"/>
      <c r="BK116" s="24"/>
      <c r="BL116" s="24">
        <v>3</v>
      </c>
      <c r="BM116" s="24"/>
      <c r="BN116" s="25"/>
      <c r="BO116" s="25"/>
      <c r="BP116" s="25">
        <v>3</v>
      </c>
      <c r="BQ116" s="25"/>
      <c r="BR116" s="26"/>
      <c r="BS116" s="26"/>
      <c r="BT116" s="26">
        <v>3</v>
      </c>
      <c r="BU116" s="26"/>
    </row>
    <row r="117" spans="1:73">
      <c r="A117" s="17">
        <v>107</v>
      </c>
      <c r="B117" s="184">
        <v>79</v>
      </c>
      <c r="C117" s="631"/>
      <c r="D117" s="18">
        <v>1</v>
      </c>
      <c r="E117" s="19"/>
      <c r="F117" s="20"/>
      <c r="G117" s="20"/>
      <c r="H117" s="20">
        <v>1</v>
      </c>
      <c r="I117" s="20"/>
      <c r="J117" s="20"/>
      <c r="K117" s="20"/>
      <c r="L117" s="20"/>
      <c r="M117" s="20"/>
      <c r="N117" s="20"/>
      <c r="O117" s="20"/>
      <c r="P117" s="19"/>
      <c r="Q117" s="19"/>
      <c r="R117" s="21"/>
      <c r="S117" s="21"/>
      <c r="T117" s="21">
        <v>3</v>
      </c>
      <c r="U117" s="21"/>
      <c r="V117" s="22"/>
      <c r="W117" s="22"/>
      <c r="X117" s="22">
        <v>3</v>
      </c>
      <c r="Y117" s="22"/>
      <c r="Z117" s="23"/>
      <c r="AA117" s="23"/>
      <c r="AB117" s="23">
        <v>3</v>
      </c>
      <c r="AC117" s="23"/>
      <c r="AD117" s="24"/>
      <c r="AE117" s="24"/>
      <c r="AF117" s="24"/>
      <c r="AG117" s="24">
        <v>4</v>
      </c>
      <c r="AH117" s="25"/>
      <c r="AI117" s="25"/>
      <c r="AJ117" s="25">
        <v>3</v>
      </c>
      <c r="AK117" s="25"/>
      <c r="AL117" s="26"/>
      <c r="AM117" s="26"/>
      <c r="AN117" s="26">
        <v>3</v>
      </c>
      <c r="AO117" s="26"/>
      <c r="AP117" s="22"/>
      <c r="AQ117" s="22"/>
      <c r="AR117" s="22">
        <v>3</v>
      </c>
      <c r="AS117" s="22"/>
      <c r="AT117" s="27"/>
      <c r="AU117" s="27"/>
      <c r="AV117" s="27">
        <v>3</v>
      </c>
      <c r="AW117" s="27"/>
      <c r="AX117" s="21"/>
      <c r="AY117" s="21"/>
      <c r="AZ117" s="21">
        <v>3</v>
      </c>
      <c r="BA117" s="21"/>
      <c r="BB117" s="22"/>
      <c r="BC117" s="22"/>
      <c r="BD117" s="22">
        <v>3</v>
      </c>
      <c r="BE117" s="22"/>
      <c r="BF117" s="23"/>
      <c r="BG117" s="23"/>
      <c r="BH117" s="23">
        <v>3</v>
      </c>
      <c r="BI117" s="23"/>
      <c r="BJ117" s="24"/>
      <c r="BK117" s="24"/>
      <c r="BL117" s="24">
        <v>3</v>
      </c>
      <c r="BM117" s="24"/>
      <c r="BN117" s="25"/>
      <c r="BO117" s="25"/>
      <c r="BP117" s="25"/>
      <c r="BQ117" s="25">
        <v>4</v>
      </c>
      <c r="BR117" s="26"/>
      <c r="BS117" s="26"/>
      <c r="BT117" s="26">
        <v>3</v>
      </c>
      <c r="BU117" s="26"/>
    </row>
    <row r="118" spans="1:73">
      <c r="A118" s="17">
        <v>108</v>
      </c>
      <c r="B118" s="184">
        <v>80</v>
      </c>
      <c r="C118" s="631"/>
      <c r="D118" s="18"/>
      <c r="E118" s="19">
        <v>1</v>
      </c>
      <c r="F118" s="20"/>
      <c r="G118" s="20"/>
      <c r="H118" s="20">
        <v>1</v>
      </c>
      <c r="I118" s="20"/>
      <c r="J118" s="20"/>
      <c r="K118" s="20"/>
      <c r="L118" s="20"/>
      <c r="M118" s="20"/>
      <c r="N118" s="20"/>
      <c r="O118" s="20"/>
      <c r="P118" s="19"/>
      <c r="Q118" s="19"/>
      <c r="R118" s="21"/>
      <c r="S118" s="21"/>
      <c r="T118" s="21"/>
      <c r="U118" s="21">
        <v>4</v>
      </c>
      <c r="V118" s="22"/>
      <c r="W118" s="22"/>
      <c r="X118" s="22"/>
      <c r="Y118" s="22">
        <v>4</v>
      </c>
      <c r="Z118" s="23"/>
      <c r="AA118" s="23"/>
      <c r="AB118" s="23"/>
      <c r="AC118" s="23">
        <v>4</v>
      </c>
      <c r="AD118" s="24"/>
      <c r="AE118" s="24"/>
      <c r="AF118" s="24"/>
      <c r="AG118" s="24">
        <v>4</v>
      </c>
      <c r="AH118" s="25"/>
      <c r="AI118" s="25"/>
      <c r="AJ118" s="25"/>
      <c r="AK118" s="25">
        <v>4</v>
      </c>
      <c r="AL118" s="26"/>
      <c r="AM118" s="26"/>
      <c r="AN118" s="26"/>
      <c r="AO118" s="26">
        <v>4</v>
      </c>
      <c r="AP118" s="22"/>
      <c r="AQ118" s="22"/>
      <c r="AR118" s="22"/>
      <c r="AS118" s="22">
        <v>4</v>
      </c>
      <c r="AT118" s="27"/>
      <c r="AU118" s="27"/>
      <c r="AV118" s="27"/>
      <c r="AW118" s="27">
        <v>4</v>
      </c>
      <c r="AX118" s="21"/>
      <c r="AY118" s="21"/>
      <c r="AZ118" s="21"/>
      <c r="BA118" s="21">
        <v>4</v>
      </c>
      <c r="BB118" s="22"/>
      <c r="BC118" s="22"/>
      <c r="BD118" s="22"/>
      <c r="BE118" s="22">
        <v>4</v>
      </c>
      <c r="BF118" s="23"/>
      <c r="BG118" s="23"/>
      <c r="BH118" s="23">
        <v>3</v>
      </c>
      <c r="BI118" s="23"/>
      <c r="BJ118" s="24"/>
      <c r="BK118" s="24"/>
      <c r="BL118" s="24"/>
      <c r="BM118" s="24">
        <v>4</v>
      </c>
      <c r="BN118" s="25"/>
      <c r="BO118" s="25"/>
      <c r="BP118" s="25"/>
      <c r="BQ118" s="25">
        <v>4</v>
      </c>
      <c r="BR118" s="26"/>
      <c r="BS118" s="26"/>
      <c r="BT118" s="26"/>
      <c r="BU118" s="26">
        <v>4</v>
      </c>
    </row>
    <row r="119" spans="1:73">
      <c r="A119" s="17">
        <v>109</v>
      </c>
      <c r="B119" s="184">
        <v>81</v>
      </c>
      <c r="C119" s="631"/>
      <c r="D119" s="18"/>
      <c r="E119" s="19">
        <v>1</v>
      </c>
      <c r="F119" s="20"/>
      <c r="G119" s="20"/>
      <c r="H119" s="20">
        <v>1</v>
      </c>
      <c r="I119" s="20"/>
      <c r="J119" s="20"/>
      <c r="K119" s="20"/>
      <c r="L119" s="20"/>
      <c r="M119" s="20"/>
      <c r="N119" s="20"/>
      <c r="O119" s="20"/>
      <c r="P119" s="19"/>
      <c r="Q119" s="19"/>
      <c r="R119" s="21"/>
      <c r="S119" s="21"/>
      <c r="T119" s="21"/>
      <c r="U119" s="21">
        <v>4</v>
      </c>
      <c r="V119" s="22"/>
      <c r="W119" s="22"/>
      <c r="X119" s="22">
        <v>3</v>
      </c>
      <c r="Y119" s="22"/>
      <c r="Z119" s="23"/>
      <c r="AA119" s="23"/>
      <c r="AB119" s="23">
        <v>3</v>
      </c>
      <c r="AC119" s="23"/>
      <c r="AD119" s="24"/>
      <c r="AE119" s="24"/>
      <c r="AF119" s="24"/>
      <c r="AG119" s="24">
        <v>4</v>
      </c>
      <c r="AH119" s="25"/>
      <c r="AI119" s="25"/>
      <c r="AJ119" s="25"/>
      <c r="AK119" s="25">
        <v>4</v>
      </c>
      <c r="AL119" s="26"/>
      <c r="AM119" s="26"/>
      <c r="AN119" s="26"/>
      <c r="AO119" s="26">
        <v>4</v>
      </c>
      <c r="AP119" s="22"/>
      <c r="AQ119" s="22"/>
      <c r="AR119" s="22">
        <v>3</v>
      </c>
      <c r="AS119" s="22"/>
      <c r="AT119" s="27"/>
      <c r="AU119" s="27"/>
      <c r="AV119" s="27">
        <v>3</v>
      </c>
      <c r="AW119" s="27"/>
      <c r="AX119" s="21"/>
      <c r="AY119" s="21"/>
      <c r="AZ119" s="21"/>
      <c r="BA119" s="21">
        <v>4</v>
      </c>
      <c r="BB119" s="22"/>
      <c r="BC119" s="22"/>
      <c r="BD119" s="22">
        <v>3</v>
      </c>
      <c r="BE119" s="22"/>
      <c r="BF119" s="23"/>
      <c r="BG119" s="23"/>
      <c r="BH119" s="23"/>
      <c r="BI119" s="23">
        <v>4</v>
      </c>
      <c r="BJ119" s="24"/>
      <c r="BK119" s="24"/>
      <c r="BL119" s="24">
        <v>3</v>
      </c>
      <c r="BM119" s="24"/>
      <c r="BN119" s="25"/>
      <c r="BO119" s="25"/>
      <c r="BP119" s="25"/>
      <c r="BQ119" s="25">
        <v>4</v>
      </c>
      <c r="BR119" s="26"/>
      <c r="BS119" s="26"/>
      <c r="BT119" s="26">
        <v>3</v>
      </c>
      <c r="BU119" s="26"/>
    </row>
    <row r="120" spans="1:73">
      <c r="A120" s="17">
        <v>110</v>
      </c>
      <c r="B120" s="184">
        <v>82</v>
      </c>
      <c r="C120" s="631"/>
      <c r="D120" s="18"/>
      <c r="E120" s="19">
        <v>1</v>
      </c>
      <c r="F120" s="20"/>
      <c r="G120" s="20"/>
      <c r="H120" s="20"/>
      <c r="I120" s="20"/>
      <c r="J120" s="20"/>
      <c r="K120" s="20">
        <v>1</v>
      </c>
      <c r="L120" s="20"/>
      <c r="M120" s="20"/>
      <c r="N120" s="20"/>
      <c r="O120" s="20"/>
      <c r="P120" s="19"/>
      <c r="Q120" s="19"/>
      <c r="R120" s="21"/>
      <c r="S120" s="21"/>
      <c r="T120" s="21">
        <v>3</v>
      </c>
      <c r="U120" s="21"/>
      <c r="V120" s="22"/>
      <c r="W120" s="22"/>
      <c r="X120" s="22"/>
      <c r="Y120" s="22">
        <v>4</v>
      </c>
      <c r="Z120" s="23"/>
      <c r="AA120" s="23"/>
      <c r="AB120" s="23"/>
      <c r="AC120" s="23">
        <v>4</v>
      </c>
      <c r="AD120" s="24"/>
      <c r="AE120" s="24"/>
      <c r="AF120" s="24">
        <v>3</v>
      </c>
      <c r="AG120" s="24"/>
      <c r="AH120" s="25"/>
      <c r="AI120" s="25"/>
      <c r="AJ120" s="25"/>
      <c r="AK120" s="25">
        <v>4</v>
      </c>
      <c r="AL120" s="26"/>
      <c r="AM120" s="26"/>
      <c r="AN120" s="26">
        <v>3</v>
      </c>
      <c r="AO120" s="26"/>
      <c r="AP120" s="22"/>
      <c r="AQ120" s="22"/>
      <c r="AR120" s="22"/>
      <c r="AS120" s="22">
        <v>4</v>
      </c>
      <c r="AT120" s="27"/>
      <c r="AU120" s="27"/>
      <c r="AV120" s="27"/>
      <c r="AW120" s="27">
        <v>4</v>
      </c>
      <c r="AX120" s="21"/>
      <c r="AY120" s="21"/>
      <c r="AZ120" s="21">
        <v>3</v>
      </c>
      <c r="BA120" s="21"/>
      <c r="BB120" s="22"/>
      <c r="BC120" s="22"/>
      <c r="BD120" s="22">
        <v>3</v>
      </c>
      <c r="BE120" s="22"/>
      <c r="BF120" s="23"/>
      <c r="BG120" s="23"/>
      <c r="BH120" s="23">
        <v>3</v>
      </c>
      <c r="BI120" s="23"/>
      <c r="BJ120" s="24"/>
      <c r="BK120" s="24"/>
      <c r="BL120" s="24"/>
      <c r="BM120" s="24">
        <v>4</v>
      </c>
      <c r="BN120" s="25"/>
      <c r="BO120" s="25"/>
      <c r="BP120" s="25">
        <v>3</v>
      </c>
      <c r="BQ120" s="25"/>
      <c r="BR120" s="26"/>
      <c r="BS120" s="26"/>
      <c r="BT120" s="26">
        <v>3</v>
      </c>
      <c r="BU120" s="26"/>
    </row>
    <row r="121" spans="1:73">
      <c r="A121" s="17">
        <v>111</v>
      </c>
      <c r="B121" s="184">
        <v>83</v>
      </c>
      <c r="C121" s="631"/>
      <c r="D121" s="18">
        <v>1</v>
      </c>
      <c r="E121" s="19"/>
      <c r="F121" s="20"/>
      <c r="G121" s="20"/>
      <c r="H121" s="20"/>
      <c r="I121" s="20">
        <v>1</v>
      </c>
      <c r="J121" s="20"/>
      <c r="K121" s="20"/>
      <c r="L121" s="20"/>
      <c r="M121" s="20"/>
      <c r="N121" s="20"/>
      <c r="O121" s="20"/>
      <c r="P121" s="19"/>
      <c r="Q121" s="19"/>
      <c r="R121" s="21"/>
      <c r="S121" s="21"/>
      <c r="T121" s="21">
        <v>3</v>
      </c>
      <c r="U121" s="21"/>
      <c r="V121" s="22"/>
      <c r="W121" s="22"/>
      <c r="X121" s="22">
        <v>3</v>
      </c>
      <c r="Y121" s="22"/>
      <c r="Z121" s="23"/>
      <c r="AA121" s="23"/>
      <c r="AB121" s="23">
        <v>3</v>
      </c>
      <c r="AC121" s="23"/>
      <c r="AD121" s="24"/>
      <c r="AE121" s="24"/>
      <c r="AF121" s="24">
        <v>3</v>
      </c>
      <c r="AG121" s="24"/>
      <c r="AH121" s="25"/>
      <c r="AI121" s="25"/>
      <c r="AJ121" s="25">
        <v>3</v>
      </c>
      <c r="AK121" s="25"/>
      <c r="AL121" s="26"/>
      <c r="AM121" s="26"/>
      <c r="AN121" s="26">
        <v>3</v>
      </c>
      <c r="AO121" s="26"/>
      <c r="AP121" s="22"/>
      <c r="AQ121" s="22">
        <v>2</v>
      </c>
      <c r="AR121" s="22"/>
      <c r="AS121" s="22"/>
      <c r="AT121" s="27"/>
      <c r="AU121" s="27"/>
      <c r="AV121" s="27">
        <v>3</v>
      </c>
      <c r="AW121" s="27"/>
      <c r="AX121" s="21"/>
      <c r="AY121" s="21"/>
      <c r="AZ121" s="21">
        <v>3</v>
      </c>
      <c r="BA121" s="21"/>
      <c r="BB121" s="22"/>
      <c r="BC121" s="22"/>
      <c r="BD121" s="22">
        <v>3</v>
      </c>
      <c r="BE121" s="22"/>
      <c r="BF121" s="23"/>
      <c r="BG121" s="23"/>
      <c r="BH121" s="23">
        <v>3</v>
      </c>
      <c r="BI121" s="23"/>
      <c r="BJ121" s="24"/>
      <c r="BK121" s="24"/>
      <c r="BL121" s="24">
        <v>3</v>
      </c>
      <c r="BM121" s="24"/>
      <c r="BN121" s="25"/>
      <c r="BO121" s="25">
        <v>2</v>
      </c>
      <c r="BP121" s="25"/>
      <c r="BQ121" s="25"/>
      <c r="BR121" s="26"/>
      <c r="BS121" s="26"/>
      <c r="BT121" s="26">
        <v>3</v>
      </c>
      <c r="BU121" s="26"/>
    </row>
    <row r="122" spans="1:73">
      <c r="A122" s="17">
        <v>112</v>
      </c>
      <c r="B122" s="184">
        <v>84</v>
      </c>
      <c r="C122" s="631"/>
      <c r="D122" s="18"/>
      <c r="E122" s="19">
        <v>1</v>
      </c>
      <c r="F122" s="20"/>
      <c r="G122" s="20"/>
      <c r="H122" s="20"/>
      <c r="I122" s="20">
        <v>1</v>
      </c>
      <c r="J122" s="20"/>
      <c r="K122" s="20"/>
      <c r="L122" s="20"/>
      <c r="M122" s="20"/>
      <c r="N122" s="20"/>
      <c r="O122" s="20"/>
      <c r="P122" s="19"/>
      <c r="Q122" s="19"/>
      <c r="R122" s="21"/>
      <c r="S122" s="21"/>
      <c r="T122" s="21"/>
      <c r="U122" s="21">
        <v>4</v>
      </c>
      <c r="V122" s="22"/>
      <c r="W122" s="22"/>
      <c r="X122" s="22">
        <v>3</v>
      </c>
      <c r="Y122" s="22"/>
      <c r="Z122" s="23"/>
      <c r="AA122" s="23"/>
      <c r="AB122" s="23"/>
      <c r="AC122" s="23">
        <v>4</v>
      </c>
      <c r="AD122" s="24"/>
      <c r="AE122" s="24"/>
      <c r="AF122" s="24"/>
      <c r="AG122" s="24">
        <v>4</v>
      </c>
      <c r="AH122" s="25"/>
      <c r="AI122" s="25"/>
      <c r="AJ122" s="25"/>
      <c r="AK122" s="25">
        <v>4</v>
      </c>
      <c r="AL122" s="26"/>
      <c r="AM122" s="26"/>
      <c r="AN122" s="26"/>
      <c r="AO122" s="26">
        <v>4</v>
      </c>
      <c r="AP122" s="22"/>
      <c r="AQ122" s="22"/>
      <c r="AR122" s="22"/>
      <c r="AS122" s="22">
        <v>4</v>
      </c>
      <c r="AT122" s="27"/>
      <c r="AU122" s="27"/>
      <c r="AV122" s="27"/>
      <c r="AW122" s="27">
        <v>4</v>
      </c>
      <c r="AX122" s="21"/>
      <c r="AY122" s="21"/>
      <c r="AZ122" s="21">
        <v>3</v>
      </c>
      <c r="BA122" s="21"/>
      <c r="BB122" s="22"/>
      <c r="BC122" s="22"/>
      <c r="BD122" s="22"/>
      <c r="BE122" s="22">
        <v>4</v>
      </c>
      <c r="BF122" s="23"/>
      <c r="BG122" s="23"/>
      <c r="BH122" s="23"/>
      <c r="BI122" s="23">
        <v>4</v>
      </c>
      <c r="BJ122" s="24"/>
      <c r="BK122" s="24"/>
      <c r="BL122" s="24"/>
      <c r="BM122" s="24">
        <v>4</v>
      </c>
      <c r="BN122" s="25"/>
      <c r="BO122" s="25"/>
      <c r="BP122" s="25"/>
      <c r="BQ122" s="25">
        <v>4</v>
      </c>
      <c r="BR122" s="26"/>
      <c r="BS122" s="26"/>
      <c r="BT122" s="26"/>
      <c r="BU122" s="26">
        <v>4</v>
      </c>
    </row>
    <row r="123" spans="1:73">
      <c r="A123" s="17">
        <v>113</v>
      </c>
      <c r="B123" s="184">
        <v>85</v>
      </c>
      <c r="C123" s="631"/>
      <c r="D123" s="18">
        <v>1</v>
      </c>
      <c r="E123" s="19"/>
      <c r="F123" s="20"/>
      <c r="G123" s="20"/>
      <c r="H123" s="20">
        <v>1</v>
      </c>
      <c r="I123" s="20"/>
      <c r="J123" s="20"/>
      <c r="K123" s="20"/>
      <c r="L123" s="20"/>
      <c r="M123" s="20"/>
      <c r="N123" s="20"/>
      <c r="O123" s="20"/>
      <c r="P123" s="19"/>
      <c r="Q123" s="19"/>
      <c r="R123" s="21"/>
      <c r="S123" s="21"/>
      <c r="T123" s="21">
        <v>3</v>
      </c>
      <c r="U123" s="21"/>
      <c r="V123" s="22"/>
      <c r="W123" s="22"/>
      <c r="X123" s="22">
        <v>3</v>
      </c>
      <c r="Y123" s="22"/>
      <c r="Z123" s="23"/>
      <c r="AA123" s="23"/>
      <c r="AB123" s="23">
        <v>3</v>
      </c>
      <c r="AC123" s="23"/>
      <c r="AD123" s="24"/>
      <c r="AE123" s="24"/>
      <c r="AF123" s="24">
        <v>3</v>
      </c>
      <c r="AG123" s="24"/>
      <c r="AH123" s="25"/>
      <c r="AI123" s="25"/>
      <c r="AJ123" s="25"/>
      <c r="AK123" s="25">
        <v>4</v>
      </c>
      <c r="AL123" s="26"/>
      <c r="AM123" s="26"/>
      <c r="AN123" s="26">
        <v>3</v>
      </c>
      <c r="AO123" s="26"/>
      <c r="AP123" s="22"/>
      <c r="AQ123" s="22"/>
      <c r="AR123" s="22">
        <v>3</v>
      </c>
      <c r="AS123" s="22"/>
      <c r="AT123" s="27"/>
      <c r="AU123" s="27"/>
      <c r="AV123" s="27"/>
      <c r="AW123" s="27">
        <v>4</v>
      </c>
      <c r="AX123" s="21"/>
      <c r="AY123" s="21"/>
      <c r="AZ123" s="21">
        <v>3</v>
      </c>
      <c r="BA123" s="21"/>
      <c r="BB123" s="22"/>
      <c r="BC123" s="22"/>
      <c r="BD123" s="22">
        <v>3</v>
      </c>
      <c r="BE123" s="22"/>
      <c r="BF123" s="23"/>
      <c r="BG123" s="23"/>
      <c r="BH123" s="23">
        <v>3</v>
      </c>
      <c r="BI123" s="23"/>
      <c r="BJ123" s="24"/>
      <c r="BK123" s="24"/>
      <c r="BL123" s="24">
        <v>3</v>
      </c>
      <c r="BM123" s="24"/>
      <c r="BN123" s="25"/>
      <c r="BO123" s="25"/>
      <c r="BP123" s="25">
        <v>3</v>
      </c>
      <c r="BQ123" s="25"/>
      <c r="BR123" s="26"/>
      <c r="BS123" s="26"/>
      <c r="BT123" s="26">
        <v>3</v>
      </c>
      <c r="BU123" s="26"/>
    </row>
    <row r="124" spans="1:73">
      <c r="A124" s="17">
        <v>114</v>
      </c>
      <c r="B124" s="184">
        <v>86</v>
      </c>
      <c r="C124" s="631"/>
      <c r="D124" s="18">
        <v>1</v>
      </c>
      <c r="E124" s="19"/>
      <c r="F124" s="20"/>
      <c r="G124" s="20">
        <v>1</v>
      </c>
      <c r="H124" s="20"/>
      <c r="I124" s="20"/>
      <c r="J124" s="20"/>
      <c r="K124" s="20"/>
      <c r="L124" s="20"/>
      <c r="M124" s="20"/>
      <c r="N124" s="20"/>
      <c r="O124" s="20"/>
      <c r="P124" s="19"/>
      <c r="Q124" s="19"/>
      <c r="R124" s="21"/>
      <c r="S124" s="21"/>
      <c r="T124" s="21">
        <v>3</v>
      </c>
      <c r="U124" s="21"/>
      <c r="V124" s="22"/>
      <c r="W124" s="22"/>
      <c r="X124" s="22">
        <v>3</v>
      </c>
      <c r="Y124" s="22"/>
      <c r="Z124" s="23"/>
      <c r="AA124" s="23"/>
      <c r="AB124" s="23">
        <v>3</v>
      </c>
      <c r="AC124" s="23"/>
      <c r="AD124" s="24"/>
      <c r="AE124" s="24"/>
      <c r="AF124" s="24">
        <v>3</v>
      </c>
      <c r="AG124" s="24"/>
      <c r="AH124" s="25"/>
      <c r="AI124" s="25"/>
      <c r="AJ124" s="25">
        <v>3</v>
      </c>
      <c r="AK124" s="25"/>
      <c r="AL124" s="26"/>
      <c r="AM124" s="26"/>
      <c r="AN124" s="26">
        <v>3</v>
      </c>
      <c r="AO124" s="26"/>
      <c r="AP124" s="22"/>
      <c r="AQ124" s="22"/>
      <c r="AR124" s="22">
        <v>3</v>
      </c>
      <c r="AS124" s="22"/>
      <c r="AT124" s="27"/>
      <c r="AU124" s="27"/>
      <c r="AV124" s="27">
        <v>3</v>
      </c>
      <c r="AW124" s="27"/>
      <c r="AX124" s="21"/>
      <c r="AY124" s="21"/>
      <c r="AZ124" s="21">
        <v>3</v>
      </c>
      <c r="BA124" s="21"/>
      <c r="BB124" s="22"/>
      <c r="BC124" s="22"/>
      <c r="BD124" s="22">
        <v>3</v>
      </c>
      <c r="BE124" s="22"/>
      <c r="BF124" s="23"/>
      <c r="BG124" s="23"/>
      <c r="BH124" s="23">
        <v>3</v>
      </c>
      <c r="BI124" s="23"/>
      <c r="BJ124" s="24"/>
      <c r="BK124" s="24"/>
      <c r="BL124" s="24">
        <v>3</v>
      </c>
      <c r="BM124" s="24"/>
      <c r="BN124" s="25"/>
      <c r="BO124" s="25"/>
      <c r="BP124" s="25">
        <v>3</v>
      </c>
      <c r="BQ124" s="25"/>
      <c r="BR124" s="26"/>
      <c r="BS124" s="26"/>
      <c r="BT124" s="26">
        <v>3</v>
      </c>
      <c r="BU124" s="26"/>
    </row>
    <row r="125" spans="1:73">
      <c r="A125" s="17">
        <v>115</v>
      </c>
      <c r="B125" s="184">
        <v>87</v>
      </c>
      <c r="C125" s="631"/>
      <c r="D125" s="18"/>
      <c r="E125" s="19">
        <v>1</v>
      </c>
      <c r="F125" s="20"/>
      <c r="G125" s="20"/>
      <c r="H125" s="20"/>
      <c r="I125" s="20">
        <v>1</v>
      </c>
      <c r="J125" s="20"/>
      <c r="K125" s="20"/>
      <c r="L125" s="20"/>
      <c r="M125" s="20"/>
      <c r="N125" s="20"/>
      <c r="O125" s="20"/>
      <c r="P125" s="19"/>
      <c r="Q125" s="19"/>
      <c r="R125" s="21"/>
      <c r="S125" s="21"/>
      <c r="T125" s="21">
        <v>3</v>
      </c>
      <c r="U125" s="21"/>
      <c r="V125" s="22"/>
      <c r="W125" s="22"/>
      <c r="X125" s="22">
        <v>3</v>
      </c>
      <c r="Y125" s="22"/>
      <c r="Z125" s="23"/>
      <c r="AA125" s="23"/>
      <c r="AB125" s="23"/>
      <c r="AC125" s="23">
        <v>4</v>
      </c>
      <c r="AD125" s="24"/>
      <c r="AE125" s="24"/>
      <c r="AF125" s="24">
        <v>3</v>
      </c>
      <c r="AG125" s="24"/>
      <c r="AH125" s="25"/>
      <c r="AI125" s="25"/>
      <c r="AJ125" s="25">
        <v>3</v>
      </c>
      <c r="AK125" s="25"/>
      <c r="AL125" s="26"/>
      <c r="AM125" s="26"/>
      <c r="AN125" s="26"/>
      <c r="AO125" s="26">
        <v>4</v>
      </c>
      <c r="AP125" s="22"/>
      <c r="AQ125" s="22"/>
      <c r="AR125" s="22">
        <v>3</v>
      </c>
      <c r="AS125" s="22"/>
      <c r="AT125" s="27"/>
      <c r="AU125" s="27"/>
      <c r="AV125" s="27"/>
      <c r="AW125" s="27">
        <v>4</v>
      </c>
      <c r="AX125" s="21"/>
      <c r="AY125" s="21"/>
      <c r="AZ125" s="21"/>
      <c r="BA125" s="21">
        <v>4</v>
      </c>
      <c r="BB125" s="22"/>
      <c r="BC125" s="22"/>
      <c r="BD125" s="22">
        <v>3</v>
      </c>
      <c r="BE125" s="22"/>
      <c r="BF125" s="23"/>
      <c r="BG125" s="23"/>
      <c r="BH125" s="23">
        <v>3</v>
      </c>
      <c r="BI125" s="23"/>
      <c r="BJ125" s="24"/>
      <c r="BK125" s="24"/>
      <c r="BL125" s="24"/>
      <c r="BM125" s="24">
        <v>4</v>
      </c>
      <c r="BN125" s="25"/>
      <c r="BO125" s="25"/>
      <c r="BP125" s="25">
        <v>3</v>
      </c>
      <c r="BQ125" s="25"/>
      <c r="BR125" s="26"/>
      <c r="BS125" s="26"/>
      <c r="BT125" s="26"/>
      <c r="BU125" s="26">
        <v>4</v>
      </c>
    </row>
    <row r="126" spans="1:73">
      <c r="A126" s="17">
        <v>116</v>
      </c>
      <c r="B126" s="184">
        <v>88</v>
      </c>
      <c r="C126" s="631"/>
      <c r="D126" s="18">
        <v>1</v>
      </c>
      <c r="E126" s="19"/>
      <c r="F126" s="20"/>
      <c r="G126" s="20"/>
      <c r="H126" s="20">
        <v>1</v>
      </c>
      <c r="I126" s="20"/>
      <c r="J126" s="20"/>
      <c r="K126" s="20"/>
      <c r="L126" s="20"/>
      <c r="M126" s="20"/>
      <c r="N126" s="20"/>
      <c r="O126" s="20"/>
      <c r="P126" s="19"/>
      <c r="Q126" s="19"/>
      <c r="R126" s="21"/>
      <c r="S126" s="21"/>
      <c r="T126" s="21">
        <v>3</v>
      </c>
      <c r="U126" s="21"/>
      <c r="V126" s="22"/>
      <c r="W126" s="22"/>
      <c r="X126" s="22">
        <v>3</v>
      </c>
      <c r="Y126" s="22"/>
      <c r="Z126" s="23"/>
      <c r="AA126" s="23">
        <v>2</v>
      </c>
      <c r="AB126" s="23"/>
      <c r="AC126" s="23"/>
      <c r="AD126" s="24"/>
      <c r="AE126" s="24"/>
      <c r="AF126" s="24">
        <v>3</v>
      </c>
      <c r="AG126" s="24"/>
      <c r="AH126" s="25"/>
      <c r="AI126" s="25"/>
      <c r="AJ126" s="25">
        <v>3</v>
      </c>
      <c r="AK126" s="25"/>
      <c r="AL126" s="26"/>
      <c r="AM126" s="26"/>
      <c r="AN126" s="26">
        <v>3</v>
      </c>
      <c r="AO126" s="26"/>
      <c r="AP126" s="22"/>
      <c r="AQ126" s="22">
        <v>2</v>
      </c>
      <c r="AR126" s="22"/>
      <c r="AS126" s="22"/>
      <c r="AT126" s="27"/>
      <c r="AU126" s="27"/>
      <c r="AV126" s="27">
        <v>3</v>
      </c>
      <c r="AW126" s="27"/>
      <c r="AX126" s="21"/>
      <c r="AY126" s="21"/>
      <c r="AZ126" s="21">
        <v>3</v>
      </c>
      <c r="BA126" s="21"/>
      <c r="BB126" s="22"/>
      <c r="BC126" s="22"/>
      <c r="BD126" s="22">
        <v>3</v>
      </c>
      <c r="BE126" s="22"/>
      <c r="BF126" s="23"/>
      <c r="BG126" s="23"/>
      <c r="BH126" s="23">
        <v>3</v>
      </c>
      <c r="BI126" s="23"/>
      <c r="BJ126" s="24"/>
      <c r="BK126" s="24"/>
      <c r="BL126" s="24">
        <v>3</v>
      </c>
      <c r="BM126" s="24"/>
      <c r="BN126" s="25"/>
      <c r="BO126" s="25"/>
      <c r="BP126" s="25">
        <v>3</v>
      </c>
      <c r="BQ126" s="25"/>
      <c r="BR126" s="26"/>
      <c r="BS126" s="26"/>
      <c r="BT126" s="26">
        <v>3</v>
      </c>
      <c r="BU126" s="26"/>
    </row>
    <row r="127" spans="1:73">
      <c r="A127" s="17">
        <v>117</v>
      </c>
      <c r="B127" s="184">
        <v>89</v>
      </c>
      <c r="C127" s="631"/>
      <c r="D127" s="18"/>
      <c r="E127" s="19">
        <v>1</v>
      </c>
      <c r="F127" s="20"/>
      <c r="G127" s="20">
        <v>1</v>
      </c>
      <c r="H127" s="20"/>
      <c r="I127" s="20"/>
      <c r="J127" s="20"/>
      <c r="K127" s="20"/>
      <c r="L127" s="20"/>
      <c r="M127" s="20"/>
      <c r="N127" s="20"/>
      <c r="O127" s="20"/>
      <c r="P127" s="19"/>
      <c r="Q127" s="19"/>
      <c r="R127" s="21"/>
      <c r="S127" s="21"/>
      <c r="T127" s="21"/>
      <c r="U127" s="21">
        <v>4</v>
      </c>
      <c r="V127" s="22"/>
      <c r="W127" s="22"/>
      <c r="X127" s="22"/>
      <c r="Y127" s="22">
        <v>4</v>
      </c>
      <c r="Z127" s="23"/>
      <c r="AA127" s="23"/>
      <c r="AB127" s="23"/>
      <c r="AC127" s="23">
        <v>4</v>
      </c>
      <c r="AD127" s="24"/>
      <c r="AE127" s="24"/>
      <c r="AF127" s="24"/>
      <c r="AG127" s="24">
        <v>4</v>
      </c>
      <c r="AH127" s="25"/>
      <c r="AI127" s="25"/>
      <c r="AJ127" s="25"/>
      <c r="AK127" s="25">
        <v>4</v>
      </c>
      <c r="AL127" s="26"/>
      <c r="AM127" s="26"/>
      <c r="AN127" s="26"/>
      <c r="AO127" s="26">
        <v>4</v>
      </c>
      <c r="AP127" s="22"/>
      <c r="AQ127" s="22"/>
      <c r="AR127" s="22"/>
      <c r="AS127" s="22">
        <v>4</v>
      </c>
      <c r="AT127" s="27"/>
      <c r="AU127" s="27"/>
      <c r="AV127" s="27">
        <v>3</v>
      </c>
      <c r="AW127" s="27"/>
      <c r="AX127" s="21"/>
      <c r="AY127" s="21"/>
      <c r="AZ127" s="21"/>
      <c r="BA127" s="21">
        <v>4</v>
      </c>
      <c r="BB127" s="22"/>
      <c r="BC127" s="22"/>
      <c r="BD127" s="22"/>
      <c r="BE127" s="22">
        <v>4</v>
      </c>
      <c r="BF127" s="23"/>
      <c r="BG127" s="23"/>
      <c r="BH127" s="23"/>
      <c r="BI127" s="23">
        <v>4</v>
      </c>
      <c r="BJ127" s="24"/>
      <c r="BK127" s="24"/>
      <c r="BL127" s="24"/>
      <c r="BM127" s="24">
        <v>4</v>
      </c>
      <c r="BN127" s="25"/>
      <c r="BO127" s="25"/>
      <c r="BP127" s="25"/>
      <c r="BQ127" s="25">
        <v>4</v>
      </c>
      <c r="BR127" s="26"/>
      <c r="BS127" s="26"/>
      <c r="BT127" s="26"/>
      <c r="BU127" s="26">
        <v>4</v>
      </c>
    </row>
    <row r="128" spans="1:73">
      <c r="A128" s="17">
        <v>118</v>
      </c>
      <c r="B128" s="184">
        <v>90</v>
      </c>
      <c r="C128" s="631"/>
      <c r="D128" s="18"/>
      <c r="E128" s="19">
        <v>1</v>
      </c>
      <c r="F128" s="20"/>
      <c r="G128" s="20"/>
      <c r="H128" s="20">
        <v>1</v>
      </c>
      <c r="I128" s="20"/>
      <c r="J128" s="20"/>
      <c r="K128" s="20"/>
      <c r="L128" s="20"/>
      <c r="M128" s="20"/>
      <c r="N128" s="20"/>
      <c r="O128" s="20"/>
      <c r="P128" s="19"/>
      <c r="Q128" s="19"/>
      <c r="R128" s="21"/>
      <c r="S128" s="21"/>
      <c r="T128" s="21"/>
      <c r="U128" s="21">
        <v>4</v>
      </c>
      <c r="V128" s="22"/>
      <c r="W128" s="22"/>
      <c r="X128" s="22">
        <v>3</v>
      </c>
      <c r="Y128" s="22"/>
      <c r="Z128" s="23"/>
      <c r="AA128" s="23"/>
      <c r="AB128" s="23"/>
      <c r="AC128" s="23">
        <v>4</v>
      </c>
      <c r="AD128" s="24"/>
      <c r="AE128" s="24"/>
      <c r="AF128" s="24">
        <v>3</v>
      </c>
      <c r="AG128" s="24"/>
      <c r="AH128" s="25"/>
      <c r="AI128" s="25"/>
      <c r="AJ128" s="25"/>
      <c r="AK128" s="25">
        <v>4</v>
      </c>
      <c r="AL128" s="26"/>
      <c r="AM128" s="26"/>
      <c r="AN128" s="26">
        <v>3</v>
      </c>
      <c r="AO128" s="26"/>
      <c r="AP128" s="22"/>
      <c r="AQ128" s="22"/>
      <c r="AR128" s="22">
        <v>3</v>
      </c>
      <c r="AS128" s="22"/>
      <c r="AT128" s="27"/>
      <c r="AU128" s="27"/>
      <c r="AV128" s="27">
        <v>3</v>
      </c>
      <c r="AW128" s="27"/>
      <c r="AX128" s="21"/>
      <c r="AY128" s="21"/>
      <c r="AZ128" s="21"/>
      <c r="BA128" s="21">
        <v>4</v>
      </c>
      <c r="BB128" s="22"/>
      <c r="BC128" s="22"/>
      <c r="BD128" s="22">
        <v>3</v>
      </c>
      <c r="BE128" s="22"/>
      <c r="BF128" s="23"/>
      <c r="BG128" s="23"/>
      <c r="BH128" s="23">
        <v>3</v>
      </c>
      <c r="BI128" s="23"/>
      <c r="BJ128" s="24"/>
      <c r="BK128" s="24"/>
      <c r="BL128" s="24">
        <v>3</v>
      </c>
      <c r="BM128" s="24"/>
      <c r="BN128" s="25"/>
      <c r="BO128" s="25"/>
      <c r="BP128" s="25"/>
      <c r="BQ128" s="25">
        <v>4</v>
      </c>
      <c r="BR128" s="26"/>
      <c r="BS128" s="26"/>
      <c r="BT128" s="26"/>
      <c r="BU128" s="26">
        <v>4</v>
      </c>
    </row>
    <row r="129" spans="1:122">
      <c r="A129" s="17">
        <v>119</v>
      </c>
      <c r="B129" s="184">
        <v>91</v>
      </c>
      <c r="C129" s="631"/>
      <c r="D129" s="18"/>
      <c r="E129" s="19">
        <v>1</v>
      </c>
      <c r="F129" s="20"/>
      <c r="G129" s="20"/>
      <c r="H129" s="20">
        <v>1</v>
      </c>
      <c r="I129" s="20"/>
      <c r="J129" s="20"/>
      <c r="K129" s="20"/>
      <c r="L129" s="20"/>
      <c r="M129" s="20"/>
      <c r="N129" s="20"/>
      <c r="O129" s="20"/>
      <c r="P129" s="19"/>
      <c r="Q129" s="19"/>
      <c r="R129" s="21"/>
      <c r="S129" s="21"/>
      <c r="T129" s="21"/>
      <c r="U129" s="21">
        <v>4</v>
      </c>
      <c r="V129" s="22"/>
      <c r="W129" s="22"/>
      <c r="X129" s="22"/>
      <c r="Y129" s="22">
        <v>4</v>
      </c>
      <c r="Z129" s="23"/>
      <c r="AA129" s="23"/>
      <c r="AB129" s="23"/>
      <c r="AC129" s="23">
        <v>4</v>
      </c>
      <c r="AD129" s="24"/>
      <c r="AE129" s="24"/>
      <c r="AF129" s="24"/>
      <c r="AG129" s="24">
        <v>4</v>
      </c>
      <c r="AH129" s="25"/>
      <c r="AI129" s="25"/>
      <c r="AJ129" s="25"/>
      <c r="AK129" s="25">
        <v>4</v>
      </c>
      <c r="AL129" s="26"/>
      <c r="AM129" s="26"/>
      <c r="AN129" s="26"/>
      <c r="AO129" s="26">
        <v>4</v>
      </c>
      <c r="AP129" s="22"/>
      <c r="AQ129" s="22"/>
      <c r="AR129" s="22"/>
      <c r="AS129" s="22">
        <v>4</v>
      </c>
      <c r="AT129" s="27"/>
      <c r="AU129" s="27"/>
      <c r="AV129" s="27"/>
      <c r="AW129" s="27">
        <v>4</v>
      </c>
      <c r="AX129" s="21"/>
      <c r="AY129" s="21"/>
      <c r="AZ129" s="21"/>
      <c r="BA129" s="21">
        <v>4</v>
      </c>
      <c r="BB129" s="22"/>
      <c r="BC129" s="22"/>
      <c r="BD129" s="22"/>
      <c r="BE129" s="22">
        <v>4</v>
      </c>
      <c r="BF129" s="23"/>
      <c r="BG129" s="23"/>
      <c r="BH129" s="23"/>
      <c r="BI129" s="23">
        <v>4</v>
      </c>
      <c r="BJ129" s="24"/>
      <c r="BK129" s="24"/>
      <c r="BL129" s="24"/>
      <c r="BM129" s="24">
        <v>4</v>
      </c>
      <c r="BN129" s="25"/>
      <c r="BO129" s="25"/>
      <c r="BP129" s="25"/>
      <c r="BQ129" s="25">
        <v>4</v>
      </c>
      <c r="BR129" s="26"/>
      <c r="BS129" s="26"/>
      <c r="BT129" s="26"/>
      <c r="BU129" s="26">
        <v>4</v>
      </c>
    </row>
    <row r="130" spans="1:122">
      <c r="A130" s="17">
        <v>120</v>
      </c>
      <c r="B130" s="184">
        <v>92</v>
      </c>
      <c r="C130" s="631"/>
      <c r="D130" s="18">
        <v>1</v>
      </c>
      <c r="E130" s="19"/>
      <c r="F130" s="20"/>
      <c r="G130" s="20"/>
      <c r="H130" s="20"/>
      <c r="I130" s="20">
        <v>1</v>
      </c>
      <c r="J130" s="20"/>
      <c r="K130" s="20"/>
      <c r="L130" s="20"/>
      <c r="M130" s="20"/>
      <c r="N130" s="20"/>
      <c r="O130" s="20"/>
      <c r="P130" s="19"/>
      <c r="Q130" s="19"/>
      <c r="R130" s="21"/>
      <c r="S130" s="21"/>
      <c r="T130" s="21"/>
      <c r="U130" s="21">
        <v>4</v>
      </c>
      <c r="V130" s="22"/>
      <c r="W130" s="22"/>
      <c r="X130" s="22"/>
      <c r="Y130" s="22">
        <v>4</v>
      </c>
      <c r="Z130" s="23"/>
      <c r="AA130" s="23"/>
      <c r="AB130" s="23"/>
      <c r="AC130" s="23">
        <v>4</v>
      </c>
      <c r="AD130" s="24"/>
      <c r="AE130" s="24"/>
      <c r="AF130" s="24">
        <v>3</v>
      </c>
      <c r="AG130" s="24"/>
      <c r="AH130" s="25"/>
      <c r="AI130" s="25"/>
      <c r="AJ130" s="25">
        <v>3</v>
      </c>
      <c r="AK130" s="25"/>
      <c r="AL130" s="26"/>
      <c r="AM130" s="26"/>
      <c r="AN130" s="26"/>
      <c r="AO130" s="26">
        <v>4</v>
      </c>
      <c r="AP130" s="22"/>
      <c r="AQ130" s="22"/>
      <c r="AR130" s="22"/>
      <c r="AS130" s="22">
        <v>4</v>
      </c>
      <c r="AT130" s="27"/>
      <c r="AU130" s="27"/>
      <c r="AV130" s="27">
        <v>3</v>
      </c>
      <c r="AW130" s="27"/>
      <c r="AX130" s="21"/>
      <c r="AY130" s="21"/>
      <c r="AZ130" s="21"/>
      <c r="BA130" s="21">
        <v>4</v>
      </c>
      <c r="BB130" s="22"/>
      <c r="BC130" s="22"/>
      <c r="BD130" s="22">
        <v>3</v>
      </c>
      <c r="BE130" s="22"/>
      <c r="BF130" s="23"/>
      <c r="BG130" s="23"/>
      <c r="BH130" s="23">
        <v>3</v>
      </c>
      <c r="BI130" s="23"/>
      <c r="BJ130" s="24"/>
      <c r="BK130" s="24"/>
      <c r="BL130" s="24">
        <v>3</v>
      </c>
      <c r="BM130" s="24"/>
      <c r="BN130" s="25"/>
      <c r="BO130" s="25"/>
      <c r="BP130" s="25">
        <v>3</v>
      </c>
      <c r="BQ130" s="25"/>
      <c r="BR130" s="26"/>
      <c r="BS130" s="26"/>
      <c r="BT130" s="26"/>
      <c r="BU130" s="26">
        <v>4</v>
      </c>
    </row>
    <row r="131" spans="1:122">
      <c r="A131" s="17">
        <v>121</v>
      </c>
      <c r="B131" s="184">
        <v>93</v>
      </c>
      <c r="C131" s="631"/>
      <c r="D131" s="18"/>
      <c r="E131" s="19">
        <v>1</v>
      </c>
      <c r="F131" s="20"/>
      <c r="G131" s="20"/>
      <c r="H131" s="20"/>
      <c r="I131" s="20"/>
      <c r="J131" s="20">
        <v>1</v>
      </c>
      <c r="K131" s="20"/>
      <c r="L131" s="20"/>
      <c r="M131" s="20"/>
      <c r="N131" s="20"/>
      <c r="O131" s="20"/>
      <c r="P131" s="19"/>
      <c r="Q131" s="19"/>
      <c r="R131" s="21"/>
      <c r="S131" s="21"/>
      <c r="T131" s="21">
        <v>3</v>
      </c>
      <c r="U131" s="21"/>
      <c r="V131" s="22"/>
      <c r="W131" s="22"/>
      <c r="X131" s="22">
        <v>3</v>
      </c>
      <c r="Y131" s="22"/>
      <c r="Z131" s="23"/>
      <c r="AA131" s="23"/>
      <c r="AB131" s="23">
        <v>3</v>
      </c>
      <c r="AC131" s="23"/>
      <c r="AD131" s="24"/>
      <c r="AE131" s="24"/>
      <c r="AF131" s="24">
        <v>3</v>
      </c>
      <c r="AG131" s="24"/>
      <c r="AH131" s="25"/>
      <c r="AI131" s="25"/>
      <c r="AJ131" s="25">
        <v>3</v>
      </c>
      <c r="AK131" s="25"/>
      <c r="AL131" s="26"/>
      <c r="AM131" s="26"/>
      <c r="AN131" s="26">
        <v>3</v>
      </c>
      <c r="AO131" s="26"/>
      <c r="AP131" s="22"/>
      <c r="AQ131" s="22"/>
      <c r="AR131" s="22">
        <v>3</v>
      </c>
      <c r="AS131" s="22"/>
      <c r="AT131" s="27"/>
      <c r="AU131" s="27"/>
      <c r="AV131" s="27">
        <v>3</v>
      </c>
      <c r="AW131" s="27"/>
      <c r="AX131" s="21"/>
      <c r="AY131" s="21"/>
      <c r="AZ131" s="21">
        <v>3</v>
      </c>
      <c r="BA131" s="21"/>
      <c r="BB131" s="22"/>
      <c r="BC131" s="22"/>
      <c r="BD131" s="22">
        <v>3</v>
      </c>
      <c r="BE131" s="22"/>
      <c r="BF131" s="23"/>
      <c r="BG131" s="23">
        <v>2</v>
      </c>
      <c r="BH131" s="23"/>
      <c r="BI131" s="23"/>
      <c r="BJ131" s="24"/>
      <c r="BK131" s="24">
        <v>2</v>
      </c>
      <c r="BL131" s="24"/>
      <c r="BM131" s="24"/>
      <c r="BN131" s="25"/>
      <c r="BO131" s="25"/>
      <c r="BP131" s="25">
        <v>3</v>
      </c>
      <c r="BQ131" s="25"/>
      <c r="BR131" s="26"/>
      <c r="BS131" s="26"/>
      <c r="BT131" s="26">
        <v>3</v>
      </c>
      <c r="BU131" s="26"/>
    </row>
    <row r="132" spans="1:122">
      <c r="A132" s="346">
        <v>122</v>
      </c>
      <c r="B132" s="371">
        <v>94</v>
      </c>
      <c r="C132" s="631"/>
      <c r="D132" s="326"/>
      <c r="E132" s="347">
        <v>1</v>
      </c>
      <c r="F132" s="348"/>
      <c r="G132" s="348"/>
      <c r="H132" s="348">
        <v>1</v>
      </c>
      <c r="I132" s="348"/>
      <c r="J132" s="348"/>
      <c r="K132" s="348"/>
      <c r="L132" s="348"/>
      <c r="M132" s="348"/>
      <c r="N132" s="348"/>
      <c r="O132" s="348"/>
      <c r="P132" s="347"/>
      <c r="Q132" s="347"/>
      <c r="R132" s="349"/>
      <c r="S132" s="349"/>
      <c r="T132" s="349">
        <v>3</v>
      </c>
      <c r="U132" s="349"/>
      <c r="V132" s="350"/>
      <c r="W132" s="350"/>
      <c r="X132" s="350">
        <v>3</v>
      </c>
      <c r="Y132" s="350"/>
      <c r="Z132" s="351"/>
      <c r="AA132" s="351"/>
      <c r="AB132" s="351">
        <v>3</v>
      </c>
      <c r="AC132" s="351"/>
      <c r="AD132" s="352"/>
      <c r="AE132" s="352"/>
      <c r="AF132" s="352">
        <v>3</v>
      </c>
      <c r="AG132" s="352"/>
      <c r="AH132" s="353"/>
      <c r="AI132" s="353"/>
      <c r="AJ132" s="353">
        <v>3</v>
      </c>
      <c r="AK132" s="353"/>
      <c r="AL132" s="354"/>
      <c r="AM132" s="354"/>
      <c r="AN132" s="354">
        <v>3</v>
      </c>
      <c r="AO132" s="354"/>
      <c r="AP132" s="350"/>
      <c r="AQ132" s="350"/>
      <c r="AR132" s="350">
        <v>3</v>
      </c>
      <c r="AS132" s="350"/>
      <c r="AT132" s="355"/>
      <c r="AU132" s="355"/>
      <c r="AV132" s="355">
        <v>3</v>
      </c>
      <c r="AW132" s="355"/>
      <c r="AX132" s="349"/>
      <c r="AY132" s="349"/>
      <c r="AZ132" s="349">
        <v>3</v>
      </c>
      <c r="BA132" s="349"/>
      <c r="BB132" s="350"/>
      <c r="BC132" s="350"/>
      <c r="BD132" s="350">
        <v>3</v>
      </c>
      <c r="BE132" s="350"/>
      <c r="BF132" s="351"/>
      <c r="BG132" s="351"/>
      <c r="BH132" s="351">
        <v>3</v>
      </c>
      <c r="BI132" s="351"/>
      <c r="BJ132" s="352"/>
      <c r="BK132" s="352"/>
      <c r="BL132" s="352">
        <v>3</v>
      </c>
      <c r="BM132" s="352"/>
      <c r="BN132" s="353"/>
      <c r="BO132" s="353"/>
      <c r="BP132" s="353">
        <v>3</v>
      </c>
      <c r="BQ132" s="353"/>
      <c r="BR132" s="354"/>
      <c r="BS132" s="354"/>
      <c r="BT132" s="354">
        <v>3</v>
      </c>
      <c r="BU132" s="354"/>
    </row>
    <row r="133" spans="1:122" s="356" customFormat="1">
      <c r="C133" s="365"/>
      <c r="D133" s="356">
        <f>SUM(D39:D132)</f>
        <v>44</v>
      </c>
      <c r="E133" s="356">
        <f t="shared" ref="E133:BP133" si="74">SUM(E39:E132)</f>
        <v>50</v>
      </c>
      <c r="F133" s="356">
        <f t="shared" si="74"/>
        <v>3</v>
      </c>
      <c r="G133" s="356">
        <f t="shared" si="74"/>
        <v>7</v>
      </c>
      <c r="H133" s="356">
        <f t="shared" si="74"/>
        <v>46</v>
      </c>
      <c r="I133" s="356">
        <f t="shared" si="74"/>
        <v>12</v>
      </c>
      <c r="J133" s="356">
        <f t="shared" si="74"/>
        <v>25</v>
      </c>
      <c r="K133" s="356">
        <f t="shared" si="74"/>
        <v>1</v>
      </c>
      <c r="L133" s="356">
        <f t="shared" si="74"/>
        <v>0</v>
      </c>
      <c r="M133" s="356">
        <f t="shared" si="74"/>
        <v>0</v>
      </c>
      <c r="N133" s="356">
        <f t="shared" si="74"/>
        <v>0</v>
      </c>
      <c r="O133" s="356">
        <f t="shared" si="74"/>
        <v>0</v>
      </c>
      <c r="P133" s="356">
        <f t="shared" si="74"/>
        <v>0</v>
      </c>
      <c r="Q133" s="356">
        <f t="shared" si="74"/>
        <v>0</v>
      </c>
      <c r="R133" s="356">
        <f t="shared" si="74"/>
        <v>0</v>
      </c>
      <c r="S133" s="356">
        <f t="shared" si="74"/>
        <v>2</v>
      </c>
      <c r="T133" s="356">
        <f t="shared" si="74"/>
        <v>177</v>
      </c>
      <c r="U133" s="356">
        <f t="shared" si="74"/>
        <v>136</v>
      </c>
      <c r="V133" s="356">
        <f t="shared" si="74"/>
        <v>0</v>
      </c>
      <c r="W133" s="356">
        <f t="shared" si="74"/>
        <v>0</v>
      </c>
      <c r="X133" s="356">
        <f t="shared" si="74"/>
        <v>216</v>
      </c>
      <c r="Y133" s="356">
        <f t="shared" si="74"/>
        <v>88</v>
      </c>
      <c r="Z133" s="356">
        <f t="shared" si="74"/>
        <v>0</v>
      </c>
      <c r="AA133" s="356">
        <f t="shared" si="74"/>
        <v>4</v>
      </c>
      <c r="AB133" s="356">
        <f t="shared" si="74"/>
        <v>150</v>
      </c>
      <c r="AC133" s="356">
        <f t="shared" si="74"/>
        <v>168</v>
      </c>
      <c r="AD133" s="356">
        <f t="shared" si="74"/>
        <v>0</v>
      </c>
      <c r="AE133" s="356">
        <f t="shared" si="74"/>
        <v>2</v>
      </c>
      <c r="AF133" s="356">
        <f t="shared" si="74"/>
        <v>189</v>
      </c>
      <c r="AG133" s="356">
        <f t="shared" si="74"/>
        <v>120</v>
      </c>
      <c r="AH133" s="356">
        <f t="shared" si="74"/>
        <v>0</v>
      </c>
      <c r="AI133" s="356">
        <f t="shared" si="74"/>
        <v>0</v>
      </c>
      <c r="AJ133" s="356">
        <f t="shared" si="74"/>
        <v>165</v>
      </c>
      <c r="AK133" s="356">
        <f t="shared" si="74"/>
        <v>156</v>
      </c>
      <c r="AL133" s="356">
        <f t="shared" si="74"/>
        <v>0</v>
      </c>
      <c r="AM133" s="356">
        <f t="shared" si="74"/>
        <v>0</v>
      </c>
      <c r="AN133" s="356">
        <f t="shared" si="74"/>
        <v>162</v>
      </c>
      <c r="AO133" s="356">
        <f t="shared" si="74"/>
        <v>160</v>
      </c>
      <c r="AP133" s="356">
        <f t="shared" si="74"/>
        <v>0</v>
      </c>
      <c r="AQ133" s="356">
        <f t="shared" si="74"/>
        <v>4</v>
      </c>
      <c r="AR133" s="356">
        <f t="shared" si="74"/>
        <v>177</v>
      </c>
      <c r="AS133" s="356">
        <f t="shared" si="74"/>
        <v>132</v>
      </c>
      <c r="AT133" s="356">
        <f t="shared" si="74"/>
        <v>1</v>
      </c>
      <c r="AU133" s="356">
        <f t="shared" si="74"/>
        <v>2</v>
      </c>
      <c r="AV133" s="356">
        <f t="shared" si="74"/>
        <v>204</v>
      </c>
      <c r="AW133" s="356">
        <f t="shared" si="74"/>
        <v>96</v>
      </c>
      <c r="AX133" s="356">
        <f t="shared" si="74"/>
        <v>0</v>
      </c>
      <c r="AY133" s="356">
        <f t="shared" si="74"/>
        <v>0</v>
      </c>
      <c r="AZ133" s="356">
        <f t="shared" si="74"/>
        <v>129</v>
      </c>
      <c r="BA133" s="356">
        <f t="shared" si="74"/>
        <v>204</v>
      </c>
      <c r="BB133" s="356">
        <f t="shared" si="74"/>
        <v>0</v>
      </c>
      <c r="BC133" s="356">
        <f t="shared" si="74"/>
        <v>0</v>
      </c>
      <c r="BD133" s="356">
        <f t="shared" si="74"/>
        <v>210</v>
      </c>
      <c r="BE133" s="356">
        <f t="shared" si="74"/>
        <v>96</v>
      </c>
      <c r="BF133" s="356">
        <f t="shared" si="74"/>
        <v>0</v>
      </c>
      <c r="BG133" s="356">
        <f t="shared" si="74"/>
        <v>6</v>
      </c>
      <c r="BH133" s="356">
        <f t="shared" si="74"/>
        <v>174</v>
      </c>
      <c r="BI133" s="356">
        <f t="shared" si="74"/>
        <v>132</v>
      </c>
      <c r="BJ133" s="356">
        <f t="shared" si="74"/>
        <v>0</v>
      </c>
      <c r="BK133" s="356">
        <f t="shared" si="74"/>
        <v>4</v>
      </c>
      <c r="BL133" s="356">
        <f t="shared" si="74"/>
        <v>144</v>
      </c>
      <c r="BM133" s="356">
        <f t="shared" si="74"/>
        <v>176</v>
      </c>
      <c r="BN133" s="356">
        <f t="shared" si="74"/>
        <v>0</v>
      </c>
      <c r="BO133" s="356">
        <f t="shared" si="74"/>
        <v>6</v>
      </c>
      <c r="BP133" s="356">
        <f t="shared" si="74"/>
        <v>153</v>
      </c>
      <c r="BQ133" s="356">
        <f t="shared" ref="BQ133:BU133" si="75">SUM(BQ39:BQ132)</f>
        <v>160</v>
      </c>
      <c r="BR133" s="356">
        <f t="shared" si="75"/>
        <v>0</v>
      </c>
      <c r="BS133" s="356">
        <f t="shared" si="75"/>
        <v>0</v>
      </c>
      <c r="BT133" s="356">
        <f t="shared" si="75"/>
        <v>144</v>
      </c>
      <c r="BU133" s="356">
        <f t="shared" si="75"/>
        <v>184</v>
      </c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</row>
    <row r="134" spans="1:122" s="356" customFormat="1">
      <c r="C134" s="365"/>
      <c r="E134" s="356">
        <f>SUM(D133:E133)</f>
        <v>94</v>
      </c>
      <c r="K134" s="356">
        <f>SUM(F133:K133)</f>
        <v>94</v>
      </c>
      <c r="R134" s="356">
        <f>R133/1</f>
        <v>0</v>
      </c>
      <c r="S134" s="356">
        <f>S133/2</f>
        <v>1</v>
      </c>
      <c r="T134" s="356">
        <f>T133/3</f>
        <v>59</v>
      </c>
      <c r="U134" s="356">
        <f>U133/4</f>
        <v>34</v>
      </c>
      <c r="V134" s="356">
        <f>V133/1</f>
        <v>0</v>
      </c>
      <c r="W134" s="356">
        <f>W133/2</f>
        <v>0</v>
      </c>
      <c r="X134" s="356">
        <f>X133/3</f>
        <v>72</v>
      </c>
      <c r="Y134" s="356">
        <f>Y133/4</f>
        <v>22</v>
      </c>
      <c r="Z134" s="356">
        <f t="shared" ref="Z134" si="76">Z133/1</f>
        <v>0</v>
      </c>
      <c r="AA134" s="356">
        <f t="shared" ref="AA134" si="77">AA133/2</f>
        <v>2</v>
      </c>
      <c r="AB134" s="356">
        <f t="shared" ref="AB134" si="78">AB133/3</f>
        <v>50</v>
      </c>
      <c r="AC134" s="356">
        <f t="shared" ref="AC134" si="79">AC133/4</f>
        <v>42</v>
      </c>
      <c r="AD134" s="356">
        <f t="shared" ref="AD134" si="80">AD133/1</f>
        <v>0</v>
      </c>
      <c r="AE134" s="356">
        <f t="shared" ref="AE134" si="81">AE133/2</f>
        <v>1</v>
      </c>
      <c r="AF134" s="356">
        <f t="shared" ref="AF134" si="82">AF133/3</f>
        <v>63</v>
      </c>
      <c r="AG134" s="356">
        <f t="shared" ref="AG134" si="83">AG133/4</f>
        <v>30</v>
      </c>
      <c r="AH134" s="356">
        <f t="shared" ref="AH134" si="84">AH133/1</f>
        <v>0</v>
      </c>
      <c r="AI134" s="356">
        <f t="shared" ref="AI134" si="85">AI133/2</f>
        <v>0</v>
      </c>
      <c r="AJ134" s="356">
        <f t="shared" ref="AJ134" si="86">AJ133/3</f>
        <v>55</v>
      </c>
      <c r="AK134" s="356">
        <f t="shared" ref="AK134" si="87">AK133/4</f>
        <v>39</v>
      </c>
      <c r="AL134" s="356">
        <f t="shared" ref="AL134" si="88">AL133/1</f>
        <v>0</v>
      </c>
      <c r="AM134" s="356">
        <f t="shared" ref="AM134" si="89">AM133/2</f>
        <v>0</v>
      </c>
      <c r="AN134" s="356">
        <f t="shared" ref="AN134" si="90">AN133/3</f>
        <v>54</v>
      </c>
      <c r="AO134" s="356">
        <f t="shared" ref="AO134" si="91">AO133/4</f>
        <v>40</v>
      </c>
      <c r="AP134" s="356">
        <f t="shared" ref="AP134" si="92">AP133/1</f>
        <v>0</v>
      </c>
      <c r="AQ134" s="356">
        <f t="shared" ref="AQ134" si="93">AQ133/2</f>
        <v>2</v>
      </c>
      <c r="AR134" s="356">
        <f t="shared" ref="AR134" si="94">AR133/3</f>
        <v>59</v>
      </c>
      <c r="AS134" s="356">
        <f t="shared" ref="AS134" si="95">AS133/4</f>
        <v>33</v>
      </c>
      <c r="AT134" s="356">
        <f t="shared" ref="AT134" si="96">AT133/1</f>
        <v>1</v>
      </c>
      <c r="AU134" s="356">
        <f t="shared" ref="AU134" si="97">AU133/2</f>
        <v>1</v>
      </c>
      <c r="AV134" s="356">
        <f t="shared" ref="AV134" si="98">AV133/3</f>
        <v>68</v>
      </c>
      <c r="AW134" s="356">
        <f t="shared" ref="AW134" si="99">AW133/4</f>
        <v>24</v>
      </c>
      <c r="AX134" s="356">
        <f t="shared" ref="AX134" si="100">AX133/1</f>
        <v>0</v>
      </c>
      <c r="AY134" s="356">
        <f t="shared" ref="AY134" si="101">AY133/2</f>
        <v>0</v>
      </c>
      <c r="AZ134" s="356">
        <f t="shared" ref="AZ134" si="102">AZ133/3</f>
        <v>43</v>
      </c>
      <c r="BA134" s="356">
        <f t="shared" ref="BA134" si="103">BA133/4</f>
        <v>51</v>
      </c>
      <c r="BB134" s="356">
        <f t="shared" ref="BB134" si="104">BB133/1</f>
        <v>0</v>
      </c>
      <c r="BC134" s="356">
        <f t="shared" ref="BC134" si="105">BC133/2</f>
        <v>0</v>
      </c>
      <c r="BD134" s="356">
        <f t="shared" ref="BD134" si="106">BD133/3</f>
        <v>70</v>
      </c>
      <c r="BE134" s="356">
        <f t="shared" ref="BE134" si="107">BE133/4</f>
        <v>24</v>
      </c>
      <c r="BF134" s="356">
        <f t="shared" ref="BF134" si="108">BF133/1</f>
        <v>0</v>
      </c>
      <c r="BG134" s="356">
        <f t="shared" ref="BG134" si="109">BG133/2</f>
        <v>3</v>
      </c>
      <c r="BH134" s="356">
        <f t="shared" ref="BH134" si="110">BH133/3</f>
        <v>58</v>
      </c>
      <c r="BI134" s="356">
        <f t="shared" ref="BI134" si="111">BI133/4</f>
        <v>33</v>
      </c>
      <c r="BJ134" s="356">
        <f t="shared" ref="BJ134" si="112">BJ133/1</f>
        <v>0</v>
      </c>
      <c r="BK134" s="356">
        <f t="shared" ref="BK134" si="113">BK133/2</f>
        <v>2</v>
      </c>
      <c r="BL134" s="356">
        <f t="shared" ref="BL134" si="114">BL133/3</f>
        <v>48</v>
      </c>
      <c r="BM134" s="356">
        <f t="shared" ref="BM134" si="115">BM133/4</f>
        <v>44</v>
      </c>
      <c r="BN134" s="356">
        <f t="shared" ref="BN134" si="116">BN133/1</f>
        <v>0</v>
      </c>
      <c r="BO134" s="356">
        <f t="shared" ref="BO134" si="117">BO133/2</f>
        <v>3</v>
      </c>
      <c r="BP134" s="356">
        <f t="shared" ref="BP134" si="118">BP133/3</f>
        <v>51</v>
      </c>
      <c r="BQ134" s="356">
        <f t="shared" ref="BQ134" si="119">BQ133/4</f>
        <v>40</v>
      </c>
      <c r="BR134" s="356">
        <f t="shared" ref="BR134" si="120">BR133/1</f>
        <v>0</v>
      </c>
      <c r="BS134" s="356">
        <f t="shared" ref="BS134" si="121">BS133/2</f>
        <v>0</v>
      </c>
      <c r="BT134" s="356">
        <f t="shared" ref="BT134" si="122">BT133/3</f>
        <v>48</v>
      </c>
      <c r="BU134" s="356">
        <f t="shared" ref="BU134" si="123">BU133/4</f>
        <v>46</v>
      </c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</row>
    <row r="135" spans="1:122">
      <c r="R135">
        <f>SUM(R133:U133)</f>
        <v>315</v>
      </c>
      <c r="V135">
        <f>SUM(V133:Y133)</f>
        <v>304</v>
      </c>
      <c r="Z135">
        <f>SUM(Z133:AC133)</f>
        <v>322</v>
      </c>
      <c r="AD135">
        <f>SUM(AD133:AG133)</f>
        <v>311</v>
      </c>
      <c r="AH135">
        <f>SUM(AH133:AK133)</f>
        <v>321</v>
      </c>
      <c r="AL135">
        <f>SUM(AL133:AO133)</f>
        <v>322</v>
      </c>
      <c r="AP135">
        <f>SUM(AP133:AS133)</f>
        <v>313</v>
      </c>
      <c r="AT135">
        <f>SUM(AT133:AW133)</f>
        <v>303</v>
      </c>
      <c r="AX135">
        <f>SUM(AX133:BA133)</f>
        <v>333</v>
      </c>
      <c r="BB135">
        <f>SUM(BB133:BE133)</f>
        <v>306</v>
      </c>
      <c r="BF135">
        <f>SUM(BF133:BI133)</f>
        <v>312</v>
      </c>
      <c r="BJ135">
        <f>SUM(BJ133:BM133)</f>
        <v>324</v>
      </c>
      <c r="BN135">
        <f>SUM(BN133:BQ133)</f>
        <v>319</v>
      </c>
      <c r="BR135">
        <f>SUM(BR133:BU133)</f>
        <v>328</v>
      </c>
    </row>
    <row r="136" spans="1:122">
      <c r="R136">
        <f>SUM(R134:U134)</f>
        <v>94</v>
      </c>
      <c r="V136">
        <f>SUM(V134:Y134)</f>
        <v>94</v>
      </c>
      <c r="Z136">
        <f>SUM(Z134:AC134)</f>
        <v>94</v>
      </c>
      <c r="AD136">
        <f>SUM(AD134:AG134)</f>
        <v>94</v>
      </c>
      <c r="AH136">
        <f>SUM(AH134:AK134)</f>
        <v>94</v>
      </c>
      <c r="AL136">
        <f>SUM(AL134:AO134)</f>
        <v>94</v>
      </c>
      <c r="AP136">
        <f>SUM(AP134:AS134)</f>
        <v>94</v>
      </c>
      <c r="AT136">
        <f>SUM(AT134:AW134)</f>
        <v>94</v>
      </c>
      <c r="AX136">
        <f>SUM(AX134:BA134)</f>
        <v>94</v>
      </c>
      <c r="BB136">
        <f>SUM(BB134:BE134)</f>
        <v>94</v>
      </c>
      <c r="BF136">
        <f>SUM(BF134:BI134)</f>
        <v>94</v>
      </c>
      <c r="BJ136">
        <f>SUM(BJ134:BM134)</f>
        <v>94</v>
      </c>
      <c r="BN136">
        <f>SUM(BN134:BQ134)</f>
        <v>94</v>
      </c>
      <c r="BR136">
        <f>SUM(BR134:BU134)</f>
        <v>94</v>
      </c>
    </row>
    <row r="137" spans="1:122">
      <c r="R137">
        <v>94</v>
      </c>
      <c r="S137">
        <v>94</v>
      </c>
      <c r="T137">
        <v>94</v>
      </c>
      <c r="U137">
        <v>94</v>
      </c>
      <c r="V137">
        <v>94</v>
      </c>
      <c r="W137">
        <v>94</v>
      </c>
      <c r="X137">
        <v>94</v>
      </c>
      <c r="Y137">
        <v>94</v>
      </c>
      <c r="Z137">
        <v>94</v>
      </c>
      <c r="AA137">
        <v>94</v>
      </c>
      <c r="AB137">
        <v>94</v>
      </c>
      <c r="AC137">
        <v>94</v>
      </c>
      <c r="AD137">
        <v>94</v>
      </c>
      <c r="AE137">
        <v>94</v>
      </c>
      <c r="AF137">
        <v>94</v>
      </c>
      <c r="AG137">
        <v>94</v>
      </c>
      <c r="AH137">
        <v>94</v>
      </c>
      <c r="AI137">
        <v>94</v>
      </c>
      <c r="AJ137">
        <v>94</v>
      </c>
      <c r="AK137">
        <v>94</v>
      </c>
      <c r="AL137">
        <v>94</v>
      </c>
      <c r="AM137">
        <v>94</v>
      </c>
      <c r="AN137">
        <v>94</v>
      </c>
      <c r="AO137">
        <v>94</v>
      </c>
      <c r="AP137">
        <v>94</v>
      </c>
      <c r="AQ137">
        <v>94</v>
      </c>
      <c r="AR137">
        <v>94</v>
      </c>
      <c r="AS137">
        <v>94</v>
      </c>
      <c r="AT137">
        <v>94</v>
      </c>
      <c r="AU137">
        <v>94</v>
      </c>
      <c r="AV137">
        <v>94</v>
      </c>
      <c r="AW137">
        <v>94</v>
      </c>
      <c r="AX137">
        <v>94</v>
      </c>
      <c r="AY137">
        <v>94</v>
      </c>
      <c r="AZ137">
        <v>94</v>
      </c>
      <c r="BA137">
        <v>94</v>
      </c>
      <c r="BB137">
        <v>94</v>
      </c>
      <c r="BC137">
        <v>94</v>
      </c>
      <c r="BD137">
        <v>94</v>
      </c>
      <c r="BE137">
        <v>94</v>
      </c>
      <c r="BF137">
        <v>94</v>
      </c>
      <c r="BG137">
        <v>94</v>
      </c>
      <c r="BH137">
        <v>94</v>
      </c>
      <c r="BI137">
        <v>94</v>
      </c>
      <c r="BJ137">
        <v>94</v>
      </c>
      <c r="BK137">
        <v>94</v>
      </c>
      <c r="BL137">
        <v>94</v>
      </c>
      <c r="BM137">
        <v>94</v>
      </c>
      <c r="BN137">
        <v>94</v>
      </c>
      <c r="BO137">
        <v>94</v>
      </c>
      <c r="BP137">
        <v>94</v>
      </c>
      <c r="BQ137">
        <v>94</v>
      </c>
      <c r="BR137">
        <v>94</v>
      </c>
      <c r="BS137">
        <v>94</v>
      </c>
      <c r="BT137">
        <v>94</v>
      </c>
      <c r="BU137">
        <v>94</v>
      </c>
    </row>
    <row r="138" spans="1:122">
      <c r="R138" s="30">
        <f>R134/R137*100%</f>
        <v>0</v>
      </c>
      <c r="S138" s="30">
        <f>S134/S137*100%</f>
        <v>1.0638297872340425E-2</v>
      </c>
      <c r="T138" s="30">
        <f>T134/T137*100%</f>
        <v>0.62765957446808507</v>
      </c>
      <c r="U138" s="30">
        <f>U134/U137*100%</f>
        <v>0.36170212765957449</v>
      </c>
      <c r="V138" s="30">
        <f t="shared" ref="V138:BU138" si="124">V134/V137*100%</f>
        <v>0</v>
      </c>
      <c r="W138" s="30">
        <f t="shared" si="124"/>
        <v>0</v>
      </c>
      <c r="X138" s="30">
        <f t="shared" si="124"/>
        <v>0.76595744680851063</v>
      </c>
      <c r="Y138" s="30">
        <f t="shared" si="124"/>
        <v>0.23404255319148937</v>
      </c>
      <c r="Z138" s="30">
        <f t="shared" si="124"/>
        <v>0</v>
      </c>
      <c r="AA138" s="30">
        <f t="shared" si="124"/>
        <v>2.1276595744680851E-2</v>
      </c>
      <c r="AB138" s="30">
        <f t="shared" si="124"/>
        <v>0.53191489361702127</v>
      </c>
      <c r="AC138" s="30">
        <f t="shared" si="124"/>
        <v>0.44680851063829785</v>
      </c>
      <c r="AD138" s="30">
        <f t="shared" si="124"/>
        <v>0</v>
      </c>
      <c r="AE138" s="30">
        <f t="shared" si="124"/>
        <v>1.0638297872340425E-2</v>
      </c>
      <c r="AF138" s="30">
        <f t="shared" si="124"/>
        <v>0.67021276595744683</v>
      </c>
      <c r="AG138" s="30">
        <f t="shared" si="124"/>
        <v>0.31914893617021278</v>
      </c>
      <c r="AH138" s="30">
        <f t="shared" si="124"/>
        <v>0</v>
      </c>
      <c r="AI138" s="30">
        <f t="shared" si="124"/>
        <v>0</v>
      </c>
      <c r="AJ138" s="30">
        <f t="shared" si="124"/>
        <v>0.58510638297872342</v>
      </c>
      <c r="AK138" s="30">
        <f t="shared" si="124"/>
        <v>0.41489361702127658</v>
      </c>
      <c r="AL138" s="30">
        <f t="shared" si="124"/>
        <v>0</v>
      </c>
      <c r="AM138" s="30">
        <f t="shared" si="124"/>
        <v>0</v>
      </c>
      <c r="AN138" s="30">
        <f t="shared" si="124"/>
        <v>0.57446808510638303</v>
      </c>
      <c r="AO138" s="30">
        <f t="shared" si="124"/>
        <v>0.42553191489361702</v>
      </c>
      <c r="AP138" s="30">
        <f t="shared" si="124"/>
        <v>0</v>
      </c>
      <c r="AQ138" s="30">
        <f t="shared" si="124"/>
        <v>2.1276595744680851E-2</v>
      </c>
      <c r="AR138" s="30">
        <f t="shared" si="124"/>
        <v>0.62765957446808507</v>
      </c>
      <c r="AS138" s="30">
        <f t="shared" si="124"/>
        <v>0.35106382978723405</v>
      </c>
      <c r="AT138" s="30">
        <f t="shared" si="124"/>
        <v>1.0638297872340425E-2</v>
      </c>
      <c r="AU138" s="30">
        <f t="shared" si="124"/>
        <v>1.0638297872340425E-2</v>
      </c>
      <c r="AV138" s="30">
        <f t="shared" si="124"/>
        <v>0.72340425531914898</v>
      </c>
      <c r="AW138" s="30">
        <f t="shared" si="124"/>
        <v>0.25531914893617019</v>
      </c>
      <c r="AX138" s="30">
        <f t="shared" si="124"/>
        <v>0</v>
      </c>
      <c r="AY138" s="30">
        <f t="shared" si="124"/>
        <v>0</v>
      </c>
      <c r="AZ138" s="30">
        <f t="shared" si="124"/>
        <v>0.45744680851063829</v>
      </c>
      <c r="BA138" s="30">
        <f t="shared" si="124"/>
        <v>0.54255319148936165</v>
      </c>
      <c r="BB138" s="30">
        <f t="shared" si="124"/>
        <v>0</v>
      </c>
      <c r="BC138" s="30">
        <f t="shared" si="124"/>
        <v>0</v>
      </c>
      <c r="BD138" s="30">
        <f t="shared" si="124"/>
        <v>0.74468085106382975</v>
      </c>
      <c r="BE138" s="30">
        <f t="shared" si="124"/>
        <v>0.25531914893617019</v>
      </c>
      <c r="BF138" s="30">
        <f t="shared" si="124"/>
        <v>0</v>
      </c>
      <c r="BG138" s="30">
        <f t="shared" si="124"/>
        <v>3.1914893617021274E-2</v>
      </c>
      <c r="BH138" s="30">
        <f t="shared" si="124"/>
        <v>0.61702127659574468</v>
      </c>
      <c r="BI138" s="30">
        <f t="shared" si="124"/>
        <v>0.35106382978723405</v>
      </c>
      <c r="BJ138" s="30">
        <f t="shared" si="124"/>
        <v>0</v>
      </c>
      <c r="BK138" s="30">
        <f t="shared" si="124"/>
        <v>2.1276595744680851E-2</v>
      </c>
      <c r="BL138" s="30">
        <f t="shared" si="124"/>
        <v>0.51063829787234039</v>
      </c>
      <c r="BM138" s="30">
        <f t="shared" si="124"/>
        <v>0.46808510638297873</v>
      </c>
      <c r="BN138" s="30">
        <f t="shared" si="124"/>
        <v>0</v>
      </c>
      <c r="BO138" s="30">
        <f t="shared" si="124"/>
        <v>3.1914893617021274E-2</v>
      </c>
      <c r="BP138" s="30">
        <f t="shared" si="124"/>
        <v>0.54255319148936165</v>
      </c>
      <c r="BQ138" s="30">
        <f t="shared" si="124"/>
        <v>0.42553191489361702</v>
      </c>
      <c r="BR138" s="30">
        <f t="shared" si="124"/>
        <v>0</v>
      </c>
      <c r="BS138" s="30">
        <f t="shared" si="124"/>
        <v>0</v>
      </c>
      <c r="BT138" s="30">
        <f t="shared" si="124"/>
        <v>0.51063829787234039</v>
      </c>
      <c r="BU138" s="30">
        <f t="shared" si="124"/>
        <v>0.48936170212765956</v>
      </c>
    </row>
    <row r="139" spans="1:122">
      <c r="R139" s="29">
        <f>SUM(R138:U138)</f>
        <v>1</v>
      </c>
      <c r="V139" s="29">
        <f>SUM(V138:Y138)</f>
        <v>1</v>
      </c>
      <c r="Z139" s="29">
        <f>SUM(Z138:AC138)</f>
        <v>1</v>
      </c>
      <c r="AD139" s="29">
        <f>SUM(AD138:AG138)</f>
        <v>1</v>
      </c>
      <c r="AH139" s="29">
        <f>SUM(AH138:AK138)</f>
        <v>1</v>
      </c>
      <c r="AL139" s="29">
        <f>SUM(AL138:AO138)</f>
        <v>1</v>
      </c>
      <c r="AP139" s="29">
        <f>SUM(AP138:AS138)</f>
        <v>1</v>
      </c>
      <c r="AT139" s="29">
        <f>SUM(AT138:AW138)</f>
        <v>1</v>
      </c>
      <c r="AX139" s="29">
        <f>SUM(AX138:BA138)</f>
        <v>1</v>
      </c>
      <c r="BB139" s="29">
        <f>SUM(BB138:BE138)</f>
        <v>1</v>
      </c>
      <c r="BF139" s="29">
        <f>SUM(BF138:BI138)</f>
        <v>1</v>
      </c>
      <c r="BJ139" s="29">
        <f>SUM(BJ138:BM138)</f>
        <v>1</v>
      </c>
      <c r="BN139" s="29">
        <f>SUM(BN138:BQ138)</f>
        <v>1</v>
      </c>
      <c r="BR139" s="29">
        <f>SUM(BR138:BU138)</f>
        <v>1</v>
      </c>
    </row>
    <row r="141" spans="1:122">
      <c r="A141" s="17">
        <v>123</v>
      </c>
      <c r="B141" s="172">
        <v>1</v>
      </c>
      <c r="C141" s="658" t="s">
        <v>295</v>
      </c>
      <c r="D141" s="18"/>
      <c r="E141" s="19">
        <v>1</v>
      </c>
      <c r="F141" s="20"/>
      <c r="G141" s="20"/>
      <c r="H141" s="20">
        <v>1</v>
      </c>
      <c r="I141" s="20"/>
      <c r="J141" s="20"/>
      <c r="K141" s="20"/>
      <c r="L141" s="20"/>
      <c r="M141" s="20"/>
      <c r="N141" s="20"/>
      <c r="O141" s="20"/>
      <c r="P141" s="19"/>
      <c r="Q141" s="19"/>
      <c r="R141" s="21"/>
      <c r="S141" s="21"/>
      <c r="T141" s="21"/>
      <c r="U141" s="21">
        <v>4</v>
      </c>
      <c r="V141" s="22"/>
      <c r="W141" s="22"/>
      <c r="X141" s="22">
        <v>3</v>
      </c>
      <c r="Y141" s="22"/>
      <c r="Z141" s="23"/>
      <c r="AA141" s="23"/>
      <c r="AB141" s="23"/>
      <c r="AC141" s="23">
        <v>4</v>
      </c>
      <c r="AD141" s="24"/>
      <c r="AE141" s="24"/>
      <c r="AF141" s="24"/>
      <c r="AG141" s="24">
        <v>4</v>
      </c>
      <c r="AH141" s="25"/>
      <c r="AI141" s="25"/>
      <c r="AJ141" s="25"/>
      <c r="AK141" s="25">
        <v>4</v>
      </c>
      <c r="AL141" s="26"/>
      <c r="AM141" s="26"/>
      <c r="AN141" s="26"/>
      <c r="AO141" s="26">
        <v>4</v>
      </c>
      <c r="AP141" s="22"/>
      <c r="AQ141" s="22">
        <v>2</v>
      </c>
      <c r="AR141" s="22"/>
      <c r="AS141" s="22"/>
      <c r="AT141" s="27"/>
      <c r="AU141" s="27"/>
      <c r="AV141" s="27"/>
      <c r="AW141" s="27">
        <v>4</v>
      </c>
      <c r="AX141" s="21"/>
      <c r="AY141" s="21"/>
      <c r="AZ141" s="21"/>
      <c r="BA141" s="21">
        <v>4</v>
      </c>
      <c r="BB141" s="22"/>
      <c r="BC141" s="22">
        <v>2</v>
      </c>
      <c r="BD141" s="22"/>
      <c r="BE141" s="22"/>
      <c r="BF141" s="23"/>
      <c r="BG141" s="23"/>
      <c r="BH141" s="23"/>
      <c r="BI141" s="23">
        <v>4</v>
      </c>
      <c r="BJ141" s="24"/>
      <c r="BK141" s="24"/>
      <c r="BL141" s="24"/>
      <c r="BM141" s="24">
        <v>4</v>
      </c>
      <c r="BN141" s="25"/>
      <c r="BO141" s="25"/>
      <c r="BP141" s="25"/>
      <c r="BQ141" s="25">
        <v>4</v>
      </c>
      <c r="BR141" s="26"/>
      <c r="BS141" s="26"/>
      <c r="BT141" s="26"/>
      <c r="BU141" s="26">
        <v>4</v>
      </c>
    </row>
    <row r="142" spans="1:122">
      <c r="A142" s="17">
        <v>124</v>
      </c>
      <c r="B142" s="172">
        <v>2</v>
      </c>
      <c r="C142" s="659"/>
      <c r="D142" s="18"/>
      <c r="E142" s="19">
        <v>1</v>
      </c>
      <c r="F142" s="20"/>
      <c r="G142" s="20"/>
      <c r="H142" s="20">
        <v>1</v>
      </c>
      <c r="I142" s="20"/>
      <c r="J142" s="20"/>
      <c r="K142" s="20"/>
      <c r="L142" s="20"/>
      <c r="M142" s="20"/>
      <c r="N142" s="20"/>
      <c r="O142" s="20"/>
      <c r="P142" s="19"/>
      <c r="Q142" s="19"/>
      <c r="R142" s="21"/>
      <c r="S142" s="21"/>
      <c r="T142" s="21">
        <v>3</v>
      </c>
      <c r="U142" s="21"/>
      <c r="V142" s="22"/>
      <c r="W142" s="22"/>
      <c r="X142" s="22">
        <v>3</v>
      </c>
      <c r="Y142" s="22"/>
      <c r="Z142" s="23"/>
      <c r="AA142" s="23"/>
      <c r="AB142" s="23">
        <v>3</v>
      </c>
      <c r="AC142" s="23"/>
      <c r="AD142" s="24"/>
      <c r="AE142" s="24"/>
      <c r="AF142" s="24">
        <v>3</v>
      </c>
      <c r="AG142" s="24"/>
      <c r="AH142" s="25"/>
      <c r="AI142" s="25"/>
      <c r="AJ142" s="25">
        <v>3</v>
      </c>
      <c r="AK142" s="25"/>
      <c r="AL142" s="26"/>
      <c r="AM142" s="26"/>
      <c r="AN142" s="26">
        <v>3</v>
      </c>
      <c r="AO142" s="26"/>
      <c r="AP142" s="22"/>
      <c r="AQ142" s="22"/>
      <c r="AR142" s="22">
        <v>3</v>
      </c>
      <c r="AS142" s="22"/>
      <c r="AT142" s="27"/>
      <c r="AU142" s="27"/>
      <c r="AV142" s="27">
        <v>3</v>
      </c>
      <c r="AW142" s="27"/>
      <c r="AX142" s="21"/>
      <c r="AY142" s="21"/>
      <c r="AZ142" s="21">
        <v>3</v>
      </c>
      <c r="BA142" s="21"/>
      <c r="BB142" s="22"/>
      <c r="BC142" s="22"/>
      <c r="BD142" s="22">
        <v>3</v>
      </c>
      <c r="BE142" s="22"/>
      <c r="BF142" s="23"/>
      <c r="BG142" s="23"/>
      <c r="BH142" s="23">
        <v>3</v>
      </c>
      <c r="BI142" s="23"/>
      <c r="BJ142" s="24"/>
      <c r="BK142" s="24"/>
      <c r="BL142" s="24">
        <v>3</v>
      </c>
      <c r="BM142" s="24"/>
      <c r="BN142" s="25"/>
      <c r="BO142" s="25"/>
      <c r="BP142" s="25">
        <v>3</v>
      </c>
      <c r="BQ142" s="25"/>
      <c r="BR142" s="26"/>
      <c r="BS142" s="26"/>
      <c r="BT142" s="26">
        <v>3</v>
      </c>
      <c r="BU142" s="26"/>
    </row>
    <row r="143" spans="1:122">
      <c r="A143" s="17">
        <v>125</v>
      </c>
      <c r="B143" s="172">
        <v>3</v>
      </c>
      <c r="C143" s="659"/>
      <c r="D143" s="18"/>
      <c r="E143" s="19">
        <v>1</v>
      </c>
      <c r="F143" s="20"/>
      <c r="G143" s="20"/>
      <c r="H143" s="20"/>
      <c r="I143" s="20">
        <v>1</v>
      </c>
      <c r="J143" s="20"/>
      <c r="K143" s="20"/>
      <c r="L143" s="20"/>
      <c r="M143" s="20"/>
      <c r="N143" s="20"/>
      <c r="O143" s="20"/>
      <c r="P143" s="19"/>
      <c r="Q143" s="19"/>
      <c r="R143" s="21"/>
      <c r="S143" s="21"/>
      <c r="T143" s="21"/>
      <c r="U143" s="21">
        <v>4</v>
      </c>
      <c r="V143" s="22"/>
      <c r="W143" s="22"/>
      <c r="X143" s="22">
        <v>3</v>
      </c>
      <c r="Y143" s="22"/>
      <c r="Z143" s="23"/>
      <c r="AA143" s="23"/>
      <c r="AB143" s="23"/>
      <c r="AC143" s="23">
        <v>4</v>
      </c>
      <c r="AD143" s="24"/>
      <c r="AE143" s="24"/>
      <c r="AF143" s="24"/>
      <c r="AG143" s="24">
        <v>4</v>
      </c>
      <c r="AH143" s="25"/>
      <c r="AI143" s="25"/>
      <c r="AJ143" s="25"/>
      <c r="AK143" s="25">
        <v>4</v>
      </c>
      <c r="AL143" s="26"/>
      <c r="AM143" s="26"/>
      <c r="AN143" s="26"/>
      <c r="AO143" s="26">
        <v>4</v>
      </c>
      <c r="AP143" s="22"/>
      <c r="AQ143" s="22"/>
      <c r="AR143" s="22"/>
      <c r="AS143" s="22">
        <v>4</v>
      </c>
      <c r="AT143" s="27"/>
      <c r="AU143" s="27"/>
      <c r="AV143" s="27"/>
      <c r="AW143" s="27">
        <v>4</v>
      </c>
      <c r="AX143" s="21"/>
      <c r="AY143" s="21"/>
      <c r="AZ143" s="21"/>
      <c r="BA143" s="21">
        <v>4</v>
      </c>
      <c r="BB143" s="22"/>
      <c r="BC143" s="22"/>
      <c r="BD143" s="22">
        <v>3</v>
      </c>
      <c r="BE143" s="22"/>
      <c r="BF143" s="23"/>
      <c r="BG143" s="23"/>
      <c r="BH143" s="23">
        <v>3</v>
      </c>
      <c r="BI143" s="23"/>
      <c r="BJ143" s="24"/>
      <c r="BK143" s="24"/>
      <c r="BL143" s="24"/>
      <c r="BM143" s="24">
        <v>4</v>
      </c>
      <c r="BN143" s="25"/>
      <c r="BO143" s="25"/>
      <c r="BP143" s="25"/>
      <c r="BQ143" s="25">
        <v>4</v>
      </c>
      <c r="BR143" s="26"/>
      <c r="BS143" s="26"/>
      <c r="BT143" s="26"/>
      <c r="BU143" s="26">
        <v>4</v>
      </c>
    </row>
    <row r="144" spans="1:122">
      <c r="A144" s="17">
        <v>126</v>
      </c>
      <c r="B144" s="172">
        <v>4</v>
      </c>
      <c r="C144" s="659"/>
      <c r="D144" s="18"/>
      <c r="E144" s="19">
        <v>1</v>
      </c>
      <c r="F144" s="20"/>
      <c r="G144" s="20"/>
      <c r="H144" s="20">
        <v>1</v>
      </c>
      <c r="I144" s="20"/>
      <c r="J144" s="20"/>
      <c r="K144" s="20"/>
      <c r="L144" s="20"/>
      <c r="M144" s="20"/>
      <c r="N144" s="20"/>
      <c r="O144" s="20"/>
      <c r="P144" s="19"/>
      <c r="Q144" s="19"/>
      <c r="R144" s="21"/>
      <c r="S144" s="21"/>
      <c r="T144" s="21">
        <v>3</v>
      </c>
      <c r="U144" s="21"/>
      <c r="V144" s="22"/>
      <c r="W144" s="22"/>
      <c r="X144" s="22">
        <v>3</v>
      </c>
      <c r="Y144" s="22"/>
      <c r="Z144" s="23"/>
      <c r="AA144" s="23"/>
      <c r="AB144" s="23">
        <v>3</v>
      </c>
      <c r="AC144" s="23"/>
      <c r="AD144" s="24"/>
      <c r="AE144" s="24"/>
      <c r="AF144" s="24">
        <v>3</v>
      </c>
      <c r="AG144" s="24"/>
      <c r="AH144" s="25"/>
      <c r="AI144" s="25"/>
      <c r="AJ144" s="25"/>
      <c r="AK144" s="25">
        <v>4</v>
      </c>
      <c r="AL144" s="26"/>
      <c r="AM144" s="26"/>
      <c r="AN144" s="26"/>
      <c r="AO144" s="26">
        <v>4</v>
      </c>
      <c r="AP144" s="22"/>
      <c r="AQ144" s="22"/>
      <c r="AR144" s="22"/>
      <c r="AS144" s="22">
        <v>4</v>
      </c>
      <c r="AT144" s="27"/>
      <c r="AU144" s="27"/>
      <c r="AV144" s="27"/>
      <c r="AW144" s="27">
        <v>4</v>
      </c>
      <c r="AX144" s="21"/>
      <c r="AY144" s="21"/>
      <c r="AZ144" s="21"/>
      <c r="BA144" s="21">
        <v>4</v>
      </c>
      <c r="BB144" s="22"/>
      <c r="BC144" s="22"/>
      <c r="BD144" s="22"/>
      <c r="BE144" s="22">
        <v>4</v>
      </c>
      <c r="BF144" s="23"/>
      <c r="BG144" s="23"/>
      <c r="BH144" s="23"/>
      <c r="BI144" s="23">
        <v>4</v>
      </c>
      <c r="BJ144" s="24"/>
      <c r="BK144" s="24"/>
      <c r="BL144" s="24"/>
      <c r="BM144" s="24">
        <v>4</v>
      </c>
      <c r="BN144" s="25"/>
      <c r="BO144" s="25"/>
      <c r="BP144" s="25"/>
      <c r="BQ144" s="25">
        <v>4</v>
      </c>
      <c r="BR144" s="26"/>
      <c r="BS144" s="26">
        <v>2</v>
      </c>
      <c r="BT144" s="26"/>
      <c r="BU144" s="26"/>
    </row>
    <row r="145" spans="1:122">
      <c r="A145" s="17">
        <v>127</v>
      </c>
      <c r="B145" s="172">
        <v>5</v>
      </c>
      <c r="C145" s="659"/>
      <c r="D145" s="18"/>
      <c r="E145" s="19">
        <v>1</v>
      </c>
      <c r="F145" s="20"/>
      <c r="G145" s="20">
        <v>1</v>
      </c>
      <c r="H145" s="20"/>
      <c r="I145" s="20"/>
      <c r="J145" s="20"/>
      <c r="K145" s="20"/>
      <c r="L145" s="20"/>
      <c r="M145" s="20"/>
      <c r="N145" s="20"/>
      <c r="O145" s="20"/>
      <c r="P145" s="19"/>
      <c r="Q145" s="19"/>
      <c r="R145" s="21"/>
      <c r="S145" s="21"/>
      <c r="T145" s="21">
        <v>3</v>
      </c>
      <c r="U145" s="21"/>
      <c r="V145" s="22"/>
      <c r="W145" s="22"/>
      <c r="X145" s="22">
        <v>3</v>
      </c>
      <c r="Y145" s="22"/>
      <c r="Z145" s="23"/>
      <c r="AA145" s="23"/>
      <c r="AB145" s="23">
        <v>3</v>
      </c>
      <c r="AC145" s="23"/>
      <c r="AD145" s="24"/>
      <c r="AE145" s="24"/>
      <c r="AF145" s="24">
        <v>3</v>
      </c>
      <c r="AG145" s="24"/>
      <c r="AH145" s="25"/>
      <c r="AI145" s="25"/>
      <c r="AJ145" s="25">
        <v>3</v>
      </c>
      <c r="AK145" s="25"/>
      <c r="AL145" s="26"/>
      <c r="AM145" s="26"/>
      <c r="AN145" s="26">
        <v>3</v>
      </c>
      <c r="AO145" s="26"/>
      <c r="AP145" s="22">
        <v>1</v>
      </c>
      <c r="AQ145" s="22"/>
      <c r="AR145" s="22"/>
      <c r="AS145" s="22"/>
      <c r="AT145" s="27"/>
      <c r="AU145" s="27"/>
      <c r="AV145" s="27">
        <v>3</v>
      </c>
      <c r="AW145" s="27"/>
      <c r="AX145" s="21"/>
      <c r="AY145" s="21"/>
      <c r="AZ145" s="21">
        <v>3</v>
      </c>
      <c r="BA145" s="21"/>
      <c r="BB145" s="22"/>
      <c r="BC145" s="22"/>
      <c r="BD145" s="22">
        <v>3</v>
      </c>
      <c r="BE145" s="22"/>
      <c r="BF145" s="23"/>
      <c r="BG145" s="23">
        <v>2</v>
      </c>
      <c r="BH145" s="23"/>
      <c r="BI145" s="23"/>
      <c r="BJ145" s="24"/>
      <c r="BK145" s="24"/>
      <c r="BL145" s="24"/>
      <c r="BM145" s="24">
        <v>4</v>
      </c>
      <c r="BN145" s="25"/>
      <c r="BO145" s="25"/>
      <c r="BP145" s="25">
        <v>3</v>
      </c>
      <c r="BQ145" s="25"/>
      <c r="BR145" s="26"/>
      <c r="BS145" s="26"/>
      <c r="BT145" s="26">
        <v>3</v>
      </c>
      <c r="BU145" s="26"/>
    </row>
    <row r="146" spans="1:122">
      <c r="A146" s="17">
        <v>128</v>
      </c>
      <c r="B146" s="172">
        <v>6</v>
      </c>
      <c r="C146" s="659"/>
      <c r="D146" s="18"/>
      <c r="E146" s="19">
        <v>1</v>
      </c>
      <c r="F146" s="20"/>
      <c r="G146" s="20"/>
      <c r="H146" s="20">
        <v>1</v>
      </c>
      <c r="I146" s="20"/>
      <c r="J146" s="20"/>
      <c r="K146" s="20"/>
      <c r="L146" s="20"/>
      <c r="M146" s="20"/>
      <c r="N146" s="20"/>
      <c r="O146" s="20"/>
      <c r="P146" s="19"/>
      <c r="Q146" s="19"/>
      <c r="R146" s="21"/>
      <c r="S146" s="21"/>
      <c r="T146" s="21">
        <v>3</v>
      </c>
      <c r="U146" s="21"/>
      <c r="V146" s="22"/>
      <c r="W146" s="22"/>
      <c r="X146" s="22">
        <v>3</v>
      </c>
      <c r="Y146" s="22"/>
      <c r="Z146" s="23"/>
      <c r="AA146" s="23"/>
      <c r="AB146" s="23">
        <v>3</v>
      </c>
      <c r="AC146" s="23"/>
      <c r="AD146" s="24"/>
      <c r="AE146" s="24"/>
      <c r="AF146" s="24">
        <v>3</v>
      </c>
      <c r="AG146" s="24"/>
      <c r="AH146" s="25"/>
      <c r="AI146" s="25"/>
      <c r="AJ146" s="25">
        <v>3</v>
      </c>
      <c r="AK146" s="25"/>
      <c r="AL146" s="26"/>
      <c r="AM146" s="26"/>
      <c r="AN146" s="26">
        <v>3</v>
      </c>
      <c r="AO146" s="26"/>
      <c r="AP146" s="22">
        <v>1</v>
      </c>
      <c r="AQ146" s="22"/>
      <c r="AR146" s="22"/>
      <c r="AS146" s="22"/>
      <c r="AT146" s="27"/>
      <c r="AU146" s="27"/>
      <c r="AV146" s="27">
        <v>3</v>
      </c>
      <c r="AW146" s="27"/>
      <c r="AX146" s="21"/>
      <c r="AY146" s="21"/>
      <c r="AZ146" s="21">
        <v>3</v>
      </c>
      <c r="BA146" s="21"/>
      <c r="BB146" s="22"/>
      <c r="BC146" s="22"/>
      <c r="BD146" s="22">
        <v>3</v>
      </c>
      <c r="BE146" s="22"/>
      <c r="BF146" s="23"/>
      <c r="BG146" s="23">
        <v>2</v>
      </c>
      <c r="BH146" s="23"/>
      <c r="BI146" s="23"/>
      <c r="BJ146" s="24"/>
      <c r="BK146" s="24"/>
      <c r="BL146" s="24"/>
      <c r="BM146" s="24">
        <v>4</v>
      </c>
      <c r="BN146" s="25"/>
      <c r="BO146" s="25"/>
      <c r="BP146" s="25">
        <v>3</v>
      </c>
      <c r="BQ146" s="25"/>
      <c r="BR146" s="26"/>
      <c r="BS146" s="26"/>
      <c r="BT146" s="26">
        <v>3</v>
      </c>
      <c r="BU146" s="26"/>
    </row>
    <row r="147" spans="1:122">
      <c r="A147" s="346">
        <v>129</v>
      </c>
      <c r="B147" s="372">
        <v>7</v>
      </c>
      <c r="C147" s="659"/>
      <c r="D147" s="326"/>
      <c r="E147" s="347">
        <v>1</v>
      </c>
      <c r="F147" s="348"/>
      <c r="G147" s="348"/>
      <c r="H147" s="348">
        <v>1</v>
      </c>
      <c r="I147" s="348"/>
      <c r="J147" s="348"/>
      <c r="K147" s="348"/>
      <c r="L147" s="348"/>
      <c r="M147" s="348"/>
      <c r="N147" s="348"/>
      <c r="O147" s="348"/>
      <c r="P147" s="347"/>
      <c r="Q147" s="347"/>
      <c r="R147" s="349">
        <v>1</v>
      </c>
      <c r="S147" s="349"/>
      <c r="T147" s="349"/>
      <c r="U147" s="349"/>
      <c r="V147" s="350"/>
      <c r="W147" s="350"/>
      <c r="X147" s="350">
        <v>3</v>
      </c>
      <c r="Y147" s="350"/>
      <c r="Z147" s="351"/>
      <c r="AA147" s="351"/>
      <c r="AB147" s="351">
        <v>3</v>
      </c>
      <c r="AC147" s="351"/>
      <c r="AD147" s="352"/>
      <c r="AE147" s="352"/>
      <c r="AF147" s="352">
        <v>3</v>
      </c>
      <c r="AG147" s="352"/>
      <c r="AH147" s="353"/>
      <c r="AI147" s="353"/>
      <c r="AJ147" s="353">
        <v>3</v>
      </c>
      <c r="AK147" s="353"/>
      <c r="AL147" s="354"/>
      <c r="AM147" s="354"/>
      <c r="AN147" s="354">
        <v>3</v>
      </c>
      <c r="AO147" s="354"/>
      <c r="AP147" s="350"/>
      <c r="AQ147" s="350"/>
      <c r="AR147" s="350">
        <v>3</v>
      </c>
      <c r="AS147" s="350"/>
      <c r="AT147" s="355"/>
      <c r="AU147" s="355"/>
      <c r="AV147" s="355">
        <v>3</v>
      </c>
      <c r="AW147" s="355"/>
      <c r="AX147" s="349"/>
      <c r="AY147" s="349"/>
      <c r="AZ147" s="349">
        <v>3</v>
      </c>
      <c r="BA147" s="349"/>
      <c r="BB147" s="350"/>
      <c r="BC147" s="350"/>
      <c r="BD147" s="350">
        <v>3</v>
      </c>
      <c r="BE147" s="350"/>
      <c r="BF147" s="351"/>
      <c r="BG147" s="351"/>
      <c r="BH147" s="351">
        <v>3</v>
      </c>
      <c r="BI147" s="351"/>
      <c r="BJ147" s="352"/>
      <c r="BK147" s="352"/>
      <c r="BL147" s="352"/>
      <c r="BM147" s="352">
        <v>4</v>
      </c>
      <c r="BN147" s="353"/>
      <c r="BO147" s="353"/>
      <c r="BP147" s="353">
        <v>3</v>
      </c>
      <c r="BQ147" s="353"/>
      <c r="BR147" s="354"/>
      <c r="BS147" s="354"/>
      <c r="BT147" s="354">
        <v>3</v>
      </c>
      <c r="BU147" s="354"/>
    </row>
    <row r="148" spans="1:122" s="356" customFormat="1">
      <c r="C148" s="365"/>
      <c r="D148" s="356">
        <f>SUM(D141:D147)</f>
        <v>0</v>
      </c>
      <c r="E148" s="356">
        <f t="shared" ref="E148:BP148" si="125">SUM(E141:E147)</f>
        <v>7</v>
      </c>
      <c r="F148" s="356">
        <f t="shared" si="125"/>
        <v>0</v>
      </c>
      <c r="G148" s="356">
        <f t="shared" si="125"/>
        <v>1</v>
      </c>
      <c r="H148" s="356">
        <f t="shared" si="125"/>
        <v>5</v>
      </c>
      <c r="I148" s="356">
        <f t="shared" si="125"/>
        <v>1</v>
      </c>
      <c r="J148" s="356">
        <f t="shared" si="125"/>
        <v>0</v>
      </c>
      <c r="K148" s="356">
        <f t="shared" si="125"/>
        <v>0</v>
      </c>
      <c r="L148" s="356">
        <f t="shared" si="125"/>
        <v>0</v>
      </c>
      <c r="M148" s="356">
        <f t="shared" si="125"/>
        <v>0</v>
      </c>
      <c r="N148" s="356">
        <f t="shared" si="125"/>
        <v>0</v>
      </c>
      <c r="O148" s="356">
        <f t="shared" si="125"/>
        <v>0</v>
      </c>
      <c r="P148" s="356">
        <f t="shared" si="125"/>
        <v>0</v>
      </c>
      <c r="Q148" s="356">
        <f t="shared" si="125"/>
        <v>0</v>
      </c>
      <c r="R148" s="356">
        <f t="shared" si="125"/>
        <v>1</v>
      </c>
      <c r="S148" s="356">
        <f t="shared" si="125"/>
        <v>0</v>
      </c>
      <c r="T148" s="356">
        <f t="shared" si="125"/>
        <v>12</v>
      </c>
      <c r="U148" s="356">
        <f t="shared" si="125"/>
        <v>8</v>
      </c>
      <c r="V148" s="356">
        <f t="shared" si="125"/>
        <v>0</v>
      </c>
      <c r="W148" s="356">
        <f t="shared" si="125"/>
        <v>0</v>
      </c>
      <c r="X148" s="356">
        <f t="shared" si="125"/>
        <v>21</v>
      </c>
      <c r="Y148" s="356">
        <f t="shared" si="125"/>
        <v>0</v>
      </c>
      <c r="Z148" s="356">
        <f t="shared" si="125"/>
        <v>0</v>
      </c>
      <c r="AA148" s="356">
        <f t="shared" si="125"/>
        <v>0</v>
      </c>
      <c r="AB148" s="356">
        <f t="shared" si="125"/>
        <v>15</v>
      </c>
      <c r="AC148" s="356">
        <f t="shared" si="125"/>
        <v>8</v>
      </c>
      <c r="AD148" s="356">
        <f t="shared" si="125"/>
        <v>0</v>
      </c>
      <c r="AE148" s="356">
        <f t="shared" si="125"/>
        <v>0</v>
      </c>
      <c r="AF148" s="356">
        <f t="shared" si="125"/>
        <v>15</v>
      </c>
      <c r="AG148" s="356">
        <f t="shared" si="125"/>
        <v>8</v>
      </c>
      <c r="AH148" s="356">
        <f t="shared" si="125"/>
        <v>0</v>
      </c>
      <c r="AI148" s="356">
        <f t="shared" si="125"/>
        <v>0</v>
      </c>
      <c r="AJ148" s="356">
        <f t="shared" si="125"/>
        <v>12</v>
      </c>
      <c r="AK148" s="356">
        <f t="shared" si="125"/>
        <v>12</v>
      </c>
      <c r="AL148" s="356">
        <f t="shared" si="125"/>
        <v>0</v>
      </c>
      <c r="AM148" s="356">
        <f t="shared" si="125"/>
        <v>0</v>
      </c>
      <c r="AN148" s="356">
        <f t="shared" si="125"/>
        <v>12</v>
      </c>
      <c r="AO148" s="356">
        <f t="shared" si="125"/>
        <v>12</v>
      </c>
      <c r="AP148" s="356">
        <f t="shared" si="125"/>
        <v>2</v>
      </c>
      <c r="AQ148" s="356">
        <f t="shared" si="125"/>
        <v>2</v>
      </c>
      <c r="AR148" s="356">
        <f t="shared" si="125"/>
        <v>6</v>
      </c>
      <c r="AS148" s="356">
        <f t="shared" si="125"/>
        <v>8</v>
      </c>
      <c r="AT148" s="356">
        <f t="shared" si="125"/>
        <v>0</v>
      </c>
      <c r="AU148" s="356">
        <f t="shared" si="125"/>
        <v>0</v>
      </c>
      <c r="AV148" s="356">
        <f t="shared" si="125"/>
        <v>12</v>
      </c>
      <c r="AW148" s="356">
        <f t="shared" si="125"/>
        <v>12</v>
      </c>
      <c r="AX148" s="356">
        <f t="shared" si="125"/>
        <v>0</v>
      </c>
      <c r="AY148" s="356">
        <f t="shared" si="125"/>
        <v>0</v>
      </c>
      <c r="AZ148" s="356">
        <f t="shared" si="125"/>
        <v>12</v>
      </c>
      <c r="BA148" s="356">
        <f t="shared" si="125"/>
        <v>12</v>
      </c>
      <c r="BB148" s="356">
        <f t="shared" si="125"/>
        <v>0</v>
      </c>
      <c r="BC148" s="356">
        <f t="shared" si="125"/>
        <v>2</v>
      </c>
      <c r="BD148" s="356">
        <f t="shared" si="125"/>
        <v>15</v>
      </c>
      <c r="BE148" s="356">
        <f t="shared" si="125"/>
        <v>4</v>
      </c>
      <c r="BF148" s="356">
        <f t="shared" si="125"/>
        <v>0</v>
      </c>
      <c r="BG148" s="356">
        <f t="shared" si="125"/>
        <v>4</v>
      </c>
      <c r="BH148" s="356">
        <f t="shared" si="125"/>
        <v>9</v>
      </c>
      <c r="BI148" s="356">
        <f t="shared" si="125"/>
        <v>8</v>
      </c>
      <c r="BJ148" s="356">
        <f t="shared" si="125"/>
        <v>0</v>
      </c>
      <c r="BK148" s="356">
        <f t="shared" si="125"/>
        <v>0</v>
      </c>
      <c r="BL148" s="356">
        <f t="shared" si="125"/>
        <v>3</v>
      </c>
      <c r="BM148" s="356">
        <f t="shared" si="125"/>
        <v>24</v>
      </c>
      <c r="BN148" s="356">
        <f t="shared" si="125"/>
        <v>0</v>
      </c>
      <c r="BO148" s="356">
        <f t="shared" si="125"/>
        <v>0</v>
      </c>
      <c r="BP148" s="356">
        <f t="shared" si="125"/>
        <v>12</v>
      </c>
      <c r="BQ148" s="356">
        <f t="shared" ref="BQ148:BU148" si="126">SUM(BQ141:BQ147)</f>
        <v>12</v>
      </c>
      <c r="BR148" s="356">
        <f t="shared" si="126"/>
        <v>0</v>
      </c>
      <c r="BS148" s="356">
        <f t="shared" si="126"/>
        <v>2</v>
      </c>
      <c r="BT148" s="356">
        <f t="shared" si="126"/>
        <v>12</v>
      </c>
      <c r="BU148" s="356">
        <f t="shared" si="126"/>
        <v>8</v>
      </c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</row>
    <row r="149" spans="1:122" s="356" customFormat="1">
      <c r="C149" s="365"/>
      <c r="E149" s="356">
        <f>SUM(D148:E148)</f>
        <v>7</v>
      </c>
      <c r="K149" s="356">
        <f>SUM(F148:K148)</f>
        <v>7</v>
      </c>
      <c r="R149" s="356">
        <f>R148/1</f>
        <v>1</v>
      </c>
      <c r="S149" s="356">
        <f>S148/2</f>
        <v>0</v>
      </c>
      <c r="T149" s="356">
        <f>T148/3</f>
        <v>4</v>
      </c>
      <c r="U149" s="356">
        <f>U148/4</f>
        <v>2</v>
      </c>
      <c r="V149" s="356">
        <f t="shared" ref="V149" si="127">V148/1</f>
        <v>0</v>
      </c>
      <c r="W149" s="356">
        <f t="shared" ref="W149" si="128">W148/2</f>
        <v>0</v>
      </c>
      <c r="X149" s="356">
        <f t="shared" ref="X149" si="129">X148/3</f>
        <v>7</v>
      </c>
      <c r="Y149" s="356">
        <f t="shared" ref="Y149" si="130">Y148/4</f>
        <v>0</v>
      </c>
      <c r="Z149" s="356">
        <f t="shared" ref="Z149" si="131">Z148/1</f>
        <v>0</v>
      </c>
      <c r="AA149" s="356">
        <f t="shared" ref="AA149" si="132">AA148/2</f>
        <v>0</v>
      </c>
      <c r="AB149" s="356">
        <f t="shared" ref="AB149" si="133">AB148/3</f>
        <v>5</v>
      </c>
      <c r="AC149" s="356">
        <f t="shared" ref="AC149" si="134">AC148/4</f>
        <v>2</v>
      </c>
      <c r="AD149" s="356">
        <f t="shared" ref="AD149" si="135">AD148/1</f>
        <v>0</v>
      </c>
      <c r="AE149" s="356">
        <f t="shared" ref="AE149" si="136">AE148/2</f>
        <v>0</v>
      </c>
      <c r="AF149" s="356">
        <f t="shared" ref="AF149" si="137">AF148/3</f>
        <v>5</v>
      </c>
      <c r="AG149" s="356">
        <f t="shared" ref="AG149" si="138">AG148/4</f>
        <v>2</v>
      </c>
      <c r="AH149" s="356">
        <f t="shared" ref="AH149" si="139">AH148/1</f>
        <v>0</v>
      </c>
      <c r="AI149" s="356">
        <f t="shared" ref="AI149" si="140">AI148/2</f>
        <v>0</v>
      </c>
      <c r="AJ149" s="356">
        <f t="shared" ref="AJ149" si="141">AJ148/3</f>
        <v>4</v>
      </c>
      <c r="AK149" s="356">
        <f t="shared" ref="AK149" si="142">AK148/4</f>
        <v>3</v>
      </c>
      <c r="AL149" s="356">
        <f t="shared" ref="AL149" si="143">AL148/1</f>
        <v>0</v>
      </c>
      <c r="AM149" s="356">
        <f t="shared" ref="AM149" si="144">AM148/2</f>
        <v>0</v>
      </c>
      <c r="AN149" s="356">
        <f t="shared" ref="AN149" si="145">AN148/3</f>
        <v>4</v>
      </c>
      <c r="AO149" s="356">
        <f t="shared" ref="AO149" si="146">AO148/4</f>
        <v>3</v>
      </c>
      <c r="AP149" s="356">
        <f t="shared" ref="AP149" si="147">AP148/1</f>
        <v>2</v>
      </c>
      <c r="AQ149" s="356">
        <f t="shared" ref="AQ149" si="148">AQ148/2</f>
        <v>1</v>
      </c>
      <c r="AR149" s="356">
        <f t="shared" ref="AR149" si="149">AR148/3</f>
        <v>2</v>
      </c>
      <c r="AS149" s="356">
        <f t="shared" ref="AS149" si="150">AS148/4</f>
        <v>2</v>
      </c>
      <c r="AT149" s="356">
        <f t="shared" ref="AT149" si="151">AT148/1</f>
        <v>0</v>
      </c>
      <c r="AU149" s="356">
        <f t="shared" ref="AU149" si="152">AU148/2</f>
        <v>0</v>
      </c>
      <c r="AV149" s="356">
        <f t="shared" ref="AV149" si="153">AV148/3</f>
        <v>4</v>
      </c>
      <c r="AW149" s="356">
        <f t="shared" ref="AW149" si="154">AW148/4</f>
        <v>3</v>
      </c>
      <c r="AX149" s="356">
        <f t="shared" ref="AX149" si="155">AX148/1</f>
        <v>0</v>
      </c>
      <c r="AY149" s="356">
        <f t="shared" ref="AY149" si="156">AY148/2</f>
        <v>0</v>
      </c>
      <c r="AZ149" s="356">
        <f t="shared" ref="AZ149" si="157">AZ148/3</f>
        <v>4</v>
      </c>
      <c r="BA149" s="356">
        <f t="shared" ref="BA149" si="158">BA148/4</f>
        <v>3</v>
      </c>
      <c r="BB149" s="356">
        <f t="shared" ref="BB149" si="159">BB148/1</f>
        <v>0</v>
      </c>
      <c r="BC149" s="356">
        <f t="shared" ref="BC149" si="160">BC148/2</f>
        <v>1</v>
      </c>
      <c r="BD149" s="356">
        <f t="shared" ref="BD149" si="161">BD148/3</f>
        <v>5</v>
      </c>
      <c r="BE149" s="356">
        <f t="shared" ref="BE149" si="162">BE148/4</f>
        <v>1</v>
      </c>
      <c r="BF149" s="356">
        <f t="shared" ref="BF149" si="163">BF148/1</f>
        <v>0</v>
      </c>
      <c r="BG149" s="356">
        <f t="shared" ref="BG149" si="164">BG148/2</f>
        <v>2</v>
      </c>
      <c r="BH149" s="356">
        <f t="shared" ref="BH149" si="165">BH148/3</f>
        <v>3</v>
      </c>
      <c r="BI149" s="356">
        <f t="shared" ref="BI149" si="166">BI148/4</f>
        <v>2</v>
      </c>
      <c r="BJ149" s="356">
        <f t="shared" ref="BJ149" si="167">BJ148/1</f>
        <v>0</v>
      </c>
      <c r="BK149" s="356">
        <f t="shared" ref="BK149" si="168">BK148/2</f>
        <v>0</v>
      </c>
      <c r="BL149" s="356">
        <f t="shared" ref="BL149" si="169">BL148/3</f>
        <v>1</v>
      </c>
      <c r="BM149" s="356">
        <f t="shared" ref="BM149" si="170">BM148/4</f>
        <v>6</v>
      </c>
      <c r="BN149" s="356">
        <f t="shared" ref="BN149" si="171">BN148/1</f>
        <v>0</v>
      </c>
      <c r="BO149" s="356">
        <f t="shared" ref="BO149" si="172">BO148/2</f>
        <v>0</v>
      </c>
      <c r="BP149" s="356">
        <f t="shared" ref="BP149" si="173">BP148/3</f>
        <v>4</v>
      </c>
      <c r="BQ149" s="356">
        <f t="shared" ref="BQ149" si="174">BQ148/4</f>
        <v>3</v>
      </c>
      <c r="BR149" s="356">
        <f t="shared" ref="BR149" si="175">BR148/1</f>
        <v>0</v>
      </c>
      <c r="BS149" s="356">
        <f t="shared" ref="BS149" si="176">BS148/2</f>
        <v>1</v>
      </c>
      <c r="BT149" s="356">
        <f t="shared" ref="BT149" si="177">BT148/3</f>
        <v>4</v>
      </c>
      <c r="BU149" s="356">
        <f t="shared" ref="BU149" si="178">BU148/4</f>
        <v>2</v>
      </c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</row>
    <row r="150" spans="1:122">
      <c r="R150">
        <f>SUM(R148:U148)</f>
        <v>21</v>
      </c>
      <c r="V150">
        <f>SUM(V148:Y148)</f>
        <v>21</v>
      </c>
      <c r="Z150">
        <f>SUM(Z148:AC148)</f>
        <v>23</v>
      </c>
      <c r="AD150">
        <f>SUM(AD148:AG148)</f>
        <v>23</v>
      </c>
      <c r="AH150">
        <f>SUM(AH148:AK148)</f>
        <v>24</v>
      </c>
      <c r="AL150">
        <f>SUM(AL148:AO148)</f>
        <v>24</v>
      </c>
      <c r="AP150">
        <f>SUM(AP148:AS148)</f>
        <v>18</v>
      </c>
      <c r="AT150">
        <f>SUM(AT148:AW148)</f>
        <v>24</v>
      </c>
      <c r="AX150">
        <f>SUM(AX148:BA148)</f>
        <v>24</v>
      </c>
      <c r="BB150">
        <f>SUM(BB148:BE148)</f>
        <v>21</v>
      </c>
      <c r="BF150">
        <f>SUM(BF148:BI148)</f>
        <v>21</v>
      </c>
      <c r="BJ150">
        <f>SUM(BJ148:BM148)</f>
        <v>27</v>
      </c>
      <c r="BN150">
        <f>SUM(BN148:BQ148)</f>
        <v>24</v>
      </c>
      <c r="BR150">
        <f>SUM(BR148:BU148)</f>
        <v>22</v>
      </c>
    </row>
    <row r="151" spans="1:122">
      <c r="R151">
        <f>SUM(R149:U149)</f>
        <v>7</v>
      </c>
      <c r="V151">
        <f>SUM(V149:Y149)</f>
        <v>7</v>
      </c>
      <c r="Z151">
        <f>SUM(Z149:AC149)</f>
        <v>7</v>
      </c>
      <c r="AD151">
        <f>SUM(AD149:AG149)</f>
        <v>7</v>
      </c>
      <c r="AH151">
        <f>SUM(AH149:AK149)</f>
        <v>7</v>
      </c>
      <c r="AL151">
        <f>SUM(AL149:AO149)</f>
        <v>7</v>
      </c>
      <c r="AP151">
        <f>SUM(AP149:AS149)</f>
        <v>7</v>
      </c>
      <c r="AT151">
        <f>SUM(AT149:AW149)</f>
        <v>7</v>
      </c>
      <c r="AX151">
        <f>SUM(AX149:BA149)</f>
        <v>7</v>
      </c>
      <c r="BB151">
        <f>SUM(BB149:BE149)</f>
        <v>7</v>
      </c>
      <c r="BF151">
        <f>SUM(BF149:BI149)</f>
        <v>7</v>
      </c>
      <c r="BJ151">
        <f>SUM(BJ149:BM149)</f>
        <v>7</v>
      </c>
      <c r="BN151">
        <f>SUM(BN149:BQ149)</f>
        <v>7</v>
      </c>
      <c r="BR151">
        <f>SUM(BR149:BU149)</f>
        <v>7</v>
      </c>
    </row>
    <row r="152" spans="1:122">
      <c r="R152">
        <v>7</v>
      </c>
      <c r="S152">
        <v>7</v>
      </c>
      <c r="T152">
        <v>7</v>
      </c>
      <c r="U152">
        <v>7</v>
      </c>
      <c r="V152">
        <v>7</v>
      </c>
      <c r="W152">
        <v>7</v>
      </c>
      <c r="X152">
        <v>7</v>
      </c>
      <c r="Y152">
        <v>7</v>
      </c>
      <c r="Z152">
        <v>7</v>
      </c>
      <c r="AA152">
        <v>7</v>
      </c>
      <c r="AB152">
        <v>7</v>
      </c>
      <c r="AC152">
        <v>7</v>
      </c>
      <c r="AD152">
        <v>7</v>
      </c>
      <c r="AE152">
        <v>7</v>
      </c>
      <c r="AF152">
        <v>7</v>
      </c>
      <c r="AG152">
        <v>7</v>
      </c>
      <c r="AH152">
        <v>7</v>
      </c>
      <c r="AI152">
        <v>7</v>
      </c>
      <c r="AJ152">
        <v>7</v>
      </c>
      <c r="AK152">
        <v>7</v>
      </c>
      <c r="AL152">
        <v>7</v>
      </c>
      <c r="AM152">
        <v>7</v>
      </c>
      <c r="AN152">
        <v>7</v>
      </c>
      <c r="AO152">
        <v>7</v>
      </c>
      <c r="AP152">
        <v>7</v>
      </c>
      <c r="AQ152">
        <v>7</v>
      </c>
      <c r="AR152">
        <v>7</v>
      </c>
      <c r="AS152">
        <v>7</v>
      </c>
      <c r="AT152">
        <v>7</v>
      </c>
      <c r="AU152">
        <v>7</v>
      </c>
      <c r="AV152">
        <v>7</v>
      </c>
      <c r="AW152">
        <v>7</v>
      </c>
      <c r="AX152">
        <v>7</v>
      </c>
      <c r="AY152">
        <v>7</v>
      </c>
      <c r="AZ152">
        <v>7</v>
      </c>
      <c r="BA152">
        <v>7</v>
      </c>
      <c r="BB152">
        <v>7</v>
      </c>
      <c r="BC152">
        <v>7</v>
      </c>
      <c r="BD152">
        <v>7</v>
      </c>
      <c r="BE152">
        <v>7</v>
      </c>
      <c r="BF152">
        <v>7</v>
      </c>
      <c r="BG152">
        <v>7</v>
      </c>
      <c r="BH152">
        <v>7</v>
      </c>
      <c r="BI152">
        <v>7</v>
      </c>
      <c r="BJ152">
        <v>7</v>
      </c>
      <c r="BK152">
        <v>7</v>
      </c>
      <c r="BL152">
        <v>7</v>
      </c>
      <c r="BM152">
        <v>7</v>
      </c>
      <c r="BN152">
        <v>7</v>
      </c>
      <c r="BO152">
        <v>7</v>
      </c>
      <c r="BP152">
        <v>7</v>
      </c>
      <c r="BQ152">
        <v>7</v>
      </c>
      <c r="BR152">
        <v>7</v>
      </c>
      <c r="BS152">
        <v>7</v>
      </c>
      <c r="BT152">
        <v>7</v>
      </c>
      <c r="BU152">
        <v>7</v>
      </c>
    </row>
    <row r="153" spans="1:122" s="30" customFormat="1">
      <c r="R153" s="30">
        <f>R149/R152*100%</f>
        <v>0.14285714285714285</v>
      </c>
      <c r="S153" s="30">
        <f t="shared" ref="S153:V153" si="179">S149/S152*100%</f>
        <v>0</v>
      </c>
      <c r="T153" s="30">
        <f t="shared" si="179"/>
        <v>0.5714285714285714</v>
      </c>
      <c r="U153" s="30">
        <f t="shared" si="179"/>
        <v>0.2857142857142857</v>
      </c>
      <c r="V153" s="30">
        <f t="shared" si="179"/>
        <v>0</v>
      </c>
      <c r="W153" s="30">
        <f t="shared" ref="W153" si="180">W149/W152*100%</f>
        <v>0</v>
      </c>
      <c r="X153" s="30">
        <f t="shared" ref="X153" si="181">X149/X152*100%</f>
        <v>1</v>
      </c>
      <c r="Y153" s="30">
        <f t="shared" ref="Y153:Z153" si="182">Y149/Y152*100%</f>
        <v>0</v>
      </c>
      <c r="Z153" s="30">
        <f t="shared" si="182"/>
        <v>0</v>
      </c>
      <c r="AA153" s="30">
        <f t="shared" ref="AA153" si="183">AA149/AA152*100%</f>
        <v>0</v>
      </c>
      <c r="AB153" s="30">
        <f t="shared" ref="AB153" si="184">AB149/AB152*100%</f>
        <v>0.7142857142857143</v>
      </c>
      <c r="AC153" s="30">
        <f t="shared" ref="AC153:AD153" si="185">AC149/AC152*100%</f>
        <v>0.2857142857142857</v>
      </c>
      <c r="AD153" s="30">
        <f t="shared" si="185"/>
        <v>0</v>
      </c>
      <c r="AE153" s="30">
        <f t="shared" ref="AE153" si="186">AE149/AE152*100%</f>
        <v>0</v>
      </c>
      <c r="AF153" s="30">
        <f t="shared" ref="AF153" si="187">AF149/AF152*100%</f>
        <v>0.7142857142857143</v>
      </c>
      <c r="AG153" s="30">
        <f t="shared" ref="AG153:AH153" si="188">AG149/AG152*100%</f>
        <v>0.2857142857142857</v>
      </c>
      <c r="AH153" s="30">
        <f t="shared" si="188"/>
        <v>0</v>
      </c>
      <c r="AI153" s="30">
        <f t="shared" ref="AI153" si="189">AI149/AI152*100%</f>
        <v>0</v>
      </c>
      <c r="AJ153" s="30">
        <f t="shared" ref="AJ153" si="190">AJ149/AJ152*100%</f>
        <v>0.5714285714285714</v>
      </c>
      <c r="AK153" s="30">
        <f t="shared" ref="AK153:AL153" si="191">AK149/AK152*100%</f>
        <v>0.42857142857142855</v>
      </c>
      <c r="AL153" s="30">
        <f t="shared" si="191"/>
        <v>0</v>
      </c>
      <c r="AM153" s="30">
        <f t="shared" ref="AM153" si="192">AM149/AM152*100%</f>
        <v>0</v>
      </c>
      <c r="AN153" s="30">
        <f t="shared" ref="AN153" si="193">AN149/AN152*100%</f>
        <v>0.5714285714285714</v>
      </c>
      <c r="AO153" s="30">
        <f t="shared" ref="AO153:AP153" si="194">AO149/AO152*100%</f>
        <v>0.42857142857142855</v>
      </c>
      <c r="AP153" s="30">
        <f t="shared" si="194"/>
        <v>0.2857142857142857</v>
      </c>
      <c r="AQ153" s="30">
        <f t="shared" ref="AQ153" si="195">AQ149/AQ152*100%</f>
        <v>0.14285714285714285</v>
      </c>
      <c r="AR153" s="30">
        <f t="shared" ref="AR153" si="196">AR149/AR152*100%</f>
        <v>0.2857142857142857</v>
      </c>
      <c r="AS153" s="30">
        <f t="shared" ref="AS153:AT153" si="197">AS149/AS152*100%</f>
        <v>0.2857142857142857</v>
      </c>
      <c r="AT153" s="30">
        <f t="shared" si="197"/>
        <v>0</v>
      </c>
      <c r="AU153" s="30">
        <f t="shared" ref="AU153" si="198">AU149/AU152*100%</f>
        <v>0</v>
      </c>
      <c r="AV153" s="30">
        <f t="shared" ref="AV153" si="199">AV149/AV152*100%</f>
        <v>0.5714285714285714</v>
      </c>
      <c r="AW153" s="30">
        <f t="shared" ref="AW153:AX153" si="200">AW149/AW152*100%</f>
        <v>0.42857142857142855</v>
      </c>
      <c r="AX153" s="30">
        <f t="shared" si="200"/>
        <v>0</v>
      </c>
      <c r="AY153" s="30">
        <f t="shared" ref="AY153" si="201">AY149/AY152*100%</f>
        <v>0</v>
      </c>
      <c r="AZ153" s="30">
        <f t="shared" ref="AZ153" si="202">AZ149/AZ152*100%</f>
        <v>0.5714285714285714</v>
      </c>
      <c r="BA153" s="30">
        <f t="shared" ref="BA153:BB153" si="203">BA149/BA152*100%</f>
        <v>0.42857142857142855</v>
      </c>
      <c r="BB153" s="30">
        <f t="shared" si="203"/>
        <v>0</v>
      </c>
      <c r="BC153" s="30">
        <f t="shared" ref="BC153" si="204">BC149/BC152*100%</f>
        <v>0.14285714285714285</v>
      </c>
      <c r="BD153" s="30">
        <f t="shared" ref="BD153" si="205">BD149/BD152*100%</f>
        <v>0.7142857142857143</v>
      </c>
      <c r="BE153" s="30">
        <f t="shared" ref="BE153:BF153" si="206">BE149/BE152*100%</f>
        <v>0.14285714285714285</v>
      </c>
      <c r="BF153" s="30">
        <f t="shared" si="206"/>
        <v>0</v>
      </c>
      <c r="BG153" s="30">
        <f t="shared" ref="BG153" si="207">BG149/BG152*100%</f>
        <v>0.2857142857142857</v>
      </c>
      <c r="BH153" s="30">
        <f t="shared" ref="BH153" si="208">BH149/BH152*100%</f>
        <v>0.42857142857142855</v>
      </c>
      <c r="BI153" s="30">
        <f t="shared" ref="BI153:BJ153" si="209">BI149/BI152*100%</f>
        <v>0.2857142857142857</v>
      </c>
      <c r="BJ153" s="30">
        <f t="shared" si="209"/>
        <v>0</v>
      </c>
      <c r="BK153" s="30">
        <f t="shared" ref="BK153" si="210">BK149/BK152*100%</f>
        <v>0</v>
      </c>
      <c r="BL153" s="30">
        <f t="shared" ref="BL153" si="211">BL149/BL152*100%</f>
        <v>0.14285714285714285</v>
      </c>
      <c r="BM153" s="30">
        <f t="shared" ref="BM153:BN153" si="212">BM149/BM152*100%</f>
        <v>0.8571428571428571</v>
      </c>
      <c r="BN153" s="30">
        <f t="shared" si="212"/>
        <v>0</v>
      </c>
      <c r="BO153" s="30">
        <f t="shared" ref="BO153" si="213">BO149/BO152*100%</f>
        <v>0</v>
      </c>
      <c r="BP153" s="30">
        <f t="shared" ref="BP153" si="214">BP149/BP152*100%</f>
        <v>0.5714285714285714</v>
      </c>
      <c r="BQ153" s="30">
        <f t="shared" ref="BQ153:BR153" si="215">BQ149/BQ152*100%</f>
        <v>0.42857142857142855</v>
      </c>
      <c r="BR153" s="30">
        <f t="shared" si="215"/>
        <v>0</v>
      </c>
      <c r="BS153" s="30">
        <f t="shared" ref="BS153" si="216">BS149/BS152*100%</f>
        <v>0.14285714285714285</v>
      </c>
      <c r="BT153" s="30">
        <f t="shared" ref="BT153" si="217">BT149/BT152*100%</f>
        <v>0.5714285714285714</v>
      </c>
      <c r="BU153" s="30">
        <f t="shared" ref="BU153" si="218">BU149/BU152*100%</f>
        <v>0.2857142857142857</v>
      </c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</row>
    <row r="154" spans="1:122">
      <c r="R154" s="29">
        <f>SUM(R153:U153)</f>
        <v>0.99999999999999989</v>
      </c>
      <c r="V154" s="29">
        <f>SUM(V153:Y153)</f>
        <v>1</v>
      </c>
      <c r="Z154" s="29">
        <f>SUM(Z153:AC153)</f>
        <v>1</v>
      </c>
      <c r="AD154" s="29">
        <f>SUM(AD153:AG153)</f>
        <v>1</v>
      </c>
      <c r="AH154" s="29">
        <f>SUM(AH153:AK153)</f>
        <v>1</v>
      </c>
      <c r="AL154" s="29">
        <f>SUM(AL153:AO153)</f>
        <v>1</v>
      </c>
      <c r="AP154" s="29">
        <f>SUM(AP153:AS153)</f>
        <v>0.99999999999999989</v>
      </c>
      <c r="AT154" s="29">
        <f>SUM(AT153:AW153)</f>
        <v>1</v>
      </c>
      <c r="AX154" s="29">
        <f>SUM(AX153:BA153)</f>
        <v>1</v>
      </c>
      <c r="BB154" s="29">
        <f>SUM(BB153:BE153)</f>
        <v>1</v>
      </c>
      <c r="BF154" s="29">
        <f>SUM(BF153:BI153)</f>
        <v>0.99999999999999989</v>
      </c>
      <c r="BJ154" s="29">
        <f>SUM(BJ153:BM153)</f>
        <v>1</v>
      </c>
      <c r="BN154" s="29">
        <f>SUM(BN153:BQ153)</f>
        <v>1</v>
      </c>
      <c r="BR154" s="29">
        <f>SUM(BR153:BU153)</f>
        <v>0.99999999999999989</v>
      </c>
    </row>
    <row r="156" spans="1:122">
      <c r="A156" s="17">
        <v>130</v>
      </c>
      <c r="B156" s="179">
        <v>1</v>
      </c>
      <c r="C156" s="660" t="s">
        <v>300</v>
      </c>
      <c r="D156" s="18">
        <v>1</v>
      </c>
      <c r="E156" s="19"/>
      <c r="F156" s="20"/>
      <c r="G156" s="20"/>
      <c r="H156" s="20">
        <v>1</v>
      </c>
      <c r="I156" s="20"/>
      <c r="J156" s="20"/>
      <c r="K156" s="20"/>
      <c r="L156" s="20"/>
      <c r="M156" s="20"/>
      <c r="N156" s="20"/>
      <c r="O156" s="20"/>
      <c r="P156" s="19"/>
      <c r="Q156" s="19"/>
      <c r="R156" s="21"/>
      <c r="S156" s="21"/>
      <c r="T156" s="21">
        <v>3</v>
      </c>
      <c r="U156" s="21"/>
      <c r="V156" s="22"/>
      <c r="W156" s="22"/>
      <c r="X156" s="22"/>
      <c r="Y156" s="22">
        <v>4</v>
      </c>
      <c r="Z156" s="23"/>
      <c r="AA156" s="23"/>
      <c r="AB156" s="23">
        <v>3</v>
      </c>
      <c r="AC156" s="23"/>
      <c r="AD156" s="24"/>
      <c r="AE156" s="24"/>
      <c r="AF156" s="24">
        <v>3</v>
      </c>
      <c r="AG156" s="24"/>
      <c r="AH156" s="25"/>
      <c r="AI156" s="25"/>
      <c r="AJ156" s="25">
        <v>3</v>
      </c>
      <c r="AK156" s="25"/>
      <c r="AL156" s="26"/>
      <c r="AM156" s="26"/>
      <c r="AN156" s="26"/>
      <c r="AO156" s="26">
        <v>4</v>
      </c>
      <c r="AP156" s="22"/>
      <c r="AQ156" s="22"/>
      <c r="AR156" s="22">
        <v>3</v>
      </c>
      <c r="AS156" s="22"/>
      <c r="AT156" s="27"/>
      <c r="AU156" s="27"/>
      <c r="AV156" s="27">
        <v>3</v>
      </c>
      <c r="AW156" s="27"/>
      <c r="AX156" s="21"/>
      <c r="AY156" s="21"/>
      <c r="AZ156" s="21">
        <v>3</v>
      </c>
      <c r="BA156" s="21"/>
      <c r="BB156" s="22"/>
      <c r="BC156" s="22"/>
      <c r="BD156" s="22">
        <v>3</v>
      </c>
      <c r="BE156" s="22"/>
      <c r="BF156" s="23"/>
      <c r="BG156" s="23"/>
      <c r="BH156" s="23"/>
      <c r="BI156" s="23">
        <v>4</v>
      </c>
      <c r="BJ156" s="24"/>
      <c r="BK156" s="24"/>
      <c r="BL156" s="24">
        <v>3</v>
      </c>
      <c r="BM156" s="24"/>
      <c r="BN156" s="25"/>
      <c r="BO156" s="25"/>
      <c r="BP156" s="25"/>
      <c r="BQ156" s="25">
        <v>4</v>
      </c>
      <c r="BR156" s="26"/>
      <c r="BS156" s="26"/>
      <c r="BT156" s="26">
        <v>3</v>
      </c>
      <c r="BU156" s="26"/>
    </row>
    <row r="157" spans="1:122">
      <c r="A157" s="17">
        <v>131</v>
      </c>
      <c r="B157" s="179">
        <v>2</v>
      </c>
      <c r="C157" s="661"/>
      <c r="D157" s="18"/>
      <c r="E157" s="19">
        <v>1</v>
      </c>
      <c r="F157" s="20"/>
      <c r="G157" s="20"/>
      <c r="H157" s="20"/>
      <c r="I157" s="20">
        <v>1</v>
      </c>
      <c r="J157" s="20"/>
      <c r="K157" s="20"/>
      <c r="L157" s="20"/>
      <c r="M157" s="20"/>
      <c r="N157" s="20"/>
      <c r="O157" s="20"/>
      <c r="P157" s="19"/>
      <c r="Q157" s="19"/>
      <c r="R157" s="21"/>
      <c r="S157" s="21"/>
      <c r="T157" s="21"/>
      <c r="U157" s="21">
        <v>4</v>
      </c>
      <c r="V157" s="22"/>
      <c r="W157" s="22"/>
      <c r="X157" s="22">
        <v>3</v>
      </c>
      <c r="Y157" s="22"/>
      <c r="Z157" s="23"/>
      <c r="AA157" s="23"/>
      <c r="AB157" s="23"/>
      <c r="AC157" s="23">
        <v>4</v>
      </c>
      <c r="AD157" s="24"/>
      <c r="AE157" s="24"/>
      <c r="AF157" s="24">
        <v>3</v>
      </c>
      <c r="AG157" s="24"/>
      <c r="AH157" s="25"/>
      <c r="AI157" s="25"/>
      <c r="AJ157" s="25">
        <v>3</v>
      </c>
      <c r="AK157" s="25"/>
      <c r="AL157" s="26"/>
      <c r="AM157" s="26"/>
      <c r="AN157" s="26">
        <v>3</v>
      </c>
      <c r="AO157" s="26"/>
      <c r="AP157" s="22"/>
      <c r="AQ157" s="22"/>
      <c r="AR157" s="22">
        <v>3</v>
      </c>
      <c r="AS157" s="22"/>
      <c r="AT157" s="27"/>
      <c r="AU157" s="27"/>
      <c r="AV157" s="27"/>
      <c r="AW157" s="27">
        <v>4</v>
      </c>
      <c r="AX157" s="21"/>
      <c r="AY157" s="21"/>
      <c r="AZ157" s="21"/>
      <c r="BA157" s="21">
        <v>4</v>
      </c>
      <c r="BB157" s="22"/>
      <c r="BC157" s="22"/>
      <c r="BD157" s="22">
        <v>3</v>
      </c>
      <c r="BE157" s="22"/>
      <c r="BF157" s="23"/>
      <c r="BG157" s="23"/>
      <c r="BH157" s="23"/>
      <c r="BI157" s="23">
        <v>4</v>
      </c>
      <c r="BJ157" s="24"/>
      <c r="BK157" s="24"/>
      <c r="BL157" s="24">
        <v>3</v>
      </c>
      <c r="BM157" s="24"/>
      <c r="BN157" s="25"/>
      <c r="BO157" s="25"/>
      <c r="BP157" s="25">
        <v>3</v>
      </c>
      <c r="BQ157" s="25"/>
      <c r="BR157" s="26"/>
      <c r="BS157" s="26"/>
      <c r="BT157" s="26">
        <v>3</v>
      </c>
      <c r="BU157" s="26"/>
    </row>
    <row r="158" spans="1:122">
      <c r="A158" s="17">
        <v>132</v>
      </c>
      <c r="B158" s="179">
        <v>3</v>
      </c>
      <c r="C158" s="661"/>
      <c r="D158" s="18"/>
      <c r="E158" s="19">
        <v>1</v>
      </c>
      <c r="F158" s="20"/>
      <c r="G158" s="20"/>
      <c r="H158" s="20"/>
      <c r="I158" s="20"/>
      <c r="J158" s="20">
        <v>1</v>
      </c>
      <c r="K158" s="20"/>
      <c r="L158" s="20"/>
      <c r="M158" s="20"/>
      <c r="N158" s="20"/>
      <c r="O158" s="20"/>
      <c r="P158" s="19"/>
      <c r="Q158" s="19"/>
      <c r="R158" s="21"/>
      <c r="S158" s="21"/>
      <c r="T158" s="21">
        <v>3</v>
      </c>
      <c r="U158" s="21"/>
      <c r="V158" s="22"/>
      <c r="W158" s="22"/>
      <c r="X158" s="22">
        <v>3</v>
      </c>
      <c r="Y158" s="22"/>
      <c r="Z158" s="23"/>
      <c r="AA158" s="23"/>
      <c r="AB158" s="23">
        <v>3</v>
      </c>
      <c r="AC158" s="23"/>
      <c r="AD158" s="24"/>
      <c r="AE158" s="24"/>
      <c r="AF158" s="24">
        <v>3</v>
      </c>
      <c r="AG158" s="24"/>
      <c r="AH158" s="25"/>
      <c r="AI158" s="25"/>
      <c r="AJ158" s="25">
        <v>3</v>
      </c>
      <c r="AK158" s="25"/>
      <c r="AL158" s="26"/>
      <c r="AM158" s="26"/>
      <c r="AN158" s="26">
        <v>3</v>
      </c>
      <c r="AO158" s="26"/>
      <c r="AP158" s="22"/>
      <c r="AQ158" s="22"/>
      <c r="AR158" s="22">
        <v>3</v>
      </c>
      <c r="AS158" s="22"/>
      <c r="AT158" s="27"/>
      <c r="AU158" s="27"/>
      <c r="AV158" s="27">
        <v>3</v>
      </c>
      <c r="AW158" s="27"/>
      <c r="AX158" s="21"/>
      <c r="AY158" s="21"/>
      <c r="AZ158" s="21">
        <v>3</v>
      </c>
      <c r="BA158" s="21"/>
      <c r="BB158" s="22"/>
      <c r="BC158" s="22"/>
      <c r="BD158" s="22">
        <v>3</v>
      </c>
      <c r="BE158" s="22"/>
      <c r="BF158" s="23"/>
      <c r="BG158" s="23"/>
      <c r="BH158" s="23">
        <v>3</v>
      </c>
      <c r="BI158" s="23"/>
      <c r="BJ158" s="24"/>
      <c r="BK158" s="24"/>
      <c r="BL158" s="24">
        <v>3</v>
      </c>
      <c r="BM158" s="24"/>
      <c r="BN158" s="25"/>
      <c r="BO158" s="25"/>
      <c r="BP158" s="25">
        <v>3</v>
      </c>
      <c r="BQ158" s="25"/>
      <c r="BR158" s="26"/>
      <c r="BS158" s="26"/>
      <c r="BT158" s="26">
        <v>3</v>
      </c>
      <c r="BU158" s="26"/>
    </row>
    <row r="159" spans="1:122">
      <c r="A159" s="17">
        <v>133</v>
      </c>
      <c r="B159" s="179">
        <v>4</v>
      </c>
      <c r="C159" s="661"/>
      <c r="D159" s="18">
        <v>1</v>
      </c>
      <c r="E159" s="19"/>
      <c r="F159" s="20"/>
      <c r="G159" s="20"/>
      <c r="H159" s="20">
        <v>1</v>
      </c>
      <c r="I159" s="20"/>
      <c r="J159" s="20"/>
      <c r="K159" s="20"/>
      <c r="L159" s="20"/>
      <c r="M159" s="20"/>
      <c r="N159" s="20"/>
      <c r="O159" s="20"/>
      <c r="P159" s="19"/>
      <c r="Q159" s="19"/>
      <c r="R159" s="21"/>
      <c r="S159" s="21"/>
      <c r="T159" s="21">
        <v>3</v>
      </c>
      <c r="U159" s="21"/>
      <c r="V159" s="22"/>
      <c r="W159" s="22"/>
      <c r="X159" s="22"/>
      <c r="Y159" s="22">
        <v>4</v>
      </c>
      <c r="Z159" s="23"/>
      <c r="AA159" s="23"/>
      <c r="AB159" s="23">
        <v>3</v>
      </c>
      <c r="AC159" s="23"/>
      <c r="AD159" s="24"/>
      <c r="AE159" s="24"/>
      <c r="AF159" s="24">
        <v>3</v>
      </c>
      <c r="AG159" s="24"/>
      <c r="AH159" s="25"/>
      <c r="AI159" s="25"/>
      <c r="AJ159" s="25"/>
      <c r="AK159" s="25">
        <v>4</v>
      </c>
      <c r="AL159" s="26"/>
      <c r="AM159" s="26"/>
      <c r="AN159" s="26">
        <v>3</v>
      </c>
      <c r="AO159" s="26"/>
      <c r="AP159" s="22"/>
      <c r="AQ159" s="22"/>
      <c r="AR159" s="22">
        <v>3</v>
      </c>
      <c r="AS159" s="22"/>
      <c r="AT159" s="27"/>
      <c r="AU159" s="27"/>
      <c r="AV159" s="27">
        <v>3</v>
      </c>
      <c r="AW159" s="27"/>
      <c r="AX159" s="21"/>
      <c r="AY159" s="21"/>
      <c r="AZ159" s="21">
        <v>3</v>
      </c>
      <c r="BA159" s="21"/>
      <c r="BB159" s="22"/>
      <c r="BC159" s="22"/>
      <c r="BD159" s="22">
        <v>3</v>
      </c>
      <c r="BE159" s="22"/>
      <c r="BF159" s="23"/>
      <c r="BG159" s="23"/>
      <c r="BH159" s="23">
        <v>3</v>
      </c>
      <c r="BI159" s="23"/>
      <c r="BJ159" s="24"/>
      <c r="BK159" s="24"/>
      <c r="BL159" s="24">
        <v>3</v>
      </c>
      <c r="BM159" s="24"/>
      <c r="BN159" s="25"/>
      <c r="BO159" s="25"/>
      <c r="BP159" s="25">
        <v>3</v>
      </c>
      <c r="BQ159" s="25"/>
      <c r="BR159" s="26"/>
      <c r="BS159" s="26"/>
      <c r="BT159" s="26">
        <v>3</v>
      </c>
      <c r="BU159" s="26"/>
    </row>
    <row r="160" spans="1:122">
      <c r="A160" s="17">
        <v>134</v>
      </c>
      <c r="B160" s="179">
        <v>5</v>
      </c>
      <c r="C160" s="661"/>
      <c r="D160" s="18"/>
      <c r="E160" s="19">
        <v>1</v>
      </c>
      <c r="F160" s="20"/>
      <c r="G160" s="20"/>
      <c r="H160" s="20"/>
      <c r="I160" s="20">
        <v>1</v>
      </c>
      <c r="J160" s="20"/>
      <c r="K160" s="20"/>
      <c r="L160" s="20"/>
      <c r="M160" s="20"/>
      <c r="N160" s="20"/>
      <c r="O160" s="20"/>
      <c r="P160" s="19"/>
      <c r="Q160" s="19"/>
      <c r="R160" s="21"/>
      <c r="S160" s="21"/>
      <c r="T160" s="21">
        <v>3</v>
      </c>
      <c r="U160" s="21"/>
      <c r="V160" s="22"/>
      <c r="W160" s="22"/>
      <c r="X160" s="22">
        <v>3</v>
      </c>
      <c r="Y160" s="22"/>
      <c r="Z160" s="23"/>
      <c r="AA160" s="23"/>
      <c r="AB160" s="23">
        <v>3</v>
      </c>
      <c r="AC160" s="23"/>
      <c r="AD160" s="24"/>
      <c r="AE160" s="24"/>
      <c r="AF160" s="24">
        <v>3</v>
      </c>
      <c r="AG160" s="24"/>
      <c r="AH160" s="25"/>
      <c r="AI160" s="25"/>
      <c r="AJ160" s="25">
        <v>3</v>
      </c>
      <c r="AK160" s="25"/>
      <c r="AL160" s="26"/>
      <c r="AM160" s="26"/>
      <c r="AN160" s="26">
        <v>3</v>
      </c>
      <c r="AO160" s="26"/>
      <c r="AP160" s="22"/>
      <c r="AQ160" s="22"/>
      <c r="AR160" s="22">
        <v>3</v>
      </c>
      <c r="AS160" s="22"/>
      <c r="AT160" s="27"/>
      <c r="AU160" s="27"/>
      <c r="AV160" s="27">
        <v>3</v>
      </c>
      <c r="AW160" s="27"/>
      <c r="AX160" s="21"/>
      <c r="AY160" s="21"/>
      <c r="AZ160" s="21">
        <v>3</v>
      </c>
      <c r="BA160" s="21"/>
      <c r="BB160" s="22"/>
      <c r="BC160" s="22"/>
      <c r="BD160" s="22">
        <v>3</v>
      </c>
      <c r="BE160" s="22"/>
      <c r="BF160" s="23"/>
      <c r="BG160" s="23"/>
      <c r="BH160" s="23">
        <v>3</v>
      </c>
      <c r="BI160" s="23"/>
      <c r="BJ160" s="24"/>
      <c r="BK160" s="24"/>
      <c r="BL160" s="24">
        <v>3</v>
      </c>
      <c r="BM160" s="24"/>
      <c r="BN160" s="25"/>
      <c r="BO160" s="25"/>
      <c r="BP160" s="25">
        <v>3</v>
      </c>
      <c r="BQ160" s="25"/>
      <c r="BR160" s="26"/>
      <c r="BS160" s="26"/>
      <c r="BT160" s="26">
        <v>3</v>
      </c>
      <c r="BU160" s="26"/>
    </row>
    <row r="161" spans="1:122">
      <c r="A161" s="17">
        <v>135</v>
      </c>
      <c r="B161" s="179">
        <v>6</v>
      </c>
      <c r="C161" s="661"/>
      <c r="D161" s="18"/>
      <c r="E161" s="19">
        <v>1</v>
      </c>
      <c r="F161" s="20"/>
      <c r="G161" s="20"/>
      <c r="H161" s="20">
        <v>1</v>
      </c>
      <c r="I161" s="20"/>
      <c r="J161" s="20"/>
      <c r="K161" s="20"/>
      <c r="L161" s="20"/>
      <c r="M161" s="20"/>
      <c r="N161" s="20"/>
      <c r="O161" s="20"/>
      <c r="P161" s="19"/>
      <c r="Q161" s="19"/>
      <c r="R161" s="21"/>
      <c r="S161" s="21"/>
      <c r="T161" s="21">
        <v>3</v>
      </c>
      <c r="U161" s="21"/>
      <c r="V161" s="22"/>
      <c r="W161" s="22"/>
      <c r="X161" s="22">
        <v>3</v>
      </c>
      <c r="Y161" s="22"/>
      <c r="Z161" s="23"/>
      <c r="AA161" s="23"/>
      <c r="AB161" s="23">
        <v>3</v>
      </c>
      <c r="AC161" s="23"/>
      <c r="AD161" s="24"/>
      <c r="AE161" s="24"/>
      <c r="AF161" s="24">
        <v>3</v>
      </c>
      <c r="AG161" s="24"/>
      <c r="AH161" s="25"/>
      <c r="AI161" s="25"/>
      <c r="AJ161" s="25">
        <v>3</v>
      </c>
      <c r="AK161" s="25"/>
      <c r="AL161" s="26"/>
      <c r="AM161" s="26"/>
      <c r="AN161" s="26">
        <v>3</v>
      </c>
      <c r="AO161" s="26"/>
      <c r="AP161" s="22"/>
      <c r="AQ161" s="22"/>
      <c r="AR161" s="22">
        <v>3</v>
      </c>
      <c r="AS161" s="22"/>
      <c r="AT161" s="27"/>
      <c r="AU161" s="27"/>
      <c r="AV161" s="27">
        <v>3</v>
      </c>
      <c r="AW161" s="27"/>
      <c r="AX161" s="21"/>
      <c r="AY161" s="21"/>
      <c r="AZ161" s="21">
        <v>3</v>
      </c>
      <c r="BA161" s="21"/>
      <c r="BB161" s="22"/>
      <c r="BC161" s="22"/>
      <c r="BD161" s="22"/>
      <c r="BE161" s="22">
        <v>4</v>
      </c>
      <c r="BF161" s="23"/>
      <c r="BG161" s="23"/>
      <c r="BH161" s="23"/>
      <c r="BI161" s="23">
        <v>4</v>
      </c>
      <c r="BJ161" s="24"/>
      <c r="BK161" s="24"/>
      <c r="BL161" s="24">
        <v>3</v>
      </c>
      <c r="BM161" s="24"/>
      <c r="BN161" s="25"/>
      <c r="BO161" s="25">
        <v>2</v>
      </c>
      <c r="BP161" s="25"/>
      <c r="BQ161" s="25"/>
      <c r="BR161" s="26"/>
      <c r="BS161" s="26"/>
      <c r="BT161" s="26">
        <v>3</v>
      </c>
      <c r="BU161" s="26"/>
    </row>
    <row r="162" spans="1:122">
      <c r="A162" s="17">
        <v>136</v>
      </c>
      <c r="B162" s="179">
        <v>7</v>
      </c>
      <c r="C162" s="661"/>
      <c r="D162" s="18"/>
      <c r="E162" s="19">
        <v>1</v>
      </c>
      <c r="F162" s="20"/>
      <c r="G162" s="20"/>
      <c r="H162" s="20">
        <v>1</v>
      </c>
      <c r="I162" s="20"/>
      <c r="J162" s="20"/>
      <c r="K162" s="20"/>
      <c r="L162" s="20"/>
      <c r="M162" s="20"/>
      <c r="N162" s="20"/>
      <c r="O162" s="20"/>
      <c r="P162" s="19"/>
      <c r="Q162" s="19"/>
      <c r="R162" s="21"/>
      <c r="S162" s="21"/>
      <c r="T162" s="21"/>
      <c r="U162" s="21">
        <v>4</v>
      </c>
      <c r="V162" s="22"/>
      <c r="W162" s="22"/>
      <c r="X162" s="22"/>
      <c r="Y162" s="22">
        <v>4</v>
      </c>
      <c r="Z162" s="23"/>
      <c r="AA162" s="23"/>
      <c r="AB162" s="23"/>
      <c r="AC162" s="23">
        <v>4</v>
      </c>
      <c r="AD162" s="24"/>
      <c r="AE162" s="24"/>
      <c r="AF162" s="24">
        <v>3</v>
      </c>
      <c r="AG162" s="24"/>
      <c r="AH162" s="25"/>
      <c r="AI162" s="25"/>
      <c r="AJ162" s="25"/>
      <c r="AK162" s="25">
        <v>4</v>
      </c>
      <c r="AL162" s="26"/>
      <c r="AM162" s="26"/>
      <c r="AN162" s="26"/>
      <c r="AO162" s="26">
        <v>4</v>
      </c>
      <c r="AP162" s="22"/>
      <c r="AQ162" s="22"/>
      <c r="AR162" s="22"/>
      <c r="AS162" s="22">
        <v>4</v>
      </c>
      <c r="AT162" s="27"/>
      <c r="AU162" s="27"/>
      <c r="AV162" s="27"/>
      <c r="AW162" s="27">
        <v>4</v>
      </c>
      <c r="AX162" s="21"/>
      <c r="AY162" s="21"/>
      <c r="AZ162" s="21"/>
      <c r="BA162" s="21">
        <v>4</v>
      </c>
      <c r="BB162" s="22"/>
      <c r="BC162" s="22"/>
      <c r="BD162" s="22"/>
      <c r="BE162" s="22">
        <v>4</v>
      </c>
      <c r="BF162" s="23"/>
      <c r="BG162" s="23"/>
      <c r="BH162" s="23"/>
      <c r="BI162" s="23">
        <v>4</v>
      </c>
      <c r="BJ162" s="24"/>
      <c r="BK162" s="24"/>
      <c r="BL162" s="24"/>
      <c r="BM162" s="24">
        <v>4</v>
      </c>
      <c r="BN162" s="25"/>
      <c r="BO162" s="25"/>
      <c r="BP162" s="25"/>
      <c r="BQ162" s="25">
        <v>4</v>
      </c>
      <c r="BR162" s="26"/>
      <c r="BS162" s="26"/>
      <c r="BT162" s="26"/>
      <c r="BU162" s="26">
        <v>4</v>
      </c>
    </row>
    <row r="163" spans="1:122">
      <c r="A163" s="17">
        <v>137</v>
      </c>
      <c r="B163" s="179">
        <v>8</v>
      </c>
      <c r="C163" s="661"/>
      <c r="D163" s="18"/>
      <c r="E163" s="19">
        <v>1</v>
      </c>
      <c r="F163" s="20"/>
      <c r="G163" s="20"/>
      <c r="H163" s="20">
        <v>1</v>
      </c>
      <c r="I163" s="20"/>
      <c r="J163" s="20"/>
      <c r="K163" s="20"/>
      <c r="L163" s="20"/>
      <c r="M163" s="20"/>
      <c r="N163" s="20"/>
      <c r="O163" s="20"/>
      <c r="P163" s="19"/>
      <c r="Q163" s="19"/>
      <c r="R163" s="21"/>
      <c r="S163" s="21"/>
      <c r="T163" s="21"/>
      <c r="U163" s="21">
        <v>4</v>
      </c>
      <c r="V163" s="22"/>
      <c r="W163" s="22"/>
      <c r="X163" s="22">
        <v>3</v>
      </c>
      <c r="Y163" s="22"/>
      <c r="Z163" s="23"/>
      <c r="AA163" s="23"/>
      <c r="AB163" s="23"/>
      <c r="AC163" s="23">
        <v>4</v>
      </c>
      <c r="AD163" s="24"/>
      <c r="AE163" s="24"/>
      <c r="AF163" s="24">
        <v>3</v>
      </c>
      <c r="AG163" s="24"/>
      <c r="AH163" s="25"/>
      <c r="AI163" s="25"/>
      <c r="AJ163" s="25">
        <v>3</v>
      </c>
      <c r="AK163" s="25"/>
      <c r="AL163" s="26"/>
      <c r="AM163" s="26"/>
      <c r="AN163" s="26">
        <v>3</v>
      </c>
      <c r="AO163" s="26"/>
      <c r="AP163" s="22"/>
      <c r="AQ163" s="22"/>
      <c r="AR163" s="22"/>
      <c r="AS163" s="22">
        <v>4</v>
      </c>
      <c r="AT163" s="27"/>
      <c r="AU163" s="27"/>
      <c r="AV163" s="27"/>
      <c r="AW163" s="27">
        <v>4</v>
      </c>
      <c r="AX163" s="21"/>
      <c r="AY163" s="21"/>
      <c r="AZ163" s="21">
        <v>3</v>
      </c>
      <c r="BA163" s="21"/>
      <c r="BB163" s="22"/>
      <c r="BC163" s="22"/>
      <c r="BD163" s="22">
        <v>3</v>
      </c>
      <c r="BE163" s="22"/>
      <c r="BF163" s="23"/>
      <c r="BG163" s="23"/>
      <c r="BH163" s="23"/>
      <c r="BI163" s="23">
        <v>4</v>
      </c>
      <c r="BJ163" s="24"/>
      <c r="BK163" s="24"/>
      <c r="BL163" s="24"/>
      <c r="BM163" s="24">
        <v>4</v>
      </c>
      <c r="BN163" s="25"/>
      <c r="BO163" s="25"/>
      <c r="BP163" s="25"/>
      <c r="BQ163" s="25">
        <v>4</v>
      </c>
      <c r="BR163" s="26"/>
      <c r="BS163" s="26"/>
      <c r="BT163" s="26"/>
      <c r="BU163" s="26">
        <v>4</v>
      </c>
    </row>
    <row r="164" spans="1:122">
      <c r="A164" s="17">
        <v>138</v>
      </c>
      <c r="B164" s="179">
        <v>9</v>
      </c>
      <c r="C164" s="661"/>
      <c r="D164" s="18">
        <v>1</v>
      </c>
      <c r="E164" s="19"/>
      <c r="F164" s="20"/>
      <c r="G164" s="20"/>
      <c r="H164" s="20">
        <v>1</v>
      </c>
      <c r="I164" s="20"/>
      <c r="J164" s="20"/>
      <c r="K164" s="20"/>
      <c r="L164" s="20"/>
      <c r="M164" s="20"/>
      <c r="N164" s="20"/>
      <c r="O164" s="20"/>
      <c r="P164" s="19"/>
      <c r="Q164" s="19"/>
      <c r="R164" s="21"/>
      <c r="S164" s="21"/>
      <c r="T164" s="21">
        <v>3</v>
      </c>
      <c r="U164" s="21"/>
      <c r="V164" s="22"/>
      <c r="W164" s="22"/>
      <c r="X164" s="22">
        <v>3</v>
      </c>
      <c r="Y164" s="22"/>
      <c r="Z164" s="23"/>
      <c r="AA164" s="23"/>
      <c r="AB164" s="23">
        <v>3</v>
      </c>
      <c r="AC164" s="23"/>
      <c r="AD164" s="24"/>
      <c r="AE164" s="24"/>
      <c r="AF164" s="24">
        <v>3</v>
      </c>
      <c r="AG164" s="24"/>
      <c r="AH164" s="25"/>
      <c r="AI164" s="25"/>
      <c r="AJ164" s="25">
        <v>3</v>
      </c>
      <c r="AK164" s="25"/>
      <c r="AL164" s="26"/>
      <c r="AM164" s="26"/>
      <c r="AN164" s="26">
        <v>3</v>
      </c>
      <c r="AO164" s="26"/>
      <c r="AP164" s="22"/>
      <c r="AQ164" s="22"/>
      <c r="AR164" s="22">
        <v>3</v>
      </c>
      <c r="AS164" s="22"/>
      <c r="AT164" s="27"/>
      <c r="AU164" s="27"/>
      <c r="AV164" s="27">
        <v>3</v>
      </c>
      <c r="AW164" s="27"/>
      <c r="AX164" s="21"/>
      <c r="AY164" s="21"/>
      <c r="AZ164" s="21">
        <v>3</v>
      </c>
      <c r="BA164" s="21"/>
      <c r="BB164" s="22"/>
      <c r="BC164" s="22"/>
      <c r="BD164" s="22">
        <v>3</v>
      </c>
      <c r="BE164" s="22"/>
      <c r="BF164" s="23"/>
      <c r="BG164" s="23"/>
      <c r="BH164" s="23">
        <v>3</v>
      </c>
      <c r="BI164" s="23"/>
      <c r="BJ164" s="24"/>
      <c r="BK164" s="24"/>
      <c r="BL164" s="24"/>
      <c r="BM164" s="24">
        <v>4</v>
      </c>
      <c r="BN164" s="25"/>
      <c r="BO164" s="25"/>
      <c r="BP164" s="25">
        <v>3</v>
      </c>
      <c r="BQ164" s="25"/>
      <c r="BR164" s="26"/>
      <c r="BS164" s="26"/>
      <c r="BT164" s="26">
        <v>3</v>
      </c>
      <c r="BU164" s="26"/>
    </row>
    <row r="165" spans="1:122">
      <c r="A165" s="346">
        <v>139</v>
      </c>
      <c r="B165" s="373">
        <v>10</v>
      </c>
      <c r="C165" s="661"/>
      <c r="D165" s="326"/>
      <c r="E165" s="347">
        <v>1</v>
      </c>
      <c r="F165" s="348"/>
      <c r="G165" s="348"/>
      <c r="H165" s="348">
        <v>1</v>
      </c>
      <c r="I165" s="348"/>
      <c r="J165" s="348"/>
      <c r="K165" s="348"/>
      <c r="L165" s="348"/>
      <c r="M165" s="348"/>
      <c r="N165" s="348"/>
      <c r="O165" s="348"/>
      <c r="P165" s="347"/>
      <c r="Q165" s="347"/>
      <c r="R165" s="349"/>
      <c r="S165" s="349">
        <v>2</v>
      </c>
      <c r="T165" s="349"/>
      <c r="U165" s="349"/>
      <c r="V165" s="350"/>
      <c r="W165" s="350"/>
      <c r="X165" s="350">
        <v>3</v>
      </c>
      <c r="Y165" s="350"/>
      <c r="Z165" s="351"/>
      <c r="AA165" s="351"/>
      <c r="AB165" s="351">
        <v>3</v>
      </c>
      <c r="AC165" s="351"/>
      <c r="AD165" s="352"/>
      <c r="AE165" s="352"/>
      <c r="AF165" s="352">
        <v>3</v>
      </c>
      <c r="AG165" s="352"/>
      <c r="AH165" s="353"/>
      <c r="AI165" s="353"/>
      <c r="AJ165" s="353">
        <v>3</v>
      </c>
      <c r="AK165" s="353"/>
      <c r="AL165" s="354"/>
      <c r="AM165" s="354"/>
      <c r="AN165" s="354">
        <v>3</v>
      </c>
      <c r="AO165" s="354"/>
      <c r="AP165" s="350"/>
      <c r="AQ165" s="350"/>
      <c r="AR165" s="350">
        <v>3</v>
      </c>
      <c r="AS165" s="350"/>
      <c r="AT165" s="355"/>
      <c r="AU165" s="355"/>
      <c r="AV165" s="355">
        <v>3</v>
      </c>
      <c r="AW165" s="355"/>
      <c r="AX165" s="349"/>
      <c r="AY165" s="349"/>
      <c r="AZ165" s="349">
        <v>3</v>
      </c>
      <c r="BA165" s="349"/>
      <c r="BB165" s="350"/>
      <c r="BC165" s="350"/>
      <c r="BD165" s="350">
        <v>3</v>
      </c>
      <c r="BE165" s="350"/>
      <c r="BF165" s="351"/>
      <c r="BG165" s="351">
        <v>2</v>
      </c>
      <c r="BH165" s="351"/>
      <c r="BI165" s="351"/>
      <c r="BJ165" s="352"/>
      <c r="BK165" s="352"/>
      <c r="BL165" s="352">
        <v>3</v>
      </c>
      <c r="BM165" s="352"/>
      <c r="BN165" s="353"/>
      <c r="BO165" s="353"/>
      <c r="BP165" s="353">
        <v>3</v>
      </c>
      <c r="BQ165" s="353"/>
      <c r="BR165" s="354"/>
      <c r="BS165" s="354"/>
      <c r="BT165" s="354">
        <v>3</v>
      </c>
      <c r="BU165" s="354"/>
    </row>
    <row r="166" spans="1:122" s="356" customFormat="1">
      <c r="C166" s="365"/>
      <c r="D166" s="356">
        <f>SUM(D156:D165)</f>
        <v>3</v>
      </c>
      <c r="E166" s="356">
        <f t="shared" ref="E166:BP166" si="219">SUM(E156:E165)</f>
        <v>7</v>
      </c>
      <c r="F166" s="356">
        <f t="shared" si="219"/>
        <v>0</v>
      </c>
      <c r="G166" s="356">
        <f t="shared" si="219"/>
        <v>0</v>
      </c>
      <c r="H166" s="356">
        <f t="shared" si="219"/>
        <v>7</v>
      </c>
      <c r="I166" s="356">
        <f t="shared" si="219"/>
        <v>2</v>
      </c>
      <c r="J166" s="356">
        <f t="shared" si="219"/>
        <v>1</v>
      </c>
      <c r="K166" s="356">
        <f t="shared" si="219"/>
        <v>0</v>
      </c>
      <c r="L166" s="356">
        <f t="shared" si="219"/>
        <v>0</v>
      </c>
      <c r="M166" s="356">
        <f t="shared" si="219"/>
        <v>0</v>
      </c>
      <c r="N166" s="356">
        <f t="shared" si="219"/>
        <v>0</v>
      </c>
      <c r="O166" s="356">
        <f t="shared" si="219"/>
        <v>0</v>
      </c>
      <c r="P166" s="356">
        <f t="shared" si="219"/>
        <v>0</v>
      </c>
      <c r="Q166" s="356">
        <f t="shared" si="219"/>
        <v>0</v>
      </c>
      <c r="R166" s="356">
        <f t="shared" si="219"/>
        <v>0</v>
      </c>
      <c r="S166" s="356">
        <f t="shared" si="219"/>
        <v>2</v>
      </c>
      <c r="T166" s="356">
        <f t="shared" si="219"/>
        <v>18</v>
      </c>
      <c r="U166" s="356">
        <f t="shared" si="219"/>
        <v>12</v>
      </c>
      <c r="V166" s="356">
        <f t="shared" si="219"/>
        <v>0</v>
      </c>
      <c r="W166" s="356">
        <f t="shared" si="219"/>
        <v>0</v>
      </c>
      <c r="X166" s="356">
        <f t="shared" si="219"/>
        <v>21</v>
      </c>
      <c r="Y166" s="356">
        <f t="shared" si="219"/>
        <v>12</v>
      </c>
      <c r="Z166" s="356">
        <f t="shared" si="219"/>
        <v>0</v>
      </c>
      <c r="AA166" s="356">
        <f t="shared" si="219"/>
        <v>0</v>
      </c>
      <c r="AB166" s="356">
        <f t="shared" si="219"/>
        <v>21</v>
      </c>
      <c r="AC166" s="356">
        <f t="shared" si="219"/>
        <v>12</v>
      </c>
      <c r="AD166" s="356">
        <f t="shared" si="219"/>
        <v>0</v>
      </c>
      <c r="AE166" s="356">
        <f t="shared" si="219"/>
        <v>0</v>
      </c>
      <c r="AF166" s="356">
        <f t="shared" si="219"/>
        <v>30</v>
      </c>
      <c r="AG166" s="356">
        <f t="shared" si="219"/>
        <v>0</v>
      </c>
      <c r="AH166" s="356">
        <f t="shared" si="219"/>
        <v>0</v>
      </c>
      <c r="AI166" s="356">
        <f t="shared" si="219"/>
        <v>0</v>
      </c>
      <c r="AJ166" s="356">
        <f t="shared" si="219"/>
        <v>24</v>
      </c>
      <c r="AK166" s="356">
        <f t="shared" si="219"/>
        <v>8</v>
      </c>
      <c r="AL166" s="356">
        <f t="shared" si="219"/>
        <v>0</v>
      </c>
      <c r="AM166" s="356">
        <f t="shared" si="219"/>
        <v>0</v>
      </c>
      <c r="AN166" s="356">
        <f t="shared" si="219"/>
        <v>24</v>
      </c>
      <c r="AO166" s="356">
        <f t="shared" si="219"/>
        <v>8</v>
      </c>
      <c r="AP166" s="356">
        <f t="shared" si="219"/>
        <v>0</v>
      </c>
      <c r="AQ166" s="356">
        <f t="shared" si="219"/>
        <v>0</v>
      </c>
      <c r="AR166" s="356">
        <f t="shared" si="219"/>
        <v>24</v>
      </c>
      <c r="AS166" s="356">
        <f t="shared" si="219"/>
        <v>8</v>
      </c>
      <c r="AT166" s="356">
        <f t="shared" si="219"/>
        <v>0</v>
      </c>
      <c r="AU166" s="356">
        <f t="shared" si="219"/>
        <v>0</v>
      </c>
      <c r="AV166" s="356">
        <f t="shared" si="219"/>
        <v>21</v>
      </c>
      <c r="AW166" s="356">
        <f t="shared" si="219"/>
        <v>12</v>
      </c>
      <c r="AX166" s="356">
        <f t="shared" si="219"/>
        <v>0</v>
      </c>
      <c r="AY166" s="356">
        <f t="shared" si="219"/>
        <v>0</v>
      </c>
      <c r="AZ166" s="356">
        <f t="shared" si="219"/>
        <v>24</v>
      </c>
      <c r="BA166" s="356">
        <f t="shared" si="219"/>
        <v>8</v>
      </c>
      <c r="BB166" s="356">
        <f t="shared" si="219"/>
        <v>0</v>
      </c>
      <c r="BC166" s="356">
        <f t="shared" si="219"/>
        <v>0</v>
      </c>
      <c r="BD166" s="356">
        <f t="shared" si="219"/>
        <v>24</v>
      </c>
      <c r="BE166" s="356">
        <f t="shared" si="219"/>
        <v>8</v>
      </c>
      <c r="BF166" s="356">
        <f t="shared" si="219"/>
        <v>0</v>
      </c>
      <c r="BG166" s="356">
        <f t="shared" si="219"/>
        <v>2</v>
      </c>
      <c r="BH166" s="356">
        <f t="shared" si="219"/>
        <v>12</v>
      </c>
      <c r="BI166" s="356">
        <f t="shared" si="219"/>
        <v>20</v>
      </c>
      <c r="BJ166" s="356">
        <f t="shared" si="219"/>
        <v>0</v>
      </c>
      <c r="BK166" s="356">
        <f t="shared" si="219"/>
        <v>0</v>
      </c>
      <c r="BL166" s="356">
        <f t="shared" si="219"/>
        <v>21</v>
      </c>
      <c r="BM166" s="356">
        <f t="shared" si="219"/>
        <v>12</v>
      </c>
      <c r="BN166" s="356">
        <f t="shared" si="219"/>
        <v>0</v>
      </c>
      <c r="BO166" s="356">
        <f t="shared" si="219"/>
        <v>2</v>
      </c>
      <c r="BP166" s="356">
        <f t="shared" si="219"/>
        <v>18</v>
      </c>
      <c r="BQ166" s="356">
        <f t="shared" ref="BQ166:BU166" si="220">SUM(BQ156:BQ165)</f>
        <v>12</v>
      </c>
      <c r="BR166" s="356">
        <f t="shared" si="220"/>
        <v>0</v>
      </c>
      <c r="BS166" s="356">
        <f t="shared" si="220"/>
        <v>0</v>
      </c>
      <c r="BT166" s="356">
        <f t="shared" si="220"/>
        <v>24</v>
      </c>
      <c r="BU166" s="356">
        <f t="shared" si="220"/>
        <v>8</v>
      </c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</row>
    <row r="167" spans="1:122" s="356" customFormat="1">
      <c r="C167" s="365"/>
      <c r="E167" s="356">
        <f>SUM(D166:E166)</f>
        <v>10</v>
      </c>
      <c r="K167" s="356">
        <f>SUM(F166:K166)</f>
        <v>10</v>
      </c>
      <c r="R167" s="356">
        <f>R166/1</f>
        <v>0</v>
      </c>
      <c r="S167" s="356">
        <f>S166/2</f>
        <v>1</v>
      </c>
      <c r="T167" s="356">
        <f>T166/3</f>
        <v>6</v>
      </c>
      <c r="U167" s="356">
        <f>U166/4</f>
        <v>3</v>
      </c>
      <c r="V167" s="356">
        <f t="shared" ref="V167" si="221">V166/1</f>
        <v>0</v>
      </c>
      <c r="W167" s="356">
        <f t="shared" ref="W167" si="222">W166/2</f>
        <v>0</v>
      </c>
      <c r="X167" s="356">
        <f t="shared" ref="X167" si="223">X166/3</f>
        <v>7</v>
      </c>
      <c r="Y167" s="356">
        <f t="shared" ref="Y167" si="224">Y166/4</f>
        <v>3</v>
      </c>
      <c r="Z167" s="356">
        <f t="shared" ref="Z167" si="225">Z166/1</f>
        <v>0</v>
      </c>
      <c r="AA167" s="356">
        <f t="shared" ref="AA167" si="226">AA166/2</f>
        <v>0</v>
      </c>
      <c r="AB167" s="356">
        <f t="shared" ref="AB167" si="227">AB166/3</f>
        <v>7</v>
      </c>
      <c r="AC167" s="356">
        <f t="shared" ref="AC167" si="228">AC166/4</f>
        <v>3</v>
      </c>
      <c r="AD167" s="356">
        <f t="shared" ref="AD167" si="229">AD166/1</f>
        <v>0</v>
      </c>
      <c r="AE167" s="356">
        <f t="shared" ref="AE167" si="230">AE166/2</f>
        <v>0</v>
      </c>
      <c r="AF167" s="356">
        <f t="shared" ref="AF167" si="231">AF166/3</f>
        <v>10</v>
      </c>
      <c r="AG167" s="356">
        <f t="shared" ref="AG167" si="232">AG166/4</f>
        <v>0</v>
      </c>
      <c r="AH167" s="356">
        <f t="shared" ref="AH167" si="233">AH166/1</f>
        <v>0</v>
      </c>
      <c r="AI167" s="356">
        <f t="shared" ref="AI167" si="234">AI166/2</f>
        <v>0</v>
      </c>
      <c r="AJ167" s="356">
        <f t="shared" ref="AJ167" si="235">AJ166/3</f>
        <v>8</v>
      </c>
      <c r="AK167" s="356">
        <f t="shared" ref="AK167" si="236">AK166/4</f>
        <v>2</v>
      </c>
      <c r="AL167" s="356">
        <f t="shared" ref="AL167" si="237">AL166/1</f>
        <v>0</v>
      </c>
      <c r="AM167" s="356">
        <f t="shared" ref="AM167" si="238">AM166/2</f>
        <v>0</v>
      </c>
      <c r="AN167" s="356">
        <f t="shared" ref="AN167" si="239">AN166/3</f>
        <v>8</v>
      </c>
      <c r="AO167" s="356">
        <f t="shared" ref="AO167" si="240">AO166/4</f>
        <v>2</v>
      </c>
      <c r="AP167" s="356">
        <f t="shared" ref="AP167" si="241">AP166/1</f>
        <v>0</v>
      </c>
      <c r="AQ167" s="356">
        <f t="shared" ref="AQ167" si="242">AQ166/2</f>
        <v>0</v>
      </c>
      <c r="AR167" s="356">
        <f t="shared" ref="AR167" si="243">AR166/3</f>
        <v>8</v>
      </c>
      <c r="AS167" s="356">
        <f t="shared" ref="AS167" si="244">AS166/4</f>
        <v>2</v>
      </c>
      <c r="AT167" s="356">
        <f t="shared" ref="AT167" si="245">AT166/1</f>
        <v>0</v>
      </c>
      <c r="AU167" s="356">
        <f t="shared" ref="AU167" si="246">AU166/2</f>
        <v>0</v>
      </c>
      <c r="AV167" s="356">
        <f t="shared" ref="AV167" si="247">AV166/3</f>
        <v>7</v>
      </c>
      <c r="AW167" s="356">
        <f t="shared" ref="AW167" si="248">AW166/4</f>
        <v>3</v>
      </c>
      <c r="AX167" s="356">
        <f t="shared" ref="AX167" si="249">AX166/1</f>
        <v>0</v>
      </c>
      <c r="AY167" s="356">
        <f t="shared" ref="AY167" si="250">AY166/2</f>
        <v>0</v>
      </c>
      <c r="AZ167" s="356">
        <f t="shared" ref="AZ167" si="251">AZ166/3</f>
        <v>8</v>
      </c>
      <c r="BA167" s="356">
        <f t="shared" ref="BA167" si="252">BA166/4</f>
        <v>2</v>
      </c>
      <c r="BB167" s="356">
        <f t="shared" ref="BB167" si="253">BB166/1</f>
        <v>0</v>
      </c>
      <c r="BC167" s="356">
        <f t="shared" ref="BC167" si="254">BC166/2</f>
        <v>0</v>
      </c>
      <c r="BD167" s="356">
        <f t="shared" ref="BD167" si="255">BD166/3</f>
        <v>8</v>
      </c>
      <c r="BE167" s="356">
        <f t="shared" ref="BE167" si="256">BE166/4</f>
        <v>2</v>
      </c>
      <c r="BF167" s="356">
        <f t="shared" ref="BF167" si="257">BF166/1</f>
        <v>0</v>
      </c>
      <c r="BG167" s="356">
        <f t="shared" ref="BG167" si="258">BG166/2</f>
        <v>1</v>
      </c>
      <c r="BH167" s="356">
        <f t="shared" ref="BH167" si="259">BH166/3</f>
        <v>4</v>
      </c>
      <c r="BI167" s="356">
        <f t="shared" ref="BI167" si="260">BI166/4</f>
        <v>5</v>
      </c>
      <c r="BJ167" s="356">
        <f t="shared" ref="BJ167" si="261">BJ166/1</f>
        <v>0</v>
      </c>
      <c r="BK167" s="356">
        <f t="shared" ref="BK167" si="262">BK166/2</f>
        <v>0</v>
      </c>
      <c r="BL167" s="356">
        <f t="shared" ref="BL167" si="263">BL166/3</f>
        <v>7</v>
      </c>
      <c r="BM167" s="356">
        <f t="shared" ref="BM167" si="264">BM166/4</f>
        <v>3</v>
      </c>
      <c r="BN167" s="356">
        <f t="shared" ref="BN167" si="265">BN166/1</f>
        <v>0</v>
      </c>
      <c r="BO167" s="356">
        <f t="shared" ref="BO167" si="266">BO166/2</f>
        <v>1</v>
      </c>
      <c r="BP167" s="356">
        <f t="shared" ref="BP167" si="267">BP166/3</f>
        <v>6</v>
      </c>
      <c r="BQ167" s="356">
        <f t="shared" ref="BQ167" si="268">BQ166/4</f>
        <v>3</v>
      </c>
      <c r="BR167" s="356">
        <f t="shared" ref="BR167" si="269">BR166/1</f>
        <v>0</v>
      </c>
      <c r="BS167" s="356">
        <f t="shared" ref="BS167" si="270">BS166/2</f>
        <v>0</v>
      </c>
      <c r="BT167" s="356">
        <f t="shared" ref="BT167" si="271">BT166/3</f>
        <v>8</v>
      </c>
      <c r="BU167" s="356">
        <f t="shared" ref="BU167" si="272">BU166/4</f>
        <v>2</v>
      </c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</row>
    <row r="168" spans="1:122">
      <c r="R168">
        <f>SUM(R166:U166)</f>
        <v>32</v>
      </c>
      <c r="V168">
        <f>SUM(V166:Y166)</f>
        <v>33</v>
      </c>
      <c r="Z168">
        <f>SUM(Z166:AC166)</f>
        <v>33</v>
      </c>
      <c r="AD168">
        <f>SUM(AD166:AG166)</f>
        <v>30</v>
      </c>
      <c r="AH168">
        <f>SUM(AH166:AK166)</f>
        <v>32</v>
      </c>
      <c r="AL168">
        <f>SUM(AL166:AO166)</f>
        <v>32</v>
      </c>
      <c r="AP168">
        <f>SUM(AP166:AS166)</f>
        <v>32</v>
      </c>
      <c r="AT168">
        <f>SUM(AT166:AW166)</f>
        <v>33</v>
      </c>
      <c r="AX168">
        <f>SUM(AX166:BA166)</f>
        <v>32</v>
      </c>
      <c r="BB168">
        <f>SUM(BB166:BE166)</f>
        <v>32</v>
      </c>
      <c r="BF168">
        <f>SUM(BF166:BI166)</f>
        <v>34</v>
      </c>
      <c r="BJ168">
        <f>SUM(BJ166:BM166)</f>
        <v>33</v>
      </c>
      <c r="BN168">
        <f>SUM(BN166:BQ166)</f>
        <v>32</v>
      </c>
      <c r="BR168">
        <f>SUM(BR166:BU166)</f>
        <v>32</v>
      </c>
    </row>
    <row r="169" spans="1:122">
      <c r="R169">
        <f>SUM(R167:U167)</f>
        <v>10</v>
      </c>
      <c r="V169">
        <f>SUM(V167:Y167)</f>
        <v>10</v>
      </c>
      <c r="Z169">
        <f>SUM(Z167:AC167)</f>
        <v>10</v>
      </c>
      <c r="AD169">
        <f>SUM(AD167:AG167)</f>
        <v>10</v>
      </c>
      <c r="AH169">
        <f>SUM(AH167:AK167)</f>
        <v>10</v>
      </c>
      <c r="AL169">
        <f>SUM(AL167:AO167)</f>
        <v>10</v>
      </c>
      <c r="AP169">
        <f>SUM(AP167:AS167)</f>
        <v>10</v>
      </c>
      <c r="AT169">
        <f>SUM(AT167:AW167)</f>
        <v>10</v>
      </c>
      <c r="AX169">
        <f>SUM(AX167:BA167)</f>
        <v>10</v>
      </c>
      <c r="BB169">
        <f>SUM(BB167:BE167)</f>
        <v>10</v>
      </c>
      <c r="BF169">
        <f>SUM(BF167:BI167)</f>
        <v>10</v>
      </c>
      <c r="BJ169">
        <f>SUM(BJ167:BM167)</f>
        <v>10</v>
      </c>
      <c r="BN169">
        <f>SUM(BN167:BQ167)</f>
        <v>10</v>
      </c>
      <c r="BR169">
        <f>SUM(BR167:BU167)</f>
        <v>10</v>
      </c>
    </row>
    <row r="170" spans="1:122">
      <c r="R170">
        <v>10</v>
      </c>
      <c r="S170">
        <v>10</v>
      </c>
      <c r="T170">
        <v>10</v>
      </c>
      <c r="U170">
        <v>10</v>
      </c>
      <c r="V170">
        <v>10</v>
      </c>
      <c r="W170">
        <v>10</v>
      </c>
      <c r="X170">
        <v>10</v>
      </c>
      <c r="Y170">
        <v>10</v>
      </c>
      <c r="Z170">
        <v>10</v>
      </c>
      <c r="AA170">
        <v>10</v>
      </c>
      <c r="AB170">
        <v>10</v>
      </c>
      <c r="AC170">
        <v>10</v>
      </c>
      <c r="AD170">
        <v>10</v>
      </c>
      <c r="AE170">
        <v>10</v>
      </c>
      <c r="AF170">
        <v>10</v>
      </c>
      <c r="AG170">
        <v>10</v>
      </c>
      <c r="AH170">
        <v>10</v>
      </c>
      <c r="AI170">
        <v>10</v>
      </c>
      <c r="AJ170">
        <v>10</v>
      </c>
      <c r="AK170">
        <v>10</v>
      </c>
      <c r="AL170">
        <v>10</v>
      </c>
      <c r="AM170">
        <v>10</v>
      </c>
      <c r="AN170">
        <v>10</v>
      </c>
      <c r="AO170">
        <v>10</v>
      </c>
      <c r="AP170">
        <v>10</v>
      </c>
      <c r="AQ170">
        <v>10</v>
      </c>
      <c r="AR170">
        <v>10</v>
      </c>
      <c r="AS170">
        <v>10</v>
      </c>
      <c r="AT170">
        <v>10</v>
      </c>
      <c r="AU170">
        <v>10</v>
      </c>
      <c r="AV170">
        <v>10</v>
      </c>
      <c r="AW170">
        <v>10</v>
      </c>
      <c r="AX170">
        <v>10</v>
      </c>
      <c r="AY170">
        <v>10</v>
      </c>
      <c r="AZ170">
        <v>10</v>
      </c>
      <c r="BA170">
        <v>10</v>
      </c>
      <c r="BB170">
        <v>10</v>
      </c>
      <c r="BC170">
        <v>10</v>
      </c>
      <c r="BD170">
        <v>10</v>
      </c>
      <c r="BE170">
        <v>10</v>
      </c>
      <c r="BF170">
        <v>10</v>
      </c>
      <c r="BG170">
        <v>10</v>
      </c>
      <c r="BH170">
        <v>10</v>
      </c>
      <c r="BI170">
        <v>10</v>
      </c>
      <c r="BJ170">
        <v>10</v>
      </c>
      <c r="BK170">
        <v>10</v>
      </c>
      <c r="BL170">
        <v>10</v>
      </c>
      <c r="BM170">
        <v>10</v>
      </c>
      <c r="BN170">
        <v>10</v>
      </c>
      <c r="BO170">
        <v>10</v>
      </c>
      <c r="BP170">
        <v>10</v>
      </c>
      <c r="BQ170">
        <v>10</v>
      </c>
      <c r="BR170">
        <v>10</v>
      </c>
      <c r="BS170">
        <v>10</v>
      </c>
      <c r="BT170">
        <v>10</v>
      </c>
      <c r="BU170">
        <v>10</v>
      </c>
    </row>
    <row r="171" spans="1:122" s="30" customFormat="1">
      <c r="R171" s="30">
        <f>R167/R170*100%</f>
        <v>0</v>
      </c>
      <c r="S171" s="30">
        <f t="shared" ref="S171:BU171" si="273">S167/S170*100%</f>
        <v>0.1</v>
      </c>
      <c r="T171" s="30">
        <f t="shared" si="273"/>
        <v>0.6</v>
      </c>
      <c r="U171" s="30">
        <f t="shared" si="273"/>
        <v>0.3</v>
      </c>
      <c r="V171" s="30">
        <f t="shared" si="273"/>
        <v>0</v>
      </c>
      <c r="W171" s="30">
        <f t="shared" si="273"/>
        <v>0</v>
      </c>
      <c r="X171" s="30">
        <f t="shared" si="273"/>
        <v>0.7</v>
      </c>
      <c r="Y171" s="30">
        <f t="shared" si="273"/>
        <v>0.3</v>
      </c>
      <c r="Z171" s="30">
        <f t="shared" si="273"/>
        <v>0</v>
      </c>
      <c r="AA171" s="30">
        <f t="shared" si="273"/>
        <v>0</v>
      </c>
      <c r="AB171" s="30">
        <f t="shared" si="273"/>
        <v>0.7</v>
      </c>
      <c r="AC171" s="30">
        <f t="shared" si="273"/>
        <v>0.3</v>
      </c>
      <c r="AD171" s="30">
        <f t="shared" si="273"/>
        <v>0</v>
      </c>
      <c r="AE171" s="30">
        <f t="shared" si="273"/>
        <v>0</v>
      </c>
      <c r="AF171" s="30">
        <f t="shared" si="273"/>
        <v>1</v>
      </c>
      <c r="AG171" s="30">
        <f t="shared" si="273"/>
        <v>0</v>
      </c>
      <c r="AH171" s="30">
        <f t="shared" si="273"/>
        <v>0</v>
      </c>
      <c r="AI171" s="30">
        <f t="shared" si="273"/>
        <v>0</v>
      </c>
      <c r="AJ171" s="30">
        <f t="shared" si="273"/>
        <v>0.8</v>
      </c>
      <c r="AK171" s="30">
        <f t="shared" si="273"/>
        <v>0.2</v>
      </c>
      <c r="AL171" s="30">
        <f t="shared" si="273"/>
        <v>0</v>
      </c>
      <c r="AM171" s="30">
        <f t="shared" si="273"/>
        <v>0</v>
      </c>
      <c r="AN171" s="30">
        <f t="shared" si="273"/>
        <v>0.8</v>
      </c>
      <c r="AO171" s="30">
        <f t="shared" si="273"/>
        <v>0.2</v>
      </c>
      <c r="AP171" s="30">
        <f t="shared" si="273"/>
        <v>0</v>
      </c>
      <c r="AQ171" s="30">
        <f t="shared" si="273"/>
        <v>0</v>
      </c>
      <c r="AR171" s="30">
        <f t="shared" si="273"/>
        <v>0.8</v>
      </c>
      <c r="AS171" s="30">
        <f t="shared" si="273"/>
        <v>0.2</v>
      </c>
      <c r="AT171" s="30">
        <f t="shared" si="273"/>
        <v>0</v>
      </c>
      <c r="AU171" s="30">
        <f t="shared" si="273"/>
        <v>0</v>
      </c>
      <c r="AV171" s="30">
        <f t="shared" si="273"/>
        <v>0.7</v>
      </c>
      <c r="AW171" s="30">
        <f t="shared" si="273"/>
        <v>0.3</v>
      </c>
      <c r="AX171" s="30">
        <f t="shared" si="273"/>
        <v>0</v>
      </c>
      <c r="AY171" s="30">
        <f t="shared" si="273"/>
        <v>0</v>
      </c>
      <c r="AZ171" s="30">
        <f t="shared" si="273"/>
        <v>0.8</v>
      </c>
      <c r="BA171" s="30">
        <f t="shared" si="273"/>
        <v>0.2</v>
      </c>
      <c r="BB171" s="30">
        <f t="shared" si="273"/>
        <v>0</v>
      </c>
      <c r="BC171" s="30">
        <f t="shared" si="273"/>
        <v>0</v>
      </c>
      <c r="BD171" s="30">
        <f t="shared" si="273"/>
        <v>0.8</v>
      </c>
      <c r="BE171" s="30">
        <f t="shared" si="273"/>
        <v>0.2</v>
      </c>
      <c r="BF171" s="30">
        <f t="shared" si="273"/>
        <v>0</v>
      </c>
      <c r="BG171" s="30">
        <f t="shared" si="273"/>
        <v>0.1</v>
      </c>
      <c r="BH171" s="30">
        <f t="shared" si="273"/>
        <v>0.4</v>
      </c>
      <c r="BI171" s="30">
        <f t="shared" si="273"/>
        <v>0.5</v>
      </c>
      <c r="BJ171" s="30">
        <f t="shared" si="273"/>
        <v>0</v>
      </c>
      <c r="BK171" s="30">
        <f t="shared" si="273"/>
        <v>0</v>
      </c>
      <c r="BL171" s="30">
        <f t="shared" si="273"/>
        <v>0.7</v>
      </c>
      <c r="BM171" s="30">
        <f t="shared" si="273"/>
        <v>0.3</v>
      </c>
      <c r="BN171" s="30">
        <f t="shared" si="273"/>
        <v>0</v>
      </c>
      <c r="BO171" s="30">
        <f t="shared" si="273"/>
        <v>0.1</v>
      </c>
      <c r="BP171" s="30">
        <f t="shared" si="273"/>
        <v>0.6</v>
      </c>
      <c r="BQ171" s="30">
        <f t="shared" si="273"/>
        <v>0.3</v>
      </c>
      <c r="BR171" s="30">
        <f t="shared" si="273"/>
        <v>0</v>
      </c>
      <c r="BS171" s="30">
        <f t="shared" si="273"/>
        <v>0</v>
      </c>
      <c r="BT171" s="30">
        <f t="shared" si="273"/>
        <v>0.8</v>
      </c>
      <c r="BU171" s="30">
        <f t="shared" si="273"/>
        <v>0.2</v>
      </c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</row>
    <row r="172" spans="1:122">
      <c r="R172" s="29">
        <f>SUM(R171:U171)</f>
        <v>1</v>
      </c>
      <c r="V172" s="29">
        <f>SUM(V171:Y171)</f>
        <v>1</v>
      </c>
      <c r="Z172" s="29">
        <f>SUM(Z171:AC171)</f>
        <v>1</v>
      </c>
      <c r="AD172" s="29">
        <f>SUM(AD171:AG171)</f>
        <v>1</v>
      </c>
      <c r="AH172" s="29">
        <f>SUM(AH171:AK171)</f>
        <v>1</v>
      </c>
      <c r="AL172" s="29">
        <f>SUM(AL171:AO171)</f>
        <v>1</v>
      </c>
      <c r="AP172" s="29">
        <f>SUM(AP171:AS171)</f>
        <v>1</v>
      </c>
      <c r="AT172" s="29">
        <f>SUM(AT171:AW171)</f>
        <v>1</v>
      </c>
      <c r="AX172" s="29">
        <f>SUM(AX171:BA171)</f>
        <v>1</v>
      </c>
      <c r="BB172" s="29">
        <f>SUM(BB171:BE171)</f>
        <v>1</v>
      </c>
      <c r="BF172" s="29">
        <f>SUM(BF171:BI171)</f>
        <v>1</v>
      </c>
      <c r="BJ172" s="29">
        <f>SUM(BJ171:BM171)</f>
        <v>1</v>
      </c>
      <c r="BN172" s="29">
        <f>SUM(BN171:BQ171)</f>
        <v>1</v>
      </c>
      <c r="BR172" s="29">
        <f>SUM(BR171:BU171)</f>
        <v>1</v>
      </c>
    </row>
    <row r="174" spans="1:122">
      <c r="A174" s="17">
        <v>140</v>
      </c>
      <c r="B174" s="37">
        <v>1</v>
      </c>
      <c r="C174" s="656" t="s">
        <v>309</v>
      </c>
      <c r="D174" s="20"/>
      <c r="E174" s="20">
        <v>1</v>
      </c>
      <c r="F174" s="20"/>
      <c r="G174" s="20"/>
      <c r="H174" s="20"/>
      <c r="I174" s="20">
        <v>1</v>
      </c>
      <c r="J174" s="20"/>
      <c r="K174" s="20"/>
      <c r="L174" s="20"/>
      <c r="M174" s="20"/>
      <c r="N174" s="20"/>
      <c r="O174" s="20"/>
      <c r="P174" s="20"/>
      <c r="Q174" s="20"/>
      <c r="R174" s="21"/>
      <c r="S174" s="21"/>
      <c r="T174" s="21">
        <v>3</v>
      </c>
      <c r="U174" s="21"/>
      <c r="V174" s="22"/>
      <c r="W174" s="22"/>
      <c r="X174" s="22">
        <v>3</v>
      </c>
      <c r="Y174" s="22"/>
      <c r="Z174" s="23"/>
      <c r="AA174" s="23"/>
      <c r="AB174" s="23">
        <v>3</v>
      </c>
      <c r="AC174" s="23"/>
      <c r="AD174" s="24"/>
      <c r="AE174" s="24"/>
      <c r="AF174" s="24">
        <v>3</v>
      </c>
      <c r="AG174" s="24"/>
      <c r="AH174" s="25"/>
      <c r="AI174" s="25"/>
      <c r="AJ174" s="25">
        <v>3</v>
      </c>
      <c r="AK174" s="25"/>
      <c r="AL174" s="26"/>
      <c r="AM174" s="26"/>
      <c r="AN174" s="26">
        <v>3</v>
      </c>
      <c r="AO174" s="26"/>
      <c r="AP174" s="22"/>
      <c r="AQ174" s="22"/>
      <c r="AR174" s="22">
        <v>3</v>
      </c>
      <c r="AS174" s="22"/>
      <c r="AT174" s="27"/>
      <c r="AU174" s="27"/>
      <c r="AV174" s="27">
        <v>3</v>
      </c>
      <c r="AW174" s="27"/>
      <c r="AX174" s="21"/>
      <c r="AY174" s="21"/>
      <c r="AZ174" s="21">
        <v>3</v>
      </c>
      <c r="BA174" s="21"/>
      <c r="BB174" s="22"/>
      <c r="BC174" s="22"/>
      <c r="BD174" s="22">
        <v>3</v>
      </c>
      <c r="BE174" s="22"/>
      <c r="BF174" s="23"/>
      <c r="BG174" s="23"/>
      <c r="BH174" s="23">
        <v>3</v>
      </c>
      <c r="BI174" s="23"/>
      <c r="BJ174" s="24"/>
      <c r="BK174" s="24"/>
      <c r="BL174" s="24">
        <v>3</v>
      </c>
      <c r="BM174" s="24"/>
      <c r="BN174" s="25"/>
      <c r="BO174" s="25"/>
      <c r="BP174" s="25">
        <v>3</v>
      </c>
      <c r="BQ174" s="25"/>
      <c r="BR174" s="26"/>
      <c r="BS174" s="26"/>
      <c r="BT174" s="26">
        <v>3</v>
      </c>
      <c r="BU174" s="26"/>
    </row>
    <row r="175" spans="1:122">
      <c r="A175" s="17">
        <v>141</v>
      </c>
      <c r="B175" s="37">
        <v>2</v>
      </c>
      <c r="C175" s="657"/>
      <c r="D175" s="20"/>
      <c r="E175" s="20">
        <v>1</v>
      </c>
      <c r="F175" s="20"/>
      <c r="G175" s="20"/>
      <c r="H175" s="20">
        <v>1</v>
      </c>
      <c r="I175" s="20"/>
      <c r="J175" s="20"/>
      <c r="K175" s="20"/>
      <c r="L175" s="20"/>
      <c r="M175" s="20"/>
      <c r="N175" s="20"/>
      <c r="O175" s="20"/>
      <c r="P175" s="20"/>
      <c r="Q175" s="20"/>
      <c r="R175" s="21"/>
      <c r="S175" s="21"/>
      <c r="T175" s="21">
        <v>3</v>
      </c>
      <c r="U175" s="21"/>
      <c r="V175" s="22"/>
      <c r="W175" s="22">
        <v>2</v>
      </c>
      <c r="X175" s="22"/>
      <c r="Y175" s="22"/>
      <c r="Z175" s="23"/>
      <c r="AA175" s="23">
        <v>2</v>
      </c>
      <c r="AB175" s="23"/>
      <c r="AC175" s="23"/>
      <c r="AD175" s="24"/>
      <c r="AE175" s="24"/>
      <c r="AF175" s="24">
        <v>3</v>
      </c>
      <c r="AG175" s="24"/>
      <c r="AH175" s="25"/>
      <c r="AI175" s="25">
        <v>2</v>
      </c>
      <c r="AJ175" s="25"/>
      <c r="AK175" s="25"/>
      <c r="AL175" s="26"/>
      <c r="AM175" s="26">
        <v>2</v>
      </c>
      <c r="AN175" s="26"/>
      <c r="AO175" s="26"/>
      <c r="AP175" s="22"/>
      <c r="AQ175" s="22"/>
      <c r="AR175" s="22">
        <v>3</v>
      </c>
      <c r="AS175" s="22"/>
      <c r="AT175" s="27"/>
      <c r="AU175" s="27"/>
      <c r="AV175" s="27">
        <v>3</v>
      </c>
      <c r="AW175" s="27"/>
      <c r="AX175" s="21"/>
      <c r="AY175" s="21"/>
      <c r="AZ175" s="21">
        <v>3</v>
      </c>
      <c r="BA175" s="21"/>
      <c r="BB175" s="22"/>
      <c r="BC175" s="22"/>
      <c r="BD175" s="22">
        <v>3</v>
      </c>
      <c r="BE175" s="22"/>
      <c r="BF175" s="23"/>
      <c r="BG175" s="23"/>
      <c r="BH175" s="23"/>
      <c r="BI175" s="23">
        <v>4</v>
      </c>
      <c r="BJ175" s="24"/>
      <c r="BK175" s="24"/>
      <c r="BL175" s="24"/>
      <c r="BM175" s="24">
        <v>4</v>
      </c>
      <c r="BN175" s="25"/>
      <c r="BO175" s="25"/>
      <c r="BP175" s="25">
        <v>3</v>
      </c>
      <c r="BQ175" s="25"/>
      <c r="BR175" s="26"/>
      <c r="BS175" s="26"/>
      <c r="BT175" s="26"/>
      <c r="BU175" s="26">
        <v>4</v>
      </c>
    </row>
    <row r="176" spans="1:122">
      <c r="A176" s="17">
        <v>142</v>
      </c>
      <c r="B176" s="37">
        <v>3</v>
      </c>
      <c r="C176" s="657"/>
      <c r="D176" s="20"/>
      <c r="E176" s="20">
        <v>1</v>
      </c>
      <c r="F176" s="20"/>
      <c r="G176" s="20"/>
      <c r="H176" s="20">
        <v>1</v>
      </c>
      <c r="I176" s="20"/>
      <c r="J176" s="20"/>
      <c r="K176" s="20"/>
      <c r="L176" s="20"/>
      <c r="M176" s="20"/>
      <c r="N176" s="20"/>
      <c r="O176" s="20"/>
      <c r="P176" s="20"/>
      <c r="Q176" s="20"/>
      <c r="R176" s="21"/>
      <c r="S176" s="21"/>
      <c r="T176" s="21">
        <v>3</v>
      </c>
      <c r="U176" s="21"/>
      <c r="V176" s="22"/>
      <c r="W176" s="22">
        <v>2</v>
      </c>
      <c r="X176" s="22"/>
      <c r="Y176" s="22"/>
      <c r="Z176" s="23"/>
      <c r="AA176" s="23"/>
      <c r="AB176" s="23">
        <v>3</v>
      </c>
      <c r="AC176" s="23"/>
      <c r="AD176" s="24"/>
      <c r="AE176" s="24"/>
      <c r="AF176" s="24"/>
      <c r="AG176" s="24">
        <v>4</v>
      </c>
      <c r="AH176" s="25"/>
      <c r="AI176" s="25"/>
      <c r="AJ176" s="25">
        <v>3</v>
      </c>
      <c r="AK176" s="25"/>
      <c r="AL176" s="26"/>
      <c r="AM176" s="26"/>
      <c r="AN176" s="26">
        <v>3</v>
      </c>
      <c r="AO176" s="26"/>
      <c r="AP176" s="22"/>
      <c r="AQ176" s="22"/>
      <c r="AR176" s="22">
        <v>3</v>
      </c>
      <c r="AS176" s="22"/>
      <c r="AT176" s="27"/>
      <c r="AU176" s="27"/>
      <c r="AV176" s="27">
        <v>3</v>
      </c>
      <c r="AW176" s="27"/>
      <c r="AX176" s="21"/>
      <c r="AY176" s="21"/>
      <c r="AZ176" s="21">
        <v>3</v>
      </c>
      <c r="BA176" s="21"/>
      <c r="BB176" s="22"/>
      <c r="BC176" s="22"/>
      <c r="BD176" s="22">
        <v>3</v>
      </c>
      <c r="BE176" s="22"/>
      <c r="BF176" s="23"/>
      <c r="BG176" s="23">
        <v>2</v>
      </c>
      <c r="BH176" s="23"/>
      <c r="BI176" s="23"/>
      <c r="BJ176" s="24"/>
      <c r="BK176" s="24">
        <v>2</v>
      </c>
      <c r="BL176" s="24"/>
      <c r="BM176" s="24"/>
      <c r="BN176" s="25"/>
      <c r="BO176" s="25"/>
      <c r="BP176" s="25">
        <v>3</v>
      </c>
      <c r="BQ176" s="25"/>
      <c r="BR176" s="26"/>
      <c r="BS176" s="26"/>
      <c r="BT176" s="26">
        <v>3</v>
      </c>
      <c r="BU176" s="26"/>
    </row>
    <row r="177" spans="1:122">
      <c r="A177" s="17">
        <v>143</v>
      </c>
      <c r="B177" s="37">
        <v>4</v>
      </c>
      <c r="C177" s="657"/>
      <c r="D177" s="20">
        <v>1</v>
      </c>
      <c r="E177" s="20"/>
      <c r="F177" s="20"/>
      <c r="G177" s="20"/>
      <c r="H177" s="20">
        <v>1</v>
      </c>
      <c r="I177" s="20"/>
      <c r="J177" s="20"/>
      <c r="K177" s="20"/>
      <c r="L177" s="20"/>
      <c r="M177" s="20"/>
      <c r="N177" s="20"/>
      <c r="O177" s="20"/>
      <c r="P177" s="20"/>
      <c r="Q177" s="20"/>
      <c r="R177" s="21"/>
      <c r="S177" s="21">
        <v>2</v>
      </c>
      <c r="T177" s="21"/>
      <c r="U177" s="21"/>
      <c r="V177" s="22"/>
      <c r="W177" s="22">
        <v>2</v>
      </c>
      <c r="X177" s="22"/>
      <c r="Y177" s="22"/>
      <c r="Z177" s="23"/>
      <c r="AA177" s="23"/>
      <c r="AB177" s="23">
        <v>3</v>
      </c>
      <c r="AC177" s="23"/>
      <c r="AD177" s="24"/>
      <c r="AE177" s="24"/>
      <c r="AF177" s="24">
        <v>3</v>
      </c>
      <c r="AG177" s="24"/>
      <c r="AH177" s="25"/>
      <c r="AI177" s="25"/>
      <c r="AJ177" s="25">
        <v>3</v>
      </c>
      <c r="AK177" s="25"/>
      <c r="AL177" s="26"/>
      <c r="AM177" s="26"/>
      <c r="AN177" s="26">
        <v>3</v>
      </c>
      <c r="AO177" s="26"/>
      <c r="AP177" s="22"/>
      <c r="AQ177" s="22"/>
      <c r="AR177" s="22">
        <v>3</v>
      </c>
      <c r="AS177" s="22"/>
      <c r="AT177" s="27"/>
      <c r="AU177" s="27"/>
      <c r="AV177" s="27">
        <v>3</v>
      </c>
      <c r="AW177" s="27"/>
      <c r="AX177" s="21"/>
      <c r="AY177" s="21"/>
      <c r="AZ177" s="21">
        <v>3</v>
      </c>
      <c r="BA177" s="21"/>
      <c r="BB177" s="22"/>
      <c r="BC177" s="22"/>
      <c r="BD177" s="22">
        <v>3</v>
      </c>
      <c r="BE177" s="22"/>
      <c r="BF177" s="23"/>
      <c r="BG177" s="23"/>
      <c r="BH177" s="23">
        <v>3</v>
      </c>
      <c r="BI177" s="23"/>
      <c r="BJ177" s="24"/>
      <c r="BK177" s="24"/>
      <c r="BL177" s="24">
        <v>3</v>
      </c>
      <c r="BM177" s="24"/>
      <c r="BN177" s="25"/>
      <c r="BO177" s="25"/>
      <c r="BP177" s="25">
        <v>3</v>
      </c>
      <c r="BQ177" s="25"/>
      <c r="BR177" s="26"/>
      <c r="BS177" s="26"/>
      <c r="BT177" s="26">
        <v>3</v>
      </c>
      <c r="BU177" s="26"/>
    </row>
    <row r="178" spans="1:122">
      <c r="A178" s="17">
        <v>144</v>
      </c>
      <c r="B178" s="37">
        <v>5</v>
      </c>
      <c r="C178" s="657"/>
      <c r="D178" s="20">
        <v>1</v>
      </c>
      <c r="E178" s="20"/>
      <c r="F178" s="20"/>
      <c r="G178" s="20">
        <v>1</v>
      </c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1"/>
      <c r="S178" s="21">
        <v>2</v>
      </c>
      <c r="T178" s="21"/>
      <c r="U178" s="21"/>
      <c r="V178" s="22"/>
      <c r="W178" s="22">
        <v>2</v>
      </c>
      <c r="X178" s="22"/>
      <c r="Y178" s="22"/>
      <c r="Z178" s="23"/>
      <c r="AA178" s="23"/>
      <c r="AB178" s="23"/>
      <c r="AC178" s="23">
        <v>4</v>
      </c>
      <c r="AD178" s="24"/>
      <c r="AE178" s="24"/>
      <c r="AF178" s="24"/>
      <c r="AG178" s="24">
        <v>4</v>
      </c>
      <c r="AH178" s="25"/>
      <c r="AI178" s="25"/>
      <c r="AJ178" s="25"/>
      <c r="AK178" s="25">
        <v>4</v>
      </c>
      <c r="AL178" s="26"/>
      <c r="AM178" s="26"/>
      <c r="AN178" s="26">
        <v>3</v>
      </c>
      <c r="AO178" s="26"/>
      <c r="AP178" s="22"/>
      <c r="AQ178" s="22">
        <v>2</v>
      </c>
      <c r="AR178" s="22"/>
      <c r="AS178" s="22"/>
      <c r="AT178" s="27"/>
      <c r="AU178" s="27">
        <v>2</v>
      </c>
      <c r="AV178" s="27"/>
      <c r="AW178" s="27"/>
      <c r="AX178" s="21"/>
      <c r="AY178" s="21"/>
      <c r="AZ178" s="21"/>
      <c r="BA178" s="21">
        <v>4</v>
      </c>
      <c r="BB178" s="22"/>
      <c r="BC178" s="22"/>
      <c r="BD178" s="22">
        <v>3</v>
      </c>
      <c r="BE178" s="22"/>
      <c r="BF178" s="23"/>
      <c r="BG178" s="23"/>
      <c r="BH178" s="23">
        <v>3</v>
      </c>
      <c r="BI178" s="23"/>
      <c r="BJ178" s="24"/>
      <c r="BK178" s="24"/>
      <c r="BL178" s="24"/>
      <c r="BM178" s="24">
        <v>4</v>
      </c>
      <c r="BN178" s="25"/>
      <c r="BO178" s="25"/>
      <c r="BP178" s="25"/>
      <c r="BQ178" s="25">
        <v>4</v>
      </c>
      <c r="BR178" s="26"/>
      <c r="BS178" s="26"/>
      <c r="BT178" s="26"/>
      <c r="BU178" s="26">
        <v>4</v>
      </c>
    </row>
    <row r="179" spans="1:122">
      <c r="A179" s="17">
        <v>145</v>
      </c>
      <c r="B179" s="37">
        <v>6</v>
      </c>
      <c r="C179" s="657"/>
      <c r="D179" s="20">
        <v>1</v>
      </c>
      <c r="E179" s="20"/>
      <c r="F179" s="20">
        <v>1</v>
      </c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1"/>
      <c r="S179" s="21"/>
      <c r="T179" s="21"/>
      <c r="U179" s="21">
        <v>4</v>
      </c>
      <c r="V179" s="22"/>
      <c r="W179" s="22"/>
      <c r="X179" s="22">
        <v>3</v>
      </c>
      <c r="Y179" s="22"/>
      <c r="Z179" s="23"/>
      <c r="AA179" s="23"/>
      <c r="AB179" s="23"/>
      <c r="AC179" s="23">
        <v>4</v>
      </c>
      <c r="AD179" s="24"/>
      <c r="AE179" s="24"/>
      <c r="AF179" s="24">
        <v>3</v>
      </c>
      <c r="AG179" s="24"/>
      <c r="AH179" s="25"/>
      <c r="AI179" s="25"/>
      <c r="AJ179" s="25">
        <v>3</v>
      </c>
      <c r="AK179" s="25"/>
      <c r="AL179" s="26"/>
      <c r="AM179" s="26"/>
      <c r="AN179" s="26">
        <v>3</v>
      </c>
      <c r="AO179" s="26"/>
      <c r="AP179" s="22"/>
      <c r="AQ179" s="22"/>
      <c r="AR179" s="22">
        <v>3</v>
      </c>
      <c r="AS179" s="22"/>
      <c r="AT179" s="27"/>
      <c r="AU179" s="27"/>
      <c r="AV179" s="27">
        <v>3</v>
      </c>
      <c r="AW179" s="27"/>
      <c r="AX179" s="21"/>
      <c r="AY179" s="21"/>
      <c r="AZ179" s="21">
        <v>3</v>
      </c>
      <c r="BA179" s="21"/>
      <c r="BB179" s="22"/>
      <c r="BC179" s="22"/>
      <c r="BD179" s="22">
        <v>3</v>
      </c>
      <c r="BE179" s="22"/>
      <c r="BF179" s="23"/>
      <c r="BG179" s="23"/>
      <c r="BH179" s="23">
        <v>3</v>
      </c>
      <c r="BI179" s="23"/>
      <c r="BJ179" s="24"/>
      <c r="BK179" s="24"/>
      <c r="BL179" s="24">
        <v>3</v>
      </c>
      <c r="BM179" s="24"/>
      <c r="BN179" s="25"/>
      <c r="BO179" s="25"/>
      <c r="BP179" s="25">
        <v>3</v>
      </c>
      <c r="BQ179" s="25"/>
      <c r="BR179" s="26"/>
      <c r="BS179" s="26"/>
      <c r="BT179" s="26">
        <v>3</v>
      </c>
      <c r="BU179" s="26"/>
    </row>
    <row r="180" spans="1:122">
      <c r="A180" s="17">
        <v>146</v>
      </c>
      <c r="B180" s="37">
        <v>7</v>
      </c>
      <c r="C180" s="657"/>
      <c r="D180" s="20">
        <v>1</v>
      </c>
      <c r="E180" s="20"/>
      <c r="F180" s="20"/>
      <c r="G180" s="20"/>
      <c r="H180" s="20">
        <v>1</v>
      </c>
      <c r="I180" s="20"/>
      <c r="J180" s="20"/>
      <c r="K180" s="20"/>
      <c r="L180" s="20"/>
      <c r="M180" s="20"/>
      <c r="N180" s="20"/>
      <c r="O180" s="20"/>
      <c r="P180" s="20"/>
      <c r="Q180" s="20"/>
      <c r="R180" s="21"/>
      <c r="S180" s="21"/>
      <c r="T180" s="21">
        <v>3</v>
      </c>
      <c r="U180" s="21"/>
      <c r="V180" s="22"/>
      <c r="W180" s="22"/>
      <c r="X180" s="22">
        <v>3</v>
      </c>
      <c r="Y180" s="22"/>
      <c r="Z180" s="23"/>
      <c r="AA180" s="23"/>
      <c r="AB180" s="23"/>
      <c r="AC180" s="23">
        <v>4</v>
      </c>
      <c r="AD180" s="24"/>
      <c r="AE180" s="24"/>
      <c r="AF180" s="24"/>
      <c r="AG180" s="24">
        <v>4</v>
      </c>
      <c r="AH180" s="25"/>
      <c r="AI180" s="25"/>
      <c r="AJ180" s="25">
        <v>3</v>
      </c>
      <c r="AK180" s="25"/>
      <c r="AL180" s="26"/>
      <c r="AM180" s="26"/>
      <c r="AN180" s="26"/>
      <c r="AO180" s="26">
        <v>4</v>
      </c>
      <c r="AP180" s="22"/>
      <c r="AQ180" s="22"/>
      <c r="AR180" s="22">
        <v>3</v>
      </c>
      <c r="AS180" s="22"/>
      <c r="AT180" s="27"/>
      <c r="AU180" s="27"/>
      <c r="AV180" s="27">
        <v>3</v>
      </c>
      <c r="AW180" s="27"/>
      <c r="AX180" s="21"/>
      <c r="AY180" s="21"/>
      <c r="AZ180" s="21">
        <v>3</v>
      </c>
      <c r="BA180" s="21"/>
      <c r="BB180" s="22"/>
      <c r="BC180" s="22"/>
      <c r="BD180" s="22">
        <v>3</v>
      </c>
      <c r="BE180" s="22"/>
      <c r="BF180" s="23"/>
      <c r="BG180" s="23"/>
      <c r="BH180" s="23"/>
      <c r="BI180" s="23">
        <v>4</v>
      </c>
      <c r="BJ180" s="24"/>
      <c r="BK180" s="24"/>
      <c r="BL180" s="24"/>
      <c r="BM180" s="24">
        <v>4</v>
      </c>
      <c r="BN180" s="25"/>
      <c r="BO180" s="25"/>
      <c r="BP180" s="25">
        <v>3</v>
      </c>
      <c r="BQ180" s="25"/>
      <c r="BR180" s="26"/>
      <c r="BS180" s="26"/>
      <c r="BT180" s="26">
        <v>3</v>
      </c>
      <c r="BU180" s="26"/>
    </row>
    <row r="181" spans="1:122">
      <c r="A181" s="17">
        <v>147</v>
      </c>
      <c r="B181" s="37">
        <v>8</v>
      </c>
      <c r="C181" s="657"/>
      <c r="D181" s="20">
        <v>1</v>
      </c>
      <c r="E181" s="20"/>
      <c r="F181" s="20"/>
      <c r="G181" s="20">
        <v>1</v>
      </c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1"/>
      <c r="S181" s="21"/>
      <c r="T181" s="21">
        <v>3</v>
      </c>
      <c r="U181" s="21"/>
      <c r="V181" s="22"/>
      <c r="W181" s="22"/>
      <c r="X181" s="22">
        <v>3</v>
      </c>
      <c r="Y181" s="22"/>
      <c r="Z181" s="23"/>
      <c r="AA181" s="23"/>
      <c r="AB181" s="23"/>
      <c r="AC181" s="23">
        <v>4</v>
      </c>
      <c r="AD181" s="24"/>
      <c r="AE181" s="24"/>
      <c r="AF181" s="24"/>
      <c r="AG181" s="24">
        <v>4</v>
      </c>
      <c r="AH181" s="25"/>
      <c r="AI181" s="25"/>
      <c r="AJ181" s="25"/>
      <c r="AK181" s="25">
        <v>4</v>
      </c>
      <c r="AL181" s="26"/>
      <c r="AM181" s="26"/>
      <c r="AN181" s="26">
        <v>3</v>
      </c>
      <c r="AO181" s="26"/>
      <c r="AP181" s="22"/>
      <c r="AQ181" s="22"/>
      <c r="AR181" s="22"/>
      <c r="AS181" s="22">
        <v>4</v>
      </c>
      <c r="AT181" s="27"/>
      <c r="AU181" s="27"/>
      <c r="AV181" s="27"/>
      <c r="AW181" s="27">
        <v>4</v>
      </c>
      <c r="AX181" s="21"/>
      <c r="AY181" s="21"/>
      <c r="AZ181" s="21"/>
      <c r="BA181" s="21">
        <v>4</v>
      </c>
      <c r="BB181" s="22"/>
      <c r="BC181" s="22"/>
      <c r="BD181" s="22"/>
      <c r="BE181" s="22">
        <v>4</v>
      </c>
      <c r="BF181" s="23"/>
      <c r="BG181" s="23"/>
      <c r="BH181" s="23"/>
      <c r="BI181" s="23">
        <v>4</v>
      </c>
      <c r="BJ181" s="24"/>
      <c r="BK181" s="24"/>
      <c r="BL181" s="24"/>
      <c r="BM181" s="24">
        <v>4</v>
      </c>
      <c r="BN181" s="25"/>
      <c r="BO181" s="25"/>
      <c r="BP181" s="25"/>
      <c r="BQ181" s="25">
        <v>4</v>
      </c>
      <c r="BR181" s="26"/>
      <c r="BS181" s="26"/>
      <c r="BT181" s="26"/>
      <c r="BU181" s="26">
        <v>4</v>
      </c>
    </row>
    <row r="182" spans="1:122">
      <c r="A182" s="17">
        <v>148</v>
      </c>
      <c r="B182" s="37">
        <v>9</v>
      </c>
      <c r="C182" s="657"/>
      <c r="D182" s="20">
        <v>1</v>
      </c>
      <c r="E182" s="20"/>
      <c r="F182" s="20"/>
      <c r="G182" s="20">
        <v>1</v>
      </c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1"/>
      <c r="S182" s="21"/>
      <c r="T182" s="21">
        <v>3</v>
      </c>
      <c r="U182" s="21"/>
      <c r="V182" s="22"/>
      <c r="W182" s="22"/>
      <c r="X182" s="22">
        <v>3</v>
      </c>
      <c r="Y182" s="22"/>
      <c r="Z182" s="23"/>
      <c r="AA182" s="23"/>
      <c r="AB182" s="23"/>
      <c r="AC182" s="23">
        <v>4</v>
      </c>
      <c r="AD182" s="24"/>
      <c r="AE182" s="24"/>
      <c r="AF182" s="24"/>
      <c r="AG182" s="24">
        <v>4</v>
      </c>
      <c r="AH182" s="25"/>
      <c r="AI182" s="25"/>
      <c r="AJ182" s="25"/>
      <c r="AK182" s="25">
        <v>4</v>
      </c>
      <c r="AL182" s="26"/>
      <c r="AM182" s="26"/>
      <c r="AN182" s="26">
        <v>3</v>
      </c>
      <c r="AO182" s="26"/>
      <c r="AP182" s="22"/>
      <c r="AQ182" s="22"/>
      <c r="AR182" s="22"/>
      <c r="AS182" s="22">
        <v>4</v>
      </c>
      <c r="AT182" s="27"/>
      <c r="AU182" s="27"/>
      <c r="AV182" s="27">
        <v>3</v>
      </c>
      <c r="AW182" s="27"/>
      <c r="AX182" s="21"/>
      <c r="AY182" s="21"/>
      <c r="AZ182" s="21"/>
      <c r="BA182" s="21">
        <v>4</v>
      </c>
      <c r="BB182" s="22"/>
      <c r="BC182" s="22"/>
      <c r="BD182" s="22">
        <v>3</v>
      </c>
      <c r="BE182" s="22"/>
      <c r="BF182" s="23"/>
      <c r="BG182" s="23"/>
      <c r="BH182" s="23"/>
      <c r="BI182" s="23">
        <v>4</v>
      </c>
      <c r="BJ182" s="24"/>
      <c r="BK182" s="24"/>
      <c r="BL182" s="24"/>
      <c r="BM182" s="24">
        <v>4</v>
      </c>
      <c r="BN182" s="25"/>
      <c r="BO182" s="25"/>
      <c r="BP182" s="25"/>
      <c r="BQ182" s="25">
        <v>4</v>
      </c>
      <c r="BR182" s="26"/>
      <c r="BS182" s="26"/>
      <c r="BT182" s="26">
        <v>3</v>
      </c>
      <c r="BU182" s="26"/>
    </row>
    <row r="183" spans="1:122">
      <c r="A183" s="346">
        <v>149</v>
      </c>
      <c r="B183" s="374">
        <v>10</v>
      </c>
      <c r="C183" s="657"/>
      <c r="D183" s="348"/>
      <c r="E183" s="348">
        <v>1</v>
      </c>
      <c r="F183" s="348">
        <v>1</v>
      </c>
      <c r="G183" s="348"/>
      <c r="H183" s="348"/>
      <c r="I183" s="348"/>
      <c r="J183" s="348"/>
      <c r="K183" s="348"/>
      <c r="L183" s="348"/>
      <c r="M183" s="348"/>
      <c r="N183" s="348"/>
      <c r="O183" s="348"/>
      <c r="P183" s="348"/>
      <c r="Q183" s="348"/>
      <c r="R183" s="349">
        <v>1</v>
      </c>
      <c r="S183" s="349"/>
      <c r="T183" s="349"/>
      <c r="U183" s="349"/>
      <c r="V183" s="350"/>
      <c r="W183" s="350"/>
      <c r="X183" s="350">
        <v>3</v>
      </c>
      <c r="Y183" s="350"/>
      <c r="Z183" s="351"/>
      <c r="AA183" s="351"/>
      <c r="AB183" s="351">
        <v>3</v>
      </c>
      <c r="AC183" s="351"/>
      <c r="AD183" s="352"/>
      <c r="AE183" s="352"/>
      <c r="AF183" s="352">
        <v>3</v>
      </c>
      <c r="AG183" s="352"/>
      <c r="AH183" s="353"/>
      <c r="AI183" s="353"/>
      <c r="AJ183" s="353">
        <v>3</v>
      </c>
      <c r="AK183" s="353"/>
      <c r="AL183" s="354"/>
      <c r="AM183" s="354"/>
      <c r="AN183" s="354">
        <v>3</v>
      </c>
      <c r="AO183" s="354"/>
      <c r="AP183" s="350"/>
      <c r="AQ183" s="350"/>
      <c r="AR183" s="350">
        <v>3</v>
      </c>
      <c r="AS183" s="350"/>
      <c r="AT183" s="355"/>
      <c r="AU183" s="355"/>
      <c r="AV183" s="355">
        <v>3</v>
      </c>
      <c r="AW183" s="355"/>
      <c r="AX183" s="349"/>
      <c r="AY183" s="349"/>
      <c r="AZ183" s="349">
        <v>3</v>
      </c>
      <c r="BA183" s="349"/>
      <c r="BB183" s="350"/>
      <c r="BC183" s="350"/>
      <c r="BD183" s="350">
        <v>3</v>
      </c>
      <c r="BE183" s="350"/>
      <c r="BF183" s="351"/>
      <c r="BG183" s="351"/>
      <c r="BH183" s="351">
        <v>3</v>
      </c>
      <c r="BI183" s="351"/>
      <c r="BJ183" s="352"/>
      <c r="BK183" s="352"/>
      <c r="BL183" s="352"/>
      <c r="BM183" s="352">
        <v>4</v>
      </c>
      <c r="BN183" s="353"/>
      <c r="BO183" s="353"/>
      <c r="BP183" s="353">
        <v>3</v>
      </c>
      <c r="BQ183" s="353"/>
      <c r="BR183" s="354"/>
      <c r="BS183" s="354"/>
      <c r="BT183" s="354">
        <v>3</v>
      </c>
      <c r="BU183" s="354"/>
    </row>
    <row r="184" spans="1:122" s="356" customFormat="1">
      <c r="C184" s="365"/>
      <c r="D184" s="356">
        <f>SUM(D174:D183)</f>
        <v>6</v>
      </c>
      <c r="E184" s="356">
        <f t="shared" ref="E184:BP184" si="274">SUM(E174:E183)</f>
        <v>4</v>
      </c>
      <c r="F184" s="356">
        <f t="shared" si="274"/>
        <v>2</v>
      </c>
      <c r="G184" s="356">
        <f t="shared" si="274"/>
        <v>3</v>
      </c>
      <c r="H184" s="356">
        <f t="shared" si="274"/>
        <v>4</v>
      </c>
      <c r="I184" s="356">
        <f t="shared" si="274"/>
        <v>1</v>
      </c>
      <c r="J184" s="356">
        <f t="shared" si="274"/>
        <v>0</v>
      </c>
      <c r="K184" s="356">
        <f t="shared" si="274"/>
        <v>0</v>
      </c>
      <c r="L184" s="356">
        <f t="shared" si="274"/>
        <v>0</v>
      </c>
      <c r="M184" s="356">
        <f t="shared" si="274"/>
        <v>0</v>
      </c>
      <c r="N184" s="356">
        <f t="shared" si="274"/>
        <v>0</v>
      </c>
      <c r="O184" s="356">
        <f t="shared" si="274"/>
        <v>0</v>
      </c>
      <c r="P184" s="356">
        <f t="shared" si="274"/>
        <v>0</v>
      </c>
      <c r="Q184" s="356">
        <f t="shared" si="274"/>
        <v>0</v>
      </c>
      <c r="R184" s="356">
        <f t="shared" si="274"/>
        <v>1</v>
      </c>
      <c r="S184" s="356">
        <f t="shared" si="274"/>
        <v>4</v>
      </c>
      <c r="T184" s="356">
        <f t="shared" si="274"/>
        <v>18</v>
      </c>
      <c r="U184" s="356">
        <f t="shared" si="274"/>
        <v>4</v>
      </c>
      <c r="V184" s="356">
        <f t="shared" si="274"/>
        <v>0</v>
      </c>
      <c r="W184" s="356">
        <f t="shared" si="274"/>
        <v>8</v>
      </c>
      <c r="X184" s="356">
        <f t="shared" si="274"/>
        <v>18</v>
      </c>
      <c r="Y184" s="356">
        <f t="shared" si="274"/>
        <v>0</v>
      </c>
      <c r="Z184" s="356">
        <f t="shared" si="274"/>
        <v>0</v>
      </c>
      <c r="AA184" s="356">
        <f t="shared" si="274"/>
        <v>2</v>
      </c>
      <c r="AB184" s="356">
        <f t="shared" si="274"/>
        <v>12</v>
      </c>
      <c r="AC184" s="356">
        <f t="shared" si="274"/>
        <v>20</v>
      </c>
      <c r="AD184" s="356">
        <f t="shared" si="274"/>
        <v>0</v>
      </c>
      <c r="AE184" s="356">
        <f t="shared" si="274"/>
        <v>0</v>
      </c>
      <c r="AF184" s="356">
        <f t="shared" si="274"/>
        <v>15</v>
      </c>
      <c r="AG184" s="356">
        <f t="shared" si="274"/>
        <v>20</v>
      </c>
      <c r="AH184" s="356">
        <f t="shared" si="274"/>
        <v>0</v>
      </c>
      <c r="AI184" s="356">
        <f t="shared" si="274"/>
        <v>2</v>
      </c>
      <c r="AJ184" s="356">
        <f t="shared" si="274"/>
        <v>18</v>
      </c>
      <c r="AK184" s="356">
        <f t="shared" si="274"/>
        <v>12</v>
      </c>
      <c r="AL184" s="356">
        <f t="shared" si="274"/>
        <v>0</v>
      </c>
      <c r="AM184" s="356">
        <f t="shared" si="274"/>
        <v>2</v>
      </c>
      <c r="AN184" s="356">
        <f t="shared" si="274"/>
        <v>24</v>
      </c>
      <c r="AO184" s="356">
        <f t="shared" si="274"/>
        <v>4</v>
      </c>
      <c r="AP184" s="356">
        <f t="shared" si="274"/>
        <v>0</v>
      </c>
      <c r="AQ184" s="356">
        <f t="shared" si="274"/>
        <v>2</v>
      </c>
      <c r="AR184" s="356">
        <f t="shared" si="274"/>
        <v>21</v>
      </c>
      <c r="AS184" s="356">
        <f t="shared" si="274"/>
        <v>8</v>
      </c>
      <c r="AT184" s="356">
        <f t="shared" si="274"/>
        <v>0</v>
      </c>
      <c r="AU184" s="356">
        <f t="shared" si="274"/>
        <v>2</v>
      </c>
      <c r="AV184" s="356">
        <f t="shared" si="274"/>
        <v>24</v>
      </c>
      <c r="AW184" s="356">
        <f t="shared" si="274"/>
        <v>4</v>
      </c>
      <c r="AX184" s="356">
        <f t="shared" si="274"/>
        <v>0</v>
      </c>
      <c r="AY184" s="356">
        <f t="shared" si="274"/>
        <v>0</v>
      </c>
      <c r="AZ184" s="356">
        <f t="shared" si="274"/>
        <v>21</v>
      </c>
      <c r="BA184" s="356">
        <f t="shared" si="274"/>
        <v>12</v>
      </c>
      <c r="BB184" s="356">
        <f t="shared" si="274"/>
        <v>0</v>
      </c>
      <c r="BC184" s="356">
        <f t="shared" si="274"/>
        <v>0</v>
      </c>
      <c r="BD184" s="356">
        <f t="shared" si="274"/>
        <v>27</v>
      </c>
      <c r="BE184" s="356">
        <f t="shared" si="274"/>
        <v>4</v>
      </c>
      <c r="BF184" s="356">
        <f t="shared" si="274"/>
        <v>0</v>
      </c>
      <c r="BG184" s="356">
        <f t="shared" si="274"/>
        <v>2</v>
      </c>
      <c r="BH184" s="356">
        <f t="shared" si="274"/>
        <v>15</v>
      </c>
      <c r="BI184" s="356">
        <f t="shared" si="274"/>
        <v>16</v>
      </c>
      <c r="BJ184" s="356">
        <f t="shared" si="274"/>
        <v>0</v>
      </c>
      <c r="BK184" s="356">
        <f t="shared" si="274"/>
        <v>2</v>
      </c>
      <c r="BL184" s="356">
        <f t="shared" si="274"/>
        <v>9</v>
      </c>
      <c r="BM184" s="356">
        <f t="shared" si="274"/>
        <v>24</v>
      </c>
      <c r="BN184" s="356">
        <f t="shared" si="274"/>
        <v>0</v>
      </c>
      <c r="BO184" s="356">
        <f t="shared" si="274"/>
        <v>0</v>
      </c>
      <c r="BP184" s="356">
        <f t="shared" si="274"/>
        <v>21</v>
      </c>
      <c r="BQ184" s="356">
        <f t="shared" ref="BQ184:BU184" si="275">SUM(BQ174:BQ183)</f>
        <v>12</v>
      </c>
      <c r="BR184" s="356">
        <f t="shared" si="275"/>
        <v>0</v>
      </c>
      <c r="BS184" s="356">
        <f t="shared" si="275"/>
        <v>0</v>
      </c>
      <c r="BT184" s="356">
        <f t="shared" si="275"/>
        <v>21</v>
      </c>
      <c r="BU184" s="356">
        <f t="shared" si="275"/>
        <v>12</v>
      </c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</row>
    <row r="185" spans="1:122" s="356" customFormat="1">
      <c r="C185" s="365"/>
      <c r="R185" s="356">
        <f>R184/1</f>
        <v>1</v>
      </c>
      <c r="S185" s="356">
        <f>S184/2</f>
        <v>2</v>
      </c>
      <c r="T185" s="356">
        <f>T184/3</f>
        <v>6</v>
      </c>
      <c r="U185" s="356">
        <f>U184/4</f>
        <v>1</v>
      </c>
      <c r="V185" s="356">
        <f t="shared" ref="V185" si="276">V184/1</f>
        <v>0</v>
      </c>
      <c r="W185" s="356">
        <f t="shared" ref="W185" si="277">W184/2</f>
        <v>4</v>
      </c>
      <c r="X185" s="356">
        <f t="shared" ref="X185" si="278">X184/3</f>
        <v>6</v>
      </c>
      <c r="Y185" s="356">
        <f t="shared" ref="Y185" si="279">Y184/4</f>
        <v>0</v>
      </c>
      <c r="Z185" s="356">
        <f t="shared" ref="Z185" si="280">Z184/1</f>
        <v>0</v>
      </c>
      <c r="AA185" s="356">
        <f t="shared" ref="AA185" si="281">AA184/2</f>
        <v>1</v>
      </c>
      <c r="AB185" s="356">
        <f t="shared" ref="AB185" si="282">AB184/3</f>
        <v>4</v>
      </c>
      <c r="AC185" s="356">
        <f t="shared" ref="AC185" si="283">AC184/4</f>
        <v>5</v>
      </c>
      <c r="AD185" s="356">
        <f t="shared" ref="AD185" si="284">AD184/1</f>
        <v>0</v>
      </c>
      <c r="AE185" s="356">
        <f t="shared" ref="AE185" si="285">AE184/2</f>
        <v>0</v>
      </c>
      <c r="AF185" s="356">
        <f t="shared" ref="AF185" si="286">AF184/3</f>
        <v>5</v>
      </c>
      <c r="AG185" s="356">
        <f t="shared" ref="AG185" si="287">AG184/4</f>
        <v>5</v>
      </c>
      <c r="AH185" s="356">
        <f t="shared" ref="AH185" si="288">AH184/1</f>
        <v>0</v>
      </c>
      <c r="AI185" s="356">
        <f t="shared" ref="AI185" si="289">AI184/2</f>
        <v>1</v>
      </c>
      <c r="AJ185" s="356">
        <f t="shared" ref="AJ185" si="290">AJ184/3</f>
        <v>6</v>
      </c>
      <c r="AK185" s="356">
        <f t="shared" ref="AK185" si="291">AK184/4</f>
        <v>3</v>
      </c>
      <c r="AL185" s="356">
        <f t="shared" ref="AL185" si="292">AL184/1</f>
        <v>0</v>
      </c>
      <c r="AM185" s="356">
        <f t="shared" ref="AM185" si="293">AM184/2</f>
        <v>1</v>
      </c>
      <c r="AN185" s="356">
        <f t="shared" ref="AN185" si="294">AN184/3</f>
        <v>8</v>
      </c>
      <c r="AO185" s="356">
        <f t="shared" ref="AO185" si="295">AO184/4</f>
        <v>1</v>
      </c>
      <c r="AP185" s="356">
        <f t="shared" ref="AP185" si="296">AP184/1</f>
        <v>0</v>
      </c>
      <c r="AQ185" s="356">
        <f t="shared" ref="AQ185" si="297">AQ184/2</f>
        <v>1</v>
      </c>
      <c r="AR185" s="356">
        <f t="shared" ref="AR185" si="298">AR184/3</f>
        <v>7</v>
      </c>
      <c r="AS185" s="356">
        <f t="shared" ref="AS185" si="299">AS184/4</f>
        <v>2</v>
      </c>
      <c r="AT185" s="356">
        <f t="shared" ref="AT185" si="300">AT184/1</f>
        <v>0</v>
      </c>
      <c r="AU185" s="356">
        <f t="shared" ref="AU185" si="301">AU184/2</f>
        <v>1</v>
      </c>
      <c r="AV185" s="356">
        <f t="shared" ref="AV185" si="302">AV184/3</f>
        <v>8</v>
      </c>
      <c r="AW185" s="356">
        <f t="shared" ref="AW185" si="303">AW184/4</f>
        <v>1</v>
      </c>
      <c r="AX185" s="356">
        <f t="shared" ref="AX185" si="304">AX184/1</f>
        <v>0</v>
      </c>
      <c r="AY185" s="356">
        <f t="shared" ref="AY185" si="305">AY184/2</f>
        <v>0</v>
      </c>
      <c r="AZ185" s="356">
        <f t="shared" ref="AZ185" si="306">AZ184/3</f>
        <v>7</v>
      </c>
      <c r="BA185" s="356">
        <f t="shared" ref="BA185" si="307">BA184/4</f>
        <v>3</v>
      </c>
      <c r="BB185" s="356">
        <f t="shared" ref="BB185" si="308">BB184/1</f>
        <v>0</v>
      </c>
      <c r="BC185" s="356">
        <f t="shared" ref="BC185" si="309">BC184/2</f>
        <v>0</v>
      </c>
      <c r="BD185" s="356">
        <f t="shared" ref="BD185" si="310">BD184/3</f>
        <v>9</v>
      </c>
      <c r="BE185" s="356">
        <f t="shared" ref="BE185" si="311">BE184/4</f>
        <v>1</v>
      </c>
      <c r="BF185" s="356">
        <f t="shared" ref="BF185" si="312">BF184/1</f>
        <v>0</v>
      </c>
      <c r="BG185" s="356">
        <f t="shared" ref="BG185" si="313">BG184/2</f>
        <v>1</v>
      </c>
      <c r="BH185" s="356">
        <f t="shared" ref="BH185" si="314">BH184/3</f>
        <v>5</v>
      </c>
      <c r="BI185" s="356">
        <f t="shared" ref="BI185" si="315">BI184/4</f>
        <v>4</v>
      </c>
      <c r="BJ185" s="356">
        <f t="shared" ref="BJ185" si="316">BJ184/1</f>
        <v>0</v>
      </c>
      <c r="BK185" s="356">
        <f t="shared" ref="BK185" si="317">BK184/2</f>
        <v>1</v>
      </c>
      <c r="BL185" s="356">
        <f t="shared" ref="BL185" si="318">BL184/3</f>
        <v>3</v>
      </c>
      <c r="BM185" s="356">
        <f t="shared" ref="BM185" si="319">BM184/4</f>
        <v>6</v>
      </c>
      <c r="BN185" s="356">
        <f t="shared" ref="BN185" si="320">BN184/1</f>
        <v>0</v>
      </c>
      <c r="BO185" s="356">
        <f t="shared" ref="BO185" si="321">BO184/2</f>
        <v>0</v>
      </c>
      <c r="BP185" s="356">
        <f t="shared" ref="BP185" si="322">BP184/3</f>
        <v>7</v>
      </c>
      <c r="BQ185" s="356">
        <f t="shared" ref="BQ185" si="323">BQ184/4</f>
        <v>3</v>
      </c>
      <c r="BR185" s="356">
        <f t="shared" ref="BR185" si="324">BR184/1</f>
        <v>0</v>
      </c>
      <c r="BS185" s="356">
        <f t="shared" ref="BS185" si="325">BS184/2</f>
        <v>0</v>
      </c>
      <c r="BT185" s="356">
        <f t="shared" ref="BT185" si="326">BT184/3</f>
        <v>7</v>
      </c>
      <c r="BU185" s="356">
        <f t="shared" ref="BU185" si="327">BU184/4</f>
        <v>3</v>
      </c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</row>
    <row r="186" spans="1:122">
      <c r="R186">
        <f>SUM(R184:U184)</f>
        <v>27</v>
      </c>
      <c r="V186">
        <f>SUM(V184:Y184)</f>
        <v>26</v>
      </c>
      <c r="Z186">
        <f>SUM(Z184:AC184)</f>
        <v>34</v>
      </c>
      <c r="AD186">
        <f>SUM(AD184:AG184)</f>
        <v>35</v>
      </c>
      <c r="AH186">
        <f>SUM(AH184:AK184)</f>
        <v>32</v>
      </c>
      <c r="AL186">
        <f>SUM(AL184:AO184)</f>
        <v>30</v>
      </c>
      <c r="AP186">
        <f>SUM(AP184:AS184)</f>
        <v>31</v>
      </c>
      <c r="AT186">
        <f>SUM(AT184:AW184)</f>
        <v>30</v>
      </c>
      <c r="AX186">
        <f>SUM(AX184:BA184)</f>
        <v>33</v>
      </c>
      <c r="BB186">
        <f>SUM(BB184:BE184)</f>
        <v>31</v>
      </c>
      <c r="BF186">
        <f>SUM(BF184:BI184)</f>
        <v>33</v>
      </c>
      <c r="BJ186">
        <f>SUM(BJ184:BM184)</f>
        <v>35</v>
      </c>
      <c r="BN186">
        <f>SUM(BN184:BQ184)</f>
        <v>33</v>
      </c>
      <c r="BR186">
        <f>SUM(BR184:BU184)</f>
        <v>33</v>
      </c>
    </row>
    <row r="187" spans="1:122">
      <c r="R187">
        <v>10</v>
      </c>
      <c r="S187">
        <v>10</v>
      </c>
      <c r="T187">
        <v>10</v>
      </c>
      <c r="U187">
        <v>10</v>
      </c>
      <c r="V187">
        <v>10</v>
      </c>
      <c r="W187">
        <v>10</v>
      </c>
      <c r="X187">
        <v>10</v>
      </c>
      <c r="Y187">
        <v>10</v>
      </c>
      <c r="Z187">
        <v>10</v>
      </c>
      <c r="AA187">
        <v>10</v>
      </c>
      <c r="AB187">
        <v>10</v>
      </c>
      <c r="AC187">
        <v>10</v>
      </c>
      <c r="AD187">
        <v>10</v>
      </c>
      <c r="AE187">
        <v>10</v>
      </c>
      <c r="AF187">
        <v>10</v>
      </c>
      <c r="AG187">
        <v>10</v>
      </c>
      <c r="AH187">
        <v>10</v>
      </c>
      <c r="AI187">
        <v>10</v>
      </c>
      <c r="AJ187">
        <v>10</v>
      </c>
      <c r="AK187">
        <v>10</v>
      </c>
      <c r="AL187">
        <v>10</v>
      </c>
      <c r="AM187">
        <v>10</v>
      </c>
      <c r="AN187">
        <v>10</v>
      </c>
      <c r="AO187">
        <v>10</v>
      </c>
      <c r="AP187">
        <v>10</v>
      </c>
      <c r="AQ187">
        <v>10</v>
      </c>
      <c r="AR187">
        <v>10</v>
      </c>
      <c r="AS187">
        <v>10</v>
      </c>
      <c r="AT187">
        <v>10</v>
      </c>
      <c r="AU187">
        <v>10</v>
      </c>
      <c r="AV187">
        <v>10</v>
      </c>
      <c r="AW187">
        <v>10</v>
      </c>
      <c r="AX187">
        <v>10</v>
      </c>
      <c r="AY187">
        <v>10</v>
      </c>
      <c r="AZ187">
        <v>10</v>
      </c>
      <c r="BA187">
        <v>10</v>
      </c>
      <c r="BB187">
        <v>10</v>
      </c>
      <c r="BC187">
        <v>10</v>
      </c>
      <c r="BD187">
        <v>10</v>
      </c>
      <c r="BE187">
        <v>10</v>
      </c>
      <c r="BF187">
        <v>10</v>
      </c>
      <c r="BG187">
        <v>10</v>
      </c>
      <c r="BH187">
        <v>10</v>
      </c>
      <c r="BI187">
        <v>10</v>
      </c>
      <c r="BJ187">
        <v>10</v>
      </c>
      <c r="BK187">
        <v>10</v>
      </c>
      <c r="BL187">
        <v>10</v>
      </c>
      <c r="BM187">
        <v>10</v>
      </c>
      <c r="BN187">
        <v>10</v>
      </c>
      <c r="BO187">
        <v>10</v>
      </c>
      <c r="BP187">
        <v>10</v>
      </c>
      <c r="BQ187">
        <v>10</v>
      </c>
      <c r="BR187">
        <v>10</v>
      </c>
      <c r="BS187">
        <v>10</v>
      </c>
      <c r="BT187">
        <v>10</v>
      </c>
      <c r="BU187">
        <v>10</v>
      </c>
    </row>
    <row r="188" spans="1:122" s="30" customFormat="1">
      <c r="R188" s="30">
        <f>R185/R187*100%</f>
        <v>0.1</v>
      </c>
      <c r="S188" s="30">
        <f t="shared" ref="S188:BU188" si="328">S185/S187*100%</f>
        <v>0.2</v>
      </c>
      <c r="T188" s="30">
        <f t="shared" si="328"/>
        <v>0.6</v>
      </c>
      <c r="U188" s="30">
        <f t="shared" si="328"/>
        <v>0.1</v>
      </c>
      <c r="V188" s="30">
        <f t="shared" si="328"/>
        <v>0</v>
      </c>
      <c r="W188" s="30">
        <f t="shared" si="328"/>
        <v>0.4</v>
      </c>
      <c r="X188" s="30">
        <f t="shared" si="328"/>
        <v>0.6</v>
      </c>
      <c r="Y188" s="30">
        <f t="shared" si="328"/>
        <v>0</v>
      </c>
      <c r="Z188" s="30">
        <f t="shared" si="328"/>
        <v>0</v>
      </c>
      <c r="AA188" s="30">
        <f t="shared" si="328"/>
        <v>0.1</v>
      </c>
      <c r="AB188" s="30">
        <f t="shared" si="328"/>
        <v>0.4</v>
      </c>
      <c r="AC188" s="30">
        <f t="shared" si="328"/>
        <v>0.5</v>
      </c>
      <c r="AD188" s="30">
        <f t="shared" si="328"/>
        <v>0</v>
      </c>
      <c r="AE188" s="30">
        <f t="shared" si="328"/>
        <v>0</v>
      </c>
      <c r="AF188" s="30">
        <f t="shared" si="328"/>
        <v>0.5</v>
      </c>
      <c r="AG188" s="30">
        <f t="shared" si="328"/>
        <v>0.5</v>
      </c>
      <c r="AH188" s="30">
        <f t="shared" si="328"/>
        <v>0</v>
      </c>
      <c r="AI188" s="30">
        <f t="shared" si="328"/>
        <v>0.1</v>
      </c>
      <c r="AJ188" s="30">
        <f t="shared" si="328"/>
        <v>0.6</v>
      </c>
      <c r="AK188" s="30">
        <f t="shared" si="328"/>
        <v>0.3</v>
      </c>
      <c r="AL188" s="30">
        <f t="shared" si="328"/>
        <v>0</v>
      </c>
      <c r="AM188" s="30">
        <f t="shared" si="328"/>
        <v>0.1</v>
      </c>
      <c r="AN188" s="30">
        <f t="shared" si="328"/>
        <v>0.8</v>
      </c>
      <c r="AO188" s="30">
        <f t="shared" si="328"/>
        <v>0.1</v>
      </c>
      <c r="AP188" s="30">
        <f t="shared" si="328"/>
        <v>0</v>
      </c>
      <c r="AQ188" s="30">
        <f t="shared" si="328"/>
        <v>0.1</v>
      </c>
      <c r="AR188" s="30">
        <f t="shared" si="328"/>
        <v>0.7</v>
      </c>
      <c r="AS188" s="30">
        <f t="shared" si="328"/>
        <v>0.2</v>
      </c>
      <c r="AT188" s="30">
        <f t="shared" si="328"/>
        <v>0</v>
      </c>
      <c r="AU188" s="30">
        <f t="shared" si="328"/>
        <v>0.1</v>
      </c>
      <c r="AV188" s="30">
        <f t="shared" si="328"/>
        <v>0.8</v>
      </c>
      <c r="AW188" s="30">
        <f t="shared" si="328"/>
        <v>0.1</v>
      </c>
      <c r="AX188" s="30">
        <f t="shared" si="328"/>
        <v>0</v>
      </c>
      <c r="AY188" s="30">
        <f t="shared" si="328"/>
        <v>0</v>
      </c>
      <c r="AZ188" s="30">
        <f t="shared" si="328"/>
        <v>0.7</v>
      </c>
      <c r="BA188" s="30">
        <f t="shared" si="328"/>
        <v>0.3</v>
      </c>
      <c r="BB188" s="30">
        <f t="shared" si="328"/>
        <v>0</v>
      </c>
      <c r="BC188" s="30">
        <f t="shared" si="328"/>
        <v>0</v>
      </c>
      <c r="BD188" s="30">
        <f t="shared" si="328"/>
        <v>0.9</v>
      </c>
      <c r="BE188" s="30">
        <f t="shared" si="328"/>
        <v>0.1</v>
      </c>
      <c r="BF188" s="30">
        <f t="shared" si="328"/>
        <v>0</v>
      </c>
      <c r="BG188" s="30">
        <f t="shared" si="328"/>
        <v>0.1</v>
      </c>
      <c r="BH188" s="30">
        <f t="shared" si="328"/>
        <v>0.5</v>
      </c>
      <c r="BI188" s="30">
        <f t="shared" si="328"/>
        <v>0.4</v>
      </c>
      <c r="BJ188" s="30">
        <f t="shared" si="328"/>
        <v>0</v>
      </c>
      <c r="BK188" s="30">
        <f t="shared" si="328"/>
        <v>0.1</v>
      </c>
      <c r="BL188" s="30">
        <f t="shared" si="328"/>
        <v>0.3</v>
      </c>
      <c r="BM188" s="30">
        <f t="shared" si="328"/>
        <v>0.6</v>
      </c>
      <c r="BN188" s="30">
        <f t="shared" si="328"/>
        <v>0</v>
      </c>
      <c r="BO188" s="30">
        <f t="shared" si="328"/>
        <v>0</v>
      </c>
      <c r="BP188" s="30">
        <f t="shared" si="328"/>
        <v>0.7</v>
      </c>
      <c r="BQ188" s="30">
        <f t="shared" si="328"/>
        <v>0.3</v>
      </c>
      <c r="BR188" s="30">
        <f t="shared" si="328"/>
        <v>0</v>
      </c>
      <c r="BS188" s="30">
        <f t="shared" si="328"/>
        <v>0</v>
      </c>
      <c r="BT188" s="30">
        <f t="shared" si="328"/>
        <v>0.7</v>
      </c>
      <c r="BU188" s="30">
        <f t="shared" si="328"/>
        <v>0.3</v>
      </c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</row>
    <row r="189" spans="1:122">
      <c r="R189" s="29">
        <f>SUM(R188:U188)</f>
        <v>1</v>
      </c>
      <c r="V189" s="29">
        <f>SUM(V188:Y188)</f>
        <v>1</v>
      </c>
      <c r="Z189" s="29">
        <f>SUM(Z188:AC188)</f>
        <v>1</v>
      </c>
      <c r="AD189" s="29">
        <f>SUM(AD188:AG188)</f>
        <v>1</v>
      </c>
      <c r="AH189" s="29">
        <f>SUM(AH188:AK188)</f>
        <v>1</v>
      </c>
      <c r="AL189" s="29">
        <f>SUM(AL188:AO188)</f>
        <v>1</v>
      </c>
      <c r="AP189" s="29">
        <f>SUM(AP188:AS188)</f>
        <v>1</v>
      </c>
      <c r="AT189" s="29">
        <f>SUM(AT188:AW188)</f>
        <v>1</v>
      </c>
      <c r="AX189" s="29">
        <f>SUM(AX188:BA188)</f>
        <v>1</v>
      </c>
      <c r="BB189" s="29">
        <f>SUM(BB188:BE188)</f>
        <v>1</v>
      </c>
      <c r="BF189" s="29">
        <f>SUM(BF188:BI188)</f>
        <v>1</v>
      </c>
      <c r="BJ189" s="29">
        <f>SUM(BJ188:BM188)</f>
        <v>1</v>
      </c>
      <c r="BN189" s="29">
        <f>SUM(BN188:BQ188)</f>
        <v>1</v>
      </c>
      <c r="BR189" s="29">
        <f>SUM(BR188:BU188)</f>
        <v>1</v>
      </c>
    </row>
    <row r="192" spans="1:122">
      <c r="A192" s="17">
        <v>150</v>
      </c>
      <c r="B192" s="181">
        <v>1</v>
      </c>
      <c r="C192" s="622" t="s">
        <v>312</v>
      </c>
      <c r="D192" s="18"/>
      <c r="E192" s="19">
        <v>1</v>
      </c>
      <c r="F192" s="20"/>
      <c r="G192" s="20">
        <v>1</v>
      </c>
      <c r="H192" s="20"/>
      <c r="I192" s="20"/>
      <c r="J192" s="20"/>
      <c r="K192" s="20"/>
      <c r="L192" s="20"/>
      <c r="M192" s="20"/>
      <c r="N192" s="20"/>
      <c r="O192" s="20"/>
      <c r="P192" s="19"/>
      <c r="Q192" s="19"/>
      <c r="R192" s="145">
        <v>1</v>
      </c>
      <c r="S192" s="145"/>
      <c r="T192" s="145"/>
      <c r="U192" s="145"/>
      <c r="V192" s="10"/>
      <c r="W192" s="10"/>
      <c r="X192" s="10">
        <v>3</v>
      </c>
      <c r="Y192" s="10"/>
      <c r="Z192" s="146"/>
      <c r="AA192" s="146"/>
      <c r="AB192" s="146">
        <v>3</v>
      </c>
      <c r="AC192" s="146"/>
      <c r="AD192" s="147"/>
      <c r="AE192" s="147"/>
      <c r="AF192" s="147"/>
      <c r="AG192" s="147">
        <v>4</v>
      </c>
      <c r="AH192" s="148"/>
      <c r="AI192" s="148"/>
      <c r="AJ192" s="148"/>
      <c r="AK192" s="148">
        <v>4</v>
      </c>
      <c r="AL192" s="149"/>
      <c r="AM192" s="149"/>
      <c r="AN192" s="149">
        <v>3</v>
      </c>
      <c r="AO192" s="149"/>
      <c r="AP192" s="10"/>
      <c r="AQ192" s="10"/>
      <c r="AR192" s="10">
        <v>3</v>
      </c>
      <c r="AS192" s="10"/>
      <c r="AT192" s="150"/>
      <c r="AU192" s="150"/>
      <c r="AV192" s="150">
        <v>3</v>
      </c>
      <c r="AW192" s="150"/>
      <c r="AX192" s="145"/>
      <c r="AY192" s="145"/>
      <c r="AZ192" s="145"/>
      <c r="BA192" s="145">
        <v>4</v>
      </c>
      <c r="BB192" s="10"/>
      <c r="BC192" s="10"/>
      <c r="BD192" s="10"/>
      <c r="BE192" s="10">
        <v>4</v>
      </c>
      <c r="BF192" s="146"/>
      <c r="BG192" s="146"/>
      <c r="BH192" s="146"/>
      <c r="BI192" s="146">
        <v>4</v>
      </c>
      <c r="BJ192" s="147"/>
      <c r="BK192" s="147"/>
      <c r="BL192" s="147">
        <v>3</v>
      </c>
      <c r="BM192" s="147"/>
      <c r="BN192" s="148"/>
      <c r="BO192" s="148"/>
      <c r="BP192" s="148">
        <v>3</v>
      </c>
      <c r="BQ192" s="148"/>
      <c r="BR192" s="149"/>
      <c r="BS192" s="149"/>
      <c r="BT192" s="149">
        <v>3</v>
      </c>
      <c r="BU192" s="149"/>
    </row>
    <row r="193" spans="1:122">
      <c r="A193" s="17">
        <v>151</v>
      </c>
      <c r="B193" s="181">
        <v>2</v>
      </c>
      <c r="C193" s="623"/>
      <c r="D193" s="18"/>
      <c r="E193" s="19">
        <v>1</v>
      </c>
      <c r="F193" s="20"/>
      <c r="G193" s="20"/>
      <c r="H193" s="20"/>
      <c r="I193" s="20">
        <v>1</v>
      </c>
      <c r="J193" s="20"/>
      <c r="K193" s="20"/>
      <c r="L193" s="20"/>
      <c r="M193" s="20"/>
      <c r="N193" s="20"/>
      <c r="O193" s="20"/>
      <c r="P193" s="19"/>
      <c r="Q193" s="19"/>
      <c r="R193" s="145"/>
      <c r="S193" s="145"/>
      <c r="T193" s="145">
        <v>3</v>
      </c>
      <c r="U193" s="145"/>
      <c r="V193" s="10"/>
      <c r="W193" s="10">
        <v>2</v>
      </c>
      <c r="X193" s="10"/>
      <c r="Y193" s="10"/>
      <c r="Z193" s="146"/>
      <c r="AA193" s="146"/>
      <c r="AB193" s="146">
        <v>3</v>
      </c>
      <c r="AC193" s="146"/>
      <c r="AD193" s="147"/>
      <c r="AE193" s="147">
        <v>2</v>
      </c>
      <c r="AF193" s="147"/>
      <c r="AG193" s="147"/>
      <c r="AH193" s="148"/>
      <c r="AI193" s="148"/>
      <c r="AJ193" s="148">
        <v>3</v>
      </c>
      <c r="AK193" s="148"/>
      <c r="AL193" s="149"/>
      <c r="AM193" s="149"/>
      <c r="AN193" s="149">
        <v>3</v>
      </c>
      <c r="AO193" s="149"/>
      <c r="AP193" s="10"/>
      <c r="AQ193" s="10">
        <v>2</v>
      </c>
      <c r="AR193" s="10"/>
      <c r="AS193" s="10"/>
      <c r="AT193" s="150"/>
      <c r="AU193" s="150"/>
      <c r="AV193" s="150">
        <v>3</v>
      </c>
      <c r="AW193" s="150"/>
      <c r="AX193" s="145"/>
      <c r="AY193" s="145"/>
      <c r="AZ193" s="145">
        <v>3</v>
      </c>
      <c r="BA193" s="145"/>
      <c r="BB193" s="10"/>
      <c r="BC193" s="10"/>
      <c r="BD193" s="10">
        <v>3</v>
      </c>
      <c r="BE193" s="10"/>
      <c r="BF193" s="146"/>
      <c r="BG193" s="146"/>
      <c r="BH193" s="146">
        <v>3</v>
      </c>
      <c r="BI193" s="146"/>
      <c r="BJ193" s="147">
        <v>1</v>
      </c>
      <c r="BK193" s="147"/>
      <c r="BL193" s="147"/>
      <c r="BM193" s="147"/>
      <c r="BN193" s="148"/>
      <c r="BO193" s="148"/>
      <c r="BP193" s="148"/>
      <c r="BQ193" s="148">
        <v>4</v>
      </c>
      <c r="BR193" s="149"/>
      <c r="BS193" s="149"/>
      <c r="BT193" s="149">
        <v>3</v>
      </c>
      <c r="BU193" s="149"/>
    </row>
    <row r="194" spans="1:122">
      <c r="A194" s="346">
        <v>152</v>
      </c>
      <c r="B194" s="323">
        <v>3</v>
      </c>
      <c r="C194" s="623"/>
      <c r="D194" s="326"/>
      <c r="E194" s="347">
        <v>1</v>
      </c>
      <c r="F194" s="348"/>
      <c r="G194" s="348"/>
      <c r="H194" s="348">
        <v>1</v>
      </c>
      <c r="I194" s="348"/>
      <c r="J194" s="348"/>
      <c r="K194" s="348"/>
      <c r="L194" s="348"/>
      <c r="M194" s="348"/>
      <c r="N194" s="348"/>
      <c r="O194" s="348"/>
      <c r="P194" s="347"/>
      <c r="Q194" s="347"/>
      <c r="R194" s="357"/>
      <c r="S194" s="357"/>
      <c r="T194" s="357">
        <v>3</v>
      </c>
      <c r="U194" s="357"/>
      <c r="V194" s="358"/>
      <c r="W194" s="358"/>
      <c r="X194" s="358">
        <v>3</v>
      </c>
      <c r="Y194" s="358"/>
      <c r="Z194" s="359"/>
      <c r="AA194" s="359"/>
      <c r="AB194" s="359">
        <v>3</v>
      </c>
      <c r="AC194" s="359"/>
      <c r="AD194" s="360"/>
      <c r="AE194" s="360"/>
      <c r="AF194" s="360">
        <v>3</v>
      </c>
      <c r="AG194" s="360"/>
      <c r="AH194" s="361"/>
      <c r="AI194" s="361"/>
      <c r="AJ194" s="361">
        <v>3</v>
      </c>
      <c r="AK194" s="361"/>
      <c r="AL194" s="362"/>
      <c r="AM194" s="362"/>
      <c r="AN194" s="362">
        <v>3</v>
      </c>
      <c r="AO194" s="362"/>
      <c r="AP194" s="358"/>
      <c r="AQ194" s="358"/>
      <c r="AR194" s="358">
        <v>3</v>
      </c>
      <c r="AS194" s="358"/>
      <c r="AT194" s="363"/>
      <c r="AU194" s="363"/>
      <c r="AV194" s="363">
        <v>3</v>
      </c>
      <c r="AW194" s="363"/>
      <c r="AX194" s="357"/>
      <c r="AY194" s="357"/>
      <c r="AZ194" s="357">
        <v>3</v>
      </c>
      <c r="BA194" s="357"/>
      <c r="BB194" s="358"/>
      <c r="BC194" s="358"/>
      <c r="BD194" s="358"/>
      <c r="BE194" s="358">
        <v>4</v>
      </c>
      <c r="BF194" s="359"/>
      <c r="BG194" s="359"/>
      <c r="BH194" s="359"/>
      <c r="BI194" s="359">
        <v>4</v>
      </c>
      <c r="BJ194" s="360"/>
      <c r="BK194" s="360"/>
      <c r="BL194" s="360">
        <v>3</v>
      </c>
      <c r="BM194" s="360"/>
      <c r="BN194" s="361"/>
      <c r="BO194" s="361"/>
      <c r="BP194" s="361">
        <v>3</v>
      </c>
      <c r="BQ194" s="361"/>
      <c r="BR194" s="362"/>
      <c r="BS194" s="362"/>
      <c r="BT194" s="362">
        <v>3</v>
      </c>
      <c r="BU194" s="362"/>
    </row>
    <row r="195" spans="1:122" s="356" customFormat="1">
      <c r="B195" s="364"/>
      <c r="C195" s="365"/>
      <c r="D195" s="356">
        <f>SUM(D192:D194)</f>
        <v>0</v>
      </c>
      <c r="E195" s="356">
        <f t="shared" ref="E195:BP195" si="329">SUM(E192:E194)</f>
        <v>3</v>
      </c>
      <c r="F195" s="356">
        <f t="shared" si="329"/>
        <v>0</v>
      </c>
      <c r="G195" s="356">
        <f t="shared" si="329"/>
        <v>1</v>
      </c>
      <c r="H195" s="356">
        <f t="shared" si="329"/>
        <v>1</v>
      </c>
      <c r="I195" s="356">
        <f t="shared" si="329"/>
        <v>1</v>
      </c>
      <c r="J195" s="356">
        <f t="shared" si="329"/>
        <v>0</v>
      </c>
      <c r="K195" s="356">
        <f t="shared" si="329"/>
        <v>0</v>
      </c>
      <c r="L195" s="356">
        <f t="shared" si="329"/>
        <v>0</v>
      </c>
      <c r="M195" s="356">
        <f t="shared" si="329"/>
        <v>0</v>
      </c>
      <c r="N195" s="356">
        <f t="shared" si="329"/>
        <v>0</v>
      </c>
      <c r="O195" s="356">
        <f t="shared" si="329"/>
        <v>0</v>
      </c>
      <c r="P195" s="356">
        <f t="shared" si="329"/>
        <v>0</v>
      </c>
      <c r="Q195" s="356">
        <f t="shared" si="329"/>
        <v>0</v>
      </c>
      <c r="R195" s="356">
        <f t="shared" si="329"/>
        <v>1</v>
      </c>
      <c r="S195" s="356">
        <f t="shared" si="329"/>
        <v>0</v>
      </c>
      <c r="T195" s="356">
        <f t="shared" si="329"/>
        <v>6</v>
      </c>
      <c r="U195" s="356">
        <f t="shared" si="329"/>
        <v>0</v>
      </c>
      <c r="V195" s="356">
        <f t="shared" si="329"/>
        <v>0</v>
      </c>
      <c r="W195" s="356">
        <f t="shared" si="329"/>
        <v>2</v>
      </c>
      <c r="X195" s="356">
        <f t="shared" si="329"/>
        <v>6</v>
      </c>
      <c r="Y195" s="356">
        <f t="shared" si="329"/>
        <v>0</v>
      </c>
      <c r="Z195" s="356">
        <f t="shared" si="329"/>
        <v>0</v>
      </c>
      <c r="AA195" s="356">
        <f t="shared" si="329"/>
        <v>0</v>
      </c>
      <c r="AB195" s="356">
        <f t="shared" si="329"/>
        <v>9</v>
      </c>
      <c r="AC195" s="356">
        <f t="shared" si="329"/>
        <v>0</v>
      </c>
      <c r="AD195" s="356">
        <f t="shared" si="329"/>
        <v>0</v>
      </c>
      <c r="AE195" s="356">
        <f t="shared" si="329"/>
        <v>2</v>
      </c>
      <c r="AF195" s="356">
        <f t="shared" si="329"/>
        <v>3</v>
      </c>
      <c r="AG195" s="356">
        <f t="shared" si="329"/>
        <v>4</v>
      </c>
      <c r="AH195" s="356">
        <f t="shared" si="329"/>
        <v>0</v>
      </c>
      <c r="AI195" s="356">
        <f t="shared" si="329"/>
        <v>0</v>
      </c>
      <c r="AJ195" s="356">
        <f t="shared" si="329"/>
        <v>6</v>
      </c>
      <c r="AK195" s="356">
        <f t="shared" si="329"/>
        <v>4</v>
      </c>
      <c r="AL195" s="356">
        <f t="shared" si="329"/>
        <v>0</v>
      </c>
      <c r="AM195" s="356">
        <f t="shared" si="329"/>
        <v>0</v>
      </c>
      <c r="AN195" s="356">
        <f t="shared" si="329"/>
        <v>9</v>
      </c>
      <c r="AO195" s="356">
        <f t="shared" si="329"/>
        <v>0</v>
      </c>
      <c r="AP195" s="356">
        <f t="shared" si="329"/>
        <v>0</v>
      </c>
      <c r="AQ195" s="356">
        <f t="shared" si="329"/>
        <v>2</v>
      </c>
      <c r="AR195" s="356">
        <f t="shared" si="329"/>
        <v>6</v>
      </c>
      <c r="AS195" s="356">
        <f t="shared" si="329"/>
        <v>0</v>
      </c>
      <c r="AT195" s="356">
        <f t="shared" si="329"/>
        <v>0</v>
      </c>
      <c r="AU195" s="356">
        <f t="shared" si="329"/>
        <v>0</v>
      </c>
      <c r="AV195" s="356">
        <f t="shared" si="329"/>
        <v>9</v>
      </c>
      <c r="AW195" s="356">
        <f t="shared" si="329"/>
        <v>0</v>
      </c>
      <c r="AX195" s="356">
        <f t="shared" si="329"/>
        <v>0</v>
      </c>
      <c r="AY195" s="356">
        <f t="shared" si="329"/>
        <v>0</v>
      </c>
      <c r="AZ195" s="356">
        <f t="shared" si="329"/>
        <v>6</v>
      </c>
      <c r="BA195" s="356">
        <f t="shared" si="329"/>
        <v>4</v>
      </c>
      <c r="BB195" s="356">
        <f t="shared" si="329"/>
        <v>0</v>
      </c>
      <c r="BC195" s="356">
        <f t="shared" si="329"/>
        <v>0</v>
      </c>
      <c r="BD195" s="356">
        <f t="shared" si="329"/>
        <v>3</v>
      </c>
      <c r="BE195" s="356">
        <f t="shared" si="329"/>
        <v>8</v>
      </c>
      <c r="BF195" s="356">
        <f t="shared" si="329"/>
        <v>0</v>
      </c>
      <c r="BG195" s="356">
        <f t="shared" si="329"/>
        <v>0</v>
      </c>
      <c r="BH195" s="356">
        <f t="shared" si="329"/>
        <v>3</v>
      </c>
      <c r="BI195" s="356">
        <f t="shared" si="329"/>
        <v>8</v>
      </c>
      <c r="BJ195" s="356">
        <f t="shared" si="329"/>
        <v>1</v>
      </c>
      <c r="BK195" s="356">
        <f t="shared" si="329"/>
        <v>0</v>
      </c>
      <c r="BL195" s="356">
        <f t="shared" si="329"/>
        <v>6</v>
      </c>
      <c r="BM195" s="356">
        <f t="shared" si="329"/>
        <v>0</v>
      </c>
      <c r="BN195" s="356">
        <f t="shared" si="329"/>
        <v>0</v>
      </c>
      <c r="BO195" s="356">
        <f t="shared" si="329"/>
        <v>0</v>
      </c>
      <c r="BP195" s="356">
        <f t="shared" si="329"/>
        <v>6</v>
      </c>
      <c r="BQ195" s="356">
        <f t="shared" ref="BQ195:BU195" si="330">SUM(BQ192:BQ194)</f>
        <v>4</v>
      </c>
      <c r="BR195" s="356">
        <f t="shared" si="330"/>
        <v>0</v>
      </c>
      <c r="BS195" s="356">
        <f t="shared" si="330"/>
        <v>0</v>
      </c>
      <c r="BT195" s="356">
        <f t="shared" si="330"/>
        <v>9</v>
      </c>
      <c r="BU195" s="356">
        <f t="shared" si="330"/>
        <v>0</v>
      </c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</row>
    <row r="196" spans="1:122" s="356" customFormat="1">
      <c r="B196" s="364"/>
      <c r="C196" s="365"/>
      <c r="R196" s="364">
        <f>R195/1</f>
        <v>1</v>
      </c>
      <c r="S196" s="364">
        <f>S195/2</f>
        <v>0</v>
      </c>
      <c r="T196" s="364">
        <f>T195/3</f>
        <v>2</v>
      </c>
      <c r="U196" s="364">
        <f>U195/4</f>
        <v>0</v>
      </c>
      <c r="V196" s="364">
        <f t="shared" ref="V196" si="331">V195/1</f>
        <v>0</v>
      </c>
      <c r="W196" s="364">
        <f t="shared" ref="W196" si="332">W195/2</f>
        <v>1</v>
      </c>
      <c r="X196" s="364">
        <f t="shared" ref="X196" si="333">X195/3</f>
        <v>2</v>
      </c>
      <c r="Y196" s="364">
        <f t="shared" ref="Y196" si="334">Y195/4</f>
        <v>0</v>
      </c>
      <c r="Z196" s="364">
        <f t="shared" ref="Z196" si="335">Z195/1</f>
        <v>0</v>
      </c>
      <c r="AA196" s="364">
        <f t="shared" ref="AA196" si="336">AA195/2</f>
        <v>0</v>
      </c>
      <c r="AB196" s="364">
        <f t="shared" ref="AB196" si="337">AB195/3</f>
        <v>3</v>
      </c>
      <c r="AC196" s="364">
        <f t="shared" ref="AC196" si="338">AC195/4</f>
        <v>0</v>
      </c>
      <c r="AD196" s="364">
        <f t="shared" ref="AD196" si="339">AD195/1</f>
        <v>0</v>
      </c>
      <c r="AE196" s="364">
        <f t="shared" ref="AE196" si="340">AE195/2</f>
        <v>1</v>
      </c>
      <c r="AF196" s="364">
        <f t="shared" ref="AF196" si="341">AF195/3</f>
        <v>1</v>
      </c>
      <c r="AG196" s="364">
        <f t="shared" ref="AG196" si="342">AG195/4</f>
        <v>1</v>
      </c>
      <c r="AH196" s="364">
        <f t="shared" ref="AH196" si="343">AH195/1</f>
        <v>0</v>
      </c>
      <c r="AI196" s="364">
        <f t="shared" ref="AI196" si="344">AI195/2</f>
        <v>0</v>
      </c>
      <c r="AJ196" s="364">
        <f t="shared" ref="AJ196" si="345">AJ195/3</f>
        <v>2</v>
      </c>
      <c r="AK196" s="364">
        <f t="shared" ref="AK196" si="346">AK195/4</f>
        <v>1</v>
      </c>
      <c r="AL196" s="364">
        <f t="shared" ref="AL196" si="347">AL195/1</f>
        <v>0</v>
      </c>
      <c r="AM196" s="364">
        <f t="shared" ref="AM196" si="348">AM195/2</f>
        <v>0</v>
      </c>
      <c r="AN196" s="364">
        <f t="shared" ref="AN196" si="349">AN195/3</f>
        <v>3</v>
      </c>
      <c r="AO196" s="364">
        <f t="shared" ref="AO196" si="350">AO195/4</f>
        <v>0</v>
      </c>
      <c r="AP196" s="364">
        <f t="shared" ref="AP196" si="351">AP195/1</f>
        <v>0</v>
      </c>
      <c r="AQ196" s="364">
        <f t="shared" ref="AQ196" si="352">AQ195/2</f>
        <v>1</v>
      </c>
      <c r="AR196" s="364">
        <f t="shared" ref="AR196" si="353">AR195/3</f>
        <v>2</v>
      </c>
      <c r="AS196" s="364">
        <f t="shared" ref="AS196" si="354">AS195/4</f>
        <v>0</v>
      </c>
      <c r="AT196" s="364">
        <f t="shared" ref="AT196" si="355">AT195/1</f>
        <v>0</v>
      </c>
      <c r="AU196" s="364">
        <f t="shared" ref="AU196" si="356">AU195/2</f>
        <v>0</v>
      </c>
      <c r="AV196" s="364">
        <f t="shared" ref="AV196" si="357">AV195/3</f>
        <v>3</v>
      </c>
      <c r="AW196" s="364">
        <f t="shared" ref="AW196" si="358">AW195/4</f>
        <v>0</v>
      </c>
      <c r="AX196" s="364">
        <f t="shared" ref="AX196" si="359">AX195/1</f>
        <v>0</v>
      </c>
      <c r="AY196" s="364">
        <f t="shared" ref="AY196" si="360">AY195/2</f>
        <v>0</v>
      </c>
      <c r="AZ196" s="364">
        <f t="shared" ref="AZ196" si="361">AZ195/3</f>
        <v>2</v>
      </c>
      <c r="BA196" s="364">
        <f t="shared" ref="BA196" si="362">BA195/4</f>
        <v>1</v>
      </c>
      <c r="BB196" s="364">
        <f t="shared" ref="BB196" si="363">BB195/1</f>
        <v>0</v>
      </c>
      <c r="BC196" s="364">
        <f t="shared" ref="BC196" si="364">BC195/2</f>
        <v>0</v>
      </c>
      <c r="BD196" s="364">
        <f t="shared" ref="BD196" si="365">BD195/3</f>
        <v>1</v>
      </c>
      <c r="BE196" s="364">
        <f t="shared" ref="BE196" si="366">BE195/4</f>
        <v>2</v>
      </c>
      <c r="BF196" s="364">
        <f t="shared" ref="BF196" si="367">BF195/1</f>
        <v>0</v>
      </c>
      <c r="BG196" s="364">
        <f t="shared" ref="BG196" si="368">BG195/2</f>
        <v>0</v>
      </c>
      <c r="BH196" s="364">
        <f t="shared" ref="BH196" si="369">BH195/3</f>
        <v>1</v>
      </c>
      <c r="BI196" s="364">
        <f t="shared" ref="BI196" si="370">BI195/4</f>
        <v>2</v>
      </c>
      <c r="BJ196" s="364">
        <f t="shared" ref="BJ196" si="371">BJ195/1</f>
        <v>1</v>
      </c>
      <c r="BK196" s="364">
        <f t="shared" ref="BK196" si="372">BK195/2</f>
        <v>0</v>
      </c>
      <c r="BL196" s="364">
        <f t="shared" ref="BL196" si="373">BL195/3</f>
        <v>2</v>
      </c>
      <c r="BM196" s="364">
        <f t="shared" ref="BM196" si="374">BM195/4</f>
        <v>0</v>
      </c>
      <c r="BN196" s="364">
        <f t="shared" ref="BN196" si="375">BN195/1</f>
        <v>0</v>
      </c>
      <c r="BO196" s="364">
        <f t="shared" ref="BO196" si="376">BO195/2</f>
        <v>0</v>
      </c>
      <c r="BP196" s="364">
        <f t="shared" ref="BP196" si="377">BP195/3</f>
        <v>2</v>
      </c>
      <c r="BQ196" s="364">
        <f t="shared" ref="BQ196" si="378">BQ195/4</f>
        <v>1</v>
      </c>
      <c r="BR196" s="364">
        <f t="shared" ref="BR196" si="379">BR195/1</f>
        <v>0</v>
      </c>
      <c r="BS196" s="364">
        <f t="shared" ref="BS196" si="380">BS195/2</f>
        <v>0</v>
      </c>
      <c r="BT196" s="364">
        <f t="shared" ref="BT196" si="381">BT195/3</f>
        <v>3</v>
      </c>
      <c r="BU196" s="364">
        <f t="shared" ref="BU196" si="382">BU195/4</f>
        <v>0</v>
      </c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</row>
    <row r="197" spans="1:122">
      <c r="R197">
        <f>SUM(R195:U195)</f>
        <v>7</v>
      </c>
      <c r="V197">
        <f>SUM(V195:Y195)</f>
        <v>8</v>
      </c>
      <c r="Z197">
        <f>SUM(Z195:AC195)</f>
        <v>9</v>
      </c>
      <c r="AD197">
        <f>SUM(AD195:AG195)</f>
        <v>9</v>
      </c>
      <c r="AH197">
        <f>SUM(AH195:AK195)</f>
        <v>10</v>
      </c>
      <c r="AL197">
        <f>SUM(AL195:AO195)</f>
        <v>9</v>
      </c>
      <c r="AP197">
        <f>SUM(AP195:AS195)</f>
        <v>8</v>
      </c>
      <c r="AT197">
        <f>SUM(AT195:AW195)</f>
        <v>9</v>
      </c>
      <c r="AX197">
        <f>SUM(AX195:BA195)</f>
        <v>10</v>
      </c>
      <c r="BB197">
        <f>SUM(BB195:BE195)</f>
        <v>11</v>
      </c>
      <c r="BF197">
        <f>SUM(BF195:BI195)</f>
        <v>11</v>
      </c>
      <c r="BJ197">
        <f>SUM(BJ195:BM195)</f>
        <v>7</v>
      </c>
      <c r="BN197">
        <f>SUM(BN195:BQ195)</f>
        <v>10</v>
      </c>
      <c r="BR197">
        <f>SUM(BR195:BU195)</f>
        <v>9</v>
      </c>
    </row>
    <row r="198" spans="1:122">
      <c r="R198">
        <v>3</v>
      </c>
      <c r="S198">
        <v>3</v>
      </c>
      <c r="T198">
        <v>3</v>
      </c>
      <c r="U198">
        <v>3</v>
      </c>
      <c r="V198">
        <v>3</v>
      </c>
      <c r="W198">
        <v>3</v>
      </c>
      <c r="X198">
        <v>3</v>
      </c>
      <c r="Y198">
        <v>3</v>
      </c>
      <c r="Z198">
        <v>3</v>
      </c>
      <c r="AA198">
        <v>3</v>
      </c>
      <c r="AB198">
        <v>3</v>
      </c>
      <c r="AC198">
        <v>3</v>
      </c>
      <c r="AD198">
        <v>3</v>
      </c>
      <c r="AE198">
        <v>3</v>
      </c>
      <c r="AF198">
        <v>3</v>
      </c>
      <c r="AG198">
        <v>3</v>
      </c>
      <c r="AH198">
        <v>3</v>
      </c>
      <c r="AI198">
        <v>3</v>
      </c>
      <c r="AJ198">
        <v>3</v>
      </c>
      <c r="AK198">
        <v>3</v>
      </c>
      <c r="AL198">
        <v>3</v>
      </c>
      <c r="AM198">
        <v>3</v>
      </c>
      <c r="AN198">
        <v>3</v>
      </c>
      <c r="AO198">
        <v>3</v>
      </c>
      <c r="AP198">
        <v>3</v>
      </c>
      <c r="AQ198">
        <v>3</v>
      </c>
      <c r="AR198">
        <v>3</v>
      </c>
      <c r="AS198">
        <v>3</v>
      </c>
      <c r="AT198">
        <v>3</v>
      </c>
      <c r="AU198">
        <v>3</v>
      </c>
      <c r="AV198">
        <v>3</v>
      </c>
      <c r="AW198">
        <v>3</v>
      </c>
      <c r="AX198">
        <v>3</v>
      </c>
      <c r="AY198">
        <v>3</v>
      </c>
      <c r="AZ198">
        <v>3</v>
      </c>
      <c r="BA198">
        <v>3</v>
      </c>
      <c r="BB198">
        <v>3</v>
      </c>
      <c r="BC198">
        <v>3</v>
      </c>
      <c r="BD198">
        <v>3</v>
      </c>
      <c r="BE198">
        <v>3</v>
      </c>
      <c r="BF198">
        <v>3</v>
      </c>
      <c r="BG198">
        <v>3</v>
      </c>
      <c r="BH198">
        <v>3</v>
      </c>
      <c r="BI198">
        <v>3</v>
      </c>
      <c r="BJ198">
        <v>3</v>
      </c>
      <c r="BK198">
        <v>3</v>
      </c>
      <c r="BL198">
        <v>3</v>
      </c>
      <c r="BM198">
        <v>3</v>
      </c>
      <c r="BN198">
        <v>3</v>
      </c>
      <c r="BO198">
        <v>3</v>
      </c>
      <c r="BP198">
        <v>3</v>
      </c>
      <c r="BQ198">
        <v>3</v>
      </c>
      <c r="BR198">
        <v>3</v>
      </c>
      <c r="BS198">
        <v>3</v>
      </c>
      <c r="BT198">
        <v>3</v>
      </c>
      <c r="BU198">
        <v>3</v>
      </c>
    </row>
    <row r="199" spans="1:122" s="30" customFormat="1">
      <c r="R199" s="30">
        <f>R196/R198*100%</f>
        <v>0.33333333333333331</v>
      </c>
      <c r="S199" s="30">
        <f t="shared" ref="S199:BU199" si="383">S196/S198*100%</f>
        <v>0</v>
      </c>
      <c r="T199" s="30">
        <f t="shared" si="383"/>
        <v>0.66666666666666663</v>
      </c>
      <c r="U199" s="30">
        <f t="shared" si="383"/>
        <v>0</v>
      </c>
      <c r="V199" s="30">
        <f t="shared" si="383"/>
        <v>0</v>
      </c>
      <c r="W199" s="30">
        <f t="shared" si="383"/>
        <v>0.33333333333333331</v>
      </c>
      <c r="X199" s="30">
        <f t="shared" si="383"/>
        <v>0.66666666666666663</v>
      </c>
      <c r="Y199" s="30">
        <f t="shared" si="383"/>
        <v>0</v>
      </c>
      <c r="Z199" s="30">
        <f t="shared" si="383"/>
        <v>0</v>
      </c>
      <c r="AA199" s="30">
        <f t="shared" si="383"/>
        <v>0</v>
      </c>
      <c r="AB199" s="30">
        <f t="shared" si="383"/>
        <v>1</v>
      </c>
      <c r="AC199" s="30">
        <f t="shared" si="383"/>
        <v>0</v>
      </c>
      <c r="AD199" s="30">
        <f t="shared" si="383"/>
        <v>0</v>
      </c>
      <c r="AE199" s="30">
        <f t="shared" si="383"/>
        <v>0.33333333333333331</v>
      </c>
      <c r="AF199" s="30">
        <f t="shared" si="383"/>
        <v>0.33333333333333331</v>
      </c>
      <c r="AG199" s="30">
        <f t="shared" si="383"/>
        <v>0.33333333333333331</v>
      </c>
      <c r="AH199" s="30">
        <f t="shared" si="383"/>
        <v>0</v>
      </c>
      <c r="AI199" s="30">
        <f t="shared" si="383"/>
        <v>0</v>
      </c>
      <c r="AJ199" s="30">
        <f t="shared" si="383"/>
        <v>0.66666666666666663</v>
      </c>
      <c r="AK199" s="30">
        <f t="shared" si="383"/>
        <v>0.33333333333333331</v>
      </c>
      <c r="AL199" s="30">
        <f t="shared" si="383"/>
        <v>0</v>
      </c>
      <c r="AM199" s="30">
        <f t="shared" si="383"/>
        <v>0</v>
      </c>
      <c r="AN199" s="30">
        <f t="shared" si="383"/>
        <v>1</v>
      </c>
      <c r="AO199" s="30">
        <f t="shared" si="383"/>
        <v>0</v>
      </c>
      <c r="AP199" s="30">
        <f t="shared" si="383"/>
        <v>0</v>
      </c>
      <c r="AQ199" s="30">
        <f t="shared" si="383"/>
        <v>0.33333333333333331</v>
      </c>
      <c r="AR199" s="30">
        <f t="shared" si="383"/>
        <v>0.66666666666666663</v>
      </c>
      <c r="AS199" s="30">
        <f t="shared" si="383"/>
        <v>0</v>
      </c>
      <c r="AT199" s="30">
        <f t="shared" si="383"/>
        <v>0</v>
      </c>
      <c r="AU199" s="30">
        <f t="shared" si="383"/>
        <v>0</v>
      </c>
      <c r="AV199" s="30">
        <f t="shared" si="383"/>
        <v>1</v>
      </c>
      <c r="AW199" s="30">
        <f t="shared" si="383"/>
        <v>0</v>
      </c>
      <c r="AX199" s="30">
        <f t="shared" si="383"/>
        <v>0</v>
      </c>
      <c r="AY199" s="30">
        <f t="shared" si="383"/>
        <v>0</v>
      </c>
      <c r="AZ199" s="30">
        <f t="shared" si="383"/>
        <v>0.66666666666666663</v>
      </c>
      <c r="BA199" s="30">
        <f t="shared" si="383"/>
        <v>0.33333333333333331</v>
      </c>
      <c r="BB199" s="30">
        <f t="shared" si="383"/>
        <v>0</v>
      </c>
      <c r="BC199" s="30">
        <f t="shared" si="383"/>
        <v>0</v>
      </c>
      <c r="BD199" s="30">
        <f t="shared" si="383"/>
        <v>0.33333333333333331</v>
      </c>
      <c r="BE199" s="30">
        <f t="shared" si="383"/>
        <v>0.66666666666666663</v>
      </c>
      <c r="BF199" s="30">
        <f t="shared" si="383"/>
        <v>0</v>
      </c>
      <c r="BG199" s="30">
        <f t="shared" si="383"/>
        <v>0</v>
      </c>
      <c r="BH199" s="30">
        <f t="shared" si="383"/>
        <v>0.33333333333333331</v>
      </c>
      <c r="BI199" s="30">
        <f t="shared" si="383"/>
        <v>0.66666666666666663</v>
      </c>
      <c r="BJ199" s="30">
        <f t="shared" si="383"/>
        <v>0.33333333333333331</v>
      </c>
      <c r="BK199" s="30">
        <f t="shared" si="383"/>
        <v>0</v>
      </c>
      <c r="BL199" s="30">
        <f t="shared" si="383"/>
        <v>0.66666666666666663</v>
      </c>
      <c r="BM199" s="30">
        <f t="shared" si="383"/>
        <v>0</v>
      </c>
      <c r="BN199" s="30">
        <f t="shared" si="383"/>
        <v>0</v>
      </c>
      <c r="BO199" s="30">
        <f t="shared" si="383"/>
        <v>0</v>
      </c>
      <c r="BP199" s="30">
        <f t="shared" si="383"/>
        <v>0.66666666666666663</v>
      </c>
      <c r="BQ199" s="30">
        <f t="shared" si="383"/>
        <v>0.33333333333333331</v>
      </c>
      <c r="BR199" s="30">
        <f t="shared" si="383"/>
        <v>0</v>
      </c>
      <c r="BS199" s="30">
        <f t="shared" si="383"/>
        <v>0</v>
      </c>
      <c r="BT199" s="30">
        <f t="shared" si="383"/>
        <v>1</v>
      </c>
      <c r="BU199" s="30">
        <f t="shared" si="383"/>
        <v>0</v>
      </c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</row>
    <row r="200" spans="1:122">
      <c r="R200" s="29">
        <f>SUM(R199:U199)</f>
        <v>1</v>
      </c>
      <c r="V200" s="29">
        <f>SUM(V199:Y199)</f>
        <v>1</v>
      </c>
      <c r="Z200" s="29">
        <f>SUM(Z199:AC199)</f>
        <v>1</v>
      </c>
      <c r="AD200" s="29">
        <f>SUM(AD199:AG199)</f>
        <v>1</v>
      </c>
      <c r="AH200" s="29">
        <f>SUM(AH199:AK199)</f>
        <v>1</v>
      </c>
      <c r="AL200" s="29">
        <f>SUM(AL199:AO199)</f>
        <v>1</v>
      </c>
      <c r="AP200" s="29">
        <f>SUM(AP199:AS199)</f>
        <v>1</v>
      </c>
      <c r="AT200" s="29">
        <f>SUM(AT199:AW199)</f>
        <v>1</v>
      </c>
      <c r="AX200" s="29">
        <f>SUM(AX199:BA199)</f>
        <v>1</v>
      </c>
      <c r="BB200" s="29">
        <f>SUM(BB199:BE199)</f>
        <v>1</v>
      </c>
      <c r="BF200" s="29">
        <f>SUM(BF199:BI199)</f>
        <v>1</v>
      </c>
      <c r="BJ200" s="29">
        <f>SUM(BJ199:BM199)</f>
        <v>1</v>
      </c>
      <c r="BN200" s="29">
        <f>SUM(BN199:BQ199)</f>
        <v>1</v>
      </c>
      <c r="BR200" s="29">
        <f>SUM(BR199:BU199)</f>
        <v>1</v>
      </c>
    </row>
    <row r="203" spans="1:122">
      <c r="A203" s="17"/>
      <c r="B203" s="341">
        <v>1</v>
      </c>
      <c r="C203" s="775" t="s">
        <v>360</v>
      </c>
      <c r="D203" s="18"/>
      <c r="E203" s="19">
        <v>1</v>
      </c>
      <c r="F203" s="20"/>
      <c r="G203" s="20"/>
      <c r="H203" s="20"/>
      <c r="I203" s="20">
        <v>1</v>
      </c>
      <c r="J203" s="20"/>
      <c r="K203" s="20"/>
      <c r="L203" s="20"/>
      <c r="M203" s="20"/>
      <c r="N203" s="20"/>
      <c r="O203" s="20"/>
      <c r="P203" s="19"/>
      <c r="Q203" s="19"/>
      <c r="R203" s="145"/>
      <c r="S203" s="145"/>
      <c r="T203" s="145">
        <v>3</v>
      </c>
      <c r="U203" s="145"/>
      <c r="V203" s="10"/>
      <c r="W203" s="10"/>
      <c r="X203" s="10">
        <v>3</v>
      </c>
      <c r="Y203" s="10"/>
      <c r="Z203" s="146"/>
      <c r="AA203" s="146"/>
      <c r="AB203" s="146">
        <v>3</v>
      </c>
      <c r="AC203" s="146"/>
      <c r="AD203" s="147"/>
      <c r="AE203" s="147"/>
      <c r="AF203" s="147">
        <v>3</v>
      </c>
      <c r="AG203" s="147"/>
      <c r="AH203" s="148"/>
      <c r="AI203" s="148"/>
      <c r="AJ203" s="148">
        <v>3</v>
      </c>
      <c r="AK203" s="148"/>
      <c r="AL203" s="149"/>
      <c r="AM203" s="149"/>
      <c r="AN203" s="149">
        <v>3</v>
      </c>
      <c r="AO203" s="149"/>
      <c r="AP203" s="10"/>
      <c r="AQ203" s="10">
        <v>2</v>
      </c>
      <c r="AR203" s="10"/>
      <c r="AS203" s="10"/>
      <c r="AT203" s="150"/>
      <c r="AU203" s="150"/>
      <c r="AV203" s="150">
        <v>3</v>
      </c>
      <c r="AW203" s="150"/>
      <c r="AX203" s="145"/>
      <c r="AY203" s="145"/>
      <c r="AZ203" s="145">
        <v>3</v>
      </c>
      <c r="BA203" s="145"/>
      <c r="BB203" s="10"/>
      <c r="BC203" s="10"/>
      <c r="BD203" s="10">
        <v>3</v>
      </c>
      <c r="BE203" s="10"/>
      <c r="BF203" s="146"/>
      <c r="BG203" s="146">
        <v>2</v>
      </c>
      <c r="BH203" s="146"/>
      <c r="BI203" s="146"/>
      <c r="BJ203" s="147"/>
      <c r="BK203" s="147"/>
      <c r="BL203" s="147">
        <v>3</v>
      </c>
      <c r="BM203" s="147"/>
      <c r="BN203" s="148"/>
      <c r="BO203" s="148"/>
      <c r="BP203" s="148">
        <v>3</v>
      </c>
      <c r="BQ203" s="148"/>
      <c r="BR203" s="149"/>
      <c r="BS203" s="149"/>
      <c r="BT203" s="149">
        <v>3</v>
      </c>
      <c r="BU203" s="149"/>
    </row>
    <row r="204" spans="1:122">
      <c r="A204" s="17"/>
      <c r="B204" s="341">
        <v>2</v>
      </c>
      <c r="C204" s="775"/>
      <c r="D204" s="18">
        <v>1</v>
      </c>
      <c r="E204" s="19"/>
      <c r="F204" s="20">
        <v>1</v>
      </c>
      <c r="G204" s="20"/>
      <c r="H204" s="20"/>
      <c r="I204" s="20"/>
      <c r="J204" s="20"/>
      <c r="K204" s="20"/>
      <c r="L204" s="20"/>
      <c r="M204" s="20"/>
      <c r="N204" s="20"/>
      <c r="O204" s="20"/>
      <c r="P204" s="19"/>
      <c r="Q204" s="19"/>
      <c r="R204" s="145"/>
      <c r="S204" s="145"/>
      <c r="T204" s="145">
        <v>3</v>
      </c>
      <c r="U204" s="145"/>
      <c r="V204" s="10"/>
      <c r="W204" s="10"/>
      <c r="X204" s="10">
        <v>3</v>
      </c>
      <c r="Y204" s="10"/>
      <c r="Z204" s="146"/>
      <c r="AA204" s="146">
        <v>2</v>
      </c>
      <c r="AB204" s="146"/>
      <c r="AC204" s="146"/>
      <c r="AD204" s="147"/>
      <c r="AE204" s="147"/>
      <c r="AF204" s="147">
        <v>3</v>
      </c>
      <c r="AG204" s="147"/>
      <c r="AH204" s="148"/>
      <c r="AI204" s="148"/>
      <c r="AJ204" s="148">
        <v>3</v>
      </c>
      <c r="AK204" s="148"/>
      <c r="AL204" s="149"/>
      <c r="AM204" s="149">
        <v>2</v>
      </c>
      <c r="AN204" s="149"/>
      <c r="AO204" s="149"/>
      <c r="AP204" s="10"/>
      <c r="AQ204" s="10">
        <v>2</v>
      </c>
      <c r="AR204" s="10"/>
      <c r="AS204" s="10"/>
      <c r="AT204" s="150"/>
      <c r="AU204" s="150"/>
      <c r="AV204" s="150">
        <v>3</v>
      </c>
      <c r="AW204" s="150"/>
      <c r="AX204" s="145"/>
      <c r="AY204" s="145"/>
      <c r="AZ204" s="145">
        <v>3</v>
      </c>
      <c r="BA204" s="145"/>
      <c r="BB204" s="10"/>
      <c r="BC204" s="10"/>
      <c r="BD204" s="10">
        <v>3</v>
      </c>
      <c r="BE204" s="10"/>
      <c r="BF204" s="146"/>
      <c r="BG204" s="146">
        <v>2</v>
      </c>
      <c r="BH204" s="146"/>
      <c r="BI204" s="146"/>
      <c r="BJ204" s="147"/>
      <c r="BK204" s="147">
        <v>2</v>
      </c>
      <c r="BL204" s="147"/>
      <c r="BM204" s="147"/>
      <c r="BN204" s="148"/>
      <c r="BO204" s="148"/>
      <c r="BP204" s="148">
        <v>3</v>
      </c>
      <c r="BQ204" s="148"/>
      <c r="BR204" s="149"/>
      <c r="BS204" s="149"/>
      <c r="BT204" s="149">
        <v>3</v>
      </c>
      <c r="BU204" s="149"/>
    </row>
    <row r="205" spans="1:122">
      <c r="A205" s="17"/>
      <c r="B205" s="341">
        <v>3</v>
      </c>
      <c r="C205" s="775"/>
      <c r="D205" s="18">
        <v>1</v>
      </c>
      <c r="E205" s="19"/>
      <c r="F205" s="20"/>
      <c r="G205" s="20"/>
      <c r="H205" s="20">
        <v>1</v>
      </c>
      <c r="I205" s="20"/>
      <c r="J205" s="20"/>
      <c r="K205" s="20"/>
      <c r="L205" s="20"/>
      <c r="M205" s="20"/>
      <c r="N205" s="20"/>
      <c r="O205" s="20"/>
      <c r="P205" s="19"/>
      <c r="Q205" s="19"/>
      <c r="R205" s="145"/>
      <c r="S205" s="145"/>
      <c r="T205" s="145"/>
      <c r="U205" s="145">
        <v>4</v>
      </c>
      <c r="V205" s="10"/>
      <c r="W205" s="10"/>
      <c r="X205" s="10"/>
      <c r="Y205" s="10">
        <v>4</v>
      </c>
      <c r="Z205" s="146"/>
      <c r="AA205" s="146"/>
      <c r="AB205" s="146"/>
      <c r="AC205" s="146">
        <v>4</v>
      </c>
      <c r="AD205" s="147"/>
      <c r="AE205" s="147"/>
      <c r="AF205" s="147"/>
      <c r="AG205" s="147">
        <v>4</v>
      </c>
      <c r="AH205" s="148"/>
      <c r="AI205" s="148"/>
      <c r="AJ205" s="148"/>
      <c r="AK205" s="148">
        <v>4</v>
      </c>
      <c r="AL205" s="149"/>
      <c r="AM205" s="149"/>
      <c r="AN205" s="149"/>
      <c r="AO205" s="149">
        <v>4</v>
      </c>
      <c r="AP205" s="10"/>
      <c r="AQ205" s="10"/>
      <c r="AR205" s="10"/>
      <c r="AS205" s="10">
        <v>4</v>
      </c>
      <c r="AT205" s="150"/>
      <c r="AU205" s="150"/>
      <c r="AV205" s="150"/>
      <c r="AW205" s="150">
        <v>4</v>
      </c>
      <c r="AX205" s="145"/>
      <c r="AY205" s="145"/>
      <c r="AZ205" s="145"/>
      <c r="BA205" s="145">
        <v>4</v>
      </c>
      <c r="BB205" s="10"/>
      <c r="BC205" s="10"/>
      <c r="BD205" s="10">
        <v>3</v>
      </c>
      <c r="BE205" s="10"/>
      <c r="BF205" s="146"/>
      <c r="BG205" s="146"/>
      <c r="BH205" s="146">
        <v>3</v>
      </c>
      <c r="BI205" s="146"/>
      <c r="BJ205" s="147"/>
      <c r="BK205" s="147"/>
      <c r="BL205" s="147"/>
      <c r="BM205" s="147">
        <v>4</v>
      </c>
      <c r="BN205" s="148"/>
      <c r="BO205" s="148"/>
      <c r="BP205" s="148"/>
      <c r="BQ205" s="148">
        <v>4</v>
      </c>
      <c r="BR205" s="149"/>
      <c r="BS205" s="149"/>
      <c r="BT205" s="149"/>
      <c r="BU205" s="149">
        <v>4</v>
      </c>
    </row>
    <row r="206" spans="1:122">
      <c r="A206" s="17"/>
      <c r="B206" s="341">
        <v>4</v>
      </c>
      <c r="C206" s="775"/>
      <c r="D206" s="18">
        <v>1</v>
      </c>
      <c r="E206" s="19"/>
      <c r="F206" s="20"/>
      <c r="G206" s="20"/>
      <c r="H206" s="20"/>
      <c r="I206" s="20"/>
      <c r="J206" s="20">
        <v>1</v>
      </c>
      <c r="K206" s="20"/>
      <c r="L206" s="20"/>
      <c r="M206" s="20"/>
      <c r="N206" s="20"/>
      <c r="O206" s="20"/>
      <c r="P206" s="19"/>
      <c r="Q206" s="19"/>
      <c r="R206" s="145"/>
      <c r="S206" s="145">
        <v>2</v>
      </c>
      <c r="T206" s="145"/>
      <c r="U206" s="145"/>
      <c r="V206" s="10"/>
      <c r="W206" s="10">
        <v>2</v>
      </c>
      <c r="X206" s="10"/>
      <c r="Y206" s="10"/>
      <c r="Z206" s="146"/>
      <c r="AA206" s="146"/>
      <c r="AB206" s="146">
        <v>3</v>
      </c>
      <c r="AC206" s="146"/>
      <c r="AD206" s="147"/>
      <c r="AE206" s="147"/>
      <c r="AF206" s="147">
        <v>3</v>
      </c>
      <c r="AG206" s="147"/>
      <c r="AH206" s="148"/>
      <c r="AI206" s="148"/>
      <c r="AJ206" s="148">
        <v>3</v>
      </c>
      <c r="AK206" s="148"/>
      <c r="AL206" s="149"/>
      <c r="AM206" s="149"/>
      <c r="AN206" s="149">
        <v>3</v>
      </c>
      <c r="AO206" s="149"/>
      <c r="AP206" s="10"/>
      <c r="AQ206" s="10"/>
      <c r="AR206" s="10">
        <v>3</v>
      </c>
      <c r="AS206" s="10"/>
      <c r="AT206" s="150"/>
      <c r="AU206" s="150"/>
      <c r="AV206" s="150">
        <v>3</v>
      </c>
      <c r="AW206" s="150"/>
      <c r="AX206" s="145"/>
      <c r="AY206" s="145"/>
      <c r="AZ206" s="145">
        <v>3</v>
      </c>
      <c r="BA206" s="145"/>
      <c r="BB206" s="10"/>
      <c r="BC206" s="10"/>
      <c r="BD206" s="10">
        <v>3</v>
      </c>
      <c r="BE206" s="10"/>
      <c r="BF206" s="146"/>
      <c r="BG206" s="146"/>
      <c r="BH206" s="146">
        <v>3</v>
      </c>
      <c r="BI206" s="146"/>
      <c r="BJ206" s="147"/>
      <c r="BK206" s="147"/>
      <c r="BL206" s="147">
        <v>3</v>
      </c>
      <c r="BM206" s="147"/>
      <c r="BN206" s="148"/>
      <c r="BO206" s="148"/>
      <c r="BP206" s="148">
        <v>3</v>
      </c>
      <c r="BQ206" s="148"/>
      <c r="BR206" s="149"/>
      <c r="BS206" s="149"/>
      <c r="BT206" s="149">
        <v>3</v>
      </c>
      <c r="BU206" s="149"/>
    </row>
    <row r="207" spans="1:122">
      <c r="A207" s="17"/>
      <c r="B207" s="341">
        <v>5</v>
      </c>
      <c r="C207" s="775"/>
      <c r="D207" s="18"/>
      <c r="E207" s="19">
        <v>1</v>
      </c>
      <c r="F207" s="20"/>
      <c r="G207" s="20"/>
      <c r="H207" s="20"/>
      <c r="I207" s="20">
        <v>1</v>
      </c>
      <c r="J207" s="20"/>
      <c r="K207" s="20"/>
      <c r="L207" s="20"/>
      <c r="M207" s="20"/>
      <c r="N207" s="20"/>
      <c r="O207" s="20"/>
      <c r="P207" s="19"/>
      <c r="Q207" s="19"/>
      <c r="R207" s="145"/>
      <c r="S207" s="145"/>
      <c r="T207" s="145">
        <v>3</v>
      </c>
      <c r="U207" s="145"/>
      <c r="V207" s="10"/>
      <c r="W207" s="10"/>
      <c r="X207" s="10">
        <v>3</v>
      </c>
      <c r="Y207" s="10"/>
      <c r="Z207" s="146"/>
      <c r="AA207" s="146">
        <v>2</v>
      </c>
      <c r="AB207" s="146"/>
      <c r="AC207" s="146"/>
      <c r="AD207" s="147"/>
      <c r="AE207" s="147"/>
      <c r="AF207" s="147">
        <v>3</v>
      </c>
      <c r="AG207" s="147"/>
      <c r="AH207" s="148"/>
      <c r="AI207" s="148"/>
      <c r="AJ207" s="148">
        <v>3</v>
      </c>
      <c r="AK207" s="148"/>
      <c r="AL207" s="149"/>
      <c r="AM207" s="149"/>
      <c r="AN207" s="149">
        <v>3</v>
      </c>
      <c r="AO207" s="149"/>
      <c r="AP207" s="10"/>
      <c r="AQ207" s="10"/>
      <c r="AR207" s="10">
        <v>3</v>
      </c>
      <c r="AS207" s="10"/>
      <c r="AT207" s="150"/>
      <c r="AU207" s="150"/>
      <c r="AV207" s="150">
        <v>3</v>
      </c>
      <c r="AW207" s="150"/>
      <c r="AX207" s="145"/>
      <c r="AY207" s="145"/>
      <c r="AZ207" s="145">
        <v>3</v>
      </c>
      <c r="BA207" s="145"/>
      <c r="BB207" s="10"/>
      <c r="BC207" s="10"/>
      <c r="BD207" s="10">
        <v>3</v>
      </c>
      <c r="BE207" s="10"/>
      <c r="BF207" s="146"/>
      <c r="BG207" s="146"/>
      <c r="BH207" s="146">
        <v>3</v>
      </c>
      <c r="BI207" s="146"/>
      <c r="BJ207" s="147"/>
      <c r="BK207" s="147"/>
      <c r="BL207" s="147">
        <v>3</v>
      </c>
      <c r="BM207" s="147"/>
      <c r="BN207" s="148"/>
      <c r="BO207" s="148"/>
      <c r="BP207" s="148">
        <v>3</v>
      </c>
      <c r="BQ207" s="148"/>
      <c r="BR207" s="149"/>
      <c r="BS207" s="149"/>
      <c r="BT207" s="149">
        <v>3</v>
      </c>
      <c r="BU207" s="149"/>
    </row>
    <row r="208" spans="1:122">
      <c r="A208" s="346"/>
      <c r="B208" s="341">
        <v>6</v>
      </c>
      <c r="C208" s="775"/>
      <c r="D208" s="340"/>
      <c r="E208" s="347">
        <v>1</v>
      </c>
      <c r="F208" s="348"/>
      <c r="G208" s="348">
        <v>1</v>
      </c>
      <c r="H208" s="348"/>
      <c r="I208" s="348"/>
      <c r="J208" s="348"/>
      <c r="K208" s="348"/>
      <c r="L208" s="348"/>
      <c r="M208" s="348"/>
      <c r="N208" s="348"/>
      <c r="O208" s="348"/>
      <c r="P208" s="347"/>
      <c r="Q208" s="347"/>
      <c r="R208" s="357"/>
      <c r="S208" s="357"/>
      <c r="T208" s="357"/>
      <c r="U208" s="357">
        <v>4</v>
      </c>
      <c r="V208" s="358"/>
      <c r="W208" s="358"/>
      <c r="X208" s="358"/>
      <c r="Y208" s="358">
        <v>4</v>
      </c>
      <c r="Z208" s="359"/>
      <c r="AA208" s="359"/>
      <c r="AB208" s="359"/>
      <c r="AC208" s="359">
        <v>4</v>
      </c>
      <c r="AD208" s="360"/>
      <c r="AE208" s="360"/>
      <c r="AF208" s="360"/>
      <c r="AG208" s="360">
        <v>4</v>
      </c>
      <c r="AH208" s="361"/>
      <c r="AI208" s="361"/>
      <c r="AJ208" s="361"/>
      <c r="AK208" s="361">
        <v>4</v>
      </c>
      <c r="AL208" s="362"/>
      <c r="AM208" s="362"/>
      <c r="AN208" s="362"/>
      <c r="AO208" s="362">
        <v>4</v>
      </c>
      <c r="AP208" s="358"/>
      <c r="AQ208" s="358"/>
      <c r="AR208" s="358">
        <v>3</v>
      </c>
      <c r="AS208" s="358"/>
      <c r="AT208" s="363"/>
      <c r="AU208" s="363"/>
      <c r="AV208" s="363"/>
      <c r="AW208" s="363">
        <v>4</v>
      </c>
      <c r="AX208" s="357"/>
      <c r="AY208" s="357"/>
      <c r="AZ208" s="357"/>
      <c r="BA208" s="357">
        <v>4</v>
      </c>
      <c r="BB208" s="358"/>
      <c r="BC208" s="358"/>
      <c r="BD208" s="358">
        <v>3</v>
      </c>
      <c r="BE208" s="358"/>
      <c r="BF208" s="359"/>
      <c r="BG208" s="359"/>
      <c r="BH208" s="359">
        <v>3</v>
      </c>
      <c r="BI208" s="359"/>
      <c r="BJ208" s="360"/>
      <c r="BK208" s="360"/>
      <c r="BL208" s="360">
        <v>3</v>
      </c>
      <c r="BM208" s="360"/>
      <c r="BN208" s="361"/>
      <c r="BO208" s="361"/>
      <c r="BP208" s="361"/>
      <c r="BQ208" s="361">
        <v>4</v>
      </c>
      <c r="BR208" s="362"/>
      <c r="BS208" s="362"/>
      <c r="BT208" s="362"/>
      <c r="BU208" s="362">
        <v>4</v>
      </c>
    </row>
    <row r="209" spans="1:122" s="356" customFormat="1">
      <c r="B209" s="364"/>
      <c r="C209" s="365"/>
      <c r="D209" s="356">
        <f>SUM(D203:D208)</f>
        <v>3</v>
      </c>
      <c r="E209" s="356">
        <f t="shared" ref="E209:BP209" si="384">SUM(E203:E208)</f>
        <v>3</v>
      </c>
      <c r="F209" s="356">
        <f t="shared" si="384"/>
        <v>1</v>
      </c>
      <c r="G209" s="356">
        <f t="shared" si="384"/>
        <v>1</v>
      </c>
      <c r="H209" s="356">
        <f t="shared" si="384"/>
        <v>1</v>
      </c>
      <c r="I209" s="356">
        <f t="shared" si="384"/>
        <v>2</v>
      </c>
      <c r="J209" s="356">
        <f t="shared" si="384"/>
        <v>1</v>
      </c>
      <c r="K209" s="356">
        <f t="shared" si="384"/>
        <v>0</v>
      </c>
      <c r="L209" s="356">
        <f t="shared" si="384"/>
        <v>0</v>
      </c>
      <c r="M209" s="356">
        <f t="shared" si="384"/>
        <v>0</v>
      </c>
      <c r="N209" s="356">
        <f t="shared" si="384"/>
        <v>0</v>
      </c>
      <c r="O209" s="356">
        <f t="shared" si="384"/>
        <v>0</v>
      </c>
      <c r="P209" s="356">
        <f t="shared" si="384"/>
        <v>0</v>
      </c>
      <c r="Q209" s="356">
        <f t="shared" si="384"/>
        <v>0</v>
      </c>
      <c r="R209" s="356">
        <f t="shared" si="384"/>
        <v>0</v>
      </c>
      <c r="S209" s="356">
        <f t="shared" si="384"/>
        <v>2</v>
      </c>
      <c r="T209" s="356">
        <f t="shared" si="384"/>
        <v>9</v>
      </c>
      <c r="U209" s="356">
        <f t="shared" si="384"/>
        <v>8</v>
      </c>
      <c r="V209" s="356">
        <f t="shared" si="384"/>
        <v>0</v>
      </c>
      <c r="W209" s="356">
        <f t="shared" si="384"/>
        <v>2</v>
      </c>
      <c r="X209" s="356">
        <f t="shared" si="384"/>
        <v>9</v>
      </c>
      <c r="Y209" s="356">
        <f t="shared" si="384"/>
        <v>8</v>
      </c>
      <c r="Z209" s="356">
        <f t="shared" si="384"/>
        <v>0</v>
      </c>
      <c r="AA209" s="356">
        <f t="shared" si="384"/>
        <v>4</v>
      </c>
      <c r="AB209" s="356">
        <f t="shared" si="384"/>
        <v>6</v>
      </c>
      <c r="AC209" s="356">
        <f t="shared" si="384"/>
        <v>8</v>
      </c>
      <c r="AD209" s="356">
        <f t="shared" si="384"/>
        <v>0</v>
      </c>
      <c r="AE209" s="356">
        <f t="shared" si="384"/>
        <v>0</v>
      </c>
      <c r="AF209" s="356">
        <f t="shared" si="384"/>
        <v>12</v>
      </c>
      <c r="AG209" s="356">
        <f t="shared" si="384"/>
        <v>8</v>
      </c>
      <c r="AH209" s="356">
        <f t="shared" si="384"/>
        <v>0</v>
      </c>
      <c r="AI209" s="356">
        <f t="shared" si="384"/>
        <v>0</v>
      </c>
      <c r="AJ209" s="356">
        <f t="shared" si="384"/>
        <v>12</v>
      </c>
      <c r="AK209" s="356">
        <f t="shared" si="384"/>
        <v>8</v>
      </c>
      <c r="AL209" s="356">
        <f t="shared" si="384"/>
        <v>0</v>
      </c>
      <c r="AM209" s="356">
        <f t="shared" si="384"/>
        <v>2</v>
      </c>
      <c r="AN209" s="356">
        <f t="shared" si="384"/>
        <v>9</v>
      </c>
      <c r="AO209" s="356">
        <f t="shared" si="384"/>
        <v>8</v>
      </c>
      <c r="AP209" s="356">
        <f t="shared" si="384"/>
        <v>0</v>
      </c>
      <c r="AQ209" s="356">
        <f t="shared" si="384"/>
        <v>4</v>
      </c>
      <c r="AR209" s="356">
        <f t="shared" si="384"/>
        <v>9</v>
      </c>
      <c r="AS209" s="356">
        <f t="shared" si="384"/>
        <v>4</v>
      </c>
      <c r="AT209" s="356">
        <f t="shared" si="384"/>
        <v>0</v>
      </c>
      <c r="AU209" s="356">
        <f t="shared" si="384"/>
        <v>0</v>
      </c>
      <c r="AV209" s="356">
        <f t="shared" si="384"/>
        <v>12</v>
      </c>
      <c r="AW209" s="356">
        <f t="shared" si="384"/>
        <v>8</v>
      </c>
      <c r="AX209" s="356">
        <f t="shared" si="384"/>
        <v>0</v>
      </c>
      <c r="AY209" s="356">
        <f t="shared" si="384"/>
        <v>0</v>
      </c>
      <c r="AZ209" s="356">
        <f t="shared" si="384"/>
        <v>12</v>
      </c>
      <c r="BA209" s="356">
        <f t="shared" si="384"/>
        <v>8</v>
      </c>
      <c r="BB209" s="356">
        <f t="shared" si="384"/>
        <v>0</v>
      </c>
      <c r="BC209" s="356">
        <f t="shared" si="384"/>
        <v>0</v>
      </c>
      <c r="BD209" s="356">
        <f t="shared" si="384"/>
        <v>18</v>
      </c>
      <c r="BE209" s="356">
        <f t="shared" si="384"/>
        <v>0</v>
      </c>
      <c r="BF209" s="356">
        <f t="shared" si="384"/>
        <v>0</v>
      </c>
      <c r="BG209" s="356">
        <f t="shared" si="384"/>
        <v>4</v>
      </c>
      <c r="BH209" s="356">
        <f t="shared" si="384"/>
        <v>12</v>
      </c>
      <c r="BI209" s="356">
        <f t="shared" si="384"/>
        <v>0</v>
      </c>
      <c r="BJ209" s="356">
        <f t="shared" si="384"/>
        <v>0</v>
      </c>
      <c r="BK209" s="356">
        <f t="shared" si="384"/>
        <v>2</v>
      </c>
      <c r="BL209" s="356">
        <f t="shared" si="384"/>
        <v>12</v>
      </c>
      <c r="BM209" s="356">
        <f t="shared" si="384"/>
        <v>4</v>
      </c>
      <c r="BN209" s="356">
        <f t="shared" si="384"/>
        <v>0</v>
      </c>
      <c r="BO209" s="356">
        <f t="shared" si="384"/>
        <v>0</v>
      </c>
      <c r="BP209" s="356">
        <f t="shared" si="384"/>
        <v>12</v>
      </c>
      <c r="BQ209" s="356">
        <f t="shared" ref="BQ209:BU209" si="385">SUM(BQ203:BQ208)</f>
        <v>8</v>
      </c>
      <c r="BR209" s="356">
        <f t="shared" si="385"/>
        <v>0</v>
      </c>
      <c r="BS209" s="356">
        <f t="shared" si="385"/>
        <v>0</v>
      </c>
      <c r="BT209" s="356">
        <f t="shared" si="385"/>
        <v>12</v>
      </c>
      <c r="BU209" s="356">
        <f t="shared" si="385"/>
        <v>8</v>
      </c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</row>
    <row r="210" spans="1:122" s="356" customFormat="1">
      <c r="B210" s="364"/>
      <c r="C210" s="365"/>
      <c r="R210" s="364">
        <f>R209/1</f>
        <v>0</v>
      </c>
      <c r="S210" s="364">
        <f>S209/2</f>
        <v>1</v>
      </c>
      <c r="T210" s="364">
        <f>T209/3</f>
        <v>3</v>
      </c>
      <c r="U210" s="364">
        <f>U209/4</f>
        <v>2</v>
      </c>
      <c r="V210" s="364">
        <f t="shared" ref="V210" si="386">V209/1</f>
        <v>0</v>
      </c>
      <c r="W210" s="364">
        <f t="shared" ref="W210" si="387">W209/2</f>
        <v>1</v>
      </c>
      <c r="X210" s="364">
        <f t="shared" ref="X210" si="388">X209/3</f>
        <v>3</v>
      </c>
      <c r="Y210" s="364">
        <f t="shared" ref="Y210" si="389">Y209/4</f>
        <v>2</v>
      </c>
      <c r="Z210" s="364">
        <f t="shared" ref="Z210" si="390">Z209/1</f>
        <v>0</v>
      </c>
      <c r="AA210" s="364">
        <f t="shared" ref="AA210" si="391">AA209/2</f>
        <v>2</v>
      </c>
      <c r="AB210" s="364">
        <f t="shared" ref="AB210" si="392">AB209/3</f>
        <v>2</v>
      </c>
      <c r="AC210" s="364">
        <f t="shared" ref="AC210" si="393">AC209/4</f>
        <v>2</v>
      </c>
      <c r="AD210" s="364">
        <f t="shared" ref="AD210" si="394">AD209/1</f>
        <v>0</v>
      </c>
      <c r="AE210" s="364">
        <f t="shared" ref="AE210" si="395">AE209/2</f>
        <v>0</v>
      </c>
      <c r="AF210" s="364">
        <f t="shared" ref="AF210" si="396">AF209/3</f>
        <v>4</v>
      </c>
      <c r="AG210" s="364">
        <f t="shared" ref="AG210" si="397">AG209/4</f>
        <v>2</v>
      </c>
      <c r="AH210" s="364">
        <f t="shared" ref="AH210" si="398">AH209/1</f>
        <v>0</v>
      </c>
      <c r="AI210" s="364">
        <f t="shared" ref="AI210" si="399">AI209/2</f>
        <v>0</v>
      </c>
      <c r="AJ210" s="364">
        <f t="shared" ref="AJ210" si="400">AJ209/3</f>
        <v>4</v>
      </c>
      <c r="AK210" s="364">
        <f t="shared" ref="AK210" si="401">AK209/4</f>
        <v>2</v>
      </c>
      <c r="AL210" s="364">
        <f t="shared" ref="AL210" si="402">AL209/1</f>
        <v>0</v>
      </c>
      <c r="AM210" s="364">
        <f t="shared" ref="AM210" si="403">AM209/2</f>
        <v>1</v>
      </c>
      <c r="AN210" s="364">
        <f t="shared" ref="AN210" si="404">AN209/3</f>
        <v>3</v>
      </c>
      <c r="AO210" s="364">
        <f t="shared" ref="AO210" si="405">AO209/4</f>
        <v>2</v>
      </c>
      <c r="AP210" s="364">
        <f t="shared" ref="AP210" si="406">AP209/1</f>
        <v>0</v>
      </c>
      <c r="AQ210" s="364">
        <f t="shared" ref="AQ210" si="407">AQ209/2</f>
        <v>2</v>
      </c>
      <c r="AR210" s="364">
        <f t="shared" ref="AR210" si="408">AR209/3</f>
        <v>3</v>
      </c>
      <c r="AS210" s="364">
        <f t="shared" ref="AS210" si="409">AS209/4</f>
        <v>1</v>
      </c>
      <c r="AT210" s="364">
        <f t="shared" ref="AT210" si="410">AT209/1</f>
        <v>0</v>
      </c>
      <c r="AU210" s="364">
        <f t="shared" ref="AU210" si="411">AU209/2</f>
        <v>0</v>
      </c>
      <c r="AV210" s="364">
        <f t="shared" ref="AV210" si="412">AV209/3</f>
        <v>4</v>
      </c>
      <c r="AW210" s="364">
        <f t="shared" ref="AW210" si="413">AW209/4</f>
        <v>2</v>
      </c>
      <c r="AX210" s="364">
        <f t="shared" ref="AX210" si="414">AX209/1</f>
        <v>0</v>
      </c>
      <c r="AY210" s="364">
        <f t="shared" ref="AY210" si="415">AY209/2</f>
        <v>0</v>
      </c>
      <c r="AZ210" s="364">
        <f t="shared" ref="AZ210" si="416">AZ209/3</f>
        <v>4</v>
      </c>
      <c r="BA210" s="364">
        <f t="shared" ref="BA210" si="417">BA209/4</f>
        <v>2</v>
      </c>
      <c r="BB210" s="364">
        <f t="shared" ref="BB210" si="418">BB209/1</f>
        <v>0</v>
      </c>
      <c r="BC210" s="364">
        <f t="shared" ref="BC210" si="419">BC209/2</f>
        <v>0</v>
      </c>
      <c r="BD210" s="364">
        <f t="shared" ref="BD210" si="420">BD209/3</f>
        <v>6</v>
      </c>
      <c r="BE210" s="364">
        <f t="shared" ref="BE210" si="421">BE209/4</f>
        <v>0</v>
      </c>
      <c r="BF210" s="364">
        <f t="shared" ref="BF210" si="422">BF209/1</f>
        <v>0</v>
      </c>
      <c r="BG210" s="364">
        <f t="shared" ref="BG210" si="423">BG209/2</f>
        <v>2</v>
      </c>
      <c r="BH210" s="364">
        <f t="shared" ref="BH210" si="424">BH209/3</f>
        <v>4</v>
      </c>
      <c r="BI210" s="364">
        <f t="shared" ref="BI210" si="425">BI209/4</f>
        <v>0</v>
      </c>
      <c r="BJ210" s="364">
        <f t="shared" ref="BJ210" si="426">BJ209/1</f>
        <v>0</v>
      </c>
      <c r="BK210" s="364">
        <f t="shared" ref="BK210" si="427">BK209/2</f>
        <v>1</v>
      </c>
      <c r="BL210" s="364">
        <f t="shared" ref="BL210" si="428">BL209/3</f>
        <v>4</v>
      </c>
      <c r="BM210" s="364">
        <f t="shared" ref="BM210" si="429">BM209/4</f>
        <v>1</v>
      </c>
      <c r="BN210" s="364">
        <f t="shared" ref="BN210" si="430">BN209/1</f>
        <v>0</v>
      </c>
      <c r="BO210" s="364">
        <f t="shared" ref="BO210" si="431">BO209/2</f>
        <v>0</v>
      </c>
      <c r="BP210" s="364">
        <f t="shared" ref="BP210" si="432">BP209/3</f>
        <v>4</v>
      </c>
      <c r="BQ210" s="364">
        <f t="shared" ref="BQ210" si="433">BQ209/4</f>
        <v>2</v>
      </c>
      <c r="BR210" s="364">
        <f t="shared" ref="BR210" si="434">BR209/1</f>
        <v>0</v>
      </c>
      <c r="BS210" s="364">
        <f t="shared" ref="BS210" si="435">BS209/2</f>
        <v>0</v>
      </c>
      <c r="BT210" s="364">
        <f t="shared" ref="BT210" si="436">BT209/3</f>
        <v>4</v>
      </c>
      <c r="BU210" s="364">
        <f t="shared" ref="BU210" si="437">BU209/4</f>
        <v>2</v>
      </c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</row>
    <row r="211" spans="1:122">
      <c r="R211">
        <f>SUM(R209:U209)</f>
        <v>19</v>
      </c>
      <c r="V211">
        <f>SUM(V209:Y209)</f>
        <v>19</v>
      </c>
      <c r="Z211">
        <f>SUM(Z209:AC209)</f>
        <v>18</v>
      </c>
      <c r="AD211">
        <f>SUM(AD209:AG209)</f>
        <v>20</v>
      </c>
      <c r="AH211">
        <f>SUM(AH209:AK209)</f>
        <v>20</v>
      </c>
      <c r="AL211">
        <f>SUM(AL209:AO209)</f>
        <v>19</v>
      </c>
      <c r="AP211">
        <f>SUM(AP209:AS209)</f>
        <v>17</v>
      </c>
      <c r="AT211">
        <f>SUM(AT209:AW209)</f>
        <v>20</v>
      </c>
      <c r="AX211">
        <f>SUM(AX209:BA209)</f>
        <v>20</v>
      </c>
      <c r="BB211">
        <f>SUM(BB209:BE209)</f>
        <v>18</v>
      </c>
      <c r="BF211">
        <f>SUM(BF209:BI209)</f>
        <v>16</v>
      </c>
      <c r="BJ211">
        <f>SUM(BJ209:BM209)</f>
        <v>18</v>
      </c>
      <c r="BN211">
        <f>SUM(BN209:BQ209)</f>
        <v>20</v>
      </c>
      <c r="BR211">
        <f>SUM(BR209:BU209)</f>
        <v>20</v>
      </c>
    </row>
    <row r="212" spans="1:122">
      <c r="R212">
        <v>6</v>
      </c>
      <c r="S212">
        <v>6</v>
      </c>
      <c r="T212">
        <v>6</v>
      </c>
      <c r="U212">
        <v>6</v>
      </c>
      <c r="V212">
        <v>6</v>
      </c>
      <c r="W212">
        <v>6</v>
      </c>
      <c r="X212">
        <v>6</v>
      </c>
      <c r="Y212">
        <v>6</v>
      </c>
      <c r="Z212">
        <v>6</v>
      </c>
      <c r="AA212">
        <v>6</v>
      </c>
      <c r="AB212">
        <v>6</v>
      </c>
      <c r="AC212">
        <v>6</v>
      </c>
      <c r="AD212">
        <v>6</v>
      </c>
      <c r="AE212">
        <v>6</v>
      </c>
      <c r="AF212">
        <v>6</v>
      </c>
      <c r="AG212">
        <v>6</v>
      </c>
      <c r="AH212">
        <v>6</v>
      </c>
      <c r="AI212">
        <v>6</v>
      </c>
      <c r="AJ212">
        <v>6</v>
      </c>
      <c r="AK212">
        <v>6</v>
      </c>
      <c r="AL212">
        <v>6</v>
      </c>
      <c r="AM212">
        <v>6</v>
      </c>
      <c r="AN212">
        <v>6</v>
      </c>
      <c r="AO212">
        <v>6</v>
      </c>
      <c r="AP212">
        <v>6</v>
      </c>
      <c r="AQ212">
        <v>6</v>
      </c>
      <c r="AR212">
        <v>6</v>
      </c>
      <c r="AS212">
        <v>6</v>
      </c>
      <c r="AT212">
        <v>6</v>
      </c>
      <c r="AU212">
        <v>6</v>
      </c>
      <c r="AV212">
        <v>6</v>
      </c>
      <c r="AW212">
        <v>6</v>
      </c>
      <c r="AX212">
        <v>6</v>
      </c>
      <c r="AY212">
        <v>6</v>
      </c>
      <c r="AZ212">
        <v>6</v>
      </c>
      <c r="BA212">
        <v>6</v>
      </c>
      <c r="BB212">
        <v>6</v>
      </c>
      <c r="BC212">
        <v>6</v>
      </c>
      <c r="BD212">
        <v>6</v>
      </c>
      <c r="BE212">
        <v>6</v>
      </c>
      <c r="BF212">
        <v>6</v>
      </c>
      <c r="BG212">
        <v>6</v>
      </c>
      <c r="BH212">
        <v>6</v>
      </c>
      <c r="BI212">
        <v>6</v>
      </c>
      <c r="BJ212">
        <v>6</v>
      </c>
      <c r="BK212">
        <v>6</v>
      </c>
      <c r="BL212">
        <v>6</v>
      </c>
      <c r="BM212">
        <v>6</v>
      </c>
      <c r="BN212">
        <v>6</v>
      </c>
      <c r="BO212">
        <v>6</v>
      </c>
      <c r="BP212">
        <v>6</v>
      </c>
      <c r="BQ212">
        <v>6</v>
      </c>
      <c r="BR212">
        <v>6</v>
      </c>
      <c r="BS212">
        <v>6</v>
      </c>
      <c r="BT212">
        <v>6</v>
      </c>
      <c r="BU212">
        <v>6</v>
      </c>
    </row>
    <row r="213" spans="1:122" s="30" customFormat="1">
      <c r="R213" s="30">
        <f>R210/R212*100%</f>
        <v>0</v>
      </c>
      <c r="S213" s="30">
        <f t="shared" ref="S213:BU213" si="438">S210/S212*100%</f>
        <v>0.16666666666666666</v>
      </c>
      <c r="T213" s="30">
        <f t="shared" si="438"/>
        <v>0.5</v>
      </c>
      <c r="U213" s="30">
        <f t="shared" si="438"/>
        <v>0.33333333333333331</v>
      </c>
      <c r="V213" s="30">
        <f t="shared" si="438"/>
        <v>0</v>
      </c>
      <c r="W213" s="30">
        <f t="shared" si="438"/>
        <v>0.16666666666666666</v>
      </c>
      <c r="X213" s="30">
        <f t="shared" si="438"/>
        <v>0.5</v>
      </c>
      <c r="Y213" s="30">
        <f t="shared" si="438"/>
        <v>0.33333333333333331</v>
      </c>
      <c r="Z213" s="30">
        <f t="shared" si="438"/>
        <v>0</v>
      </c>
      <c r="AA213" s="30">
        <f t="shared" si="438"/>
        <v>0.33333333333333331</v>
      </c>
      <c r="AB213" s="30">
        <f t="shared" si="438"/>
        <v>0.33333333333333331</v>
      </c>
      <c r="AC213" s="30">
        <f t="shared" si="438"/>
        <v>0.33333333333333331</v>
      </c>
      <c r="AD213" s="30">
        <f t="shared" si="438"/>
        <v>0</v>
      </c>
      <c r="AE213" s="30">
        <f t="shared" si="438"/>
        <v>0</v>
      </c>
      <c r="AF213" s="30">
        <f t="shared" si="438"/>
        <v>0.66666666666666663</v>
      </c>
      <c r="AG213" s="30">
        <f t="shared" si="438"/>
        <v>0.33333333333333331</v>
      </c>
      <c r="AH213" s="30">
        <f t="shared" si="438"/>
        <v>0</v>
      </c>
      <c r="AI213" s="30">
        <f t="shared" si="438"/>
        <v>0</v>
      </c>
      <c r="AJ213" s="30">
        <f t="shared" si="438"/>
        <v>0.66666666666666663</v>
      </c>
      <c r="AK213" s="30">
        <f t="shared" si="438"/>
        <v>0.33333333333333331</v>
      </c>
      <c r="AL213" s="30">
        <f t="shared" si="438"/>
        <v>0</v>
      </c>
      <c r="AM213" s="30">
        <f t="shared" si="438"/>
        <v>0.16666666666666666</v>
      </c>
      <c r="AN213" s="30">
        <f t="shared" si="438"/>
        <v>0.5</v>
      </c>
      <c r="AO213" s="30">
        <f t="shared" si="438"/>
        <v>0.33333333333333331</v>
      </c>
      <c r="AP213" s="30">
        <f t="shared" si="438"/>
        <v>0</v>
      </c>
      <c r="AQ213" s="30">
        <f t="shared" si="438"/>
        <v>0.33333333333333331</v>
      </c>
      <c r="AR213" s="30">
        <f t="shared" si="438"/>
        <v>0.5</v>
      </c>
      <c r="AS213" s="30">
        <f t="shared" si="438"/>
        <v>0.16666666666666666</v>
      </c>
      <c r="AT213" s="30">
        <f t="shared" si="438"/>
        <v>0</v>
      </c>
      <c r="AU213" s="30">
        <f t="shared" si="438"/>
        <v>0</v>
      </c>
      <c r="AV213" s="30">
        <f t="shared" si="438"/>
        <v>0.66666666666666663</v>
      </c>
      <c r="AW213" s="30">
        <f t="shared" si="438"/>
        <v>0.33333333333333331</v>
      </c>
      <c r="AX213" s="30">
        <f t="shared" si="438"/>
        <v>0</v>
      </c>
      <c r="AY213" s="30">
        <f t="shared" si="438"/>
        <v>0</v>
      </c>
      <c r="AZ213" s="30">
        <f t="shared" si="438"/>
        <v>0.66666666666666663</v>
      </c>
      <c r="BA213" s="30">
        <f t="shared" si="438"/>
        <v>0.33333333333333331</v>
      </c>
      <c r="BB213" s="30">
        <f t="shared" si="438"/>
        <v>0</v>
      </c>
      <c r="BC213" s="30">
        <f t="shared" si="438"/>
        <v>0</v>
      </c>
      <c r="BD213" s="30">
        <f t="shared" si="438"/>
        <v>1</v>
      </c>
      <c r="BE213" s="30">
        <f t="shared" si="438"/>
        <v>0</v>
      </c>
      <c r="BF213" s="30">
        <f t="shared" si="438"/>
        <v>0</v>
      </c>
      <c r="BG213" s="30">
        <f t="shared" si="438"/>
        <v>0.33333333333333331</v>
      </c>
      <c r="BH213" s="30">
        <f t="shared" si="438"/>
        <v>0.66666666666666663</v>
      </c>
      <c r="BI213" s="30">
        <f t="shared" si="438"/>
        <v>0</v>
      </c>
      <c r="BJ213" s="30">
        <f t="shared" si="438"/>
        <v>0</v>
      </c>
      <c r="BK213" s="30">
        <f t="shared" si="438"/>
        <v>0.16666666666666666</v>
      </c>
      <c r="BL213" s="30">
        <f t="shared" si="438"/>
        <v>0.66666666666666663</v>
      </c>
      <c r="BM213" s="30">
        <f t="shared" si="438"/>
        <v>0.16666666666666666</v>
      </c>
      <c r="BN213" s="30">
        <f t="shared" si="438"/>
        <v>0</v>
      </c>
      <c r="BO213" s="30">
        <f t="shared" si="438"/>
        <v>0</v>
      </c>
      <c r="BP213" s="30">
        <f t="shared" si="438"/>
        <v>0.66666666666666663</v>
      </c>
      <c r="BQ213" s="30">
        <f t="shared" si="438"/>
        <v>0.33333333333333331</v>
      </c>
      <c r="BR213" s="30">
        <f t="shared" si="438"/>
        <v>0</v>
      </c>
      <c r="BS213" s="30">
        <f t="shared" si="438"/>
        <v>0</v>
      </c>
      <c r="BT213" s="30">
        <f t="shared" si="438"/>
        <v>0.66666666666666663</v>
      </c>
      <c r="BU213" s="30">
        <f t="shared" si="438"/>
        <v>0.33333333333333331</v>
      </c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</row>
    <row r="214" spans="1:122">
      <c r="R214" s="29">
        <f>SUM(R213:U213)</f>
        <v>1</v>
      </c>
      <c r="V214" s="29">
        <f>SUM(V213:Y213)</f>
        <v>1</v>
      </c>
      <c r="Z214" s="29">
        <f>SUM(Z213:AC213)</f>
        <v>1</v>
      </c>
      <c r="AD214" s="29">
        <f>SUM(AD213:AG213)</f>
        <v>1</v>
      </c>
      <c r="AH214" s="29">
        <f>SUM(AH213:AK213)</f>
        <v>1</v>
      </c>
      <c r="AL214" s="29">
        <f>SUM(AL213:AO213)</f>
        <v>1</v>
      </c>
      <c r="AP214" s="29">
        <f>SUM(AP213:AS213)</f>
        <v>0.99999999999999989</v>
      </c>
      <c r="AT214" s="29">
        <f>SUM(AT213:AW213)</f>
        <v>1</v>
      </c>
      <c r="AX214" s="29">
        <f>SUM(AX213:BA213)</f>
        <v>1</v>
      </c>
      <c r="BB214" s="29">
        <f>SUM(BB213:BE213)</f>
        <v>1</v>
      </c>
      <c r="BE214" s="29"/>
      <c r="BF214" s="29">
        <f>SUM(BF213:BI213)</f>
        <v>1</v>
      </c>
      <c r="BJ214" s="29">
        <f>SUM(BJ213:BM213)</f>
        <v>0.99999999999999989</v>
      </c>
      <c r="BN214" s="29">
        <f>SUM(BN213:BQ213)</f>
        <v>1</v>
      </c>
      <c r="BR214" s="29">
        <f>SUM(BR213:BU213)</f>
        <v>1</v>
      </c>
    </row>
    <row r="217" spans="1:122">
      <c r="A217" s="17">
        <v>153</v>
      </c>
      <c r="B217" s="334">
        <v>1</v>
      </c>
      <c r="C217" s="781" t="s">
        <v>326</v>
      </c>
      <c r="D217" s="18"/>
      <c r="E217" s="19">
        <v>1</v>
      </c>
      <c r="F217" s="20"/>
      <c r="G217" s="20"/>
      <c r="H217" s="20"/>
      <c r="I217" s="20"/>
      <c r="J217" s="20">
        <v>1</v>
      </c>
      <c r="K217" s="20"/>
      <c r="L217" s="20"/>
      <c r="M217" s="20"/>
      <c r="N217" s="20"/>
      <c r="O217" s="20"/>
      <c r="P217" s="19"/>
      <c r="Q217" s="19"/>
      <c r="R217" s="145"/>
      <c r="S217" s="145"/>
      <c r="T217" s="145">
        <v>3</v>
      </c>
      <c r="U217" s="145"/>
      <c r="V217" s="10"/>
      <c r="W217" s="10"/>
      <c r="X217" s="10">
        <v>3</v>
      </c>
      <c r="Y217" s="10"/>
      <c r="Z217" s="146"/>
      <c r="AA217" s="146"/>
      <c r="AB217" s="146">
        <v>3</v>
      </c>
      <c r="AC217" s="146"/>
      <c r="AD217" s="147"/>
      <c r="AE217" s="147"/>
      <c r="AF217" s="147">
        <v>3</v>
      </c>
      <c r="AG217" s="147"/>
      <c r="AH217" s="148"/>
      <c r="AI217" s="148"/>
      <c r="AJ217" s="148">
        <v>3</v>
      </c>
      <c r="AK217" s="148"/>
      <c r="AL217" s="149"/>
      <c r="AM217" s="149"/>
      <c r="AN217" s="149">
        <v>3</v>
      </c>
      <c r="AO217" s="149"/>
      <c r="AP217" s="10"/>
      <c r="AQ217" s="10"/>
      <c r="AR217" s="10">
        <v>3</v>
      </c>
      <c r="AS217" s="10"/>
      <c r="AT217" s="150"/>
      <c r="AU217" s="150"/>
      <c r="AV217" s="150">
        <v>3</v>
      </c>
      <c r="AW217" s="150"/>
      <c r="AX217" s="145"/>
      <c r="AY217" s="145"/>
      <c r="AZ217" s="145">
        <v>3</v>
      </c>
      <c r="BA217" s="145"/>
      <c r="BB217" s="10"/>
      <c r="BC217" s="10"/>
      <c r="BD217" s="10">
        <v>3</v>
      </c>
      <c r="BE217" s="10"/>
      <c r="BF217" s="146"/>
      <c r="BG217" s="146"/>
      <c r="BH217" s="146">
        <v>3</v>
      </c>
      <c r="BI217" s="146"/>
      <c r="BJ217" s="147"/>
      <c r="BK217" s="147"/>
      <c r="BL217" s="147">
        <v>3</v>
      </c>
      <c r="BM217" s="147"/>
      <c r="BN217" s="148"/>
      <c r="BO217" s="148"/>
      <c r="BP217" s="148">
        <v>3</v>
      </c>
      <c r="BQ217" s="148"/>
      <c r="BR217" s="149"/>
      <c r="BS217" s="149"/>
      <c r="BT217" s="149">
        <v>3</v>
      </c>
      <c r="BU217" s="149"/>
    </row>
    <row r="218" spans="1:122">
      <c r="A218" s="17">
        <v>154</v>
      </c>
      <c r="B218" s="334">
        <v>2</v>
      </c>
      <c r="C218" s="781"/>
      <c r="D218" s="18">
        <v>1</v>
      </c>
      <c r="E218" s="19"/>
      <c r="F218" s="20"/>
      <c r="G218" s="20"/>
      <c r="H218" s="20">
        <v>1</v>
      </c>
      <c r="I218" s="20"/>
      <c r="J218" s="20"/>
      <c r="K218" s="20"/>
      <c r="L218" s="20"/>
      <c r="M218" s="20"/>
      <c r="N218" s="20"/>
      <c r="O218" s="20"/>
      <c r="P218" s="19"/>
      <c r="Q218" s="19"/>
      <c r="R218" s="145"/>
      <c r="S218" s="145"/>
      <c r="T218" s="145">
        <v>3</v>
      </c>
      <c r="U218" s="145"/>
      <c r="V218" s="10"/>
      <c r="W218" s="10"/>
      <c r="X218" s="10">
        <v>3</v>
      </c>
      <c r="Y218" s="10"/>
      <c r="Z218" s="146"/>
      <c r="AA218" s="146"/>
      <c r="AB218" s="146">
        <v>3</v>
      </c>
      <c r="AC218" s="146"/>
      <c r="AD218" s="147"/>
      <c r="AE218" s="147"/>
      <c r="AF218" s="147">
        <v>3</v>
      </c>
      <c r="AG218" s="147"/>
      <c r="AH218" s="148"/>
      <c r="AI218" s="148"/>
      <c r="AJ218" s="148">
        <v>3</v>
      </c>
      <c r="AK218" s="148"/>
      <c r="AL218" s="149"/>
      <c r="AM218" s="149"/>
      <c r="AN218" s="149">
        <v>3</v>
      </c>
      <c r="AO218" s="149"/>
      <c r="AP218" s="10"/>
      <c r="AQ218" s="10"/>
      <c r="AR218" s="10">
        <v>3</v>
      </c>
      <c r="AS218" s="10"/>
      <c r="AT218" s="150"/>
      <c r="AU218" s="150"/>
      <c r="AV218" s="150">
        <v>3</v>
      </c>
      <c r="AW218" s="150"/>
      <c r="AX218" s="145"/>
      <c r="AY218" s="145"/>
      <c r="AZ218" s="145">
        <v>3</v>
      </c>
      <c r="BA218" s="145"/>
      <c r="BB218" s="10"/>
      <c r="BC218" s="10"/>
      <c r="BD218" s="10">
        <v>3</v>
      </c>
      <c r="BE218" s="10"/>
      <c r="BF218" s="146"/>
      <c r="BG218" s="146"/>
      <c r="BH218" s="146">
        <v>3</v>
      </c>
      <c r="BI218" s="146"/>
      <c r="BJ218" s="147"/>
      <c r="BK218" s="147"/>
      <c r="BL218" s="147">
        <v>3</v>
      </c>
      <c r="BM218" s="147"/>
      <c r="BN218" s="148"/>
      <c r="BO218" s="148"/>
      <c r="BP218" s="148">
        <v>3</v>
      </c>
      <c r="BQ218" s="148"/>
      <c r="BR218" s="149"/>
      <c r="BS218" s="149"/>
      <c r="BT218" s="149">
        <v>3</v>
      </c>
      <c r="BU218" s="149"/>
    </row>
    <row r="219" spans="1:122">
      <c r="A219" s="17">
        <v>155</v>
      </c>
      <c r="B219" s="334">
        <v>3</v>
      </c>
      <c r="C219" s="781"/>
      <c r="D219" s="18"/>
      <c r="E219" s="19">
        <v>1</v>
      </c>
      <c r="F219" s="20"/>
      <c r="G219" s="20"/>
      <c r="H219" s="20"/>
      <c r="I219" s="20">
        <v>1</v>
      </c>
      <c r="J219" s="20"/>
      <c r="K219" s="20"/>
      <c r="L219" s="20"/>
      <c r="M219" s="20"/>
      <c r="N219" s="20"/>
      <c r="O219" s="20"/>
      <c r="P219" s="19"/>
      <c r="Q219" s="19"/>
      <c r="R219" s="145"/>
      <c r="S219" s="145"/>
      <c r="T219" s="145">
        <v>3</v>
      </c>
      <c r="U219" s="145"/>
      <c r="V219" s="10"/>
      <c r="W219" s="10"/>
      <c r="X219" s="10">
        <v>3</v>
      </c>
      <c r="Y219" s="10"/>
      <c r="Z219" s="146"/>
      <c r="AA219" s="146"/>
      <c r="AB219" s="146">
        <v>3</v>
      </c>
      <c r="AC219" s="146"/>
      <c r="AD219" s="147"/>
      <c r="AE219" s="147"/>
      <c r="AF219" s="147">
        <v>3</v>
      </c>
      <c r="AG219" s="147"/>
      <c r="AH219" s="148"/>
      <c r="AI219" s="148"/>
      <c r="AJ219" s="148">
        <v>3</v>
      </c>
      <c r="AK219" s="148"/>
      <c r="AL219" s="149"/>
      <c r="AM219" s="149"/>
      <c r="AN219" s="149">
        <v>3</v>
      </c>
      <c r="AO219" s="149"/>
      <c r="AP219" s="10"/>
      <c r="AQ219" s="10"/>
      <c r="AR219" s="10">
        <v>3</v>
      </c>
      <c r="AS219" s="10"/>
      <c r="AT219" s="150"/>
      <c r="AU219" s="150"/>
      <c r="AV219" s="150">
        <v>3</v>
      </c>
      <c r="AW219" s="150"/>
      <c r="AX219" s="145"/>
      <c r="AY219" s="145"/>
      <c r="AZ219" s="145">
        <v>3</v>
      </c>
      <c r="BA219" s="145"/>
      <c r="BB219" s="10"/>
      <c r="BC219" s="10"/>
      <c r="BD219" s="10">
        <v>3</v>
      </c>
      <c r="BE219" s="10"/>
      <c r="BF219" s="146"/>
      <c r="BG219" s="146"/>
      <c r="BH219" s="146">
        <v>3</v>
      </c>
      <c r="BI219" s="146"/>
      <c r="BJ219" s="147"/>
      <c r="BK219" s="147">
        <v>2</v>
      </c>
      <c r="BL219" s="147"/>
      <c r="BM219" s="147"/>
      <c r="BN219" s="148"/>
      <c r="BO219" s="148"/>
      <c r="BP219" s="148">
        <v>3</v>
      </c>
      <c r="BQ219" s="148"/>
      <c r="BR219" s="149"/>
      <c r="BS219" s="149"/>
      <c r="BT219" s="149">
        <v>3</v>
      </c>
      <c r="BU219" s="149"/>
    </row>
    <row r="220" spans="1:122">
      <c r="A220" s="17">
        <v>156</v>
      </c>
      <c r="B220" s="334">
        <v>4</v>
      </c>
      <c r="C220" s="781"/>
      <c r="D220" s="18">
        <v>1</v>
      </c>
      <c r="E220" s="19"/>
      <c r="F220" s="20"/>
      <c r="G220" s="20">
        <v>1</v>
      </c>
      <c r="H220" s="20"/>
      <c r="I220" s="20"/>
      <c r="J220" s="20"/>
      <c r="K220" s="20"/>
      <c r="L220" s="20"/>
      <c r="M220" s="20"/>
      <c r="N220" s="20"/>
      <c r="O220" s="20"/>
      <c r="P220" s="19"/>
      <c r="Q220" s="19"/>
      <c r="R220" s="145"/>
      <c r="S220" s="145"/>
      <c r="T220" s="145">
        <v>3</v>
      </c>
      <c r="U220" s="145"/>
      <c r="V220" s="10"/>
      <c r="W220" s="10"/>
      <c r="X220" s="10">
        <v>3</v>
      </c>
      <c r="Y220" s="10"/>
      <c r="Z220" s="146"/>
      <c r="AA220" s="146"/>
      <c r="AB220" s="146">
        <v>3</v>
      </c>
      <c r="AC220" s="146"/>
      <c r="AD220" s="147"/>
      <c r="AE220" s="147"/>
      <c r="AF220" s="147">
        <v>3</v>
      </c>
      <c r="AG220" s="147"/>
      <c r="AH220" s="148"/>
      <c r="AI220" s="148"/>
      <c r="AJ220" s="148">
        <v>3</v>
      </c>
      <c r="AK220" s="148"/>
      <c r="AL220" s="149"/>
      <c r="AM220" s="149"/>
      <c r="AN220" s="149">
        <v>3</v>
      </c>
      <c r="AO220" s="149"/>
      <c r="AP220" s="10"/>
      <c r="AQ220" s="10"/>
      <c r="AR220" s="10">
        <v>3</v>
      </c>
      <c r="AS220" s="10"/>
      <c r="AT220" s="150"/>
      <c r="AU220" s="150"/>
      <c r="AV220" s="150">
        <v>3</v>
      </c>
      <c r="AW220" s="150"/>
      <c r="AX220" s="145"/>
      <c r="AY220" s="145"/>
      <c r="AZ220" s="145">
        <v>3</v>
      </c>
      <c r="BA220" s="145"/>
      <c r="BB220" s="10"/>
      <c r="BC220" s="10"/>
      <c r="BD220" s="10">
        <v>3</v>
      </c>
      <c r="BE220" s="10"/>
      <c r="BF220" s="146"/>
      <c r="BG220" s="146"/>
      <c r="BH220" s="146">
        <v>3</v>
      </c>
      <c r="BI220" s="146"/>
      <c r="BJ220" s="147"/>
      <c r="BK220" s="147"/>
      <c r="BL220" s="147">
        <v>3</v>
      </c>
      <c r="BM220" s="147"/>
      <c r="BN220" s="148"/>
      <c r="BO220" s="148"/>
      <c r="BP220" s="148">
        <v>3</v>
      </c>
      <c r="BQ220" s="148"/>
      <c r="BR220" s="149"/>
      <c r="BS220" s="149"/>
      <c r="BT220" s="149">
        <v>3</v>
      </c>
      <c r="BU220" s="149"/>
    </row>
    <row r="221" spans="1:122">
      <c r="A221" s="17">
        <v>157</v>
      </c>
      <c r="B221" s="334">
        <v>5</v>
      </c>
      <c r="C221" s="781"/>
      <c r="D221" s="18"/>
      <c r="E221" s="19">
        <v>1</v>
      </c>
      <c r="F221" s="20"/>
      <c r="G221" s="20"/>
      <c r="H221" s="20">
        <v>1</v>
      </c>
      <c r="I221" s="20"/>
      <c r="J221" s="20"/>
      <c r="K221" s="20"/>
      <c r="L221" s="20"/>
      <c r="M221" s="20"/>
      <c r="N221" s="20"/>
      <c r="O221" s="20"/>
      <c r="P221" s="19"/>
      <c r="Q221" s="19"/>
      <c r="R221" s="145"/>
      <c r="S221" s="145"/>
      <c r="T221" s="145">
        <v>3</v>
      </c>
      <c r="U221" s="145"/>
      <c r="V221" s="10"/>
      <c r="W221" s="10"/>
      <c r="X221" s="10">
        <v>3</v>
      </c>
      <c r="Y221" s="10"/>
      <c r="Z221" s="146"/>
      <c r="AA221" s="146"/>
      <c r="AB221" s="146"/>
      <c r="AC221" s="146">
        <v>4</v>
      </c>
      <c r="AD221" s="147"/>
      <c r="AE221" s="147"/>
      <c r="AF221" s="147">
        <v>3</v>
      </c>
      <c r="AG221" s="147"/>
      <c r="AH221" s="148"/>
      <c r="AI221" s="148"/>
      <c r="AJ221" s="148">
        <v>3</v>
      </c>
      <c r="AK221" s="148"/>
      <c r="AL221" s="149"/>
      <c r="AM221" s="149"/>
      <c r="AN221" s="149">
        <v>3</v>
      </c>
      <c r="AO221" s="149"/>
      <c r="AP221" s="10"/>
      <c r="AQ221" s="10"/>
      <c r="AR221" s="10"/>
      <c r="AS221" s="10">
        <v>4</v>
      </c>
      <c r="AT221" s="150"/>
      <c r="AU221" s="150"/>
      <c r="AV221" s="150">
        <v>3</v>
      </c>
      <c r="AW221" s="150"/>
      <c r="AX221" s="145"/>
      <c r="AY221" s="145"/>
      <c r="AZ221" s="145">
        <v>3</v>
      </c>
      <c r="BA221" s="145"/>
      <c r="BB221" s="10"/>
      <c r="BC221" s="10"/>
      <c r="BD221" s="10">
        <v>3</v>
      </c>
      <c r="BE221" s="10"/>
      <c r="BF221" s="146"/>
      <c r="BG221" s="146"/>
      <c r="BH221" s="146"/>
      <c r="BI221" s="146">
        <v>4</v>
      </c>
      <c r="BJ221" s="147"/>
      <c r="BK221" s="147">
        <v>2</v>
      </c>
      <c r="BL221" s="147"/>
      <c r="BM221" s="147"/>
      <c r="BN221" s="148"/>
      <c r="BO221" s="148"/>
      <c r="BP221" s="148">
        <v>3</v>
      </c>
      <c r="BQ221" s="148"/>
      <c r="BR221" s="149"/>
      <c r="BS221" s="149"/>
      <c r="BT221" s="149">
        <v>3</v>
      </c>
      <c r="BU221" s="149"/>
    </row>
    <row r="222" spans="1:122">
      <c r="A222" s="346">
        <v>158</v>
      </c>
      <c r="B222" s="334">
        <v>6</v>
      </c>
      <c r="C222" s="781"/>
      <c r="D222" s="340"/>
      <c r="E222" s="347">
        <v>1</v>
      </c>
      <c r="F222" s="348"/>
      <c r="G222" s="348"/>
      <c r="H222" s="348">
        <v>1</v>
      </c>
      <c r="I222" s="348"/>
      <c r="J222" s="348"/>
      <c r="K222" s="348"/>
      <c r="L222" s="348"/>
      <c r="M222" s="348"/>
      <c r="N222" s="348"/>
      <c r="O222" s="348"/>
      <c r="P222" s="347"/>
      <c r="Q222" s="347"/>
      <c r="R222" s="357"/>
      <c r="S222" s="357"/>
      <c r="T222" s="357">
        <v>3</v>
      </c>
      <c r="U222" s="357"/>
      <c r="V222" s="358"/>
      <c r="W222" s="358"/>
      <c r="X222" s="358">
        <v>3</v>
      </c>
      <c r="Y222" s="358"/>
      <c r="Z222" s="359"/>
      <c r="AA222" s="359"/>
      <c r="AB222" s="359"/>
      <c r="AC222" s="359">
        <v>4</v>
      </c>
      <c r="AD222" s="360"/>
      <c r="AE222" s="360"/>
      <c r="AF222" s="360">
        <v>3</v>
      </c>
      <c r="AG222" s="360"/>
      <c r="AH222" s="361"/>
      <c r="AI222" s="361"/>
      <c r="AJ222" s="361">
        <v>3</v>
      </c>
      <c r="AK222" s="361"/>
      <c r="AL222" s="362"/>
      <c r="AM222" s="362"/>
      <c r="AN222" s="362">
        <v>3</v>
      </c>
      <c r="AO222" s="362"/>
      <c r="AP222" s="358"/>
      <c r="AQ222" s="358"/>
      <c r="AR222" s="358"/>
      <c r="AS222" s="358">
        <v>4</v>
      </c>
      <c r="AT222" s="363"/>
      <c r="AU222" s="363"/>
      <c r="AV222" s="363">
        <v>3</v>
      </c>
      <c r="AW222" s="363"/>
      <c r="AX222" s="357"/>
      <c r="AY222" s="357"/>
      <c r="AZ222" s="357">
        <v>3</v>
      </c>
      <c r="BA222" s="357"/>
      <c r="BB222" s="358"/>
      <c r="BC222" s="358"/>
      <c r="BD222" s="358">
        <v>3</v>
      </c>
      <c r="BE222" s="358"/>
      <c r="BF222" s="359"/>
      <c r="BG222" s="359"/>
      <c r="BH222" s="359">
        <v>3</v>
      </c>
      <c r="BI222" s="359"/>
      <c r="BJ222" s="360"/>
      <c r="BK222" s="360"/>
      <c r="BL222" s="360"/>
      <c r="BM222" s="360">
        <v>4</v>
      </c>
      <c r="BN222" s="361"/>
      <c r="BO222" s="361"/>
      <c r="BP222" s="361">
        <v>3</v>
      </c>
      <c r="BQ222" s="361"/>
      <c r="BR222" s="362"/>
      <c r="BS222" s="362"/>
      <c r="BT222" s="362">
        <v>3</v>
      </c>
      <c r="BU222" s="362"/>
    </row>
    <row r="223" spans="1:122" s="356" customFormat="1">
      <c r="B223" s="364"/>
      <c r="C223" s="365"/>
      <c r="D223" s="356">
        <f>SUM(D217:D222)</f>
        <v>2</v>
      </c>
      <c r="E223" s="356">
        <f t="shared" ref="E223:BP223" si="439">SUM(E217:E222)</f>
        <v>4</v>
      </c>
      <c r="F223" s="356">
        <f t="shared" si="439"/>
        <v>0</v>
      </c>
      <c r="G223" s="356">
        <f t="shared" si="439"/>
        <v>1</v>
      </c>
      <c r="H223" s="356">
        <f t="shared" si="439"/>
        <v>3</v>
      </c>
      <c r="I223" s="356">
        <f t="shared" si="439"/>
        <v>1</v>
      </c>
      <c r="J223" s="356">
        <f t="shared" si="439"/>
        <v>1</v>
      </c>
      <c r="K223" s="356">
        <f t="shared" si="439"/>
        <v>0</v>
      </c>
      <c r="L223" s="356">
        <f t="shared" si="439"/>
        <v>0</v>
      </c>
      <c r="M223" s="356">
        <f t="shared" si="439"/>
        <v>0</v>
      </c>
      <c r="N223" s="356">
        <f t="shared" si="439"/>
        <v>0</v>
      </c>
      <c r="O223" s="356">
        <f t="shared" si="439"/>
        <v>0</v>
      </c>
      <c r="P223" s="356">
        <f t="shared" si="439"/>
        <v>0</v>
      </c>
      <c r="Q223" s="356">
        <f t="shared" si="439"/>
        <v>0</v>
      </c>
      <c r="R223" s="356">
        <f t="shared" si="439"/>
        <v>0</v>
      </c>
      <c r="S223" s="356">
        <f t="shared" si="439"/>
        <v>0</v>
      </c>
      <c r="T223" s="356">
        <f t="shared" si="439"/>
        <v>18</v>
      </c>
      <c r="U223" s="356">
        <f t="shared" si="439"/>
        <v>0</v>
      </c>
      <c r="V223" s="356">
        <f t="shared" si="439"/>
        <v>0</v>
      </c>
      <c r="W223" s="356">
        <f t="shared" si="439"/>
        <v>0</v>
      </c>
      <c r="X223" s="356">
        <f t="shared" si="439"/>
        <v>18</v>
      </c>
      <c r="Y223" s="356">
        <f t="shared" si="439"/>
        <v>0</v>
      </c>
      <c r="Z223" s="356">
        <f t="shared" si="439"/>
        <v>0</v>
      </c>
      <c r="AA223" s="356">
        <f t="shared" si="439"/>
        <v>0</v>
      </c>
      <c r="AB223" s="356">
        <f t="shared" si="439"/>
        <v>12</v>
      </c>
      <c r="AC223" s="356">
        <f t="shared" si="439"/>
        <v>8</v>
      </c>
      <c r="AD223" s="356">
        <f t="shared" si="439"/>
        <v>0</v>
      </c>
      <c r="AE223" s="356">
        <f t="shared" si="439"/>
        <v>0</v>
      </c>
      <c r="AF223" s="356">
        <f t="shared" si="439"/>
        <v>18</v>
      </c>
      <c r="AG223" s="356">
        <f t="shared" si="439"/>
        <v>0</v>
      </c>
      <c r="AH223" s="356">
        <f t="shared" si="439"/>
        <v>0</v>
      </c>
      <c r="AI223" s="356">
        <f t="shared" si="439"/>
        <v>0</v>
      </c>
      <c r="AJ223" s="356">
        <f t="shared" si="439"/>
        <v>18</v>
      </c>
      <c r="AK223" s="356">
        <f t="shared" si="439"/>
        <v>0</v>
      </c>
      <c r="AL223" s="356">
        <f t="shared" si="439"/>
        <v>0</v>
      </c>
      <c r="AM223" s="356">
        <f t="shared" si="439"/>
        <v>0</v>
      </c>
      <c r="AN223" s="356">
        <f t="shared" si="439"/>
        <v>18</v>
      </c>
      <c r="AO223" s="356">
        <f t="shared" si="439"/>
        <v>0</v>
      </c>
      <c r="AP223" s="356">
        <f t="shared" si="439"/>
        <v>0</v>
      </c>
      <c r="AQ223" s="356">
        <f t="shared" si="439"/>
        <v>0</v>
      </c>
      <c r="AR223" s="356">
        <f t="shared" si="439"/>
        <v>12</v>
      </c>
      <c r="AS223" s="356">
        <f t="shared" si="439"/>
        <v>8</v>
      </c>
      <c r="AT223" s="356">
        <f t="shared" si="439"/>
        <v>0</v>
      </c>
      <c r="AU223" s="356">
        <f t="shared" si="439"/>
        <v>0</v>
      </c>
      <c r="AV223" s="356">
        <f t="shared" si="439"/>
        <v>18</v>
      </c>
      <c r="AW223" s="356">
        <f t="shared" si="439"/>
        <v>0</v>
      </c>
      <c r="AX223" s="356">
        <f t="shared" si="439"/>
        <v>0</v>
      </c>
      <c r="AY223" s="356">
        <f t="shared" si="439"/>
        <v>0</v>
      </c>
      <c r="AZ223" s="356">
        <f t="shared" si="439"/>
        <v>18</v>
      </c>
      <c r="BA223" s="356">
        <f t="shared" si="439"/>
        <v>0</v>
      </c>
      <c r="BB223" s="356">
        <f t="shared" si="439"/>
        <v>0</v>
      </c>
      <c r="BC223" s="356">
        <f t="shared" si="439"/>
        <v>0</v>
      </c>
      <c r="BD223" s="356">
        <f t="shared" si="439"/>
        <v>18</v>
      </c>
      <c r="BE223" s="356">
        <f t="shared" si="439"/>
        <v>0</v>
      </c>
      <c r="BF223" s="356">
        <f t="shared" si="439"/>
        <v>0</v>
      </c>
      <c r="BG223" s="356">
        <f t="shared" si="439"/>
        <v>0</v>
      </c>
      <c r="BH223" s="356">
        <f t="shared" si="439"/>
        <v>15</v>
      </c>
      <c r="BI223" s="356">
        <f t="shared" si="439"/>
        <v>4</v>
      </c>
      <c r="BJ223" s="356">
        <f t="shared" si="439"/>
        <v>0</v>
      </c>
      <c r="BK223" s="356">
        <f t="shared" si="439"/>
        <v>4</v>
      </c>
      <c r="BL223" s="356">
        <f t="shared" si="439"/>
        <v>9</v>
      </c>
      <c r="BM223" s="356">
        <f t="shared" si="439"/>
        <v>4</v>
      </c>
      <c r="BN223" s="356">
        <f t="shared" si="439"/>
        <v>0</v>
      </c>
      <c r="BO223" s="356">
        <f t="shared" si="439"/>
        <v>0</v>
      </c>
      <c r="BP223" s="356">
        <f t="shared" si="439"/>
        <v>18</v>
      </c>
      <c r="BQ223" s="356">
        <f t="shared" ref="BQ223:BU223" si="440">SUM(BQ217:BQ222)</f>
        <v>0</v>
      </c>
      <c r="BR223" s="356">
        <f t="shared" si="440"/>
        <v>0</v>
      </c>
      <c r="BS223" s="356">
        <f t="shared" si="440"/>
        <v>0</v>
      </c>
      <c r="BT223" s="356">
        <f t="shared" si="440"/>
        <v>18</v>
      </c>
      <c r="BU223" s="356">
        <f t="shared" si="440"/>
        <v>0</v>
      </c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</row>
    <row r="224" spans="1:122" s="356" customFormat="1">
      <c r="B224" s="364"/>
      <c r="C224" s="365"/>
      <c r="R224" s="364">
        <f>R223/1</f>
        <v>0</v>
      </c>
      <c r="S224" s="364">
        <f>S223/2</f>
        <v>0</v>
      </c>
      <c r="T224" s="364">
        <f>T223/3</f>
        <v>6</v>
      </c>
      <c r="U224" s="364">
        <f>U223/4</f>
        <v>0</v>
      </c>
      <c r="V224" s="364">
        <f>V223/1</f>
        <v>0</v>
      </c>
      <c r="W224" s="364">
        <f>W223/2</f>
        <v>0</v>
      </c>
      <c r="X224" s="364">
        <f>X223/3</f>
        <v>6</v>
      </c>
      <c r="Y224" s="364">
        <f>Y223/4</f>
        <v>0</v>
      </c>
      <c r="Z224" s="364">
        <f>Z223/1</f>
        <v>0</v>
      </c>
      <c r="AA224" s="364">
        <f>AA223/2</f>
        <v>0</v>
      </c>
      <c r="AB224" s="364">
        <f>AB223/3</f>
        <v>4</v>
      </c>
      <c r="AC224" s="364">
        <f>AC223/4</f>
        <v>2</v>
      </c>
      <c r="AD224" s="364">
        <f>AD223/1</f>
        <v>0</v>
      </c>
      <c r="AE224" s="364">
        <f>AE223/2</f>
        <v>0</v>
      </c>
      <c r="AF224" s="364">
        <f>AF223/3</f>
        <v>6</v>
      </c>
      <c r="AG224" s="364">
        <f>AG223/4</f>
        <v>0</v>
      </c>
      <c r="AH224" s="364">
        <f>AH223/1</f>
        <v>0</v>
      </c>
      <c r="AI224" s="364">
        <f>AI223/2</f>
        <v>0</v>
      </c>
      <c r="AJ224" s="364">
        <f>AJ223/3</f>
        <v>6</v>
      </c>
      <c r="AK224" s="364">
        <f>AK223/4</f>
        <v>0</v>
      </c>
      <c r="AL224" s="364">
        <f>AL223/1</f>
        <v>0</v>
      </c>
      <c r="AM224" s="364">
        <f>AM223/2</f>
        <v>0</v>
      </c>
      <c r="AN224" s="364">
        <f>AN223/3</f>
        <v>6</v>
      </c>
      <c r="AO224" s="364">
        <f>AO223/4</f>
        <v>0</v>
      </c>
      <c r="AP224" s="364">
        <f>AP223/1</f>
        <v>0</v>
      </c>
      <c r="AQ224" s="364">
        <f>AQ223/2</f>
        <v>0</v>
      </c>
      <c r="AR224" s="364">
        <f>AR223/3</f>
        <v>4</v>
      </c>
      <c r="AS224" s="364">
        <f>AS223/4</f>
        <v>2</v>
      </c>
      <c r="AT224" s="364">
        <f t="shared" ref="AT224" si="441">AT223/1</f>
        <v>0</v>
      </c>
      <c r="AU224" s="364">
        <f t="shared" ref="AU224" si="442">AU223/2</f>
        <v>0</v>
      </c>
      <c r="AV224" s="364">
        <f t="shared" ref="AV224" si="443">AV223/3</f>
        <v>6</v>
      </c>
      <c r="AW224" s="364">
        <f t="shared" ref="AW224" si="444">AW223/4</f>
        <v>0</v>
      </c>
      <c r="AX224" s="364">
        <f t="shared" ref="AX224" si="445">AX223/1</f>
        <v>0</v>
      </c>
      <c r="AY224" s="364">
        <f t="shared" ref="AY224" si="446">AY223/2</f>
        <v>0</v>
      </c>
      <c r="AZ224" s="364">
        <f t="shared" ref="AZ224" si="447">AZ223/3</f>
        <v>6</v>
      </c>
      <c r="BA224" s="364">
        <f t="shared" ref="BA224" si="448">BA223/4</f>
        <v>0</v>
      </c>
      <c r="BB224" s="364">
        <f t="shared" ref="BB224" si="449">BB223/1</f>
        <v>0</v>
      </c>
      <c r="BC224" s="364">
        <f t="shared" ref="BC224" si="450">BC223/2</f>
        <v>0</v>
      </c>
      <c r="BD224" s="364">
        <f t="shared" ref="BD224" si="451">BD223/3</f>
        <v>6</v>
      </c>
      <c r="BE224" s="364">
        <f t="shared" ref="BE224" si="452">BE223/4</f>
        <v>0</v>
      </c>
      <c r="BF224" s="364">
        <f t="shared" ref="BF224" si="453">BF223/1</f>
        <v>0</v>
      </c>
      <c r="BG224" s="364">
        <f t="shared" ref="BG224" si="454">BG223/2</f>
        <v>0</v>
      </c>
      <c r="BH224" s="364">
        <f t="shared" ref="BH224" si="455">BH223/3</f>
        <v>5</v>
      </c>
      <c r="BI224" s="364">
        <f t="shared" ref="BI224" si="456">BI223/4</f>
        <v>1</v>
      </c>
      <c r="BJ224" s="364">
        <f t="shared" ref="BJ224" si="457">BJ223/1</f>
        <v>0</v>
      </c>
      <c r="BK224" s="364">
        <f t="shared" ref="BK224" si="458">BK223/2</f>
        <v>2</v>
      </c>
      <c r="BL224" s="364">
        <f t="shared" ref="BL224" si="459">BL223/3</f>
        <v>3</v>
      </c>
      <c r="BM224" s="364">
        <f t="shared" ref="BM224" si="460">BM223/4</f>
        <v>1</v>
      </c>
      <c r="BN224" s="364">
        <f t="shared" ref="BN224" si="461">BN223/1</f>
        <v>0</v>
      </c>
      <c r="BO224" s="364">
        <f t="shared" ref="BO224" si="462">BO223/2</f>
        <v>0</v>
      </c>
      <c r="BP224" s="364">
        <f t="shared" ref="BP224" si="463">BP223/3</f>
        <v>6</v>
      </c>
      <c r="BQ224" s="364">
        <f t="shared" ref="BQ224" si="464">BQ223/4</f>
        <v>0</v>
      </c>
      <c r="BR224" s="364">
        <f t="shared" ref="BR224" si="465">BR223/1</f>
        <v>0</v>
      </c>
      <c r="BS224" s="364">
        <f t="shared" ref="BS224" si="466">BS223/2</f>
        <v>0</v>
      </c>
      <c r="BT224" s="364">
        <f t="shared" ref="BT224" si="467">BT223/3</f>
        <v>6</v>
      </c>
      <c r="BU224" s="364">
        <f t="shared" ref="BU224" si="468">BU223/4</f>
        <v>0</v>
      </c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</row>
    <row r="225" spans="1:122">
      <c r="R225">
        <f>SUM(R223:U223)</f>
        <v>18</v>
      </c>
      <c r="V225">
        <f>SUM(V223:Y223)</f>
        <v>18</v>
      </c>
      <c r="Z225">
        <f>SUM(Z223:AC223)</f>
        <v>20</v>
      </c>
      <c r="AD225">
        <f>SUM(AD223:AG223)</f>
        <v>18</v>
      </c>
      <c r="AH225">
        <f>SUM(AH223:AK223)</f>
        <v>18</v>
      </c>
      <c r="AL225">
        <f>SUM(AL223:AO223)</f>
        <v>18</v>
      </c>
      <c r="AP225">
        <f>SUM(AP223:AS223)</f>
        <v>20</v>
      </c>
      <c r="AT225">
        <f>SUM(AT223:AW223)</f>
        <v>18</v>
      </c>
      <c r="AX225">
        <f>SUM(AX223:BA223)</f>
        <v>18</v>
      </c>
      <c r="BB225">
        <f>SUM(BB223:BE223)</f>
        <v>18</v>
      </c>
      <c r="BF225">
        <f>SUM(BF223:BI223)</f>
        <v>19</v>
      </c>
      <c r="BJ225">
        <f>SUM(BJ223:BM223)</f>
        <v>17</v>
      </c>
      <c r="BN225">
        <f>SUM(BN223:BQ223)</f>
        <v>18</v>
      </c>
      <c r="BR225">
        <f>SUM(BR223:BU223)</f>
        <v>18</v>
      </c>
    </row>
    <row r="226" spans="1:122">
      <c r="R226">
        <v>6</v>
      </c>
      <c r="S226">
        <v>6</v>
      </c>
      <c r="T226">
        <v>6</v>
      </c>
      <c r="U226">
        <v>6</v>
      </c>
      <c r="V226">
        <v>6</v>
      </c>
      <c r="W226">
        <v>6</v>
      </c>
      <c r="X226">
        <v>6</v>
      </c>
      <c r="Y226">
        <v>6</v>
      </c>
      <c r="Z226">
        <v>6</v>
      </c>
      <c r="AA226">
        <v>6</v>
      </c>
      <c r="AB226">
        <v>6</v>
      </c>
      <c r="AC226">
        <v>6</v>
      </c>
      <c r="AD226">
        <v>6</v>
      </c>
      <c r="AE226">
        <v>6</v>
      </c>
      <c r="AF226">
        <v>6</v>
      </c>
      <c r="AG226">
        <v>6</v>
      </c>
      <c r="AH226">
        <v>6</v>
      </c>
      <c r="AI226">
        <v>6</v>
      </c>
      <c r="AJ226">
        <v>6</v>
      </c>
      <c r="AK226">
        <v>6</v>
      </c>
      <c r="AL226">
        <v>6</v>
      </c>
      <c r="AM226">
        <v>6</v>
      </c>
      <c r="AN226">
        <v>6</v>
      </c>
      <c r="AO226">
        <v>6</v>
      </c>
      <c r="AP226">
        <v>6</v>
      </c>
      <c r="AQ226">
        <v>6</v>
      </c>
      <c r="AR226">
        <v>6</v>
      </c>
      <c r="AS226">
        <v>6</v>
      </c>
      <c r="AT226">
        <v>6</v>
      </c>
      <c r="AU226">
        <v>6</v>
      </c>
      <c r="AV226">
        <v>6</v>
      </c>
      <c r="AW226">
        <v>6</v>
      </c>
      <c r="AX226">
        <v>6</v>
      </c>
      <c r="AY226">
        <v>6</v>
      </c>
      <c r="AZ226">
        <v>6</v>
      </c>
      <c r="BA226">
        <v>6</v>
      </c>
      <c r="BB226">
        <v>6</v>
      </c>
      <c r="BC226">
        <v>6</v>
      </c>
      <c r="BD226">
        <v>6</v>
      </c>
      <c r="BE226">
        <v>6</v>
      </c>
      <c r="BF226">
        <v>6</v>
      </c>
      <c r="BG226">
        <v>6</v>
      </c>
      <c r="BH226">
        <v>6</v>
      </c>
      <c r="BI226">
        <v>6</v>
      </c>
      <c r="BJ226">
        <v>6</v>
      </c>
      <c r="BK226">
        <v>6</v>
      </c>
      <c r="BL226">
        <v>6</v>
      </c>
      <c r="BM226">
        <v>6</v>
      </c>
      <c r="BN226">
        <v>6</v>
      </c>
      <c r="BO226">
        <v>6</v>
      </c>
      <c r="BP226">
        <v>6</v>
      </c>
      <c r="BQ226">
        <v>6</v>
      </c>
      <c r="BR226">
        <v>6</v>
      </c>
      <c r="BS226">
        <v>6</v>
      </c>
      <c r="BT226">
        <v>6</v>
      </c>
      <c r="BU226">
        <v>6</v>
      </c>
    </row>
    <row r="227" spans="1:122" s="30" customFormat="1">
      <c r="R227" s="30">
        <f>R224/R226*100%</f>
        <v>0</v>
      </c>
      <c r="S227" s="30">
        <f t="shared" ref="S227:BU227" si="469">S224/S226*100%</f>
        <v>0</v>
      </c>
      <c r="T227" s="30">
        <f t="shared" si="469"/>
        <v>1</v>
      </c>
      <c r="U227" s="30">
        <f t="shared" si="469"/>
        <v>0</v>
      </c>
      <c r="V227" s="30">
        <f t="shared" si="469"/>
        <v>0</v>
      </c>
      <c r="W227" s="30">
        <f t="shared" si="469"/>
        <v>0</v>
      </c>
      <c r="X227" s="30">
        <f t="shared" si="469"/>
        <v>1</v>
      </c>
      <c r="Y227" s="30">
        <f t="shared" si="469"/>
        <v>0</v>
      </c>
      <c r="Z227" s="30">
        <f t="shared" si="469"/>
        <v>0</v>
      </c>
      <c r="AA227" s="30">
        <f t="shared" si="469"/>
        <v>0</v>
      </c>
      <c r="AB227" s="30">
        <f t="shared" si="469"/>
        <v>0.66666666666666663</v>
      </c>
      <c r="AC227" s="30">
        <f t="shared" si="469"/>
        <v>0.33333333333333331</v>
      </c>
      <c r="AD227" s="30">
        <f t="shared" si="469"/>
        <v>0</v>
      </c>
      <c r="AE227" s="30">
        <f t="shared" si="469"/>
        <v>0</v>
      </c>
      <c r="AF227" s="30">
        <f t="shared" si="469"/>
        <v>1</v>
      </c>
      <c r="AG227" s="30">
        <f t="shared" si="469"/>
        <v>0</v>
      </c>
      <c r="AH227" s="30">
        <f t="shared" si="469"/>
        <v>0</v>
      </c>
      <c r="AI227" s="30">
        <f t="shared" si="469"/>
        <v>0</v>
      </c>
      <c r="AJ227" s="30">
        <f t="shared" si="469"/>
        <v>1</v>
      </c>
      <c r="AK227" s="30">
        <f t="shared" si="469"/>
        <v>0</v>
      </c>
      <c r="AL227" s="30">
        <f t="shared" si="469"/>
        <v>0</v>
      </c>
      <c r="AM227" s="30">
        <f t="shared" si="469"/>
        <v>0</v>
      </c>
      <c r="AN227" s="30">
        <f t="shared" si="469"/>
        <v>1</v>
      </c>
      <c r="AO227" s="30">
        <f t="shared" si="469"/>
        <v>0</v>
      </c>
      <c r="AP227" s="30">
        <f t="shared" si="469"/>
        <v>0</v>
      </c>
      <c r="AQ227" s="30">
        <f t="shared" si="469"/>
        <v>0</v>
      </c>
      <c r="AR227" s="30">
        <f t="shared" si="469"/>
        <v>0.66666666666666663</v>
      </c>
      <c r="AS227" s="30">
        <f t="shared" si="469"/>
        <v>0.33333333333333331</v>
      </c>
      <c r="AT227" s="30">
        <f t="shared" si="469"/>
        <v>0</v>
      </c>
      <c r="AU227" s="30">
        <f t="shared" si="469"/>
        <v>0</v>
      </c>
      <c r="AV227" s="30">
        <f t="shared" si="469"/>
        <v>1</v>
      </c>
      <c r="AW227" s="30">
        <f t="shared" si="469"/>
        <v>0</v>
      </c>
      <c r="AX227" s="30">
        <f t="shared" si="469"/>
        <v>0</v>
      </c>
      <c r="AY227" s="30">
        <f t="shared" si="469"/>
        <v>0</v>
      </c>
      <c r="AZ227" s="30">
        <f t="shared" si="469"/>
        <v>1</v>
      </c>
      <c r="BA227" s="30">
        <f t="shared" si="469"/>
        <v>0</v>
      </c>
      <c r="BB227" s="30">
        <f t="shared" si="469"/>
        <v>0</v>
      </c>
      <c r="BC227" s="30">
        <f t="shared" si="469"/>
        <v>0</v>
      </c>
      <c r="BD227" s="30">
        <f t="shared" si="469"/>
        <v>1</v>
      </c>
      <c r="BE227" s="30">
        <f t="shared" si="469"/>
        <v>0</v>
      </c>
      <c r="BF227" s="30">
        <f t="shared" si="469"/>
        <v>0</v>
      </c>
      <c r="BG227" s="30">
        <f t="shared" si="469"/>
        <v>0</v>
      </c>
      <c r="BH227" s="30">
        <f t="shared" si="469"/>
        <v>0.83333333333333337</v>
      </c>
      <c r="BI227" s="30">
        <f t="shared" si="469"/>
        <v>0.16666666666666666</v>
      </c>
      <c r="BJ227" s="30">
        <f t="shared" si="469"/>
        <v>0</v>
      </c>
      <c r="BK227" s="30">
        <f t="shared" si="469"/>
        <v>0.33333333333333331</v>
      </c>
      <c r="BL227" s="30">
        <f t="shared" si="469"/>
        <v>0.5</v>
      </c>
      <c r="BM227" s="30">
        <f t="shared" si="469"/>
        <v>0.16666666666666666</v>
      </c>
      <c r="BN227" s="30">
        <f t="shared" si="469"/>
        <v>0</v>
      </c>
      <c r="BO227" s="30">
        <f t="shared" si="469"/>
        <v>0</v>
      </c>
      <c r="BP227" s="30">
        <f t="shared" si="469"/>
        <v>1</v>
      </c>
      <c r="BQ227" s="30">
        <f t="shared" si="469"/>
        <v>0</v>
      </c>
      <c r="BR227" s="30">
        <f t="shared" si="469"/>
        <v>0</v>
      </c>
      <c r="BS227" s="30">
        <f t="shared" si="469"/>
        <v>0</v>
      </c>
      <c r="BT227" s="30">
        <f t="shared" si="469"/>
        <v>1</v>
      </c>
      <c r="BU227" s="30">
        <f t="shared" si="469"/>
        <v>0</v>
      </c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</row>
    <row r="231" spans="1:122">
      <c r="A231" s="17"/>
      <c r="B231" s="331">
        <v>1</v>
      </c>
      <c r="C231" s="782" t="s">
        <v>340</v>
      </c>
      <c r="D231" s="18"/>
      <c r="E231" s="19">
        <v>1</v>
      </c>
      <c r="F231" s="20"/>
      <c r="G231" s="20"/>
      <c r="H231" s="20"/>
      <c r="I231" s="20"/>
      <c r="J231" s="20">
        <v>1</v>
      </c>
      <c r="K231" s="20"/>
      <c r="L231" s="20"/>
      <c r="M231" s="20"/>
      <c r="N231" s="20"/>
      <c r="O231" s="20"/>
      <c r="P231" s="19"/>
      <c r="Q231" s="19"/>
      <c r="R231" s="145"/>
      <c r="S231" s="145"/>
      <c r="T231" s="145">
        <v>3</v>
      </c>
      <c r="U231" s="145"/>
      <c r="V231" s="10"/>
      <c r="W231" s="10"/>
      <c r="X231" s="10">
        <v>3</v>
      </c>
      <c r="Y231" s="10"/>
      <c r="Z231" s="146"/>
      <c r="AA231" s="146"/>
      <c r="AB231" s="146">
        <v>3</v>
      </c>
      <c r="AC231" s="146"/>
      <c r="AD231" s="147"/>
      <c r="AE231" s="147"/>
      <c r="AF231" s="147">
        <v>3</v>
      </c>
      <c r="AG231" s="147"/>
      <c r="AH231" s="148"/>
      <c r="AI231" s="148"/>
      <c r="AJ231" s="148"/>
      <c r="AK231" s="148">
        <v>4</v>
      </c>
      <c r="AL231" s="149"/>
      <c r="AM231" s="149"/>
      <c r="AN231" s="149">
        <v>3</v>
      </c>
      <c r="AO231" s="149"/>
      <c r="AP231" s="10"/>
      <c r="AQ231" s="10"/>
      <c r="AR231" s="10">
        <v>3</v>
      </c>
      <c r="AS231" s="10"/>
      <c r="AT231" s="150"/>
      <c r="AU231" s="150"/>
      <c r="AV231" s="150">
        <v>3</v>
      </c>
      <c r="AW231" s="150"/>
      <c r="AX231" s="145"/>
      <c r="AY231" s="145"/>
      <c r="AZ231" s="145">
        <v>3</v>
      </c>
      <c r="BA231" s="145"/>
      <c r="BB231" s="10"/>
      <c r="BC231" s="10"/>
      <c r="BD231" s="10">
        <v>3</v>
      </c>
      <c r="BE231" s="10"/>
      <c r="BF231" s="146"/>
      <c r="BG231" s="146"/>
      <c r="BH231" s="146">
        <v>3</v>
      </c>
      <c r="BI231" s="146"/>
      <c r="BJ231" s="147"/>
      <c r="BK231" s="147"/>
      <c r="BL231" s="147"/>
      <c r="BM231" s="147">
        <v>4</v>
      </c>
      <c r="BN231" s="148"/>
      <c r="BO231" s="148"/>
      <c r="BP231" s="148"/>
      <c r="BQ231" s="148">
        <v>4</v>
      </c>
      <c r="BR231" s="149"/>
      <c r="BS231" s="149"/>
      <c r="BT231" s="149"/>
      <c r="BU231" s="149">
        <v>4</v>
      </c>
    </row>
    <row r="232" spans="1:122">
      <c r="A232" s="17"/>
      <c r="B232" s="331">
        <v>2</v>
      </c>
      <c r="C232" s="783"/>
      <c r="D232" s="18"/>
      <c r="E232" s="19">
        <v>1</v>
      </c>
      <c r="F232" s="20"/>
      <c r="G232" s="20"/>
      <c r="H232" s="20">
        <v>1</v>
      </c>
      <c r="I232" s="20"/>
      <c r="J232" s="20"/>
      <c r="K232" s="20"/>
      <c r="L232" s="20"/>
      <c r="M232" s="20"/>
      <c r="N232" s="20"/>
      <c r="O232" s="20"/>
      <c r="P232" s="19"/>
      <c r="Q232" s="19"/>
      <c r="R232" s="145"/>
      <c r="S232" s="145"/>
      <c r="T232" s="145">
        <v>3</v>
      </c>
      <c r="U232" s="145"/>
      <c r="V232" s="10"/>
      <c r="W232" s="10"/>
      <c r="X232" s="10">
        <v>3</v>
      </c>
      <c r="Y232" s="10"/>
      <c r="Z232" s="146"/>
      <c r="AA232" s="146"/>
      <c r="AB232" s="146">
        <v>3</v>
      </c>
      <c r="AC232" s="146"/>
      <c r="AD232" s="147"/>
      <c r="AE232" s="147"/>
      <c r="AF232" s="147">
        <v>3</v>
      </c>
      <c r="AG232" s="147"/>
      <c r="AH232" s="148"/>
      <c r="AI232" s="148"/>
      <c r="AJ232" s="148">
        <v>3</v>
      </c>
      <c r="AK232" s="148"/>
      <c r="AL232" s="149"/>
      <c r="AM232" s="149"/>
      <c r="AN232" s="149">
        <v>3</v>
      </c>
      <c r="AO232" s="149"/>
      <c r="AP232" s="10"/>
      <c r="AQ232" s="10"/>
      <c r="AR232" s="10">
        <v>3</v>
      </c>
      <c r="AS232" s="10"/>
      <c r="AT232" s="150"/>
      <c r="AU232" s="150"/>
      <c r="AV232" s="150">
        <v>3</v>
      </c>
      <c r="AW232" s="150"/>
      <c r="AX232" s="145"/>
      <c r="AY232" s="145"/>
      <c r="AZ232" s="145">
        <v>3</v>
      </c>
      <c r="BA232" s="145"/>
      <c r="BB232" s="10"/>
      <c r="BC232" s="10"/>
      <c r="BD232" s="10">
        <v>3</v>
      </c>
      <c r="BE232" s="10"/>
      <c r="BF232" s="146"/>
      <c r="BG232" s="146"/>
      <c r="BH232" s="146">
        <v>3</v>
      </c>
      <c r="BI232" s="146"/>
      <c r="BJ232" s="147"/>
      <c r="BK232" s="147"/>
      <c r="BL232" s="147">
        <v>3</v>
      </c>
      <c r="BM232" s="147"/>
      <c r="BN232" s="148"/>
      <c r="BO232" s="148"/>
      <c r="BP232" s="148">
        <v>3</v>
      </c>
      <c r="BQ232" s="148"/>
      <c r="BR232" s="149"/>
      <c r="BS232" s="149"/>
      <c r="BT232" s="149">
        <v>3</v>
      </c>
      <c r="BU232" s="149"/>
    </row>
    <row r="233" spans="1:122">
      <c r="A233" s="17"/>
      <c r="B233" s="331">
        <v>3</v>
      </c>
      <c r="C233" s="783"/>
      <c r="D233" s="18"/>
      <c r="E233" s="19">
        <v>1</v>
      </c>
      <c r="F233" s="20"/>
      <c r="G233" s="20"/>
      <c r="H233" s="20">
        <v>1</v>
      </c>
      <c r="I233" s="20"/>
      <c r="J233" s="20"/>
      <c r="K233" s="20"/>
      <c r="L233" s="20"/>
      <c r="M233" s="20"/>
      <c r="N233" s="20"/>
      <c r="O233" s="20"/>
      <c r="P233" s="19"/>
      <c r="Q233" s="19"/>
      <c r="R233" s="145"/>
      <c r="S233" s="145"/>
      <c r="T233" s="145">
        <v>3</v>
      </c>
      <c r="U233" s="145"/>
      <c r="V233" s="10"/>
      <c r="W233" s="10">
        <v>2</v>
      </c>
      <c r="X233" s="10"/>
      <c r="Y233" s="10"/>
      <c r="Z233" s="146"/>
      <c r="AA233" s="146"/>
      <c r="AB233" s="146">
        <v>3</v>
      </c>
      <c r="AC233" s="146"/>
      <c r="AD233" s="147"/>
      <c r="AE233" s="147"/>
      <c r="AF233" s="147">
        <v>3</v>
      </c>
      <c r="AG233" s="147"/>
      <c r="AH233" s="148"/>
      <c r="AI233" s="148"/>
      <c r="AJ233" s="148">
        <v>3</v>
      </c>
      <c r="AK233" s="148"/>
      <c r="AL233" s="149"/>
      <c r="AM233" s="149"/>
      <c r="AN233" s="149">
        <v>3</v>
      </c>
      <c r="AO233" s="149"/>
      <c r="AP233" s="10"/>
      <c r="AQ233" s="10"/>
      <c r="AR233" s="10">
        <v>3</v>
      </c>
      <c r="AS233" s="10"/>
      <c r="AT233" s="150"/>
      <c r="AU233" s="150"/>
      <c r="AV233" s="150">
        <v>3</v>
      </c>
      <c r="AW233" s="150"/>
      <c r="AX233" s="145"/>
      <c r="AY233" s="145"/>
      <c r="AZ233" s="145">
        <v>3</v>
      </c>
      <c r="BA233" s="145"/>
      <c r="BB233" s="10"/>
      <c r="BC233" s="10"/>
      <c r="BD233" s="10">
        <v>3</v>
      </c>
      <c r="BE233" s="10"/>
      <c r="BF233" s="146"/>
      <c r="BG233" s="146">
        <v>2</v>
      </c>
      <c r="BH233" s="146"/>
      <c r="BI233" s="146"/>
      <c r="BJ233" s="147"/>
      <c r="BK233" s="147"/>
      <c r="BL233" s="147">
        <v>3</v>
      </c>
      <c r="BM233" s="147"/>
      <c r="BN233" s="148"/>
      <c r="BO233" s="148"/>
      <c r="BP233" s="148">
        <v>3</v>
      </c>
      <c r="BQ233" s="148"/>
      <c r="BR233" s="149"/>
      <c r="BS233" s="149"/>
      <c r="BT233" s="149">
        <v>3</v>
      </c>
      <c r="BU233" s="149"/>
    </row>
    <row r="234" spans="1:122">
      <c r="A234" s="17"/>
      <c r="B234" s="331">
        <v>4</v>
      </c>
      <c r="C234" s="783"/>
      <c r="D234" s="18"/>
      <c r="E234" s="19">
        <v>1</v>
      </c>
      <c r="F234" s="20"/>
      <c r="G234" s="20"/>
      <c r="H234" s="20"/>
      <c r="I234" s="20"/>
      <c r="J234" s="20">
        <v>1</v>
      </c>
      <c r="K234" s="20"/>
      <c r="L234" s="20"/>
      <c r="M234" s="20"/>
      <c r="N234" s="20"/>
      <c r="O234" s="20"/>
      <c r="P234" s="19"/>
      <c r="Q234" s="19"/>
      <c r="R234" s="145"/>
      <c r="S234" s="145"/>
      <c r="T234" s="145">
        <v>3</v>
      </c>
      <c r="U234" s="145"/>
      <c r="V234" s="10"/>
      <c r="W234" s="10"/>
      <c r="X234" s="10">
        <v>3</v>
      </c>
      <c r="Y234" s="10"/>
      <c r="Z234" s="146"/>
      <c r="AA234" s="146"/>
      <c r="AB234" s="146">
        <v>3</v>
      </c>
      <c r="AC234" s="146"/>
      <c r="AD234" s="147"/>
      <c r="AE234" s="147"/>
      <c r="AF234" s="147">
        <v>3</v>
      </c>
      <c r="AG234" s="147"/>
      <c r="AH234" s="148"/>
      <c r="AI234" s="148"/>
      <c r="AJ234" s="148">
        <v>3</v>
      </c>
      <c r="AK234" s="148"/>
      <c r="AL234" s="149"/>
      <c r="AM234" s="149"/>
      <c r="AN234" s="149">
        <v>3</v>
      </c>
      <c r="AO234" s="149"/>
      <c r="AP234" s="10"/>
      <c r="AQ234" s="10"/>
      <c r="AR234" s="10">
        <v>3</v>
      </c>
      <c r="AS234" s="10"/>
      <c r="AT234" s="150"/>
      <c r="AU234" s="150"/>
      <c r="AV234" s="150">
        <v>3</v>
      </c>
      <c r="AW234" s="150"/>
      <c r="AX234" s="145"/>
      <c r="AY234" s="145"/>
      <c r="AZ234" s="145">
        <v>3</v>
      </c>
      <c r="BA234" s="145"/>
      <c r="BB234" s="10"/>
      <c r="BC234" s="10"/>
      <c r="BD234" s="10">
        <v>3</v>
      </c>
      <c r="BE234" s="10"/>
      <c r="BF234" s="146"/>
      <c r="BG234" s="146"/>
      <c r="BH234" s="146">
        <v>3</v>
      </c>
      <c r="BI234" s="146"/>
      <c r="BJ234" s="147"/>
      <c r="BK234" s="147"/>
      <c r="BL234" s="147">
        <v>3</v>
      </c>
      <c r="BM234" s="147"/>
      <c r="BN234" s="148"/>
      <c r="BO234" s="148"/>
      <c r="BP234" s="148">
        <v>3</v>
      </c>
      <c r="BQ234" s="148"/>
      <c r="BR234" s="149"/>
      <c r="BS234" s="149"/>
      <c r="BT234" s="149">
        <v>3</v>
      </c>
      <c r="BU234" s="149"/>
    </row>
    <row r="235" spans="1:122">
      <c r="A235" s="17"/>
      <c r="B235" s="331">
        <v>5</v>
      </c>
      <c r="C235" s="783"/>
      <c r="D235" s="18"/>
      <c r="E235" s="19">
        <v>1</v>
      </c>
      <c r="F235" s="20"/>
      <c r="G235" s="20"/>
      <c r="H235" s="20"/>
      <c r="I235" s="20"/>
      <c r="J235" s="20"/>
      <c r="K235" s="20">
        <v>1</v>
      </c>
      <c r="L235" s="20"/>
      <c r="M235" s="20"/>
      <c r="N235" s="20"/>
      <c r="O235" s="20"/>
      <c r="P235" s="19"/>
      <c r="Q235" s="19"/>
      <c r="R235" s="145"/>
      <c r="S235" s="145"/>
      <c r="T235" s="145"/>
      <c r="U235" s="145">
        <v>4</v>
      </c>
      <c r="V235" s="10"/>
      <c r="W235" s="10"/>
      <c r="X235" s="10">
        <v>3</v>
      </c>
      <c r="Y235" s="10"/>
      <c r="Z235" s="146"/>
      <c r="AA235" s="146"/>
      <c r="AB235" s="146"/>
      <c r="AC235" s="146">
        <v>4</v>
      </c>
      <c r="AD235" s="147"/>
      <c r="AE235" s="147"/>
      <c r="AF235" s="147">
        <v>3</v>
      </c>
      <c r="AG235" s="147"/>
      <c r="AH235" s="148"/>
      <c r="AI235" s="148"/>
      <c r="AJ235" s="148"/>
      <c r="AK235" s="148">
        <v>4</v>
      </c>
      <c r="AL235" s="149"/>
      <c r="AM235" s="149"/>
      <c r="AN235" s="149"/>
      <c r="AO235" s="149">
        <v>4</v>
      </c>
      <c r="AP235" s="10"/>
      <c r="AQ235" s="10"/>
      <c r="AR235" s="10"/>
      <c r="AS235" s="10">
        <v>4</v>
      </c>
      <c r="AT235" s="150"/>
      <c r="AU235" s="150"/>
      <c r="AV235" s="150">
        <v>3</v>
      </c>
      <c r="AW235" s="150"/>
      <c r="AX235" s="145"/>
      <c r="AY235" s="145"/>
      <c r="AZ235" s="145"/>
      <c r="BA235" s="145">
        <v>4</v>
      </c>
      <c r="BB235" s="10"/>
      <c r="BC235" s="10"/>
      <c r="BD235" s="10"/>
      <c r="BE235" s="10">
        <v>4</v>
      </c>
      <c r="BF235" s="146"/>
      <c r="BG235" s="146"/>
      <c r="BH235" s="146"/>
      <c r="BI235" s="146">
        <v>4</v>
      </c>
      <c r="BJ235" s="147"/>
      <c r="BK235" s="147"/>
      <c r="BL235" s="147"/>
      <c r="BM235" s="147">
        <v>4</v>
      </c>
      <c r="BN235" s="148"/>
      <c r="BO235" s="148"/>
      <c r="BP235" s="148"/>
      <c r="BQ235" s="148">
        <v>4</v>
      </c>
      <c r="BR235" s="149"/>
      <c r="BS235" s="149"/>
      <c r="BT235" s="149"/>
      <c r="BU235" s="149">
        <v>4</v>
      </c>
    </row>
    <row r="236" spans="1:122">
      <c r="A236" s="17"/>
      <c r="B236" s="331">
        <v>6</v>
      </c>
      <c r="C236" s="783"/>
      <c r="D236" s="18">
        <v>1</v>
      </c>
      <c r="E236" s="19"/>
      <c r="F236" s="20"/>
      <c r="G236" s="20"/>
      <c r="H236" s="20">
        <v>1</v>
      </c>
      <c r="I236" s="20"/>
      <c r="J236" s="20"/>
      <c r="K236" s="20"/>
      <c r="L236" s="20"/>
      <c r="M236" s="20"/>
      <c r="N236" s="20"/>
      <c r="O236" s="20"/>
      <c r="P236" s="19"/>
      <c r="Q236" s="19"/>
      <c r="R236" s="145"/>
      <c r="S236" s="145"/>
      <c r="T236" s="145">
        <v>3</v>
      </c>
      <c r="U236" s="145"/>
      <c r="V236" s="10"/>
      <c r="W236" s="10"/>
      <c r="X236" s="10">
        <v>3</v>
      </c>
      <c r="Y236" s="10"/>
      <c r="Z236" s="146"/>
      <c r="AA236" s="146"/>
      <c r="AB236" s="146">
        <v>3</v>
      </c>
      <c r="AC236" s="146"/>
      <c r="AD236" s="147"/>
      <c r="AE236" s="147"/>
      <c r="AF236" s="147"/>
      <c r="AG236" s="147">
        <v>4</v>
      </c>
      <c r="AH236" s="148"/>
      <c r="AI236" s="148"/>
      <c r="AJ236" s="148"/>
      <c r="AK236" s="148">
        <v>4</v>
      </c>
      <c r="AL236" s="149"/>
      <c r="AM236" s="149"/>
      <c r="AN236" s="149"/>
      <c r="AO236" s="149">
        <v>4</v>
      </c>
      <c r="AP236" s="10"/>
      <c r="AQ236" s="10"/>
      <c r="AR236" s="10"/>
      <c r="AS236" s="10">
        <v>4</v>
      </c>
      <c r="AT236" s="150"/>
      <c r="AU236" s="150"/>
      <c r="AV236" s="150"/>
      <c r="AW236" s="150">
        <v>4</v>
      </c>
      <c r="AX236" s="145"/>
      <c r="AY236" s="145"/>
      <c r="AZ236" s="145">
        <v>3</v>
      </c>
      <c r="BA236" s="145"/>
      <c r="BB236" s="10"/>
      <c r="BC236" s="10"/>
      <c r="BD236" s="10">
        <v>3</v>
      </c>
      <c r="BE236" s="10"/>
      <c r="BF236" s="146"/>
      <c r="BG236" s="146"/>
      <c r="BH236" s="146">
        <v>3</v>
      </c>
      <c r="BI236" s="146"/>
      <c r="BJ236" s="147"/>
      <c r="BK236" s="147"/>
      <c r="BL236" s="147"/>
      <c r="BM236" s="147">
        <v>4</v>
      </c>
      <c r="BN236" s="148"/>
      <c r="BO236" s="148"/>
      <c r="BP236" s="148">
        <v>3</v>
      </c>
      <c r="BQ236" s="148"/>
      <c r="BR236" s="149"/>
      <c r="BS236" s="149"/>
      <c r="BT236" s="149"/>
      <c r="BU236" s="149">
        <v>4</v>
      </c>
    </row>
    <row r="237" spans="1:122">
      <c r="A237" s="346"/>
      <c r="B237" s="331">
        <v>7</v>
      </c>
      <c r="C237" s="784"/>
      <c r="D237" s="340"/>
      <c r="E237" s="347">
        <v>1</v>
      </c>
      <c r="F237" s="348"/>
      <c r="G237" s="348"/>
      <c r="H237" s="348"/>
      <c r="I237" s="348"/>
      <c r="J237" s="348">
        <v>1</v>
      </c>
      <c r="K237" s="348"/>
      <c r="L237" s="348"/>
      <c r="M237" s="348"/>
      <c r="N237" s="348"/>
      <c r="O237" s="348"/>
      <c r="P237" s="347"/>
      <c r="Q237" s="347"/>
      <c r="R237" s="357"/>
      <c r="S237" s="357"/>
      <c r="T237" s="357">
        <v>3</v>
      </c>
      <c r="U237" s="357"/>
      <c r="V237" s="358"/>
      <c r="W237" s="358"/>
      <c r="X237" s="358">
        <v>3</v>
      </c>
      <c r="Y237" s="358"/>
      <c r="Z237" s="359"/>
      <c r="AA237" s="359"/>
      <c r="AB237" s="359">
        <v>3</v>
      </c>
      <c r="AC237" s="359"/>
      <c r="AD237" s="360"/>
      <c r="AE237" s="360"/>
      <c r="AF237" s="360">
        <v>3</v>
      </c>
      <c r="AG237" s="360"/>
      <c r="AH237" s="361"/>
      <c r="AI237" s="361"/>
      <c r="AJ237" s="361">
        <v>3</v>
      </c>
      <c r="AK237" s="361"/>
      <c r="AL237" s="362"/>
      <c r="AM237" s="362"/>
      <c r="AN237" s="362">
        <v>3</v>
      </c>
      <c r="AO237" s="362"/>
      <c r="AP237" s="358"/>
      <c r="AQ237" s="358"/>
      <c r="AR237" s="358">
        <v>3</v>
      </c>
      <c r="AS237" s="358"/>
      <c r="AT237" s="363"/>
      <c r="AU237" s="363"/>
      <c r="AV237" s="363">
        <v>3</v>
      </c>
      <c r="AW237" s="363"/>
      <c r="AX237" s="357"/>
      <c r="AY237" s="357"/>
      <c r="AZ237" s="357">
        <v>3</v>
      </c>
      <c r="BA237" s="357"/>
      <c r="BB237" s="358"/>
      <c r="BC237" s="358"/>
      <c r="BD237" s="358">
        <v>3</v>
      </c>
      <c r="BE237" s="358"/>
      <c r="BF237" s="359"/>
      <c r="BG237" s="359"/>
      <c r="BH237" s="359">
        <v>3</v>
      </c>
      <c r="BI237" s="359"/>
      <c r="BJ237" s="360"/>
      <c r="BK237" s="360"/>
      <c r="BL237" s="360">
        <v>3</v>
      </c>
      <c r="BM237" s="360"/>
      <c r="BN237" s="361"/>
      <c r="BO237" s="361"/>
      <c r="BP237" s="361">
        <v>3</v>
      </c>
      <c r="BQ237" s="361"/>
      <c r="BR237" s="362"/>
      <c r="BS237" s="362"/>
      <c r="BT237" s="362">
        <v>3</v>
      </c>
      <c r="BU237" s="362"/>
    </row>
    <row r="238" spans="1:122" s="356" customFormat="1">
      <c r="B238" s="364"/>
      <c r="C238" s="365"/>
      <c r="D238" s="356">
        <f>SUM(D231:D237)</f>
        <v>1</v>
      </c>
      <c r="E238" s="356">
        <f t="shared" ref="E238:BP238" si="470">SUM(E231:E237)</f>
        <v>6</v>
      </c>
      <c r="F238" s="356">
        <f t="shared" si="470"/>
        <v>0</v>
      </c>
      <c r="G238" s="356">
        <f t="shared" si="470"/>
        <v>0</v>
      </c>
      <c r="H238" s="356">
        <f t="shared" si="470"/>
        <v>3</v>
      </c>
      <c r="I238" s="356">
        <f t="shared" si="470"/>
        <v>0</v>
      </c>
      <c r="J238" s="356">
        <f t="shared" si="470"/>
        <v>3</v>
      </c>
      <c r="K238" s="356">
        <f t="shared" si="470"/>
        <v>1</v>
      </c>
      <c r="L238" s="356">
        <f t="shared" si="470"/>
        <v>0</v>
      </c>
      <c r="M238" s="356">
        <f t="shared" si="470"/>
        <v>0</v>
      </c>
      <c r="N238" s="356">
        <f t="shared" si="470"/>
        <v>0</v>
      </c>
      <c r="O238" s="356">
        <f t="shared" si="470"/>
        <v>0</v>
      </c>
      <c r="P238" s="356">
        <f t="shared" si="470"/>
        <v>0</v>
      </c>
      <c r="Q238" s="356">
        <f t="shared" si="470"/>
        <v>0</v>
      </c>
      <c r="R238" s="356">
        <f t="shared" si="470"/>
        <v>0</v>
      </c>
      <c r="S238" s="356">
        <f t="shared" si="470"/>
        <v>0</v>
      </c>
      <c r="T238" s="356">
        <f t="shared" si="470"/>
        <v>18</v>
      </c>
      <c r="U238" s="356">
        <f t="shared" si="470"/>
        <v>4</v>
      </c>
      <c r="V238" s="356">
        <f t="shared" si="470"/>
        <v>0</v>
      </c>
      <c r="W238" s="356">
        <f t="shared" si="470"/>
        <v>2</v>
      </c>
      <c r="X238" s="356">
        <f t="shared" si="470"/>
        <v>18</v>
      </c>
      <c r="Y238" s="356">
        <f t="shared" si="470"/>
        <v>0</v>
      </c>
      <c r="Z238" s="356">
        <f t="shared" si="470"/>
        <v>0</v>
      </c>
      <c r="AA238" s="356">
        <f t="shared" si="470"/>
        <v>0</v>
      </c>
      <c r="AB238" s="356">
        <f t="shared" si="470"/>
        <v>18</v>
      </c>
      <c r="AC238" s="356">
        <f t="shared" si="470"/>
        <v>4</v>
      </c>
      <c r="AD238" s="356">
        <f t="shared" si="470"/>
        <v>0</v>
      </c>
      <c r="AE238" s="356">
        <f t="shared" si="470"/>
        <v>0</v>
      </c>
      <c r="AF238" s="356">
        <f t="shared" si="470"/>
        <v>18</v>
      </c>
      <c r="AG238" s="356">
        <f t="shared" si="470"/>
        <v>4</v>
      </c>
      <c r="AH238" s="356">
        <f t="shared" si="470"/>
        <v>0</v>
      </c>
      <c r="AI238" s="356">
        <f t="shared" si="470"/>
        <v>0</v>
      </c>
      <c r="AJ238" s="356">
        <f t="shared" si="470"/>
        <v>12</v>
      </c>
      <c r="AK238" s="356">
        <f t="shared" si="470"/>
        <v>12</v>
      </c>
      <c r="AL238" s="356">
        <f t="shared" si="470"/>
        <v>0</v>
      </c>
      <c r="AM238" s="356">
        <f t="shared" si="470"/>
        <v>0</v>
      </c>
      <c r="AN238" s="356">
        <f t="shared" si="470"/>
        <v>15</v>
      </c>
      <c r="AO238" s="356">
        <f t="shared" si="470"/>
        <v>8</v>
      </c>
      <c r="AP238" s="356">
        <f t="shared" si="470"/>
        <v>0</v>
      </c>
      <c r="AQ238" s="356">
        <f t="shared" si="470"/>
        <v>0</v>
      </c>
      <c r="AR238" s="356">
        <f t="shared" si="470"/>
        <v>15</v>
      </c>
      <c r="AS238" s="356">
        <f t="shared" si="470"/>
        <v>8</v>
      </c>
      <c r="AT238" s="356">
        <f t="shared" si="470"/>
        <v>0</v>
      </c>
      <c r="AU238" s="356">
        <f t="shared" si="470"/>
        <v>0</v>
      </c>
      <c r="AV238" s="356">
        <f t="shared" si="470"/>
        <v>18</v>
      </c>
      <c r="AW238" s="356">
        <f t="shared" si="470"/>
        <v>4</v>
      </c>
      <c r="AX238" s="356">
        <f t="shared" si="470"/>
        <v>0</v>
      </c>
      <c r="AY238" s="356">
        <f t="shared" si="470"/>
        <v>0</v>
      </c>
      <c r="AZ238" s="356">
        <f t="shared" si="470"/>
        <v>18</v>
      </c>
      <c r="BA238" s="356">
        <f t="shared" si="470"/>
        <v>4</v>
      </c>
      <c r="BB238" s="356">
        <f t="shared" si="470"/>
        <v>0</v>
      </c>
      <c r="BC238" s="356">
        <f t="shared" si="470"/>
        <v>0</v>
      </c>
      <c r="BD238" s="356">
        <f t="shared" si="470"/>
        <v>18</v>
      </c>
      <c r="BE238" s="356">
        <f t="shared" si="470"/>
        <v>4</v>
      </c>
      <c r="BF238" s="356">
        <f t="shared" si="470"/>
        <v>0</v>
      </c>
      <c r="BG238" s="356">
        <f t="shared" si="470"/>
        <v>2</v>
      </c>
      <c r="BH238" s="356">
        <f t="shared" si="470"/>
        <v>15</v>
      </c>
      <c r="BI238" s="356">
        <f t="shared" si="470"/>
        <v>4</v>
      </c>
      <c r="BJ238" s="356">
        <f t="shared" si="470"/>
        <v>0</v>
      </c>
      <c r="BK238" s="356">
        <f t="shared" si="470"/>
        <v>0</v>
      </c>
      <c r="BL238" s="356">
        <f t="shared" si="470"/>
        <v>12</v>
      </c>
      <c r="BM238" s="356">
        <f t="shared" si="470"/>
        <v>12</v>
      </c>
      <c r="BN238" s="356">
        <f t="shared" si="470"/>
        <v>0</v>
      </c>
      <c r="BO238" s="356">
        <f t="shared" si="470"/>
        <v>0</v>
      </c>
      <c r="BP238" s="356">
        <f t="shared" si="470"/>
        <v>15</v>
      </c>
      <c r="BQ238" s="356">
        <f t="shared" ref="BQ238:BU238" si="471">SUM(BQ231:BQ237)</f>
        <v>8</v>
      </c>
      <c r="BR238" s="356">
        <f t="shared" si="471"/>
        <v>0</v>
      </c>
      <c r="BS238" s="356">
        <f t="shared" si="471"/>
        <v>0</v>
      </c>
      <c r="BT238" s="356">
        <f t="shared" si="471"/>
        <v>12</v>
      </c>
      <c r="BU238" s="356">
        <f t="shared" si="471"/>
        <v>12</v>
      </c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</row>
    <row r="239" spans="1:122" s="356" customFormat="1">
      <c r="B239" s="364"/>
      <c r="C239" s="365"/>
      <c r="R239" s="364">
        <f>R238/1</f>
        <v>0</v>
      </c>
      <c r="S239" s="364">
        <f>S238/2</f>
        <v>0</v>
      </c>
      <c r="T239" s="364">
        <f>T238/3</f>
        <v>6</v>
      </c>
      <c r="U239" s="364">
        <f>U238/4</f>
        <v>1</v>
      </c>
      <c r="V239" s="364">
        <f t="shared" ref="V239" si="472">V238/1</f>
        <v>0</v>
      </c>
      <c r="W239" s="364">
        <f t="shared" ref="W239" si="473">W238/2</f>
        <v>1</v>
      </c>
      <c r="X239" s="364">
        <f t="shared" ref="X239" si="474">X238/3</f>
        <v>6</v>
      </c>
      <c r="Y239" s="364">
        <f t="shared" ref="Y239" si="475">Y238/4</f>
        <v>0</v>
      </c>
      <c r="Z239" s="364">
        <f t="shared" ref="Z239" si="476">Z238/1</f>
        <v>0</v>
      </c>
      <c r="AA239" s="364">
        <f t="shared" ref="AA239" si="477">AA238/2</f>
        <v>0</v>
      </c>
      <c r="AB239" s="364">
        <f t="shared" ref="AB239" si="478">AB238/3</f>
        <v>6</v>
      </c>
      <c r="AC239" s="364">
        <f t="shared" ref="AC239" si="479">AC238/4</f>
        <v>1</v>
      </c>
      <c r="AD239" s="364">
        <f t="shared" ref="AD239" si="480">AD238/1</f>
        <v>0</v>
      </c>
      <c r="AE239" s="364">
        <f t="shared" ref="AE239" si="481">AE238/2</f>
        <v>0</v>
      </c>
      <c r="AF239" s="364">
        <f t="shared" ref="AF239" si="482">AF238/3</f>
        <v>6</v>
      </c>
      <c r="AG239" s="364">
        <f t="shared" ref="AG239" si="483">AG238/4</f>
        <v>1</v>
      </c>
      <c r="AH239" s="364">
        <f t="shared" ref="AH239" si="484">AH238/1</f>
        <v>0</v>
      </c>
      <c r="AI239" s="364">
        <f t="shared" ref="AI239" si="485">AI238/2</f>
        <v>0</v>
      </c>
      <c r="AJ239" s="364">
        <f t="shared" ref="AJ239" si="486">AJ238/3</f>
        <v>4</v>
      </c>
      <c r="AK239" s="364">
        <f t="shared" ref="AK239" si="487">AK238/4</f>
        <v>3</v>
      </c>
      <c r="AL239" s="364">
        <f t="shared" ref="AL239" si="488">AL238/1</f>
        <v>0</v>
      </c>
      <c r="AM239" s="364">
        <f t="shared" ref="AM239" si="489">AM238/2</f>
        <v>0</v>
      </c>
      <c r="AN239" s="364">
        <f t="shared" ref="AN239" si="490">AN238/3</f>
        <v>5</v>
      </c>
      <c r="AO239" s="364">
        <f t="shared" ref="AO239" si="491">AO238/4</f>
        <v>2</v>
      </c>
      <c r="AP239" s="364">
        <f t="shared" ref="AP239" si="492">AP238/1</f>
        <v>0</v>
      </c>
      <c r="AQ239" s="364">
        <f t="shared" ref="AQ239" si="493">AQ238/2</f>
        <v>0</v>
      </c>
      <c r="AR239" s="364">
        <f t="shared" ref="AR239" si="494">AR238/3</f>
        <v>5</v>
      </c>
      <c r="AS239" s="364">
        <f t="shared" ref="AS239" si="495">AS238/4</f>
        <v>2</v>
      </c>
      <c r="AT239" s="364">
        <f t="shared" ref="AT239" si="496">AT238/1</f>
        <v>0</v>
      </c>
      <c r="AU239" s="364">
        <f t="shared" ref="AU239" si="497">AU238/2</f>
        <v>0</v>
      </c>
      <c r="AV239" s="364">
        <f t="shared" ref="AV239" si="498">AV238/3</f>
        <v>6</v>
      </c>
      <c r="AW239" s="364">
        <f t="shared" ref="AW239" si="499">AW238/4</f>
        <v>1</v>
      </c>
      <c r="AX239" s="364">
        <f t="shared" ref="AX239" si="500">AX238/1</f>
        <v>0</v>
      </c>
      <c r="AY239" s="364">
        <f t="shared" ref="AY239" si="501">AY238/2</f>
        <v>0</v>
      </c>
      <c r="AZ239" s="364">
        <f t="shared" ref="AZ239" si="502">AZ238/3</f>
        <v>6</v>
      </c>
      <c r="BA239" s="364">
        <f t="shared" ref="BA239" si="503">BA238/4</f>
        <v>1</v>
      </c>
      <c r="BB239" s="364">
        <f t="shared" ref="BB239" si="504">BB238/1</f>
        <v>0</v>
      </c>
      <c r="BC239" s="364">
        <f t="shared" ref="BC239" si="505">BC238/2</f>
        <v>0</v>
      </c>
      <c r="BD239" s="364">
        <f t="shared" ref="BD239" si="506">BD238/3</f>
        <v>6</v>
      </c>
      <c r="BE239" s="364">
        <f t="shared" ref="BE239" si="507">BE238/4</f>
        <v>1</v>
      </c>
      <c r="BF239" s="364">
        <f t="shared" ref="BF239" si="508">BF238/1</f>
        <v>0</v>
      </c>
      <c r="BG239" s="364">
        <f t="shared" ref="BG239" si="509">BG238/2</f>
        <v>1</v>
      </c>
      <c r="BH239" s="364">
        <f t="shared" ref="BH239" si="510">BH238/3</f>
        <v>5</v>
      </c>
      <c r="BI239" s="364">
        <f t="shared" ref="BI239" si="511">BI238/4</f>
        <v>1</v>
      </c>
      <c r="BJ239" s="364">
        <f t="shared" ref="BJ239" si="512">BJ238/1</f>
        <v>0</v>
      </c>
      <c r="BK239" s="364">
        <f t="shared" ref="BK239" si="513">BK238/2</f>
        <v>0</v>
      </c>
      <c r="BL239" s="364">
        <f t="shared" ref="BL239" si="514">BL238/3</f>
        <v>4</v>
      </c>
      <c r="BM239" s="364">
        <f t="shared" ref="BM239" si="515">BM238/4</f>
        <v>3</v>
      </c>
      <c r="BN239" s="364">
        <f t="shared" ref="BN239" si="516">BN238/1</f>
        <v>0</v>
      </c>
      <c r="BO239" s="364">
        <f t="shared" ref="BO239" si="517">BO238/2</f>
        <v>0</v>
      </c>
      <c r="BP239" s="364">
        <f t="shared" ref="BP239" si="518">BP238/3</f>
        <v>5</v>
      </c>
      <c r="BQ239" s="364">
        <f t="shared" ref="BQ239" si="519">BQ238/4</f>
        <v>2</v>
      </c>
      <c r="BR239" s="364">
        <f t="shared" ref="BR239" si="520">BR238/1</f>
        <v>0</v>
      </c>
      <c r="BS239" s="364">
        <f t="shared" ref="BS239" si="521">BS238/2</f>
        <v>0</v>
      </c>
      <c r="BT239" s="364">
        <f t="shared" ref="BT239" si="522">BT238/3</f>
        <v>4</v>
      </c>
      <c r="BU239" s="364">
        <f t="shared" ref="BU239" si="523">BU238/4</f>
        <v>3</v>
      </c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</row>
    <row r="240" spans="1:122">
      <c r="R240">
        <f>SUM(R238:U238)</f>
        <v>22</v>
      </c>
      <c r="V240">
        <f>SUM(V238:Y238)</f>
        <v>20</v>
      </c>
      <c r="Z240">
        <f>SUM(Z238:AC238)</f>
        <v>22</v>
      </c>
      <c r="AD240">
        <f>SUM(AD238:AG238)</f>
        <v>22</v>
      </c>
      <c r="AH240">
        <f>SUM(AH238:AK238)</f>
        <v>24</v>
      </c>
      <c r="AL240">
        <f>SUM(AL238:AO238)</f>
        <v>23</v>
      </c>
      <c r="AP240">
        <f>SUM(AP238:AS238)</f>
        <v>23</v>
      </c>
      <c r="AT240">
        <f>SUM(AT238:AW238)</f>
        <v>22</v>
      </c>
      <c r="AX240">
        <f>SUM(AX238:BA238)</f>
        <v>22</v>
      </c>
      <c r="BB240">
        <f>SUM(BB238:BE238)</f>
        <v>22</v>
      </c>
      <c r="BF240">
        <f>SUM(BF238:BI238)</f>
        <v>21</v>
      </c>
      <c r="BJ240">
        <f>SUM(BJ238:BM238)</f>
        <v>24</v>
      </c>
      <c r="BN240">
        <f>SUM(BN238:BQ238)</f>
        <v>23</v>
      </c>
      <c r="BR240">
        <f>SUM(BR238:BU238)</f>
        <v>24</v>
      </c>
    </row>
    <row r="241" spans="1:122">
      <c r="R241">
        <v>7</v>
      </c>
      <c r="S241">
        <v>7</v>
      </c>
      <c r="T241">
        <v>7</v>
      </c>
      <c r="U241">
        <v>7</v>
      </c>
      <c r="V241">
        <v>7</v>
      </c>
      <c r="W241">
        <v>7</v>
      </c>
      <c r="X241">
        <v>7</v>
      </c>
      <c r="Y241">
        <v>7</v>
      </c>
      <c r="Z241">
        <v>7</v>
      </c>
      <c r="AA241">
        <v>7</v>
      </c>
      <c r="AB241">
        <v>7</v>
      </c>
      <c r="AC241">
        <v>7</v>
      </c>
      <c r="AD241">
        <v>7</v>
      </c>
      <c r="AE241">
        <v>7</v>
      </c>
      <c r="AF241">
        <v>7</v>
      </c>
      <c r="AG241">
        <v>7</v>
      </c>
      <c r="AH241">
        <v>7</v>
      </c>
      <c r="AI241">
        <v>7</v>
      </c>
      <c r="AJ241">
        <v>7</v>
      </c>
      <c r="AK241">
        <v>7</v>
      </c>
      <c r="AL241">
        <v>7</v>
      </c>
      <c r="AM241">
        <v>7</v>
      </c>
      <c r="AN241">
        <v>7</v>
      </c>
      <c r="AO241">
        <v>7</v>
      </c>
      <c r="AP241">
        <v>7</v>
      </c>
      <c r="AQ241">
        <v>7</v>
      </c>
      <c r="AR241">
        <v>7</v>
      </c>
      <c r="AS241">
        <v>7</v>
      </c>
      <c r="AT241">
        <v>7</v>
      </c>
      <c r="AU241">
        <v>7</v>
      </c>
      <c r="AV241">
        <v>7</v>
      </c>
      <c r="AW241">
        <v>7</v>
      </c>
      <c r="AX241">
        <v>7</v>
      </c>
      <c r="AY241">
        <v>7</v>
      </c>
      <c r="AZ241">
        <v>7</v>
      </c>
      <c r="BA241">
        <v>7</v>
      </c>
      <c r="BB241">
        <v>7</v>
      </c>
      <c r="BC241">
        <v>7</v>
      </c>
      <c r="BD241">
        <v>7</v>
      </c>
      <c r="BE241">
        <v>7</v>
      </c>
      <c r="BF241">
        <v>7</v>
      </c>
      <c r="BG241">
        <v>7</v>
      </c>
      <c r="BH241">
        <v>7</v>
      </c>
      <c r="BI241">
        <v>7</v>
      </c>
      <c r="BJ241">
        <v>7</v>
      </c>
      <c r="BK241">
        <v>7</v>
      </c>
      <c r="BL241">
        <v>7</v>
      </c>
      <c r="BM241">
        <v>7</v>
      </c>
      <c r="BN241">
        <v>7</v>
      </c>
      <c r="BO241">
        <v>7</v>
      </c>
      <c r="BP241">
        <v>7</v>
      </c>
      <c r="BQ241">
        <v>7</v>
      </c>
      <c r="BR241">
        <v>7</v>
      </c>
      <c r="BS241">
        <v>7</v>
      </c>
      <c r="BT241">
        <v>7</v>
      </c>
      <c r="BU241">
        <v>7</v>
      </c>
    </row>
    <row r="242" spans="1:122" s="30" customFormat="1">
      <c r="R242" s="30">
        <f>R239/R241*100%</f>
        <v>0</v>
      </c>
      <c r="S242" s="30">
        <f t="shared" ref="S242:BU242" si="524">S239/S241*100%</f>
        <v>0</v>
      </c>
      <c r="T242" s="30">
        <f t="shared" si="524"/>
        <v>0.8571428571428571</v>
      </c>
      <c r="U242" s="30">
        <f t="shared" si="524"/>
        <v>0.14285714285714285</v>
      </c>
      <c r="V242" s="30">
        <f t="shared" si="524"/>
        <v>0</v>
      </c>
      <c r="W242" s="30">
        <f t="shared" si="524"/>
        <v>0.14285714285714285</v>
      </c>
      <c r="X242" s="30">
        <f t="shared" si="524"/>
        <v>0.8571428571428571</v>
      </c>
      <c r="Y242" s="30">
        <f t="shared" si="524"/>
        <v>0</v>
      </c>
      <c r="Z242" s="30">
        <f t="shared" si="524"/>
        <v>0</v>
      </c>
      <c r="AA242" s="30">
        <f t="shared" si="524"/>
        <v>0</v>
      </c>
      <c r="AB242" s="30">
        <f t="shared" si="524"/>
        <v>0.8571428571428571</v>
      </c>
      <c r="AC242" s="30">
        <f t="shared" si="524"/>
        <v>0.14285714285714285</v>
      </c>
      <c r="AD242" s="30">
        <f t="shared" si="524"/>
        <v>0</v>
      </c>
      <c r="AE242" s="30">
        <f t="shared" si="524"/>
        <v>0</v>
      </c>
      <c r="AF242" s="30">
        <f t="shared" si="524"/>
        <v>0.8571428571428571</v>
      </c>
      <c r="AG242" s="30">
        <f t="shared" si="524"/>
        <v>0.14285714285714285</v>
      </c>
      <c r="AH242" s="30">
        <f t="shared" si="524"/>
        <v>0</v>
      </c>
      <c r="AI242" s="30">
        <f t="shared" si="524"/>
        <v>0</v>
      </c>
      <c r="AJ242" s="30">
        <f t="shared" si="524"/>
        <v>0.5714285714285714</v>
      </c>
      <c r="AK242" s="30">
        <f t="shared" si="524"/>
        <v>0.42857142857142855</v>
      </c>
      <c r="AL242" s="30">
        <f t="shared" si="524"/>
        <v>0</v>
      </c>
      <c r="AM242" s="30">
        <f t="shared" si="524"/>
        <v>0</v>
      </c>
      <c r="AN242" s="30">
        <f t="shared" si="524"/>
        <v>0.7142857142857143</v>
      </c>
      <c r="AO242" s="30">
        <f t="shared" si="524"/>
        <v>0.2857142857142857</v>
      </c>
      <c r="AP242" s="30">
        <f t="shared" si="524"/>
        <v>0</v>
      </c>
      <c r="AQ242" s="30">
        <f t="shared" si="524"/>
        <v>0</v>
      </c>
      <c r="AR242" s="30">
        <f t="shared" si="524"/>
        <v>0.7142857142857143</v>
      </c>
      <c r="AS242" s="30">
        <f t="shared" si="524"/>
        <v>0.2857142857142857</v>
      </c>
      <c r="AT242" s="30">
        <f t="shared" si="524"/>
        <v>0</v>
      </c>
      <c r="AU242" s="30">
        <f t="shared" si="524"/>
        <v>0</v>
      </c>
      <c r="AV242" s="30">
        <f t="shared" si="524"/>
        <v>0.8571428571428571</v>
      </c>
      <c r="AW242" s="30">
        <f t="shared" si="524"/>
        <v>0.14285714285714285</v>
      </c>
      <c r="AX242" s="30">
        <f t="shared" si="524"/>
        <v>0</v>
      </c>
      <c r="AY242" s="30">
        <f t="shared" si="524"/>
        <v>0</v>
      </c>
      <c r="AZ242" s="30">
        <f t="shared" si="524"/>
        <v>0.8571428571428571</v>
      </c>
      <c r="BA242" s="30">
        <f t="shared" si="524"/>
        <v>0.14285714285714285</v>
      </c>
      <c r="BB242" s="30">
        <f t="shared" si="524"/>
        <v>0</v>
      </c>
      <c r="BC242" s="30">
        <f t="shared" si="524"/>
        <v>0</v>
      </c>
      <c r="BD242" s="30">
        <f t="shared" si="524"/>
        <v>0.8571428571428571</v>
      </c>
      <c r="BE242" s="30">
        <f t="shared" si="524"/>
        <v>0.14285714285714285</v>
      </c>
      <c r="BF242" s="30">
        <f t="shared" si="524"/>
        <v>0</v>
      </c>
      <c r="BG242" s="30">
        <f t="shared" si="524"/>
        <v>0.14285714285714285</v>
      </c>
      <c r="BH242" s="30">
        <f t="shared" si="524"/>
        <v>0.7142857142857143</v>
      </c>
      <c r="BI242" s="30">
        <f t="shared" si="524"/>
        <v>0.14285714285714285</v>
      </c>
      <c r="BJ242" s="30">
        <f t="shared" si="524"/>
        <v>0</v>
      </c>
      <c r="BK242" s="30">
        <f t="shared" si="524"/>
        <v>0</v>
      </c>
      <c r="BL242" s="30">
        <f t="shared" si="524"/>
        <v>0.5714285714285714</v>
      </c>
      <c r="BM242" s="30">
        <f t="shared" si="524"/>
        <v>0.42857142857142855</v>
      </c>
      <c r="BN242" s="30">
        <f t="shared" si="524"/>
        <v>0</v>
      </c>
      <c r="BO242" s="30">
        <f t="shared" si="524"/>
        <v>0</v>
      </c>
      <c r="BP242" s="30">
        <f t="shared" si="524"/>
        <v>0.7142857142857143</v>
      </c>
      <c r="BQ242" s="30">
        <f t="shared" si="524"/>
        <v>0.2857142857142857</v>
      </c>
      <c r="BR242" s="30">
        <f t="shared" si="524"/>
        <v>0</v>
      </c>
      <c r="BS242" s="30">
        <f t="shared" si="524"/>
        <v>0</v>
      </c>
      <c r="BT242" s="30">
        <f t="shared" si="524"/>
        <v>0.5714285714285714</v>
      </c>
      <c r="BU242" s="30">
        <f t="shared" si="524"/>
        <v>0.42857142857142855</v>
      </c>
    </row>
    <row r="246" spans="1:122">
      <c r="A246" s="17"/>
      <c r="B246" s="336">
        <v>1</v>
      </c>
      <c r="C246" s="771" t="s">
        <v>349</v>
      </c>
      <c r="D246" s="18">
        <v>1</v>
      </c>
      <c r="E246" s="19"/>
      <c r="F246" s="20"/>
      <c r="G246" s="20"/>
      <c r="H246" s="20"/>
      <c r="I246" s="20"/>
      <c r="J246" s="20">
        <v>1</v>
      </c>
      <c r="K246" s="20"/>
      <c r="L246" s="20"/>
      <c r="M246" s="20"/>
      <c r="N246" s="20"/>
      <c r="O246" s="20"/>
      <c r="P246" s="19"/>
      <c r="Q246" s="19"/>
      <c r="R246" s="145"/>
      <c r="S246" s="145"/>
      <c r="T246" s="145">
        <v>3</v>
      </c>
      <c r="U246" s="145"/>
      <c r="V246" s="10"/>
      <c r="W246" s="10"/>
      <c r="X246" s="10">
        <v>3</v>
      </c>
      <c r="Y246" s="10"/>
      <c r="Z246" s="146"/>
      <c r="AA246" s="146"/>
      <c r="AB246" s="146">
        <v>3</v>
      </c>
      <c r="AC246" s="146"/>
      <c r="AD246" s="147"/>
      <c r="AE246" s="147"/>
      <c r="AF246" s="147"/>
      <c r="AG246" s="147">
        <v>4</v>
      </c>
      <c r="AH246" s="148"/>
      <c r="AI246" s="148"/>
      <c r="AJ246" s="148">
        <v>3</v>
      </c>
      <c r="AK246" s="148"/>
      <c r="AL246" s="149"/>
      <c r="AM246" s="149"/>
      <c r="AN246" s="149"/>
      <c r="AO246" s="149">
        <v>4</v>
      </c>
      <c r="AP246" s="10"/>
      <c r="AQ246" s="10"/>
      <c r="AR246" s="10">
        <v>3</v>
      </c>
      <c r="AS246" s="10"/>
      <c r="AT246" s="150"/>
      <c r="AU246" s="150"/>
      <c r="AV246" s="150">
        <v>3</v>
      </c>
      <c r="AW246" s="150"/>
      <c r="AX246" s="145"/>
      <c r="AY246" s="145"/>
      <c r="AZ246" s="145">
        <v>3</v>
      </c>
      <c r="BA246" s="145"/>
      <c r="BB246" s="10"/>
      <c r="BC246" s="10"/>
      <c r="BD246" s="10"/>
      <c r="BE246" s="10">
        <v>4</v>
      </c>
      <c r="BF246" s="146"/>
      <c r="BG246" s="146"/>
      <c r="BH246" s="146"/>
      <c r="BI246" s="146">
        <v>4</v>
      </c>
      <c r="BJ246" s="147"/>
      <c r="BK246" s="147"/>
      <c r="BL246" s="147">
        <v>3</v>
      </c>
      <c r="BM246" s="147"/>
      <c r="BN246" s="148"/>
      <c r="BO246" s="148">
        <v>2</v>
      </c>
      <c r="BP246" s="148"/>
      <c r="BQ246" s="148"/>
      <c r="BR246" s="149"/>
      <c r="BS246" s="149"/>
      <c r="BT246" s="149">
        <v>3</v>
      </c>
      <c r="BU246" s="149"/>
    </row>
    <row r="247" spans="1:122">
      <c r="A247" s="17"/>
      <c r="B247" s="336">
        <v>2</v>
      </c>
      <c r="C247" s="771"/>
      <c r="D247" s="18">
        <v>1</v>
      </c>
      <c r="E247" s="19"/>
      <c r="F247" s="20"/>
      <c r="G247" s="20"/>
      <c r="H247" s="20">
        <v>1</v>
      </c>
      <c r="I247" s="20"/>
      <c r="J247" s="20"/>
      <c r="K247" s="20"/>
      <c r="L247" s="20"/>
      <c r="M247" s="20"/>
      <c r="N247" s="20"/>
      <c r="O247" s="20"/>
      <c r="P247" s="19"/>
      <c r="Q247" s="19"/>
      <c r="R247" s="145"/>
      <c r="S247" s="145"/>
      <c r="T247" s="145">
        <v>3</v>
      </c>
      <c r="U247" s="145"/>
      <c r="V247" s="10"/>
      <c r="W247" s="10"/>
      <c r="X247" s="10">
        <v>3</v>
      </c>
      <c r="Y247" s="10"/>
      <c r="Z247" s="146"/>
      <c r="AA247" s="146"/>
      <c r="AB247" s="146">
        <v>3</v>
      </c>
      <c r="AC247" s="146"/>
      <c r="AD247" s="147"/>
      <c r="AE247" s="147"/>
      <c r="AF247" s="147"/>
      <c r="AG247" s="147">
        <v>4</v>
      </c>
      <c r="AH247" s="148"/>
      <c r="AI247" s="148"/>
      <c r="AJ247" s="148"/>
      <c r="AK247" s="148">
        <v>4</v>
      </c>
      <c r="AL247" s="149"/>
      <c r="AM247" s="149"/>
      <c r="AN247" s="149">
        <v>3</v>
      </c>
      <c r="AO247" s="149"/>
      <c r="AP247" s="10"/>
      <c r="AQ247" s="10"/>
      <c r="AR247" s="10"/>
      <c r="AS247" s="10">
        <v>4</v>
      </c>
      <c r="AT247" s="150"/>
      <c r="AU247" s="150"/>
      <c r="AV247" s="150">
        <v>3</v>
      </c>
      <c r="AW247" s="150"/>
      <c r="AX247" s="145"/>
      <c r="AY247" s="145"/>
      <c r="AZ247" s="145"/>
      <c r="BA247" s="145">
        <v>4</v>
      </c>
      <c r="BB247" s="10"/>
      <c r="BC247" s="10"/>
      <c r="BD247" s="10">
        <v>3</v>
      </c>
      <c r="BE247" s="10"/>
      <c r="BF247" s="146"/>
      <c r="BG247" s="146"/>
      <c r="BH247" s="146"/>
      <c r="BI247" s="146">
        <v>4</v>
      </c>
      <c r="BJ247" s="147"/>
      <c r="BK247" s="147"/>
      <c r="BL247" s="147"/>
      <c r="BM247" s="147">
        <v>4</v>
      </c>
      <c r="BN247" s="148"/>
      <c r="BO247" s="148"/>
      <c r="BP247" s="148"/>
      <c r="BQ247" s="148">
        <v>4</v>
      </c>
      <c r="BR247" s="149"/>
      <c r="BS247" s="149"/>
      <c r="BT247" s="149">
        <v>3</v>
      </c>
      <c r="BU247" s="149"/>
    </row>
    <row r="248" spans="1:122">
      <c r="A248" s="17"/>
      <c r="B248" s="336">
        <v>3</v>
      </c>
      <c r="C248" s="771"/>
      <c r="D248" s="18">
        <v>1</v>
      </c>
      <c r="E248" s="19"/>
      <c r="F248" s="20"/>
      <c r="G248" s="20"/>
      <c r="H248" s="20">
        <v>1</v>
      </c>
      <c r="I248" s="20"/>
      <c r="J248" s="20"/>
      <c r="K248" s="20"/>
      <c r="L248" s="20"/>
      <c r="M248" s="20"/>
      <c r="N248" s="20"/>
      <c r="O248" s="20"/>
      <c r="P248" s="19"/>
      <c r="Q248" s="19"/>
      <c r="R248" s="145"/>
      <c r="S248" s="145"/>
      <c r="T248" s="145">
        <v>3</v>
      </c>
      <c r="U248" s="145"/>
      <c r="V248" s="10"/>
      <c r="W248" s="10"/>
      <c r="X248" s="10">
        <v>3</v>
      </c>
      <c r="Y248" s="10"/>
      <c r="Z248" s="146"/>
      <c r="AA248" s="146"/>
      <c r="AB248" s="146">
        <v>3</v>
      </c>
      <c r="AC248" s="146"/>
      <c r="AD248" s="147"/>
      <c r="AE248" s="147"/>
      <c r="AF248" s="147"/>
      <c r="AG248" s="147">
        <v>4</v>
      </c>
      <c r="AH248" s="148"/>
      <c r="AI248" s="148"/>
      <c r="AJ248" s="148"/>
      <c r="AK248" s="148">
        <v>4</v>
      </c>
      <c r="AL248" s="149"/>
      <c r="AM248" s="149"/>
      <c r="AN248" s="149">
        <v>3</v>
      </c>
      <c r="AO248" s="149"/>
      <c r="AP248" s="10"/>
      <c r="AQ248" s="10"/>
      <c r="AR248" s="10">
        <v>3</v>
      </c>
      <c r="AS248" s="10"/>
      <c r="AT248" s="150"/>
      <c r="AU248" s="150"/>
      <c r="AV248" s="150">
        <v>3</v>
      </c>
      <c r="AW248" s="150"/>
      <c r="AX248" s="145"/>
      <c r="AY248" s="145"/>
      <c r="AZ248" s="145">
        <v>3</v>
      </c>
      <c r="BA248" s="145"/>
      <c r="BB248" s="10"/>
      <c r="BC248" s="10"/>
      <c r="BD248" s="10">
        <v>3</v>
      </c>
      <c r="BE248" s="10"/>
      <c r="BF248" s="146"/>
      <c r="BG248" s="146"/>
      <c r="BH248" s="146">
        <v>3</v>
      </c>
      <c r="BI248" s="146"/>
      <c r="BJ248" s="147"/>
      <c r="BK248" s="147"/>
      <c r="BL248" s="147">
        <v>3</v>
      </c>
      <c r="BM248" s="147"/>
      <c r="BN248" s="148"/>
      <c r="BO248" s="148"/>
      <c r="BP248" s="148">
        <v>3</v>
      </c>
      <c r="BQ248" s="148"/>
      <c r="BR248" s="149"/>
      <c r="BS248" s="149"/>
      <c r="BT248" s="149"/>
      <c r="BU248" s="149">
        <v>4</v>
      </c>
    </row>
    <row r="249" spans="1:122">
      <c r="A249" s="17"/>
      <c r="B249" s="336">
        <v>4</v>
      </c>
      <c r="C249" s="771"/>
      <c r="D249" s="18">
        <v>1</v>
      </c>
      <c r="E249" s="19"/>
      <c r="F249" s="20"/>
      <c r="G249" s="20">
        <v>1</v>
      </c>
      <c r="H249" s="20"/>
      <c r="I249" s="20"/>
      <c r="J249" s="20"/>
      <c r="K249" s="20"/>
      <c r="L249" s="20"/>
      <c r="M249" s="20"/>
      <c r="N249" s="20"/>
      <c r="O249" s="20"/>
      <c r="P249" s="19"/>
      <c r="Q249" s="19"/>
      <c r="R249" s="145"/>
      <c r="S249" s="145"/>
      <c r="T249" s="145">
        <v>3</v>
      </c>
      <c r="U249" s="145"/>
      <c r="V249" s="10"/>
      <c r="W249" s="10"/>
      <c r="X249" s="10">
        <v>3</v>
      </c>
      <c r="Y249" s="10"/>
      <c r="Z249" s="146"/>
      <c r="AA249" s="146"/>
      <c r="AB249" s="146">
        <v>3</v>
      </c>
      <c r="AC249" s="146"/>
      <c r="AD249" s="147"/>
      <c r="AE249" s="147"/>
      <c r="AF249" s="147">
        <v>3</v>
      </c>
      <c r="AG249" s="147"/>
      <c r="AH249" s="148"/>
      <c r="AI249" s="148"/>
      <c r="AJ249" s="148">
        <v>3</v>
      </c>
      <c r="AK249" s="148"/>
      <c r="AL249" s="149"/>
      <c r="AM249" s="149"/>
      <c r="AN249" s="149">
        <v>3</v>
      </c>
      <c r="AO249" s="149"/>
      <c r="AP249" s="10"/>
      <c r="AQ249" s="10"/>
      <c r="AR249" s="10">
        <v>3</v>
      </c>
      <c r="AS249" s="10"/>
      <c r="AT249" s="150"/>
      <c r="AU249" s="150"/>
      <c r="AV249" s="150">
        <v>3</v>
      </c>
      <c r="AW249" s="150"/>
      <c r="AX249" s="145"/>
      <c r="AY249" s="145"/>
      <c r="AZ249" s="145">
        <v>3</v>
      </c>
      <c r="BA249" s="145"/>
      <c r="BB249" s="10"/>
      <c r="BC249" s="10"/>
      <c r="BD249" s="10">
        <v>3</v>
      </c>
      <c r="BE249" s="10"/>
      <c r="BF249" s="146"/>
      <c r="BG249" s="146"/>
      <c r="BH249" s="146">
        <v>3</v>
      </c>
      <c r="BI249" s="146"/>
      <c r="BJ249" s="147"/>
      <c r="BK249" s="147"/>
      <c r="BL249" s="147">
        <v>3</v>
      </c>
      <c r="BM249" s="147"/>
      <c r="BN249" s="148"/>
      <c r="BO249" s="148"/>
      <c r="BP249" s="148">
        <v>3</v>
      </c>
      <c r="BQ249" s="148"/>
      <c r="BR249" s="149"/>
      <c r="BS249" s="149"/>
      <c r="BT249" s="149">
        <v>3</v>
      </c>
      <c r="BU249" s="149"/>
    </row>
    <row r="250" spans="1:122">
      <c r="A250" s="17"/>
      <c r="B250" s="336">
        <v>5</v>
      </c>
      <c r="C250" s="771"/>
      <c r="D250" s="18">
        <v>1</v>
      </c>
      <c r="E250" s="19"/>
      <c r="F250" s="20"/>
      <c r="G250" s="20"/>
      <c r="H250" s="20"/>
      <c r="I250" s="20">
        <v>1</v>
      </c>
      <c r="J250" s="20"/>
      <c r="K250" s="20"/>
      <c r="L250" s="20"/>
      <c r="M250" s="20"/>
      <c r="N250" s="20"/>
      <c r="O250" s="20"/>
      <c r="P250" s="19"/>
      <c r="Q250" s="19"/>
      <c r="R250" s="145"/>
      <c r="S250" s="145"/>
      <c r="T250" s="145"/>
      <c r="U250" s="145">
        <v>4</v>
      </c>
      <c r="V250" s="10"/>
      <c r="W250" s="10"/>
      <c r="X250" s="10">
        <v>3</v>
      </c>
      <c r="Y250" s="10"/>
      <c r="Z250" s="146"/>
      <c r="AA250" s="146"/>
      <c r="AB250" s="146"/>
      <c r="AC250" s="146">
        <v>4</v>
      </c>
      <c r="AD250" s="147"/>
      <c r="AE250" s="147"/>
      <c r="AF250" s="147"/>
      <c r="AG250" s="147">
        <v>4</v>
      </c>
      <c r="AH250" s="148"/>
      <c r="AI250" s="148"/>
      <c r="AJ250" s="148">
        <v>3</v>
      </c>
      <c r="AK250" s="148"/>
      <c r="AL250" s="149"/>
      <c r="AM250" s="149"/>
      <c r="AN250" s="149"/>
      <c r="AO250" s="149">
        <v>4</v>
      </c>
      <c r="AP250" s="10"/>
      <c r="AQ250" s="10"/>
      <c r="AR250" s="10">
        <v>3</v>
      </c>
      <c r="AS250" s="10"/>
      <c r="AT250" s="150"/>
      <c r="AU250" s="150"/>
      <c r="AV250" s="150"/>
      <c r="AW250" s="150">
        <v>4</v>
      </c>
      <c r="AX250" s="145"/>
      <c r="AY250" s="145"/>
      <c r="AZ250" s="145"/>
      <c r="BA250" s="145">
        <v>4</v>
      </c>
      <c r="BB250" s="10"/>
      <c r="BC250" s="10"/>
      <c r="BD250" s="10"/>
      <c r="BE250" s="10">
        <v>4</v>
      </c>
      <c r="BF250" s="146"/>
      <c r="BG250" s="146"/>
      <c r="BH250" s="146">
        <v>3</v>
      </c>
      <c r="BI250" s="146"/>
      <c r="BJ250" s="147"/>
      <c r="BK250" s="147"/>
      <c r="BL250" s="147"/>
      <c r="BM250" s="147">
        <v>4</v>
      </c>
      <c r="BN250" s="148"/>
      <c r="BO250" s="148"/>
      <c r="BP250" s="148"/>
      <c r="BQ250" s="148">
        <v>4</v>
      </c>
      <c r="BR250" s="149"/>
      <c r="BS250" s="149"/>
      <c r="BT250" s="149"/>
      <c r="BU250" s="149">
        <v>4</v>
      </c>
    </row>
    <row r="251" spans="1:122">
      <c r="A251" s="346"/>
      <c r="B251" s="336">
        <v>6</v>
      </c>
      <c r="C251" s="771"/>
      <c r="D251" s="326">
        <v>1</v>
      </c>
      <c r="E251" s="347"/>
      <c r="F251" s="348"/>
      <c r="G251" s="348"/>
      <c r="H251" s="348">
        <v>1</v>
      </c>
      <c r="I251" s="348"/>
      <c r="J251" s="348"/>
      <c r="K251" s="348"/>
      <c r="L251" s="348"/>
      <c r="M251" s="348"/>
      <c r="N251" s="348"/>
      <c r="O251" s="348"/>
      <c r="P251" s="347"/>
      <c r="Q251" s="347"/>
      <c r="R251" s="357"/>
      <c r="S251" s="357">
        <v>2</v>
      </c>
      <c r="T251" s="357"/>
      <c r="U251" s="357"/>
      <c r="V251" s="358"/>
      <c r="W251" s="358"/>
      <c r="X251" s="358">
        <v>3</v>
      </c>
      <c r="Y251" s="358"/>
      <c r="Z251" s="359"/>
      <c r="AA251" s="359"/>
      <c r="AB251" s="359">
        <v>3</v>
      </c>
      <c r="AC251" s="359"/>
      <c r="AD251" s="360"/>
      <c r="AE251" s="360"/>
      <c r="AF251" s="360">
        <v>3</v>
      </c>
      <c r="AG251" s="360"/>
      <c r="AH251" s="361"/>
      <c r="AI251" s="361"/>
      <c r="AJ251" s="361"/>
      <c r="AK251" s="361">
        <v>4</v>
      </c>
      <c r="AL251" s="362"/>
      <c r="AM251" s="362"/>
      <c r="AN251" s="362">
        <v>3</v>
      </c>
      <c r="AO251" s="362"/>
      <c r="AP251" s="358"/>
      <c r="AQ251" s="358"/>
      <c r="AR251" s="358">
        <v>3</v>
      </c>
      <c r="AS251" s="358"/>
      <c r="AT251" s="363"/>
      <c r="AU251" s="363"/>
      <c r="AV251" s="363">
        <v>3</v>
      </c>
      <c r="AW251" s="363"/>
      <c r="AX251" s="357"/>
      <c r="AY251" s="357"/>
      <c r="AZ251" s="357"/>
      <c r="BA251" s="357">
        <v>4</v>
      </c>
      <c r="BB251" s="358"/>
      <c r="BC251" s="358"/>
      <c r="BD251" s="358">
        <v>3</v>
      </c>
      <c r="BE251" s="358"/>
      <c r="BF251" s="359"/>
      <c r="BG251" s="359"/>
      <c r="BH251" s="359">
        <v>3</v>
      </c>
      <c r="BI251" s="359"/>
      <c r="BJ251" s="360"/>
      <c r="BK251" s="360">
        <v>2</v>
      </c>
      <c r="BL251" s="360"/>
      <c r="BM251" s="360"/>
      <c r="BN251" s="361"/>
      <c r="BO251" s="361"/>
      <c r="BP251" s="361">
        <v>3</v>
      </c>
      <c r="BQ251" s="361"/>
      <c r="BR251" s="362"/>
      <c r="BS251" s="362"/>
      <c r="BT251" s="362">
        <v>3</v>
      </c>
      <c r="BU251" s="362"/>
    </row>
    <row r="252" spans="1:122" s="356" customFormat="1">
      <c r="B252" s="364"/>
      <c r="C252" s="365"/>
      <c r="D252" s="356">
        <f>SUM(D246:D251)</f>
        <v>6</v>
      </c>
      <c r="E252" s="356">
        <f t="shared" ref="E252:BP252" si="525">SUM(E246:E251)</f>
        <v>0</v>
      </c>
      <c r="F252" s="356">
        <f t="shared" si="525"/>
        <v>0</v>
      </c>
      <c r="G252" s="356">
        <f t="shared" si="525"/>
        <v>1</v>
      </c>
      <c r="H252" s="356">
        <f t="shared" si="525"/>
        <v>3</v>
      </c>
      <c r="I252" s="356">
        <f t="shared" si="525"/>
        <v>1</v>
      </c>
      <c r="J252" s="356">
        <f t="shared" si="525"/>
        <v>1</v>
      </c>
      <c r="K252" s="356">
        <f t="shared" si="525"/>
        <v>0</v>
      </c>
      <c r="L252" s="356">
        <f t="shared" si="525"/>
        <v>0</v>
      </c>
      <c r="M252" s="356">
        <f t="shared" si="525"/>
        <v>0</v>
      </c>
      <c r="N252" s="356">
        <f t="shared" si="525"/>
        <v>0</v>
      </c>
      <c r="O252" s="356">
        <f t="shared" si="525"/>
        <v>0</v>
      </c>
      <c r="P252" s="356">
        <f t="shared" si="525"/>
        <v>0</v>
      </c>
      <c r="Q252" s="356">
        <f t="shared" si="525"/>
        <v>0</v>
      </c>
      <c r="R252" s="356">
        <f t="shared" si="525"/>
        <v>0</v>
      </c>
      <c r="S252" s="356">
        <f t="shared" si="525"/>
        <v>2</v>
      </c>
      <c r="T252" s="356">
        <f t="shared" si="525"/>
        <v>12</v>
      </c>
      <c r="U252" s="356">
        <f t="shared" si="525"/>
        <v>4</v>
      </c>
      <c r="V252" s="356">
        <f t="shared" si="525"/>
        <v>0</v>
      </c>
      <c r="W252" s="356">
        <f t="shared" si="525"/>
        <v>0</v>
      </c>
      <c r="X252" s="356">
        <f t="shared" si="525"/>
        <v>18</v>
      </c>
      <c r="Y252" s="356">
        <f t="shared" si="525"/>
        <v>0</v>
      </c>
      <c r="Z252" s="356">
        <f t="shared" si="525"/>
        <v>0</v>
      </c>
      <c r="AA252" s="356">
        <f t="shared" si="525"/>
        <v>0</v>
      </c>
      <c r="AB252" s="356">
        <f t="shared" si="525"/>
        <v>15</v>
      </c>
      <c r="AC252" s="356">
        <f t="shared" si="525"/>
        <v>4</v>
      </c>
      <c r="AD252" s="356">
        <f t="shared" si="525"/>
        <v>0</v>
      </c>
      <c r="AE252" s="356">
        <f t="shared" si="525"/>
        <v>0</v>
      </c>
      <c r="AF252" s="356">
        <f t="shared" si="525"/>
        <v>6</v>
      </c>
      <c r="AG252" s="356">
        <f t="shared" si="525"/>
        <v>16</v>
      </c>
      <c r="AH252" s="356">
        <f t="shared" si="525"/>
        <v>0</v>
      </c>
      <c r="AI252" s="356">
        <f t="shared" si="525"/>
        <v>0</v>
      </c>
      <c r="AJ252" s="356">
        <f t="shared" si="525"/>
        <v>9</v>
      </c>
      <c r="AK252" s="356">
        <f t="shared" si="525"/>
        <v>12</v>
      </c>
      <c r="AL252" s="356">
        <f t="shared" si="525"/>
        <v>0</v>
      </c>
      <c r="AM252" s="356">
        <f t="shared" si="525"/>
        <v>0</v>
      </c>
      <c r="AN252" s="356">
        <f t="shared" si="525"/>
        <v>12</v>
      </c>
      <c r="AO252" s="356">
        <f t="shared" si="525"/>
        <v>8</v>
      </c>
      <c r="AP252" s="356">
        <f t="shared" si="525"/>
        <v>0</v>
      </c>
      <c r="AQ252" s="356">
        <f t="shared" si="525"/>
        <v>0</v>
      </c>
      <c r="AR252" s="356">
        <f t="shared" si="525"/>
        <v>15</v>
      </c>
      <c r="AS252" s="356">
        <f t="shared" si="525"/>
        <v>4</v>
      </c>
      <c r="AT252" s="356">
        <f t="shared" si="525"/>
        <v>0</v>
      </c>
      <c r="AU252" s="356">
        <f t="shared" si="525"/>
        <v>0</v>
      </c>
      <c r="AV252" s="356">
        <f t="shared" si="525"/>
        <v>15</v>
      </c>
      <c r="AW252" s="356">
        <f t="shared" si="525"/>
        <v>4</v>
      </c>
      <c r="AX252" s="356">
        <f t="shared" si="525"/>
        <v>0</v>
      </c>
      <c r="AY252" s="356">
        <f t="shared" si="525"/>
        <v>0</v>
      </c>
      <c r="AZ252" s="356">
        <f t="shared" si="525"/>
        <v>9</v>
      </c>
      <c r="BA252" s="356">
        <f t="shared" si="525"/>
        <v>12</v>
      </c>
      <c r="BB252" s="356">
        <f t="shared" si="525"/>
        <v>0</v>
      </c>
      <c r="BC252" s="356">
        <f t="shared" si="525"/>
        <v>0</v>
      </c>
      <c r="BD252" s="356">
        <f t="shared" si="525"/>
        <v>12</v>
      </c>
      <c r="BE252" s="356">
        <f t="shared" si="525"/>
        <v>8</v>
      </c>
      <c r="BF252" s="356">
        <f t="shared" si="525"/>
        <v>0</v>
      </c>
      <c r="BG252" s="356">
        <f t="shared" si="525"/>
        <v>0</v>
      </c>
      <c r="BH252" s="356">
        <f t="shared" si="525"/>
        <v>12</v>
      </c>
      <c r="BI252" s="356">
        <f t="shared" si="525"/>
        <v>8</v>
      </c>
      <c r="BJ252" s="356">
        <f t="shared" si="525"/>
        <v>0</v>
      </c>
      <c r="BK252" s="356">
        <f t="shared" si="525"/>
        <v>2</v>
      </c>
      <c r="BL252" s="356">
        <f t="shared" si="525"/>
        <v>9</v>
      </c>
      <c r="BM252" s="356">
        <f t="shared" si="525"/>
        <v>8</v>
      </c>
      <c r="BN252" s="356">
        <f t="shared" si="525"/>
        <v>0</v>
      </c>
      <c r="BO252" s="356">
        <f t="shared" si="525"/>
        <v>2</v>
      </c>
      <c r="BP252" s="356">
        <f t="shared" si="525"/>
        <v>9</v>
      </c>
      <c r="BQ252" s="356">
        <f t="shared" ref="BQ252:BU252" si="526">SUM(BQ246:BQ251)</f>
        <v>8</v>
      </c>
      <c r="BR252" s="356">
        <f t="shared" si="526"/>
        <v>0</v>
      </c>
      <c r="BS252" s="356">
        <f t="shared" si="526"/>
        <v>0</v>
      </c>
      <c r="BT252" s="356">
        <f t="shared" si="526"/>
        <v>12</v>
      </c>
      <c r="BU252" s="356">
        <f t="shared" si="526"/>
        <v>8</v>
      </c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</row>
    <row r="253" spans="1:122" s="356" customFormat="1">
      <c r="B253" s="364"/>
      <c r="C253" s="365"/>
      <c r="R253" s="364">
        <f>R252/1</f>
        <v>0</v>
      </c>
      <c r="S253" s="364">
        <f>S252/2</f>
        <v>1</v>
      </c>
      <c r="T253" s="364">
        <f>T252/3</f>
        <v>4</v>
      </c>
      <c r="U253" s="364">
        <f>U252/4</f>
        <v>1</v>
      </c>
      <c r="V253" s="364">
        <f t="shared" ref="V253" si="527">V252/1</f>
        <v>0</v>
      </c>
      <c r="W253" s="364">
        <f t="shared" ref="W253" si="528">W252/2</f>
        <v>0</v>
      </c>
      <c r="X253" s="364">
        <f t="shared" ref="X253" si="529">X252/3</f>
        <v>6</v>
      </c>
      <c r="Y253" s="364">
        <f t="shared" ref="Y253" si="530">Y252/4</f>
        <v>0</v>
      </c>
      <c r="Z253" s="364">
        <f t="shared" ref="Z253" si="531">Z252/1</f>
        <v>0</v>
      </c>
      <c r="AA253" s="364">
        <f t="shared" ref="AA253" si="532">AA252/2</f>
        <v>0</v>
      </c>
      <c r="AB253" s="364">
        <f t="shared" ref="AB253" si="533">AB252/3</f>
        <v>5</v>
      </c>
      <c r="AC253" s="364">
        <f t="shared" ref="AC253" si="534">AC252/4</f>
        <v>1</v>
      </c>
      <c r="AD253" s="364">
        <f t="shared" ref="AD253" si="535">AD252/1</f>
        <v>0</v>
      </c>
      <c r="AE253" s="364">
        <f t="shared" ref="AE253" si="536">AE252/2</f>
        <v>0</v>
      </c>
      <c r="AF253" s="364">
        <f t="shared" ref="AF253" si="537">AF252/3</f>
        <v>2</v>
      </c>
      <c r="AG253" s="364">
        <f t="shared" ref="AG253" si="538">AG252/4</f>
        <v>4</v>
      </c>
      <c r="AH253" s="364">
        <f t="shared" ref="AH253" si="539">AH252/1</f>
        <v>0</v>
      </c>
      <c r="AI253" s="364">
        <f t="shared" ref="AI253" si="540">AI252/2</f>
        <v>0</v>
      </c>
      <c r="AJ253" s="364">
        <f t="shared" ref="AJ253" si="541">AJ252/3</f>
        <v>3</v>
      </c>
      <c r="AK253" s="364">
        <f t="shared" ref="AK253" si="542">AK252/4</f>
        <v>3</v>
      </c>
      <c r="AL253" s="364">
        <f t="shared" ref="AL253" si="543">AL252/1</f>
        <v>0</v>
      </c>
      <c r="AM253" s="364">
        <f t="shared" ref="AM253" si="544">AM252/2</f>
        <v>0</v>
      </c>
      <c r="AN253" s="364">
        <f t="shared" ref="AN253" si="545">AN252/3</f>
        <v>4</v>
      </c>
      <c r="AO253" s="364">
        <f t="shared" ref="AO253" si="546">AO252/4</f>
        <v>2</v>
      </c>
      <c r="AP253" s="364">
        <f t="shared" ref="AP253" si="547">AP252/1</f>
        <v>0</v>
      </c>
      <c r="AQ253" s="364">
        <f t="shared" ref="AQ253" si="548">AQ252/2</f>
        <v>0</v>
      </c>
      <c r="AR253" s="364">
        <f t="shared" ref="AR253" si="549">AR252/3</f>
        <v>5</v>
      </c>
      <c r="AS253" s="364">
        <f t="shared" ref="AS253" si="550">AS252/4</f>
        <v>1</v>
      </c>
      <c r="AT253" s="364">
        <f t="shared" ref="AT253" si="551">AT252/1</f>
        <v>0</v>
      </c>
      <c r="AU253" s="364">
        <f t="shared" ref="AU253" si="552">AU252/2</f>
        <v>0</v>
      </c>
      <c r="AV253" s="364">
        <f t="shared" ref="AV253" si="553">AV252/3</f>
        <v>5</v>
      </c>
      <c r="AW253" s="364">
        <f t="shared" ref="AW253" si="554">AW252/4</f>
        <v>1</v>
      </c>
      <c r="AX253" s="364">
        <f t="shared" ref="AX253" si="555">AX252/1</f>
        <v>0</v>
      </c>
      <c r="AY253" s="364">
        <f t="shared" ref="AY253" si="556">AY252/2</f>
        <v>0</v>
      </c>
      <c r="AZ253" s="364">
        <f t="shared" ref="AZ253" si="557">AZ252/3</f>
        <v>3</v>
      </c>
      <c r="BA253" s="364">
        <f t="shared" ref="BA253" si="558">BA252/4</f>
        <v>3</v>
      </c>
      <c r="BB253" s="364">
        <f t="shared" ref="BB253" si="559">BB252/1</f>
        <v>0</v>
      </c>
      <c r="BC253" s="364">
        <f t="shared" ref="BC253" si="560">BC252/2</f>
        <v>0</v>
      </c>
      <c r="BD253" s="364">
        <f t="shared" ref="BD253" si="561">BD252/3</f>
        <v>4</v>
      </c>
      <c r="BE253" s="364">
        <f t="shared" ref="BE253" si="562">BE252/4</f>
        <v>2</v>
      </c>
      <c r="BF253" s="364">
        <f t="shared" ref="BF253" si="563">BF252/1</f>
        <v>0</v>
      </c>
      <c r="BG253" s="364">
        <f t="shared" ref="BG253" si="564">BG252/2</f>
        <v>0</v>
      </c>
      <c r="BH253" s="364">
        <f t="shared" ref="BH253" si="565">BH252/3</f>
        <v>4</v>
      </c>
      <c r="BI253" s="364">
        <f t="shared" ref="BI253" si="566">BI252/4</f>
        <v>2</v>
      </c>
      <c r="BJ253" s="364">
        <f t="shared" ref="BJ253" si="567">BJ252/1</f>
        <v>0</v>
      </c>
      <c r="BK253" s="364">
        <f t="shared" ref="BK253" si="568">BK252/2</f>
        <v>1</v>
      </c>
      <c r="BL253" s="364">
        <f t="shared" ref="BL253" si="569">BL252/3</f>
        <v>3</v>
      </c>
      <c r="BM253" s="364">
        <f t="shared" ref="BM253" si="570">BM252/4</f>
        <v>2</v>
      </c>
      <c r="BN253" s="364">
        <f t="shared" ref="BN253" si="571">BN252/1</f>
        <v>0</v>
      </c>
      <c r="BO253" s="364">
        <f t="shared" ref="BO253" si="572">BO252/2</f>
        <v>1</v>
      </c>
      <c r="BP253" s="364">
        <f t="shared" ref="BP253" si="573">BP252/3</f>
        <v>3</v>
      </c>
      <c r="BQ253" s="364">
        <f t="shared" ref="BQ253" si="574">BQ252/4</f>
        <v>2</v>
      </c>
      <c r="BR253" s="364">
        <f t="shared" ref="BR253" si="575">BR252/1</f>
        <v>0</v>
      </c>
      <c r="BS253" s="364">
        <f t="shared" ref="BS253" si="576">BS252/2</f>
        <v>0</v>
      </c>
      <c r="BT253" s="364">
        <f t="shared" ref="BT253" si="577">BT252/3</f>
        <v>4</v>
      </c>
      <c r="BU253" s="364">
        <f t="shared" ref="BU253" si="578">BU252/4</f>
        <v>2</v>
      </c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</row>
    <row r="254" spans="1:122">
      <c r="R254">
        <f>SUM(R252:U252)</f>
        <v>18</v>
      </c>
      <c r="V254">
        <f>SUM(V252:Y252)</f>
        <v>18</v>
      </c>
      <c r="Z254">
        <f>SUM(Z252:AC252)</f>
        <v>19</v>
      </c>
      <c r="AD254">
        <f>SUM(AD252:AG252)</f>
        <v>22</v>
      </c>
      <c r="AH254">
        <f>SUM(AH252:AK252)</f>
        <v>21</v>
      </c>
      <c r="AL254">
        <f>SUM(AL252:AO252)</f>
        <v>20</v>
      </c>
      <c r="AP254">
        <f>SUM(AP252:AS252)</f>
        <v>19</v>
      </c>
      <c r="AT254">
        <f>SUM(AT252:AW252)</f>
        <v>19</v>
      </c>
      <c r="AX254">
        <f>SUM(AX252:BA252)</f>
        <v>21</v>
      </c>
      <c r="BB254">
        <f>SUM(BB252:BE252)</f>
        <v>20</v>
      </c>
      <c r="BF254">
        <f>SUM(BF252:BI252)</f>
        <v>20</v>
      </c>
      <c r="BJ254">
        <f>SUM(BJ252:BM252)</f>
        <v>19</v>
      </c>
      <c r="BN254">
        <f>SUM(BN252:BQ252)</f>
        <v>19</v>
      </c>
      <c r="BR254">
        <f>SUM(BR252:BU252)</f>
        <v>20</v>
      </c>
    </row>
    <row r="255" spans="1:122">
      <c r="R255">
        <v>6</v>
      </c>
      <c r="S255">
        <v>6</v>
      </c>
      <c r="T255">
        <v>6</v>
      </c>
      <c r="U255">
        <v>6</v>
      </c>
      <c r="V255">
        <v>6</v>
      </c>
      <c r="W255">
        <v>6</v>
      </c>
      <c r="X255">
        <v>6</v>
      </c>
      <c r="Y255">
        <v>6</v>
      </c>
      <c r="Z255">
        <v>6</v>
      </c>
      <c r="AA255">
        <v>6</v>
      </c>
      <c r="AB255">
        <v>6</v>
      </c>
      <c r="AC255">
        <v>6</v>
      </c>
      <c r="AD255">
        <v>6</v>
      </c>
      <c r="AE255">
        <v>6</v>
      </c>
      <c r="AF255">
        <v>6</v>
      </c>
      <c r="AG255">
        <v>6</v>
      </c>
      <c r="AH255">
        <v>6</v>
      </c>
      <c r="AI255">
        <v>6</v>
      </c>
      <c r="AJ255">
        <v>6</v>
      </c>
      <c r="AK255">
        <v>6</v>
      </c>
      <c r="AL255">
        <v>6</v>
      </c>
      <c r="AM255">
        <v>6</v>
      </c>
      <c r="AN255">
        <v>6</v>
      </c>
      <c r="AO255">
        <v>6</v>
      </c>
      <c r="AP255">
        <v>6</v>
      </c>
      <c r="AQ255">
        <v>6</v>
      </c>
      <c r="AR255">
        <v>6</v>
      </c>
      <c r="AS255">
        <v>6</v>
      </c>
      <c r="AT255">
        <v>6</v>
      </c>
      <c r="AU255">
        <v>6</v>
      </c>
      <c r="AV255">
        <v>6</v>
      </c>
      <c r="AW255">
        <v>6</v>
      </c>
      <c r="AX255">
        <v>6</v>
      </c>
      <c r="AY255">
        <v>6</v>
      </c>
      <c r="AZ255">
        <v>6</v>
      </c>
      <c r="BA255">
        <v>6</v>
      </c>
      <c r="BB255">
        <v>6</v>
      </c>
      <c r="BC255">
        <v>6</v>
      </c>
      <c r="BD255">
        <v>6</v>
      </c>
      <c r="BE255">
        <v>6</v>
      </c>
      <c r="BF255">
        <v>6</v>
      </c>
      <c r="BG255">
        <v>6</v>
      </c>
      <c r="BH255">
        <v>6</v>
      </c>
      <c r="BI255">
        <v>6</v>
      </c>
      <c r="BJ255">
        <v>6</v>
      </c>
      <c r="BK255">
        <v>6</v>
      </c>
      <c r="BL255">
        <v>6</v>
      </c>
      <c r="BM255">
        <v>6</v>
      </c>
      <c r="BN255">
        <v>6</v>
      </c>
      <c r="BO255">
        <v>6</v>
      </c>
      <c r="BP255">
        <v>6</v>
      </c>
      <c r="BQ255">
        <v>6</v>
      </c>
      <c r="BR255">
        <v>6</v>
      </c>
      <c r="BS255">
        <v>6</v>
      </c>
      <c r="BT255">
        <v>6</v>
      </c>
      <c r="BU255">
        <v>6</v>
      </c>
    </row>
    <row r="256" spans="1:122" s="30" customFormat="1">
      <c r="R256" s="30">
        <f>R253/R255*100%</f>
        <v>0</v>
      </c>
      <c r="S256" s="30">
        <f t="shared" ref="S256:BU256" si="579">S253/S255*100%</f>
        <v>0.16666666666666666</v>
      </c>
      <c r="T256" s="30">
        <f t="shared" si="579"/>
        <v>0.66666666666666663</v>
      </c>
      <c r="U256" s="30">
        <f t="shared" si="579"/>
        <v>0.16666666666666666</v>
      </c>
      <c r="V256" s="30">
        <f t="shared" si="579"/>
        <v>0</v>
      </c>
      <c r="W256" s="30">
        <f t="shared" si="579"/>
        <v>0</v>
      </c>
      <c r="X256" s="30">
        <f t="shared" si="579"/>
        <v>1</v>
      </c>
      <c r="Y256" s="30">
        <f t="shared" si="579"/>
        <v>0</v>
      </c>
      <c r="Z256" s="30">
        <f t="shared" si="579"/>
        <v>0</v>
      </c>
      <c r="AA256" s="30">
        <f t="shared" si="579"/>
        <v>0</v>
      </c>
      <c r="AB256" s="30">
        <f t="shared" si="579"/>
        <v>0.83333333333333337</v>
      </c>
      <c r="AC256" s="30">
        <f t="shared" si="579"/>
        <v>0.16666666666666666</v>
      </c>
      <c r="AD256" s="30">
        <f t="shared" si="579"/>
        <v>0</v>
      </c>
      <c r="AE256" s="30">
        <f t="shared" si="579"/>
        <v>0</v>
      </c>
      <c r="AF256" s="30">
        <f t="shared" si="579"/>
        <v>0.33333333333333331</v>
      </c>
      <c r="AG256" s="30">
        <f t="shared" si="579"/>
        <v>0.66666666666666663</v>
      </c>
      <c r="AH256" s="30">
        <f t="shared" si="579"/>
        <v>0</v>
      </c>
      <c r="AI256" s="30">
        <f t="shared" si="579"/>
        <v>0</v>
      </c>
      <c r="AJ256" s="30">
        <f t="shared" si="579"/>
        <v>0.5</v>
      </c>
      <c r="AK256" s="30">
        <f t="shared" si="579"/>
        <v>0.5</v>
      </c>
      <c r="AL256" s="30">
        <f t="shared" si="579"/>
        <v>0</v>
      </c>
      <c r="AM256" s="30">
        <f t="shared" si="579"/>
        <v>0</v>
      </c>
      <c r="AN256" s="30">
        <f t="shared" si="579"/>
        <v>0.66666666666666663</v>
      </c>
      <c r="AO256" s="30">
        <f t="shared" si="579"/>
        <v>0.33333333333333331</v>
      </c>
      <c r="AP256" s="30">
        <f t="shared" si="579"/>
        <v>0</v>
      </c>
      <c r="AQ256" s="30">
        <f t="shared" si="579"/>
        <v>0</v>
      </c>
      <c r="AR256" s="30">
        <f t="shared" si="579"/>
        <v>0.83333333333333337</v>
      </c>
      <c r="AS256" s="30">
        <f t="shared" si="579"/>
        <v>0.16666666666666666</v>
      </c>
      <c r="AT256" s="30">
        <f t="shared" si="579"/>
        <v>0</v>
      </c>
      <c r="AU256" s="30">
        <f t="shared" si="579"/>
        <v>0</v>
      </c>
      <c r="AV256" s="30">
        <f t="shared" si="579"/>
        <v>0.83333333333333337</v>
      </c>
      <c r="AW256" s="30">
        <f t="shared" si="579"/>
        <v>0.16666666666666666</v>
      </c>
      <c r="AX256" s="30">
        <f t="shared" si="579"/>
        <v>0</v>
      </c>
      <c r="AY256" s="30">
        <f t="shared" si="579"/>
        <v>0</v>
      </c>
      <c r="AZ256" s="30">
        <f t="shared" si="579"/>
        <v>0.5</v>
      </c>
      <c r="BA256" s="30">
        <f t="shared" si="579"/>
        <v>0.5</v>
      </c>
      <c r="BB256" s="30">
        <f t="shared" si="579"/>
        <v>0</v>
      </c>
      <c r="BC256" s="30">
        <f t="shared" si="579"/>
        <v>0</v>
      </c>
      <c r="BD256" s="30">
        <f t="shared" si="579"/>
        <v>0.66666666666666663</v>
      </c>
      <c r="BE256" s="30">
        <f t="shared" si="579"/>
        <v>0.33333333333333331</v>
      </c>
      <c r="BF256" s="30">
        <f t="shared" si="579"/>
        <v>0</v>
      </c>
      <c r="BG256" s="30">
        <f t="shared" si="579"/>
        <v>0</v>
      </c>
      <c r="BH256" s="30">
        <f t="shared" si="579"/>
        <v>0.66666666666666663</v>
      </c>
      <c r="BI256" s="30">
        <f t="shared" si="579"/>
        <v>0.33333333333333331</v>
      </c>
      <c r="BJ256" s="30">
        <f t="shared" si="579"/>
        <v>0</v>
      </c>
      <c r="BK256" s="30">
        <f t="shared" si="579"/>
        <v>0.16666666666666666</v>
      </c>
      <c r="BL256" s="30">
        <f t="shared" si="579"/>
        <v>0.5</v>
      </c>
      <c r="BM256" s="30">
        <f t="shared" si="579"/>
        <v>0.33333333333333331</v>
      </c>
      <c r="BN256" s="30">
        <f t="shared" si="579"/>
        <v>0</v>
      </c>
      <c r="BO256" s="30">
        <f t="shared" si="579"/>
        <v>0.16666666666666666</v>
      </c>
      <c r="BP256" s="30">
        <f t="shared" si="579"/>
        <v>0.5</v>
      </c>
      <c r="BQ256" s="30">
        <f t="shared" si="579"/>
        <v>0.33333333333333331</v>
      </c>
      <c r="BR256" s="30">
        <f t="shared" si="579"/>
        <v>0</v>
      </c>
      <c r="BS256" s="30">
        <f t="shared" si="579"/>
        <v>0</v>
      </c>
      <c r="BT256" s="30">
        <f t="shared" si="579"/>
        <v>0.66666666666666663</v>
      </c>
      <c r="BU256" s="30">
        <f t="shared" si="579"/>
        <v>0.33333333333333331</v>
      </c>
    </row>
    <row r="260" spans="1:122">
      <c r="A260" s="17"/>
      <c r="B260" s="333">
        <v>1</v>
      </c>
      <c r="C260" s="779" t="s">
        <v>169</v>
      </c>
      <c r="D260" s="18">
        <v>1</v>
      </c>
      <c r="E260" s="19"/>
      <c r="F260" s="20"/>
      <c r="G260" s="20">
        <v>1</v>
      </c>
      <c r="H260" s="20"/>
      <c r="I260" s="20"/>
      <c r="J260" s="20"/>
      <c r="K260" s="20"/>
      <c r="L260" s="20"/>
      <c r="M260" s="20"/>
      <c r="N260" s="20"/>
      <c r="O260" s="20"/>
      <c r="P260" s="19"/>
      <c r="Q260" s="19"/>
      <c r="R260" s="145">
        <v>1</v>
      </c>
      <c r="S260" s="145"/>
      <c r="T260" s="145"/>
      <c r="U260" s="145"/>
      <c r="V260" s="10"/>
      <c r="W260" s="10"/>
      <c r="X260" s="10">
        <v>3</v>
      </c>
      <c r="Y260" s="10"/>
      <c r="Z260" s="146"/>
      <c r="AA260" s="146">
        <v>2</v>
      </c>
      <c r="AB260" s="146"/>
      <c r="AC260" s="146"/>
      <c r="AD260" s="147"/>
      <c r="AE260" s="147"/>
      <c r="AF260" s="147">
        <v>3</v>
      </c>
      <c r="AG260" s="147"/>
      <c r="AH260" s="148"/>
      <c r="AI260" s="148"/>
      <c r="AJ260" s="148">
        <v>3</v>
      </c>
      <c r="AK260" s="148"/>
      <c r="AL260" s="149"/>
      <c r="AM260" s="149"/>
      <c r="AN260" s="149">
        <v>3</v>
      </c>
      <c r="AO260" s="149"/>
      <c r="AP260" s="10">
        <v>1</v>
      </c>
      <c r="AQ260" s="10"/>
      <c r="AR260" s="10"/>
      <c r="AS260" s="10"/>
      <c r="AT260" s="150"/>
      <c r="AU260" s="150"/>
      <c r="AV260" s="150">
        <v>3</v>
      </c>
      <c r="AW260" s="150"/>
      <c r="AX260" s="145"/>
      <c r="AY260" s="145"/>
      <c r="AZ260" s="145">
        <v>3</v>
      </c>
      <c r="BA260" s="145"/>
      <c r="BB260" s="10"/>
      <c r="BC260" s="10"/>
      <c r="BD260" s="10">
        <v>3</v>
      </c>
      <c r="BE260" s="10"/>
      <c r="BF260" s="146"/>
      <c r="BG260" s="146"/>
      <c r="BH260" s="146">
        <v>3</v>
      </c>
      <c r="BI260" s="146"/>
      <c r="BJ260" s="147"/>
      <c r="BK260" s="147">
        <v>2</v>
      </c>
      <c r="BL260" s="147"/>
      <c r="BM260" s="147"/>
      <c r="BN260" s="148"/>
      <c r="BO260" s="148"/>
      <c r="BP260" s="148">
        <v>3</v>
      </c>
      <c r="BQ260" s="148"/>
      <c r="BR260" s="149"/>
      <c r="BS260" s="149"/>
      <c r="BT260" s="149">
        <v>3</v>
      </c>
      <c r="BU260" s="149"/>
    </row>
    <row r="261" spans="1:122">
      <c r="A261" s="17"/>
      <c r="B261" s="333">
        <v>2</v>
      </c>
      <c r="C261" s="620"/>
      <c r="D261" s="18"/>
      <c r="E261" s="19">
        <v>1</v>
      </c>
      <c r="F261" s="20"/>
      <c r="G261" s="20"/>
      <c r="H261" s="20">
        <v>1</v>
      </c>
      <c r="I261" s="20"/>
      <c r="J261" s="20"/>
      <c r="K261" s="20"/>
      <c r="L261" s="20"/>
      <c r="M261" s="20"/>
      <c r="N261" s="20"/>
      <c r="O261" s="20"/>
      <c r="P261" s="19"/>
      <c r="Q261" s="19"/>
      <c r="R261" s="145"/>
      <c r="S261" s="145"/>
      <c r="T261" s="145">
        <v>3</v>
      </c>
      <c r="U261" s="145"/>
      <c r="V261" s="10"/>
      <c r="W261" s="10">
        <v>2</v>
      </c>
      <c r="X261" s="10"/>
      <c r="Y261" s="10"/>
      <c r="Z261" s="146"/>
      <c r="AA261" s="146"/>
      <c r="AB261" s="146">
        <v>3</v>
      </c>
      <c r="AC261" s="146"/>
      <c r="AD261" s="147"/>
      <c r="AE261" s="147"/>
      <c r="AF261" s="147">
        <v>3</v>
      </c>
      <c r="AG261" s="147"/>
      <c r="AH261" s="148"/>
      <c r="AI261" s="148"/>
      <c r="AJ261" s="148">
        <v>3</v>
      </c>
      <c r="AK261" s="148"/>
      <c r="AL261" s="149"/>
      <c r="AM261" s="149"/>
      <c r="AN261" s="149">
        <v>3</v>
      </c>
      <c r="AO261" s="149"/>
      <c r="AP261" s="10"/>
      <c r="AQ261" s="10">
        <v>2</v>
      </c>
      <c r="AR261" s="10"/>
      <c r="AS261" s="10"/>
      <c r="AT261" s="150"/>
      <c r="AU261" s="150"/>
      <c r="AV261" s="150">
        <v>3</v>
      </c>
      <c r="AW261" s="150"/>
      <c r="AX261" s="145"/>
      <c r="AY261" s="145"/>
      <c r="AZ261" s="145">
        <v>3</v>
      </c>
      <c r="BA261" s="145"/>
      <c r="BB261" s="10"/>
      <c r="BC261" s="10"/>
      <c r="BD261" s="10">
        <v>3</v>
      </c>
      <c r="BE261" s="10"/>
      <c r="BF261" s="146"/>
      <c r="BG261" s="146">
        <v>2</v>
      </c>
      <c r="BH261" s="146"/>
      <c r="BI261" s="146"/>
      <c r="BJ261" s="147"/>
      <c r="BK261" s="147"/>
      <c r="BL261" s="147">
        <v>3</v>
      </c>
      <c r="BM261" s="147"/>
      <c r="BN261" s="148"/>
      <c r="BO261" s="148"/>
      <c r="BP261" s="148">
        <v>3</v>
      </c>
      <c r="BQ261" s="148"/>
      <c r="BR261" s="149"/>
      <c r="BS261" s="149"/>
      <c r="BT261" s="149">
        <v>3</v>
      </c>
      <c r="BU261" s="149"/>
    </row>
    <row r="262" spans="1:122">
      <c r="A262" s="17"/>
      <c r="B262" s="333">
        <v>3</v>
      </c>
      <c r="C262" s="620"/>
      <c r="D262" s="18"/>
      <c r="E262" s="19">
        <v>1</v>
      </c>
      <c r="F262" s="20"/>
      <c r="G262" s="20">
        <v>1</v>
      </c>
      <c r="H262" s="20"/>
      <c r="I262" s="20"/>
      <c r="J262" s="20"/>
      <c r="K262" s="20"/>
      <c r="L262" s="20"/>
      <c r="M262" s="20"/>
      <c r="N262" s="20"/>
      <c r="O262" s="20"/>
      <c r="P262" s="19"/>
      <c r="Q262" s="19"/>
      <c r="R262" s="145"/>
      <c r="S262" s="145"/>
      <c r="T262" s="145">
        <v>3</v>
      </c>
      <c r="U262" s="145"/>
      <c r="V262" s="10"/>
      <c r="W262" s="10"/>
      <c r="X262" s="10">
        <v>3</v>
      </c>
      <c r="Y262" s="10"/>
      <c r="Z262" s="146"/>
      <c r="AA262" s="146"/>
      <c r="AB262" s="146">
        <v>3</v>
      </c>
      <c r="AC262" s="146"/>
      <c r="AD262" s="147"/>
      <c r="AE262" s="147"/>
      <c r="AF262" s="147">
        <v>3</v>
      </c>
      <c r="AG262" s="147"/>
      <c r="AH262" s="148"/>
      <c r="AI262" s="148"/>
      <c r="AJ262" s="148">
        <v>3</v>
      </c>
      <c r="AK262" s="148"/>
      <c r="AL262" s="149"/>
      <c r="AM262" s="149"/>
      <c r="AN262" s="149">
        <v>3</v>
      </c>
      <c r="AO262" s="149"/>
      <c r="AP262" s="10"/>
      <c r="AQ262" s="10"/>
      <c r="AR262" s="10">
        <v>3</v>
      </c>
      <c r="AS262" s="10"/>
      <c r="AT262" s="150"/>
      <c r="AU262" s="150"/>
      <c r="AV262" s="150">
        <v>3</v>
      </c>
      <c r="AW262" s="150"/>
      <c r="AX262" s="145"/>
      <c r="AY262" s="145"/>
      <c r="AZ262" s="145">
        <v>3</v>
      </c>
      <c r="BA262" s="145"/>
      <c r="BB262" s="10"/>
      <c r="BC262" s="10"/>
      <c r="BD262" s="10">
        <v>3</v>
      </c>
      <c r="BE262" s="10"/>
      <c r="BF262" s="146"/>
      <c r="BG262" s="146"/>
      <c r="BH262" s="146">
        <v>3</v>
      </c>
      <c r="BI262" s="146"/>
      <c r="BJ262" s="147"/>
      <c r="BK262" s="147">
        <v>2</v>
      </c>
      <c r="BL262" s="147"/>
      <c r="BM262" s="147"/>
      <c r="BN262" s="148"/>
      <c r="BO262" s="148"/>
      <c r="BP262" s="148">
        <v>3</v>
      </c>
      <c r="BQ262" s="148"/>
      <c r="BR262" s="149"/>
      <c r="BS262" s="149"/>
      <c r="BT262" s="149">
        <v>3</v>
      </c>
      <c r="BU262" s="149"/>
    </row>
    <row r="263" spans="1:122">
      <c r="A263" s="17"/>
      <c r="B263" s="333">
        <v>4</v>
      </c>
      <c r="C263" s="620"/>
      <c r="D263" s="18">
        <v>1</v>
      </c>
      <c r="E263" s="19"/>
      <c r="F263" s="20"/>
      <c r="G263" s="20"/>
      <c r="H263" s="20">
        <v>1</v>
      </c>
      <c r="I263" s="20"/>
      <c r="J263" s="20"/>
      <c r="K263" s="20"/>
      <c r="L263" s="20"/>
      <c r="M263" s="20"/>
      <c r="N263" s="20"/>
      <c r="O263" s="20"/>
      <c r="P263" s="19"/>
      <c r="Q263" s="19"/>
      <c r="R263" s="145"/>
      <c r="S263" s="145"/>
      <c r="T263" s="145">
        <v>3</v>
      </c>
      <c r="U263" s="145"/>
      <c r="V263" s="10"/>
      <c r="W263" s="10"/>
      <c r="X263" s="10">
        <v>3</v>
      </c>
      <c r="Y263" s="10"/>
      <c r="Z263" s="146"/>
      <c r="AA263" s="146"/>
      <c r="AB263" s="146">
        <v>3</v>
      </c>
      <c r="AC263" s="146"/>
      <c r="AD263" s="147"/>
      <c r="AE263" s="147"/>
      <c r="AF263" s="147">
        <v>3</v>
      </c>
      <c r="AG263" s="147"/>
      <c r="AH263" s="148"/>
      <c r="AI263" s="148"/>
      <c r="AJ263" s="148">
        <v>3</v>
      </c>
      <c r="AK263" s="148"/>
      <c r="AL263" s="149"/>
      <c r="AM263" s="149"/>
      <c r="AN263" s="149">
        <v>3</v>
      </c>
      <c r="AO263" s="149"/>
      <c r="AP263" s="10"/>
      <c r="AQ263" s="10">
        <v>2</v>
      </c>
      <c r="AR263" s="10"/>
      <c r="AS263" s="10"/>
      <c r="AT263" s="150"/>
      <c r="AU263" s="150"/>
      <c r="AV263" s="150">
        <v>3</v>
      </c>
      <c r="AW263" s="150"/>
      <c r="AX263" s="145"/>
      <c r="AY263" s="145"/>
      <c r="AZ263" s="145">
        <v>3</v>
      </c>
      <c r="BA263" s="145"/>
      <c r="BB263" s="10"/>
      <c r="BC263" s="10"/>
      <c r="BD263" s="10"/>
      <c r="BE263" s="10">
        <v>4</v>
      </c>
      <c r="BF263" s="146"/>
      <c r="BG263" s="146"/>
      <c r="BH263" s="146">
        <v>3</v>
      </c>
      <c r="BI263" s="146"/>
      <c r="BJ263" s="147"/>
      <c r="BK263" s="147">
        <v>2</v>
      </c>
      <c r="BL263" s="147"/>
      <c r="BM263" s="147"/>
      <c r="BN263" s="148"/>
      <c r="BO263" s="148"/>
      <c r="BP263" s="148">
        <v>3</v>
      </c>
      <c r="BQ263" s="148"/>
      <c r="BR263" s="149"/>
      <c r="BS263" s="149"/>
      <c r="BT263" s="149">
        <v>3</v>
      </c>
      <c r="BU263" s="149"/>
    </row>
    <row r="264" spans="1:122">
      <c r="A264" s="346"/>
      <c r="B264" s="333">
        <v>5</v>
      </c>
      <c r="C264" s="780"/>
      <c r="D264" s="326"/>
      <c r="E264" s="347">
        <v>1</v>
      </c>
      <c r="F264" s="348"/>
      <c r="G264" s="348">
        <v>1</v>
      </c>
      <c r="H264" s="348"/>
      <c r="I264" s="348"/>
      <c r="J264" s="348"/>
      <c r="K264" s="348"/>
      <c r="L264" s="348"/>
      <c r="M264" s="348"/>
      <c r="N264" s="348"/>
      <c r="O264" s="348"/>
      <c r="P264" s="347"/>
      <c r="Q264" s="347"/>
      <c r="R264" s="357"/>
      <c r="S264" s="357"/>
      <c r="T264" s="357">
        <v>3</v>
      </c>
      <c r="U264" s="357"/>
      <c r="V264" s="358"/>
      <c r="W264" s="358"/>
      <c r="X264" s="358">
        <v>3</v>
      </c>
      <c r="Y264" s="358"/>
      <c r="Z264" s="359"/>
      <c r="AA264" s="359"/>
      <c r="AB264" s="359">
        <v>3</v>
      </c>
      <c r="AC264" s="359"/>
      <c r="AD264" s="360"/>
      <c r="AE264" s="360"/>
      <c r="AF264" s="360">
        <v>3</v>
      </c>
      <c r="AG264" s="360"/>
      <c r="AH264" s="361"/>
      <c r="AI264" s="361"/>
      <c r="AJ264" s="361">
        <v>3</v>
      </c>
      <c r="AK264" s="361"/>
      <c r="AL264" s="362"/>
      <c r="AM264" s="362"/>
      <c r="AN264" s="362">
        <v>3</v>
      </c>
      <c r="AO264" s="362"/>
      <c r="AP264" s="358"/>
      <c r="AQ264" s="358">
        <v>2</v>
      </c>
      <c r="AR264" s="358"/>
      <c r="AS264" s="358"/>
      <c r="AT264" s="363"/>
      <c r="AU264" s="363"/>
      <c r="AV264" s="363">
        <v>3</v>
      </c>
      <c r="AW264" s="363"/>
      <c r="AX264" s="357"/>
      <c r="AY264" s="357"/>
      <c r="AZ264" s="357">
        <v>3</v>
      </c>
      <c r="BA264" s="357"/>
      <c r="BB264" s="358"/>
      <c r="BC264" s="358"/>
      <c r="BD264" s="358">
        <v>3</v>
      </c>
      <c r="BE264" s="358"/>
      <c r="BF264" s="359"/>
      <c r="BG264" s="359"/>
      <c r="BH264" s="359">
        <v>3</v>
      </c>
      <c r="BI264" s="359"/>
      <c r="BJ264" s="360"/>
      <c r="BK264" s="360"/>
      <c r="BL264" s="360">
        <v>3</v>
      </c>
      <c r="BM264" s="360"/>
      <c r="BN264" s="361"/>
      <c r="BO264" s="361"/>
      <c r="BP264" s="361">
        <v>3</v>
      </c>
      <c r="BQ264" s="361"/>
      <c r="BR264" s="362"/>
      <c r="BS264" s="362"/>
      <c r="BT264" s="362">
        <v>3</v>
      </c>
      <c r="BU264" s="362"/>
    </row>
    <row r="265" spans="1:122" s="356" customFormat="1">
      <c r="B265" s="364"/>
      <c r="C265" s="365"/>
      <c r="D265" s="356">
        <f>SUM(D260:D264)</f>
        <v>2</v>
      </c>
      <c r="E265" s="356">
        <f t="shared" ref="E265:BP265" si="580">SUM(E260:E264)</f>
        <v>3</v>
      </c>
      <c r="F265" s="356">
        <f t="shared" si="580"/>
        <v>0</v>
      </c>
      <c r="G265" s="356">
        <f t="shared" si="580"/>
        <v>3</v>
      </c>
      <c r="H265" s="356">
        <f t="shared" si="580"/>
        <v>2</v>
      </c>
      <c r="I265" s="356">
        <f t="shared" si="580"/>
        <v>0</v>
      </c>
      <c r="J265" s="356">
        <f t="shared" si="580"/>
        <v>0</v>
      </c>
      <c r="K265" s="356">
        <f t="shared" si="580"/>
        <v>0</v>
      </c>
      <c r="L265" s="356">
        <f t="shared" si="580"/>
        <v>0</v>
      </c>
      <c r="M265" s="356">
        <f t="shared" si="580"/>
        <v>0</v>
      </c>
      <c r="N265" s="356">
        <f t="shared" si="580"/>
        <v>0</v>
      </c>
      <c r="O265" s="356">
        <f t="shared" si="580"/>
        <v>0</v>
      </c>
      <c r="P265" s="356">
        <f t="shared" si="580"/>
        <v>0</v>
      </c>
      <c r="Q265" s="356">
        <f t="shared" si="580"/>
        <v>0</v>
      </c>
      <c r="R265" s="356">
        <f t="shared" si="580"/>
        <v>1</v>
      </c>
      <c r="S265" s="356">
        <f t="shared" si="580"/>
        <v>0</v>
      </c>
      <c r="T265" s="356">
        <f t="shared" si="580"/>
        <v>12</v>
      </c>
      <c r="U265" s="356">
        <f>SUM(U260:U264)</f>
        <v>0</v>
      </c>
      <c r="V265" s="356">
        <f t="shared" si="580"/>
        <v>0</v>
      </c>
      <c r="W265" s="356">
        <f t="shared" si="580"/>
        <v>2</v>
      </c>
      <c r="X265" s="356">
        <f t="shared" si="580"/>
        <v>12</v>
      </c>
      <c r="Y265" s="356">
        <f t="shared" si="580"/>
        <v>0</v>
      </c>
      <c r="Z265" s="356">
        <f t="shared" si="580"/>
        <v>0</v>
      </c>
      <c r="AA265" s="356">
        <f t="shared" si="580"/>
        <v>2</v>
      </c>
      <c r="AB265" s="356">
        <f t="shared" si="580"/>
        <v>12</v>
      </c>
      <c r="AC265" s="356">
        <f t="shared" si="580"/>
        <v>0</v>
      </c>
      <c r="AD265" s="356">
        <f t="shared" si="580"/>
        <v>0</v>
      </c>
      <c r="AE265" s="356">
        <f t="shared" si="580"/>
        <v>0</v>
      </c>
      <c r="AF265" s="356">
        <f t="shared" si="580"/>
        <v>15</v>
      </c>
      <c r="AG265" s="356">
        <f t="shared" si="580"/>
        <v>0</v>
      </c>
      <c r="AH265" s="356">
        <f t="shared" si="580"/>
        <v>0</v>
      </c>
      <c r="AI265" s="356">
        <f t="shared" si="580"/>
        <v>0</v>
      </c>
      <c r="AJ265" s="356">
        <f t="shared" si="580"/>
        <v>15</v>
      </c>
      <c r="AK265" s="356">
        <f t="shared" si="580"/>
        <v>0</v>
      </c>
      <c r="AL265" s="356">
        <f t="shared" si="580"/>
        <v>0</v>
      </c>
      <c r="AM265" s="356">
        <f t="shared" si="580"/>
        <v>0</v>
      </c>
      <c r="AN265" s="356">
        <f t="shared" si="580"/>
        <v>15</v>
      </c>
      <c r="AO265" s="356">
        <f t="shared" si="580"/>
        <v>0</v>
      </c>
      <c r="AP265" s="356">
        <f t="shared" si="580"/>
        <v>1</v>
      </c>
      <c r="AQ265" s="356">
        <f t="shared" si="580"/>
        <v>6</v>
      </c>
      <c r="AR265" s="356">
        <f t="shared" si="580"/>
        <v>3</v>
      </c>
      <c r="AS265" s="356">
        <f t="shared" si="580"/>
        <v>0</v>
      </c>
      <c r="AT265" s="356">
        <f t="shared" si="580"/>
        <v>0</v>
      </c>
      <c r="AU265" s="356">
        <f t="shared" si="580"/>
        <v>0</v>
      </c>
      <c r="AV265" s="356">
        <f t="shared" si="580"/>
        <v>15</v>
      </c>
      <c r="AW265" s="356">
        <f t="shared" si="580"/>
        <v>0</v>
      </c>
      <c r="AX265" s="356">
        <f t="shared" si="580"/>
        <v>0</v>
      </c>
      <c r="AY265" s="356">
        <f t="shared" si="580"/>
        <v>0</v>
      </c>
      <c r="AZ265" s="356">
        <f t="shared" si="580"/>
        <v>15</v>
      </c>
      <c r="BA265" s="356">
        <f t="shared" si="580"/>
        <v>0</v>
      </c>
      <c r="BB265" s="356">
        <f t="shared" si="580"/>
        <v>0</v>
      </c>
      <c r="BC265" s="356">
        <f t="shared" si="580"/>
        <v>0</v>
      </c>
      <c r="BD265" s="356">
        <f t="shared" si="580"/>
        <v>12</v>
      </c>
      <c r="BE265" s="356">
        <f t="shared" si="580"/>
        <v>4</v>
      </c>
      <c r="BF265" s="356">
        <f t="shared" si="580"/>
        <v>0</v>
      </c>
      <c r="BG265" s="356">
        <f t="shared" si="580"/>
        <v>2</v>
      </c>
      <c r="BH265" s="356">
        <f t="shared" si="580"/>
        <v>12</v>
      </c>
      <c r="BI265" s="356">
        <f t="shared" si="580"/>
        <v>0</v>
      </c>
      <c r="BJ265" s="356">
        <f t="shared" si="580"/>
        <v>0</v>
      </c>
      <c r="BK265" s="356">
        <f t="shared" si="580"/>
        <v>6</v>
      </c>
      <c r="BL265" s="356">
        <f t="shared" si="580"/>
        <v>6</v>
      </c>
      <c r="BM265" s="356">
        <f t="shared" si="580"/>
        <v>0</v>
      </c>
      <c r="BN265" s="356">
        <f t="shared" si="580"/>
        <v>0</v>
      </c>
      <c r="BO265" s="356">
        <f t="shared" si="580"/>
        <v>0</v>
      </c>
      <c r="BP265" s="356">
        <f t="shared" si="580"/>
        <v>15</v>
      </c>
      <c r="BQ265" s="356">
        <f t="shared" ref="BQ265:BU265" si="581">SUM(BQ260:BQ264)</f>
        <v>0</v>
      </c>
      <c r="BR265" s="356">
        <f t="shared" si="581"/>
        <v>0</v>
      </c>
      <c r="BS265" s="356">
        <f t="shared" si="581"/>
        <v>0</v>
      </c>
      <c r="BT265" s="356">
        <f t="shared" si="581"/>
        <v>15</v>
      </c>
      <c r="BU265" s="356">
        <f t="shared" si="581"/>
        <v>0</v>
      </c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</row>
    <row r="266" spans="1:122" s="356" customFormat="1">
      <c r="B266" s="364"/>
      <c r="C266" s="365"/>
      <c r="R266" s="364">
        <f>R265/1</f>
        <v>1</v>
      </c>
      <c r="S266" s="364">
        <f>S265/2</f>
        <v>0</v>
      </c>
      <c r="T266" s="364">
        <f>T265/3</f>
        <v>4</v>
      </c>
      <c r="U266" s="364">
        <f>U265/4</f>
        <v>0</v>
      </c>
      <c r="V266" s="364">
        <f t="shared" ref="V266" si="582">V265/1</f>
        <v>0</v>
      </c>
      <c r="W266" s="364">
        <f t="shared" ref="W266" si="583">W265/2</f>
        <v>1</v>
      </c>
      <c r="X266" s="364">
        <f t="shared" ref="X266" si="584">X265/3</f>
        <v>4</v>
      </c>
      <c r="Y266" s="364">
        <f t="shared" ref="Y266" si="585">Y265/4</f>
        <v>0</v>
      </c>
      <c r="Z266" s="364">
        <f t="shared" ref="Z266" si="586">Z265/1</f>
        <v>0</v>
      </c>
      <c r="AA266" s="364">
        <f t="shared" ref="AA266" si="587">AA265/2</f>
        <v>1</v>
      </c>
      <c r="AB266" s="364">
        <f t="shared" ref="AB266" si="588">AB265/3</f>
        <v>4</v>
      </c>
      <c r="AC266" s="364">
        <f t="shared" ref="AC266" si="589">AC265/4</f>
        <v>0</v>
      </c>
      <c r="AD266" s="364">
        <f t="shared" ref="AD266" si="590">AD265/1</f>
        <v>0</v>
      </c>
      <c r="AE266" s="364">
        <f t="shared" ref="AE266" si="591">AE265/2</f>
        <v>0</v>
      </c>
      <c r="AF266" s="364">
        <f t="shared" ref="AF266" si="592">AF265/3</f>
        <v>5</v>
      </c>
      <c r="AG266" s="364">
        <f t="shared" ref="AG266" si="593">AG265/4</f>
        <v>0</v>
      </c>
      <c r="AH266" s="364">
        <f t="shared" ref="AH266" si="594">AH265/1</f>
        <v>0</v>
      </c>
      <c r="AI266" s="364">
        <f t="shared" ref="AI266" si="595">AI265/2</f>
        <v>0</v>
      </c>
      <c r="AJ266" s="364">
        <f t="shared" ref="AJ266" si="596">AJ265/3</f>
        <v>5</v>
      </c>
      <c r="AK266" s="364">
        <f t="shared" ref="AK266" si="597">AK265/4</f>
        <v>0</v>
      </c>
      <c r="AL266" s="364">
        <f t="shared" ref="AL266" si="598">AL265/1</f>
        <v>0</v>
      </c>
      <c r="AM266" s="364">
        <f t="shared" ref="AM266" si="599">AM265/2</f>
        <v>0</v>
      </c>
      <c r="AN266" s="364">
        <f t="shared" ref="AN266" si="600">AN265/3</f>
        <v>5</v>
      </c>
      <c r="AO266" s="364">
        <f t="shared" ref="AO266" si="601">AO265/4</f>
        <v>0</v>
      </c>
      <c r="AP266" s="364">
        <f t="shared" ref="AP266" si="602">AP265/1</f>
        <v>1</v>
      </c>
      <c r="AQ266" s="364">
        <f t="shared" ref="AQ266" si="603">AQ265/2</f>
        <v>3</v>
      </c>
      <c r="AR266" s="364">
        <f t="shared" ref="AR266" si="604">AR265/3</f>
        <v>1</v>
      </c>
      <c r="AS266" s="364">
        <f t="shared" ref="AS266" si="605">AS265/4</f>
        <v>0</v>
      </c>
      <c r="AT266" s="364">
        <f t="shared" ref="AT266" si="606">AT265/1</f>
        <v>0</v>
      </c>
      <c r="AU266" s="364">
        <f t="shared" ref="AU266" si="607">AU265/2</f>
        <v>0</v>
      </c>
      <c r="AV266" s="364">
        <f t="shared" ref="AV266" si="608">AV265/3</f>
        <v>5</v>
      </c>
      <c r="AW266" s="364">
        <f t="shared" ref="AW266" si="609">AW265/4</f>
        <v>0</v>
      </c>
      <c r="AX266" s="364">
        <f t="shared" ref="AX266" si="610">AX265/1</f>
        <v>0</v>
      </c>
      <c r="AY266" s="364">
        <f t="shared" ref="AY266" si="611">AY265/2</f>
        <v>0</v>
      </c>
      <c r="AZ266" s="364">
        <f t="shared" ref="AZ266" si="612">AZ265/3</f>
        <v>5</v>
      </c>
      <c r="BA266" s="364">
        <f t="shared" ref="BA266" si="613">BA265/4</f>
        <v>0</v>
      </c>
      <c r="BB266" s="364">
        <f t="shared" ref="BB266" si="614">BB265/1</f>
        <v>0</v>
      </c>
      <c r="BC266" s="364">
        <f t="shared" ref="BC266" si="615">BC265/2</f>
        <v>0</v>
      </c>
      <c r="BD266" s="364">
        <f t="shared" ref="BD266" si="616">BD265/3</f>
        <v>4</v>
      </c>
      <c r="BE266" s="364">
        <f t="shared" ref="BE266" si="617">BE265/4</f>
        <v>1</v>
      </c>
      <c r="BF266" s="364">
        <f t="shared" ref="BF266" si="618">BF265/1</f>
        <v>0</v>
      </c>
      <c r="BG266" s="364">
        <f t="shared" ref="BG266" si="619">BG265/2</f>
        <v>1</v>
      </c>
      <c r="BH266" s="364">
        <f t="shared" ref="BH266" si="620">BH265/3</f>
        <v>4</v>
      </c>
      <c r="BI266" s="364">
        <f t="shared" ref="BI266" si="621">BI265/4</f>
        <v>0</v>
      </c>
      <c r="BJ266" s="364">
        <f t="shared" ref="BJ266" si="622">BJ265/1</f>
        <v>0</v>
      </c>
      <c r="BK266" s="364">
        <f t="shared" ref="BK266" si="623">BK265/2</f>
        <v>3</v>
      </c>
      <c r="BL266" s="364">
        <f t="shared" ref="BL266" si="624">BL265/3</f>
        <v>2</v>
      </c>
      <c r="BM266" s="364">
        <f t="shared" ref="BM266" si="625">BM265/4</f>
        <v>0</v>
      </c>
      <c r="BN266" s="364">
        <f t="shared" ref="BN266" si="626">BN265/1</f>
        <v>0</v>
      </c>
      <c r="BO266" s="364">
        <f t="shared" ref="BO266" si="627">BO265/2</f>
        <v>0</v>
      </c>
      <c r="BP266" s="364">
        <f t="shared" ref="BP266" si="628">BP265/3</f>
        <v>5</v>
      </c>
      <c r="BQ266" s="364">
        <f t="shared" ref="BQ266" si="629">BQ265/4</f>
        <v>0</v>
      </c>
      <c r="BR266" s="364">
        <f t="shared" ref="BR266" si="630">BR265/1</f>
        <v>0</v>
      </c>
      <c r="BS266" s="364">
        <f t="shared" ref="BS266" si="631">BS265/2</f>
        <v>0</v>
      </c>
      <c r="BT266" s="364">
        <f t="shared" ref="BT266" si="632">BT265/3</f>
        <v>5</v>
      </c>
      <c r="BU266" s="364">
        <f t="shared" ref="BU266" si="633">BU265/4</f>
        <v>0</v>
      </c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</row>
    <row r="267" spans="1:122">
      <c r="R267">
        <f>SUM(R265:U265)</f>
        <v>13</v>
      </c>
      <c r="V267">
        <f>SUM(V265:Y265)</f>
        <v>14</v>
      </c>
      <c r="Z267">
        <f>SUM(Z265:AC265)</f>
        <v>14</v>
      </c>
      <c r="AD267">
        <f>SUM(AD265:AG265)</f>
        <v>15</v>
      </c>
      <c r="AH267">
        <f>SUM(AH265:AK265)</f>
        <v>15</v>
      </c>
      <c r="AL267">
        <f>SUM(AL265:AO265)</f>
        <v>15</v>
      </c>
      <c r="AP267">
        <f>SUM(AP265:AS265)</f>
        <v>10</v>
      </c>
      <c r="AT267">
        <f>SUM(AT265:AW265)</f>
        <v>15</v>
      </c>
      <c r="AX267">
        <f>SUM(AX265:BA265)</f>
        <v>15</v>
      </c>
      <c r="BB267">
        <f>SUM(BB265:BE265)</f>
        <v>16</v>
      </c>
      <c r="BF267">
        <f>SUM(BF265:BI265)</f>
        <v>14</v>
      </c>
      <c r="BJ267">
        <f>SUM(BJ265:BM265)</f>
        <v>12</v>
      </c>
      <c r="BN267">
        <f>SUM(BN265:BQ265)</f>
        <v>15</v>
      </c>
      <c r="BR267">
        <f>SUM(BR265:BU265)</f>
        <v>15</v>
      </c>
    </row>
    <row r="268" spans="1:122">
      <c r="R268">
        <v>5</v>
      </c>
      <c r="S268">
        <v>5</v>
      </c>
      <c r="T268">
        <v>5</v>
      </c>
      <c r="U268">
        <v>5</v>
      </c>
      <c r="V268">
        <v>5</v>
      </c>
      <c r="W268">
        <v>5</v>
      </c>
      <c r="X268">
        <v>5</v>
      </c>
      <c r="Y268">
        <v>5</v>
      </c>
      <c r="Z268">
        <v>5</v>
      </c>
      <c r="AA268">
        <v>5</v>
      </c>
      <c r="AB268">
        <v>5</v>
      </c>
      <c r="AC268">
        <v>5</v>
      </c>
      <c r="AD268">
        <v>5</v>
      </c>
      <c r="AE268">
        <v>5</v>
      </c>
      <c r="AF268">
        <v>5</v>
      </c>
      <c r="AG268">
        <v>5</v>
      </c>
      <c r="AH268">
        <v>5</v>
      </c>
      <c r="AI268">
        <v>5</v>
      </c>
      <c r="AJ268">
        <v>5</v>
      </c>
      <c r="AK268">
        <v>5</v>
      </c>
      <c r="AL268">
        <v>5</v>
      </c>
      <c r="AM268">
        <v>5</v>
      </c>
      <c r="AN268">
        <v>5</v>
      </c>
      <c r="AO268">
        <v>5</v>
      </c>
      <c r="AP268">
        <v>5</v>
      </c>
      <c r="AQ268">
        <v>5</v>
      </c>
      <c r="AR268">
        <v>5</v>
      </c>
      <c r="AS268">
        <v>5</v>
      </c>
      <c r="AT268">
        <v>5</v>
      </c>
      <c r="AU268">
        <v>5</v>
      </c>
      <c r="AV268">
        <v>5</v>
      </c>
      <c r="AW268">
        <v>5</v>
      </c>
      <c r="AX268">
        <v>5</v>
      </c>
      <c r="AY268">
        <v>5</v>
      </c>
      <c r="AZ268">
        <v>5</v>
      </c>
      <c r="BA268">
        <v>5</v>
      </c>
      <c r="BB268">
        <v>5</v>
      </c>
      <c r="BC268">
        <v>5</v>
      </c>
      <c r="BD268">
        <v>5</v>
      </c>
      <c r="BE268">
        <v>5</v>
      </c>
      <c r="BF268">
        <v>5</v>
      </c>
      <c r="BG268">
        <v>5</v>
      </c>
      <c r="BH268">
        <v>5</v>
      </c>
      <c r="BI268">
        <v>5</v>
      </c>
      <c r="BJ268">
        <v>5</v>
      </c>
      <c r="BK268">
        <v>5</v>
      </c>
      <c r="BL268">
        <v>5</v>
      </c>
      <c r="BM268">
        <v>5</v>
      </c>
      <c r="BN268">
        <v>5</v>
      </c>
      <c r="BO268">
        <v>5</v>
      </c>
      <c r="BP268">
        <v>5</v>
      </c>
      <c r="BQ268">
        <v>5</v>
      </c>
      <c r="BR268">
        <v>5</v>
      </c>
      <c r="BS268">
        <v>5</v>
      </c>
      <c r="BT268">
        <v>5</v>
      </c>
      <c r="BU268">
        <v>5</v>
      </c>
    </row>
    <row r="269" spans="1:122" s="30" customFormat="1">
      <c r="R269" s="30">
        <f>R266/R268*100%</f>
        <v>0.2</v>
      </c>
      <c r="S269" s="30">
        <f t="shared" ref="S269:BU269" si="634">S266/S268*100%</f>
        <v>0</v>
      </c>
      <c r="T269" s="30">
        <f t="shared" si="634"/>
        <v>0.8</v>
      </c>
      <c r="U269" s="30">
        <f t="shared" si="634"/>
        <v>0</v>
      </c>
      <c r="V269" s="30">
        <f t="shared" si="634"/>
        <v>0</v>
      </c>
      <c r="W269" s="30">
        <f t="shared" si="634"/>
        <v>0.2</v>
      </c>
      <c r="X269" s="30">
        <f t="shared" si="634"/>
        <v>0.8</v>
      </c>
      <c r="Y269" s="30">
        <f t="shared" si="634"/>
        <v>0</v>
      </c>
      <c r="Z269" s="30">
        <f t="shared" si="634"/>
        <v>0</v>
      </c>
      <c r="AA269" s="30">
        <f t="shared" si="634"/>
        <v>0.2</v>
      </c>
      <c r="AB269" s="30">
        <f t="shared" si="634"/>
        <v>0.8</v>
      </c>
      <c r="AC269" s="30">
        <f t="shared" si="634"/>
        <v>0</v>
      </c>
      <c r="AD269" s="30">
        <f t="shared" si="634"/>
        <v>0</v>
      </c>
      <c r="AE269" s="30">
        <f t="shared" si="634"/>
        <v>0</v>
      </c>
      <c r="AF269" s="30">
        <f t="shared" si="634"/>
        <v>1</v>
      </c>
      <c r="AG269" s="30">
        <f t="shared" si="634"/>
        <v>0</v>
      </c>
      <c r="AH269" s="30">
        <f t="shared" si="634"/>
        <v>0</v>
      </c>
      <c r="AI269" s="30">
        <f t="shared" si="634"/>
        <v>0</v>
      </c>
      <c r="AJ269" s="30">
        <f t="shared" si="634"/>
        <v>1</v>
      </c>
      <c r="AK269" s="30">
        <f t="shared" si="634"/>
        <v>0</v>
      </c>
      <c r="AL269" s="30">
        <f t="shared" si="634"/>
        <v>0</v>
      </c>
      <c r="AM269" s="30">
        <f t="shared" si="634"/>
        <v>0</v>
      </c>
      <c r="AN269" s="30">
        <f t="shared" si="634"/>
        <v>1</v>
      </c>
      <c r="AO269" s="30">
        <f t="shared" si="634"/>
        <v>0</v>
      </c>
      <c r="AP269" s="30">
        <f t="shared" si="634"/>
        <v>0.2</v>
      </c>
      <c r="AQ269" s="30">
        <f t="shared" si="634"/>
        <v>0.6</v>
      </c>
      <c r="AR269" s="30">
        <f t="shared" si="634"/>
        <v>0.2</v>
      </c>
      <c r="AS269" s="30">
        <f t="shared" si="634"/>
        <v>0</v>
      </c>
      <c r="AT269" s="30">
        <f t="shared" si="634"/>
        <v>0</v>
      </c>
      <c r="AU269" s="30">
        <f t="shared" si="634"/>
        <v>0</v>
      </c>
      <c r="AV269" s="30">
        <f t="shared" si="634"/>
        <v>1</v>
      </c>
      <c r="AW269" s="30">
        <f t="shared" si="634"/>
        <v>0</v>
      </c>
      <c r="AX269" s="30">
        <f t="shared" si="634"/>
        <v>0</v>
      </c>
      <c r="AY269" s="30">
        <f t="shared" si="634"/>
        <v>0</v>
      </c>
      <c r="AZ269" s="30">
        <f t="shared" si="634"/>
        <v>1</v>
      </c>
      <c r="BA269" s="30">
        <f t="shared" si="634"/>
        <v>0</v>
      </c>
      <c r="BB269" s="30">
        <f t="shared" si="634"/>
        <v>0</v>
      </c>
      <c r="BC269" s="30">
        <f t="shared" si="634"/>
        <v>0</v>
      </c>
      <c r="BD269" s="30">
        <f t="shared" si="634"/>
        <v>0.8</v>
      </c>
      <c r="BE269" s="30">
        <f t="shared" si="634"/>
        <v>0.2</v>
      </c>
      <c r="BF269" s="30">
        <f t="shared" si="634"/>
        <v>0</v>
      </c>
      <c r="BG269" s="30">
        <f t="shared" si="634"/>
        <v>0.2</v>
      </c>
      <c r="BH269" s="30">
        <f t="shared" si="634"/>
        <v>0.8</v>
      </c>
      <c r="BI269" s="30">
        <f t="shared" si="634"/>
        <v>0</v>
      </c>
      <c r="BJ269" s="30">
        <f t="shared" si="634"/>
        <v>0</v>
      </c>
      <c r="BK269" s="30">
        <f t="shared" si="634"/>
        <v>0.6</v>
      </c>
      <c r="BL269" s="30">
        <f t="shared" si="634"/>
        <v>0.4</v>
      </c>
      <c r="BM269" s="30">
        <f t="shared" si="634"/>
        <v>0</v>
      </c>
      <c r="BN269" s="30">
        <f t="shared" si="634"/>
        <v>0</v>
      </c>
      <c r="BO269" s="30">
        <f t="shared" si="634"/>
        <v>0</v>
      </c>
      <c r="BP269" s="30">
        <f t="shared" si="634"/>
        <v>1</v>
      </c>
      <c r="BQ269" s="30">
        <f t="shared" si="634"/>
        <v>0</v>
      </c>
      <c r="BR269" s="30">
        <f t="shared" si="634"/>
        <v>0</v>
      </c>
      <c r="BS269" s="30">
        <f t="shared" si="634"/>
        <v>0</v>
      </c>
      <c r="BT269" s="30">
        <f t="shared" si="634"/>
        <v>1</v>
      </c>
      <c r="BU269" s="30">
        <f t="shared" si="634"/>
        <v>0</v>
      </c>
    </row>
    <row r="273" spans="1:122">
      <c r="A273" s="17">
        <v>159</v>
      </c>
      <c r="B273" s="332">
        <v>1</v>
      </c>
      <c r="C273" s="770" t="s">
        <v>325</v>
      </c>
      <c r="D273" s="18">
        <v>1</v>
      </c>
      <c r="E273" s="19"/>
      <c r="F273" s="20">
        <v>1</v>
      </c>
      <c r="G273" s="20"/>
      <c r="H273" s="20"/>
      <c r="I273" s="20"/>
      <c r="J273" s="20"/>
      <c r="K273" s="20"/>
      <c r="L273" s="20"/>
      <c r="M273" s="20"/>
      <c r="N273" s="20"/>
      <c r="O273" s="20"/>
      <c r="P273" s="19"/>
      <c r="Q273" s="19"/>
      <c r="R273" s="145"/>
      <c r="S273" s="145"/>
      <c r="T273" s="145"/>
      <c r="U273" s="145">
        <v>4</v>
      </c>
      <c r="V273" s="10"/>
      <c r="W273" s="10"/>
      <c r="X273" s="10">
        <v>3</v>
      </c>
      <c r="Y273" s="10"/>
      <c r="Z273" s="146"/>
      <c r="AA273" s="146"/>
      <c r="AB273" s="146">
        <v>3</v>
      </c>
      <c r="AC273" s="146"/>
      <c r="AD273" s="147"/>
      <c r="AE273" s="147"/>
      <c r="AF273" s="147">
        <v>3</v>
      </c>
      <c r="AG273" s="147"/>
      <c r="AH273" s="148"/>
      <c r="AI273" s="148"/>
      <c r="AJ273" s="148">
        <v>3</v>
      </c>
      <c r="AK273" s="148"/>
      <c r="AL273" s="149"/>
      <c r="AM273" s="149"/>
      <c r="AN273" s="149">
        <v>3</v>
      </c>
      <c r="AO273" s="149"/>
      <c r="AP273" s="10"/>
      <c r="AQ273" s="10"/>
      <c r="AR273" s="10">
        <v>3</v>
      </c>
      <c r="AS273" s="10"/>
      <c r="AT273" s="150"/>
      <c r="AU273" s="150"/>
      <c r="AV273" s="150">
        <v>3</v>
      </c>
      <c r="AW273" s="150"/>
      <c r="AX273" s="145"/>
      <c r="AY273" s="145"/>
      <c r="AZ273" s="145">
        <v>3</v>
      </c>
      <c r="BA273" s="145"/>
      <c r="BB273" s="10"/>
      <c r="BC273" s="10"/>
      <c r="BD273" s="10">
        <v>3</v>
      </c>
      <c r="BE273" s="10"/>
      <c r="BF273" s="146"/>
      <c r="BG273" s="146"/>
      <c r="BH273" s="146">
        <v>3</v>
      </c>
      <c r="BI273" s="146"/>
      <c r="BJ273" s="147"/>
      <c r="BK273" s="147"/>
      <c r="BL273" s="147">
        <v>3</v>
      </c>
      <c r="BM273" s="147"/>
      <c r="BN273" s="148"/>
      <c r="BO273" s="148"/>
      <c r="BP273" s="148">
        <v>3</v>
      </c>
      <c r="BQ273" s="148"/>
      <c r="BR273" s="149"/>
      <c r="BS273" s="149"/>
      <c r="BT273" s="149">
        <v>3</v>
      </c>
      <c r="BU273" s="149"/>
    </row>
    <row r="274" spans="1:122">
      <c r="A274" s="17">
        <v>160</v>
      </c>
      <c r="B274" s="332">
        <v>2</v>
      </c>
      <c r="C274" s="770"/>
      <c r="D274" s="18"/>
      <c r="E274" s="19">
        <v>1</v>
      </c>
      <c r="F274" s="20">
        <v>1</v>
      </c>
      <c r="G274" s="20"/>
      <c r="H274" s="20"/>
      <c r="I274" s="20"/>
      <c r="J274" s="20"/>
      <c r="K274" s="20"/>
      <c r="L274" s="20"/>
      <c r="M274" s="20"/>
      <c r="N274" s="20"/>
      <c r="O274" s="20"/>
      <c r="P274" s="19"/>
      <c r="Q274" s="19"/>
      <c r="R274" s="145"/>
      <c r="S274" s="145"/>
      <c r="T274" s="145">
        <v>3</v>
      </c>
      <c r="U274" s="145"/>
      <c r="V274" s="10"/>
      <c r="W274" s="10"/>
      <c r="X274" s="10">
        <v>3</v>
      </c>
      <c r="Y274" s="10"/>
      <c r="Z274" s="146"/>
      <c r="AA274" s="146"/>
      <c r="AB274" s="146">
        <v>3</v>
      </c>
      <c r="AC274" s="146"/>
      <c r="AD274" s="147"/>
      <c r="AE274" s="147"/>
      <c r="AF274" s="147">
        <v>3</v>
      </c>
      <c r="AG274" s="147"/>
      <c r="AH274" s="148"/>
      <c r="AI274" s="148"/>
      <c r="AJ274" s="148">
        <v>3</v>
      </c>
      <c r="AK274" s="148"/>
      <c r="AL274" s="149"/>
      <c r="AM274" s="149"/>
      <c r="AN274" s="149">
        <v>3</v>
      </c>
      <c r="AO274" s="149"/>
      <c r="AP274" s="10"/>
      <c r="AQ274" s="10"/>
      <c r="AR274" s="10">
        <v>3</v>
      </c>
      <c r="AS274" s="10"/>
      <c r="AT274" s="150"/>
      <c r="AU274" s="150"/>
      <c r="AV274" s="150">
        <v>3</v>
      </c>
      <c r="AW274" s="150"/>
      <c r="AX274" s="145"/>
      <c r="AY274" s="145"/>
      <c r="AZ274" s="145">
        <v>3</v>
      </c>
      <c r="BA274" s="145"/>
      <c r="BB274" s="10"/>
      <c r="BC274" s="10"/>
      <c r="BD274" s="10">
        <v>3</v>
      </c>
      <c r="BE274" s="10"/>
      <c r="BF274" s="146"/>
      <c r="BG274" s="146"/>
      <c r="BH274" s="146">
        <v>3</v>
      </c>
      <c r="BI274" s="146"/>
      <c r="BJ274" s="147"/>
      <c r="BK274" s="147"/>
      <c r="BL274" s="147">
        <v>3</v>
      </c>
      <c r="BM274" s="147"/>
      <c r="BN274" s="148"/>
      <c r="BO274" s="148"/>
      <c r="BP274" s="148">
        <v>3</v>
      </c>
      <c r="BQ274" s="148"/>
      <c r="BR274" s="149"/>
      <c r="BS274" s="149"/>
      <c r="BT274" s="149">
        <v>3</v>
      </c>
      <c r="BU274" s="149"/>
    </row>
    <row r="275" spans="1:122">
      <c r="A275" s="17">
        <v>161</v>
      </c>
      <c r="B275" s="332">
        <v>3</v>
      </c>
      <c r="C275" s="770"/>
      <c r="D275" s="18"/>
      <c r="E275" s="19">
        <v>1</v>
      </c>
      <c r="F275" s="20"/>
      <c r="G275" s="20"/>
      <c r="H275" s="20">
        <v>1</v>
      </c>
      <c r="I275" s="20"/>
      <c r="J275" s="20"/>
      <c r="K275" s="20"/>
      <c r="L275" s="20"/>
      <c r="M275" s="20"/>
      <c r="N275" s="20"/>
      <c r="O275" s="20"/>
      <c r="P275" s="19"/>
      <c r="Q275" s="19"/>
      <c r="R275" s="145"/>
      <c r="S275" s="145"/>
      <c r="T275" s="145">
        <v>3</v>
      </c>
      <c r="U275" s="145"/>
      <c r="V275" s="10"/>
      <c r="W275" s="10"/>
      <c r="X275" s="10">
        <v>3</v>
      </c>
      <c r="Y275" s="10"/>
      <c r="Z275" s="146"/>
      <c r="AA275" s="146"/>
      <c r="AB275" s="146">
        <v>3</v>
      </c>
      <c r="AC275" s="146"/>
      <c r="AD275" s="147"/>
      <c r="AE275" s="147"/>
      <c r="AF275" s="147">
        <v>3</v>
      </c>
      <c r="AG275" s="147"/>
      <c r="AH275" s="148"/>
      <c r="AI275" s="148"/>
      <c r="AJ275" s="148"/>
      <c r="AK275" s="148">
        <v>4</v>
      </c>
      <c r="AL275" s="149"/>
      <c r="AM275" s="149"/>
      <c r="AN275" s="149"/>
      <c r="AO275" s="149">
        <v>4</v>
      </c>
      <c r="AP275" s="10"/>
      <c r="AQ275" s="10"/>
      <c r="AR275" s="10"/>
      <c r="AS275" s="10">
        <v>4</v>
      </c>
      <c r="AT275" s="150"/>
      <c r="AU275" s="150"/>
      <c r="AV275" s="150">
        <v>3</v>
      </c>
      <c r="AW275" s="150"/>
      <c r="AX275" s="145"/>
      <c r="AY275" s="145"/>
      <c r="AZ275" s="145">
        <v>3</v>
      </c>
      <c r="BA275" s="145"/>
      <c r="BB275" s="10"/>
      <c r="BC275" s="10">
        <v>2</v>
      </c>
      <c r="BD275" s="10"/>
      <c r="BE275" s="10"/>
      <c r="BF275" s="146"/>
      <c r="BG275" s="146"/>
      <c r="BH275" s="146">
        <v>3</v>
      </c>
      <c r="BI275" s="146"/>
      <c r="BJ275" s="147"/>
      <c r="BK275" s="147"/>
      <c r="BL275" s="147"/>
      <c r="BM275" s="147">
        <v>4</v>
      </c>
      <c r="BN275" s="148"/>
      <c r="BO275" s="148"/>
      <c r="BP275" s="148">
        <v>3</v>
      </c>
      <c r="BQ275" s="148"/>
      <c r="BR275" s="149"/>
      <c r="BS275" s="149"/>
      <c r="BT275" s="149">
        <v>3</v>
      </c>
      <c r="BU275" s="149"/>
    </row>
    <row r="276" spans="1:122">
      <c r="A276" s="17">
        <v>162</v>
      </c>
      <c r="B276" s="332">
        <v>4</v>
      </c>
      <c r="C276" s="770"/>
      <c r="D276" s="18"/>
      <c r="E276" s="19">
        <v>1</v>
      </c>
      <c r="F276" s="20"/>
      <c r="G276" s="20"/>
      <c r="H276" s="20">
        <v>1</v>
      </c>
      <c r="I276" s="20"/>
      <c r="J276" s="20"/>
      <c r="K276" s="20"/>
      <c r="L276" s="20"/>
      <c r="M276" s="20"/>
      <c r="N276" s="20"/>
      <c r="O276" s="20"/>
      <c r="P276" s="19"/>
      <c r="Q276" s="19"/>
      <c r="R276" s="145"/>
      <c r="S276" s="145"/>
      <c r="T276" s="145">
        <v>3</v>
      </c>
      <c r="U276" s="145"/>
      <c r="V276" s="10"/>
      <c r="W276" s="10"/>
      <c r="X276" s="10">
        <v>3</v>
      </c>
      <c r="Y276" s="10"/>
      <c r="Z276" s="146"/>
      <c r="AA276" s="146"/>
      <c r="AB276" s="146">
        <v>3</v>
      </c>
      <c r="AC276" s="146"/>
      <c r="AD276" s="147"/>
      <c r="AE276" s="147"/>
      <c r="AF276" s="147">
        <v>3</v>
      </c>
      <c r="AG276" s="147"/>
      <c r="AH276" s="148"/>
      <c r="AI276" s="148"/>
      <c r="AJ276" s="148">
        <v>3</v>
      </c>
      <c r="AK276" s="148"/>
      <c r="AL276" s="149"/>
      <c r="AM276" s="149"/>
      <c r="AN276" s="149">
        <v>3</v>
      </c>
      <c r="AO276" s="149"/>
      <c r="AP276" s="10"/>
      <c r="AQ276" s="10"/>
      <c r="AR276" s="10">
        <v>3</v>
      </c>
      <c r="AS276" s="10"/>
      <c r="AT276" s="150"/>
      <c r="AU276" s="150"/>
      <c r="AV276" s="150">
        <v>3</v>
      </c>
      <c r="AW276" s="150"/>
      <c r="AX276" s="145"/>
      <c r="AY276" s="145"/>
      <c r="AZ276" s="145">
        <v>3</v>
      </c>
      <c r="BA276" s="145"/>
      <c r="BB276" s="10"/>
      <c r="BC276" s="10"/>
      <c r="BD276" s="10">
        <v>3</v>
      </c>
      <c r="BE276" s="10"/>
      <c r="BF276" s="146"/>
      <c r="BG276" s="146"/>
      <c r="BH276" s="146"/>
      <c r="BI276" s="146">
        <v>4</v>
      </c>
      <c r="BJ276" s="147"/>
      <c r="BK276" s="147"/>
      <c r="BL276" s="147">
        <v>3</v>
      </c>
      <c r="BM276" s="147"/>
      <c r="BN276" s="148"/>
      <c r="BO276" s="148"/>
      <c r="BP276" s="148">
        <v>3</v>
      </c>
      <c r="BQ276" s="148"/>
      <c r="BR276" s="149"/>
      <c r="BS276" s="149"/>
      <c r="BT276" s="149">
        <v>3</v>
      </c>
      <c r="BU276" s="149"/>
    </row>
    <row r="277" spans="1:122">
      <c r="A277" s="17">
        <v>163</v>
      </c>
      <c r="B277" s="332">
        <v>5</v>
      </c>
      <c r="C277" s="770"/>
      <c r="D277" s="18">
        <v>1</v>
      </c>
      <c r="E277" s="19"/>
      <c r="F277" s="20"/>
      <c r="G277" s="20">
        <v>1</v>
      </c>
      <c r="H277" s="20"/>
      <c r="I277" s="20"/>
      <c r="J277" s="20"/>
      <c r="K277" s="20"/>
      <c r="L277" s="20"/>
      <c r="M277" s="20"/>
      <c r="N277" s="20"/>
      <c r="O277" s="20"/>
      <c r="P277" s="19"/>
      <c r="Q277" s="19"/>
      <c r="R277" s="145"/>
      <c r="S277" s="145"/>
      <c r="T277" s="145">
        <v>3</v>
      </c>
      <c r="U277" s="145"/>
      <c r="V277" s="10"/>
      <c r="W277" s="10"/>
      <c r="X277" s="10">
        <v>3</v>
      </c>
      <c r="Y277" s="10"/>
      <c r="Z277" s="146"/>
      <c r="AA277" s="146"/>
      <c r="AB277" s="146">
        <v>3</v>
      </c>
      <c r="AC277" s="146"/>
      <c r="AD277" s="147"/>
      <c r="AE277" s="147"/>
      <c r="AF277" s="147">
        <v>3</v>
      </c>
      <c r="AG277" s="147"/>
      <c r="AH277" s="148"/>
      <c r="AI277" s="148"/>
      <c r="AJ277" s="148">
        <v>3</v>
      </c>
      <c r="AK277" s="148"/>
      <c r="AL277" s="149"/>
      <c r="AM277" s="149"/>
      <c r="AN277" s="149">
        <v>3</v>
      </c>
      <c r="AO277" s="149"/>
      <c r="AP277" s="10"/>
      <c r="AQ277" s="10"/>
      <c r="AR277" s="10">
        <v>3</v>
      </c>
      <c r="AS277" s="10"/>
      <c r="AT277" s="150"/>
      <c r="AU277" s="150"/>
      <c r="AV277" s="150">
        <v>3</v>
      </c>
      <c r="AW277" s="150"/>
      <c r="AX277" s="145"/>
      <c r="AY277" s="145"/>
      <c r="AZ277" s="145">
        <v>3</v>
      </c>
      <c r="BA277" s="145"/>
      <c r="BB277" s="10"/>
      <c r="BC277" s="10"/>
      <c r="BD277" s="10">
        <v>3</v>
      </c>
      <c r="BE277" s="10"/>
      <c r="BF277" s="146"/>
      <c r="BG277" s="146"/>
      <c r="BH277" s="146">
        <v>3</v>
      </c>
      <c r="BI277" s="146"/>
      <c r="BJ277" s="147"/>
      <c r="BK277" s="147"/>
      <c r="BL277" s="147">
        <v>3</v>
      </c>
      <c r="BM277" s="147"/>
      <c r="BN277" s="148"/>
      <c r="BO277" s="148"/>
      <c r="BP277" s="148">
        <v>3</v>
      </c>
      <c r="BQ277" s="148"/>
      <c r="BR277" s="149"/>
      <c r="BS277" s="149"/>
      <c r="BT277" s="149">
        <v>3</v>
      </c>
      <c r="BU277" s="149"/>
    </row>
    <row r="278" spans="1:122">
      <c r="A278" s="346">
        <v>164</v>
      </c>
      <c r="B278" s="332">
        <v>6</v>
      </c>
      <c r="C278" s="770"/>
      <c r="D278" s="326">
        <v>1</v>
      </c>
      <c r="E278" s="347"/>
      <c r="F278" s="348">
        <v>1</v>
      </c>
      <c r="G278" s="348"/>
      <c r="H278" s="348"/>
      <c r="I278" s="348"/>
      <c r="J278" s="348"/>
      <c r="K278" s="348"/>
      <c r="L278" s="348"/>
      <c r="M278" s="348"/>
      <c r="N278" s="348"/>
      <c r="O278" s="348"/>
      <c r="P278" s="347"/>
      <c r="Q278" s="347"/>
      <c r="R278" s="357"/>
      <c r="S278" s="357"/>
      <c r="T278" s="357">
        <v>3</v>
      </c>
      <c r="U278" s="357"/>
      <c r="V278" s="358"/>
      <c r="W278" s="358"/>
      <c r="X278" s="358">
        <v>3</v>
      </c>
      <c r="Y278" s="358"/>
      <c r="Z278" s="359"/>
      <c r="AA278" s="359"/>
      <c r="AB278" s="359">
        <v>3</v>
      </c>
      <c r="AC278" s="359"/>
      <c r="AD278" s="360"/>
      <c r="AE278" s="360"/>
      <c r="AF278" s="360">
        <v>3</v>
      </c>
      <c r="AG278" s="360"/>
      <c r="AH278" s="361"/>
      <c r="AI278" s="361"/>
      <c r="AJ278" s="361">
        <v>3</v>
      </c>
      <c r="AK278" s="361"/>
      <c r="AL278" s="362"/>
      <c r="AM278" s="362"/>
      <c r="AN278" s="362">
        <v>3</v>
      </c>
      <c r="AO278" s="362"/>
      <c r="AP278" s="358"/>
      <c r="AQ278" s="358"/>
      <c r="AR278" s="358">
        <v>3</v>
      </c>
      <c r="AS278" s="358"/>
      <c r="AT278" s="363"/>
      <c r="AU278" s="363"/>
      <c r="AV278" s="363">
        <v>3</v>
      </c>
      <c r="AW278" s="363"/>
      <c r="AX278" s="357"/>
      <c r="AY278" s="357"/>
      <c r="AZ278" s="357">
        <v>3</v>
      </c>
      <c r="BA278" s="357"/>
      <c r="BB278" s="358"/>
      <c r="BC278" s="358"/>
      <c r="BD278" s="358">
        <v>3</v>
      </c>
      <c r="BE278" s="358"/>
      <c r="BF278" s="359"/>
      <c r="BG278" s="359"/>
      <c r="BH278" s="359"/>
      <c r="BI278" s="359">
        <v>4</v>
      </c>
      <c r="BJ278" s="360"/>
      <c r="BK278" s="360"/>
      <c r="BL278" s="360">
        <v>3</v>
      </c>
      <c r="BM278" s="360"/>
      <c r="BN278" s="361"/>
      <c r="BO278" s="361"/>
      <c r="BP278" s="361">
        <v>3</v>
      </c>
      <c r="BQ278" s="361"/>
      <c r="BR278" s="362"/>
      <c r="BS278" s="362"/>
      <c r="BT278" s="362">
        <v>3</v>
      </c>
      <c r="BU278" s="362"/>
    </row>
    <row r="279" spans="1:122" s="356" customFormat="1">
      <c r="B279" s="364"/>
      <c r="C279" s="365"/>
      <c r="D279" s="356">
        <f>SUM(D273:D278)</f>
        <v>3</v>
      </c>
      <c r="E279" s="356">
        <f t="shared" ref="E279:BP279" si="635">SUM(E273:E278)</f>
        <v>3</v>
      </c>
      <c r="F279" s="356">
        <f t="shared" si="635"/>
        <v>3</v>
      </c>
      <c r="G279" s="356">
        <f t="shared" si="635"/>
        <v>1</v>
      </c>
      <c r="H279" s="356">
        <f t="shared" si="635"/>
        <v>2</v>
      </c>
      <c r="I279" s="356">
        <f t="shared" si="635"/>
        <v>0</v>
      </c>
      <c r="J279" s="356">
        <f t="shared" si="635"/>
        <v>0</v>
      </c>
      <c r="K279" s="356">
        <f t="shared" si="635"/>
        <v>0</v>
      </c>
      <c r="L279" s="356">
        <f t="shared" si="635"/>
        <v>0</v>
      </c>
      <c r="M279" s="356">
        <f t="shared" si="635"/>
        <v>0</v>
      </c>
      <c r="N279" s="356">
        <f t="shared" si="635"/>
        <v>0</v>
      </c>
      <c r="O279" s="356">
        <f t="shared" si="635"/>
        <v>0</v>
      </c>
      <c r="P279" s="356">
        <f t="shared" si="635"/>
        <v>0</v>
      </c>
      <c r="Q279" s="356">
        <f t="shared" si="635"/>
        <v>0</v>
      </c>
      <c r="R279" s="356">
        <f t="shared" si="635"/>
        <v>0</v>
      </c>
      <c r="S279" s="356">
        <f t="shared" si="635"/>
        <v>0</v>
      </c>
      <c r="T279" s="356">
        <f t="shared" si="635"/>
        <v>15</v>
      </c>
      <c r="U279" s="356">
        <f t="shared" si="635"/>
        <v>4</v>
      </c>
      <c r="V279" s="356">
        <f t="shared" si="635"/>
        <v>0</v>
      </c>
      <c r="W279" s="356">
        <f t="shared" si="635"/>
        <v>0</v>
      </c>
      <c r="X279" s="356">
        <f t="shared" si="635"/>
        <v>18</v>
      </c>
      <c r="Y279" s="356">
        <f t="shared" si="635"/>
        <v>0</v>
      </c>
      <c r="Z279" s="356">
        <f t="shared" si="635"/>
        <v>0</v>
      </c>
      <c r="AA279" s="356">
        <f t="shared" si="635"/>
        <v>0</v>
      </c>
      <c r="AB279" s="356">
        <f t="shared" si="635"/>
        <v>18</v>
      </c>
      <c r="AC279" s="356">
        <f t="shared" si="635"/>
        <v>0</v>
      </c>
      <c r="AD279" s="356">
        <f t="shared" si="635"/>
        <v>0</v>
      </c>
      <c r="AE279" s="356">
        <f t="shared" si="635"/>
        <v>0</v>
      </c>
      <c r="AF279" s="356">
        <f t="shared" si="635"/>
        <v>18</v>
      </c>
      <c r="AG279" s="356">
        <f t="shared" si="635"/>
        <v>0</v>
      </c>
      <c r="AH279" s="356">
        <f t="shared" si="635"/>
        <v>0</v>
      </c>
      <c r="AI279" s="356">
        <f t="shared" si="635"/>
        <v>0</v>
      </c>
      <c r="AJ279" s="356">
        <f t="shared" si="635"/>
        <v>15</v>
      </c>
      <c r="AK279" s="356">
        <f t="shared" si="635"/>
        <v>4</v>
      </c>
      <c r="AL279" s="356">
        <f t="shared" si="635"/>
        <v>0</v>
      </c>
      <c r="AM279" s="356">
        <f t="shared" si="635"/>
        <v>0</v>
      </c>
      <c r="AN279" s="356">
        <f t="shared" si="635"/>
        <v>15</v>
      </c>
      <c r="AO279" s="356">
        <f t="shared" si="635"/>
        <v>4</v>
      </c>
      <c r="AP279" s="356">
        <f t="shared" si="635"/>
        <v>0</v>
      </c>
      <c r="AQ279" s="356">
        <f t="shared" si="635"/>
        <v>0</v>
      </c>
      <c r="AR279" s="356">
        <f t="shared" si="635"/>
        <v>15</v>
      </c>
      <c r="AS279" s="356">
        <f t="shared" si="635"/>
        <v>4</v>
      </c>
      <c r="AT279" s="356">
        <f t="shared" si="635"/>
        <v>0</v>
      </c>
      <c r="AU279" s="356">
        <f t="shared" si="635"/>
        <v>0</v>
      </c>
      <c r="AV279" s="356">
        <f t="shared" si="635"/>
        <v>18</v>
      </c>
      <c r="AW279" s="356">
        <f t="shared" si="635"/>
        <v>0</v>
      </c>
      <c r="AX279" s="356">
        <f t="shared" si="635"/>
        <v>0</v>
      </c>
      <c r="AY279" s="356">
        <f t="shared" si="635"/>
        <v>0</v>
      </c>
      <c r="AZ279" s="356">
        <f t="shared" si="635"/>
        <v>18</v>
      </c>
      <c r="BA279" s="356">
        <f t="shared" si="635"/>
        <v>0</v>
      </c>
      <c r="BB279" s="356">
        <f t="shared" si="635"/>
        <v>0</v>
      </c>
      <c r="BC279" s="356">
        <f t="shared" si="635"/>
        <v>2</v>
      </c>
      <c r="BD279" s="356">
        <f t="shared" si="635"/>
        <v>15</v>
      </c>
      <c r="BE279" s="356">
        <f t="shared" si="635"/>
        <v>0</v>
      </c>
      <c r="BF279" s="356">
        <f t="shared" si="635"/>
        <v>0</v>
      </c>
      <c r="BG279" s="356">
        <f t="shared" si="635"/>
        <v>0</v>
      </c>
      <c r="BH279" s="356">
        <f t="shared" si="635"/>
        <v>12</v>
      </c>
      <c r="BI279" s="356">
        <f t="shared" si="635"/>
        <v>8</v>
      </c>
      <c r="BJ279" s="356">
        <f t="shared" si="635"/>
        <v>0</v>
      </c>
      <c r="BK279" s="356">
        <f t="shared" si="635"/>
        <v>0</v>
      </c>
      <c r="BL279" s="356">
        <f t="shared" si="635"/>
        <v>15</v>
      </c>
      <c r="BM279" s="356">
        <f t="shared" si="635"/>
        <v>4</v>
      </c>
      <c r="BN279" s="356">
        <f t="shared" si="635"/>
        <v>0</v>
      </c>
      <c r="BO279" s="356">
        <f t="shared" si="635"/>
        <v>0</v>
      </c>
      <c r="BP279" s="356">
        <f t="shared" si="635"/>
        <v>18</v>
      </c>
      <c r="BQ279" s="356">
        <f t="shared" ref="BQ279:BU279" si="636">SUM(BQ273:BQ278)</f>
        <v>0</v>
      </c>
      <c r="BR279" s="356">
        <f t="shared" si="636"/>
        <v>0</v>
      </c>
      <c r="BS279" s="356">
        <f t="shared" si="636"/>
        <v>0</v>
      </c>
      <c r="BT279" s="356">
        <f t="shared" si="636"/>
        <v>18</v>
      </c>
      <c r="BU279" s="356">
        <f t="shared" si="636"/>
        <v>0</v>
      </c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</row>
    <row r="280" spans="1:122" s="356" customFormat="1">
      <c r="B280" s="364"/>
      <c r="C280" s="365"/>
      <c r="R280" s="364">
        <f>R279/1</f>
        <v>0</v>
      </c>
      <c r="S280" s="364">
        <f>S279/2</f>
        <v>0</v>
      </c>
      <c r="T280" s="364">
        <f>T279/3</f>
        <v>5</v>
      </c>
      <c r="U280" s="364">
        <f>U279/4</f>
        <v>1</v>
      </c>
      <c r="V280" s="364">
        <f t="shared" ref="V280" si="637">V279/1</f>
        <v>0</v>
      </c>
      <c r="W280" s="364">
        <f t="shared" ref="W280" si="638">W279/2</f>
        <v>0</v>
      </c>
      <c r="X280" s="364">
        <f t="shared" ref="X280" si="639">X279/3</f>
        <v>6</v>
      </c>
      <c r="Y280" s="364">
        <f t="shared" ref="Y280" si="640">Y279/4</f>
        <v>0</v>
      </c>
      <c r="Z280" s="364">
        <f t="shared" ref="Z280" si="641">Z279/1</f>
        <v>0</v>
      </c>
      <c r="AA280" s="364">
        <f t="shared" ref="AA280" si="642">AA279/2</f>
        <v>0</v>
      </c>
      <c r="AB280" s="364">
        <f t="shared" ref="AB280" si="643">AB279/3</f>
        <v>6</v>
      </c>
      <c r="AC280" s="364">
        <f t="shared" ref="AC280" si="644">AC279/4</f>
        <v>0</v>
      </c>
      <c r="AD280" s="364">
        <f t="shared" ref="AD280" si="645">AD279/1</f>
        <v>0</v>
      </c>
      <c r="AE280" s="364">
        <f t="shared" ref="AE280" si="646">AE279/2</f>
        <v>0</v>
      </c>
      <c r="AF280" s="364">
        <f t="shared" ref="AF280" si="647">AF279/3</f>
        <v>6</v>
      </c>
      <c r="AG280" s="364">
        <f t="shared" ref="AG280" si="648">AG279/4</f>
        <v>0</v>
      </c>
      <c r="AH280" s="364">
        <f t="shared" ref="AH280" si="649">AH279/1</f>
        <v>0</v>
      </c>
      <c r="AI280" s="364">
        <f t="shared" ref="AI280" si="650">AI279/2</f>
        <v>0</v>
      </c>
      <c r="AJ280" s="364">
        <f t="shared" ref="AJ280" si="651">AJ279/3</f>
        <v>5</v>
      </c>
      <c r="AK280" s="364">
        <f t="shared" ref="AK280" si="652">AK279/4</f>
        <v>1</v>
      </c>
      <c r="AL280" s="364">
        <f t="shared" ref="AL280" si="653">AL279/1</f>
        <v>0</v>
      </c>
      <c r="AM280" s="364">
        <f t="shared" ref="AM280" si="654">AM279/2</f>
        <v>0</v>
      </c>
      <c r="AN280" s="364">
        <f t="shared" ref="AN280" si="655">AN279/3</f>
        <v>5</v>
      </c>
      <c r="AO280" s="364">
        <f t="shared" ref="AO280" si="656">AO279/4</f>
        <v>1</v>
      </c>
      <c r="AP280" s="364">
        <f t="shared" ref="AP280" si="657">AP279/1</f>
        <v>0</v>
      </c>
      <c r="AQ280" s="364">
        <f t="shared" ref="AQ280" si="658">AQ279/2</f>
        <v>0</v>
      </c>
      <c r="AR280" s="364">
        <f t="shared" ref="AR280" si="659">AR279/3</f>
        <v>5</v>
      </c>
      <c r="AS280" s="364">
        <f t="shared" ref="AS280" si="660">AS279/4</f>
        <v>1</v>
      </c>
      <c r="AT280" s="364">
        <f t="shared" ref="AT280" si="661">AT279/1</f>
        <v>0</v>
      </c>
      <c r="AU280" s="364">
        <f t="shared" ref="AU280" si="662">AU279/2</f>
        <v>0</v>
      </c>
      <c r="AV280" s="364">
        <f t="shared" ref="AV280" si="663">AV279/3</f>
        <v>6</v>
      </c>
      <c r="AW280" s="364">
        <f t="shared" ref="AW280" si="664">AW279/4</f>
        <v>0</v>
      </c>
      <c r="AX280" s="364">
        <f t="shared" ref="AX280" si="665">AX279/1</f>
        <v>0</v>
      </c>
      <c r="AY280" s="364">
        <f t="shared" ref="AY280" si="666">AY279/2</f>
        <v>0</v>
      </c>
      <c r="AZ280" s="364">
        <f t="shared" ref="AZ280" si="667">AZ279/3</f>
        <v>6</v>
      </c>
      <c r="BA280" s="364">
        <f t="shared" ref="BA280" si="668">BA279/4</f>
        <v>0</v>
      </c>
      <c r="BB280" s="364">
        <f t="shared" ref="BB280" si="669">BB279/1</f>
        <v>0</v>
      </c>
      <c r="BC280" s="364">
        <f t="shared" ref="BC280" si="670">BC279/2</f>
        <v>1</v>
      </c>
      <c r="BD280" s="364">
        <f t="shared" ref="BD280" si="671">BD279/3</f>
        <v>5</v>
      </c>
      <c r="BE280" s="364">
        <f t="shared" ref="BE280" si="672">BE279/4</f>
        <v>0</v>
      </c>
      <c r="BF280" s="364">
        <f t="shared" ref="BF280" si="673">BF279/1</f>
        <v>0</v>
      </c>
      <c r="BG280" s="364">
        <f t="shared" ref="BG280" si="674">BG279/2</f>
        <v>0</v>
      </c>
      <c r="BH280" s="364">
        <f t="shared" ref="BH280" si="675">BH279/3</f>
        <v>4</v>
      </c>
      <c r="BI280" s="364">
        <f t="shared" ref="BI280" si="676">BI279/4</f>
        <v>2</v>
      </c>
      <c r="BJ280" s="364">
        <f t="shared" ref="BJ280" si="677">BJ279/1</f>
        <v>0</v>
      </c>
      <c r="BK280" s="364">
        <f t="shared" ref="BK280" si="678">BK279/2</f>
        <v>0</v>
      </c>
      <c r="BL280" s="364">
        <f t="shared" ref="BL280" si="679">BL279/3</f>
        <v>5</v>
      </c>
      <c r="BM280" s="364">
        <f t="shared" ref="BM280" si="680">BM279/4</f>
        <v>1</v>
      </c>
      <c r="BN280" s="364">
        <f t="shared" ref="BN280" si="681">BN279/1</f>
        <v>0</v>
      </c>
      <c r="BO280" s="364">
        <f t="shared" ref="BO280" si="682">BO279/2</f>
        <v>0</v>
      </c>
      <c r="BP280" s="364">
        <f t="shared" ref="BP280" si="683">BP279/3</f>
        <v>6</v>
      </c>
      <c r="BQ280" s="364">
        <f t="shared" ref="BQ280" si="684">BQ279/4</f>
        <v>0</v>
      </c>
      <c r="BR280" s="364">
        <f t="shared" ref="BR280" si="685">BR279/1</f>
        <v>0</v>
      </c>
      <c r="BS280" s="364">
        <f t="shared" ref="BS280" si="686">BS279/2</f>
        <v>0</v>
      </c>
      <c r="BT280" s="364">
        <f t="shared" ref="BT280" si="687">BT279/3</f>
        <v>6</v>
      </c>
      <c r="BU280" s="364">
        <f t="shared" ref="BU280" si="688">BU279/4</f>
        <v>0</v>
      </c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</row>
    <row r="281" spans="1:122">
      <c r="R281">
        <f>SUM(R279:U279)</f>
        <v>19</v>
      </c>
      <c r="V281">
        <f>SUM(V279:Y279)</f>
        <v>18</v>
      </c>
      <c r="Z281">
        <f>SUM(Z279:AC279)</f>
        <v>18</v>
      </c>
      <c r="AD281">
        <f>SUM(AD279:AG279)</f>
        <v>18</v>
      </c>
      <c r="AH281">
        <f>SUM(AH279:AK279)</f>
        <v>19</v>
      </c>
      <c r="AL281">
        <f>SUM(AL279:AO279)</f>
        <v>19</v>
      </c>
      <c r="AP281">
        <f>SUM(AP279:AS279)</f>
        <v>19</v>
      </c>
      <c r="AT281">
        <f>SUM(AT279:AW279)</f>
        <v>18</v>
      </c>
      <c r="AX281">
        <f>SUM(AX279:BA279)</f>
        <v>18</v>
      </c>
      <c r="BB281">
        <f>SUM(BB279:BE279)</f>
        <v>17</v>
      </c>
      <c r="BF281">
        <f t="shared" ref="BF281" si="689">SUM(BF279:BI279)</f>
        <v>20</v>
      </c>
      <c r="BJ281">
        <f t="shared" ref="BJ281" si="690">SUM(BJ279:BM279)</f>
        <v>19</v>
      </c>
      <c r="BN281">
        <f t="shared" ref="BN281" si="691">SUM(BN279:BQ279)</f>
        <v>18</v>
      </c>
      <c r="BR281">
        <f t="shared" ref="BR281" si="692">SUM(BR279:BU279)</f>
        <v>18</v>
      </c>
    </row>
    <row r="282" spans="1:122">
      <c r="R282">
        <v>6</v>
      </c>
      <c r="S282">
        <v>6</v>
      </c>
      <c r="T282">
        <v>6</v>
      </c>
      <c r="U282">
        <v>6</v>
      </c>
      <c r="V282">
        <v>6</v>
      </c>
      <c r="W282">
        <v>6</v>
      </c>
      <c r="X282">
        <v>6</v>
      </c>
      <c r="Y282">
        <v>6</v>
      </c>
      <c r="Z282">
        <v>6</v>
      </c>
      <c r="AA282">
        <v>6</v>
      </c>
      <c r="AB282">
        <v>6</v>
      </c>
      <c r="AC282">
        <v>6</v>
      </c>
      <c r="AD282">
        <v>6</v>
      </c>
      <c r="AE282">
        <v>6</v>
      </c>
      <c r="AF282">
        <v>6</v>
      </c>
      <c r="AG282">
        <v>6</v>
      </c>
      <c r="AH282">
        <v>6</v>
      </c>
      <c r="AI282">
        <v>6</v>
      </c>
      <c r="AJ282">
        <v>6</v>
      </c>
      <c r="AK282">
        <v>6</v>
      </c>
      <c r="AL282">
        <v>6</v>
      </c>
      <c r="AM282">
        <v>6</v>
      </c>
      <c r="AN282">
        <v>6</v>
      </c>
      <c r="AO282">
        <v>6</v>
      </c>
      <c r="AP282">
        <v>6</v>
      </c>
      <c r="AQ282">
        <v>6</v>
      </c>
      <c r="AR282">
        <v>6</v>
      </c>
      <c r="AS282">
        <v>6</v>
      </c>
      <c r="AT282">
        <v>6</v>
      </c>
      <c r="AU282">
        <v>6</v>
      </c>
      <c r="AV282">
        <v>6</v>
      </c>
      <c r="AW282">
        <v>6</v>
      </c>
      <c r="AX282">
        <v>6</v>
      </c>
      <c r="AY282">
        <v>6</v>
      </c>
      <c r="AZ282">
        <v>6</v>
      </c>
      <c r="BA282">
        <v>6</v>
      </c>
      <c r="BB282">
        <v>6</v>
      </c>
      <c r="BC282">
        <v>6</v>
      </c>
      <c r="BD282">
        <v>6</v>
      </c>
      <c r="BE282">
        <v>6</v>
      </c>
      <c r="BF282">
        <v>6</v>
      </c>
      <c r="BG282">
        <v>6</v>
      </c>
      <c r="BH282">
        <v>6</v>
      </c>
      <c r="BI282">
        <v>6</v>
      </c>
      <c r="BJ282">
        <v>6</v>
      </c>
      <c r="BK282">
        <v>6</v>
      </c>
      <c r="BL282">
        <v>6</v>
      </c>
      <c r="BM282">
        <v>6</v>
      </c>
      <c r="BN282">
        <v>6</v>
      </c>
      <c r="BO282">
        <v>6</v>
      </c>
      <c r="BP282">
        <v>6</v>
      </c>
      <c r="BQ282">
        <v>6</v>
      </c>
      <c r="BR282">
        <v>6</v>
      </c>
      <c r="BS282">
        <v>6</v>
      </c>
      <c r="BT282">
        <v>6</v>
      </c>
      <c r="BU282">
        <v>6</v>
      </c>
    </row>
    <row r="283" spans="1:122" s="30" customFormat="1">
      <c r="R283" s="30">
        <f>R280/R282*100%</f>
        <v>0</v>
      </c>
      <c r="S283" s="30">
        <f t="shared" ref="S283:BU283" si="693">S280/S282*100%</f>
        <v>0</v>
      </c>
      <c r="T283" s="30">
        <f t="shared" si="693"/>
        <v>0.83333333333333337</v>
      </c>
      <c r="U283" s="30">
        <f t="shared" si="693"/>
        <v>0.16666666666666666</v>
      </c>
      <c r="V283" s="30">
        <f t="shared" si="693"/>
        <v>0</v>
      </c>
      <c r="W283" s="30">
        <f t="shared" si="693"/>
        <v>0</v>
      </c>
      <c r="X283" s="30">
        <f t="shared" si="693"/>
        <v>1</v>
      </c>
      <c r="Y283" s="30">
        <f t="shared" si="693"/>
        <v>0</v>
      </c>
      <c r="Z283" s="30">
        <f t="shared" si="693"/>
        <v>0</v>
      </c>
      <c r="AA283" s="30">
        <f t="shared" si="693"/>
        <v>0</v>
      </c>
      <c r="AB283" s="30">
        <f t="shared" si="693"/>
        <v>1</v>
      </c>
      <c r="AC283" s="30">
        <f t="shared" si="693"/>
        <v>0</v>
      </c>
      <c r="AD283" s="30">
        <f t="shared" si="693"/>
        <v>0</v>
      </c>
      <c r="AE283" s="30">
        <f t="shared" si="693"/>
        <v>0</v>
      </c>
      <c r="AF283" s="30">
        <f t="shared" si="693"/>
        <v>1</v>
      </c>
      <c r="AG283" s="30">
        <f t="shared" si="693"/>
        <v>0</v>
      </c>
      <c r="AH283" s="30">
        <f t="shared" si="693"/>
        <v>0</v>
      </c>
      <c r="AI283" s="30">
        <f t="shared" si="693"/>
        <v>0</v>
      </c>
      <c r="AJ283" s="30">
        <f t="shared" si="693"/>
        <v>0.83333333333333337</v>
      </c>
      <c r="AK283" s="30">
        <f t="shared" si="693"/>
        <v>0.16666666666666666</v>
      </c>
      <c r="AL283" s="30">
        <f t="shared" si="693"/>
        <v>0</v>
      </c>
      <c r="AM283" s="30">
        <f t="shared" si="693"/>
        <v>0</v>
      </c>
      <c r="AN283" s="30">
        <f t="shared" si="693"/>
        <v>0.83333333333333337</v>
      </c>
      <c r="AO283" s="30">
        <f t="shared" si="693"/>
        <v>0.16666666666666666</v>
      </c>
      <c r="AP283" s="30">
        <f t="shared" si="693"/>
        <v>0</v>
      </c>
      <c r="AQ283" s="30">
        <f t="shared" si="693"/>
        <v>0</v>
      </c>
      <c r="AR283" s="30">
        <f t="shared" si="693"/>
        <v>0.83333333333333337</v>
      </c>
      <c r="AS283" s="30">
        <f t="shared" si="693"/>
        <v>0.16666666666666666</v>
      </c>
      <c r="AT283" s="30">
        <f t="shared" si="693"/>
        <v>0</v>
      </c>
      <c r="AU283" s="30">
        <f t="shared" si="693"/>
        <v>0</v>
      </c>
      <c r="AV283" s="30">
        <f t="shared" si="693"/>
        <v>1</v>
      </c>
      <c r="AW283" s="30">
        <f t="shared" si="693"/>
        <v>0</v>
      </c>
      <c r="AX283" s="30">
        <f t="shared" si="693"/>
        <v>0</v>
      </c>
      <c r="AY283" s="30">
        <f t="shared" si="693"/>
        <v>0</v>
      </c>
      <c r="AZ283" s="30">
        <f t="shared" si="693"/>
        <v>1</v>
      </c>
      <c r="BA283" s="30">
        <f t="shared" si="693"/>
        <v>0</v>
      </c>
      <c r="BB283" s="30">
        <f t="shared" si="693"/>
        <v>0</v>
      </c>
      <c r="BC283" s="30">
        <f t="shared" si="693"/>
        <v>0.16666666666666666</v>
      </c>
      <c r="BD283" s="30">
        <f t="shared" si="693"/>
        <v>0.83333333333333337</v>
      </c>
      <c r="BE283" s="30">
        <f t="shared" si="693"/>
        <v>0</v>
      </c>
      <c r="BF283" s="30">
        <f t="shared" si="693"/>
        <v>0</v>
      </c>
      <c r="BG283" s="30">
        <f t="shared" si="693"/>
        <v>0</v>
      </c>
      <c r="BH283" s="30">
        <f t="shared" si="693"/>
        <v>0.66666666666666663</v>
      </c>
      <c r="BI283" s="30">
        <f t="shared" si="693"/>
        <v>0.33333333333333331</v>
      </c>
      <c r="BJ283" s="30">
        <f t="shared" si="693"/>
        <v>0</v>
      </c>
      <c r="BK283" s="30">
        <f t="shared" si="693"/>
        <v>0</v>
      </c>
      <c r="BL283" s="30">
        <f t="shared" si="693"/>
        <v>0.83333333333333337</v>
      </c>
      <c r="BM283" s="30">
        <f t="shared" si="693"/>
        <v>0.16666666666666666</v>
      </c>
      <c r="BN283" s="30">
        <f t="shared" si="693"/>
        <v>0</v>
      </c>
      <c r="BO283" s="30">
        <f t="shared" si="693"/>
        <v>0</v>
      </c>
      <c r="BP283" s="30">
        <f t="shared" si="693"/>
        <v>1</v>
      </c>
      <c r="BQ283" s="30">
        <f t="shared" si="693"/>
        <v>0</v>
      </c>
      <c r="BR283" s="30">
        <f t="shared" si="693"/>
        <v>0</v>
      </c>
      <c r="BS283" s="30">
        <f t="shared" si="693"/>
        <v>0</v>
      </c>
      <c r="BT283" s="30">
        <f t="shared" si="693"/>
        <v>1</v>
      </c>
      <c r="BU283" s="30">
        <f t="shared" si="693"/>
        <v>0</v>
      </c>
    </row>
    <row r="287" spans="1:122">
      <c r="A287" s="17"/>
      <c r="B287" s="341">
        <v>1</v>
      </c>
      <c r="C287" s="776" t="s">
        <v>363</v>
      </c>
      <c r="D287" s="18"/>
      <c r="E287" s="19">
        <v>1</v>
      </c>
      <c r="F287" s="20"/>
      <c r="G287" s="20">
        <v>1</v>
      </c>
      <c r="H287" s="20"/>
      <c r="I287" s="20"/>
      <c r="J287" s="20"/>
      <c r="K287" s="20"/>
      <c r="L287" s="20"/>
      <c r="M287" s="20"/>
      <c r="N287" s="20"/>
      <c r="O287" s="20"/>
      <c r="P287" s="19"/>
      <c r="Q287" s="19"/>
      <c r="R287" s="145"/>
      <c r="S287" s="145"/>
      <c r="T287" s="145">
        <v>3</v>
      </c>
      <c r="U287" s="145"/>
      <c r="V287" s="10"/>
      <c r="W287" s="10"/>
      <c r="X287" s="10">
        <v>3</v>
      </c>
      <c r="Y287" s="10"/>
      <c r="Z287" s="146"/>
      <c r="AA287" s="146"/>
      <c r="AB287" s="146"/>
      <c r="AC287" s="146">
        <v>4</v>
      </c>
      <c r="AD287" s="147"/>
      <c r="AE287" s="147"/>
      <c r="AF287" s="147"/>
      <c r="AG287" s="147">
        <v>4</v>
      </c>
      <c r="AH287" s="148"/>
      <c r="AI287" s="148"/>
      <c r="AJ287" s="148">
        <v>3</v>
      </c>
      <c r="AK287" s="148"/>
      <c r="AL287" s="149"/>
      <c r="AM287" s="149"/>
      <c r="AN287" s="149"/>
      <c r="AO287" s="149">
        <v>4</v>
      </c>
      <c r="AP287" s="10"/>
      <c r="AQ287" s="10"/>
      <c r="AR287" s="10">
        <v>3</v>
      </c>
      <c r="AS287" s="10"/>
      <c r="AT287" s="150"/>
      <c r="AU287" s="150"/>
      <c r="AV287" s="150">
        <v>3</v>
      </c>
      <c r="AW287" s="150"/>
      <c r="AX287" s="145"/>
      <c r="AY287" s="145"/>
      <c r="AZ287" s="145"/>
      <c r="BA287" s="145">
        <v>4</v>
      </c>
      <c r="BB287" s="10"/>
      <c r="BC287" s="10"/>
      <c r="BD287" s="10">
        <v>3</v>
      </c>
      <c r="BE287" s="10"/>
      <c r="BF287" s="146"/>
      <c r="BG287" s="146"/>
      <c r="BH287" s="146">
        <v>3</v>
      </c>
      <c r="BI287" s="146"/>
      <c r="BJ287" s="147"/>
      <c r="BK287" s="147"/>
      <c r="BL287" s="147">
        <v>3</v>
      </c>
      <c r="BM287" s="147"/>
      <c r="BN287" s="148"/>
      <c r="BO287" s="148"/>
      <c r="BP287" s="148"/>
      <c r="BQ287" s="148">
        <v>4</v>
      </c>
      <c r="BR287" s="149"/>
      <c r="BS287" s="149"/>
      <c r="BT287" s="149">
        <v>3</v>
      </c>
      <c r="BU287" s="149"/>
    </row>
    <row r="288" spans="1:122">
      <c r="A288" s="17"/>
      <c r="B288" s="341">
        <v>2</v>
      </c>
      <c r="C288" s="777"/>
      <c r="D288" s="18"/>
      <c r="E288" s="19">
        <v>1</v>
      </c>
      <c r="F288" s="20">
        <v>1</v>
      </c>
      <c r="G288" s="20"/>
      <c r="H288" s="20"/>
      <c r="I288" s="20"/>
      <c r="J288" s="20"/>
      <c r="K288" s="20"/>
      <c r="L288" s="20"/>
      <c r="M288" s="20"/>
      <c r="N288" s="20"/>
      <c r="O288" s="20"/>
      <c r="P288" s="19"/>
      <c r="Q288" s="19"/>
      <c r="R288" s="145"/>
      <c r="S288" s="145"/>
      <c r="T288" s="145">
        <v>3</v>
      </c>
      <c r="U288" s="145"/>
      <c r="V288" s="10"/>
      <c r="W288" s="10"/>
      <c r="X288" s="10">
        <v>3</v>
      </c>
      <c r="Y288" s="10"/>
      <c r="Z288" s="146"/>
      <c r="AA288" s="146"/>
      <c r="AB288" s="146">
        <v>3</v>
      </c>
      <c r="AC288" s="146"/>
      <c r="AD288" s="147"/>
      <c r="AE288" s="147"/>
      <c r="AF288" s="147">
        <v>3</v>
      </c>
      <c r="AG288" s="147"/>
      <c r="AH288" s="148"/>
      <c r="AI288" s="148"/>
      <c r="AJ288" s="148"/>
      <c r="AK288" s="148">
        <v>4</v>
      </c>
      <c r="AL288" s="149"/>
      <c r="AM288" s="149"/>
      <c r="AN288" s="149"/>
      <c r="AO288" s="149">
        <v>4</v>
      </c>
      <c r="AP288" s="10"/>
      <c r="AQ288" s="10"/>
      <c r="AR288" s="10"/>
      <c r="AS288" s="10">
        <v>4</v>
      </c>
      <c r="AT288" s="150"/>
      <c r="AU288" s="150"/>
      <c r="AV288" s="150">
        <v>3</v>
      </c>
      <c r="AW288" s="150"/>
      <c r="AX288" s="145"/>
      <c r="AY288" s="145"/>
      <c r="AZ288" s="145"/>
      <c r="BA288" s="145">
        <v>4</v>
      </c>
      <c r="BB288" s="10"/>
      <c r="BC288" s="10"/>
      <c r="BD288" s="10">
        <v>3</v>
      </c>
      <c r="BE288" s="10"/>
      <c r="BF288" s="146"/>
      <c r="BG288" s="146"/>
      <c r="BH288" s="146">
        <v>3</v>
      </c>
      <c r="BI288" s="146"/>
      <c r="BJ288" s="147"/>
      <c r="BK288" s="147"/>
      <c r="BL288" s="147"/>
      <c r="BM288" s="147">
        <v>4</v>
      </c>
      <c r="BN288" s="148"/>
      <c r="BO288" s="148"/>
      <c r="BP288" s="148">
        <v>3</v>
      </c>
      <c r="BQ288" s="148"/>
      <c r="BR288" s="149"/>
      <c r="BS288" s="149"/>
      <c r="BT288" s="149"/>
      <c r="BU288" s="149">
        <v>4</v>
      </c>
    </row>
    <row r="289" spans="1:122">
      <c r="A289" s="17"/>
      <c r="B289" s="341">
        <v>3</v>
      </c>
      <c r="C289" s="777"/>
      <c r="D289" s="18"/>
      <c r="E289" s="19">
        <v>1</v>
      </c>
      <c r="F289" s="20"/>
      <c r="G289" s="20"/>
      <c r="H289" s="20">
        <v>1</v>
      </c>
      <c r="I289" s="20"/>
      <c r="J289" s="20"/>
      <c r="K289" s="20"/>
      <c r="L289" s="20"/>
      <c r="M289" s="20"/>
      <c r="N289" s="20"/>
      <c r="O289" s="20"/>
      <c r="P289" s="19"/>
      <c r="Q289" s="19"/>
      <c r="R289" s="145"/>
      <c r="S289" s="145">
        <v>2</v>
      </c>
      <c r="T289" s="145"/>
      <c r="U289" s="145"/>
      <c r="V289" s="10"/>
      <c r="W289" s="10"/>
      <c r="X289" s="10">
        <v>3</v>
      </c>
      <c r="Y289" s="10"/>
      <c r="Z289" s="146"/>
      <c r="AA289" s="146"/>
      <c r="AB289" s="146">
        <v>3</v>
      </c>
      <c r="AC289" s="146"/>
      <c r="AD289" s="147"/>
      <c r="AE289" s="147"/>
      <c r="AF289" s="147">
        <v>3</v>
      </c>
      <c r="AG289" s="147"/>
      <c r="AH289" s="148"/>
      <c r="AI289" s="148"/>
      <c r="AJ289" s="148">
        <v>3</v>
      </c>
      <c r="AK289" s="148"/>
      <c r="AL289" s="149"/>
      <c r="AM289" s="149"/>
      <c r="AN289" s="149">
        <v>3</v>
      </c>
      <c r="AO289" s="149"/>
      <c r="AP289" s="10"/>
      <c r="AQ289" s="10">
        <v>2</v>
      </c>
      <c r="AR289" s="10"/>
      <c r="AS289" s="10"/>
      <c r="AT289" s="150"/>
      <c r="AU289" s="150"/>
      <c r="AV289" s="150">
        <v>3</v>
      </c>
      <c r="AW289" s="150"/>
      <c r="AX289" s="145"/>
      <c r="AY289" s="145"/>
      <c r="AZ289" s="145">
        <v>3</v>
      </c>
      <c r="BA289" s="145"/>
      <c r="BB289" s="10"/>
      <c r="BC289" s="10"/>
      <c r="BD289" s="10">
        <v>3</v>
      </c>
      <c r="BE289" s="10"/>
      <c r="BF289" s="146"/>
      <c r="BG289" s="146"/>
      <c r="BH289" s="146">
        <v>3</v>
      </c>
      <c r="BI289" s="146"/>
      <c r="BJ289" s="147"/>
      <c r="BK289" s="147"/>
      <c r="BL289" s="147">
        <v>3</v>
      </c>
      <c r="BM289" s="147"/>
      <c r="BN289" s="148"/>
      <c r="BO289" s="148"/>
      <c r="BP289" s="148">
        <v>3</v>
      </c>
      <c r="BQ289" s="148"/>
      <c r="BR289" s="149"/>
      <c r="BS289" s="149"/>
      <c r="BT289" s="149">
        <v>3</v>
      </c>
      <c r="BU289" s="149"/>
    </row>
    <row r="290" spans="1:122">
      <c r="A290" s="346"/>
      <c r="B290" s="341">
        <v>4</v>
      </c>
      <c r="C290" s="778"/>
      <c r="D290" s="326">
        <v>1</v>
      </c>
      <c r="E290" s="347"/>
      <c r="F290" s="348"/>
      <c r="G290" s="348"/>
      <c r="H290" s="348">
        <v>1</v>
      </c>
      <c r="I290" s="348"/>
      <c r="J290" s="348"/>
      <c r="K290" s="348"/>
      <c r="L290" s="348"/>
      <c r="M290" s="348"/>
      <c r="N290" s="348"/>
      <c r="O290" s="348"/>
      <c r="P290" s="347"/>
      <c r="Q290" s="347"/>
      <c r="R290" s="357"/>
      <c r="S290" s="357">
        <v>2</v>
      </c>
      <c r="T290" s="357"/>
      <c r="U290" s="357"/>
      <c r="V290" s="358"/>
      <c r="W290" s="358"/>
      <c r="X290" s="358">
        <v>3</v>
      </c>
      <c r="Y290" s="358"/>
      <c r="Z290" s="359"/>
      <c r="AA290" s="359"/>
      <c r="AB290" s="359">
        <v>3</v>
      </c>
      <c r="AC290" s="359"/>
      <c r="AD290" s="360"/>
      <c r="AE290" s="360"/>
      <c r="AF290" s="360">
        <v>3</v>
      </c>
      <c r="AG290" s="360"/>
      <c r="AH290" s="361"/>
      <c r="AI290" s="361"/>
      <c r="AJ290" s="361">
        <v>3</v>
      </c>
      <c r="AK290" s="361"/>
      <c r="AL290" s="362"/>
      <c r="AM290" s="362"/>
      <c r="AN290" s="362">
        <v>3</v>
      </c>
      <c r="AO290" s="362"/>
      <c r="AP290" s="358"/>
      <c r="AQ290" s="358">
        <v>2</v>
      </c>
      <c r="AR290" s="358"/>
      <c r="AS290" s="358"/>
      <c r="AT290" s="363"/>
      <c r="AU290" s="363"/>
      <c r="AV290" s="363">
        <v>3</v>
      </c>
      <c r="AW290" s="363"/>
      <c r="AX290" s="357"/>
      <c r="AY290" s="357"/>
      <c r="AZ290" s="357">
        <v>3</v>
      </c>
      <c r="BA290" s="357"/>
      <c r="BB290" s="358"/>
      <c r="BC290" s="358"/>
      <c r="BD290" s="358">
        <v>3</v>
      </c>
      <c r="BE290" s="358"/>
      <c r="BF290" s="359"/>
      <c r="BG290" s="359"/>
      <c r="BH290" s="359">
        <v>3</v>
      </c>
      <c r="BI290" s="359"/>
      <c r="BJ290" s="360"/>
      <c r="BK290" s="360">
        <v>2</v>
      </c>
      <c r="BL290" s="360"/>
      <c r="BM290" s="360"/>
      <c r="BN290" s="361"/>
      <c r="BO290" s="361"/>
      <c r="BP290" s="361">
        <v>3</v>
      </c>
      <c r="BQ290" s="361"/>
      <c r="BR290" s="362"/>
      <c r="BS290" s="362"/>
      <c r="BT290" s="362">
        <v>3</v>
      </c>
      <c r="BU290" s="362"/>
    </row>
    <row r="291" spans="1:122" s="385" customFormat="1">
      <c r="B291" s="364"/>
      <c r="C291" s="365"/>
      <c r="D291" s="385">
        <f>SUM(D287:D290)</f>
        <v>1</v>
      </c>
      <c r="E291" s="385">
        <f t="shared" ref="E291:BP291" si="694">SUM(E287:E290)</f>
        <v>3</v>
      </c>
      <c r="F291" s="385">
        <f t="shared" si="694"/>
        <v>1</v>
      </c>
      <c r="G291" s="385">
        <f t="shared" si="694"/>
        <v>1</v>
      </c>
      <c r="H291" s="385">
        <f t="shared" si="694"/>
        <v>2</v>
      </c>
      <c r="I291" s="385">
        <f t="shared" si="694"/>
        <v>0</v>
      </c>
      <c r="J291" s="385">
        <f t="shared" si="694"/>
        <v>0</v>
      </c>
      <c r="K291" s="385">
        <f t="shared" si="694"/>
        <v>0</v>
      </c>
      <c r="L291" s="385">
        <f t="shared" si="694"/>
        <v>0</v>
      </c>
      <c r="M291" s="385">
        <f t="shared" si="694"/>
        <v>0</v>
      </c>
      <c r="N291" s="385">
        <f t="shared" si="694"/>
        <v>0</v>
      </c>
      <c r="O291" s="385">
        <f t="shared" si="694"/>
        <v>0</v>
      </c>
      <c r="P291" s="385">
        <f t="shared" si="694"/>
        <v>0</v>
      </c>
      <c r="Q291" s="385">
        <f t="shared" si="694"/>
        <v>0</v>
      </c>
      <c r="R291" s="385">
        <f t="shared" si="694"/>
        <v>0</v>
      </c>
      <c r="S291" s="385">
        <f t="shared" si="694"/>
        <v>4</v>
      </c>
      <c r="T291" s="385">
        <f t="shared" si="694"/>
        <v>6</v>
      </c>
      <c r="U291" s="385">
        <f t="shared" si="694"/>
        <v>0</v>
      </c>
      <c r="V291" s="385">
        <f t="shared" si="694"/>
        <v>0</v>
      </c>
      <c r="W291" s="385">
        <f t="shared" si="694"/>
        <v>0</v>
      </c>
      <c r="X291" s="385">
        <f t="shared" si="694"/>
        <v>12</v>
      </c>
      <c r="Y291" s="385">
        <f t="shared" si="694"/>
        <v>0</v>
      </c>
      <c r="Z291" s="385">
        <f t="shared" si="694"/>
        <v>0</v>
      </c>
      <c r="AA291" s="385">
        <f t="shared" si="694"/>
        <v>0</v>
      </c>
      <c r="AB291" s="385">
        <f t="shared" si="694"/>
        <v>9</v>
      </c>
      <c r="AC291" s="385">
        <f t="shared" si="694"/>
        <v>4</v>
      </c>
      <c r="AD291" s="385">
        <f t="shared" si="694"/>
        <v>0</v>
      </c>
      <c r="AE291" s="385">
        <f t="shared" si="694"/>
        <v>0</v>
      </c>
      <c r="AF291" s="385">
        <f t="shared" si="694"/>
        <v>9</v>
      </c>
      <c r="AG291" s="385">
        <f t="shared" si="694"/>
        <v>4</v>
      </c>
      <c r="AH291" s="385">
        <f t="shared" si="694"/>
        <v>0</v>
      </c>
      <c r="AI291" s="385">
        <f t="shared" si="694"/>
        <v>0</v>
      </c>
      <c r="AJ291" s="385">
        <f t="shared" si="694"/>
        <v>9</v>
      </c>
      <c r="AK291" s="385">
        <f t="shared" si="694"/>
        <v>4</v>
      </c>
      <c r="AL291" s="385">
        <f t="shared" si="694"/>
        <v>0</v>
      </c>
      <c r="AM291" s="385">
        <f t="shared" si="694"/>
        <v>0</v>
      </c>
      <c r="AN291" s="385">
        <f t="shared" si="694"/>
        <v>6</v>
      </c>
      <c r="AO291" s="385">
        <f t="shared" si="694"/>
        <v>8</v>
      </c>
      <c r="AP291" s="385">
        <f t="shared" si="694"/>
        <v>0</v>
      </c>
      <c r="AQ291" s="385">
        <f t="shared" si="694"/>
        <v>4</v>
      </c>
      <c r="AR291" s="385">
        <f t="shared" si="694"/>
        <v>3</v>
      </c>
      <c r="AS291" s="385">
        <f t="shared" si="694"/>
        <v>4</v>
      </c>
      <c r="AT291" s="385">
        <f t="shared" si="694"/>
        <v>0</v>
      </c>
      <c r="AU291" s="385">
        <f t="shared" si="694"/>
        <v>0</v>
      </c>
      <c r="AV291" s="385">
        <f t="shared" si="694"/>
        <v>12</v>
      </c>
      <c r="AW291" s="385">
        <f t="shared" si="694"/>
        <v>0</v>
      </c>
      <c r="AX291" s="385">
        <f t="shared" si="694"/>
        <v>0</v>
      </c>
      <c r="AY291" s="385">
        <f t="shared" si="694"/>
        <v>0</v>
      </c>
      <c r="AZ291" s="385">
        <f t="shared" si="694"/>
        <v>6</v>
      </c>
      <c r="BA291" s="385">
        <f t="shared" si="694"/>
        <v>8</v>
      </c>
      <c r="BB291" s="385">
        <f t="shared" si="694"/>
        <v>0</v>
      </c>
      <c r="BC291" s="385">
        <f t="shared" si="694"/>
        <v>0</v>
      </c>
      <c r="BD291" s="385">
        <f t="shared" si="694"/>
        <v>12</v>
      </c>
      <c r="BE291" s="385">
        <f t="shared" si="694"/>
        <v>0</v>
      </c>
      <c r="BF291" s="385">
        <f t="shared" si="694"/>
        <v>0</v>
      </c>
      <c r="BG291" s="385">
        <f t="shared" si="694"/>
        <v>0</v>
      </c>
      <c r="BH291" s="385">
        <f t="shared" si="694"/>
        <v>12</v>
      </c>
      <c r="BI291" s="385">
        <f t="shared" si="694"/>
        <v>0</v>
      </c>
      <c r="BJ291" s="385">
        <f t="shared" si="694"/>
        <v>0</v>
      </c>
      <c r="BK291" s="385">
        <f t="shared" si="694"/>
        <v>2</v>
      </c>
      <c r="BL291" s="385">
        <f t="shared" si="694"/>
        <v>6</v>
      </c>
      <c r="BM291" s="385">
        <f t="shared" si="694"/>
        <v>4</v>
      </c>
      <c r="BN291" s="385">
        <f t="shared" si="694"/>
        <v>0</v>
      </c>
      <c r="BO291" s="385">
        <f t="shared" si="694"/>
        <v>0</v>
      </c>
      <c r="BP291" s="385">
        <f t="shared" si="694"/>
        <v>9</v>
      </c>
      <c r="BQ291" s="385">
        <f t="shared" ref="BQ291:BU291" si="695">SUM(BQ287:BQ290)</f>
        <v>4</v>
      </c>
      <c r="BR291" s="385">
        <f t="shared" si="695"/>
        <v>0</v>
      </c>
      <c r="BS291" s="385">
        <f t="shared" si="695"/>
        <v>0</v>
      </c>
      <c r="BT291" s="385">
        <f t="shared" si="695"/>
        <v>9</v>
      </c>
      <c r="BU291" s="385">
        <f t="shared" si="695"/>
        <v>4</v>
      </c>
      <c r="BV291" s="375"/>
      <c r="BW291" s="375"/>
      <c r="BX291" s="375"/>
      <c r="BY291" s="375"/>
      <c r="BZ291" s="375"/>
      <c r="CA291" s="375"/>
      <c r="CB291" s="375"/>
      <c r="CC291" s="375"/>
      <c r="CD291" s="375"/>
      <c r="CE291" s="375"/>
      <c r="CF291" s="375"/>
      <c r="CG291" s="375"/>
      <c r="CH291" s="375"/>
      <c r="CI291" s="375"/>
      <c r="CJ291" s="375"/>
      <c r="CK291" s="375"/>
      <c r="CL291" s="375"/>
      <c r="CM291" s="375"/>
      <c r="CN291" s="375"/>
      <c r="CO291" s="375"/>
      <c r="CP291" s="375"/>
      <c r="CQ291" s="375"/>
      <c r="CR291" s="375"/>
      <c r="CS291" s="375"/>
      <c r="CT291" s="375"/>
      <c r="CU291" s="375"/>
      <c r="CV291" s="375"/>
      <c r="CW291" s="375"/>
      <c r="CX291" s="375"/>
      <c r="CY291" s="375"/>
      <c r="CZ291" s="375"/>
      <c r="DA291" s="375"/>
      <c r="DB291" s="375"/>
      <c r="DC291" s="375"/>
      <c r="DD291" s="375"/>
      <c r="DE291" s="375"/>
      <c r="DF291" s="375"/>
      <c r="DG291" s="375"/>
      <c r="DH291" s="375"/>
      <c r="DI291" s="375"/>
      <c r="DJ291" s="375"/>
      <c r="DK291" s="375"/>
      <c r="DL291" s="375"/>
      <c r="DM291" s="375"/>
      <c r="DN291" s="375"/>
      <c r="DO291" s="375"/>
      <c r="DP291" s="375"/>
      <c r="DQ291" s="375"/>
      <c r="DR291" s="375"/>
    </row>
    <row r="292" spans="1:122" s="356" customFormat="1">
      <c r="B292" s="364"/>
      <c r="C292" s="365"/>
      <c r="R292" s="364">
        <f>R291/1</f>
        <v>0</v>
      </c>
      <c r="S292" s="364">
        <f>S291/2</f>
        <v>2</v>
      </c>
      <c r="T292" s="364">
        <f>T291/3</f>
        <v>2</v>
      </c>
      <c r="U292" s="364">
        <f>U291/4</f>
        <v>0</v>
      </c>
      <c r="V292" s="364">
        <f t="shared" ref="V292" si="696">V291/1</f>
        <v>0</v>
      </c>
      <c r="W292" s="364">
        <f t="shared" ref="W292" si="697">W291/2</f>
        <v>0</v>
      </c>
      <c r="X292" s="364">
        <f t="shared" ref="X292" si="698">X291/3</f>
        <v>4</v>
      </c>
      <c r="Y292" s="364">
        <f t="shared" ref="Y292" si="699">Y291/4</f>
        <v>0</v>
      </c>
      <c r="Z292" s="364">
        <f t="shared" ref="Z292" si="700">Z291/1</f>
        <v>0</v>
      </c>
      <c r="AA292" s="364">
        <f t="shared" ref="AA292" si="701">AA291/2</f>
        <v>0</v>
      </c>
      <c r="AB292" s="364">
        <f t="shared" ref="AB292" si="702">AB291/3</f>
        <v>3</v>
      </c>
      <c r="AC292" s="364">
        <f t="shared" ref="AC292" si="703">AC291/4</f>
        <v>1</v>
      </c>
      <c r="AD292" s="364">
        <f t="shared" ref="AD292" si="704">AD291/1</f>
        <v>0</v>
      </c>
      <c r="AE292" s="364">
        <f t="shared" ref="AE292" si="705">AE291/2</f>
        <v>0</v>
      </c>
      <c r="AF292" s="364">
        <f t="shared" ref="AF292" si="706">AF291/3</f>
        <v>3</v>
      </c>
      <c r="AG292" s="364">
        <f t="shared" ref="AG292" si="707">AG291/4</f>
        <v>1</v>
      </c>
      <c r="AH292" s="364">
        <f t="shared" ref="AH292" si="708">AH291/1</f>
        <v>0</v>
      </c>
      <c r="AI292" s="364">
        <f t="shared" ref="AI292" si="709">AI291/2</f>
        <v>0</v>
      </c>
      <c r="AJ292" s="364">
        <f t="shared" ref="AJ292" si="710">AJ291/3</f>
        <v>3</v>
      </c>
      <c r="AK292" s="364">
        <f t="shared" ref="AK292" si="711">AK291/4</f>
        <v>1</v>
      </c>
      <c r="AL292" s="364">
        <f t="shared" ref="AL292" si="712">AL291/1</f>
        <v>0</v>
      </c>
      <c r="AM292" s="364">
        <f t="shared" ref="AM292" si="713">AM291/2</f>
        <v>0</v>
      </c>
      <c r="AN292" s="364">
        <f t="shared" ref="AN292" si="714">AN291/3</f>
        <v>2</v>
      </c>
      <c r="AO292" s="364">
        <f t="shared" ref="AO292" si="715">AO291/4</f>
        <v>2</v>
      </c>
      <c r="AP292" s="364">
        <f t="shared" ref="AP292" si="716">AP291/1</f>
        <v>0</v>
      </c>
      <c r="AQ292" s="364">
        <f t="shared" ref="AQ292" si="717">AQ291/2</f>
        <v>2</v>
      </c>
      <c r="AR292" s="364">
        <f t="shared" ref="AR292" si="718">AR291/3</f>
        <v>1</v>
      </c>
      <c r="AS292" s="364">
        <f t="shared" ref="AS292" si="719">AS291/4</f>
        <v>1</v>
      </c>
      <c r="AT292" s="364">
        <f t="shared" ref="AT292" si="720">AT291/1</f>
        <v>0</v>
      </c>
      <c r="AU292" s="364">
        <f t="shared" ref="AU292" si="721">AU291/2</f>
        <v>0</v>
      </c>
      <c r="AV292" s="364">
        <f t="shared" ref="AV292" si="722">AV291/3</f>
        <v>4</v>
      </c>
      <c r="AW292" s="364">
        <f t="shared" ref="AW292" si="723">AW291/4</f>
        <v>0</v>
      </c>
      <c r="AX292" s="364">
        <f t="shared" ref="AX292" si="724">AX291/1</f>
        <v>0</v>
      </c>
      <c r="AY292" s="364">
        <f t="shared" ref="AY292" si="725">AY291/2</f>
        <v>0</v>
      </c>
      <c r="AZ292" s="364">
        <f t="shared" ref="AZ292" si="726">AZ291/3</f>
        <v>2</v>
      </c>
      <c r="BA292" s="364">
        <f t="shared" ref="BA292" si="727">BA291/4</f>
        <v>2</v>
      </c>
      <c r="BB292" s="364">
        <f t="shared" ref="BB292" si="728">BB291/1</f>
        <v>0</v>
      </c>
      <c r="BC292" s="364">
        <f t="shared" ref="BC292" si="729">BC291/2</f>
        <v>0</v>
      </c>
      <c r="BD292" s="364">
        <f t="shared" ref="BD292" si="730">BD291/3</f>
        <v>4</v>
      </c>
      <c r="BE292" s="364">
        <f t="shared" ref="BE292" si="731">BE291/4</f>
        <v>0</v>
      </c>
      <c r="BF292" s="364">
        <f t="shared" ref="BF292" si="732">BF291/1</f>
        <v>0</v>
      </c>
      <c r="BG292" s="364">
        <f t="shared" ref="BG292" si="733">BG291/2</f>
        <v>0</v>
      </c>
      <c r="BH292" s="364">
        <f t="shared" ref="BH292" si="734">BH291/3</f>
        <v>4</v>
      </c>
      <c r="BI292" s="364">
        <f t="shared" ref="BI292" si="735">BI291/4</f>
        <v>0</v>
      </c>
      <c r="BJ292" s="364">
        <f t="shared" ref="BJ292" si="736">BJ291/1</f>
        <v>0</v>
      </c>
      <c r="BK292" s="364">
        <f t="shared" ref="BK292" si="737">BK291/2</f>
        <v>1</v>
      </c>
      <c r="BL292" s="364">
        <f t="shared" ref="BL292" si="738">BL291/3</f>
        <v>2</v>
      </c>
      <c r="BM292" s="364">
        <f t="shared" ref="BM292" si="739">BM291/4</f>
        <v>1</v>
      </c>
      <c r="BN292" s="364">
        <f t="shared" ref="BN292" si="740">BN291/1</f>
        <v>0</v>
      </c>
      <c r="BO292" s="364">
        <f t="shared" ref="BO292" si="741">BO291/2</f>
        <v>0</v>
      </c>
      <c r="BP292" s="364">
        <f t="shared" ref="BP292" si="742">BP291/3</f>
        <v>3</v>
      </c>
      <c r="BQ292" s="364">
        <f t="shared" ref="BQ292" si="743">BQ291/4</f>
        <v>1</v>
      </c>
      <c r="BR292" s="364">
        <f t="shared" ref="BR292" si="744">BR291/1</f>
        <v>0</v>
      </c>
      <c r="BS292" s="364">
        <f t="shared" ref="BS292" si="745">BS291/2</f>
        <v>0</v>
      </c>
      <c r="BT292" s="364">
        <f t="shared" ref="BT292" si="746">BT291/3</f>
        <v>3</v>
      </c>
      <c r="BU292" s="364">
        <f t="shared" ref="BU292" si="747">BU291/4</f>
        <v>1</v>
      </c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</row>
    <row r="293" spans="1:122">
      <c r="R293">
        <v>4</v>
      </c>
      <c r="S293">
        <v>4</v>
      </c>
      <c r="T293">
        <v>4</v>
      </c>
      <c r="U293">
        <v>4</v>
      </c>
      <c r="V293">
        <v>4</v>
      </c>
      <c r="W293">
        <v>4</v>
      </c>
      <c r="X293">
        <v>4</v>
      </c>
      <c r="Y293">
        <v>4</v>
      </c>
      <c r="Z293">
        <v>4</v>
      </c>
      <c r="AA293">
        <v>4</v>
      </c>
      <c r="AB293">
        <v>4</v>
      </c>
      <c r="AC293">
        <v>4</v>
      </c>
      <c r="AD293">
        <v>4</v>
      </c>
      <c r="AE293">
        <v>4</v>
      </c>
      <c r="AF293">
        <v>4</v>
      </c>
      <c r="AG293">
        <v>4</v>
      </c>
      <c r="AH293">
        <v>4</v>
      </c>
      <c r="AI293">
        <v>4</v>
      </c>
      <c r="AJ293">
        <v>4</v>
      </c>
      <c r="AK293">
        <v>4</v>
      </c>
      <c r="AL293">
        <v>4</v>
      </c>
      <c r="AM293">
        <v>4</v>
      </c>
      <c r="AN293">
        <v>4</v>
      </c>
      <c r="AO293">
        <v>4</v>
      </c>
      <c r="AP293">
        <v>4</v>
      </c>
      <c r="AQ293">
        <v>4</v>
      </c>
      <c r="AR293">
        <v>4</v>
      </c>
      <c r="AS293">
        <v>4</v>
      </c>
      <c r="AT293">
        <v>4</v>
      </c>
      <c r="AU293">
        <v>4</v>
      </c>
      <c r="AV293">
        <v>4</v>
      </c>
      <c r="AW293">
        <v>4</v>
      </c>
      <c r="AX293">
        <v>4</v>
      </c>
      <c r="AY293">
        <v>4</v>
      </c>
      <c r="AZ293">
        <v>4</v>
      </c>
      <c r="BA293">
        <v>4</v>
      </c>
      <c r="BB293">
        <v>4</v>
      </c>
      <c r="BC293">
        <v>4</v>
      </c>
      <c r="BD293">
        <v>4</v>
      </c>
      <c r="BE293">
        <v>4</v>
      </c>
      <c r="BF293">
        <v>4</v>
      </c>
      <c r="BG293">
        <v>4</v>
      </c>
      <c r="BH293">
        <v>4</v>
      </c>
      <c r="BI293">
        <v>4</v>
      </c>
      <c r="BJ293">
        <v>4</v>
      </c>
      <c r="BK293">
        <v>4</v>
      </c>
      <c r="BL293">
        <v>4</v>
      </c>
      <c r="BM293">
        <v>4</v>
      </c>
      <c r="BN293">
        <v>4</v>
      </c>
      <c r="BO293">
        <v>4</v>
      </c>
      <c r="BP293">
        <v>4</v>
      </c>
      <c r="BQ293">
        <v>4</v>
      </c>
      <c r="BR293">
        <v>4</v>
      </c>
      <c r="BS293">
        <v>4</v>
      </c>
      <c r="BT293">
        <v>4</v>
      </c>
      <c r="BU293">
        <v>4</v>
      </c>
    </row>
    <row r="294" spans="1:122" s="30" customFormat="1">
      <c r="R294" s="30">
        <f>R292/R293*100%</f>
        <v>0</v>
      </c>
      <c r="S294" s="30">
        <f t="shared" ref="S294:BU294" si="748">S292/S293*100%</f>
        <v>0.5</v>
      </c>
      <c r="T294" s="30">
        <f t="shared" si="748"/>
        <v>0.5</v>
      </c>
      <c r="U294" s="30">
        <f t="shared" si="748"/>
        <v>0</v>
      </c>
      <c r="V294" s="30">
        <f t="shared" si="748"/>
        <v>0</v>
      </c>
      <c r="W294" s="30">
        <f t="shared" si="748"/>
        <v>0</v>
      </c>
      <c r="X294" s="30">
        <f t="shared" si="748"/>
        <v>1</v>
      </c>
      <c r="Y294" s="30">
        <f t="shared" si="748"/>
        <v>0</v>
      </c>
      <c r="Z294" s="30">
        <f t="shared" si="748"/>
        <v>0</v>
      </c>
      <c r="AA294" s="30">
        <f t="shared" si="748"/>
        <v>0</v>
      </c>
      <c r="AB294" s="30">
        <f t="shared" si="748"/>
        <v>0.75</v>
      </c>
      <c r="AC294" s="30">
        <f t="shared" si="748"/>
        <v>0.25</v>
      </c>
      <c r="AD294" s="30">
        <f t="shared" si="748"/>
        <v>0</v>
      </c>
      <c r="AE294" s="30">
        <f t="shared" si="748"/>
        <v>0</v>
      </c>
      <c r="AF294" s="30">
        <f t="shared" si="748"/>
        <v>0.75</v>
      </c>
      <c r="AG294" s="30">
        <f t="shared" si="748"/>
        <v>0.25</v>
      </c>
      <c r="AH294" s="30">
        <f t="shared" si="748"/>
        <v>0</v>
      </c>
      <c r="AI294" s="30">
        <f t="shared" si="748"/>
        <v>0</v>
      </c>
      <c r="AJ294" s="30">
        <f t="shared" si="748"/>
        <v>0.75</v>
      </c>
      <c r="AK294" s="30">
        <f t="shared" si="748"/>
        <v>0.25</v>
      </c>
      <c r="AL294" s="30">
        <f t="shared" si="748"/>
        <v>0</v>
      </c>
      <c r="AM294" s="30">
        <f t="shared" si="748"/>
        <v>0</v>
      </c>
      <c r="AN294" s="30">
        <f t="shared" si="748"/>
        <v>0.5</v>
      </c>
      <c r="AO294" s="30">
        <f t="shared" si="748"/>
        <v>0.5</v>
      </c>
      <c r="AP294" s="30">
        <f t="shared" si="748"/>
        <v>0</v>
      </c>
      <c r="AQ294" s="30">
        <f t="shared" si="748"/>
        <v>0.5</v>
      </c>
      <c r="AR294" s="30">
        <f t="shared" si="748"/>
        <v>0.25</v>
      </c>
      <c r="AS294" s="30">
        <f t="shared" si="748"/>
        <v>0.25</v>
      </c>
      <c r="AT294" s="30">
        <f t="shared" si="748"/>
        <v>0</v>
      </c>
      <c r="AU294" s="30">
        <f t="shared" si="748"/>
        <v>0</v>
      </c>
      <c r="AV294" s="30">
        <f t="shared" si="748"/>
        <v>1</v>
      </c>
      <c r="AW294" s="30">
        <f t="shared" si="748"/>
        <v>0</v>
      </c>
      <c r="AX294" s="30">
        <f t="shared" si="748"/>
        <v>0</v>
      </c>
      <c r="AY294" s="30">
        <f t="shared" si="748"/>
        <v>0</v>
      </c>
      <c r="AZ294" s="30">
        <f t="shared" si="748"/>
        <v>0.5</v>
      </c>
      <c r="BA294" s="30">
        <f t="shared" si="748"/>
        <v>0.5</v>
      </c>
      <c r="BB294" s="30">
        <f t="shared" si="748"/>
        <v>0</v>
      </c>
      <c r="BC294" s="30">
        <f t="shared" si="748"/>
        <v>0</v>
      </c>
      <c r="BD294" s="30">
        <f t="shared" si="748"/>
        <v>1</v>
      </c>
      <c r="BE294" s="30">
        <f t="shared" si="748"/>
        <v>0</v>
      </c>
      <c r="BF294" s="30">
        <f t="shared" si="748"/>
        <v>0</v>
      </c>
      <c r="BG294" s="30">
        <f t="shared" si="748"/>
        <v>0</v>
      </c>
      <c r="BH294" s="30">
        <f t="shared" si="748"/>
        <v>1</v>
      </c>
      <c r="BI294" s="30">
        <f t="shared" si="748"/>
        <v>0</v>
      </c>
      <c r="BJ294" s="30">
        <f t="shared" si="748"/>
        <v>0</v>
      </c>
      <c r="BK294" s="30">
        <f t="shared" si="748"/>
        <v>0.25</v>
      </c>
      <c r="BL294" s="30">
        <f t="shared" si="748"/>
        <v>0.5</v>
      </c>
      <c r="BM294" s="30">
        <f t="shared" si="748"/>
        <v>0.25</v>
      </c>
      <c r="BN294" s="30">
        <f t="shared" si="748"/>
        <v>0</v>
      </c>
      <c r="BO294" s="30">
        <f t="shared" si="748"/>
        <v>0</v>
      </c>
      <c r="BP294" s="30">
        <f t="shared" si="748"/>
        <v>0.75</v>
      </c>
      <c r="BQ294" s="30">
        <f t="shared" si="748"/>
        <v>0.25</v>
      </c>
      <c r="BR294" s="30">
        <f t="shared" si="748"/>
        <v>0</v>
      </c>
      <c r="BS294" s="30">
        <f t="shared" si="748"/>
        <v>0</v>
      </c>
      <c r="BT294" s="30">
        <f t="shared" si="748"/>
        <v>0.75</v>
      </c>
      <c r="BU294" s="30">
        <f t="shared" si="748"/>
        <v>0.25</v>
      </c>
    </row>
    <row r="295" spans="1:122">
      <c r="R295">
        <f>SUM(R291:U291)</f>
        <v>10</v>
      </c>
      <c r="V295">
        <f>SUM(V291:Y291)</f>
        <v>12</v>
      </c>
      <c r="Z295">
        <f>SUM(Z291:AC291)</f>
        <v>13</v>
      </c>
      <c r="AD295">
        <f>SUM(AD291:AG291)</f>
        <v>13</v>
      </c>
      <c r="AH295">
        <f>SUM(AH291:AK291)</f>
        <v>13</v>
      </c>
      <c r="AL295">
        <f>SUM(AL291:AO291)</f>
        <v>14</v>
      </c>
      <c r="AP295">
        <f>SUM(AP291:AS291)</f>
        <v>11</v>
      </c>
      <c r="AT295">
        <f>SUM(AT291:AW291)</f>
        <v>12</v>
      </c>
      <c r="AX295">
        <f>SUM(AX291:BA291)</f>
        <v>14</v>
      </c>
      <c r="BB295">
        <f>SUM(BB291:BE291)</f>
        <v>12</v>
      </c>
      <c r="BF295">
        <f>SUM(BF291:BI291)</f>
        <v>12</v>
      </c>
      <c r="BJ295">
        <f>SUM(BJ291:BM291)</f>
        <v>12</v>
      </c>
      <c r="BN295">
        <f>SUM(BN291:BQ291)</f>
        <v>13</v>
      </c>
      <c r="BR295">
        <f>SUM(BR291:BU291)</f>
        <v>13</v>
      </c>
    </row>
    <row r="299" spans="1:122">
      <c r="A299" s="17"/>
      <c r="B299" s="333">
        <v>1</v>
      </c>
      <c r="C299" s="767" t="s">
        <v>345</v>
      </c>
      <c r="D299" s="18">
        <v>1</v>
      </c>
      <c r="E299" s="19"/>
      <c r="F299" s="20"/>
      <c r="G299" s="20"/>
      <c r="H299" s="20">
        <v>1</v>
      </c>
      <c r="I299" s="20"/>
      <c r="J299" s="20"/>
      <c r="K299" s="20"/>
      <c r="L299" s="20"/>
      <c r="M299" s="20"/>
      <c r="N299" s="20"/>
      <c r="O299" s="20"/>
      <c r="P299" s="19"/>
      <c r="Q299" s="19"/>
      <c r="R299" s="145"/>
      <c r="S299" s="145"/>
      <c r="T299" s="145"/>
      <c r="U299" s="145">
        <v>4</v>
      </c>
      <c r="V299" s="10"/>
      <c r="W299" s="10"/>
      <c r="X299" s="10"/>
      <c r="Y299" s="10">
        <v>4</v>
      </c>
      <c r="Z299" s="146"/>
      <c r="AA299" s="146"/>
      <c r="AB299" s="146">
        <v>3</v>
      </c>
      <c r="AC299" s="146"/>
      <c r="AD299" s="147"/>
      <c r="AE299" s="147"/>
      <c r="AF299" s="147"/>
      <c r="AG299" s="147">
        <v>4</v>
      </c>
      <c r="AH299" s="148"/>
      <c r="AI299" s="148"/>
      <c r="AJ299" s="148"/>
      <c r="AK299" s="148">
        <v>4</v>
      </c>
      <c r="AL299" s="149"/>
      <c r="AM299" s="149"/>
      <c r="AN299" s="149">
        <v>3</v>
      </c>
      <c r="AO299" s="149"/>
      <c r="AP299" s="10"/>
      <c r="AQ299" s="10"/>
      <c r="AR299" s="10"/>
      <c r="AS299" s="10">
        <v>4</v>
      </c>
      <c r="AT299" s="150"/>
      <c r="AU299" s="150"/>
      <c r="AV299" s="150">
        <v>3</v>
      </c>
      <c r="AW299" s="150"/>
      <c r="AX299" s="145"/>
      <c r="AY299" s="145"/>
      <c r="AZ299" s="145">
        <v>3</v>
      </c>
      <c r="BA299" s="145"/>
      <c r="BB299" s="10"/>
      <c r="BC299" s="10"/>
      <c r="BD299" s="10"/>
      <c r="BE299" s="10">
        <v>4</v>
      </c>
      <c r="BF299" s="146"/>
      <c r="BG299" s="146"/>
      <c r="BH299" s="146"/>
      <c r="BI299" s="146">
        <v>4</v>
      </c>
      <c r="BJ299" s="147"/>
      <c r="BK299" s="147"/>
      <c r="BL299" s="147"/>
      <c r="BM299" s="147">
        <v>4</v>
      </c>
      <c r="BN299" s="148"/>
      <c r="BO299" s="148"/>
      <c r="BP299" s="148">
        <v>3</v>
      </c>
      <c r="BQ299" s="148"/>
      <c r="BR299" s="149"/>
      <c r="BS299" s="149"/>
      <c r="BT299" s="149"/>
      <c r="BU299" s="149">
        <v>4</v>
      </c>
    </row>
    <row r="300" spans="1:122">
      <c r="A300" s="17"/>
      <c r="B300" s="333">
        <v>2</v>
      </c>
      <c r="C300" s="767"/>
      <c r="D300" s="18">
        <v>1</v>
      </c>
      <c r="E300" s="19"/>
      <c r="F300" s="20"/>
      <c r="G300" s="20">
        <v>1</v>
      </c>
      <c r="H300" s="20"/>
      <c r="I300" s="20"/>
      <c r="J300" s="20"/>
      <c r="K300" s="20"/>
      <c r="L300" s="20"/>
      <c r="M300" s="20"/>
      <c r="N300" s="20"/>
      <c r="O300" s="20"/>
      <c r="P300" s="19"/>
      <c r="Q300" s="19"/>
      <c r="R300" s="145"/>
      <c r="S300" s="145"/>
      <c r="T300" s="145"/>
      <c r="U300" s="145">
        <v>4</v>
      </c>
      <c r="V300" s="10"/>
      <c r="W300" s="10"/>
      <c r="X300" s="10"/>
      <c r="Y300" s="10">
        <v>4</v>
      </c>
      <c r="Z300" s="146"/>
      <c r="AA300" s="146"/>
      <c r="AB300" s="146"/>
      <c r="AC300" s="146">
        <v>4</v>
      </c>
      <c r="AD300" s="147"/>
      <c r="AE300" s="147"/>
      <c r="AF300" s="147"/>
      <c r="AG300" s="147">
        <v>4</v>
      </c>
      <c r="AH300" s="148"/>
      <c r="AI300" s="148"/>
      <c r="AJ300" s="148">
        <v>3</v>
      </c>
      <c r="AK300" s="148"/>
      <c r="AL300" s="149"/>
      <c r="AM300" s="149"/>
      <c r="AN300" s="149">
        <v>3</v>
      </c>
      <c r="AO300" s="149"/>
      <c r="AP300" s="10"/>
      <c r="AQ300" s="10"/>
      <c r="AR300" s="10">
        <v>3</v>
      </c>
      <c r="AS300" s="10"/>
      <c r="AT300" s="150"/>
      <c r="AU300" s="150"/>
      <c r="AV300" s="150">
        <v>3</v>
      </c>
      <c r="AW300" s="150"/>
      <c r="AX300" s="145"/>
      <c r="AY300" s="145"/>
      <c r="AZ300" s="145">
        <v>3</v>
      </c>
      <c r="BA300" s="145"/>
      <c r="BB300" s="10"/>
      <c r="BC300" s="10"/>
      <c r="BD300" s="10">
        <v>3</v>
      </c>
      <c r="BE300" s="10"/>
      <c r="BF300" s="146"/>
      <c r="BG300" s="146"/>
      <c r="BH300" s="146">
        <v>3</v>
      </c>
      <c r="BI300" s="146"/>
      <c r="BJ300" s="147"/>
      <c r="BK300" s="147"/>
      <c r="BL300" s="147">
        <v>3</v>
      </c>
      <c r="BM300" s="147"/>
      <c r="BN300" s="148"/>
      <c r="BO300" s="148"/>
      <c r="BP300" s="148"/>
      <c r="BQ300" s="148">
        <v>4</v>
      </c>
      <c r="BR300" s="149"/>
      <c r="BS300" s="149"/>
      <c r="BT300" s="149"/>
      <c r="BU300" s="149">
        <v>4</v>
      </c>
    </row>
    <row r="301" spans="1:122">
      <c r="A301" s="17"/>
      <c r="B301" s="333">
        <v>3</v>
      </c>
      <c r="C301" s="767"/>
      <c r="D301" s="18">
        <v>1</v>
      </c>
      <c r="E301" s="19"/>
      <c r="F301" s="20"/>
      <c r="G301" s="20"/>
      <c r="H301" s="20">
        <v>1</v>
      </c>
      <c r="I301" s="20"/>
      <c r="J301" s="20"/>
      <c r="K301" s="20"/>
      <c r="L301" s="20"/>
      <c r="M301" s="20"/>
      <c r="N301" s="20"/>
      <c r="O301" s="20"/>
      <c r="P301" s="19"/>
      <c r="Q301" s="19"/>
      <c r="R301" s="145"/>
      <c r="S301" s="145"/>
      <c r="T301" s="145">
        <v>3</v>
      </c>
      <c r="U301" s="145"/>
      <c r="V301" s="10"/>
      <c r="W301" s="10"/>
      <c r="X301" s="10"/>
      <c r="Y301" s="10">
        <v>4</v>
      </c>
      <c r="Z301" s="146"/>
      <c r="AA301" s="146"/>
      <c r="AB301" s="146"/>
      <c r="AC301" s="146">
        <v>4</v>
      </c>
      <c r="AD301" s="147"/>
      <c r="AE301" s="147"/>
      <c r="AF301" s="147">
        <v>3</v>
      </c>
      <c r="AG301" s="147"/>
      <c r="AH301" s="148"/>
      <c r="AI301" s="148"/>
      <c r="AJ301" s="148"/>
      <c r="AK301" s="148">
        <v>4</v>
      </c>
      <c r="AL301" s="149"/>
      <c r="AM301" s="149"/>
      <c r="AN301" s="149"/>
      <c r="AO301" s="149">
        <v>4</v>
      </c>
      <c r="AP301" s="10"/>
      <c r="AQ301" s="10"/>
      <c r="AR301" s="10">
        <v>3</v>
      </c>
      <c r="AS301" s="10"/>
      <c r="AT301" s="150"/>
      <c r="AU301" s="150"/>
      <c r="AV301" s="150"/>
      <c r="AW301" s="150">
        <v>4</v>
      </c>
      <c r="AX301" s="145"/>
      <c r="AY301" s="145"/>
      <c r="AZ301" s="145"/>
      <c r="BA301" s="145">
        <v>4</v>
      </c>
      <c r="BB301" s="10"/>
      <c r="BC301" s="10"/>
      <c r="BD301" s="10">
        <v>3</v>
      </c>
      <c r="BE301" s="10"/>
      <c r="BF301" s="146"/>
      <c r="BG301" s="146"/>
      <c r="BH301" s="146">
        <v>3</v>
      </c>
      <c r="BI301" s="146"/>
      <c r="BJ301" s="147"/>
      <c r="BK301" s="147"/>
      <c r="BL301" s="147">
        <v>3</v>
      </c>
      <c r="BM301" s="147"/>
      <c r="BN301" s="148"/>
      <c r="BO301" s="148"/>
      <c r="BP301" s="148"/>
      <c r="BQ301" s="148">
        <v>4</v>
      </c>
      <c r="BR301" s="149"/>
      <c r="BS301" s="149"/>
      <c r="BT301" s="149"/>
      <c r="BU301" s="149">
        <v>4</v>
      </c>
    </row>
    <row r="302" spans="1:122">
      <c r="A302" s="346"/>
      <c r="B302" s="333">
        <v>4</v>
      </c>
      <c r="C302" s="767"/>
      <c r="D302" s="326">
        <v>1</v>
      </c>
      <c r="E302" s="347"/>
      <c r="F302" s="348"/>
      <c r="G302" s="348"/>
      <c r="H302" s="348">
        <v>1</v>
      </c>
      <c r="I302" s="348"/>
      <c r="J302" s="348"/>
      <c r="K302" s="348"/>
      <c r="L302" s="348"/>
      <c r="M302" s="348"/>
      <c r="N302" s="348"/>
      <c r="O302" s="348"/>
      <c r="P302" s="347"/>
      <c r="Q302" s="347"/>
      <c r="R302" s="357">
        <v>1</v>
      </c>
      <c r="S302" s="357"/>
      <c r="T302" s="357"/>
      <c r="U302" s="357"/>
      <c r="V302" s="358"/>
      <c r="W302" s="358"/>
      <c r="X302" s="358">
        <v>3</v>
      </c>
      <c r="Y302" s="358"/>
      <c r="Z302" s="359"/>
      <c r="AA302" s="359"/>
      <c r="AB302" s="359"/>
      <c r="AC302" s="359">
        <v>4</v>
      </c>
      <c r="AD302" s="360"/>
      <c r="AE302" s="360"/>
      <c r="AF302" s="360">
        <v>3</v>
      </c>
      <c r="AG302" s="360"/>
      <c r="AH302" s="361"/>
      <c r="AI302" s="361"/>
      <c r="AJ302" s="361">
        <v>3</v>
      </c>
      <c r="AK302" s="361"/>
      <c r="AL302" s="362"/>
      <c r="AM302" s="362"/>
      <c r="AN302" s="362">
        <v>3</v>
      </c>
      <c r="AO302" s="362"/>
      <c r="AP302" s="358"/>
      <c r="AQ302" s="358"/>
      <c r="AR302" s="358">
        <v>3</v>
      </c>
      <c r="AS302" s="358"/>
      <c r="AT302" s="363"/>
      <c r="AU302" s="363"/>
      <c r="AV302" s="363">
        <v>3</v>
      </c>
      <c r="AW302" s="363"/>
      <c r="AX302" s="357"/>
      <c r="AY302" s="357"/>
      <c r="AZ302" s="357">
        <v>3</v>
      </c>
      <c r="BA302" s="357"/>
      <c r="BB302" s="358"/>
      <c r="BC302" s="358"/>
      <c r="BD302" s="358">
        <v>3</v>
      </c>
      <c r="BE302" s="358"/>
      <c r="BF302" s="359"/>
      <c r="BG302" s="359"/>
      <c r="BH302" s="359">
        <v>3</v>
      </c>
      <c r="BI302" s="359"/>
      <c r="BJ302" s="360"/>
      <c r="BK302" s="360"/>
      <c r="BL302" s="360">
        <v>3</v>
      </c>
      <c r="BM302" s="360"/>
      <c r="BN302" s="361"/>
      <c r="BO302" s="361"/>
      <c r="BP302" s="361">
        <v>3</v>
      </c>
      <c r="BQ302" s="361"/>
      <c r="BR302" s="362"/>
      <c r="BS302" s="362"/>
      <c r="BT302" s="362">
        <v>3</v>
      </c>
      <c r="BU302" s="362"/>
    </row>
    <row r="303" spans="1:122" s="356" customFormat="1">
      <c r="B303" s="364"/>
      <c r="C303" s="365"/>
      <c r="D303" s="356">
        <f>SUM(D299:D302)</f>
        <v>4</v>
      </c>
      <c r="E303" s="356">
        <f t="shared" ref="E303:BP303" si="749">SUM(E299:E302)</f>
        <v>0</v>
      </c>
      <c r="F303" s="356">
        <f t="shared" si="749"/>
        <v>0</v>
      </c>
      <c r="G303" s="356">
        <f t="shared" si="749"/>
        <v>1</v>
      </c>
      <c r="H303" s="356">
        <f t="shared" si="749"/>
        <v>3</v>
      </c>
      <c r="I303" s="356">
        <f t="shared" si="749"/>
        <v>0</v>
      </c>
      <c r="J303" s="356">
        <f t="shared" si="749"/>
        <v>0</v>
      </c>
      <c r="K303" s="356">
        <f t="shared" si="749"/>
        <v>0</v>
      </c>
      <c r="L303" s="356">
        <f t="shared" si="749"/>
        <v>0</v>
      </c>
      <c r="M303" s="356">
        <f t="shared" si="749"/>
        <v>0</v>
      </c>
      <c r="N303" s="356">
        <f t="shared" si="749"/>
        <v>0</v>
      </c>
      <c r="O303" s="356">
        <f t="shared" si="749"/>
        <v>0</v>
      </c>
      <c r="P303" s="356">
        <f t="shared" si="749"/>
        <v>0</v>
      </c>
      <c r="Q303" s="356">
        <f t="shared" si="749"/>
        <v>0</v>
      </c>
      <c r="R303" s="356">
        <f t="shared" si="749"/>
        <v>1</v>
      </c>
      <c r="S303" s="356">
        <f t="shared" si="749"/>
        <v>0</v>
      </c>
      <c r="T303" s="356">
        <f t="shared" si="749"/>
        <v>3</v>
      </c>
      <c r="U303" s="356">
        <f t="shared" si="749"/>
        <v>8</v>
      </c>
      <c r="V303" s="356">
        <f t="shared" si="749"/>
        <v>0</v>
      </c>
      <c r="W303" s="356">
        <f t="shared" si="749"/>
        <v>0</v>
      </c>
      <c r="X303" s="356">
        <f t="shared" si="749"/>
        <v>3</v>
      </c>
      <c r="Y303" s="356">
        <f t="shared" si="749"/>
        <v>12</v>
      </c>
      <c r="Z303" s="356">
        <f t="shared" si="749"/>
        <v>0</v>
      </c>
      <c r="AA303" s="356">
        <f t="shared" si="749"/>
        <v>0</v>
      </c>
      <c r="AB303" s="356">
        <f t="shared" si="749"/>
        <v>3</v>
      </c>
      <c r="AC303" s="356">
        <f t="shared" si="749"/>
        <v>12</v>
      </c>
      <c r="AD303" s="356">
        <f t="shared" si="749"/>
        <v>0</v>
      </c>
      <c r="AE303" s="356">
        <f t="shared" si="749"/>
        <v>0</v>
      </c>
      <c r="AF303" s="356">
        <f t="shared" si="749"/>
        <v>6</v>
      </c>
      <c r="AG303" s="356">
        <f t="shared" si="749"/>
        <v>8</v>
      </c>
      <c r="AH303" s="356">
        <f t="shared" si="749"/>
        <v>0</v>
      </c>
      <c r="AI303" s="356">
        <f t="shared" si="749"/>
        <v>0</v>
      </c>
      <c r="AJ303" s="356">
        <f t="shared" si="749"/>
        <v>6</v>
      </c>
      <c r="AK303" s="356">
        <f t="shared" si="749"/>
        <v>8</v>
      </c>
      <c r="AL303" s="356">
        <f t="shared" si="749"/>
        <v>0</v>
      </c>
      <c r="AM303" s="356">
        <f t="shared" si="749"/>
        <v>0</v>
      </c>
      <c r="AN303" s="356">
        <f t="shared" si="749"/>
        <v>9</v>
      </c>
      <c r="AO303" s="356">
        <f t="shared" si="749"/>
        <v>4</v>
      </c>
      <c r="AP303" s="356">
        <f t="shared" si="749"/>
        <v>0</v>
      </c>
      <c r="AQ303" s="356">
        <f t="shared" si="749"/>
        <v>0</v>
      </c>
      <c r="AR303" s="356">
        <f t="shared" si="749"/>
        <v>9</v>
      </c>
      <c r="AS303" s="356">
        <f t="shared" si="749"/>
        <v>4</v>
      </c>
      <c r="AT303" s="356">
        <f t="shared" si="749"/>
        <v>0</v>
      </c>
      <c r="AU303" s="356">
        <f t="shared" si="749"/>
        <v>0</v>
      </c>
      <c r="AV303" s="356">
        <f t="shared" si="749"/>
        <v>9</v>
      </c>
      <c r="AW303" s="356">
        <f t="shared" si="749"/>
        <v>4</v>
      </c>
      <c r="AX303" s="356">
        <f t="shared" si="749"/>
        <v>0</v>
      </c>
      <c r="AY303" s="356">
        <f t="shared" si="749"/>
        <v>0</v>
      </c>
      <c r="AZ303" s="356">
        <f t="shared" si="749"/>
        <v>9</v>
      </c>
      <c r="BA303" s="356">
        <f t="shared" si="749"/>
        <v>4</v>
      </c>
      <c r="BB303" s="356">
        <f t="shared" si="749"/>
        <v>0</v>
      </c>
      <c r="BC303" s="356">
        <f t="shared" si="749"/>
        <v>0</v>
      </c>
      <c r="BD303" s="356">
        <f t="shared" si="749"/>
        <v>9</v>
      </c>
      <c r="BE303" s="356">
        <f t="shared" si="749"/>
        <v>4</v>
      </c>
      <c r="BF303" s="356">
        <f t="shared" si="749"/>
        <v>0</v>
      </c>
      <c r="BG303" s="356">
        <f t="shared" si="749"/>
        <v>0</v>
      </c>
      <c r="BH303" s="356">
        <f t="shared" si="749"/>
        <v>9</v>
      </c>
      <c r="BI303" s="356">
        <f t="shared" si="749"/>
        <v>4</v>
      </c>
      <c r="BJ303" s="356">
        <f t="shared" si="749"/>
        <v>0</v>
      </c>
      <c r="BK303" s="356">
        <f t="shared" si="749"/>
        <v>0</v>
      </c>
      <c r="BL303" s="356">
        <f t="shared" si="749"/>
        <v>9</v>
      </c>
      <c r="BM303" s="356">
        <f t="shared" si="749"/>
        <v>4</v>
      </c>
      <c r="BN303" s="356">
        <f t="shared" si="749"/>
        <v>0</v>
      </c>
      <c r="BO303" s="356">
        <f t="shared" si="749"/>
        <v>0</v>
      </c>
      <c r="BP303" s="356">
        <f t="shared" si="749"/>
        <v>6</v>
      </c>
      <c r="BQ303" s="356">
        <f t="shared" ref="BQ303:BU303" si="750">SUM(BQ299:BQ302)</f>
        <v>8</v>
      </c>
      <c r="BR303" s="356">
        <f t="shared" si="750"/>
        <v>0</v>
      </c>
      <c r="BS303" s="356">
        <f t="shared" si="750"/>
        <v>0</v>
      </c>
      <c r="BT303" s="356">
        <f t="shared" si="750"/>
        <v>3</v>
      </c>
      <c r="BU303" s="356">
        <f t="shared" si="750"/>
        <v>12</v>
      </c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</row>
    <row r="304" spans="1:122" s="356" customFormat="1">
      <c r="B304" s="364"/>
      <c r="C304" s="365"/>
      <c r="R304" s="364">
        <f>R303/1</f>
        <v>1</v>
      </c>
      <c r="S304" s="364">
        <f>S303/2</f>
        <v>0</v>
      </c>
      <c r="T304" s="364">
        <f>T303/3</f>
        <v>1</v>
      </c>
      <c r="U304" s="364">
        <f>U303/4</f>
        <v>2</v>
      </c>
      <c r="V304" s="364">
        <f t="shared" ref="V304" si="751">V303/1</f>
        <v>0</v>
      </c>
      <c r="W304" s="364">
        <f t="shared" ref="W304" si="752">W303/2</f>
        <v>0</v>
      </c>
      <c r="X304" s="364">
        <f t="shared" ref="X304" si="753">X303/3</f>
        <v>1</v>
      </c>
      <c r="Y304" s="364">
        <f t="shared" ref="Y304" si="754">Y303/4</f>
        <v>3</v>
      </c>
      <c r="Z304" s="364">
        <f t="shared" ref="Z304" si="755">Z303/1</f>
        <v>0</v>
      </c>
      <c r="AA304" s="364">
        <f t="shared" ref="AA304" si="756">AA303/2</f>
        <v>0</v>
      </c>
      <c r="AB304" s="364">
        <f t="shared" ref="AB304" si="757">AB303/3</f>
        <v>1</v>
      </c>
      <c r="AC304" s="364">
        <f t="shared" ref="AC304" si="758">AC303/4</f>
        <v>3</v>
      </c>
      <c r="AD304" s="364">
        <f t="shared" ref="AD304" si="759">AD303/1</f>
        <v>0</v>
      </c>
      <c r="AE304" s="364">
        <f t="shared" ref="AE304" si="760">AE303/2</f>
        <v>0</v>
      </c>
      <c r="AF304" s="364">
        <f t="shared" ref="AF304" si="761">AF303/3</f>
        <v>2</v>
      </c>
      <c r="AG304" s="364">
        <f t="shared" ref="AG304" si="762">AG303/4</f>
        <v>2</v>
      </c>
      <c r="AH304" s="364">
        <f t="shared" ref="AH304" si="763">AH303/1</f>
        <v>0</v>
      </c>
      <c r="AI304" s="364">
        <f t="shared" ref="AI304" si="764">AI303/2</f>
        <v>0</v>
      </c>
      <c r="AJ304" s="364">
        <f t="shared" ref="AJ304" si="765">AJ303/3</f>
        <v>2</v>
      </c>
      <c r="AK304" s="364">
        <f t="shared" ref="AK304" si="766">AK303/4</f>
        <v>2</v>
      </c>
      <c r="AL304" s="364">
        <f t="shared" ref="AL304" si="767">AL303/1</f>
        <v>0</v>
      </c>
      <c r="AM304" s="364">
        <f t="shared" ref="AM304" si="768">AM303/2</f>
        <v>0</v>
      </c>
      <c r="AN304" s="364">
        <f t="shared" ref="AN304" si="769">AN303/3</f>
        <v>3</v>
      </c>
      <c r="AO304" s="364">
        <f t="shared" ref="AO304" si="770">AO303/4</f>
        <v>1</v>
      </c>
      <c r="AP304" s="364">
        <f t="shared" ref="AP304" si="771">AP303/1</f>
        <v>0</v>
      </c>
      <c r="AQ304" s="364">
        <f t="shared" ref="AQ304" si="772">AQ303/2</f>
        <v>0</v>
      </c>
      <c r="AR304" s="364">
        <f t="shared" ref="AR304" si="773">AR303/3</f>
        <v>3</v>
      </c>
      <c r="AS304" s="364">
        <f t="shared" ref="AS304" si="774">AS303/4</f>
        <v>1</v>
      </c>
      <c r="AT304" s="364">
        <f t="shared" ref="AT304" si="775">AT303/1</f>
        <v>0</v>
      </c>
      <c r="AU304" s="364">
        <f t="shared" ref="AU304" si="776">AU303/2</f>
        <v>0</v>
      </c>
      <c r="AV304" s="364">
        <f t="shared" ref="AV304" si="777">AV303/3</f>
        <v>3</v>
      </c>
      <c r="AW304" s="364">
        <f t="shared" ref="AW304" si="778">AW303/4</f>
        <v>1</v>
      </c>
      <c r="AX304" s="364">
        <f t="shared" ref="AX304" si="779">AX303/1</f>
        <v>0</v>
      </c>
      <c r="AY304" s="364">
        <f t="shared" ref="AY304" si="780">AY303/2</f>
        <v>0</v>
      </c>
      <c r="AZ304" s="364">
        <f t="shared" ref="AZ304" si="781">AZ303/3</f>
        <v>3</v>
      </c>
      <c r="BA304" s="364">
        <f t="shared" ref="BA304" si="782">BA303/4</f>
        <v>1</v>
      </c>
      <c r="BB304" s="364">
        <f t="shared" ref="BB304" si="783">BB303/1</f>
        <v>0</v>
      </c>
      <c r="BC304" s="364">
        <f t="shared" ref="BC304" si="784">BC303/2</f>
        <v>0</v>
      </c>
      <c r="BD304" s="364">
        <f t="shared" ref="BD304" si="785">BD303/3</f>
        <v>3</v>
      </c>
      <c r="BE304" s="364">
        <f t="shared" ref="BE304" si="786">BE303/4</f>
        <v>1</v>
      </c>
      <c r="BF304" s="364">
        <f t="shared" ref="BF304" si="787">BF303/1</f>
        <v>0</v>
      </c>
      <c r="BG304" s="364">
        <f t="shared" ref="BG304" si="788">BG303/2</f>
        <v>0</v>
      </c>
      <c r="BH304" s="364">
        <f t="shared" ref="BH304" si="789">BH303/3</f>
        <v>3</v>
      </c>
      <c r="BI304" s="364">
        <f t="shared" ref="BI304" si="790">BI303/4</f>
        <v>1</v>
      </c>
      <c r="BJ304" s="364">
        <f t="shared" ref="BJ304" si="791">BJ303/1</f>
        <v>0</v>
      </c>
      <c r="BK304" s="364">
        <f t="shared" ref="BK304" si="792">BK303/2</f>
        <v>0</v>
      </c>
      <c r="BL304" s="364">
        <f t="shared" ref="BL304" si="793">BL303/3</f>
        <v>3</v>
      </c>
      <c r="BM304" s="364">
        <f t="shared" ref="BM304" si="794">BM303/4</f>
        <v>1</v>
      </c>
      <c r="BN304" s="364">
        <f t="shared" ref="BN304" si="795">BN303/1</f>
        <v>0</v>
      </c>
      <c r="BO304" s="364">
        <f t="shared" ref="BO304" si="796">BO303/2</f>
        <v>0</v>
      </c>
      <c r="BP304" s="364">
        <f t="shared" ref="BP304" si="797">BP303/3</f>
        <v>2</v>
      </c>
      <c r="BQ304" s="364">
        <f t="shared" ref="BQ304" si="798">BQ303/4</f>
        <v>2</v>
      </c>
      <c r="BR304" s="364">
        <f t="shared" ref="BR304" si="799">BR303/1</f>
        <v>0</v>
      </c>
      <c r="BS304" s="364">
        <f t="shared" ref="BS304" si="800">BS303/2</f>
        <v>0</v>
      </c>
      <c r="BT304" s="364">
        <f t="shared" ref="BT304" si="801">BT303/3</f>
        <v>1</v>
      </c>
      <c r="BU304" s="364">
        <f t="shared" ref="BU304" si="802">BU303/4</f>
        <v>3</v>
      </c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</row>
    <row r="305" spans="1:122">
      <c r="R305">
        <f>SUM(R303:U303)</f>
        <v>12</v>
      </c>
      <c r="V305">
        <f>SUM(V303:Y303)</f>
        <v>15</v>
      </c>
      <c r="Z305">
        <f>SUM(Z303:AC303)</f>
        <v>15</v>
      </c>
      <c r="AD305">
        <f>SUM(AD303:AG303)</f>
        <v>14</v>
      </c>
      <c r="AH305">
        <f>SUM(AH303:AK303)</f>
        <v>14</v>
      </c>
      <c r="AL305">
        <f>SUM(AL303:AO303)</f>
        <v>13</v>
      </c>
      <c r="AP305">
        <f>SUM(AP303:AS303)</f>
        <v>13</v>
      </c>
      <c r="AT305">
        <f>SUM(AT303:AW303)</f>
        <v>13</v>
      </c>
      <c r="AX305">
        <f>SUM(AX303:BA303)</f>
        <v>13</v>
      </c>
      <c r="BB305">
        <f>SUM(BB303:BE303)</f>
        <v>13</v>
      </c>
      <c r="BF305">
        <f>SUM(BF303:BI303)</f>
        <v>13</v>
      </c>
      <c r="BJ305">
        <f>SUM(BJ303:BM303)</f>
        <v>13</v>
      </c>
      <c r="BN305">
        <f>SUM(BN303:BQ303)</f>
        <v>14</v>
      </c>
      <c r="BR305">
        <f>SUM(BR303:BU303)</f>
        <v>15</v>
      </c>
    </row>
    <row r="306" spans="1:122">
      <c r="R306">
        <v>4</v>
      </c>
      <c r="S306">
        <v>4</v>
      </c>
      <c r="T306">
        <v>4</v>
      </c>
      <c r="U306">
        <v>4</v>
      </c>
      <c r="V306">
        <v>4</v>
      </c>
      <c r="W306">
        <v>4</v>
      </c>
      <c r="X306">
        <v>4</v>
      </c>
      <c r="Y306">
        <v>4</v>
      </c>
      <c r="Z306">
        <v>4</v>
      </c>
      <c r="AA306">
        <v>4</v>
      </c>
      <c r="AB306">
        <v>4</v>
      </c>
      <c r="AC306">
        <v>4</v>
      </c>
      <c r="AD306">
        <v>4</v>
      </c>
      <c r="AE306">
        <v>4</v>
      </c>
      <c r="AF306">
        <v>4</v>
      </c>
      <c r="AG306">
        <v>4</v>
      </c>
      <c r="AH306">
        <v>4</v>
      </c>
      <c r="AI306">
        <v>4</v>
      </c>
      <c r="AJ306">
        <v>4</v>
      </c>
      <c r="AK306">
        <v>4</v>
      </c>
      <c r="AL306">
        <v>4</v>
      </c>
      <c r="AM306">
        <v>4</v>
      </c>
      <c r="AN306">
        <v>4</v>
      </c>
      <c r="AO306">
        <v>4</v>
      </c>
      <c r="AP306">
        <v>4</v>
      </c>
      <c r="AQ306">
        <v>4</v>
      </c>
      <c r="AR306">
        <v>4</v>
      </c>
      <c r="AS306">
        <v>4</v>
      </c>
      <c r="AT306">
        <v>4</v>
      </c>
      <c r="AU306">
        <v>4</v>
      </c>
      <c r="AV306">
        <v>4</v>
      </c>
      <c r="AW306">
        <v>4</v>
      </c>
      <c r="AX306">
        <v>4</v>
      </c>
      <c r="AY306">
        <v>4</v>
      </c>
      <c r="AZ306">
        <v>4</v>
      </c>
      <c r="BA306">
        <v>4</v>
      </c>
      <c r="BB306">
        <v>4</v>
      </c>
      <c r="BC306">
        <v>4</v>
      </c>
      <c r="BD306">
        <v>4</v>
      </c>
      <c r="BE306">
        <v>4</v>
      </c>
      <c r="BF306">
        <v>4</v>
      </c>
      <c r="BG306">
        <v>4</v>
      </c>
      <c r="BH306">
        <v>4</v>
      </c>
      <c r="BI306">
        <v>4</v>
      </c>
      <c r="BJ306">
        <v>4</v>
      </c>
      <c r="BK306">
        <v>4</v>
      </c>
      <c r="BL306">
        <v>4</v>
      </c>
      <c r="BM306">
        <v>4</v>
      </c>
      <c r="BN306">
        <v>4</v>
      </c>
      <c r="BO306">
        <v>4</v>
      </c>
      <c r="BP306">
        <v>4</v>
      </c>
      <c r="BQ306">
        <v>4</v>
      </c>
      <c r="BR306">
        <v>4</v>
      </c>
      <c r="BS306">
        <v>4</v>
      </c>
      <c r="BT306">
        <v>4</v>
      </c>
      <c r="BU306">
        <v>4</v>
      </c>
    </row>
    <row r="307" spans="1:122" s="30" customFormat="1">
      <c r="R307" s="30">
        <f>R304/R306*100%</f>
        <v>0.25</v>
      </c>
      <c r="S307" s="30">
        <f t="shared" ref="S307:BU307" si="803">S304/S306*100%</f>
        <v>0</v>
      </c>
      <c r="T307" s="30">
        <f t="shared" si="803"/>
        <v>0.25</v>
      </c>
      <c r="U307" s="30">
        <f t="shared" si="803"/>
        <v>0.5</v>
      </c>
      <c r="V307" s="30">
        <f t="shared" si="803"/>
        <v>0</v>
      </c>
      <c r="W307" s="30">
        <f t="shared" si="803"/>
        <v>0</v>
      </c>
      <c r="X307" s="30">
        <f t="shared" si="803"/>
        <v>0.25</v>
      </c>
      <c r="Y307" s="30">
        <f t="shared" si="803"/>
        <v>0.75</v>
      </c>
      <c r="Z307" s="30">
        <f t="shared" si="803"/>
        <v>0</v>
      </c>
      <c r="AA307" s="30">
        <f t="shared" si="803"/>
        <v>0</v>
      </c>
      <c r="AB307" s="30">
        <f t="shared" si="803"/>
        <v>0.25</v>
      </c>
      <c r="AC307" s="30">
        <f t="shared" si="803"/>
        <v>0.75</v>
      </c>
      <c r="AD307" s="30">
        <f t="shared" si="803"/>
        <v>0</v>
      </c>
      <c r="AE307" s="30">
        <f t="shared" si="803"/>
        <v>0</v>
      </c>
      <c r="AF307" s="30">
        <f t="shared" si="803"/>
        <v>0.5</v>
      </c>
      <c r="AG307" s="30">
        <f t="shared" si="803"/>
        <v>0.5</v>
      </c>
      <c r="AH307" s="30">
        <f t="shared" si="803"/>
        <v>0</v>
      </c>
      <c r="AI307" s="30">
        <f t="shared" si="803"/>
        <v>0</v>
      </c>
      <c r="AJ307" s="30">
        <f t="shared" si="803"/>
        <v>0.5</v>
      </c>
      <c r="AK307" s="30">
        <f t="shared" si="803"/>
        <v>0.5</v>
      </c>
      <c r="AL307" s="30">
        <f t="shared" si="803"/>
        <v>0</v>
      </c>
      <c r="AM307" s="30">
        <f t="shared" si="803"/>
        <v>0</v>
      </c>
      <c r="AN307" s="30">
        <f t="shared" si="803"/>
        <v>0.75</v>
      </c>
      <c r="AO307" s="30">
        <f t="shared" si="803"/>
        <v>0.25</v>
      </c>
      <c r="AP307" s="30">
        <f t="shared" si="803"/>
        <v>0</v>
      </c>
      <c r="AQ307" s="30">
        <f t="shared" si="803"/>
        <v>0</v>
      </c>
      <c r="AR307" s="30">
        <f t="shared" si="803"/>
        <v>0.75</v>
      </c>
      <c r="AS307" s="30">
        <f t="shared" si="803"/>
        <v>0.25</v>
      </c>
      <c r="AT307" s="30">
        <f t="shared" si="803"/>
        <v>0</v>
      </c>
      <c r="AU307" s="30">
        <f t="shared" si="803"/>
        <v>0</v>
      </c>
      <c r="AV307" s="30">
        <f t="shared" si="803"/>
        <v>0.75</v>
      </c>
      <c r="AW307" s="30">
        <f t="shared" si="803"/>
        <v>0.25</v>
      </c>
      <c r="AX307" s="30">
        <f t="shared" si="803"/>
        <v>0</v>
      </c>
      <c r="AY307" s="30">
        <f t="shared" si="803"/>
        <v>0</v>
      </c>
      <c r="AZ307" s="30">
        <f t="shared" si="803"/>
        <v>0.75</v>
      </c>
      <c r="BA307" s="30">
        <f t="shared" si="803"/>
        <v>0.25</v>
      </c>
      <c r="BB307" s="30">
        <f t="shared" si="803"/>
        <v>0</v>
      </c>
      <c r="BC307" s="30">
        <f t="shared" si="803"/>
        <v>0</v>
      </c>
      <c r="BD307" s="30">
        <f t="shared" si="803"/>
        <v>0.75</v>
      </c>
      <c r="BE307" s="30">
        <f t="shared" si="803"/>
        <v>0.25</v>
      </c>
      <c r="BF307" s="30">
        <f t="shared" si="803"/>
        <v>0</v>
      </c>
      <c r="BG307" s="30">
        <f t="shared" si="803"/>
        <v>0</v>
      </c>
      <c r="BH307" s="30">
        <f t="shared" si="803"/>
        <v>0.75</v>
      </c>
      <c r="BI307" s="30">
        <f t="shared" si="803"/>
        <v>0.25</v>
      </c>
      <c r="BJ307" s="30">
        <f t="shared" si="803"/>
        <v>0</v>
      </c>
      <c r="BK307" s="30">
        <f t="shared" si="803"/>
        <v>0</v>
      </c>
      <c r="BL307" s="30">
        <f t="shared" si="803"/>
        <v>0.75</v>
      </c>
      <c r="BM307" s="30">
        <f t="shared" si="803"/>
        <v>0.25</v>
      </c>
      <c r="BN307" s="30">
        <f t="shared" si="803"/>
        <v>0</v>
      </c>
      <c r="BO307" s="30">
        <f t="shared" si="803"/>
        <v>0</v>
      </c>
      <c r="BP307" s="30">
        <f t="shared" si="803"/>
        <v>0.5</v>
      </c>
      <c r="BQ307" s="30">
        <f t="shared" si="803"/>
        <v>0.5</v>
      </c>
      <c r="BR307" s="30">
        <f t="shared" si="803"/>
        <v>0</v>
      </c>
      <c r="BS307" s="30">
        <f t="shared" si="803"/>
        <v>0</v>
      </c>
      <c r="BT307" s="30">
        <f t="shared" si="803"/>
        <v>0.25</v>
      </c>
      <c r="BU307" s="30">
        <f t="shared" si="803"/>
        <v>0.75</v>
      </c>
    </row>
    <row r="311" spans="1:122">
      <c r="A311" s="17">
        <v>165</v>
      </c>
      <c r="B311" s="322">
        <v>1</v>
      </c>
      <c r="C311" s="660" t="s">
        <v>313</v>
      </c>
      <c r="D311" s="18">
        <v>1</v>
      </c>
      <c r="E311" s="19"/>
      <c r="F311" s="20">
        <v>1</v>
      </c>
      <c r="G311" s="20"/>
      <c r="H311" s="20" t="s">
        <v>324</v>
      </c>
      <c r="I311" s="20"/>
      <c r="J311" s="20"/>
      <c r="K311" s="20"/>
      <c r="L311" s="20"/>
      <c r="M311" s="20"/>
      <c r="N311" s="20"/>
      <c r="O311" s="20"/>
      <c r="P311" s="19"/>
      <c r="Q311" s="19"/>
      <c r="R311" s="145"/>
      <c r="S311" s="145"/>
      <c r="T311" s="145"/>
      <c r="U311" s="145">
        <v>4</v>
      </c>
      <c r="V311" s="10"/>
      <c r="W311" s="10"/>
      <c r="X311" s="10">
        <v>3</v>
      </c>
      <c r="Y311" s="10"/>
      <c r="Z311" s="146"/>
      <c r="AA311" s="146"/>
      <c r="AB311" s="146">
        <v>3</v>
      </c>
      <c r="AC311" s="146"/>
      <c r="AD311" s="147"/>
      <c r="AE311" s="147"/>
      <c r="AF311" s="147">
        <v>3</v>
      </c>
      <c r="AG311" s="147"/>
      <c r="AH311" s="148"/>
      <c r="AI311" s="148"/>
      <c r="AJ311" s="148">
        <v>3</v>
      </c>
      <c r="AK311" s="148"/>
      <c r="AL311" s="149"/>
      <c r="AM311" s="149"/>
      <c r="AN311" s="149">
        <v>3</v>
      </c>
      <c r="AO311" s="149"/>
      <c r="AP311" s="10"/>
      <c r="AQ311" s="10"/>
      <c r="AR311" s="10">
        <v>3</v>
      </c>
      <c r="AS311" s="10"/>
      <c r="AT311" s="150"/>
      <c r="AU311" s="150"/>
      <c r="AV311" s="150">
        <v>3</v>
      </c>
      <c r="AW311" s="150"/>
      <c r="AX311" s="145"/>
      <c r="AY311" s="145"/>
      <c r="AZ311" s="145">
        <v>3</v>
      </c>
      <c r="BA311" s="145"/>
      <c r="BB311" s="10"/>
      <c r="BC311" s="10"/>
      <c r="BD311" s="10">
        <v>3</v>
      </c>
      <c r="BE311" s="10"/>
      <c r="BF311" s="146"/>
      <c r="BG311" s="146"/>
      <c r="BH311" s="146"/>
      <c r="BI311" s="146">
        <v>4</v>
      </c>
      <c r="BJ311" s="147"/>
      <c r="BK311" s="147"/>
      <c r="BL311" s="147"/>
      <c r="BM311" s="147">
        <v>4</v>
      </c>
      <c r="BN311" s="148"/>
      <c r="BO311" s="148"/>
      <c r="BP311" s="148">
        <v>3</v>
      </c>
      <c r="BQ311" s="148"/>
      <c r="BR311" s="149"/>
      <c r="BS311" s="149"/>
      <c r="BT311" s="149">
        <v>3</v>
      </c>
      <c r="BU311" s="149"/>
    </row>
    <row r="312" spans="1:122">
      <c r="A312" s="17">
        <v>166</v>
      </c>
      <c r="B312" s="322">
        <v>2</v>
      </c>
      <c r="C312" s="661"/>
      <c r="D312" s="18">
        <v>1</v>
      </c>
      <c r="E312" s="19"/>
      <c r="F312" s="20"/>
      <c r="G312" s="20"/>
      <c r="H312" s="20">
        <v>1</v>
      </c>
      <c r="I312" s="20"/>
      <c r="J312" s="20"/>
      <c r="K312" s="20"/>
      <c r="L312" s="20"/>
      <c r="M312" s="20"/>
      <c r="N312" s="20"/>
      <c r="O312" s="20"/>
      <c r="P312" s="19"/>
      <c r="Q312" s="19"/>
      <c r="R312" s="145"/>
      <c r="S312" s="145">
        <v>2</v>
      </c>
      <c r="T312" s="145"/>
      <c r="U312" s="145"/>
      <c r="V312" s="10"/>
      <c r="W312" s="10"/>
      <c r="X312" s="10">
        <v>3</v>
      </c>
      <c r="Y312" s="10"/>
      <c r="Z312" s="146"/>
      <c r="AA312" s="146">
        <v>2</v>
      </c>
      <c r="AB312" s="146"/>
      <c r="AC312" s="146"/>
      <c r="AD312" s="147"/>
      <c r="AE312" s="147"/>
      <c r="AF312" s="147">
        <v>3</v>
      </c>
      <c r="AG312" s="147"/>
      <c r="AH312" s="148"/>
      <c r="AI312" s="148"/>
      <c r="AJ312" s="148">
        <v>3</v>
      </c>
      <c r="AK312" s="148"/>
      <c r="AL312" s="149"/>
      <c r="AM312" s="149"/>
      <c r="AN312" s="149">
        <v>3</v>
      </c>
      <c r="AO312" s="149"/>
      <c r="AP312" s="10"/>
      <c r="AQ312" s="10"/>
      <c r="AR312" s="10">
        <v>3</v>
      </c>
      <c r="AS312" s="10"/>
      <c r="AT312" s="150"/>
      <c r="AU312" s="150">
        <v>2</v>
      </c>
      <c r="AV312" s="150"/>
      <c r="AW312" s="150"/>
      <c r="AX312" s="145"/>
      <c r="AY312" s="145"/>
      <c r="AZ312" s="145">
        <v>3</v>
      </c>
      <c r="BA312" s="145"/>
      <c r="BB312" s="10"/>
      <c r="BC312" s="10"/>
      <c r="BD312" s="10">
        <v>3</v>
      </c>
      <c r="BE312" s="10"/>
      <c r="BF312" s="146"/>
      <c r="BG312" s="146"/>
      <c r="BH312" s="146">
        <v>3</v>
      </c>
      <c r="BI312" s="146"/>
      <c r="BJ312" s="147"/>
      <c r="BK312" s="147"/>
      <c r="BL312" s="147">
        <v>3</v>
      </c>
      <c r="BM312" s="147"/>
      <c r="BN312" s="148"/>
      <c r="BO312" s="148">
        <v>2</v>
      </c>
      <c r="BP312" s="148"/>
      <c r="BQ312" s="148"/>
      <c r="BR312" s="149"/>
      <c r="BS312" s="149">
        <v>2</v>
      </c>
      <c r="BT312" s="149"/>
      <c r="BU312" s="149"/>
    </row>
    <row r="313" spans="1:122">
      <c r="A313" s="17">
        <v>167</v>
      </c>
      <c r="B313" s="322">
        <v>3</v>
      </c>
      <c r="C313" s="661"/>
      <c r="D313" s="18"/>
      <c r="E313" s="19">
        <v>1</v>
      </c>
      <c r="F313" s="20">
        <v>1</v>
      </c>
      <c r="G313" s="20"/>
      <c r="H313" s="20"/>
      <c r="I313" s="20"/>
      <c r="J313" s="20"/>
      <c r="K313" s="20"/>
      <c r="L313" s="20"/>
      <c r="M313" s="20"/>
      <c r="N313" s="20"/>
      <c r="O313" s="20"/>
      <c r="P313" s="19"/>
      <c r="Q313" s="19"/>
      <c r="R313" s="145"/>
      <c r="S313" s="145"/>
      <c r="T313" s="145">
        <v>3</v>
      </c>
      <c r="U313" s="145"/>
      <c r="V313" s="10"/>
      <c r="W313" s="10"/>
      <c r="X313" s="10">
        <v>3</v>
      </c>
      <c r="Y313" s="10"/>
      <c r="Z313" s="146"/>
      <c r="AA313" s="146"/>
      <c r="AB313" s="146">
        <v>3</v>
      </c>
      <c r="AC313" s="146"/>
      <c r="AD313" s="147"/>
      <c r="AE313" s="147"/>
      <c r="AF313" s="147">
        <v>3</v>
      </c>
      <c r="AG313" s="147"/>
      <c r="AH313" s="148"/>
      <c r="AI313" s="148"/>
      <c r="AJ313" s="148">
        <v>3</v>
      </c>
      <c r="AK313" s="148"/>
      <c r="AL313" s="149"/>
      <c r="AM313" s="149"/>
      <c r="AN313" s="149"/>
      <c r="AO313" s="149">
        <v>4</v>
      </c>
      <c r="AP313" s="10"/>
      <c r="AQ313" s="10"/>
      <c r="AR313" s="10">
        <v>3</v>
      </c>
      <c r="AS313" s="10"/>
      <c r="AT313" s="150"/>
      <c r="AU313" s="150"/>
      <c r="AV313" s="150"/>
      <c r="AW313" s="150">
        <v>4</v>
      </c>
      <c r="AX313" s="145"/>
      <c r="AY313" s="145"/>
      <c r="AZ313" s="145"/>
      <c r="BA313" s="145">
        <v>4</v>
      </c>
      <c r="BB313" s="10"/>
      <c r="BC313" s="10"/>
      <c r="BD313" s="10">
        <v>3</v>
      </c>
      <c r="BE313" s="10"/>
      <c r="BF313" s="146"/>
      <c r="BG313" s="146"/>
      <c r="BH313" s="146"/>
      <c r="BI313" s="146">
        <v>4</v>
      </c>
      <c r="BJ313" s="147"/>
      <c r="BK313" s="147"/>
      <c r="BL313" s="147"/>
      <c r="BM313" s="147">
        <v>4</v>
      </c>
      <c r="BN313" s="148"/>
      <c r="BO313" s="148"/>
      <c r="BP313" s="148"/>
      <c r="BQ313" s="148">
        <v>4</v>
      </c>
      <c r="BR313" s="149"/>
      <c r="BS313" s="149"/>
      <c r="BT313" s="149">
        <v>3</v>
      </c>
      <c r="BU313" s="149"/>
    </row>
    <row r="314" spans="1:122">
      <c r="A314" s="346">
        <v>168</v>
      </c>
      <c r="B314" s="342">
        <v>4</v>
      </c>
      <c r="C314" s="661"/>
      <c r="D314" s="326">
        <v>1</v>
      </c>
      <c r="E314" s="347"/>
      <c r="F314" s="348"/>
      <c r="G314" s="348">
        <v>1</v>
      </c>
      <c r="H314" s="348"/>
      <c r="I314" s="348"/>
      <c r="J314" s="348"/>
      <c r="K314" s="348"/>
      <c r="L314" s="348"/>
      <c r="M314" s="348"/>
      <c r="N314" s="348"/>
      <c r="O314" s="348"/>
      <c r="P314" s="347"/>
      <c r="Q314" s="347"/>
      <c r="R314" s="357"/>
      <c r="S314" s="357"/>
      <c r="T314" s="357">
        <v>3</v>
      </c>
      <c r="U314" s="357"/>
      <c r="V314" s="358"/>
      <c r="W314" s="358"/>
      <c r="X314" s="358">
        <v>3</v>
      </c>
      <c r="Y314" s="358"/>
      <c r="Z314" s="359"/>
      <c r="AA314" s="359"/>
      <c r="AB314" s="359">
        <v>3</v>
      </c>
      <c r="AC314" s="359"/>
      <c r="AD314" s="360"/>
      <c r="AE314" s="360"/>
      <c r="AF314" s="360">
        <v>3</v>
      </c>
      <c r="AG314" s="360"/>
      <c r="AH314" s="361"/>
      <c r="AI314" s="361"/>
      <c r="AJ314" s="361">
        <v>3</v>
      </c>
      <c r="AK314" s="361"/>
      <c r="AL314" s="362"/>
      <c r="AM314" s="362"/>
      <c r="AN314" s="362">
        <v>3</v>
      </c>
      <c r="AO314" s="362"/>
      <c r="AP314" s="358"/>
      <c r="AQ314" s="358"/>
      <c r="AR314" s="358">
        <v>3</v>
      </c>
      <c r="AS314" s="358"/>
      <c r="AT314" s="363"/>
      <c r="AU314" s="363"/>
      <c r="AV314" s="363">
        <v>3</v>
      </c>
      <c r="AW314" s="363"/>
      <c r="AX314" s="357"/>
      <c r="AY314" s="357"/>
      <c r="AZ314" s="357">
        <v>3</v>
      </c>
      <c r="BA314" s="357"/>
      <c r="BB314" s="358"/>
      <c r="BC314" s="358"/>
      <c r="BD314" s="358">
        <v>3</v>
      </c>
      <c r="BE314" s="358"/>
      <c r="BF314" s="359"/>
      <c r="BG314" s="359"/>
      <c r="BH314" s="359">
        <v>3</v>
      </c>
      <c r="BI314" s="359"/>
      <c r="BJ314" s="360"/>
      <c r="BK314" s="360">
        <v>2</v>
      </c>
      <c r="BL314" s="360"/>
      <c r="BM314" s="360"/>
      <c r="BN314" s="361"/>
      <c r="BO314" s="361"/>
      <c r="BP314" s="361">
        <v>3</v>
      </c>
      <c r="BQ314" s="361"/>
      <c r="BR314" s="362"/>
      <c r="BS314" s="362"/>
      <c r="BT314" s="362">
        <v>3</v>
      </c>
      <c r="BU314" s="362"/>
    </row>
    <row r="315" spans="1:122" s="356" customFormat="1">
      <c r="B315" s="364"/>
      <c r="C315" s="365"/>
      <c r="D315" s="356">
        <f>SUM(D311:D314)</f>
        <v>3</v>
      </c>
      <c r="E315" s="356">
        <f t="shared" ref="E315:BP315" si="804">SUM(E311:E314)</f>
        <v>1</v>
      </c>
      <c r="F315" s="356">
        <f t="shared" si="804"/>
        <v>2</v>
      </c>
      <c r="G315" s="356">
        <f t="shared" si="804"/>
        <v>1</v>
      </c>
      <c r="H315" s="356">
        <f t="shared" si="804"/>
        <v>1</v>
      </c>
      <c r="I315" s="356">
        <f t="shared" si="804"/>
        <v>0</v>
      </c>
      <c r="J315" s="356">
        <f t="shared" si="804"/>
        <v>0</v>
      </c>
      <c r="K315" s="356">
        <f t="shared" si="804"/>
        <v>0</v>
      </c>
      <c r="L315" s="356">
        <f t="shared" si="804"/>
        <v>0</v>
      </c>
      <c r="M315" s="356">
        <f t="shared" si="804"/>
        <v>0</v>
      </c>
      <c r="N315" s="356">
        <f t="shared" si="804"/>
        <v>0</v>
      </c>
      <c r="O315" s="356">
        <f t="shared" si="804"/>
        <v>0</v>
      </c>
      <c r="P315" s="356">
        <f t="shared" si="804"/>
        <v>0</v>
      </c>
      <c r="Q315" s="356">
        <f t="shared" si="804"/>
        <v>0</v>
      </c>
      <c r="R315" s="356">
        <f t="shared" si="804"/>
        <v>0</v>
      </c>
      <c r="S315" s="356">
        <f t="shared" si="804"/>
        <v>2</v>
      </c>
      <c r="T315" s="356">
        <f t="shared" si="804"/>
        <v>6</v>
      </c>
      <c r="U315" s="356">
        <f t="shared" si="804"/>
        <v>4</v>
      </c>
      <c r="V315" s="356">
        <f t="shared" si="804"/>
        <v>0</v>
      </c>
      <c r="W315" s="356">
        <f t="shared" si="804"/>
        <v>0</v>
      </c>
      <c r="X315" s="356">
        <f t="shared" si="804"/>
        <v>12</v>
      </c>
      <c r="Y315" s="356">
        <f t="shared" si="804"/>
        <v>0</v>
      </c>
      <c r="Z315" s="356">
        <f t="shared" si="804"/>
        <v>0</v>
      </c>
      <c r="AA315" s="356">
        <f t="shared" si="804"/>
        <v>2</v>
      </c>
      <c r="AB315" s="356">
        <f t="shared" si="804"/>
        <v>9</v>
      </c>
      <c r="AC315" s="356">
        <f t="shared" si="804"/>
        <v>0</v>
      </c>
      <c r="AD315" s="356">
        <f t="shared" si="804"/>
        <v>0</v>
      </c>
      <c r="AE315" s="356">
        <f t="shared" si="804"/>
        <v>0</v>
      </c>
      <c r="AF315" s="356">
        <f t="shared" si="804"/>
        <v>12</v>
      </c>
      <c r="AG315" s="356">
        <f t="shared" si="804"/>
        <v>0</v>
      </c>
      <c r="AH315" s="356">
        <f t="shared" si="804"/>
        <v>0</v>
      </c>
      <c r="AI315" s="356">
        <f t="shared" si="804"/>
        <v>0</v>
      </c>
      <c r="AJ315" s="356">
        <f t="shared" si="804"/>
        <v>12</v>
      </c>
      <c r="AK315" s="356">
        <f t="shared" si="804"/>
        <v>0</v>
      </c>
      <c r="AL315" s="356">
        <f t="shared" si="804"/>
        <v>0</v>
      </c>
      <c r="AM315" s="356">
        <f t="shared" si="804"/>
        <v>0</v>
      </c>
      <c r="AN315" s="356">
        <f t="shared" si="804"/>
        <v>9</v>
      </c>
      <c r="AO315" s="356">
        <f t="shared" si="804"/>
        <v>4</v>
      </c>
      <c r="AP315" s="356">
        <f t="shared" si="804"/>
        <v>0</v>
      </c>
      <c r="AQ315" s="356">
        <f t="shared" si="804"/>
        <v>0</v>
      </c>
      <c r="AR315" s="356">
        <f t="shared" si="804"/>
        <v>12</v>
      </c>
      <c r="AS315" s="356">
        <f t="shared" si="804"/>
        <v>0</v>
      </c>
      <c r="AT315" s="356">
        <f t="shared" si="804"/>
        <v>0</v>
      </c>
      <c r="AU315" s="356">
        <f t="shared" si="804"/>
        <v>2</v>
      </c>
      <c r="AV315" s="356">
        <f t="shared" si="804"/>
        <v>6</v>
      </c>
      <c r="AW315" s="356">
        <f t="shared" si="804"/>
        <v>4</v>
      </c>
      <c r="AX315" s="356">
        <f t="shared" si="804"/>
        <v>0</v>
      </c>
      <c r="AY315" s="356">
        <f t="shared" si="804"/>
        <v>0</v>
      </c>
      <c r="AZ315" s="356">
        <f t="shared" si="804"/>
        <v>9</v>
      </c>
      <c r="BA315" s="356">
        <f t="shared" si="804"/>
        <v>4</v>
      </c>
      <c r="BB315" s="356">
        <f t="shared" si="804"/>
        <v>0</v>
      </c>
      <c r="BC315" s="356">
        <f t="shared" si="804"/>
        <v>0</v>
      </c>
      <c r="BD315" s="356">
        <f t="shared" si="804"/>
        <v>12</v>
      </c>
      <c r="BE315" s="356">
        <f t="shared" si="804"/>
        <v>0</v>
      </c>
      <c r="BF315" s="356">
        <f t="shared" si="804"/>
        <v>0</v>
      </c>
      <c r="BG315" s="356">
        <f t="shared" si="804"/>
        <v>0</v>
      </c>
      <c r="BH315" s="356">
        <f t="shared" si="804"/>
        <v>6</v>
      </c>
      <c r="BI315" s="356">
        <f t="shared" si="804"/>
        <v>8</v>
      </c>
      <c r="BJ315" s="356">
        <f t="shared" si="804"/>
        <v>0</v>
      </c>
      <c r="BK315" s="356">
        <f t="shared" si="804"/>
        <v>2</v>
      </c>
      <c r="BL315" s="356">
        <f t="shared" si="804"/>
        <v>3</v>
      </c>
      <c r="BM315" s="356">
        <f t="shared" si="804"/>
        <v>8</v>
      </c>
      <c r="BN315" s="356">
        <f t="shared" si="804"/>
        <v>0</v>
      </c>
      <c r="BO315" s="356">
        <f t="shared" si="804"/>
        <v>2</v>
      </c>
      <c r="BP315" s="356">
        <f t="shared" si="804"/>
        <v>6</v>
      </c>
      <c r="BQ315" s="356">
        <f t="shared" ref="BQ315:BU315" si="805">SUM(BQ311:BQ314)</f>
        <v>4</v>
      </c>
      <c r="BR315" s="356">
        <f t="shared" si="805"/>
        <v>0</v>
      </c>
      <c r="BS315" s="356">
        <f t="shared" si="805"/>
        <v>2</v>
      </c>
      <c r="BT315" s="356">
        <f t="shared" si="805"/>
        <v>9</v>
      </c>
      <c r="BU315" s="356">
        <f t="shared" si="805"/>
        <v>0</v>
      </c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</row>
    <row r="316" spans="1:122" s="356" customFormat="1">
      <c r="B316" s="364"/>
      <c r="C316" s="365"/>
      <c r="R316" s="364">
        <f>R315/1</f>
        <v>0</v>
      </c>
      <c r="S316" s="364">
        <f>S315/2</f>
        <v>1</v>
      </c>
      <c r="T316" s="364">
        <f>T315/3</f>
        <v>2</v>
      </c>
      <c r="U316" s="364">
        <f>U315/4</f>
        <v>1</v>
      </c>
      <c r="V316" s="364">
        <f t="shared" ref="V316" si="806">V315/1</f>
        <v>0</v>
      </c>
      <c r="W316" s="364">
        <f t="shared" ref="W316" si="807">W315/2</f>
        <v>0</v>
      </c>
      <c r="X316" s="364">
        <f t="shared" ref="X316" si="808">X315/3</f>
        <v>4</v>
      </c>
      <c r="Y316" s="364">
        <f t="shared" ref="Y316" si="809">Y315/4</f>
        <v>0</v>
      </c>
      <c r="Z316" s="364">
        <f t="shared" ref="Z316" si="810">Z315/1</f>
        <v>0</v>
      </c>
      <c r="AA316" s="364">
        <f t="shared" ref="AA316" si="811">AA315/2</f>
        <v>1</v>
      </c>
      <c r="AB316" s="364">
        <f t="shared" ref="AB316" si="812">AB315/3</f>
        <v>3</v>
      </c>
      <c r="AC316" s="364">
        <f t="shared" ref="AC316" si="813">AC315/4</f>
        <v>0</v>
      </c>
      <c r="AD316" s="364">
        <f t="shared" ref="AD316" si="814">AD315/1</f>
        <v>0</v>
      </c>
      <c r="AE316" s="364">
        <f t="shared" ref="AE316" si="815">AE315/2</f>
        <v>0</v>
      </c>
      <c r="AF316" s="364">
        <f t="shared" ref="AF316" si="816">AF315/3</f>
        <v>4</v>
      </c>
      <c r="AG316" s="364">
        <f t="shared" ref="AG316" si="817">AG315/4</f>
        <v>0</v>
      </c>
      <c r="AH316" s="364">
        <f t="shared" ref="AH316" si="818">AH315/1</f>
        <v>0</v>
      </c>
      <c r="AI316" s="364">
        <f t="shared" ref="AI316" si="819">AI315/2</f>
        <v>0</v>
      </c>
      <c r="AJ316" s="364">
        <f t="shared" ref="AJ316" si="820">AJ315/3</f>
        <v>4</v>
      </c>
      <c r="AK316" s="364">
        <f t="shared" ref="AK316" si="821">AK315/4</f>
        <v>0</v>
      </c>
      <c r="AL316" s="364">
        <f t="shared" ref="AL316" si="822">AL315/1</f>
        <v>0</v>
      </c>
      <c r="AM316" s="364">
        <f t="shared" ref="AM316" si="823">AM315/2</f>
        <v>0</v>
      </c>
      <c r="AN316" s="364">
        <f t="shared" ref="AN316" si="824">AN315/3</f>
        <v>3</v>
      </c>
      <c r="AO316" s="364">
        <f t="shared" ref="AO316" si="825">AO315/4</f>
        <v>1</v>
      </c>
      <c r="AP316" s="364">
        <f t="shared" ref="AP316" si="826">AP315/1</f>
        <v>0</v>
      </c>
      <c r="AQ316" s="364">
        <f t="shared" ref="AQ316" si="827">AQ315/2</f>
        <v>0</v>
      </c>
      <c r="AR316" s="364">
        <f t="shared" ref="AR316" si="828">AR315/3</f>
        <v>4</v>
      </c>
      <c r="AS316" s="364">
        <f t="shared" ref="AS316" si="829">AS315/4</f>
        <v>0</v>
      </c>
      <c r="AT316" s="364">
        <f t="shared" ref="AT316" si="830">AT315/1</f>
        <v>0</v>
      </c>
      <c r="AU316" s="364">
        <f t="shared" ref="AU316" si="831">AU315/2</f>
        <v>1</v>
      </c>
      <c r="AV316" s="364">
        <f t="shared" ref="AV316" si="832">AV315/3</f>
        <v>2</v>
      </c>
      <c r="AW316" s="364">
        <f t="shared" ref="AW316" si="833">AW315/4</f>
        <v>1</v>
      </c>
      <c r="AX316" s="364">
        <f t="shared" ref="AX316" si="834">AX315/1</f>
        <v>0</v>
      </c>
      <c r="AY316" s="364">
        <f t="shared" ref="AY316" si="835">AY315/2</f>
        <v>0</v>
      </c>
      <c r="AZ316" s="364">
        <f t="shared" ref="AZ316" si="836">AZ315/3</f>
        <v>3</v>
      </c>
      <c r="BA316" s="364">
        <f t="shared" ref="BA316" si="837">BA315/4</f>
        <v>1</v>
      </c>
      <c r="BB316" s="364">
        <f t="shared" ref="BB316" si="838">BB315/1</f>
        <v>0</v>
      </c>
      <c r="BC316" s="364">
        <f t="shared" ref="BC316" si="839">BC315/2</f>
        <v>0</v>
      </c>
      <c r="BD316" s="364">
        <f t="shared" ref="BD316" si="840">BD315/3</f>
        <v>4</v>
      </c>
      <c r="BE316" s="364">
        <f t="shared" ref="BE316" si="841">BE315/4</f>
        <v>0</v>
      </c>
      <c r="BF316" s="364">
        <f t="shared" ref="BF316" si="842">BF315/1</f>
        <v>0</v>
      </c>
      <c r="BG316" s="364">
        <f t="shared" ref="BG316" si="843">BG315/2</f>
        <v>0</v>
      </c>
      <c r="BH316" s="364">
        <f t="shared" ref="BH316" si="844">BH315/3</f>
        <v>2</v>
      </c>
      <c r="BI316" s="364">
        <f t="shared" ref="BI316" si="845">BI315/4</f>
        <v>2</v>
      </c>
      <c r="BJ316" s="364">
        <f t="shared" ref="BJ316" si="846">BJ315/1</f>
        <v>0</v>
      </c>
      <c r="BK316" s="364">
        <f t="shared" ref="BK316" si="847">BK315/2</f>
        <v>1</v>
      </c>
      <c r="BL316" s="364">
        <f t="shared" ref="BL316" si="848">BL315/3</f>
        <v>1</v>
      </c>
      <c r="BM316" s="364">
        <f t="shared" ref="BM316" si="849">BM315/4</f>
        <v>2</v>
      </c>
      <c r="BN316" s="364">
        <f t="shared" ref="BN316" si="850">BN315/1</f>
        <v>0</v>
      </c>
      <c r="BO316" s="364">
        <f t="shared" ref="BO316" si="851">BO315/2</f>
        <v>1</v>
      </c>
      <c r="BP316" s="364">
        <f t="shared" ref="BP316" si="852">BP315/3</f>
        <v>2</v>
      </c>
      <c r="BQ316" s="364">
        <f t="shared" ref="BQ316" si="853">BQ315/4</f>
        <v>1</v>
      </c>
      <c r="BR316" s="364">
        <f t="shared" ref="BR316" si="854">BR315/1</f>
        <v>0</v>
      </c>
      <c r="BS316" s="364">
        <f t="shared" ref="BS316" si="855">BS315/2</f>
        <v>1</v>
      </c>
      <c r="BT316" s="364">
        <f t="shared" ref="BT316" si="856">BT315/3</f>
        <v>3</v>
      </c>
      <c r="BU316" s="364">
        <f t="shared" ref="BU316" si="857">BU315/4</f>
        <v>0</v>
      </c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</row>
    <row r="317" spans="1:122">
      <c r="R317">
        <f>SUM(R315:U315)</f>
        <v>12</v>
      </c>
      <c r="V317">
        <f>SUM(V315:Y315)</f>
        <v>12</v>
      </c>
      <c r="Z317">
        <f>SUM(Z315:AC315)</f>
        <v>11</v>
      </c>
      <c r="AD317">
        <f>SUM(AD315:AG315)</f>
        <v>12</v>
      </c>
      <c r="AH317">
        <f>SUM(AH315:AK315)</f>
        <v>12</v>
      </c>
      <c r="AL317">
        <f>SUM(AL315:AO315)</f>
        <v>13</v>
      </c>
      <c r="AP317">
        <f>SUM(AP315:AS315)</f>
        <v>12</v>
      </c>
      <c r="AT317">
        <f>SUM(AT315:AW315)</f>
        <v>12</v>
      </c>
      <c r="AX317">
        <f>SUM(AX315:BA315)</f>
        <v>13</v>
      </c>
      <c r="BB317">
        <f>SUM(BB315:BE315)</f>
        <v>12</v>
      </c>
      <c r="BF317">
        <f>SUM(BF315:BI315)</f>
        <v>14</v>
      </c>
      <c r="BJ317">
        <f>SUM(BJ315:BM315)</f>
        <v>13</v>
      </c>
      <c r="BN317">
        <f>SUM(BN315:BQ315)</f>
        <v>12</v>
      </c>
      <c r="BR317">
        <f>SUM(BR315:BU315)</f>
        <v>11</v>
      </c>
    </row>
    <row r="318" spans="1:122">
      <c r="R318">
        <v>4</v>
      </c>
      <c r="S318">
        <v>4</v>
      </c>
      <c r="T318">
        <v>4</v>
      </c>
      <c r="U318">
        <v>4</v>
      </c>
      <c r="V318">
        <v>4</v>
      </c>
      <c r="W318">
        <v>4</v>
      </c>
      <c r="X318">
        <v>4</v>
      </c>
      <c r="Y318">
        <v>4</v>
      </c>
      <c r="Z318">
        <v>4</v>
      </c>
      <c r="AA318">
        <v>4</v>
      </c>
      <c r="AB318">
        <v>4</v>
      </c>
      <c r="AC318">
        <v>4</v>
      </c>
      <c r="AD318">
        <v>4</v>
      </c>
      <c r="AE318">
        <v>4</v>
      </c>
      <c r="AF318">
        <v>4</v>
      </c>
      <c r="AG318">
        <v>4</v>
      </c>
      <c r="AH318">
        <v>4</v>
      </c>
      <c r="AI318">
        <v>4</v>
      </c>
      <c r="AJ318">
        <v>4</v>
      </c>
      <c r="AK318">
        <v>4</v>
      </c>
      <c r="AL318">
        <v>4</v>
      </c>
      <c r="AM318">
        <v>4</v>
      </c>
      <c r="AN318">
        <v>4</v>
      </c>
      <c r="AO318">
        <v>4</v>
      </c>
      <c r="AP318">
        <v>4</v>
      </c>
      <c r="AQ318">
        <v>4</v>
      </c>
      <c r="AR318">
        <v>4</v>
      </c>
      <c r="AS318">
        <v>4</v>
      </c>
      <c r="AT318">
        <v>4</v>
      </c>
      <c r="AU318">
        <v>4</v>
      </c>
      <c r="AV318">
        <v>4</v>
      </c>
      <c r="AW318">
        <v>4</v>
      </c>
      <c r="AX318">
        <v>4</v>
      </c>
      <c r="AY318">
        <v>4</v>
      </c>
      <c r="AZ318">
        <v>4</v>
      </c>
      <c r="BA318">
        <v>4</v>
      </c>
      <c r="BB318">
        <v>4</v>
      </c>
      <c r="BC318">
        <v>4</v>
      </c>
      <c r="BD318">
        <v>4</v>
      </c>
      <c r="BE318">
        <v>4</v>
      </c>
      <c r="BF318">
        <v>4</v>
      </c>
      <c r="BG318">
        <v>4</v>
      </c>
      <c r="BH318">
        <v>4</v>
      </c>
      <c r="BI318">
        <v>4</v>
      </c>
      <c r="BJ318">
        <v>4</v>
      </c>
      <c r="BK318">
        <v>4</v>
      </c>
      <c r="BL318">
        <v>4</v>
      </c>
      <c r="BM318">
        <v>4</v>
      </c>
      <c r="BN318">
        <v>4</v>
      </c>
      <c r="BO318">
        <v>4</v>
      </c>
      <c r="BP318">
        <v>4</v>
      </c>
      <c r="BQ318">
        <v>4</v>
      </c>
      <c r="BR318">
        <v>4</v>
      </c>
      <c r="BS318">
        <v>4</v>
      </c>
      <c r="BT318">
        <v>4</v>
      </c>
      <c r="BU318">
        <v>4</v>
      </c>
    </row>
    <row r="319" spans="1:122" s="30" customFormat="1">
      <c r="R319" s="30">
        <f>R316/R318*100%</f>
        <v>0</v>
      </c>
      <c r="S319" s="30">
        <f t="shared" ref="S319:BU319" si="858">S316/S318*100%</f>
        <v>0.25</v>
      </c>
      <c r="T319" s="30">
        <f t="shared" si="858"/>
        <v>0.5</v>
      </c>
      <c r="U319" s="30">
        <f t="shared" si="858"/>
        <v>0.25</v>
      </c>
      <c r="V319" s="30">
        <f t="shared" si="858"/>
        <v>0</v>
      </c>
      <c r="W319" s="30">
        <f t="shared" si="858"/>
        <v>0</v>
      </c>
      <c r="X319" s="30">
        <f t="shared" si="858"/>
        <v>1</v>
      </c>
      <c r="Y319" s="30">
        <f t="shared" si="858"/>
        <v>0</v>
      </c>
      <c r="Z319" s="30">
        <f t="shared" si="858"/>
        <v>0</v>
      </c>
      <c r="AA319" s="30">
        <f t="shared" si="858"/>
        <v>0.25</v>
      </c>
      <c r="AB319" s="30">
        <f t="shared" si="858"/>
        <v>0.75</v>
      </c>
      <c r="AC319" s="30">
        <f t="shared" si="858"/>
        <v>0</v>
      </c>
      <c r="AD319" s="30">
        <f t="shared" si="858"/>
        <v>0</v>
      </c>
      <c r="AE319" s="30">
        <f t="shared" si="858"/>
        <v>0</v>
      </c>
      <c r="AF319" s="30">
        <f t="shared" si="858"/>
        <v>1</v>
      </c>
      <c r="AG319" s="30">
        <f t="shared" si="858"/>
        <v>0</v>
      </c>
      <c r="AH319" s="30">
        <f t="shared" si="858"/>
        <v>0</v>
      </c>
      <c r="AI319" s="30">
        <f t="shared" si="858"/>
        <v>0</v>
      </c>
      <c r="AJ319" s="30">
        <f t="shared" si="858"/>
        <v>1</v>
      </c>
      <c r="AK319" s="30">
        <f t="shared" si="858"/>
        <v>0</v>
      </c>
      <c r="AL319" s="30">
        <f t="shared" si="858"/>
        <v>0</v>
      </c>
      <c r="AM319" s="30">
        <f t="shared" si="858"/>
        <v>0</v>
      </c>
      <c r="AN319" s="30">
        <f t="shared" si="858"/>
        <v>0.75</v>
      </c>
      <c r="AO319" s="30">
        <f t="shared" si="858"/>
        <v>0.25</v>
      </c>
      <c r="AP319" s="30">
        <f t="shared" si="858"/>
        <v>0</v>
      </c>
      <c r="AQ319" s="30">
        <f t="shared" si="858"/>
        <v>0</v>
      </c>
      <c r="AR319" s="30">
        <f t="shared" si="858"/>
        <v>1</v>
      </c>
      <c r="AS319" s="30">
        <f t="shared" si="858"/>
        <v>0</v>
      </c>
      <c r="AT319" s="30">
        <f t="shared" si="858"/>
        <v>0</v>
      </c>
      <c r="AU319" s="30">
        <f t="shared" si="858"/>
        <v>0.25</v>
      </c>
      <c r="AV319" s="30">
        <f t="shared" si="858"/>
        <v>0.5</v>
      </c>
      <c r="AW319" s="30">
        <f t="shared" si="858"/>
        <v>0.25</v>
      </c>
      <c r="AX319" s="30">
        <f t="shared" si="858"/>
        <v>0</v>
      </c>
      <c r="AY319" s="30">
        <f t="shared" si="858"/>
        <v>0</v>
      </c>
      <c r="AZ319" s="30">
        <f t="shared" si="858"/>
        <v>0.75</v>
      </c>
      <c r="BA319" s="30">
        <f t="shared" si="858"/>
        <v>0.25</v>
      </c>
      <c r="BB319" s="30">
        <f t="shared" si="858"/>
        <v>0</v>
      </c>
      <c r="BC319" s="30">
        <f t="shared" si="858"/>
        <v>0</v>
      </c>
      <c r="BD319" s="30">
        <f t="shared" si="858"/>
        <v>1</v>
      </c>
      <c r="BE319" s="30">
        <f t="shared" si="858"/>
        <v>0</v>
      </c>
      <c r="BF319" s="30">
        <f t="shared" si="858"/>
        <v>0</v>
      </c>
      <c r="BG319" s="30">
        <f t="shared" si="858"/>
        <v>0</v>
      </c>
      <c r="BH319" s="30">
        <f t="shared" si="858"/>
        <v>0.5</v>
      </c>
      <c r="BI319" s="30">
        <f t="shared" si="858"/>
        <v>0.5</v>
      </c>
      <c r="BJ319" s="30">
        <f t="shared" si="858"/>
        <v>0</v>
      </c>
      <c r="BK319" s="30">
        <f t="shared" si="858"/>
        <v>0.25</v>
      </c>
      <c r="BL319" s="30">
        <f t="shared" si="858"/>
        <v>0.25</v>
      </c>
      <c r="BM319" s="30">
        <f t="shared" si="858"/>
        <v>0.5</v>
      </c>
      <c r="BN319" s="30">
        <f t="shared" si="858"/>
        <v>0</v>
      </c>
      <c r="BO319" s="30">
        <f t="shared" si="858"/>
        <v>0.25</v>
      </c>
      <c r="BP319" s="30">
        <f t="shared" si="858"/>
        <v>0.5</v>
      </c>
      <c r="BQ319" s="30">
        <f t="shared" si="858"/>
        <v>0.25</v>
      </c>
      <c r="BR319" s="30">
        <f t="shared" si="858"/>
        <v>0</v>
      </c>
      <c r="BS319" s="30">
        <f t="shared" si="858"/>
        <v>0.25</v>
      </c>
      <c r="BT319" s="30">
        <f t="shared" si="858"/>
        <v>0.75</v>
      </c>
      <c r="BU319" s="30">
        <f t="shared" si="858"/>
        <v>0</v>
      </c>
    </row>
    <row r="323" spans="1:122">
      <c r="A323" s="17"/>
      <c r="B323" s="337">
        <v>1</v>
      </c>
      <c r="C323" s="773" t="s">
        <v>357</v>
      </c>
      <c r="D323" s="18">
        <v>1</v>
      </c>
      <c r="E323" s="19"/>
      <c r="F323" s="20"/>
      <c r="G323" s="20"/>
      <c r="H323" s="20">
        <v>1</v>
      </c>
      <c r="I323" s="20"/>
      <c r="J323" s="20"/>
      <c r="K323" s="20"/>
      <c r="L323" s="20"/>
      <c r="M323" s="20"/>
      <c r="N323" s="20"/>
      <c r="O323" s="20"/>
      <c r="P323" s="19"/>
      <c r="Q323" s="19"/>
      <c r="R323" s="145"/>
      <c r="S323" s="145">
        <v>2</v>
      </c>
      <c r="T323" s="145"/>
      <c r="U323" s="145"/>
      <c r="V323" s="10"/>
      <c r="W323" s="10"/>
      <c r="X323" s="10">
        <v>3</v>
      </c>
      <c r="Y323" s="10"/>
      <c r="Z323" s="146"/>
      <c r="AA323" s="146"/>
      <c r="AB323" s="146">
        <v>3</v>
      </c>
      <c r="AC323" s="146"/>
      <c r="AD323" s="147"/>
      <c r="AE323" s="147"/>
      <c r="AF323" s="147">
        <v>3</v>
      </c>
      <c r="AG323" s="147"/>
      <c r="AH323" s="148"/>
      <c r="AI323" s="148"/>
      <c r="AJ323" s="148">
        <v>3</v>
      </c>
      <c r="AK323" s="148"/>
      <c r="AL323" s="149"/>
      <c r="AM323" s="149"/>
      <c r="AN323" s="149">
        <v>3</v>
      </c>
      <c r="AO323" s="149"/>
      <c r="AP323" s="10"/>
      <c r="AQ323" s="10"/>
      <c r="AR323" s="10">
        <v>3</v>
      </c>
      <c r="AS323" s="10"/>
      <c r="AT323" s="150"/>
      <c r="AU323" s="150"/>
      <c r="AV323" s="150">
        <v>3</v>
      </c>
      <c r="AW323" s="150"/>
      <c r="AX323" s="145"/>
      <c r="AY323" s="145"/>
      <c r="AZ323" s="145">
        <v>3</v>
      </c>
      <c r="BA323" s="145"/>
      <c r="BB323" s="10"/>
      <c r="BC323" s="10"/>
      <c r="BD323" s="10">
        <v>3</v>
      </c>
      <c r="BE323" s="10"/>
      <c r="BF323" s="146"/>
      <c r="BG323" s="146"/>
      <c r="BH323" s="146">
        <v>3</v>
      </c>
      <c r="BI323" s="146"/>
      <c r="BJ323" s="147"/>
      <c r="BK323" s="147"/>
      <c r="BL323" s="147">
        <v>3</v>
      </c>
      <c r="BM323" s="147"/>
      <c r="BN323" s="148"/>
      <c r="BO323" s="148"/>
      <c r="BP323" s="148">
        <v>3</v>
      </c>
      <c r="BQ323" s="148"/>
      <c r="BR323" s="149"/>
      <c r="BS323" s="149"/>
      <c r="BT323" s="149">
        <v>3</v>
      </c>
      <c r="BU323" s="149"/>
    </row>
    <row r="324" spans="1:122">
      <c r="A324" s="17"/>
      <c r="B324" s="337">
        <v>2</v>
      </c>
      <c r="C324" s="773"/>
      <c r="D324" s="18">
        <v>1</v>
      </c>
      <c r="E324" s="19"/>
      <c r="F324" s="20"/>
      <c r="G324" s="20"/>
      <c r="H324" s="20">
        <v>1</v>
      </c>
      <c r="I324" s="20"/>
      <c r="J324" s="20"/>
      <c r="K324" s="20"/>
      <c r="L324" s="20"/>
      <c r="M324" s="20"/>
      <c r="N324" s="20"/>
      <c r="O324" s="20"/>
      <c r="P324" s="19"/>
      <c r="Q324" s="19"/>
      <c r="R324" s="145"/>
      <c r="S324" s="145"/>
      <c r="T324" s="145">
        <v>3</v>
      </c>
      <c r="U324" s="145"/>
      <c r="V324" s="10"/>
      <c r="W324" s="10"/>
      <c r="X324" s="10">
        <v>3</v>
      </c>
      <c r="Y324" s="10"/>
      <c r="Z324" s="146"/>
      <c r="AA324" s="146"/>
      <c r="AB324" s="146">
        <v>3</v>
      </c>
      <c r="AC324" s="146"/>
      <c r="AD324" s="147"/>
      <c r="AE324" s="147"/>
      <c r="AF324" s="147">
        <v>3</v>
      </c>
      <c r="AG324" s="147"/>
      <c r="AH324" s="148"/>
      <c r="AI324" s="148"/>
      <c r="AJ324" s="148"/>
      <c r="AK324" s="148">
        <v>4</v>
      </c>
      <c r="AL324" s="149"/>
      <c r="AM324" s="149"/>
      <c r="AN324" s="149">
        <v>3</v>
      </c>
      <c r="AO324" s="149"/>
      <c r="AP324" s="10"/>
      <c r="AQ324" s="10"/>
      <c r="AR324" s="10">
        <v>3</v>
      </c>
      <c r="AS324" s="10"/>
      <c r="AT324" s="150"/>
      <c r="AU324" s="150"/>
      <c r="AV324" s="150">
        <v>3</v>
      </c>
      <c r="AW324" s="150"/>
      <c r="AX324" s="145"/>
      <c r="AY324" s="145"/>
      <c r="AZ324" s="145">
        <v>3</v>
      </c>
      <c r="BA324" s="145"/>
      <c r="BB324" s="10"/>
      <c r="BC324" s="10"/>
      <c r="BD324" s="10">
        <v>3</v>
      </c>
      <c r="BE324" s="10"/>
      <c r="BF324" s="146"/>
      <c r="BG324" s="146"/>
      <c r="BH324" s="146">
        <v>3</v>
      </c>
      <c r="BI324" s="146"/>
      <c r="BJ324" s="147"/>
      <c r="BK324" s="147"/>
      <c r="BL324" s="147">
        <v>3</v>
      </c>
      <c r="BM324" s="147"/>
      <c r="BN324" s="148"/>
      <c r="BO324" s="148"/>
      <c r="BP324" s="148">
        <v>3</v>
      </c>
      <c r="BQ324" s="148"/>
      <c r="BR324" s="149"/>
      <c r="BS324" s="149"/>
      <c r="BT324" s="149">
        <v>3</v>
      </c>
      <c r="BU324" s="149"/>
    </row>
    <row r="325" spans="1:122">
      <c r="A325" s="346"/>
      <c r="B325" s="336">
        <v>3</v>
      </c>
      <c r="C325" s="773"/>
      <c r="D325" s="326">
        <v>1</v>
      </c>
      <c r="E325" s="347"/>
      <c r="F325" s="348"/>
      <c r="G325" s="348">
        <v>1</v>
      </c>
      <c r="H325" s="348"/>
      <c r="I325" s="348"/>
      <c r="J325" s="348"/>
      <c r="K325" s="348"/>
      <c r="L325" s="348"/>
      <c r="M325" s="348"/>
      <c r="N325" s="348"/>
      <c r="O325" s="348"/>
      <c r="P325" s="347"/>
      <c r="Q325" s="347"/>
      <c r="R325" s="357"/>
      <c r="S325" s="357"/>
      <c r="T325" s="357">
        <v>3</v>
      </c>
      <c r="U325" s="357"/>
      <c r="V325" s="358"/>
      <c r="W325" s="358"/>
      <c r="X325" s="358">
        <v>3</v>
      </c>
      <c r="Y325" s="358"/>
      <c r="Z325" s="359"/>
      <c r="AA325" s="359"/>
      <c r="AB325" s="359">
        <v>3</v>
      </c>
      <c r="AC325" s="359"/>
      <c r="AD325" s="360"/>
      <c r="AE325" s="360"/>
      <c r="AF325" s="360"/>
      <c r="AG325" s="360">
        <v>4</v>
      </c>
      <c r="AH325" s="361"/>
      <c r="AI325" s="361"/>
      <c r="AJ325" s="361">
        <v>3</v>
      </c>
      <c r="AK325" s="361"/>
      <c r="AL325" s="362"/>
      <c r="AM325" s="362"/>
      <c r="AN325" s="362">
        <v>3</v>
      </c>
      <c r="AO325" s="362"/>
      <c r="AP325" s="358"/>
      <c r="AQ325" s="358"/>
      <c r="AR325" s="358">
        <v>3</v>
      </c>
      <c r="AS325" s="358"/>
      <c r="AT325" s="363"/>
      <c r="AU325" s="363"/>
      <c r="AV325" s="363">
        <v>3</v>
      </c>
      <c r="AW325" s="363"/>
      <c r="AX325" s="357"/>
      <c r="AY325" s="357"/>
      <c r="AZ325" s="357"/>
      <c r="BA325" s="357">
        <v>4</v>
      </c>
      <c r="BB325" s="358"/>
      <c r="BC325" s="358"/>
      <c r="BD325" s="358">
        <v>3</v>
      </c>
      <c r="BE325" s="358"/>
      <c r="BF325" s="359"/>
      <c r="BG325" s="359"/>
      <c r="BH325" s="359"/>
      <c r="BI325" s="359">
        <v>4</v>
      </c>
      <c r="BJ325" s="360"/>
      <c r="BK325" s="360"/>
      <c r="BL325" s="360">
        <v>3</v>
      </c>
      <c r="BM325" s="360"/>
      <c r="BN325" s="361"/>
      <c r="BO325" s="361"/>
      <c r="BP325" s="361">
        <v>3</v>
      </c>
      <c r="BQ325" s="361"/>
      <c r="BR325" s="362"/>
      <c r="BS325" s="362"/>
      <c r="BT325" s="362">
        <v>3</v>
      </c>
      <c r="BU325" s="362"/>
    </row>
    <row r="326" spans="1:122" s="356" customFormat="1">
      <c r="B326" s="364"/>
      <c r="C326" s="365"/>
      <c r="D326" s="356">
        <f>SUM(D323:D325)</f>
        <v>3</v>
      </c>
      <c r="E326" s="356">
        <f t="shared" ref="E326:BP326" si="859">SUM(E323:E325)</f>
        <v>0</v>
      </c>
      <c r="F326" s="356">
        <f t="shared" si="859"/>
        <v>0</v>
      </c>
      <c r="G326" s="356">
        <f t="shared" si="859"/>
        <v>1</v>
      </c>
      <c r="H326" s="356">
        <f t="shared" si="859"/>
        <v>2</v>
      </c>
      <c r="I326" s="356">
        <f t="shared" si="859"/>
        <v>0</v>
      </c>
      <c r="J326" s="356">
        <f t="shared" si="859"/>
        <v>0</v>
      </c>
      <c r="K326" s="356">
        <f t="shared" si="859"/>
        <v>0</v>
      </c>
      <c r="L326" s="356">
        <f t="shared" si="859"/>
        <v>0</v>
      </c>
      <c r="M326" s="356">
        <f t="shared" si="859"/>
        <v>0</v>
      </c>
      <c r="N326" s="356">
        <f t="shared" si="859"/>
        <v>0</v>
      </c>
      <c r="O326" s="356">
        <f t="shared" si="859"/>
        <v>0</v>
      </c>
      <c r="P326" s="356">
        <f t="shared" si="859"/>
        <v>0</v>
      </c>
      <c r="Q326" s="356">
        <f t="shared" si="859"/>
        <v>0</v>
      </c>
      <c r="R326" s="356">
        <f t="shared" si="859"/>
        <v>0</v>
      </c>
      <c r="S326" s="356">
        <f t="shared" si="859"/>
        <v>2</v>
      </c>
      <c r="T326" s="356">
        <f t="shared" si="859"/>
        <v>6</v>
      </c>
      <c r="U326" s="356">
        <f t="shared" si="859"/>
        <v>0</v>
      </c>
      <c r="V326" s="356">
        <f t="shared" si="859"/>
        <v>0</v>
      </c>
      <c r="W326" s="356">
        <f t="shared" si="859"/>
        <v>0</v>
      </c>
      <c r="X326" s="356">
        <f t="shared" si="859"/>
        <v>9</v>
      </c>
      <c r="Y326" s="356">
        <f t="shared" si="859"/>
        <v>0</v>
      </c>
      <c r="Z326" s="356">
        <f t="shared" si="859"/>
        <v>0</v>
      </c>
      <c r="AA326" s="356">
        <f t="shared" si="859"/>
        <v>0</v>
      </c>
      <c r="AB326" s="356">
        <f t="shared" si="859"/>
        <v>9</v>
      </c>
      <c r="AC326" s="356">
        <f t="shared" si="859"/>
        <v>0</v>
      </c>
      <c r="AD326" s="356">
        <f t="shared" si="859"/>
        <v>0</v>
      </c>
      <c r="AE326" s="356">
        <f t="shared" si="859"/>
        <v>0</v>
      </c>
      <c r="AF326" s="356">
        <f t="shared" si="859"/>
        <v>6</v>
      </c>
      <c r="AG326" s="356">
        <f t="shared" si="859"/>
        <v>4</v>
      </c>
      <c r="AH326" s="356">
        <f t="shared" si="859"/>
        <v>0</v>
      </c>
      <c r="AI326" s="356">
        <f t="shared" si="859"/>
        <v>0</v>
      </c>
      <c r="AJ326" s="356">
        <f t="shared" si="859"/>
        <v>6</v>
      </c>
      <c r="AK326" s="356">
        <f t="shared" si="859"/>
        <v>4</v>
      </c>
      <c r="AL326" s="356">
        <f t="shared" si="859"/>
        <v>0</v>
      </c>
      <c r="AM326" s="356">
        <f t="shared" si="859"/>
        <v>0</v>
      </c>
      <c r="AN326" s="356">
        <f t="shared" si="859"/>
        <v>9</v>
      </c>
      <c r="AO326" s="356">
        <f t="shared" si="859"/>
        <v>0</v>
      </c>
      <c r="AP326" s="356">
        <f t="shared" si="859"/>
        <v>0</v>
      </c>
      <c r="AQ326" s="356">
        <f t="shared" si="859"/>
        <v>0</v>
      </c>
      <c r="AR326" s="356">
        <f t="shared" si="859"/>
        <v>9</v>
      </c>
      <c r="AS326" s="356">
        <f t="shared" si="859"/>
        <v>0</v>
      </c>
      <c r="AT326" s="356">
        <f t="shared" si="859"/>
        <v>0</v>
      </c>
      <c r="AU326" s="356">
        <f t="shared" si="859"/>
        <v>0</v>
      </c>
      <c r="AV326" s="356">
        <f t="shared" si="859"/>
        <v>9</v>
      </c>
      <c r="AW326" s="356">
        <f t="shared" si="859"/>
        <v>0</v>
      </c>
      <c r="AX326" s="356">
        <f t="shared" si="859"/>
        <v>0</v>
      </c>
      <c r="AY326" s="356">
        <f t="shared" si="859"/>
        <v>0</v>
      </c>
      <c r="AZ326" s="356">
        <f t="shared" si="859"/>
        <v>6</v>
      </c>
      <c r="BA326" s="356">
        <f t="shared" si="859"/>
        <v>4</v>
      </c>
      <c r="BB326" s="356">
        <f t="shared" si="859"/>
        <v>0</v>
      </c>
      <c r="BC326" s="356">
        <f t="shared" si="859"/>
        <v>0</v>
      </c>
      <c r="BD326" s="356">
        <f t="shared" si="859"/>
        <v>9</v>
      </c>
      <c r="BE326" s="356">
        <f t="shared" si="859"/>
        <v>0</v>
      </c>
      <c r="BF326" s="356">
        <f t="shared" si="859"/>
        <v>0</v>
      </c>
      <c r="BG326" s="356">
        <f t="shared" si="859"/>
        <v>0</v>
      </c>
      <c r="BH326" s="356">
        <f t="shared" si="859"/>
        <v>6</v>
      </c>
      <c r="BI326" s="356">
        <f t="shared" si="859"/>
        <v>4</v>
      </c>
      <c r="BJ326" s="356">
        <f t="shared" si="859"/>
        <v>0</v>
      </c>
      <c r="BK326" s="356">
        <f t="shared" si="859"/>
        <v>0</v>
      </c>
      <c r="BL326" s="356">
        <f t="shared" si="859"/>
        <v>9</v>
      </c>
      <c r="BM326" s="356">
        <f t="shared" si="859"/>
        <v>0</v>
      </c>
      <c r="BN326" s="356">
        <f t="shared" si="859"/>
        <v>0</v>
      </c>
      <c r="BO326" s="356">
        <f t="shared" si="859"/>
        <v>0</v>
      </c>
      <c r="BP326" s="356">
        <f t="shared" si="859"/>
        <v>9</v>
      </c>
      <c r="BQ326" s="356">
        <f t="shared" ref="BQ326:BU326" si="860">SUM(BQ323:BQ325)</f>
        <v>0</v>
      </c>
      <c r="BR326" s="356">
        <f t="shared" si="860"/>
        <v>0</v>
      </c>
      <c r="BS326" s="356">
        <f t="shared" si="860"/>
        <v>0</v>
      </c>
      <c r="BT326" s="356">
        <f t="shared" si="860"/>
        <v>9</v>
      </c>
      <c r="BU326" s="356">
        <f t="shared" si="860"/>
        <v>0</v>
      </c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</row>
    <row r="327" spans="1:122" s="356" customFormat="1">
      <c r="B327" s="364"/>
      <c r="C327" s="365"/>
      <c r="R327" s="364">
        <f>R326/1</f>
        <v>0</v>
      </c>
      <c r="S327" s="364">
        <f>S326/2</f>
        <v>1</v>
      </c>
      <c r="T327" s="364">
        <f>T326/3</f>
        <v>2</v>
      </c>
      <c r="U327" s="364">
        <f>U326/4</f>
        <v>0</v>
      </c>
      <c r="V327" s="364">
        <f t="shared" ref="V327" si="861">V326/1</f>
        <v>0</v>
      </c>
      <c r="W327" s="364">
        <f t="shared" ref="W327" si="862">W326/2</f>
        <v>0</v>
      </c>
      <c r="X327" s="364">
        <f t="shared" ref="X327" si="863">X326/3</f>
        <v>3</v>
      </c>
      <c r="Y327" s="364">
        <f t="shared" ref="Y327" si="864">Y326/4</f>
        <v>0</v>
      </c>
      <c r="Z327" s="364">
        <f t="shared" ref="Z327" si="865">Z326/1</f>
        <v>0</v>
      </c>
      <c r="AA327" s="364">
        <f t="shared" ref="AA327" si="866">AA326/2</f>
        <v>0</v>
      </c>
      <c r="AB327" s="364">
        <f t="shared" ref="AB327" si="867">AB326/3</f>
        <v>3</v>
      </c>
      <c r="AC327" s="364">
        <f t="shared" ref="AC327" si="868">AC326/4</f>
        <v>0</v>
      </c>
      <c r="AD327" s="364">
        <f t="shared" ref="AD327" si="869">AD326/1</f>
        <v>0</v>
      </c>
      <c r="AE327" s="364">
        <f t="shared" ref="AE327" si="870">AE326/2</f>
        <v>0</v>
      </c>
      <c r="AF327" s="364">
        <f t="shared" ref="AF327" si="871">AF326/3</f>
        <v>2</v>
      </c>
      <c r="AG327" s="364">
        <f t="shared" ref="AG327" si="872">AG326/4</f>
        <v>1</v>
      </c>
      <c r="AH327" s="364">
        <f t="shared" ref="AH327" si="873">AH326/1</f>
        <v>0</v>
      </c>
      <c r="AI327" s="364">
        <f t="shared" ref="AI327" si="874">AI326/2</f>
        <v>0</v>
      </c>
      <c r="AJ327" s="364">
        <f t="shared" ref="AJ327" si="875">AJ326/3</f>
        <v>2</v>
      </c>
      <c r="AK327" s="364">
        <f t="shared" ref="AK327" si="876">AK326/4</f>
        <v>1</v>
      </c>
      <c r="AL327" s="364">
        <f t="shared" ref="AL327" si="877">AL326/1</f>
        <v>0</v>
      </c>
      <c r="AM327" s="364">
        <f t="shared" ref="AM327" si="878">AM326/2</f>
        <v>0</v>
      </c>
      <c r="AN327" s="364">
        <f t="shared" ref="AN327" si="879">AN326/3</f>
        <v>3</v>
      </c>
      <c r="AO327" s="364">
        <f t="shared" ref="AO327" si="880">AO326/4</f>
        <v>0</v>
      </c>
      <c r="AP327" s="364">
        <f t="shared" ref="AP327" si="881">AP326/1</f>
        <v>0</v>
      </c>
      <c r="AQ327" s="364">
        <f t="shared" ref="AQ327" si="882">AQ326/2</f>
        <v>0</v>
      </c>
      <c r="AR327" s="364">
        <f t="shared" ref="AR327" si="883">AR326/3</f>
        <v>3</v>
      </c>
      <c r="AS327" s="364">
        <f t="shared" ref="AS327" si="884">AS326/4</f>
        <v>0</v>
      </c>
      <c r="AT327" s="364">
        <f t="shared" ref="AT327" si="885">AT326/1</f>
        <v>0</v>
      </c>
      <c r="AU327" s="364">
        <f t="shared" ref="AU327" si="886">AU326/2</f>
        <v>0</v>
      </c>
      <c r="AV327" s="364">
        <f t="shared" ref="AV327" si="887">AV326/3</f>
        <v>3</v>
      </c>
      <c r="AW327" s="364">
        <f t="shared" ref="AW327" si="888">AW326/4</f>
        <v>0</v>
      </c>
      <c r="AX327" s="364">
        <f t="shared" ref="AX327" si="889">AX326/1</f>
        <v>0</v>
      </c>
      <c r="AY327" s="364">
        <f t="shared" ref="AY327" si="890">AY326/2</f>
        <v>0</v>
      </c>
      <c r="AZ327" s="364">
        <f t="shared" ref="AZ327" si="891">AZ326/3</f>
        <v>2</v>
      </c>
      <c r="BA327" s="364">
        <f t="shared" ref="BA327" si="892">BA326/4</f>
        <v>1</v>
      </c>
      <c r="BB327" s="364">
        <f t="shared" ref="BB327" si="893">BB326/1</f>
        <v>0</v>
      </c>
      <c r="BC327" s="364">
        <f t="shared" ref="BC327" si="894">BC326/2</f>
        <v>0</v>
      </c>
      <c r="BD327" s="364">
        <f t="shared" ref="BD327" si="895">BD326/3</f>
        <v>3</v>
      </c>
      <c r="BE327" s="364">
        <f t="shared" ref="BE327" si="896">BE326/4</f>
        <v>0</v>
      </c>
      <c r="BF327" s="364">
        <f t="shared" ref="BF327" si="897">BF326/1</f>
        <v>0</v>
      </c>
      <c r="BG327" s="364">
        <f t="shared" ref="BG327" si="898">BG326/2</f>
        <v>0</v>
      </c>
      <c r="BH327" s="364">
        <f t="shared" ref="BH327" si="899">BH326/3</f>
        <v>2</v>
      </c>
      <c r="BI327" s="364">
        <f t="shared" ref="BI327" si="900">BI326/4</f>
        <v>1</v>
      </c>
      <c r="BJ327" s="364">
        <f t="shared" ref="BJ327" si="901">BJ326/1</f>
        <v>0</v>
      </c>
      <c r="BK327" s="364">
        <f t="shared" ref="BK327" si="902">BK326/2</f>
        <v>0</v>
      </c>
      <c r="BL327" s="364">
        <f t="shared" ref="BL327" si="903">BL326/3</f>
        <v>3</v>
      </c>
      <c r="BM327" s="364">
        <f t="shared" ref="BM327" si="904">BM326/4</f>
        <v>0</v>
      </c>
      <c r="BN327" s="364">
        <f t="shared" ref="BN327" si="905">BN326/1</f>
        <v>0</v>
      </c>
      <c r="BO327" s="364">
        <f t="shared" ref="BO327" si="906">BO326/2</f>
        <v>0</v>
      </c>
      <c r="BP327" s="364">
        <f t="shared" ref="BP327" si="907">BP326/3</f>
        <v>3</v>
      </c>
      <c r="BQ327" s="364">
        <f t="shared" ref="BQ327" si="908">BQ326/4</f>
        <v>0</v>
      </c>
      <c r="BR327" s="364">
        <f t="shared" ref="BR327" si="909">BR326/1</f>
        <v>0</v>
      </c>
      <c r="BS327" s="364">
        <f t="shared" ref="BS327" si="910">BS326/2</f>
        <v>0</v>
      </c>
      <c r="BT327" s="364">
        <f t="shared" ref="BT327" si="911">BT326/3</f>
        <v>3</v>
      </c>
      <c r="BU327" s="364">
        <f t="shared" ref="BU327" si="912">BU326/4</f>
        <v>0</v>
      </c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</row>
    <row r="328" spans="1:122">
      <c r="R328">
        <f>SUM(R326:U326)</f>
        <v>8</v>
      </c>
      <c r="V328">
        <f>SUM(V326:Y326)</f>
        <v>9</v>
      </c>
      <c r="Z328">
        <f>SUM(Z326:AC326)</f>
        <v>9</v>
      </c>
      <c r="AD328">
        <f>SUM(AD326:AG326)</f>
        <v>10</v>
      </c>
      <c r="AH328">
        <f>SUM(AH326:AK326)</f>
        <v>10</v>
      </c>
      <c r="AL328">
        <f>SUM(AL326:AO326)</f>
        <v>9</v>
      </c>
      <c r="AP328">
        <f>SUM(AP326:AS326)</f>
        <v>9</v>
      </c>
      <c r="AT328">
        <f>SUM(AT326:AW326)</f>
        <v>9</v>
      </c>
      <c r="AX328">
        <f>SUM(AX326:BA326)</f>
        <v>10</v>
      </c>
      <c r="BB328">
        <f>SUM(BB326:BE326)</f>
        <v>9</v>
      </c>
      <c r="BF328">
        <f>SUM(BF326:BI326)</f>
        <v>10</v>
      </c>
      <c r="BJ328">
        <f>SUM(BJ326:BM326)</f>
        <v>9</v>
      </c>
      <c r="BN328">
        <f>SUM(BN326:BQ326)</f>
        <v>9</v>
      </c>
      <c r="BR328">
        <f>SUM(BR326:BU326)</f>
        <v>9</v>
      </c>
    </row>
    <row r="329" spans="1:122">
      <c r="R329">
        <v>3</v>
      </c>
      <c r="S329">
        <v>3</v>
      </c>
      <c r="T329">
        <v>3</v>
      </c>
      <c r="U329">
        <v>3</v>
      </c>
      <c r="V329">
        <v>3</v>
      </c>
      <c r="W329">
        <v>3</v>
      </c>
      <c r="X329">
        <v>3</v>
      </c>
      <c r="Y329">
        <v>3</v>
      </c>
      <c r="Z329">
        <v>3</v>
      </c>
      <c r="AA329">
        <v>3</v>
      </c>
      <c r="AB329">
        <v>3</v>
      </c>
      <c r="AC329">
        <v>3</v>
      </c>
      <c r="AD329">
        <v>3</v>
      </c>
      <c r="AE329">
        <v>3</v>
      </c>
      <c r="AF329">
        <v>3</v>
      </c>
      <c r="AG329">
        <v>3</v>
      </c>
      <c r="AH329">
        <v>3</v>
      </c>
      <c r="AI329">
        <v>3</v>
      </c>
      <c r="AJ329">
        <v>3</v>
      </c>
      <c r="AK329">
        <v>3</v>
      </c>
      <c r="AL329">
        <v>3</v>
      </c>
      <c r="AM329">
        <v>3</v>
      </c>
      <c r="AN329">
        <v>3</v>
      </c>
      <c r="AO329">
        <v>3</v>
      </c>
      <c r="AP329">
        <v>3</v>
      </c>
      <c r="AQ329">
        <v>3</v>
      </c>
      <c r="AR329">
        <v>3</v>
      </c>
      <c r="AS329">
        <v>3</v>
      </c>
      <c r="AT329">
        <v>3</v>
      </c>
      <c r="AU329">
        <v>3</v>
      </c>
      <c r="AV329">
        <v>3</v>
      </c>
      <c r="AW329">
        <v>3</v>
      </c>
      <c r="AX329">
        <v>3</v>
      </c>
      <c r="AY329">
        <v>3</v>
      </c>
      <c r="AZ329">
        <v>3</v>
      </c>
      <c r="BA329">
        <v>3</v>
      </c>
      <c r="BB329">
        <v>3</v>
      </c>
      <c r="BC329">
        <v>3</v>
      </c>
      <c r="BD329">
        <v>3</v>
      </c>
      <c r="BE329">
        <v>3</v>
      </c>
      <c r="BF329">
        <v>3</v>
      </c>
      <c r="BG329">
        <v>3</v>
      </c>
      <c r="BH329">
        <v>3</v>
      </c>
      <c r="BI329">
        <v>3</v>
      </c>
      <c r="BJ329">
        <v>3</v>
      </c>
      <c r="BK329">
        <v>3</v>
      </c>
      <c r="BL329">
        <v>3</v>
      </c>
      <c r="BM329">
        <v>3</v>
      </c>
      <c r="BN329">
        <v>3</v>
      </c>
      <c r="BO329">
        <v>3</v>
      </c>
      <c r="BP329">
        <v>3</v>
      </c>
      <c r="BQ329">
        <v>3</v>
      </c>
      <c r="BR329">
        <v>3</v>
      </c>
      <c r="BS329">
        <v>3</v>
      </c>
      <c r="BT329">
        <v>3</v>
      </c>
      <c r="BU329">
        <v>3</v>
      </c>
    </row>
    <row r="330" spans="1:122" s="30" customFormat="1">
      <c r="R330" s="30">
        <f>R327/R329*100%</f>
        <v>0</v>
      </c>
      <c r="S330" s="30">
        <f t="shared" ref="S330:BU330" si="913">S327/S329*100%</f>
        <v>0.33333333333333331</v>
      </c>
      <c r="T330" s="30">
        <f t="shared" si="913"/>
        <v>0.66666666666666663</v>
      </c>
      <c r="U330" s="30">
        <f t="shared" si="913"/>
        <v>0</v>
      </c>
      <c r="V330" s="30">
        <f t="shared" si="913"/>
        <v>0</v>
      </c>
      <c r="W330" s="30">
        <f t="shared" si="913"/>
        <v>0</v>
      </c>
      <c r="X330" s="30">
        <f t="shared" si="913"/>
        <v>1</v>
      </c>
      <c r="Y330" s="30">
        <f t="shared" si="913"/>
        <v>0</v>
      </c>
      <c r="Z330" s="30">
        <f t="shared" si="913"/>
        <v>0</v>
      </c>
      <c r="AA330" s="30">
        <f t="shared" si="913"/>
        <v>0</v>
      </c>
      <c r="AB330" s="30">
        <f t="shared" si="913"/>
        <v>1</v>
      </c>
      <c r="AC330" s="30">
        <f t="shared" si="913"/>
        <v>0</v>
      </c>
      <c r="AD330" s="30">
        <f t="shared" si="913"/>
        <v>0</v>
      </c>
      <c r="AE330" s="30">
        <f t="shared" si="913"/>
        <v>0</v>
      </c>
      <c r="AF330" s="30">
        <f t="shared" si="913"/>
        <v>0.66666666666666663</v>
      </c>
      <c r="AG330" s="30">
        <f t="shared" si="913"/>
        <v>0.33333333333333331</v>
      </c>
      <c r="AH330" s="30">
        <f t="shared" si="913"/>
        <v>0</v>
      </c>
      <c r="AI330" s="30">
        <f t="shared" si="913"/>
        <v>0</v>
      </c>
      <c r="AJ330" s="30">
        <f t="shared" si="913"/>
        <v>0.66666666666666663</v>
      </c>
      <c r="AK330" s="30">
        <f t="shared" si="913"/>
        <v>0.33333333333333331</v>
      </c>
      <c r="AL330" s="30">
        <f t="shared" si="913"/>
        <v>0</v>
      </c>
      <c r="AM330" s="30">
        <f t="shared" si="913"/>
        <v>0</v>
      </c>
      <c r="AN330" s="30">
        <f t="shared" si="913"/>
        <v>1</v>
      </c>
      <c r="AO330" s="30">
        <f t="shared" si="913"/>
        <v>0</v>
      </c>
      <c r="AP330" s="30">
        <f t="shared" si="913"/>
        <v>0</v>
      </c>
      <c r="AQ330" s="30">
        <f t="shared" si="913"/>
        <v>0</v>
      </c>
      <c r="AR330" s="30">
        <f t="shared" si="913"/>
        <v>1</v>
      </c>
      <c r="AS330" s="30">
        <f t="shared" si="913"/>
        <v>0</v>
      </c>
      <c r="AT330" s="30">
        <f t="shared" si="913"/>
        <v>0</v>
      </c>
      <c r="AU330" s="30">
        <f t="shared" si="913"/>
        <v>0</v>
      </c>
      <c r="AV330" s="30">
        <f t="shared" si="913"/>
        <v>1</v>
      </c>
      <c r="AW330" s="30">
        <f t="shared" si="913"/>
        <v>0</v>
      </c>
      <c r="AX330" s="30">
        <f t="shared" si="913"/>
        <v>0</v>
      </c>
      <c r="AY330" s="30">
        <f t="shared" si="913"/>
        <v>0</v>
      </c>
      <c r="AZ330" s="30">
        <f t="shared" si="913"/>
        <v>0.66666666666666663</v>
      </c>
      <c r="BA330" s="30">
        <f t="shared" si="913"/>
        <v>0.33333333333333331</v>
      </c>
      <c r="BB330" s="30">
        <f t="shared" si="913"/>
        <v>0</v>
      </c>
      <c r="BC330" s="30">
        <f t="shared" si="913"/>
        <v>0</v>
      </c>
      <c r="BD330" s="30">
        <f t="shared" si="913"/>
        <v>1</v>
      </c>
      <c r="BE330" s="30">
        <f t="shared" si="913"/>
        <v>0</v>
      </c>
      <c r="BF330" s="30">
        <f t="shared" si="913"/>
        <v>0</v>
      </c>
      <c r="BG330" s="30">
        <f t="shared" si="913"/>
        <v>0</v>
      </c>
      <c r="BH330" s="30">
        <f t="shared" si="913"/>
        <v>0.66666666666666663</v>
      </c>
      <c r="BI330" s="30">
        <f t="shared" si="913"/>
        <v>0.33333333333333331</v>
      </c>
      <c r="BJ330" s="30">
        <f t="shared" si="913"/>
        <v>0</v>
      </c>
      <c r="BK330" s="30">
        <f t="shared" si="913"/>
        <v>0</v>
      </c>
      <c r="BL330" s="30">
        <f t="shared" si="913"/>
        <v>1</v>
      </c>
      <c r="BM330" s="30">
        <f t="shared" si="913"/>
        <v>0</v>
      </c>
      <c r="BN330" s="30">
        <f t="shared" si="913"/>
        <v>0</v>
      </c>
      <c r="BO330" s="30">
        <f t="shared" si="913"/>
        <v>0</v>
      </c>
      <c r="BP330" s="30">
        <f t="shared" si="913"/>
        <v>1</v>
      </c>
      <c r="BQ330" s="30">
        <f t="shared" si="913"/>
        <v>0</v>
      </c>
      <c r="BR330" s="30">
        <f t="shared" si="913"/>
        <v>0</v>
      </c>
      <c r="BS330" s="30">
        <f t="shared" si="913"/>
        <v>0</v>
      </c>
      <c r="BT330" s="30">
        <f t="shared" si="913"/>
        <v>1</v>
      </c>
      <c r="BU330" s="30">
        <f t="shared" si="913"/>
        <v>0</v>
      </c>
    </row>
    <row r="334" spans="1:122">
      <c r="A334" s="17"/>
      <c r="B334" s="183">
        <v>1</v>
      </c>
      <c r="C334" s="629" t="s">
        <v>354</v>
      </c>
      <c r="D334" s="18"/>
      <c r="E334" s="19">
        <v>1</v>
      </c>
      <c r="F334" s="20">
        <v>1</v>
      </c>
      <c r="G334" s="20"/>
      <c r="H334" s="20"/>
      <c r="I334" s="20"/>
      <c r="J334" s="20"/>
      <c r="K334" s="20"/>
      <c r="L334" s="20"/>
      <c r="M334" s="20"/>
      <c r="N334" s="20"/>
      <c r="O334" s="20"/>
      <c r="P334" s="19"/>
      <c r="Q334" s="19"/>
      <c r="R334" s="145"/>
      <c r="S334" s="145"/>
      <c r="T334" s="145"/>
      <c r="U334" s="145">
        <v>4</v>
      </c>
      <c r="V334" s="10"/>
      <c r="W334" s="10"/>
      <c r="X334" s="10">
        <v>3</v>
      </c>
      <c r="Y334" s="10"/>
      <c r="Z334" s="146"/>
      <c r="AA334" s="146">
        <v>2</v>
      </c>
      <c r="AB334" s="146"/>
      <c r="AC334" s="146"/>
      <c r="AD334" s="147"/>
      <c r="AE334" s="147"/>
      <c r="AF334" s="147">
        <v>3</v>
      </c>
      <c r="AG334" s="147"/>
      <c r="AH334" s="148"/>
      <c r="AI334" s="148"/>
      <c r="AJ334" s="148">
        <v>3</v>
      </c>
      <c r="AK334" s="148"/>
      <c r="AL334" s="149"/>
      <c r="AM334" s="149"/>
      <c r="AN334" s="149"/>
      <c r="AO334" s="149">
        <v>4</v>
      </c>
      <c r="AP334" s="10">
        <v>1</v>
      </c>
      <c r="AQ334" s="10"/>
      <c r="AR334" s="10"/>
      <c r="AS334" s="10"/>
      <c r="AT334" s="150">
        <v>1</v>
      </c>
      <c r="AU334" s="150"/>
      <c r="AV334" s="150"/>
      <c r="AW334" s="150"/>
      <c r="AX334" s="145"/>
      <c r="AY334" s="145"/>
      <c r="AZ334" s="145">
        <v>3</v>
      </c>
      <c r="BA334" s="145"/>
      <c r="BB334" s="10"/>
      <c r="BC334" s="10"/>
      <c r="BD334" s="10">
        <v>3</v>
      </c>
      <c r="BE334" s="10"/>
      <c r="BF334" s="146"/>
      <c r="BG334" s="146"/>
      <c r="BH334" s="146"/>
      <c r="BI334" s="146">
        <v>4</v>
      </c>
      <c r="BJ334" s="147"/>
      <c r="BK334" s="147"/>
      <c r="BL334" s="147">
        <v>3</v>
      </c>
      <c r="BM334" s="147"/>
      <c r="BN334" s="148"/>
      <c r="BO334" s="148"/>
      <c r="BP334" s="148">
        <v>3</v>
      </c>
      <c r="BQ334" s="148"/>
      <c r="BR334" s="149"/>
      <c r="BS334" s="149"/>
      <c r="BT334" s="149">
        <v>3</v>
      </c>
      <c r="BU334" s="149"/>
    </row>
    <row r="335" spans="1:122">
      <c r="A335" s="17"/>
      <c r="B335" s="183">
        <v>2</v>
      </c>
      <c r="C335" s="629"/>
      <c r="D335" s="18"/>
      <c r="E335" s="19">
        <v>1</v>
      </c>
      <c r="F335" s="20"/>
      <c r="G335" s="20">
        <v>1</v>
      </c>
      <c r="H335" s="20"/>
      <c r="I335" s="20"/>
      <c r="J335" s="20"/>
      <c r="K335" s="20"/>
      <c r="L335" s="20"/>
      <c r="M335" s="20"/>
      <c r="N335" s="20"/>
      <c r="O335" s="20"/>
      <c r="P335" s="19"/>
      <c r="Q335" s="19"/>
      <c r="R335" s="145"/>
      <c r="S335" s="145"/>
      <c r="T335" s="145">
        <v>3</v>
      </c>
      <c r="U335" s="145"/>
      <c r="V335" s="10"/>
      <c r="W335" s="10"/>
      <c r="X335" s="10">
        <v>3</v>
      </c>
      <c r="Y335" s="10"/>
      <c r="Z335" s="146"/>
      <c r="AA335" s="146"/>
      <c r="AB335" s="146">
        <v>3</v>
      </c>
      <c r="AC335" s="146"/>
      <c r="AD335" s="147"/>
      <c r="AE335" s="147"/>
      <c r="AF335" s="147"/>
      <c r="AG335" s="147">
        <v>4</v>
      </c>
      <c r="AH335" s="148"/>
      <c r="AI335" s="148"/>
      <c r="AJ335" s="148"/>
      <c r="AK335" s="148">
        <v>4</v>
      </c>
      <c r="AL335" s="149"/>
      <c r="AM335" s="149"/>
      <c r="AN335" s="149">
        <v>3</v>
      </c>
      <c r="AO335" s="149"/>
      <c r="AP335" s="10"/>
      <c r="AQ335" s="10"/>
      <c r="AR335" s="10"/>
      <c r="AS335" s="10">
        <v>4</v>
      </c>
      <c r="AT335" s="150"/>
      <c r="AU335" s="150"/>
      <c r="AV335" s="150">
        <v>3</v>
      </c>
      <c r="AW335" s="150"/>
      <c r="AX335" s="145"/>
      <c r="AY335" s="145"/>
      <c r="AZ335" s="145">
        <v>3</v>
      </c>
      <c r="BA335" s="145"/>
      <c r="BB335" s="10"/>
      <c r="BC335" s="10"/>
      <c r="BD335" s="10">
        <v>3</v>
      </c>
      <c r="BE335" s="10"/>
      <c r="BF335" s="146"/>
      <c r="BG335" s="146"/>
      <c r="BH335" s="146">
        <v>3</v>
      </c>
      <c r="BI335" s="146"/>
      <c r="BJ335" s="147"/>
      <c r="BK335" s="147"/>
      <c r="BL335" s="147"/>
      <c r="BM335" s="147">
        <v>4</v>
      </c>
      <c r="BN335" s="148"/>
      <c r="BO335" s="148"/>
      <c r="BP335" s="148">
        <v>3</v>
      </c>
      <c r="BQ335" s="148"/>
      <c r="BR335" s="149"/>
      <c r="BS335" s="149"/>
      <c r="BT335" s="149">
        <v>3</v>
      </c>
      <c r="BU335" s="149"/>
    </row>
    <row r="336" spans="1:122">
      <c r="A336" s="346"/>
      <c r="B336" s="334">
        <v>3</v>
      </c>
      <c r="C336" s="772"/>
      <c r="D336" s="326"/>
      <c r="E336" s="347">
        <v>1</v>
      </c>
      <c r="F336" s="348"/>
      <c r="G336" s="348"/>
      <c r="H336" s="348">
        <v>1</v>
      </c>
      <c r="I336" s="348"/>
      <c r="J336" s="348"/>
      <c r="K336" s="348"/>
      <c r="L336" s="348"/>
      <c r="M336" s="348"/>
      <c r="N336" s="348"/>
      <c r="O336" s="348"/>
      <c r="P336" s="347"/>
      <c r="Q336" s="347"/>
      <c r="R336" s="357"/>
      <c r="S336" s="357"/>
      <c r="T336" s="357">
        <v>3</v>
      </c>
      <c r="U336" s="357"/>
      <c r="V336" s="358"/>
      <c r="W336" s="358"/>
      <c r="X336" s="358">
        <v>3</v>
      </c>
      <c r="Y336" s="358"/>
      <c r="Z336" s="359"/>
      <c r="AA336" s="359"/>
      <c r="AB336" s="359">
        <v>3</v>
      </c>
      <c r="AC336" s="359"/>
      <c r="AD336" s="360"/>
      <c r="AE336" s="360"/>
      <c r="AF336" s="360">
        <v>3</v>
      </c>
      <c r="AG336" s="360"/>
      <c r="AH336" s="361"/>
      <c r="AI336" s="361"/>
      <c r="AJ336" s="361">
        <v>3</v>
      </c>
      <c r="AK336" s="361"/>
      <c r="AL336" s="362"/>
      <c r="AM336" s="362"/>
      <c r="AN336" s="362">
        <v>3</v>
      </c>
      <c r="AO336" s="362"/>
      <c r="AP336" s="358"/>
      <c r="AQ336" s="358"/>
      <c r="AR336" s="358">
        <v>3</v>
      </c>
      <c r="AS336" s="358"/>
      <c r="AT336" s="363"/>
      <c r="AU336" s="363"/>
      <c r="AV336" s="363">
        <v>3</v>
      </c>
      <c r="AW336" s="363"/>
      <c r="AX336" s="357"/>
      <c r="AY336" s="357"/>
      <c r="AZ336" s="357">
        <v>3</v>
      </c>
      <c r="BA336" s="357"/>
      <c r="BB336" s="358"/>
      <c r="BC336" s="358"/>
      <c r="BD336" s="358">
        <v>3</v>
      </c>
      <c r="BE336" s="358"/>
      <c r="BF336" s="359"/>
      <c r="BG336" s="359"/>
      <c r="BH336" s="359">
        <v>3</v>
      </c>
      <c r="BI336" s="359"/>
      <c r="BJ336" s="360"/>
      <c r="BK336" s="360"/>
      <c r="BL336" s="360">
        <v>3</v>
      </c>
      <c r="BM336" s="360"/>
      <c r="BN336" s="361"/>
      <c r="BO336" s="361"/>
      <c r="BP336" s="361">
        <v>3</v>
      </c>
      <c r="BQ336" s="361"/>
      <c r="BR336" s="362"/>
      <c r="BS336" s="362"/>
      <c r="BT336" s="362">
        <v>3</v>
      </c>
      <c r="BU336" s="362"/>
    </row>
    <row r="337" spans="1:122" s="356" customFormat="1">
      <c r="B337" s="364"/>
      <c r="C337" s="365"/>
      <c r="D337" s="356">
        <f>SUM(D334:D336)</f>
        <v>0</v>
      </c>
      <c r="E337" s="356">
        <f t="shared" ref="E337:BP337" si="914">SUM(E334:E336)</f>
        <v>3</v>
      </c>
      <c r="F337" s="356">
        <f t="shared" si="914"/>
        <v>1</v>
      </c>
      <c r="G337" s="356">
        <f t="shared" si="914"/>
        <v>1</v>
      </c>
      <c r="H337" s="356">
        <f t="shared" si="914"/>
        <v>1</v>
      </c>
      <c r="I337" s="356">
        <f t="shared" si="914"/>
        <v>0</v>
      </c>
      <c r="J337" s="356">
        <f t="shared" si="914"/>
        <v>0</v>
      </c>
      <c r="K337" s="356">
        <f t="shared" si="914"/>
        <v>0</v>
      </c>
      <c r="L337" s="356">
        <f t="shared" si="914"/>
        <v>0</v>
      </c>
      <c r="M337" s="356">
        <f t="shared" si="914"/>
        <v>0</v>
      </c>
      <c r="N337" s="356">
        <f t="shared" si="914"/>
        <v>0</v>
      </c>
      <c r="O337" s="356">
        <f t="shared" si="914"/>
        <v>0</v>
      </c>
      <c r="P337" s="356">
        <f t="shared" si="914"/>
        <v>0</v>
      </c>
      <c r="Q337" s="356">
        <f t="shared" si="914"/>
        <v>0</v>
      </c>
      <c r="R337" s="356">
        <f t="shared" si="914"/>
        <v>0</v>
      </c>
      <c r="S337" s="356">
        <f t="shared" si="914"/>
        <v>0</v>
      </c>
      <c r="T337" s="356">
        <f t="shared" si="914"/>
        <v>6</v>
      </c>
      <c r="U337" s="356">
        <f t="shared" si="914"/>
        <v>4</v>
      </c>
      <c r="V337" s="356">
        <f t="shared" si="914"/>
        <v>0</v>
      </c>
      <c r="W337" s="356">
        <f t="shared" si="914"/>
        <v>0</v>
      </c>
      <c r="X337" s="356">
        <f t="shared" si="914"/>
        <v>9</v>
      </c>
      <c r="Y337" s="356">
        <f t="shared" si="914"/>
        <v>0</v>
      </c>
      <c r="Z337" s="356">
        <f t="shared" si="914"/>
        <v>0</v>
      </c>
      <c r="AA337" s="356">
        <f t="shared" si="914"/>
        <v>2</v>
      </c>
      <c r="AB337" s="356">
        <f t="shared" si="914"/>
        <v>6</v>
      </c>
      <c r="AC337" s="356">
        <f t="shared" si="914"/>
        <v>0</v>
      </c>
      <c r="AD337" s="356">
        <f t="shared" si="914"/>
        <v>0</v>
      </c>
      <c r="AE337" s="356">
        <f t="shared" si="914"/>
        <v>0</v>
      </c>
      <c r="AF337" s="356">
        <f t="shared" si="914"/>
        <v>6</v>
      </c>
      <c r="AG337" s="356">
        <f t="shared" si="914"/>
        <v>4</v>
      </c>
      <c r="AH337" s="356">
        <f t="shared" si="914"/>
        <v>0</v>
      </c>
      <c r="AI337" s="356">
        <f t="shared" si="914"/>
        <v>0</v>
      </c>
      <c r="AJ337" s="356">
        <f t="shared" si="914"/>
        <v>6</v>
      </c>
      <c r="AK337" s="356">
        <f t="shared" si="914"/>
        <v>4</v>
      </c>
      <c r="AL337" s="356">
        <f t="shared" si="914"/>
        <v>0</v>
      </c>
      <c r="AM337" s="356">
        <f t="shared" si="914"/>
        <v>0</v>
      </c>
      <c r="AN337" s="356">
        <f t="shared" si="914"/>
        <v>6</v>
      </c>
      <c r="AO337" s="356">
        <f t="shared" si="914"/>
        <v>4</v>
      </c>
      <c r="AP337" s="356">
        <f t="shared" si="914"/>
        <v>1</v>
      </c>
      <c r="AQ337" s="356">
        <f t="shared" si="914"/>
        <v>0</v>
      </c>
      <c r="AR337" s="356">
        <f t="shared" si="914"/>
        <v>3</v>
      </c>
      <c r="AS337" s="356">
        <f t="shared" si="914"/>
        <v>4</v>
      </c>
      <c r="AT337" s="356">
        <f t="shared" si="914"/>
        <v>1</v>
      </c>
      <c r="AU337" s="356">
        <f t="shared" si="914"/>
        <v>0</v>
      </c>
      <c r="AV337" s="356">
        <f t="shared" si="914"/>
        <v>6</v>
      </c>
      <c r="AW337" s="356">
        <f t="shared" si="914"/>
        <v>0</v>
      </c>
      <c r="AX337" s="356">
        <f t="shared" si="914"/>
        <v>0</v>
      </c>
      <c r="AY337" s="356">
        <f t="shared" si="914"/>
        <v>0</v>
      </c>
      <c r="AZ337" s="356">
        <f t="shared" si="914"/>
        <v>9</v>
      </c>
      <c r="BA337" s="356">
        <f t="shared" si="914"/>
        <v>0</v>
      </c>
      <c r="BB337" s="356">
        <f t="shared" si="914"/>
        <v>0</v>
      </c>
      <c r="BC337" s="356">
        <f t="shared" si="914"/>
        <v>0</v>
      </c>
      <c r="BD337" s="356">
        <f t="shared" si="914"/>
        <v>9</v>
      </c>
      <c r="BE337" s="356">
        <f t="shared" si="914"/>
        <v>0</v>
      </c>
      <c r="BF337" s="356">
        <f t="shared" si="914"/>
        <v>0</v>
      </c>
      <c r="BG337" s="356">
        <f t="shared" si="914"/>
        <v>0</v>
      </c>
      <c r="BH337" s="356">
        <f t="shared" si="914"/>
        <v>6</v>
      </c>
      <c r="BI337" s="356">
        <f t="shared" si="914"/>
        <v>4</v>
      </c>
      <c r="BJ337" s="356">
        <f t="shared" si="914"/>
        <v>0</v>
      </c>
      <c r="BK337" s="356">
        <f t="shared" si="914"/>
        <v>0</v>
      </c>
      <c r="BL337" s="356">
        <f t="shared" si="914"/>
        <v>6</v>
      </c>
      <c r="BM337" s="356">
        <f t="shared" si="914"/>
        <v>4</v>
      </c>
      <c r="BN337" s="356">
        <f t="shared" si="914"/>
        <v>0</v>
      </c>
      <c r="BO337" s="356">
        <f t="shared" si="914"/>
        <v>0</v>
      </c>
      <c r="BP337" s="356">
        <f t="shared" si="914"/>
        <v>9</v>
      </c>
      <c r="BQ337" s="356">
        <f t="shared" ref="BQ337:BU337" si="915">SUM(BQ334:BQ336)</f>
        <v>0</v>
      </c>
      <c r="BR337" s="356">
        <f t="shared" si="915"/>
        <v>0</v>
      </c>
      <c r="BS337" s="356">
        <f t="shared" si="915"/>
        <v>0</v>
      </c>
      <c r="BT337" s="356">
        <f t="shared" si="915"/>
        <v>9</v>
      </c>
      <c r="BU337" s="356">
        <f t="shared" si="915"/>
        <v>0</v>
      </c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</row>
    <row r="338" spans="1:122" s="356" customFormat="1">
      <c r="B338" s="364"/>
      <c r="C338" s="365"/>
      <c r="R338" s="364">
        <f>R337/1</f>
        <v>0</v>
      </c>
      <c r="S338" s="364">
        <f>S337/2</f>
        <v>0</v>
      </c>
      <c r="T338" s="364">
        <f>T337/3</f>
        <v>2</v>
      </c>
      <c r="U338" s="364">
        <f>U337/4</f>
        <v>1</v>
      </c>
      <c r="V338" s="364">
        <f t="shared" ref="V338" si="916">V337/1</f>
        <v>0</v>
      </c>
      <c r="W338" s="364">
        <f t="shared" ref="W338" si="917">W337/2</f>
        <v>0</v>
      </c>
      <c r="X338" s="364">
        <f t="shared" ref="X338" si="918">X337/3</f>
        <v>3</v>
      </c>
      <c r="Y338" s="364">
        <f t="shared" ref="Y338" si="919">Y337/4</f>
        <v>0</v>
      </c>
      <c r="Z338" s="364">
        <f t="shared" ref="Z338" si="920">Z337/1</f>
        <v>0</v>
      </c>
      <c r="AA338" s="364">
        <f t="shared" ref="AA338" si="921">AA337/2</f>
        <v>1</v>
      </c>
      <c r="AB338" s="364">
        <f t="shared" ref="AB338" si="922">AB337/3</f>
        <v>2</v>
      </c>
      <c r="AC338" s="364">
        <f t="shared" ref="AC338" si="923">AC337/4</f>
        <v>0</v>
      </c>
      <c r="AD338" s="364">
        <f t="shared" ref="AD338" si="924">AD337/1</f>
        <v>0</v>
      </c>
      <c r="AE338" s="364">
        <f t="shared" ref="AE338" si="925">AE337/2</f>
        <v>0</v>
      </c>
      <c r="AF338" s="364">
        <f t="shared" ref="AF338" si="926">AF337/3</f>
        <v>2</v>
      </c>
      <c r="AG338" s="364">
        <f t="shared" ref="AG338" si="927">AG337/4</f>
        <v>1</v>
      </c>
      <c r="AH338" s="364">
        <f t="shared" ref="AH338" si="928">AH337/1</f>
        <v>0</v>
      </c>
      <c r="AI338" s="364">
        <f t="shared" ref="AI338" si="929">AI337/2</f>
        <v>0</v>
      </c>
      <c r="AJ338" s="364">
        <f t="shared" ref="AJ338" si="930">AJ337/3</f>
        <v>2</v>
      </c>
      <c r="AK338" s="364">
        <f t="shared" ref="AK338" si="931">AK337/4</f>
        <v>1</v>
      </c>
      <c r="AL338" s="364">
        <f t="shared" ref="AL338" si="932">AL337/1</f>
        <v>0</v>
      </c>
      <c r="AM338" s="364">
        <f t="shared" ref="AM338" si="933">AM337/2</f>
        <v>0</v>
      </c>
      <c r="AN338" s="364">
        <f t="shared" ref="AN338" si="934">AN337/3</f>
        <v>2</v>
      </c>
      <c r="AO338" s="364">
        <f t="shared" ref="AO338" si="935">AO337/4</f>
        <v>1</v>
      </c>
      <c r="AP338" s="364">
        <f t="shared" ref="AP338" si="936">AP337/1</f>
        <v>1</v>
      </c>
      <c r="AQ338" s="364">
        <f t="shared" ref="AQ338" si="937">AQ337/2</f>
        <v>0</v>
      </c>
      <c r="AR338" s="364">
        <f t="shared" ref="AR338" si="938">AR337/3</f>
        <v>1</v>
      </c>
      <c r="AS338" s="364">
        <f t="shared" ref="AS338" si="939">AS337/4</f>
        <v>1</v>
      </c>
      <c r="AT338" s="364">
        <f t="shared" ref="AT338" si="940">AT337/1</f>
        <v>1</v>
      </c>
      <c r="AU338" s="364">
        <f t="shared" ref="AU338" si="941">AU337/2</f>
        <v>0</v>
      </c>
      <c r="AV338" s="364">
        <f t="shared" ref="AV338" si="942">AV337/3</f>
        <v>2</v>
      </c>
      <c r="AW338" s="364">
        <f t="shared" ref="AW338" si="943">AW337/4</f>
        <v>0</v>
      </c>
      <c r="AX338" s="364">
        <f t="shared" ref="AX338" si="944">AX337/1</f>
        <v>0</v>
      </c>
      <c r="AY338" s="364">
        <f t="shared" ref="AY338" si="945">AY337/2</f>
        <v>0</v>
      </c>
      <c r="AZ338" s="364">
        <f t="shared" ref="AZ338" si="946">AZ337/3</f>
        <v>3</v>
      </c>
      <c r="BA338" s="364">
        <f t="shared" ref="BA338" si="947">BA337/4</f>
        <v>0</v>
      </c>
      <c r="BB338" s="364">
        <f t="shared" ref="BB338" si="948">BB337/1</f>
        <v>0</v>
      </c>
      <c r="BC338" s="364">
        <f t="shared" ref="BC338" si="949">BC337/2</f>
        <v>0</v>
      </c>
      <c r="BD338" s="364">
        <f t="shared" ref="BD338" si="950">BD337/3</f>
        <v>3</v>
      </c>
      <c r="BE338" s="364">
        <f t="shared" ref="BE338" si="951">BE337/4</f>
        <v>0</v>
      </c>
      <c r="BF338" s="364">
        <f t="shared" ref="BF338" si="952">BF337/1</f>
        <v>0</v>
      </c>
      <c r="BG338" s="364">
        <f t="shared" ref="BG338" si="953">BG337/2</f>
        <v>0</v>
      </c>
      <c r="BH338" s="364">
        <f t="shared" ref="BH338" si="954">BH337/3</f>
        <v>2</v>
      </c>
      <c r="BI338" s="364">
        <f t="shared" ref="BI338" si="955">BI337/4</f>
        <v>1</v>
      </c>
      <c r="BJ338" s="364">
        <f t="shared" ref="BJ338" si="956">BJ337/1</f>
        <v>0</v>
      </c>
      <c r="BK338" s="364">
        <f t="shared" ref="BK338" si="957">BK337/2</f>
        <v>0</v>
      </c>
      <c r="BL338" s="364">
        <f t="shared" ref="BL338" si="958">BL337/3</f>
        <v>2</v>
      </c>
      <c r="BM338" s="364">
        <f t="shared" ref="BM338" si="959">BM337/4</f>
        <v>1</v>
      </c>
      <c r="BN338" s="364">
        <f t="shared" ref="BN338" si="960">BN337/1</f>
        <v>0</v>
      </c>
      <c r="BO338" s="364">
        <f t="shared" ref="BO338" si="961">BO337/2</f>
        <v>0</v>
      </c>
      <c r="BP338" s="364">
        <f t="shared" ref="BP338" si="962">BP337/3</f>
        <v>3</v>
      </c>
      <c r="BQ338" s="364">
        <f t="shared" ref="BQ338" si="963">BQ337/4</f>
        <v>0</v>
      </c>
      <c r="BR338" s="364">
        <f t="shared" ref="BR338" si="964">BR337/1</f>
        <v>0</v>
      </c>
      <c r="BS338" s="364">
        <f t="shared" ref="BS338" si="965">BS337/2</f>
        <v>0</v>
      </c>
      <c r="BT338" s="364">
        <f t="shared" ref="BT338" si="966">BT337/3</f>
        <v>3</v>
      </c>
      <c r="BU338" s="364">
        <f t="shared" ref="BU338" si="967">BU337/4</f>
        <v>0</v>
      </c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</row>
    <row r="339" spans="1:122">
      <c r="R339">
        <f>SUM(R337:U337)</f>
        <v>10</v>
      </c>
      <c r="V339">
        <f>SUM(V337:Y337)</f>
        <v>9</v>
      </c>
      <c r="Z339">
        <f>SUM(Z337:AC337)</f>
        <v>8</v>
      </c>
      <c r="AD339">
        <f>SUM(AD337:AG337)</f>
        <v>10</v>
      </c>
      <c r="AH339">
        <f>SUM(AH337:AK337)</f>
        <v>10</v>
      </c>
      <c r="AL339">
        <f>SUM(AL337:AO337)</f>
        <v>10</v>
      </c>
      <c r="AP339">
        <f>SUM(AP337:AS337)</f>
        <v>8</v>
      </c>
      <c r="AT339">
        <f>SUM(AT337:AW337)</f>
        <v>7</v>
      </c>
      <c r="AX339">
        <f>SUM(AX337:BA337)</f>
        <v>9</v>
      </c>
      <c r="BB339">
        <f>SUM(BB337:BE337)</f>
        <v>9</v>
      </c>
      <c r="BF339">
        <f>SUM(BF337:BI337)</f>
        <v>10</v>
      </c>
      <c r="BJ339">
        <f>SUM(BJ337:BM337)</f>
        <v>10</v>
      </c>
      <c r="BN339">
        <f>SUM(BN337:BQ337)</f>
        <v>9</v>
      </c>
      <c r="BR339">
        <f>SUM(BR337:BU337)</f>
        <v>9</v>
      </c>
    </row>
    <row r="340" spans="1:122">
      <c r="R340">
        <v>3</v>
      </c>
      <c r="S340">
        <v>3</v>
      </c>
      <c r="T340">
        <v>3</v>
      </c>
      <c r="U340">
        <v>3</v>
      </c>
      <c r="V340">
        <v>3</v>
      </c>
      <c r="W340">
        <v>3</v>
      </c>
      <c r="X340">
        <v>3</v>
      </c>
      <c r="Y340">
        <v>3</v>
      </c>
      <c r="Z340">
        <v>3</v>
      </c>
      <c r="AA340">
        <v>3</v>
      </c>
      <c r="AB340">
        <v>3</v>
      </c>
      <c r="AC340">
        <v>3</v>
      </c>
      <c r="AD340">
        <v>3</v>
      </c>
      <c r="AE340">
        <v>3</v>
      </c>
      <c r="AF340">
        <v>3</v>
      </c>
      <c r="AG340">
        <v>3</v>
      </c>
      <c r="AH340">
        <v>3</v>
      </c>
      <c r="AI340">
        <v>3</v>
      </c>
      <c r="AJ340">
        <v>3</v>
      </c>
      <c r="AK340">
        <v>3</v>
      </c>
      <c r="AL340">
        <v>3</v>
      </c>
      <c r="AM340">
        <v>3</v>
      </c>
      <c r="AN340">
        <v>3</v>
      </c>
      <c r="AO340">
        <v>3</v>
      </c>
      <c r="AP340">
        <v>3</v>
      </c>
      <c r="AQ340">
        <v>3</v>
      </c>
      <c r="AR340">
        <v>3</v>
      </c>
      <c r="AS340">
        <v>3</v>
      </c>
      <c r="AT340">
        <v>3</v>
      </c>
      <c r="AU340">
        <v>3</v>
      </c>
      <c r="AV340">
        <v>3</v>
      </c>
      <c r="AW340">
        <v>3</v>
      </c>
      <c r="AX340">
        <v>3</v>
      </c>
      <c r="AY340">
        <v>3</v>
      </c>
      <c r="AZ340">
        <v>3</v>
      </c>
      <c r="BA340">
        <v>3</v>
      </c>
      <c r="BB340">
        <v>3</v>
      </c>
      <c r="BC340">
        <v>3</v>
      </c>
      <c r="BD340">
        <v>3</v>
      </c>
      <c r="BE340">
        <v>3</v>
      </c>
      <c r="BF340">
        <v>3</v>
      </c>
      <c r="BG340">
        <v>3</v>
      </c>
      <c r="BH340">
        <v>3</v>
      </c>
      <c r="BI340">
        <v>3</v>
      </c>
      <c r="BJ340">
        <v>3</v>
      </c>
      <c r="BK340">
        <v>3</v>
      </c>
      <c r="BL340">
        <v>3</v>
      </c>
      <c r="BM340">
        <v>3</v>
      </c>
      <c r="BN340">
        <v>3</v>
      </c>
      <c r="BO340">
        <v>3</v>
      </c>
      <c r="BP340">
        <v>3</v>
      </c>
      <c r="BQ340">
        <v>3</v>
      </c>
      <c r="BR340">
        <v>3</v>
      </c>
      <c r="BS340">
        <v>3</v>
      </c>
      <c r="BT340">
        <v>3</v>
      </c>
      <c r="BU340">
        <v>3</v>
      </c>
    </row>
    <row r="341" spans="1:122" s="30" customFormat="1">
      <c r="R341" s="30">
        <f>R338/R340*100%</f>
        <v>0</v>
      </c>
      <c r="S341" s="30">
        <f t="shared" ref="S341:BU341" si="968">S338/S340*100%</f>
        <v>0</v>
      </c>
      <c r="T341" s="30">
        <f t="shared" si="968"/>
        <v>0.66666666666666663</v>
      </c>
      <c r="U341" s="30">
        <f t="shared" si="968"/>
        <v>0.33333333333333331</v>
      </c>
      <c r="V341" s="30">
        <f t="shared" si="968"/>
        <v>0</v>
      </c>
      <c r="W341" s="30">
        <f t="shared" si="968"/>
        <v>0</v>
      </c>
      <c r="X341" s="30">
        <f t="shared" si="968"/>
        <v>1</v>
      </c>
      <c r="Y341" s="30">
        <f t="shared" si="968"/>
        <v>0</v>
      </c>
      <c r="Z341" s="30">
        <f t="shared" si="968"/>
        <v>0</v>
      </c>
      <c r="AA341" s="30">
        <f t="shared" si="968"/>
        <v>0.33333333333333331</v>
      </c>
      <c r="AB341" s="30">
        <f t="shared" si="968"/>
        <v>0.66666666666666663</v>
      </c>
      <c r="AC341" s="30">
        <f t="shared" si="968"/>
        <v>0</v>
      </c>
      <c r="AD341" s="30">
        <f t="shared" si="968"/>
        <v>0</v>
      </c>
      <c r="AE341" s="30">
        <f t="shared" si="968"/>
        <v>0</v>
      </c>
      <c r="AF341" s="30">
        <f t="shared" si="968"/>
        <v>0.66666666666666663</v>
      </c>
      <c r="AG341" s="30">
        <f t="shared" si="968"/>
        <v>0.33333333333333331</v>
      </c>
      <c r="AH341" s="30">
        <f t="shared" si="968"/>
        <v>0</v>
      </c>
      <c r="AI341" s="30">
        <f t="shared" si="968"/>
        <v>0</v>
      </c>
      <c r="AJ341" s="30">
        <f t="shared" si="968"/>
        <v>0.66666666666666663</v>
      </c>
      <c r="AK341" s="30">
        <f t="shared" si="968"/>
        <v>0.33333333333333331</v>
      </c>
      <c r="AL341" s="30">
        <f t="shared" si="968"/>
        <v>0</v>
      </c>
      <c r="AM341" s="30">
        <f t="shared" si="968"/>
        <v>0</v>
      </c>
      <c r="AN341" s="30">
        <f t="shared" si="968"/>
        <v>0.66666666666666663</v>
      </c>
      <c r="AO341" s="30">
        <f t="shared" si="968"/>
        <v>0.33333333333333331</v>
      </c>
      <c r="AP341" s="30">
        <f t="shared" si="968"/>
        <v>0.33333333333333331</v>
      </c>
      <c r="AQ341" s="30">
        <f t="shared" si="968"/>
        <v>0</v>
      </c>
      <c r="AR341" s="30">
        <f t="shared" si="968"/>
        <v>0.33333333333333331</v>
      </c>
      <c r="AS341" s="30">
        <f t="shared" si="968"/>
        <v>0.33333333333333331</v>
      </c>
      <c r="AT341" s="30">
        <f t="shared" si="968"/>
        <v>0.33333333333333331</v>
      </c>
      <c r="AU341" s="30">
        <f t="shared" si="968"/>
        <v>0</v>
      </c>
      <c r="AV341" s="30">
        <f t="shared" si="968"/>
        <v>0.66666666666666663</v>
      </c>
      <c r="AW341" s="30">
        <f t="shared" si="968"/>
        <v>0</v>
      </c>
      <c r="AX341" s="30">
        <f t="shared" si="968"/>
        <v>0</v>
      </c>
      <c r="AY341" s="30">
        <f t="shared" si="968"/>
        <v>0</v>
      </c>
      <c r="AZ341" s="30">
        <f t="shared" si="968"/>
        <v>1</v>
      </c>
      <c r="BA341" s="30">
        <f t="shared" si="968"/>
        <v>0</v>
      </c>
      <c r="BB341" s="30">
        <f t="shared" si="968"/>
        <v>0</v>
      </c>
      <c r="BC341" s="30">
        <f t="shared" si="968"/>
        <v>0</v>
      </c>
      <c r="BD341" s="30">
        <f t="shared" si="968"/>
        <v>1</v>
      </c>
      <c r="BE341" s="30">
        <f t="shared" si="968"/>
        <v>0</v>
      </c>
      <c r="BF341" s="30">
        <f t="shared" si="968"/>
        <v>0</v>
      </c>
      <c r="BG341" s="30">
        <f t="shared" si="968"/>
        <v>0</v>
      </c>
      <c r="BH341" s="30">
        <f t="shared" si="968"/>
        <v>0.66666666666666663</v>
      </c>
      <c r="BI341" s="30">
        <f t="shared" si="968"/>
        <v>0.33333333333333331</v>
      </c>
      <c r="BJ341" s="30">
        <f t="shared" si="968"/>
        <v>0</v>
      </c>
      <c r="BK341" s="30">
        <f t="shared" si="968"/>
        <v>0</v>
      </c>
      <c r="BL341" s="30">
        <f t="shared" si="968"/>
        <v>0.66666666666666663</v>
      </c>
      <c r="BM341" s="30">
        <f t="shared" si="968"/>
        <v>0.33333333333333331</v>
      </c>
      <c r="BN341" s="30">
        <f t="shared" si="968"/>
        <v>0</v>
      </c>
      <c r="BO341" s="30">
        <f t="shared" si="968"/>
        <v>0</v>
      </c>
      <c r="BP341" s="30">
        <f t="shared" si="968"/>
        <v>1</v>
      </c>
      <c r="BQ341" s="30">
        <f t="shared" si="968"/>
        <v>0</v>
      </c>
      <c r="BR341" s="30">
        <f t="shared" si="968"/>
        <v>0</v>
      </c>
      <c r="BS341" s="30">
        <f t="shared" si="968"/>
        <v>0</v>
      </c>
      <c r="BT341" s="30">
        <f t="shared" si="968"/>
        <v>1</v>
      </c>
      <c r="BU341" s="30">
        <f t="shared" si="968"/>
        <v>0</v>
      </c>
    </row>
    <row r="345" spans="1:122">
      <c r="A345" s="17">
        <v>169</v>
      </c>
      <c r="B345" s="223">
        <v>1</v>
      </c>
      <c r="C345" s="767" t="s">
        <v>323</v>
      </c>
      <c r="D345" s="18">
        <v>1</v>
      </c>
      <c r="E345" s="19"/>
      <c r="F345" s="20"/>
      <c r="G345" s="20"/>
      <c r="H345" s="20"/>
      <c r="I345" s="20"/>
      <c r="J345" s="20">
        <v>1</v>
      </c>
      <c r="K345" s="20"/>
      <c r="L345" s="20"/>
      <c r="M345" s="20"/>
      <c r="N345" s="20"/>
      <c r="O345" s="20"/>
      <c r="P345" s="19"/>
      <c r="Q345" s="19"/>
      <c r="R345" s="145"/>
      <c r="S345" s="145"/>
      <c r="T345" s="145"/>
      <c r="U345" s="145">
        <v>4</v>
      </c>
      <c r="V345" s="10"/>
      <c r="W345" s="10"/>
      <c r="X345" s="10"/>
      <c r="Y345" s="10">
        <v>4</v>
      </c>
      <c r="Z345" s="146"/>
      <c r="AA345" s="146"/>
      <c r="AB345" s="146"/>
      <c r="AC345" s="146">
        <v>4</v>
      </c>
      <c r="AD345" s="147"/>
      <c r="AE345" s="147"/>
      <c r="AF345" s="147"/>
      <c r="AG345" s="147">
        <v>4</v>
      </c>
      <c r="AH345" s="148"/>
      <c r="AI345" s="148"/>
      <c r="AJ345" s="148"/>
      <c r="AK345" s="148">
        <v>4</v>
      </c>
      <c r="AL345" s="149"/>
      <c r="AM345" s="149"/>
      <c r="AN345" s="149"/>
      <c r="AO345" s="149">
        <v>4</v>
      </c>
      <c r="AP345" s="10"/>
      <c r="AQ345" s="10"/>
      <c r="AR345" s="10">
        <v>3</v>
      </c>
      <c r="AS345" s="10"/>
      <c r="AT345" s="150"/>
      <c r="AU345" s="150"/>
      <c r="AV345" s="150"/>
      <c r="AW345" s="150">
        <v>4</v>
      </c>
      <c r="AX345" s="145"/>
      <c r="AY345" s="145"/>
      <c r="AZ345" s="145"/>
      <c r="BA345" s="145">
        <v>4</v>
      </c>
      <c r="BB345" s="10"/>
      <c r="BC345" s="10"/>
      <c r="BD345" s="10">
        <v>3</v>
      </c>
      <c r="BE345" s="10"/>
      <c r="BF345" s="146"/>
      <c r="BG345" s="146"/>
      <c r="BH345" s="146"/>
      <c r="BI345" s="146">
        <v>4</v>
      </c>
      <c r="BJ345" s="147"/>
      <c r="BK345" s="147"/>
      <c r="BL345" s="147"/>
      <c r="BM345" s="147">
        <v>4</v>
      </c>
      <c r="BN345" s="148"/>
      <c r="BO345" s="148"/>
      <c r="BP345" s="148"/>
      <c r="BQ345" s="148">
        <v>4</v>
      </c>
      <c r="BR345" s="149"/>
      <c r="BS345" s="149"/>
      <c r="BT345" s="149"/>
      <c r="BU345" s="149">
        <v>4</v>
      </c>
    </row>
    <row r="346" spans="1:122">
      <c r="A346" s="17">
        <v>170</v>
      </c>
      <c r="B346" s="223">
        <v>2</v>
      </c>
      <c r="C346" s="767"/>
      <c r="D346" s="18">
        <v>1</v>
      </c>
      <c r="E346" s="19"/>
      <c r="F346" s="20"/>
      <c r="G346" s="20"/>
      <c r="H346" s="20">
        <v>1</v>
      </c>
      <c r="I346" s="20"/>
      <c r="J346" s="20"/>
      <c r="K346" s="20"/>
      <c r="L346" s="20"/>
      <c r="M346" s="20"/>
      <c r="N346" s="20"/>
      <c r="O346" s="20"/>
      <c r="P346" s="19"/>
      <c r="Q346" s="19"/>
      <c r="R346" s="145"/>
      <c r="S346" s="145"/>
      <c r="T346" s="145"/>
      <c r="U346" s="145">
        <v>4</v>
      </c>
      <c r="V346" s="10"/>
      <c r="W346" s="10"/>
      <c r="X346" s="10">
        <v>3</v>
      </c>
      <c r="Y346" s="10"/>
      <c r="Z346" s="146"/>
      <c r="AA346" s="146"/>
      <c r="AB346" s="146"/>
      <c r="AC346" s="146">
        <v>4</v>
      </c>
      <c r="AD346" s="147"/>
      <c r="AE346" s="147"/>
      <c r="AF346" s="147"/>
      <c r="AG346" s="147">
        <v>4</v>
      </c>
      <c r="AH346" s="148"/>
      <c r="AI346" s="148"/>
      <c r="AJ346" s="148"/>
      <c r="AK346" s="148">
        <v>4</v>
      </c>
      <c r="AL346" s="149"/>
      <c r="AM346" s="149"/>
      <c r="AN346" s="149"/>
      <c r="AO346" s="149">
        <v>4</v>
      </c>
      <c r="AP346" s="10"/>
      <c r="AQ346" s="10"/>
      <c r="AR346" s="10">
        <v>3</v>
      </c>
      <c r="AS346" s="10"/>
      <c r="AT346" s="150"/>
      <c r="AU346" s="150"/>
      <c r="AV346" s="150"/>
      <c r="AW346" s="150">
        <v>4</v>
      </c>
      <c r="AX346" s="145"/>
      <c r="AY346" s="145"/>
      <c r="AZ346" s="145"/>
      <c r="BA346" s="145">
        <v>4</v>
      </c>
      <c r="BB346" s="10"/>
      <c r="BC346" s="10"/>
      <c r="BD346" s="10">
        <v>3</v>
      </c>
      <c r="BE346" s="10"/>
      <c r="BF346" s="146"/>
      <c r="BG346" s="146"/>
      <c r="BH346" s="146">
        <v>3</v>
      </c>
      <c r="BI346" s="146"/>
      <c r="BJ346" s="147"/>
      <c r="BK346" s="147"/>
      <c r="BL346" s="147"/>
      <c r="BM346" s="147">
        <v>4</v>
      </c>
      <c r="BN346" s="148"/>
      <c r="BO346" s="148"/>
      <c r="BP346" s="148"/>
      <c r="BQ346" s="148">
        <v>4</v>
      </c>
      <c r="BR346" s="149"/>
      <c r="BS346" s="149"/>
      <c r="BT346" s="149"/>
      <c r="BU346" s="149">
        <v>4</v>
      </c>
    </row>
    <row r="347" spans="1:122">
      <c r="A347" s="346">
        <v>171</v>
      </c>
      <c r="B347" s="333">
        <v>3</v>
      </c>
      <c r="C347" s="767"/>
      <c r="D347" s="326">
        <v>1</v>
      </c>
      <c r="E347" s="347"/>
      <c r="F347" s="348"/>
      <c r="G347" s="348"/>
      <c r="H347" s="348">
        <v>1</v>
      </c>
      <c r="I347" s="348"/>
      <c r="J347" s="348"/>
      <c r="K347" s="348"/>
      <c r="L347" s="348"/>
      <c r="M347" s="348"/>
      <c r="N347" s="348"/>
      <c r="O347" s="348"/>
      <c r="P347" s="347"/>
      <c r="Q347" s="347"/>
      <c r="R347" s="357"/>
      <c r="S347" s="357"/>
      <c r="T347" s="357"/>
      <c r="U347" s="357">
        <v>4</v>
      </c>
      <c r="V347" s="358"/>
      <c r="W347" s="358"/>
      <c r="X347" s="358">
        <v>3</v>
      </c>
      <c r="Y347" s="358"/>
      <c r="Z347" s="359"/>
      <c r="AA347" s="359"/>
      <c r="AB347" s="359"/>
      <c r="AC347" s="359">
        <v>4</v>
      </c>
      <c r="AD347" s="360"/>
      <c r="AE347" s="360"/>
      <c r="AF347" s="360"/>
      <c r="AG347" s="360">
        <v>4</v>
      </c>
      <c r="AH347" s="361"/>
      <c r="AI347" s="361"/>
      <c r="AJ347" s="361"/>
      <c r="AK347" s="361">
        <v>4</v>
      </c>
      <c r="AL347" s="362"/>
      <c r="AM347" s="362"/>
      <c r="AN347" s="362"/>
      <c r="AO347" s="362">
        <v>4</v>
      </c>
      <c r="AP347" s="358"/>
      <c r="AQ347" s="358"/>
      <c r="AR347" s="358">
        <v>3</v>
      </c>
      <c r="AS347" s="358"/>
      <c r="AT347" s="363"/>
      <c r="AU347" s="363"/>
      <c r="AV347" s="363"/>
      <c r="AW347" s="363">
        <v>4</v>
      </c>
      <c r="AX347" s="357"/>
      <c r="AY347" s="357"/>
      <c r="AZ347" s="357"/>
      <c r="BA347" s="357">
        <v>4</v>
      </c>
      <c r="BB347" s="358"/>
      <c r="BC347" s="358"/>
      <c r="BD347" s="358">
        <v>3</v>
      </c>
      <c r="BE347" s="358"/>
      <c r="BF347" s="359"/>
      <c r="BG347" s="359"/>
      <c r="BH347" s="359">
        <v>3</v>
      </c>
      <c r="BI347" s="359"/>
      <c r="BJ347" s="360"/>
      <c r="BK347" s="360"/>
      <c r="BL347" s="360"/>
      <c r="BM347" s="360">
        <v>4</v>
      </c>
      <c r="BN347" s="361"/>
      <c r="BO347" s="361"/>
      <c r="BP347" s="361"/>
      <c r="BQ347" s="361">
        <v>4</v>
      </c>
      <c r="BR347" s="362"/>
      <c r="BS347" s="362"/>
      <c r="BT347" s="362"/>
      <c r="BU347" s="362">
        <v>4</v>
      </c>
    </row>
    <row r="348" spans="1:122" s="356" customFormat="1">
      <c r="B348" s="364"/>
      <c r="C348" s="365"/>
      <c r="D348" s="356">
        <f>SUM(D345:D347)</f>
        <v>3</v>
      </c>
      <c r="E348" s="356">
        <f t="shared" ref="E348:BP348" si="969">SUM(E345:E347)</f>
        <v>0</v>
      </c>
      <c r="F348" s="356">
        <f t="shared" si="969"/>
        <v>0</v>
      </c>
      <c r="G348" s="356">
        <f t="shared" si="969"/>
        <v>0</v>
      </c>
      <c r="H348" s="356">
        <f t="shared" si="969"/>
        <v>2</v>
      </c>
      <c r="I348" s="356">
        <f t="shared" si="969"/>
        <v>0</v>
      </c>
      <c r="J348" s="356">
        <f t="shared" si="969"/>
        <v>1</v>
      </c>
      <c r="K348" s="356">
        <f t="shared" si="969"/>
        <v>0</v>
      </c>
      <c r="L348" s="356">
        <f t="shared" si="969"/>
        <v>0</v>
      </c>
      <c r="M348" s="356">
        <f t="shared" si="969"/>
        <v>0</v>
      </c>
      <c r="N348" s="356">
        <f t="shared" si="969"/>
        <v>0</v>
      </c>
      <c r="O348" s="356">
        <f t="shared" si="969"/>
        <v>0</v>
      </c>
      <c r="P348" s="356">
        <f t="shared" si="969"/>
        <v>0</v>
      </c>
      <c r="Q348" s="356">
        <f t="shared" si="969"/>
        <v>0</v>
      </c>
      <c r="R348" s="356">
        <f t="shared" si="969"/>
        <v>0</v>
      </c>
      <c r="S348" s="356">
        <f t="shared" si="969"/>
        <v>0</v>
      </c>
      <c r="T348" s="356">
        <f t="shared" si="969"/>
        <v>0</v>
      </c>
      <c r="U348" s="356">
        <f t="shared" si="969"/>
        <v>12</v>
      </c>
      <c r="V348" s="356">
        <f t="shared" si="969"/>
        <v>0</v>
      </c>
      <c r="W348" s="356">
        <f t="shared" si="969"/>
        <v>0</v>
      </c>
      <c r="X348" s="356">
        <f t="shared" si="969"/>
        <v>6</v>
      </c>
      <c r="Y348" s="356">
        <f t="shared" si="969"/>
        <v>4</v>
      </c>
      <c r="Z348" s="356">
        <f t="shared" si="969"/>
        <v>0</v>
      </c>
      <c r="AA348" s="356">
        <f t="shared" si="969"/>
        <v>0</v>
      </c>
      <c r="AB348" s="356">
        <f t="shared" si="969"/>
        <v>0</v>
      </c>
      <c r="AC348" s="356">
        <f t="shared" si="969"/>
        <v>12</v>
      </c>
      <c r="AD348" s="356">
        <f t="shared" si="969"/>
        <v>0</v>
      </c>
      <c r="AE348" s="356">
        <f t="shared" si="969"/>
        <v>0</v>
      </c>
      <c r="AF348" s="356">
        <f t="shared" si="969"/>
        <v>0</v>
      </c>
      <c r="AG348" s="356">
        <f t="shared" si="969"/>
        <v>12</v>
      </c>
      <c r="AH348" s="356">
        <f t="shared" si="969"/>
        <v>0</v>
      </c>
      <c r="AI348" s="356">
        <f t="shared" si="969"/>
        <v>0</v>
      </c>
      <c r="AJ348" s="356">
        <f t="shared" si="969"/>
        <v>0</v>
      </c>
      <c r="AK348" s="356">
        <f t="shared" si="969"/>
        <v>12</v>
      </c>
      <c r="AL348" s="356">
        <f t="shared" si="969"/>
        <v>0</v>
      </c>
      <c r="AM348" s="356">
        <f t="shared" si="969"/>
        <v>0</v>
      </c>
      <c r="AN348" s="356">
        <f t="shared" si="969"/>
        <v>0</v>
      </c>
      <c r="AO348" s="356">
        <f t="shared" si="969"/>
        <v>12</v>
      </c>
      <c r="AP348" s="356">
        <f t="shared" si="969"/>
        <v>0</v>
      </c>
      <c r="AQ348" s="356">
        <f t="shared" si="969"/>
        <v>0</v>
      </c>
      <c r="AR348" s="356">
        <f t="shared" si="969"/>
        <v>9</v>
      </c>
      <c r="AS348" s="356">
        <f t="shared" si="969"/>
        <v>0</v>
      </c>
      <c r="AT348" s="356">
        <f t="shared" si="969"/>
        <v>0</v>
      </c>
      <c r="AU348" s="356">
        <f t="shared" si="969"/>
        <v>0</v>
      </c>
      <c r="AV348" s="356">
        <f t="shared" si="969"/>
        <v>0</v>
      </c>
      <c r="AW348" s="356">
        <f t="shared" si="969"/>
        <v>12</v>
      </c>
      <c r="AX348" s="356">
        <f t="shared" si="969"/>
        <v>0</v>
      </c>
      <c r="AY348" s="356">
        <f t="shared" si="969"/>
        <v>0</v>
      </c>
      <c r="AZ348" s="356">
        <f t="shared" si="969"/>
        <v>0</v>
      </c>
      <c r="BA348" s="356">
        <f t="shared" si="969"/>
        <v>12</v>
      </c>
      <c r="BB348" s="356">
        <f t="shared" si="969"/>
        <v>0</v>
      </c>
      <c r="BC348" s="356">
        <f t="shared" si="969"/>
        <v>0</v>
      </c>
      <c r="BD348" s="356">
        <f t="shared" si="969"/>
        <v>9</v>
      </c>
      <c r="BE348" s="356">
        <f t="shared" si="969"/>
        <v>0</v>
      </c>
      <c r="BF348" s="356">
        <f t="shared" si="969"/>
        <v>0</v>
      </c>
      <c r="BG348" s="356">
        <f t="shared" si="969"/>
        <v>0</v>
      </c>
      <c r="BH348" s="356">
        <f t="shared" si="969"/>
        <v>6</v>
      </c>
      <c r="BI348" s="356">
        <f t="shared" si="969"/>
        <v>4</v>
      </c>
      <c r="BJ348" s="356">
        <f t="shared" si="969"/>
        <v>0</v>
      </c>
      <c r="BK348" s="356">
        <f t="shared" si="969"/>
        <v>0</v>
      </c>
      <c r="BL348" s="356">
        <f t="shared" si="969"/>
        <v>0</v>
      </c>
      <c r="BM348" s="356">
        <f t="shared" si="969"/>
        <v>12</v>
      </c>
      <c r="BN348" s="356">
        <f t="shared" si="969"/>
        <v>0</v>
      </c>
      <c r="BO348" s="356">
        <f t="shared" si="969"/>
        <v>0</v>
      </c>
      <c r="BP348" s="356">
        <f t="shared" si="969"/>
        <v>0</v>
      </c>
      <c r="BQ348" s="356">
        <f t="shared" ref="BQ348:BU348" si="970">SUM(BQ345:BQ347)</f>
        <v>12</v>
      </c>
      <c r="BR348" s="356">
        <f t="shared" si="970"/>
        <v>0</v>
      </c>
      <c r="BS348" s="356">
        <f t="shared" si="970"/>
        <v>0</v>
      </c>
      <c r="BT348" s="356">
        <f t="shared" si="970"/>
        <v>0</v>
      </c>
      <c r="BU348" s="356">
        <f t="shared" si="970"/>
        <v>12</v>
      </c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</row>
    <row r="349" spans="1:122" s="356" customFormat="1">
      <c r="B349" s="364"/>
      <c r="C349" s="365"/>
      <c r="R349" s="364">
        <f>R348/1</f>
        <v>0</v>
      </c>
      <c r="S349" s="364">
        <f>S348/2</f>
        <v>0</v>
      </c>
      <c r="T349" s="364">
        <f>T348/3</f>
        <v>0</v>
      </c>
      <c r="U349" s="364">
        <f>U348/4</f>
        <v>3</v>
      </c>
      <c r="V349" s="364">
        <f t="shared" ref="V349" si="971">V348/1</f>
        <v>0</v>
      </c>
      <c r="W349" s="364">
        <f t="shared" ref="W349" si="972">W348/2</f>
        <v>0</v>
      </c>
      <c r="X349" s="364">
        <f t="shared" ref="X349" si="973">X348/3</f>
        <v>2</v>
      </c>
      <c r="Y349" s="364">
        <f t="shared" ref="Y349" si="974">Y348/4</f>
        <v>1</v>
      </c>
      <c r="Z349" s="364">
        <f t="shared" ref="Z349" si="975">Z348/1</f>
        <v>0</v>
      </c>
      <c r="AA349" s="364">
        <f t="shared" ref="AA349" si="976">AA348/2</f>
        <v>0</v>
      </c>
      <c r="AB349" s="364">
        <f t="shared" ref="AB349" si="977">AB348/3</f>
        <v>0</v>
      </c>
      <c r="AC349" s="364">
        <f t="shared" ref="AC349" si="978">AC348/4</f>
        <v>3</v>
      </c>
      <c r="AD349" s="364">
        <f t="shared" ref="AD349" si="979">AD348/1</f>
        <v>0</v>
      </c>
      <c r="AE349" s="364">
        <f t="shared" ref="AE349" si="980">AE348/2</f>
        <v>0</v>
      </c>
      <c r="AF349" s="364">
        <f t="shared" ref="AF349" si="981">AF348/3</f>
        <v>0</v>
      </c>
      <c r="AG349" s="364">
        <f t="shared" ref="AG349" si="982">AG348/4</f>
        <v>3</v>
      </c>
      <c r="AH349" s="364">
        <f t="shared" ref="AH349" si="983">AH348/1</f>
        <v>0</v>
      </c>
      <c r="AI349" s="364">
        <f t="shared" ref="AI349" si="984">AI348/2</f>
        <v>0</v>
      </c>
      <c r="AJ349" s="364">
        <f t="shared" ref="AJ349" si="985">AJ348/3</f>
        <v>0</v>
      </c>
      <c r="AK349" s="364">
        <f t="shared" ref="AK349" si="986">AK348/4</f>
        <v>3</v>
      </c>
      <c r="AL349" s="364">
        <f t="shared" ref="AL349" si="987">AL348/1</f>
        <v>0</v>
      </c>
      <c r="AM349" s="364">
        <f t="shared" ref="AM349" si="988">AM348/2</f>
        <v>0</v>
      </c>
      <c r="AN349" s="364">
        <f t="shared" ref="AN349" si="989">AN348/3</f>
        <v>0</v>
      </c>
      <c r="AO349" s="364">
        <f t="shared" ref="AO349" si="990">AO348/4</f>
        <v>3</v>
      </c>
      <c r="AP349" s="364">
        <f t="shared" ref="AP349" si="991">AP348/1</f>
        <v>0</v>
      </c>
      <c r="AQ349" s="364">
        <f t="shared" ref="AQ349" si="992">AQ348/2</f>
        <v>0</v>
      </c>
      <c r="AR349" s="364">
        <f t="shared" ref="AR349" si="993">AR348/3</f>
        <v>3</v>
      </c>
      <c r="AS349" s="364">
        <f t="shared" ref="AS349" si="994">AS348/4</f>
        <v>0</v>
      </c>
      <c r="AT349" s="364">
        <f t="shared" ref="AT349" si="995">AT348/1</f>
        <v>0</v>
      </c>
      <c r="AU349" s="364">
        <f t="shared" ref="AU349" si="996">AU348/2</f>
        <v>0</v>
      </c>
      <c r="AV349" s="364">
        <f t="shared" ref="AV349" si="997">AV348/3</f>
        <v>0</v>
      </c>
      <c r="AW349" s="364">
        <f t="shared" ref="AW349" si="998">AW348/4</f>
        <v>3</v>
      </c>
      <c r="AX349" s="364">
        <f t="shared" ref="AX349" si="999">AX348/1</f>
        <v>0</v>
      </c>
      <c r="AY349" s="364">
        <f t="shared" ref="AY349" si="1000">AY348/2</f>
        <v>0</v>
      </c>
      <c r="AZ349" s="364">
        <f t="shared" ref="AZ349" si="1001">AZ348/3</f>
        <v>0</v>
      </c>
      <c r="BA349" s="364">
        <f t="shared" ref="BA349" si="1002">BA348/4</f>
        <v>3</v>
      </c>
      <c r="BB349" s="364">
        <f t="shared" ref="BB349" si="1003">BB348/1</f>
        <v>0</v>
      </c>
      <c r="BC349" s="364">
        <f t="shared" ref="BC349" si="1004">BC348/2</f>
        <v>0</v>
      </c>
      <c r="BD349" s="364">
        <f t="shared" ref="BD349" si="1005">BD348/3</f>
        <v>3</v>
      </c>
      <c r="BE349" s="364">
        <f t="shared" ref="BE349" si="1006">BE348/4</f>
        <v>0</v>
      </c>
      <c r="BF349" s="364">
        <f t="shared" ref="BF349" si="1007">BF348/1</f>
        <v>0</v>
      </c>
      <c r="BG349" s="364">
        <f t="shared" ref="BG349" si="1008">BG348/2</f>
        <v>0</v>
      </c>
      <c r="BH349" s="364">
        <f t="shared" ref="BH349" si="1009">BH348/3</f>
        <v>2</v>
      </c>
      <c r="BI349" s="364">
        <f t="shared" ref="BI349" si="1010">BI348/4</f>
        <v>1</v>
      </c>
      <c r="BJ349" s="364">
        <f t="shared" ref="BJ349" si="1011">BJ348/1</f>
        <v>0</v>
      </c>
      <c r="BK349" s="364">
        <f t="shared" ref="BK349" si="1012">BK348/2</f>
        <v>0</v>
      </c>
      <c r="BL349" s="364">
        <f t="shared" ref="BL349" si="1013">BL348/3</f>
        <v>0</v>
      </c>
      <c r="BM349" s="364">
        <f t="shared" ref="BM349" si="1014">BM348/4</f>
        <v>3</v>
      </c>
      <c r="BN349" s="364">
        <f t="shared" ref="BN349" si="1015">BN348/1</f>
        <v>0</v>
      </c>
      <c r="BO349" s="364">
        <f t="shared" ref="BO349" si="1016">BO348/2</f>
        <v>0</v>
      </c>
      <c r="BP349" s="364">
        <f t="shared" ref="BP349" si="1017">BP348/3</f>
        <v>0</v>
      </c>
      <c r="BQ349" s="364">
        <f t="shared" ref="BQ349" si="1018">BQ348/4</f>
        <v>3</v>
      </c>
      <c r="BR349" s="364">
        <f t="shared" ref="BR349" si="1019">BR348/1</f>
        <v>0</v>
      </c>
      <c r="BS349" s="364">
        <f t="shared" ref="BS349" si="1020">BS348/2</f>
        <v>0</v>
      </c>
      <c r="BT349" s="364">
        <f t="shared" ref="BT349" si="1021">BT348/3</f>
        <v>0</v>
      </c>
      <c r="BU349" s="364">
        <f t="shared" ref="BU349" si="1022">BU348/4</f>
        <v>3</v>
      </c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</row>
    <row r="350" spans="1:122">
      <c r="R350">
        <f>SUM(R348:U348)</f>
        <v>12</v>
      </c>
      <c r="V350">
        <f>SUM(V348:Y348)</f>
        <v>10</v>
      </c>
      <c r="Z350">
        <f>SUM(Z348:AC348)</f>
        <v>12</v>
      </c>
      <c r="AD350">
        <f>SUM(AD348:AG348)</f>
        <v>12</v>
      </c>
      <c r="AH350">
        <f>SUM(AH348:AK348)</f>
        <v>12</v>
      </c>
      <c r="AL350">
        <f>SUM(AL348:AO348)</f>
        <v>12</v>
      </c>
      <c r="AP350">
        <f>SUM(AP348:AS348)</f>
        <v>9</v>
      </c>
      <c r="AT350">
        <f>SUM(AT348:AW348)</f>
        <v>12</v>
      </c>
      <c r="AX350">
        <f>SUM(AX348:BA348)</f>
        <v>12</v>
      </c>
      <c r="BB350">
        <f>SUM(BB348:BE348)</f>
        <v>9</v>
      </c>
      <c r="BF350">
        <f>SUM(BF348:BI348)</f>
        <v>10</v>
      </c>
      <c r="BJ350">
        <f>SUM(BJ348:BM348)</f>
        <v>12</v>
      </c>
      <c r="BN350">
        <f>SUM(BN348:BQ348)</f>
        <v>12</v>
      </c>
      <c r="BR350">
        <f>SUM(BR348:BU348)</f>
        <v>12</v>
      </c>
    </row>
    <row r="351" spans="1:122">
      <c r="R351">
        <v>3</v>
      </c>
      <c r="S351">
        <v>3</v>
      </c>
      <c r="T351">
        <v>3</v>
      </c>
      <c r="U351">
        <v>3</v>
      </c>
      <c r="V351">
        <v>3</v>
      </c>
      <c r="W351">
        <v>3</v>
      </c>
      <c r="X351">
        <v>3</v>
      </c>
      <c r="Y351">
        <v>3</v>
      </c>
      <c r="Z351">
        <v>3</v>
      </c>
      <c r="AA351">
        <v>3</v>
      </c>
      <c r="AB351">
        <v>3</v>
      </c>
      <c r="AC351">
        <v>3</v>
      </c>
      <c r="AD351">
        <v>3</v>
      </c>
      <c r="AE351">
        <v>3</v>
      </c>
      <c r="AF351">
        <v>3</v>
      </c>
      <c r="AG351">
        <v>3</v>
      </c>
      <c r="AH351">
        <v>3</v>
      </c>
      <c r="AI351">
        <v>3</v>
      </c>
      <c r="AJ351">
        <v>3</v>
      </c>
      <c r="AK351">
        <v>3</v>
      </c>
      <c r="AL351">
        <v>3</v>
      </c>
      <c r="AM351">
        <v>3</v>
      </c>
      <c r="AN351">
        <v>3</v>
      </c>
      <c r="AO351">
        <v>3</v>
      </c>
      <c r="AP351">
        <v>3</v>
      </c>
      <c r="AQ351">
        <v>3</v>
      </c>
      <c r="AR351">
        <v>3</v>
      </c>
      <c r="AS351">
        <v>3</v>
      </c>
      <c r="AT351">
        <v>3</v>
      </c>
      <c r="AU351">
        <v>3</v>
      </c>
      <c r="AV351">
        <v>3</v>
      </c>
      <c r="AW351">
        <v>3</v>
      </c>
      <c r="AX351">
        <v>3</v>
      </c>
      <c r="AY351">
        <v>3</v>
      </c>
      <c r="AZ351">
        <v>3</v>
      </c>
      <c r="BA351">
        <v>3</v>
      </c>
      <c r="BB351">
        <v>3</v>
      </c>
      <c r="BC351">
        <v>3</v>
      </c>
      <c r="BD351">
        <v>3</v>
      </c>
      <c r="BE351">
        <v>3</v>
      </c>
      <c r="BF351">
        <v>3</v>
      </c>
      <c r="BG351">
        <v>3</v>
      </c>
      <c r="BH351">
        <v>3</v>
      </c>
      <c r="BI351">
        <v>3</v>
      </c>
      <c r="BJ351">
        <v>3</v>
      </c>
      <c r="BK351">
        <v>3</v>
      </c>
      <c r="BL351">
        <v>3</v>
      </c>
      <c r="BM351">
        <v>3</v>
      </c>
      <c r="BN351">
        <v>3</v>
      </c>
      <c r="BO351">
        <v>3</v>
      </c>
      <c r="BP351">
        <v>3</v>
      </c>
      <c r="BQ351">
        <v>3</v>
      </c>
      <c r="BR351">
        <v>3</v>
      </c>
      <c r="BS351">
        <v>3</v>
      </c>
      <c r="BT351">
        <v>3</v>
      </c>
      <c r="BU351">
        <v>3</v>
      </c>
    </row>
    <row r="352" spans="1:122" s="30" customFormat="1">
      <c r="R352" s="30">
        <f>R349/R351*100%</f>
        <v>0</v>
      </c>
      <c r="S352" s="30">
        <f t="shared" ref="S352:BU352" si="1023">S349/S351*100%</f>
        <v>0</v>
      </c>
      <c r="T352" s="30">
        <f t="shared" si="1023"/>
        <v>0</v>
      </c>
      <c r="U352" s="30">
        <f t="shared" si="1023"/>
        <v>1</v>
      </c>
      <c r="V352" s="30">
        <f t="shared" si="1023"/>
        <v>0</v>
      </c>
      <c r="W352" s="30">
        <f t="shared" si="1023"/>
        <v>0</v>
      </c>
      <c r="X352" s="30">
        <f t="shared" si="1023"/>
        <v>0.66666666666666663</v>
      </c>
      <c r="Y352" s="30">
        <f t="shared" si="1023"/>
        <v>0.33333333333333331</v>
      </c>
      <c r="Z352" s="30">
        <f t="shared" si="1023"/>
        <v>0</v>
      </c>
      <c r="AA352" s="30">
        <f t="shared" si="1023"/>
        <v>0</v>
      </c>
      <c r="AB352" s="30">
        <f t="shared" si="1023"/>
        <v>0</v>
      </c>
      <c r="AC352" s="30">
        <f t="shared" si="1023"/>
        <v>1</v>
      </c>
      <c r="AD352" s="30">
        <f t="shared" si="1023"/>
        <v>0</v>
      </c>
      <c r="AE352" s="30">
        <f t="shared" si="1023"/>
        <v>0</v>
      </c>
      <c r="AF352" s="30">
        <f t="shared" si="1023"/>
        <v>0</v>
      </c>
      <c r="AG352" s="30">
        <f t="shared" si="1023"/>
        <v>1</v>
      </c>
      <c r="AH352" s="30">
        <f t="shared" si="1023"/>
        <v>0</v>
      </c>
      <c r="AI352" s="30">
        <f t="shared" si="1023"/>
        <v>0</v>
      </c>
      <c r="AJ352" s="30">
        <f t="shared" si="1023"/>
        <v>0</v>
      </c>
      <c r="AK352" s="30">
        <f t="shared" si="1023"/>
        <v>1</v>
      </c>
      <c r="AL352" s="30">
        <f t="shared" si="1023"/>
        <v>0</v>
      </c>
      <c r="AM352" s="30">
        <f t="shared" si="1023"/>
        <v>0</v>
      </c>
      <c r="AN352" s="30">
        <f t="shared" si="1023"/>
        <v>0</v>
      </c>
      <c r="AO352" s="30">
        <f t="shared" si="1023"/>
        <v>1</v>
      </c>
      <c r="AP352" s="30">
        <f t="shared" si="1023"/>
        <v>0</v>
      </c>
      <c r="AQ352" s="30">
        <f t="shared" si="1023"/>
        <v>0</v>
      </c>
      <c r="AR352" s="30">
        <f t="shared" si="1023"/>
        <v>1</v>
      </c>
      <c r="AS352" s="30">
        <f t="shared" si="1023"/>
        <v>0</v>
      </c>
      <c r="AT352" s="30">
        <f t="shared" si="1023"/>
        <v>0</v>
      </c>
      <c r="AU352" s="30">
        <f t="shared" si="1023"/>
        <v>0</v>
      </c>
      <c r="AV352" s="30">
        <f t="shared" si="1023"/>
        <v>0</v>
      </c>
      <c r="AW352" s="30">
        <f t="shared" si="1023"/>
        <v>1</v>
      </c>
      <c r="AX352" s="30">
        <f t="shared" si="1023"/>
        <v>0</v>
      </c>
      <c r="AY352" s="30">
        <f t="shared" si="1023"/>
        <v>0</v>
      </c>
      <c r="AZ352" s="30">
        <f t="shared" si="1023"/>
        <v>0</v>
      </c>
      <c r="BA352" s="30">
        <f t="shared" si="1023"/>
        <v>1</v>
      </c>
      <c r="BB352" s="30">
        <f t="shared" si="1023"/>
        <v>0</v>
      </c>
      <c r="BC352" s="30">
        <f t="shared" si="1023"/>
        <v>0</v>
      </c>
      <c r="BD352" s="30">
        <f t="shared" si="1023"/>
        <v>1</v>
      </c>
      <c r="BE352" s="30">
        <f t="shared" si="1023"/>
        <v>0</v>
      </c>
      <c r="BF352" s="30">
        <f t="shared" si="1023"/>
        <v>0</v>
      </c>
      <c r="BG352" s="30">
        <f t="shared" si="1023"/>
        <v>0</v>
      </c>
      <c r="BH352" s="30">
        <f t="shared" si="1023"/>
        <v>0.66666666666666663</v>
      </c>
      <c r="BI352" s="30">
        <f t="shared" si="1023"/>
        <v>0.33333333333333331</v>
      </c>
      <c r="BJ352" s="30">
        <f t="shared" si="1023"/>
        <v>0</v>
      </c>
      <c r="BK352" s="30">
        <f t="shared" si="1023"/>
        <v>0</v>
      </c>
      <c r="BL352" s="30">
        <f t="shared" si="1023"/>
        <v>0</v>
      </c>
      <c r="BM352" s="30">
        <f t="shared" si="1023"/>
        <v>1</v>
      </c>
      <c r="BN352" s="30">
        <f t="shared" si="1023"/>
        <v>0</v>
      </c>
      <c r="BO352" s="30">
        <f t="shared" si="1023"/>
        <v>0</v>
      </c>
      <c r="BP352" s="30">
        <f t="shared" si="1023"/>
        <v>0</v>
      </c>
      <c r="BQ352" s="30">
        <f t="shared" si="1023"/>
        <v>1</v>
      </c>
      <c r="BR352" s="30">
        <f t="shared" si="1023"/>
        <v>0</v>
      </c>
      <c r="BS352" s="30">
        <f t="shared" si="1023"/>
        <v>0</v>
      </c>
      <c r="BT352" s="30">
        <f t="shared" si="1023"/>
        <v>0</v>
      </c>
      <c r="BU352" s="30">
        <f t="shared" si="1023"/>
        <v>1</v>
      </c>
    </row>
    <row r="356" spans="1:122">
      <c r="A356" s="17">
        <v>172</v>
      </c>
      <c r="B356" s="324">
        <v>1</v>
      </c>
      <c r="C356" s="769" t="s">
        <v>314</v>
      </c>
      <c r="D356" s="18">
        <v>1</v>
      </c>
      <c r="E356" s="19"/>
      <c r="F356" s="20"/>
      <c r="G356" s="20">
        <v>1</v>
      </c>
      <c r="H356" s="20"/>
      <c r="I356" s="20"/>
      <c r="J356" s="20"/>
      <c r="K356" s="20"/>
      <c r="L356" s="20"/>
      <c r="M356" s="20"/>
      <c r="N356" s="20"/>
      <c r="O356" s="20"/>
      <c r="P356" s="19"/>
      <c r="Q356" s="19"/>
      <c r="R356" s="145"/>
      <c r="S356" s="145"/>
      <c r="T356" s="145"/>
      <c r="U356" s="145">
        <v>4</v>
      </c>
      <c r="V356" s="10"/>
      <c r="W356" s="10"/>
      <c r="X356" s="10"/>
      <c r="Y356" s="10">
        <v>4</v>
      </c>
      <c r="Z356" s="146"/>
      <c r="AA356" s="146"/>
      <c r="AB356" s="146">
        <v>3</v>
      </c>
      <c r="AC356" s="146"/>
      <c r="AD356" s="147"/>
      <c r="AE356" s="147"/>
      <c r="AF356" s="147"/>
      <c r="AG356" s="147">
        <v>4</v>
      </c>
      <c r="AH356" s="148"/>
      <c r="AI356" s="148"/>
      <c r="AJ356" s="148"/>
      <c r="AK356" s="148">
        <v>4</v>
      </c>
      <c r="AL356" s="149"/>
      <c r="AM356" s="149"/>
      <c r="AN356" s="149"/>
      <c r="AO356" s="149">
        <v>4</v>
      </c>
      <c r="AP356" s="10"/>
      <c r="AQ356" s="10"/>
      <c r="AR356" s="10"/>
      <c r="AS356" s="10">
        <v>4</v>
      </c>
      <c r="AT356" s="150"/>
      <c r="AU356" s="150"/>
      <c r="AV356" s="150"/>
      <c r="AW356" s="150">
        <v>4</v>
      </c>
      <c r="AX356" s="145"/>
      <c r="AY356" s="145"/>
      <c r="AZ356" s="145"/>
      <c r="BA356" s="145">
        <v>4</v>
      </c>
      <c r="BB356" s="10"/>
      <c r="BC356" s="10"/>
      <c r="BD356" s="10"/>
      <c r="BE356" s="10">
        <v>4</v>
      </c>
      <c r="BF356" s="146"/>
      <c r="BG356" s="146"/>
      <c r="BH356" s="146"/>
      <c r="BI356" s="146">
        <v>4</v>
      </c>
      <c r="BJ356" s="147"/>
      <c r="BK356" s="147"/>
      <c r="BL356" s="147"/>
      <c r="BM356" s="147">
        <v>4</v>
      </c>
      <c r="BN356" s="148"/>
      <c r="BO356" s="148"/>
      <c r="BP356" s="148"/>
      <c r="BQ356" s="148">
        <v>4</v>
      </c>
      <c r="BR356" s="149"/>
      <c r="BS356" s="149"/>
      <c r="BT356" s="149"/>
      <c r="BU356" s="149">
        <v>4</v>
      </c>
    </row>
    <row r="357" spans="1:122">
      <c r="A357" s="17">
        <v>173</v>
      </c>
      <c r="B357" s="324">
        <v>2</v>
      </c>
      <c r="C357" s="769"/>
      <c r="D357" s="18">
        <v>1</v>
      </c>
      <c r="E357" s="19"/>
      <c r="F357" s="20">
        <v>1</v>
      </c>
      <c r="G357" s="20"/>
      <c r="H357" s="20"/>
      <c r="I357" s="20"/>
      <c r="J357" s="20"/>
      <c r="K357" s="20"/>
      <c r="L357" s="20"/>
      <c r="M357" s="20"/>
      <c r="N357" s="20"/>
      <c r="O357" s="20"/>
      <c r="P357" s="19"/>
      <c r="Q357" s="19"/>
      <c r="R357" s="145"/>
      <c r="S357" s="145"/>
      <c r="T357" s="145">
        <v>3</v>
      </c>
      <c r="U357" s="145"/>
      <c r="V357" s="10"/>
      <c r="W357" s="10"/>
      <c r="X357" s="10"/>
      <c r="Y357" s="10">
        <v>4</v>
      </c>
      <c r="Z357" s="146"/>
      <c r="AA357" s="146"/>
      <c r="AB357" s="146">
        <v>3</v>
      </c>
      <c r="AC357" s="146"/>
      <c r="AD357" s="147"/>
      <c r="AE357" s="147"/>
      <c r="AF357" s="147">
        <v>3</v>
      </c>
      <c r="AG357" s="147"/>
      <c r="AH357" s="148"/>
      <c r="AI357" s="148"/>
      <c r="AJ357" s="148">
        <v>3</v>
      </c>
      <c r="AK357" s="148"/>
      <c r="AL357" s="149"/>
      <c r="AM357" s="149"/>
      <c r="AN357" s="149"/>
      <c r="AO357" s="149">
        <v>4</v>
      </c>
      <c r="AP357" s="10"/>
      <c r="AQ357" s="10"/>
      <c r="AR357" s="10">
        <v>3</v>
      </c>
      <c r="AS357" s="10"/>
      <c r="AT357" s="150"/>
      <c r="AU357" s="150"/>
      <c r="AV357" s="150">
        <v>3</v>
      </c>
      <c r="AW357" s="150"/>
      <c r="AX357" s="145"/>
      <c r="AY357" s="145"/>
      <c r="AZ357" s="145">
        <v>3</v>
      </c>
      <c r="BA357" s="145"/>
      <c r="BB357" s="10"/>
      <c r="BC357" s="10"/>
      <c r="BD357" s="10">
        <v>3</v>
      </c>
      <c r="BE357" s="10"/>
      <c r="BF357" s="146"/>
      <c r="BG357" s="146"/>
      <c r="BH357" s="146">
        <v>3</v>
      </c>
      <c r="BI357" s="146"/>
      <c r="BJ357" s="147"/>
      <c r="BK357" s="147"/>
      <c r="BL357" s="147">
        <v>3</v>
      </c>
      <c r="BM357" s="147"/>
      <c r="BN357" s="148"/>
      <c r="BO357" s="148"/>
      <c r="BP357" s="148"/>
      <c r="BQ357" s="148">
        <v>4</v>
      </c>
      <c r="BR357" s="149"/>
      <c r="BS357" s="149"/>
      <c r="BT357" s="149"/>
      <c r="BU357" s="149">
        <v>4</v>
      </c>
    </row>
    <row r="358" spans="1:122">
      <c r="A358" s="346">
        <v>174</v>
      </c>
      <c r="B358" s="343">
        <v>3</v>
      </c>
      <c r="C358" s="769"/>
      <c r="D358" s="326">
        <v>1</v>
      </c>
      <c r="E358" s="347"/>
      <c r="F358" s="348"/>
      <c r="G358" s="348"/>
      <c r="H358" s="348">
        <v>1</v>
      </c>
      <c r="I358" s="348"/>
      <c r="J358" s="348"/>
      <c r="K358" s="348"/>
      <c r="L358" s="348"/>
      <c r="M358" s="348"/>
      <c r="N358" s="348"/>
      <c r="O358" s="348"/>
      <c r="P358" s="347"/>
      <c r="Q358" s="347"/>
      <c r="R358" s="357">
        <v>1</v>
      </c>
      <c r="S358" s="357"/>
      <c r="T358" s="357"/>
      <c r="U358" s="357"/>
      <c r="V358" s="358"/>
      <c r="W358" s="358"/>
      <c r="X358" s="358">
        <v>3</v>
      </c>
      <c r="Y358" s="358"/>
      <c r="Z358" s="359"/>
      <c r="AA358" s="359"/>
      <c r="AB358" s="359">
        <v>3</v>
      </c>
      <c r="AC358" s="359"/>
      <c r="AD358" s="360"/>
      <c r="AE358" s="360"/>
      <c r="AF358" s="360">
        <v>3</v>
      </c>
      <c r="AG358" s="360"/>
      <c r="AH358" s="361"/>
      <c r="AI358" s="361"/>
      <c r="AJ358" s="361">
        <v>3</v>
      </c>
      <c r="AK358" s="361"/>
      <c r="AL358" s="362"/>
      <c r="AM358" s="362"/>
      <c r="AN358" s="362">
        <v>3</v>
      </c>
      <c r="AO358" s="362"/>
      <c r="AP358" s="358"/>
      <c r="AQ358" s="358"/>
      <c r="AR358" s="358">
        <v>3</v>
      </c>
      <c r="AS358" s="358"/>
      <c r="AT358" s="363"/>
      <c r="AU358" s="363"/>
      <c r="AV358" s="363">
        <v>3</v>
      </c>
      <c r="AW358" s="363"/>
      <c r="AX358" s="357"/>
      <c r="AY358" s="357"/>
      <c r="AZ358" s="357">
        <v>3</v>
      </c>
      <c r="BA358" s="357"/>
      <c r="BB358" s="358"/>
      <c r="BC358" s="358"/>
      <c r="BD358" s="358">
        <v>3</v>
      </c>
      <c r="BE358" s="358"/>
      <c r="BF358" s="359"/>
      <c r="BG358" s="359"/>
      <c r="BH358" s="359">
        <v>3</v>
      </c>
      <c r="BI358" s="359"/>
      <c r="BJ358" s="360"/>
      <c r="BK358" s="360"/>
      <c r="BL358" s="360">
        <v>3</v>
      </c>
      <c r="BM358" s="360"/>
      <c r="BN358" s="361"/>
      <c r="BO358" s="361"/>
      <c r="BP358" s="361">
        <v>3</v>
      </c>
      <c r="BQ358" s="361"/>
      <c r="BR358" s="362"/>
      <c r="BS358" s="362"/>
      <c r="BT358" s="362">
        <v>3</v>
      </c>
      <c r="BU358" s="362"/>
    </row>
    <row r="359" spans="1:122" s="356" customFormat="1">
      <c r="B359" s="364"/>
      <c r="C359" s="365"/>
      <c r="D359" s="356">
        <f>SUM(D356:D358)</f>
        <v>3</v>
      </c>
      <c r="E359" s="356">
        <f t="shared" ref="E359:BP359" si="1024">SUM(E356:E358)</f>
        <v>0</v>
      </c>
      <c r="F359" s="356">
        <f t="shared" si="1024"/>
        <v>1</v>
      </c>
      <c r="G359" s="356">
        <f t="shared" si="1024"/>
        <v>1</v>
      </c>
      <c r="H359" s="356">
        <f t="shared" si="1024"/>
        <v>1</v>
      </c>
      <c r="I359" s="356">
        <f t="shared" si="1024"/>
        <v>0</v>
      </c>
      <c r="J359" s="356">
        <f t="shared" si="1024"/>
        <v>0</v>
      </c>
      <c r="K359" s="356">
        <f t="shared" si="1024"/>
        <v>0</v>
      </c>
      <c r="L359" s="356">
        <f t="shared" si="1024"/>
        <v>0</v>
      </c>
      <c r="M359" s="356">
        <f t="shared" si="1024"/>
        <v>0</v>
      </c>
      <c r="N359" s="356">
        <f t="shared" si="1024"/>
        <v>0</v>
      </c>
      <c r="O359" s="356">
        <f t="shared" si="1024"/>
        <v>0</v>
      </c>
      <c r="P359" s="356">
        <f t="shared" si="1024"/>
        <v>0</v>
      </c>
      <c r="Q359" s="356">
        <f t="shared" si="1024"/>
        <v>0</v>
      </c>
      <c r="R359" s="356">
        <f t="shared" si="1024"/>
        <v>1</v>
      </c>
      <c r="S359" s="356">
        <f t="shared" si="1024"/>
        <v>0</v>
      </c>
      <c r="T359" s="356">
        <f t="shared" si="1024"/>
        <v>3</v>
      </c>
      <c r="U359" s="356">
        <f t="shared" si="1024"/>
        <v>4</v>
      </c>
      <c r="V359" s="356">
        <f t="shared" si="1024"/>
        <v>0</v>
      </c>
      <c r="W359" s="356">
        <f t="shared" si="1024"/>
        <v>0</v>
      </c>
      <c r="X359" s="356">
        <f t="shared" si="1024"/>
        <v>3</v>
      </c>
      <c r="Y359" s="356">
        <f t="shared" si="1024"/>
        <v>8</v>
      </c>
      <c r="Z359" s="356">
        <f t="shared" si="1024"/>
        <v>0</v>
      </c>
      <c r="AA359" s="356">
        <f t="shared" si="1024"/>
        <v>0</v>
      </c>
      <c r="AB359" s="356">
        <f t="shared" si="1024"/>
        <v>9</v>
      </c>
      <c r="AC359" s="356">
        <f t="shared" si="1024"/>
        <v>0</v>
      </c>
      <c r="AD359" s="356">
        <f t="shared" si="1024"/>
        <v>0</v>
      </c>
      <c r="AE359" s="356">
        <f t="shared" si="1024"/>
        <v>0</v>
      </c>
      <c r="AF359" s="356">
        <f t="shared" si="1024"/>
        <v>6</v>
      </c>
      <c r="AG359" s="356">
        <f t="shared" si="1024"/>
        <v>4</v>
      </c>
      <c r="AH359" s="356">
        <f t="shared" si="1024"/>
        <v>0</v>
      </c>
      <c r="AI359" s="356">
        <f t="shared" si="1024"/>
        <v>0</v>
      </c>
      <c r="AJ359" s="356">
        <f t="shared" si="1024"/>
        <v>6</v>
      </c>
      <c r="AK359" s="356">
        <f t="shared" si="1024"/>
        <v>4</v>
      </c>
      <c r="AL359" s="356">
        <f t="shared" si="1024"/>
        <v>0</v>
      </c>
      <c r="AM359" s="356">
        <f t="shared" si="1024"/>
        <v>0</v>
      </c>
      <c r="AN359" s="356">
        <f t="shared" si="1024"/>
        <v>3</v>
      </c>
      <c r="AO359" s="356">
        <f t="shared" si="1024"/>
        <v>8</v>
      </c>
      <c r="AP359" s="356">
        <f t="shared" si="1024"/>
        <v>0</v>
      </c>
      <c r="AQ359" s="356">
        <f t="shared" si="1024"/>
        <v>0</v>
      </c>
      <c r="AR359" s="356">
        <f t="shared" si="1024"/>
        <v>6</v>
      </c>
      <c r="AS359" s="356">
        <f t="shared" si="1024"/>
        <v>4</v>
      </c>
      <c r="AT359" s="356">
        <f t="shared" si="1024"/>
        <v>0</v>
      </c>
      <c r="AU359" s="356">
        <f t="shared" si="1024"/>
        <v>0</v>
      </c>
      <c r="AV359" s="356">
        <f t="shared" si="1024"/>
        <v>6</v>
      </c>
      <c r="AW359" s="356">
        <f t="shared" si="1024"/>
        <v>4</v>
      </c>
      <c r="AX359" s="356">
        <f t="shared" si="1024"/>
        <v>0</v>
      </c>
      <c r="AY359" s="356">
        <f t="shared" si="1024"/>
        <v>0</v>
      </c>
      <c r="AZ359" s="356">
        <f t="shared" si="1024"/>
        <v>6</v>
      </c>
      <c r="BA359" s="356">
        <f t="shared" si="1024"/>
        <v>4</v>
      </c>
      <c r="BB359" s="356">
        <f t="shared" si="1024"/>
        <v>0</v>
      </c>
      <c r="BC359" s="356">
        <f t="shared" si="1024"/>
        <v>0</v>
      </c>
      <c r="BD359" s="356">
        <f t="shared" si="1024"/>
        <v>6</v>
      </c>
      <c r="BE359" s="356">
        <f t="shared" si="1024"/>
        <v>4</v>
      </c>
      <c r="BF359" s="356">
        <f t="shared" si="1024"/>
        <v>0</v>
      </c>
      <c r="BG359" s="356">
        <f t="shared" si="1024"/>
        <v>0</v>
      </c>
      <c r="BH359" s="356">
        <f t="shared" si="1024"/>
        <v>6</v>
      </c>
      <c r="BI359" s="356">
        <f t="shared" si="1024"/>
        <v>4</v>
      </c>
      <c r="BJ359" s="356">
        <f t="shared" si="1024"/>
        <v>0</v>
      </c>
      <c r="BK359" s="356">
        <f t="shared" si="1024"/>
        <v>0</v>
      </c>
      <c r="BL359" s="356">
        <f t="shared" si="1024"/>
        <v>6</v>
      </c>
      <c r="BM359" s="356">
        <f t="shared" si="1024"/>
        <v>4</v>
      </c>
      <c r="BN359" s="356">
        <f t="shared" si="1024"/>
        <v>0</v>
      </c>
      <c r="BO359" s="356">
        <f t="shared" si="1024"/>
        <v>0</v>
      </c>
      <c r="BP359" s="356">
        <f t="shared" si="1024"/>
        <v>3</v>
      </c>
      <c r="BQ359" s="356">
        <f t="shared" ref="BQ359:BU359" si="1025">SUM(BQ356:BQ358)</f>
        <v>8</v>
      </c>
      <c r="BR359" s="356">
        <f t="shared" si="1025"/>
        <v>0</v>
      </c>
      <c r="BS359" s="356">
        <f t="shared" si="1025"/>
        <v>0</v>
      </c>
      <c r="BT359" s="356">
        <f t="shared" si="1025"/>
        <v>3</v>
      </c>
      <c r="BU359" s="356">
        <f t="shared" si="1025"/>
        <v>8</v>
      </c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</row>
    <row r="360" spans="1:122" s="356" customFormat="1">
      <c r="B360" s="364"/>
      <c r="C360" s="365"/>
      <c r="R360" s="364">
        <f>R359/1</f>
        <v>1</v>
      </c>
      <c r="S360" s="364">
        <f>S359/2</f>
        <v>0</v>
      </c>
      <c r="T360" s="364">
        <f>T359/3</f>
        <v>1</v>
      </c>
      <c r="U360" s="364">
        <f>U359/4</f>
        <v>1</v>
      </c>
      <c r="V360" s="364">
        <f t="shared" ref="V360" si="1026">V359/1</f>
        <v>0</v>
      </c>
      <c r="W360" s="364">
        <f t="shared" ref="W360" si="1027">W359/2</f>
        <v>0</v>
      </c>
      <c r="X360" s="364">
        <f t="shared" ref="X360" si="1028">X359/3</f>
        <v>1</v>
      </c>
      <c r="Y360" s="364">
        <f t="shared" ref="Y360" si="1029">Y359/4</f>
        <v>2</v>
      </c>
      <c r="Z360" s="364">
        <f t="shared" ref="Z360" si="1030">Z359/1</f>
        <v>0</v>
      </c>
      <c r="AA360" s="364">
        <f t="shared" ref="AA360" si="1031">AA359/2</f>
        <v>0</v>
      </c>
      <c r="AB360" s="364">
        <f t="shared" ref="AB360" si="1032">AB359/3</f>
        <v>3</v>
      </c>
      <c r="AC360" s="364">
        <f t="shared" ref="AC360" si="1033">AC359/4</f>
        <v>0</v>
      </c>
      <c r="AD360" s="364">
        <f t="shared" ref="AD360" si="1034">AD359/1</f>
        <v>0</v>
      </c>
      <c r="AE360" s="364">
        <f t="shared" ref="AE360" si="1035">AE359/2</f>
        <v>0</v>
      </c>
      <c r="AF360" s="364">
        <f t="shared" ref="AF360" si="1036">AF359/3</f>
        <v>2</v>
      </c>
      <c r="AG360" s="364">
        <f t="shared" ref="AG360" si="1037">AG359/4</f>
        <v>1</v>
      </c>
      <c r="AH360" s="364">
        <f t="shared" ref="AH360" si="1038">AH359/1</f>
        <v>0</v>
      </c>
      <c r="AI360" s="364">
        <f t="shared" ref="AI360" si="1039">AI359/2</f>
        <v>0</v>
      </c>
      <c r="AJ360" s="364">
        <f t="shared" ref="AJ360" si="1040">AJ359/3</f>
        <v>2</v>
      </c>
      <c r="AK360" s="364">
        <f t="shared" ref="AK360" si="1041">AK359/4</f>
        <v>1</v>
      </c>
      <c r="AL360" s="364">
        <f t="shared" ref="AL360" si="1042">AL359/1</f>
        <v>0</v>
      </c>
      <c r="AM360" s="364">
        <f t="shared" ref="AM360" si="1043">AM359/2</f>
        <v>0</v>
      </c>
      <c r="AN360" s="364">
        <f t="shared" ref="AN360" si="1044">AN359/3</f>
        <v>1</v>
      </c>
      <c r="AO360" s="364">
        <f t="shared" ref="AO360" si="1045">AO359/4</f>
        <v>2</v>
      </c>
      <c r="AP360" s="364">
        <f t="shared" ref="AP360" si="1046">AP359/1</f>
        <v>0</v>
      </c>
      <c r="AQ360" s="364">
        <f t="shared" ref="AQ360" si="1047">AQ359/2</f>
        <v>0</v>
      </c>
      <c r="AR360" s="364">
        <f t="shared" ref="AR360" si="1048">AR359/3</f>
        <v>2</v>
      </c>
      <c r="AS360" s="364">
        <f t="shared" ref="AS360" si="1049">AS359/4</f>
        <v>1</v>
      </c>
      <c r="AT360" s="364">
        <f t="shared" ref="AT360" si="1050">AT359/1</f>
        <v>0</v>
      </c>
      <c r="AU360" s="364">
        <f t="shared" ref="AU360" si="1051">AU359/2</f>
        <v>0</v>
      </c>
      <c r="AV360" s="364">
        <f t="shared" ref="AV360" si="1052">AV359/3</f>
        <v>2</v>
      </c>
      <c r="AW360" s="364">
        <f t="shared" ref="AW360" si="1053">AW359/4</f>
        <v>1</v>
      </c>
      <c r="AX360" s="364">
        <f t="shared" ref="AX360" si="1054">AX359/1</f>
        <v>0</v>
      </c>
      <c r="AY360" s="364">
        <f t="shared" ref="AY360" si="1055">AY359/2</f>
        <v>0</v>
      </c>
      <c r="AZ360" s="364">
        <f t="shared" ref="AZ360" si="1056">AZ359/3</f>
        <v>2</v>
      </c>
      <c r="BA360" s="364">
        <f t="shared" ref="BA360" si="1057">BA359/4</f>
        <v>1</v>
      </c>
      <c r="BB360" s="364">
        <f t="shared" ref="BB360" si="1058">BB359/1</f>
        <v>0</v>
      </c>
      <c r="BC360" s="364">
        <f t="shared" ref="BC360" si="1059">BC359/2</f>
        <v>0</v>
      </c>
      <c r="BD360" s="364">
        <f t="shared" ref="BD360" si="1060">BD359/3</f>
        <v>2</v>
      </c>
      <c r="BE360" s="364">
        <f t="shared" ref="BE360" si="1061">BE359/4</f>
        <v>1</v>
      </c>
      <c r="BF360" s="364">
        <f t="shared" ref="BF360" si="1062">BF359/1</f>
        <v>0</v>
      </c>
      <c r="BG360" s="364">
        <f t="shared" ref="BG360" si="1063">BG359/2</f>
        <v>0</v>
      </c>
      <c r="BH360" s="364">
        <f t="shared" ref="BH360" si="1064">BH359/3</f>
        <v>2</v>
      </c>
      <c r="BI360" s="364">
        <f t="shared" ref="BI360" si="1065">BI359/4</f>
        <v>1</v>
      </c>
      <c r="BJ360" s="364">
        <f t="shared" ref="BJ360" si="1066">BJ359/1</f>
        <v>0</v>
      </c>
      <c r="BK360" s="364">
        <f t="shared" ref="BK360" si="1067">BK359/2</f>
        <v>0</v>
      </c>
      <c r="BL360" s="364">
        <f t="shared" ref="BL360" si="1068">BL359/3</f>
        <v>2</v>
      </c>
      <c r="BM360" s="364">
        <f t="shared" ref="BM360" si="1069">BM359/4</f>
        <v>1</v>
      </c>
      <c r="BN360" s="364">
        <f t="shared" ref="BN360" si="1070">BN359/1</f>
        <v>0</v>
      </c>
      <c r="BO360" s="364">
        <f t="shared" ref="BO360" si="1071">BO359/2</f>
        <v>0</v>
      </c>
      <c r="BP360" s="364">
        <f t="shared" ref="BP360" si="1072">BP359/3</f>
        <v>1</v>
      </c>
      <c r="BQ360" s="364">
        <f t="shared" ref="BQ360" si="1073">BQ359/4</f>
        <v>2</v>
      </c>
      <c r="BR360" s="364">
        <f t="shared" ref="BR360" si="1074">BR359/1</f>
        <v>0</v>
      </c>
      <c r="BS360" s="364">
        <f t="shared" ref="BS360" si="1075">BS359/2</f>
        <v>0</v>
      </c>
      <c r="BT360" s="364">
        <f t="shared" ref="BT360" si="1076">BT359/3</f>
        <v>1</v>
      </c>
      <c r="BU360" s="364">
        <f t="shared" ref="BU360" si="1077">BU359/4</f>
        <v>2</v>
      </c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</row>
    <row r="361" spans="1:122">
      <c r="R361">
        <f>SUM(R359:U359)</f>
        <v>8</v>
      </c>
      <c r="V361">
        <f>SUM(V359:Y359)</f>
        <v>11</v>
      </c>
      <c r="Z361">
        <f>SUM(Z359:AC359)</f>
        <v>9</v>
      </c>
      <c r="AD361">
        <f>SUM(AD359:AG359)</f>
        <v>10</v>
      </c>
      <c r="AH361">
        <f>SUM(AH359:AK359)</f>
        <v>10</v>
      </c>
      <c r="AL361">
        <f>SUM(AL359:AO359)</f>
        <v>11</v>
      </c>
      <c r="AP361">
        <f>SUM(AP359:AS359)</f>
        <v>10</v>
      </c>
      <c r="AT361">
        <f>SUM(AT359:AW359)</f>
        <v>10</v>
      </c>
      <c r="AX361">
        <f>SUM(AX359:BA359)</f>
        <v>10</v>
      </c>
      <c r="BB361">
        <f>SUM(BB359:BE359)</f>
        <v>10</v>
      </c>
      <c r="BF361">
        <f>SUM(BF359:BI359)</f>
        <v>10</v>
      </c>
      <c r="BJ361">
        <f>SUM(BJ359:BM359)</f>
        <v>10</v>
      </c>
      <c r="BN361">
        <f>SUM(BN359:BQ359)</f>
        <v>11</v>
      </c>
      <c r="BR361">
        <f>SUM(BR359:BU359)</f>
        <v>11</v>
      </c>
    </row>
    <row r="362" spans="1:122">
      <c r="R362">
        <v>3</v>
      </c>
      <c r="S362">
        <v>3</v>
      </c>
      <c r="T362">
        <v>3</v>
      </c>
      <c r="U362">
        <v>3</v>
      </c>
      <c r="V362">
        <v>3</v>
      </c>
      <c r="W362">
        <v>3</v>
      </c>
      <c r="X362">
        <v>3</v>
      </c>
      <c r="Y362">
        <v>3</v>
      </c>
      <c r="Z362">
        <v>3</v>
      </c>
      <c r="AA362">
        <v>3</v>
      </c>
      <c r="AB362">
        <v>3</v>
      </c>
      <c r="AC362">
        <v>3</v>
      </c>
      <c r="AD362">
        <v>3</v>
      </c>
      <c r="AE362">
        <v>3</v>
      </c>
      <c r="AF362">
        <v>3</v>
      </c>
      <c r="AG362">
        <v>3</v>
      </c>
      <c r="AH362">
        <v>3</v>
      </c>
      <c r="AI362">
        <v>3</v>
      </c>
      <c r="AJ362">
        <v>3</v>
      </c>
      <c r="AK362">
        <v>3</v>
      </c>
      <c r="AL362">
        <v>3</v>
      </c>
      <c r="AM362">
        <v>3</v>
      </c>
      <c r="AN362">
        <v>3</v>
      </c>
      <c r="AO362">
        <v>3</v>
      </c>
      <c r="AP362">
        <v>3</v>
      </c>
      <c r="AQ362">
        <v>3</v>
      </c>
      <c r="AR362">
        <v>3</v>
      </c>
      <c r="AS362">
        <v>3</v>
      </c>
      <c r="AT362">
        <v>3</v>
      </c>
      <c r="AU362">
        <v>3</v>
      </c>
      <c r="AV362">
        <v>3</v>
      </c>
      <c r="AW362">
        <v>3</v>
      </c>
      <c r="AX362">
        <v>3</v>
      </c>
      <c r="AY362">
        <v>3</v>
      </c>
      <c r="AZ362">
        <v>3</v>
      </c>
      <c r="BA362">
        <v>3</v>
      </c>
      <c r="BB362">
        <v>3</v>
      </c>
      <c r="BC362">
        <v>3</v>
      </c>
      <c r="BD362">
        <v>3</v>
      </c>
      <c r="BE362">
        <v>3</v>
      </c>
      <c r="BF362">
        <v>3</v>
      </c>
      <c r="BG362">
        <v>3</v>
      </c>
      <c r="BH362">
        <v>3</v>
      </c>
      <c r="BI362">
        <v>3</v>
      </c>
      <c r="BJ362">
        <v>3</v>
      </c>
      <c r="BK362">
        <v>3</v>
      </c>
      <c r="BL362">
        <v>3</v>
      </c>
      <c r="BM362">
        <v>3</v>
      </c>
      <c r="BN362">
        <v>3</v>
      </c>
      <c r="BO362">
        <v>3</v>
      </c>
      <c r="BP362">
        <v>3</v>
      </c>
      <c r="BQ362">
        <v>3</v>
      </c>
      <c r="BR362">
        <v>3</v>
      </c>
      <c r="BS362">
        <v>3</v>
      </c>
      <c r="BT362">
        <v>3</v>
      </c>
      <c r="BU362">
        <v>3</v>
      </c>
    </row>
    <row r="363" spans="1:122" s="30" customFormat="1">
      <c r="R363" s="30">
        <f>R360/R362*100%</f>
        <v>0.33333333333333331</v>
      </c>
      <c r="S363" s="30">
        <f t="shared" ref="S363:BU363" si="1078">S360/S362*100%</f>
        <v>0</v>
      </c>
      <c r="T363" s="30">
        <f t="shared" si="1078"/>
        <v>0.33333333333333331</v>
      </c>
      <c r="U363" s="30">
        <f t="shared" si="1078"/>
        <v>0.33333333333333331</v>
      </c>
      <c r="V363" s="30">
        <f t="shared" si="1078"/>
        <v>0</v>
      </c>
      <c r="W363" s="30">
        <f t="shared" si="1078"/>
        <v>0</v>
      </c>
      <c r="X363" s="30">
        <f t="shared" si="1078"/>
        <v>0.33333333333333331</v>
      </c>
      <c r="Y363" s="30">
        <f t="shared" si="1078"/>
        <v>0.66666666666666663</v>
      </c>
      <c r="Z363" s="30">
        <f t="shared" si="1078"/>
        <v>0</v>
      </c>
      <c r="AA363" s="30">
        <f t="shared" si="1078"/>
        <v>0</v>
      </c>
      <c r="AB363" s="30">
        <f t="shared" si="1078"/>
        <v>1</v>
      </c>
      <c r="AC363" s="30">
        <f t="shared" si="1078"/>
        <v>0</v>
      </c>
      <c r="AD363" s="30">
        <f t="shared" si="1078"/>
        <v>0</v>
      </c>
      <c r="AE363" s="30">
        <f t="shared" si="1078"/>
        <v>0</v>
      </c>
      <c r="AF363" s="30">
        <f t="shared" si="1078"/>
        <v>0.66666666666666663</v>
      </c>
      <c r="AG363" s="30">
        <f t="shared" si="1078"/>
        <v>0.33333333333333331</v>
      </c>
      <c r="AH363" s="30">
        <f t="shared" si="1078"/>
        <v>0</v>
      </c>
      <c r="AI363" s="30">
        <f t="shared" si="1078"/>
        <v>0</v>
      </c>
      <c r="AJ363" s="30">
        <f t="shared" si="1078"/>
        <v>0.66666666666666663</v>
      </c>
      <c r="AK363" s="30">
        <f t="shared" si="1078"/>
        <v>0.33333333333333331</v>
      </c>
      <c r="AL363" s="30">
        <f t="shared" si="1078"/>
        <v>0</v>
      </c>
      <c r="AM363" s="30">
        <f t="shared" si="1078"/>
        <v>0</v>
      </c>
      <c r="AN363" s="30">
        <f t="shared" si="1078"/>
        <v>0.33333333333333331</v>
      </c>
      <c r="AO363" s="30">
        <f t="shared" si="1078"/>
        <v>0.66666666666666663</v>
      </c>
      <c r="AP363" s="30">
        <f t="shared" si="1078"/>
        <v>0</v>
      </c>
      <c r="AQ363" s="30">
        <f t="shared" si="1078"/>
        <v>0</v>
      </c>
      <c r="AR363" s="30">
        <f t="shared" si="1078"/>
        <v>0.66666666666666663</v>
      </c>
      <c r="AS363" s="30">
        <f t="shared" si="1078"/>
        <v>0.33333333333333331</v>
      </c>
      <c r="AT363" s="30">
        <f t="shared" si="1078"/>
        <v>0</v>
      </c>
      <c r="AU363" s="30">
        <f t="shared" si="1078"/>
        <v>0</v>
      </c>
      <c r="AV363" s="30">
        <f t="shared" si="1078"/>
        <v>0.66666666666666663</v>
      </c>
      <c r="AW363" s="30">
        <f t="shared" si="1078"/>
        <v>0.33333333333333331</v>
      </c>
      <c r="AX363" s="30">
        <f t="shared" si="1078"/>
        <v>0</v>
      </c>
      <c r="AY363" s="30">
        <f t="shared" si="1078"/>
        <v>0</v>
      </c>
      <c r="AZ363" s="30">
        <f t="shared" si="1078"/>
        <v>0.66666666666666663</v>
      </c>
      <c r="BA363" s="30">
        <f t="shared" si="1078"/>
        <v>0.33333333333333331</v>
      </c>
      <c r="BB363" s="30">
        <f t="shared" si="1078"/>
        <v>0</v>
      </c>
      <c r="BC363" s="30">
        <f t="shared" si="1078"/>
        <v>0</v>
      </c>
      <c r="BD363" s="30">
        <f t="shared" si="1078"/>
        <v>0.66666666666666663</v>
      </c>
      <c r="BE363" s="30">
        <f t="shared" si="1078"/>
        <v>0.33333333333333331</v>
      </c>
      <c r="BF363" s="30">
        <f t="shared" si="1078"/>
        <v>0</v>
      </c>
      <c r="BG363" s="30">
        <f t="shared" si="1078"/>
        <v>0</v>
      </c>
      <c r="BH363" s="30">
        <f t="shared" si="1078"/>
        <v>0.66666666666666663</v>
      </c>
      <c r="BI363" s="30">
        <f t="shared" si="1078"/>
        <v>0.33333333333333331</v>
      </c>
      <c r="BJ363" s="30">
        <f t="shared" si="1078"/>
        <v>0</v>
      </c>
      <c r="BK363" s="30">
        <f t="shared" si="1078"/>
        <v>0</v>
      </c>
      <c r="BL363" s="30">
        <f t="shared" si="1078"/>
        <v>0.66666666666666663</v>
      </c>
      <c r="BM363" s="30">
        <f t="shared" si="1078"/>
        <v>0.33333333333333331</v>
      </c>
      <c r="BN363" s="30">
        <f t="shared" si="1078"/>
        <v>0</v>
      </c>
      <c r="BO363" s="30">
        <f t="shared" si="1078"/>
        <v>0</v>
      </c>
      <c r="BP363" s="30">
        <f t="shared" si="1078"/>
        <v>0.33333333333333331</v>
      </c>
      <c r="BQ363" s="30">
        <f t="shared" si="1078"/>
        <v>0.66666666666666663</v>
      </c>
      <c r="BR363" s="30">
        <f t="shared" si="1078"/>
        <v>0</v>
      </c>
      <c r="BS363" s="30">
        <f t="shared" si="1078"/>
        <v>0</v>
      </c>
      <c r="BT363" s="30">
        <f t="shared" si="1078"/>
        <v>0.33333333333333331</v>
      </c>
      <c r="BU363" s="30">
        <f t="shared" si="1078"/>
        <v>0.66666666666666663</v>
      </c>
    </row>
    <row r="367" spans="1:122">
      <c r="A367" s="17">
        <v>175</v>
      </c>
      <c r="B367" s="183">
        <v>1</v>
      </c>
      <c r="C367" s="628" t="s">
        <v>317</v>
      </c>
      <c r="D367" s="18">
        <v>1</v>
      </c>
      <c r="E367" s="19"/>
      <c r="F367" s="20">
        <v>1</v>
      </c>
      <c r="G367" s="20"/>
      <c r="H367" s="20"/>
      <c r="I367" s="20"/>
      <c r="J367" s="20"/>
      <c r="K367" s="20"/>
      <c r="L367" s="20"/>
      <c r="M367" s="20"/>
      <c r="N367" s="20"/>
      <c r="O367" s="20"/>
      <c r="P367" s="19"/>
      <c r="Q367" s="19"/>
      <c r="R367" s="145"/>
      <c r="S367" s="145"/>
      <c r="T367" s="145">
        <v>3</v>
      </c>
      <c r="U367" s="145"/>
      <c r="V367" s="10"/>
      <c r="W367" s="10"/>
      <c r="X367" s="10">
        <v>3</v>
      </c>
      <c r="Y367" s="10"/>
      <c r="Z367" s="146"/>
      <c r="AA367" s="146"/>
      <c r="AB367" s="146"/>
      <c r="AC367" s="146">
        <v>4</v>
      </c>
      <c r="AD367" s="147"/>
      <c r="AE367" s="147"/>
      <c r="AF367" s="147">
        <v>3</v>
      </c>
      <c r="AG367" s="147"/>
      <c r="AH367" s="148"/>
      <c r="AI367" s="148"/>
      <c r="AJ367" s="148">
        <v>3</v>
      </c>
      <c r="AK367" s="148"/>
      <c r="AL367" s="149"/>
      <c r="AM367" s="149"/>
      <c r="AN367" s="149">
        <v>3</v>
      </c>
      <c r="AO367" s="149"/>
      <c r="AP367" s="10"/>
      <c r="AQ367" s="10"/>
      <c r="AR367" s="10">
        <v>3</v>
      </c>
      <c r="AS367" s="10"/>
      <c r="AT367" s="150"/>
      <c r="AU367" s="150"/>
      <c r="AV367" s="150">
        <v>3</v>
      </c>
      <c r="AW367" s="150"/>
      <c r="AX367" s="145"/>
      <c r="AY367" s="145"/>
      <c r="AZ367" s="145">
        <v>3</v>
      </c>
      <c r="BA367" s="145"/>
      <c r="BB367" s="10"/>
      <c r="BC367" s="10"/>
      <c r="BD367" s="10">
        <v>3</v>
      </c>
      <c r="BE367" s="10"/>
      <c r="BF367" s="146"/>
      <c r="BG367" s="146"/>
      <c r="BH367" s="146">
        <v>3</v>
      </c>
      <c r="BI367" s="146"/>
      <c r="BJ367" s="147"/>
      <c r="BK367" s="147"/>
      <c r="BL367" s="147"/>
      <c r="BM367" s="147">
        <v>4</v>
      </c>
      <c r="BN367" s="148"/>
      <c r="BO367" s="148"/>
      <c r="BP367" s="148">
        <v>3</v>
      </c>
      <c r="BQ367" s="148"/>
      <c r="BR367" s="149"/>
      <c r="BS367" s="149"/>
      <c r="BT367" s="149">
        <v>3</v>
      </c>
      <c r="BU367" s="149"/>
    </row>
    <row r="368" spans="1:122">
      <c r="A368" s="17">
        <v>176</v>
      </c>
      <c r="B368" s="183">
        <v>2</v>
      </c>
      <c r="C368" s="629"/>
      <c r="D368" s="18"/>
      <c r="E368" s="19">
        <v>1</v>
      </c>
      <c r="F368" s="20"/>
      <c r="G368" s="20"/>
      <c r="H368" s="20">
        <v>1</v>
      </c>
      <c r="I368" s="20"/>
      <c r="J368" s="20"/>
      <c r="K368" s="20"/>
      <c r="L368" s="20"/>
      <c r="M368" s="20"/>
      <c r="N368" s="20"/>
      <c r="O368" s="20"/>
      <c r="P368" s="19"/>
      <c r="Q368" s="19"/>
      <c r="R368" s="145"/>
      <c r="S368" s="145"/>
      <c r="T368" s="145">
        <v>3</v>
      </c>
      <c r="U368" s="145"/>
      <c r="V368" s="10"/>
      <c r="W368" s="10"/>
      <c r="X368" s="10">
        <v>3</v>
      </c>
      <c r="Y368" s="10"/>
      <c r="Z368" s="146"/>
      <c r="AA368" s="146"/>
      <c r="AB368" s="146">
        <v>3</v>
      </c>
      <c r="AC368" s="146"/>
      <c r="AD368" s="147"/>
      <c r="AE368" s="147"/>
      <c r="AF368" s="147">
        <v>3</v>
      </c>
      <c r="AG368" s="147"/>
      <c r="AH368" s="148"/>
      <c r="AI368" s="148"/>
      <c r="AJ368" s="148">
        <v>3</v>
      </c>
      <c r="AK368" s="148"/>
      <c r="AL368" s="149"/>
      <c r="AM368" s="149"/>
      <c r="AN368" s="149">
        <v>3</v>
      </c>
      <c r="AO368" s="149"/>
      <c r="AP368" s="10"/>
      <c r="AQ368" s="10"/>
      <c r="AR368" s="10">
        <v>3</v>
      </c>
      <c r="AS368" s="10"/>
      <c r="AT368" s="150"/>
      <c r="AU368" s="150"/>
      <c r="AV368" s="150">
        <v>3</v>
      </c>
      <c r="AW368" s="150"/>
      <c r="AX368" s="145"/>
      <c r="AY368" s="145"/>
      <c r="AZ368" s="145">
        <v>3</v>
      </c>
      <c r="BA368" s="145"/>
      <c r="BB368" s="10"/>
      <c r="BC368" s="10"/>
      <c r="BD368" s="10">
        <v>3</v>
      </c>
      <c r="BE368" s="10"/>
      <c r="BF368" s="146"/>
      <c r="BG368" s="146"/>
      <c r="BH368" s="146">
        <v>3</v>
      </c>
      <c r="BI368" s="146"/>
      <c r="BJ368" s="147"/>
      <c r="BK368" s="147"/>
      <c r="BL368" s="147"/>
      <c r="BM368" s="147">
        <v>4</v>
      </c>
      <c r="BN368" s="148"/>
      <c r="BO368" s="148"/>
      <c r="BP368" s="148">
        <v>3</v>
      </c>
      <c r="BQ368" s="148"/>
      <c r="BR368" s="149"/>
      <c r="BS368" s="149"/>
      <c r="BT368" s="149">
        <v>3</v>
      </c>
      <c r="BU368" s="149"/>
    </row>
    <row r="369" spans="1:122">
      <c r="A369" s="17">
        <v>177</v>
      </c>
      <c r="B369" s="183">
        <v>3</v>
      </c>
      <c r="C369" s="629"/>
      <c r="D369" s="18">
        <v>1</v>
      </c>
      <c r="E369" s="19"/>
      <c r="F369" s="20"/>
      <c r="G369" s="20"/>
      <c r="H369" s="20">
        <v>1</v>
      </c>
      <c r="I369" s="20"/>
      <c r="J369" s="20"/>
      <c r="K369" s="20"/>
      <c r="L369" s="20"/>
      <c r="M369" s="20"/>
      <c r="N369" s="20"/>
      <c r="O369" s="20"/>
      <c r="P369" s="19"/>
      <c r="Q369" s="19"/>
      <c r="R369" s="145"/>
      <c r="S369" s="145"/>
      <c r="T369" s="145"/>
      <c r="U369" s="145">
        <v>4</v>
      </c>
      <c r="V369" s="10"/>
      <c r="W369" s="10"/>
      <c r="X369" s="10">
        <v>3</v>
      </c>
      <c r="Y369" s="10"/>
      <c r="Z369" s="146"/>
      <c r="AA369" s="146"/>
      <c r="AB369" s="146">
        <v>3</v>
      </c>
      <c r="AC369" s="146"/>
      <c r="AD369" s="147"/>
      <c r="AE369" s="147"/>
      <c r="AF369" s="147">
        <v>3</v>
      </c>
      <c r="AG369" s="147"/>
      <c r="AH369" s="148"/>
      <c r="AI369" s="148"/>
      <c r="AJ369" s="148">
        <v>3</v>
      </c>
      <c r="AK369" s="148"/>
      <c r="AL369" s="149"/>
      <c r="AM369" s="149"/>
      <c r="AN369" s="149">
        <v>3</v>
      </c>
      <c r="AO369" s="149"/>
      <c r="AP369" s="10"/>
      <c r="AQ369" s="10"/>
      <c r="AR369" s="10">
        <v>3</v>
      </c>
      <c r="AS369" s="10"/>
      <c r="AT369" s="150"/>
      <c r="AU369" s="150"/>
      <c r="AV369" s="150">
        <v>3</v>
      </c>
      <c r="AW369" s="150"/>
      <c r="AX369" s="145"/>
      <c r="AY369" s="145"/>
      <c r="AZ369" s="145">
        <v>3</v>
      </c>
      <c r="BA369" s="145"/>
      <c r="BB369" s="10"/>
      <c r="BC369" s="10"/>
      <c r="BD369" s="10">
        <v>3</v>
      </c>
      <c r="BE369" s="10"/>
      <c r="BF369" s="146"/>
      <c r="BG369" s="146"/>
      <c r="BH369" s="146">
        <v>3</v>
      </c>
      <c r="BI369" s="146"/>
      <c r="BJ369" s="147"/>
      <c r="BK369" s="147"/>
      <c r="BL369" s="147">
        <v>3</v>
      </c>
      <c r="BM369" s="147"/>
      <c r="BN369" s="148"/>
      <c r="BO369" s="148"/>
      <c r="BP369" s="148">
        <v>3</v>
      </c>
      <c r="BQ369" s="148"/>
      <c r="BR369" s="149"/>
      <c r="BS369" s="149"/>
      <c r="BT369" s="149">
        <v>3</v>
      </c>
      <c r="BU369" s="149"/>
    </row>
    <row r="370" spans="1:122">
      <c r="A370" s="17">
        <v>178</v>
      </c>
      <c r="B370" s="183">
        <v>4</v>
      </c>
      <c r="C370" s="629"/>
      <c r="D370" s="18">
        <v>1</v>
      </c>
      <c r="E370" s="19"/>
      <c r="F370" s="20"/>
      <c r="G370" s="20"/>
      <c r="H370" s="20">
        <v>1</v>
      </c>
      <c r="I370" s="20"/>
      <c r="J370" s="20"/>
      <c r="K370" s="20"/>
      <c r="L370" s="20"/>
      <c r="M370" s="20"/>
      <c r="N370" s="20"/>
      <c r="O370" s="20"/>
      <c r="P370" s="19"/>
      <c r="Q370" s="19"/>
      <c r="R370" s="145"/>
      <c r="S370" s="145"/>
      <c r="T370" s="145">
        <v>3</v>
      </c>
      <c r="U370" s="145"/>
      <c r="V370" s="10"/>
      <c r="W370" s="10"/>
      <c r="X370" s="10"/>
      <c r="Y370" s="10">
        <v>4</v>
      </c>
      <c r="Z370" s="146"/>
      <c r="AA370" s="146"/>
      <c r="AB370" s="146">
        <v>3</v>
      </c>
      <c r="AC370" s="146"/>
      <c r="AD370" s="147"/>
      <c r="AE370" s="147"/>
      <c r="AF370" s="147">
        <v>3</v>
      </c>
      <c r="AG370" s="147"/>
      <c r="AH370" s="148"/>
      <c r="AI370" s="148"/>
      <c r="AJ370" s="148">
        <v>3</v>
      </c>
      <c r="AK370" s="148"/>
      <c r="AL370" s="149"/>
      <c r="AM370" s="149"/>
      <c r="AN370" s="149">
        <v>3</v>
      </c>
      <c r="AO370" s="149"/>
      <c r="AP370" s="10"/>
      <c r="AQ370" s="10"/>
      <c r="AR370" s="10">
        <v>3</v>
      </c>
      <c r="AS370" s="10"/>
      <c r="AT370" s="150"/>
      <c r="AU370" s="150"/>
      <c r="AV370" s="150">
        <v>3</v>
      </c>
      <c r="AW370" s="150"/>
      <c r="AX370" s="145"/>
      <c r="AY370" s="145"/>
      <c r="AZ370" s="145">
        <v>3</v>
      </c>
      <c r="BA370" s="145"/>
      <c r="BB370" s="10"/>
      <c r="BC370" s="10"/>
      <c r="BD370" s="10">
        <v>3</v>
      </c>
      <c r="BE370" s="10"/>
      <c r="BF370" s="146"/>
      <c r="BG370" s="146"/>
      <c r="BH370" s="146">
        <v>3</v>
      </c>
      <c r="BI370" s="146"/>
      <c r="BJ370" s="147"/>
      <c r="BK370" s="147"/>
      <c r="BL370" s="147">
        <v>3</v>
      </c>
      <c r="BM370" s="147"/>
      <c r="BN370" s="148"/>
      <c r="BO370" s="148"/>
      <c r="BP370" s="148">
        <v>3</v>
      </c>
      <c r="BQ370" s="148"/>
      <c r="BR370" s="149"/>
      <c r="BS370" s="149"/>
      <c r="BT370" s="149">
        <v>3</v>
      </c>
      <c r="BU370" s="149"/>
    </row>
    <row r="371" spans="1:122">
      <c r="A371" s="17">
        <v>179</v>
      </c>
      <c r="B371" s="183">
        <v>5</v>
      </c>
      <c r="C371" s="629"/>
      <c r="D371" s="18"/>
      <c r="E371" s="19">
        <v>1</v>
      </c>
      <c r="F371" s="20"/>
      <c r="G371" s="20"/>
      <c r="H371" s="20"/>
      <c r="I371" s="20"/>
      <c r="J371" s="20">
        <v>1</v>
      </c>
      <c r="K371" s="20"/>
      <c r="L371" s="20"/>
      <c r="M371" s="20"/>
      <c r="N371" s="20"/>
      <c r="O371" s="20"/>
      <c r="P371" s="19"/>
      <c r="Q371" s="19"/>
      <c r="R371" s="145"/>
      <c r="S371" s="145"/>
      <c r="T371" s="145">
        <v>3</v>
      </c>
      <c r="U371" s="145"/>
      <c r="V371" s="10"/>
      <c r="W371" s="10"/>
      <c r="X371" s="10">
        <v>3</v>
      </c>
      <c r="Y371" s="10"/>
      <c r="Z371" s="146"/>
      <c r="AA371" s="146"/>
      <c r="AB371" s="146">
        <v>3</v>
      </c>
      <c r="AC371" s="146"/>
      <c r="AD371" s="147"/>
      <c r="AE371" s="147"/>
      <c r="AF371" s="147">
        <v>3</v>
      </c>
      <c r="AG371" s="147"/>
      <c r="AH371" s="148"/>
      <c r="AI371" s="148"/>
      <c r="AJ371" s="148">
        <v>3</v>
      </c>
      <c r="AK371" s="148"/>
      <c r="AL371" s="149"/>
      <c r="AM371" s="149"/>
      <c r="AN371" s="149">
        <v>3</v>
      </c>
      <c r="AO371" s="149"/>
      <c r="AP371" s="10"/>
      <c r="AQ371" s="10"/>
      <c r="AR371" s="10">
        <v>3</v>
      </c>
      <c r="AS371" s="10"/>
      <c r="AT371" s="150"/>
      <c r="AU371" s="150"/>
      <c r="AV371" s="150">
        <v>3</v>
      </c>
      <c r="AW371" s="150"/>
      <c r="AX371" s="145"/>
      <c r="AY371" s="145"/>
      <c r="AZ371" s="145">
        <v>3</v>
      </c>
      <c r="BA371" s="145"/>
      <c r="BB371" s="10"/>
      <c r="BC371" s="10"/>
      <c r="BD371" s="10">
        <v>3</v>
      </c>
      <c r="BE371" s="10"/>
      <c r="BF371" s="146"/>
      <c r="BG371" s="146"/>
      <c r="BH371" s="146">
        <v>3</v>
      </c>
      <c r="BI371" s="146"/>
      <c r="BJ371" s="147"/>
      <c r="BK371" s="147"/>
      <c r="BL371" s="147">
        <v>3</v>
      </c>
      <c r="BM371" s="147"/>
      <c r="BN371" s="148"/>
      <c r="BO371" s="148"/>
      <c r="BP371" s="148">
        <v>3</v>
      </c>
      <c r="BQ371" s="148"/>
      <c r="BR371" s="149"/>
      <c r="BS371" s="149"/>
      <c r="BT371" s="149">
        <v>3</v>
      </c>
      <c r="BU371" s="149"/>
    </row>
    <row r="372" spans="1:122">
      <c r="A372" s="17">
        <v>180</v>
      </c>
      <c r="B372" s="183">
        <v>6</v>
      </c>
      <c r="C372" s="629"/>
      <c r="D372" s="18"/>
      <c r="E372" s="19">
        <v>1</v>
      </c>
      <c r="F372" s="20"/>
      <c r="G372" s="20"/>
      <c r="H372" s="20"/>
      <c r="I372" s="20"/>
      <c r="J372" s="20">
        <v>1</v>
      </c>
      <c r="K372" s="20"/>
      <c r="L372" s="20"/>
      <c r="M372" s="20"/>
      <c r="N372" s="20"/>
      <c r="O372" s="20"/>
      <c r="P372" s="19"/>
      <c r="Q372" s="19"/>
      <c r="R372" s="145"/>
      <c r="S372" s="145"/>
      <c r="T372" s="145">
        <v>3</v>
      </c>
      <c r="U372" s="145"/>
      <c r="V372" s="10"/>
      <c r="W372" s="10"/>
      <c r="X372" s="10">
        <v>3</v>
      </c>
      <c r="Y372" s="10"/>
      <c r="Z372" s="146"/>
      <c r="AA372" s="146"/>
      <c r="AB372" s="146"/>
      <c r="AC372" s="146">
        <v>4</v>
      </c>
      <c r="AD372" s="147"/>
      <c r="AE372" s="147"/>
      <c r="AF372" s="147">
        <v>3</v>
      </c>
      <c r="AG372" s="147"/>
      <c r="AH372" s="148"/>
      <c r="AI372" s="148"/>
      <c r="AJ372" s="148">
        <v>3</v>
      </c>
      <c r="AK372" s="148"/>
      <c r="AL372" s="149"/>
      <c r="AM372" s="149"/>
      <c r="AN372" s="149"/>
      <c r="AO372" s="149">
        <v>4</v>
      </c>
      <c r="AP372" s="10"/>
      <c r="AQ372" s="10"/>
      <c r="AR372" s="10">
        <v>3</v>
      </c>
      <c r="AS372" s="10"/>
      <c r="AT372" s="150"/>
      <c r="AU372" s="150"/>
      <c r="AV372" s="150">
        <v>3</v>
      </c>
      <c r="AW372" s="150"/>
      <c r="AX372" s="145"/>
      <c r="AY372" s="145"/>
      <c r="AZ372" s="145"/>
      <c r="BA372" s="145">
        <v>4</v>
      </c>
      <c r="BB372" s="10"/>
      <c r="BC372" s="10"/>
      <c r="BD372" s="10">
        <v>3</v>
      </c>
      <c r="BE372" s="10"/>
      <c r="BF372" s="146"/>
      <c r="BG372" s="146"/>
      <c r="BH372" s="146">
        <v>3</v>
      </c>
      <c r="BI372" s="146"/>
      <c r="BJ372" s="147"/>
      <c r="BK372" s="147"/>
      <c r="BL372" s="147">
        <v>3</v>
      </c>
      <c r="BM372" s="147"/>
      <c r="BN372" s="148"/>
      <c r="BO372" s="148"/>
      <c r="BP372" s="148"/>
      <c r="BQ372" s="148">
        <v>4</v>
      </c>
      <c r="BR372" s="149"/>
      <c r="BS372" s="149"/>
      <c r="BT372" s="149">
        <v>3</v>
      </c>
      <c r="BU372" s="149"/>
    </row>
    <row r="373" spans="1:122">
      <c r="A373" s="17">
        <v>181</v>
      </c>
      <c r="B373" s="183">
        <v>7</v>
      </c>
      <c r="C373" s="629"/>
      <c r="D373" s="18">
        <v>1</v>
      </c>
      <c r="E373" s="19"/>
      <c r="F373" s="20">
        <v>1</v>
      </c>
      <c r="G373" s="20"/>
      <c r="H373" s="20"/>
      <c r="I373" s="20"/>
      <c r="J373" s="20"/>
      <c r="K373" s="20"/>
      <c r="L373" s="20"/>
      <c r="M373" s="20"/>
      <c r="N373" s="20"/>
      <c r="O373" s="20"/>
      <c r="P373" s="19"/>
      <c r="Q373" s="19"/>
      <c r="R373" s="145">
        <v>1</v>
      </c>
      <c r="S373" s="145"/>
      <c r="T373" s="145"/>
      <c r="U373" s="145"/>
      <c r="V373" s="10"/>
      <c r="W373" s="10"/>
      <c r="X373" s="10">
        <v>3</v>
      </c>
      <c r="Y373" s="10"/>
      <c r="Z373" s="146"/>
      <c r="AA373" s="146"/>
      <c r="AB373" s="146">
        <v>3</v>
      </c>
      <c r="AC373" s="146"/>
      <c r="AD373" s="147"/>
      <c r="AE373" s="147"/>
      <c r="AF373" s="147">
        <v>3</v>
      </c>
      <c r="AG373" s="147"/>
      <c r="AH373" s="148"/>
      <c r="AI373" s="148"/>
      <c r="AJ373" s="148"/>
      <c r="AK373" s="148">
        <v>4</v>
      </c>
      <c r="AL373" s="149"/>
      <c r="AM373" s="149"/>
      <c r="AN373" s="149"/>
      <c r="AO373" s="149">
        <v>4</v>
      </c>
      <c r="AP373" s="10"/>
      <c r="AQ373" s="10"/>
      <c r="AR373" s="10"/>
      <c r="AS373" s="10">
        <v>4</v>
      </c>
      <c r="AT373" s="150"/>
      <c r="AU373" s="150"/>
      <c r="AV373" s="150"/>
      <c r="AW373" s="150">
        <v>4</v>
      </c>
      <c r="AX373" s="145"/>
      <c r="AY373" s="145"/>
      <c r="AZ373" s="145"/>
      <c r="BA373" s="145">
        <v>4</v>
      </c>
      <c r="BB373" s="10"/>
      <c r="BC373" s="10"/>
      <c r="BD373" s="10">
        <v>3</v>
      </c>
      <c r="BE373" s="10"/>
      <c r="BF373" s="146"/>
      <c r="BG373" s="146"/>
      <c r="BH373" s="146"/>
      <c r="BI373" s="146">
        <v>4</v>
      </c>
      <c r="BJ373" s="147"/>
      <c r="BK373" s="147"/>
      <c r="BL373" s="147"/>
      <c r="BM373" s="147">
        <v>4</v>
      </c>
      <c r="BN373" s="148"/>
      <c r="BO373" s="148"/>
      <c r="BP373" s="148"/>
      <c r="BQ373" s="148">
        <v>4</v>
      </c>
      <c r="BR373" s="149"/>
      <c r="BS373" s="149"/>
      <c r="BT373" s="149"/>
      <c r="BU373" s="149">
        <v>4</v>
      </c>
    </row>
    <row r="374" spans="1:122">
      <c r="A374" s="17">
        <v>182</v>
      </c>
      <c r="B374" s="183">
        <v>8</v>
      </c>
      <c r="C374" s="629"/>
      <c r="D374" s="18">
        <v>1</v>
      </c>
      <c r="E374" s="19"/>
      <c r="F374" s="20"/>
      <c r="G374" s="20"/>
      <c r="H374" s="20"/>
      <c r="I374" s="20"/>
      <c r="J374" s="20">
        <v>1</v>
      </c>
      <c r="K374" s="20"/>
      <c r="L374" s="20"/>
      <c r="M374" s="20"/>
      <c r="N374" s="20"/>
      <c r="O374" s="20"/>
      <c r="P374" s="19"/>
      <c r="Q374" s="19"/>
      <c r="R374" s="145"/>
      <c r="S374" s="145"/>
      <c r="T374" s="145"/>
      <c r="U374" s="145">
        <v>4</v>
      </c>
      <c r="V374" s="10"/>
      <c r="W374" s="10"/>
      <c r="X374" s="10"/>
      <c r="Y374" s="10">
        <v>4</v>
      </c>
      <c r="Z374" s="146"/>
      <c r="AA374" s="146"/>
      <c r="AB374" s="146"/>
      <c r="AC374" s="146">
        <v>4</v>
      </c>
      <c r="AD374" s="147"/>
      <c r="AE374" s="147"/>
      <c r="AF374" s="147"/>
      <c r="AG374" s="147">
        <v>4</v>
      </c>
      <c r="AH374" s="148"/>
      <c r="AI374" s="148"/>
      <c r="AJ374" s="148"/>
      <c r="AK374" s="148">
        <v>4</v>
      </c>
      <c r="AL374" s="149"/>
      <c r="AM374" s="149"/>
      <c r="AN374" s="149"/>
      <c r="AO374" s="149">
        <v>4</v>
      </c>
      <c r="AP374" s="10"/>
      <c r="AQ374" s="10"/>
      <c r="AR374" s="10">
        <v>3</v>
      </c>
      <c r="AS374" s="10"/>
      <c r="AT374" s="150"/>
      <c r="AU374" s="150"/>
      <c r="AV374" s="150">
        <v>3</v>
      </c>
      <c r="AW374" s="150"/>
      <c r="AX374" s="145"/>
      <c r="AY374" s="145"/>
      <c r="AZ374" s="145"/>
      <c r="BA374" s="145">
        <v>4</v>
      </c>
      <c r="BB374" s="10"/>
      <c r="BC374" s="10"/>
      <c r="BD374" s="10">
        <v>3</v>
      </c>
      <c r="BE374" s="10"/>
      <c r="BF374" s="146"/>
      <c r="BG374" s="146"/>
      <c r="BH374" s="146">
        <v>3</v>
      </c>
      <c r="BI374" s="146"/>
      <c r="BJ374" s="147"/>
      <c r="BK374" s="147"/>
      <c r="BL374" s="147">
        <v>3</v>
      </c>
      <c r="BM374" s="147"/>
      <c r="BN374" s="148"/>
      <c r="BO374" s="148"/>
      <c r="BP374" s="148"/>
      <c r="BQ374" s="148">
        <v>4</v>
      </c>
      <c r="BR374" s="149"/>
      <c r="BS374" s="149"/>
      <c r="BT374" s="149">
        <v>3</v>
      </c>
      <c r="BU374" s="149"/>
    </row>
    <row r="375" spans="1:122">
      <c r="A375" s="17">
        <v>183</v>
      </c>
      <c r="B375" s="183">
        <v>9</v>
      </c>
      <c r="C375" s="629"/>
      <c r="D375" s="18">
        <v>1</v>
      </c>
      <c r="E375" s="19"/>
      <c r="F375" s="20"/>
      <c r="G375" s="20"/>
      <c r="H375" s="20">
        <v>1</v>
      </c>
      <c r="I375" s="20"/>
      <c r="J375" s="20"/>
      <c r="K375" s="20"/>
      <c r="L375" s="20"/>
      <c r="M375" s="20"/>
      <c r="N375" s="20"/>
      <c r="O375" s="20"/>
      <c r="P375" s="19"/>
      <c r="Q375" s="19"/>
      <c r="R375" s="145"/>
      <c r="S375" s="145"/>
      <c r="T375" s="145">
        <v>3</v>
      </c>
      <c r="U375" s="145"/>
      <c r="V375" s="10"/>
      <c r="W375" s="10"/>
      <c r="X375" s="10">
        <v>3</v>
      </c>
      <c r="Y375" s="10"/>
      <c r="Z375" s="146"/>
      <c r="AA375" s="146"/>
      <c r="AB375" s="146"/>
      <c r="AC375" s="146">
        <v>4</v>
      </c>
      <c r="AD375" s="147"/>
      <c r="AE375" s="147"/>
      <c r="AF375" s="147">
        <v>3</v>
      </c>
      <c r="AG375" s="147"/>
      <c r="AH375" s="148"/>
      <c r="AI375" s="148"/>
      <c r="AJ375" s="148">
        <v>3</v>
      </c>
      <c r="AK375" s="148"/>
      <c r="AL375" s="149"/>
      <c r="AM375" s="149"/>
      <c r="AN375" s="149"/>
      <c r="AO375" s="149">
        <v>4</v>
      </c>
      <c r="AP375" s="10"/>
      <c r="AQ375" s="10"/>
      <c r="AR375" s="10"/>
      <c r="AS375" s="10">
        <v>4</v>
      </c>
      <c r="AT375" s="150"/>
      <c r="AU375" s="150"/>
      <c r="AV375" s="150"/>
      <c r="AW375" s="150">
        <v>4</v>
      </c>
      <c r="AX375" s="145"/>
      <c r="AY375" s="145"/>
      <c r="AZ375" s="145"/>
      <c r="BA375" s="145">
        <v>4</v>
      </c>
      <c r="BB375" s="10"/>
      <c r="BC375" s="10"/>
      <c r="BD375" s="10"/>
      <c r="BE375" s="10">
        <v>4</v>
      </c>
      <c r="BF375" s="146"/>
      <c r="BG375" s="146"/>
      <c r="BH375" s="146"/>
      <c r="BI375" s="146">
        <v>4</v>
      </c>
      <c r="BJ375" s="147"/>
      <c r="BK375" s="147"/>
      <c r="BL375" s="147"/>
      <c r="BM375" s="147">
        <v>4</v>
      </c>
      <c r="BN375" s="148"/>
      <c r="BO375" s="148"/>
      <c r="BP375" s="148"/>
      <c r="BQ375" s="148">
        <v>4</v>
      </c>
      <c r="BR375" s="149"/>
      <c r="BS375" s="149"/>
      <c r="BT375" s="149"/>
      <c r="BU375" s="149">
        <v>4</v>
      </c>
    </row>
    <row r="376" spans="1:122">
      <c r="A376" s="346">
        <v>184</v>
      </c>
      <c r="B376" s="334">
        <v>10</v>
      </c>
      <c r="C376" s="629"/>
      <c r="D376" s="326">
        <v>1</v>
      </c>
      <c r="E376" s="347"/>
      <c r="F376" s="348">
        <v>1</v>
      </c>
      <c r="G376" s="348"/>
      <c r="H376" s="348"/>
      <c r="I376" s="348"/>
      <c r="J376" s="348"/>
      <c r="K376" s="348"/>
      <c r="L376" s="348"/>
      <c r="M376" s="348"/>
      <c r="N376" s="348"/>
      <c r="O376" s="348"/>
      <c r="P376" s="347"/>
      <c r="Q376" s="347"/>
      <c r="R376" s="357"/>
      <c r="S376" s="357"/>
      <c r="T376" s="357"/>
      <c r="U376" s="357">
        <v>4</v>
      </c>
      <c r="V376" s="358"/>
      <c r="W376" s="358"/>
      <c r="X376" s="358">
        <v>3</v>
      </c>
      <c r="Y376" s="358"/>
      <c r="Z376" s="359"/>
      <c r="AA376" s="359"/>
      <c r="AB376" s="359"/>
      <c r="AC376" s="359">
        <v>4</v>
      </c>
      <c r="AD376" s="360"/>
      <c r="AE376" s="360"/>
      <c r="AF376" s="360"/>
      <c r="AG376" s="360">
        <v>4</v>
      </c>
      <c r="AH376" s="361"/>
      <c r="AI376" s="361"/>
      <c r="AJ376" s="361"/>
      <c r="AK376" s="361">
        <v>4</v>
      </c>
      <c r="AL376" s="362"/>
      <c r="AM376" s="362"/>
      <c r="AN376" s="362">
        <v>3</v>
      </c>
      <c r="AO376" s="362"/>
      <c r="AP376" s="358"/>
      <c r="AQ376" s="358"/>
      <c r="AR376" s="358"/>
      <c r="AS376" s="358">
        <v>4</v>
      </c>
      <c r="AT376" s="363"/>
      <c r="AU376" s="363"/>
      <c r="AV376" s="363">
        <v>3</v>
      </c>
      <c r="AW376" s="363"/>
      <c r="AX376" s="357"/>
      <c r="AY376" s="357"/>
      <c r="AZ376" s="357"/>
      <c r="BA376" s="357">
        <v>4</v>
      </c>
      <c r="BB376" s="358"/>
      <c r="BC376" s="358"/>
      <c r="BD376" s="358"/>
      <c r="BE376" s="358">
        <v>4</v>
      </c>
      <c r="BF376" s="359"/>
      <c r="BG376" s="359"/>
      <c r="BH376" s="359"/>
      <c r="BI376" s="359">
        <v>4</v>
      </c>
      <c r="BJ376" s="360"/>
      <c r="BK376" s="360"/>
      <c r="BL376" s="360"/>
      <c r="BM376" s="360">
        <v>4</v>
      </c>
      <c r="BN376" s="361"/>
      <c r="BO376" s="361"/>
      <c r="BP376" s="361"/>
      <c r="BQ376" s="361">
        <v>4</v>
      </c>
      <c r="BR376" s="362"/>
      <c r="BS376" s="362"/>
      <c r="BT376" s="362"/>
      <c r="BU376" s="362">
        <v>4</v>
      </c>
    </row>
    <row r="377" spans="1:122" s="356" customFormat="1">
      <c r="B377" s="364"/>
      <c r="C377" s="365"/>
      <c r="D377" s="356">
        <f>SUM(D367:D376)</f>
        <v>7</v>
      </c>
      <c r="E377" s="356">
        <f t="shared" ref="E377:BP377" si="1079">SUM(E367:E376)</f>
        <v>3</v>
      </c>
      <c r="F377" s="356">
        <f t="shared" si="1079"/>
        <v>3</v>
      </c>
      <c r="G377" s="356">
        <f t="shared" si="1079"/>
        <v>0</v>
      </c>
      <c r="H377" s="356">
        <f t="shared" si="1079"/>
        <v>4</v>
      </c>
      <c r="I377" s="356">
        <f t="shared" si="1079"/>
        <v>0</v>
      </c>
      <c r="J377" s="356">
        <f t="shared" si="1079"/>
        <v>3</v>
      </c>
      <c r="K377" s="356">
        <f t="shared" si="1079"/>
        <v>0</v>
      </c>
      <c r="L377" s="356">
        <f t="shared" si="1079"/>
        <v>0</v>
      </c>
      <c r="M377" s="356">
        <f t="shared" si="1079"/>
        <v>0</v>
      </c>
      <c r="N377" s="356">
        <f t="shared" si="1079"/>
        <v>0</v>
      </c>
      <c r="O377" s="356">
        <f t="shared" si="1079"/>
        <v>0</v>
      </c>
      <c r="P377" s="356">
        <f t="shared" si="1079"/>
        <v>0</v>
      </c>
      <c r="Q377" s="356">
        <f t="shared" si="1079"/>
        <v>0</v>
      </c>
      <c r="R377" s="356">
        <f t="shared" si="1079"/>
        <v>1</v>
      </c>
      <c r="S377" s="356">
        <f t="shared" si="1079"/>
        <v>0</v>
      </c>
      <c r="T377" s="356">
        <f t="shared" si="1079"/>
        <v>18</v>
      </c>
      <c r="U377" s="356">
        <f t="shared" si="1079"/>
        <v>12</v>
      </c>
      <c r="V377" s="356">
        <f t="shared" si="1079"/>
        <v>0</v>
      </c>
      <c r="W377" s="356">
        <f t="shared" si="1079"/>
        <v>0</v>
      </c>
      <c r="X377" s="356">
        <f t="shared" si="1079"/>
        <v>24</v>
      </c>
      <c r="Y377" s="356">
        <f t="shared" si="1079"/>
        <v>8</v>
      </c>
      <c r="Z377" s="356">
        <f t="shared" si="1079"/>
        <v>0</v>
      </c>
      <c r="AA377" s="356">
        <f t="shared" si="1079"/>
        <v>0</v>
      </c>
      <c r="AB377" s="356">
        <f t="shared" si="1079"/>
        <v>15</v>
      </c>
      <c r="AC377" s="356">
        <f t="shared" si="1079"/>
        <v>20</v>
      </c>
      <c r="AD377" s="356">
        <f t="shared" si="1079"/>
        <v>0</v>
      </c>
      <c r="AE377" s="356">
        <f t="shared" si="1079"/>
        <v>0</v>
      </c>
      <c r="AF377" s="356">
        <f t="shared" si="1079"/>
        <v>24</v>
      </c>
      <c r="AG377" s="356">
        <f t="shared" si="1079"/>
        <v>8</v>
      </c>
      <c r="AH377" s="356">
        <f t="shared" si="1079"/>
        <v>0</v>
      </c>
      <c r="AI377" s="356">
        <f t="shared" si="1079"/>
        <v>0</v>
      </c>
      <c r="AJ377" s="356">
        <f t="shared" si="1079"/>
        <v>21</v>
      </c>
      <c r="AK377" s="356">
        <f t="shared" si="1079"/>
        <v>12</v>
      </c>
      <c r="AL377" s="356">
        <f t="shared" si="1079"/>
        <v>0</v>
      </c>
      <c r="AM377" s="356">
        <f t="shared" si="1079"/>
        <v>0</v>
      </c>
      <c r="AN377" s="356">
        <f t="shared" si="1079"/>
        <v>18</v>
      </c>
      <c r="AO377" s="356">
        <f t="shared" si="1079"/>
        <v>16</v>
      </c>
      <c r="AP377" s="356">
        <f t="shared" si="1079"/>
        <v>0</v>
      </c>
      <c r="AQ377" s="356">
        <f t="shared" si="1079"/>
        <v>0</v>
      </c>
      <c r="AR377" s="356">
        <f t="shared" si="1079"/>
        <v>21</v>
      </c>
      <c r="AS377" s="356">
        <f t="shared" si="1079"/>
        <v>12</v>
      </c>
      <c r="AT377" s="356">
        <f t="shared" si="1079"/>
        <v>0</v>
      </c>
      <c r="AU377" s="356">
        <f t="shared" si="1079"/>
        <v>0</v>
      </c>
      <c r="AV377" s="356">
        <f t="shared" si="1079"/>
        <v>24</v>
      </c>
      <c r="AW377" s="356">
        <f t="shared" si="1079"/>
        <v>8</v>
      </c>
      <c r="AX377" s="356">
        <f t="shared" si="1079"/>
        <v>0</v>
      </c>
      <c r="AY377" s="356">
        <f t="shared" si="1079"/>
        <v>0</v>
      </c>
      <c r="AZ377" s="356">
        <f t="shared" si="1079"/>
        <v>15</v>
      </c>
      <c r="BA377" s="356">
        <f t="shared" si="1079"/>
        <v>20</v>
      </c>
      <c r="BB377" s="356">
        <f t="shared" si="1079"/>
        <v>0</v>
      </c>
      <c r="BC377" s="356">
        <f t="shared" si="1079"/>
        <v>0</v>
      </c>
      <c r="BD377" s="356">
        <f t="shared" si="1079"/>
        <v>24</v>
      </c>
      <c r="BE377" s="356">
        <f t="shared" si="1079"/>
        <v>8</v>
      </c>
      <c r="BF377" s="356">
        <f t="shared" si="1079"/>
        <v>0</v>
      </c>
      <c r="BG377" s="356">
        <f t="shared" si="1079"/>
        <v>0</v>
      </c>
      <c r="BH377" s="356">
        <f t="shared" si="1079"/>
        <v>21</v>
      </c>
      <c r="BI377" s="356">
        <f t="shared" si="1079"/>
        <v>12</v>
      </c>
      <c r="BJ377" s="356">
        <f t="shared" si="1079"/>
        <v>0</v>
      </c>
      <c r="BK377" s="356">
        <f t="shared" si="1079"/>
        <v>0</v>
      </c>
      <c r="BL377" s="356">
        <f t="shared" si="1079"/>
        <v>15</v>
      </c>
      <c r="BM377" s="356">
        <f t="shared" si="1079"/>
        <v>20</v>
      </c>
      <c r="BN377" s="356">
        <f t="shared" si="1079"/>
        <v>0</v>
      </c>
      <c r="BO377" s="356">
        <f t="shared" si="1079"/>
        <v>0</v>
      </c>
      <c r="BP377" s="356">
        <f t="shared" si="1079"/>
        <v>15</v>
      </c>
      <c r="BQ377" s="356">
        <f t="shared" ref="BQ377:BU377" si="1080">SUM(BQ367:BQ376)</f>
        <v>20</v>
      </c>
      <c r="BR377" s="356">
        <f t="shared" si="1080"/>
        <v>0</v>
      </c>
      <c r="BS377" s="356">
        <f t="shared" si="1080"/>
        <v>0</v>
      </c>
      <c r="BT377" s="356">
        <f t="shared" si="1080"/>
        <v>21</v>
      </c>
      <c r="BU377" s="356">
        <f t="shared" si="1080"/>
        <v>12</v>
      </c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</row>
    <row r="378" spans="1:122" s="356" customFormat="1">
      <c r="B378" s="364"/>
      <c r="C378" s="365"/>
      <c r="R378" s="364">
        <f>R377/1</f>
        <v>1</v>
      </c>
      <c r="S378" s="364">
        <f>S377/2</f>
        <v>0</v>
      </c>
      <c r="T378" s="364">
        <f>T377/3</f>
        <v>6</v>
      </c>
      <c r="U378" s="364">
        <f>U377/4</f>
        <v>3</v>
      </c>
      <c r="V378" s="364">
        <f t="shared" ref="V378" si="1081">V377/1</f>
        <v>0</v>
      </c>
      <c r="W378" s="364">
        <f t="shared" ref="W378" si="1082">W377/2</f>
        <v>0</v>
      </c>
      <c r="X378" s="364">
        <f t="shared" ref="X378" si="1083">X377/3</f>
        <v>8</v>
      </c>
      <c r="Y378" s="364">
        <f t="shared" ref="Y378" si="1084">Y377/4</f>
        <v>2</v>
      </c>
      <c r="Z378" s="364">
        <f t="shared" ref="Z378" si="1085">Z377/1</f>
        <v>0</v>
      </c>
      <c r="AA378" s="364">
        <f t="shared" ref="AA378" si="1086">AA377/2</f>
        <v>0</v>
      </c>
      <c r="AB378" s="364">
        <f t="shared" ref="AB378" si="1087">AB377/3</f>
        <v>5</v>
      </c>
      <c r="AC378" s="364">
        <f t="shared" ref="AC378" si="1088">AC377/4</f>
        <v>5</v>
      </c>
      <c r="AD378" s="364">
        <f t="shared" ref="AD378" si="1089">AD377/1</f>
        <v>0</v>
      </c>
      <c r="AE378" s="364">
        <f t="shared" ref="AE378" si="1090">AE377/2</f>
        <v>0</v>
      </c>
      <c r="AF378" s="364">
        <f t="shared" ref="AF378" si="1091">AF377/3</f>
        <v>8</v>
      </c>
      <c r="AG378" s="364">
        <f t="shared" ref="AG378" si="1092">AG377/4</f>
        <v>2</v>
      </c>
      <c r="AH378" s="364">
        <f t="shared" ref="AH378" si="1093">AH377/1</f>
        <v>0</v>
      </c>
      <c r="AI378" s="364">
        <f t="shared" ref="AI378" si="1094">AI377/2</f>
        <v>0</v>
      </c>
      <c r="AJ378" s="364">
        <f t="shared" ref="AJ378" si="1095">AJ377/3</f>
        <v>7</v>
      </c>
      <c r="AK378" s="364">
        <f t="shared" ref="AK378" si="1096">AK377/4</f>
        <v>3</v>
      </c>
      <c r="AL378" s="364">
        <f t="shared" ref="AL378" si="1097">AL377/1</f>
        <v>0</v>
      </c>
      <c r="AM378" s="364">
        <f t="shared" ref="AM378" si="1098">AM377/2</f>
        <v>0</v>
      </c>
      <c r="AN378" s="364">
        <f t="shared" ref="AN378" si="1099">AN377/3</f>
        <v>6</v>
      </c>
      <c r="AO378" s="364">
        <f t="shared" ref="AO378" si="1100">AO377/4</f>
        <v>4</v>
      </c>
      <c r="AP378" s="364">
        <f t="shared" ref="AP378" si="1101">AP377/1</f>
        <v>0</v>
      </c>
      <c r="AQ378" s="364">
        <f t="shared" ref="AQ378" si="1102">AQ377/2</f>
        <v>0</v>
      </c>
      <c r="AR378" s="364">
        <f t="shared" ref="AR378" si="1103">AR377/3</f>
        <v>7</v>
      </c>
      <c r="AS378" s="364">
        <f t="shared" ref="AS378" si="1104">AS377/4</f>
        <v>3</v>
      </c>
      <c r="AT378" s="364">
        <f t="shared" ref="AT378" si="1105">AT377/1</f>
        <v>0</v>
      </c>
      <c r="AU378" s="364">
        <f t="shared" ref="AU378" si="1106">AU377/2</f>
        <v>0</v>
      </c>
      <c r="AV378" s="364">
        <f t="shared" ref="AV378" si="1107">AV377/3</f>
        <v>8</v>
      </c>
      <c r="AW378" s="364">
        <f t="shared" ref="AW378" si="1108">AW377/4</f>
        <v>2</v>
      </c>
      <c r="AX378" s="364">
        <f t="shared" ref="AX378" si="1109">AX377/1</f>
        <v>0</v>
      </c>
      <c r="AY378" s="364">
        <f t="shared" ref="AY378" si="1110">AY377/2</f>
        <v>0</v>
      </c>
      <c r="AZ378" s="364">
        <f t="shared" ref="AZ378" si="1111">AZ377/3</f>
        <v>5</v>
      </c>
      <c r="BA378" s="364">
        <f t="shared" ref="BA378" si="1112">BA377/4</f>
        <v>5</v>
      </c>
      <c r="BB378" s="364">
        <f t="shared" ref="BB378" si="1113">BB377/1</f>
        <v>0</v>
      </c>
      <c r="BC378" s="364">
        <f t="shared" ref="BC378" si="1114">BC377/2</f>
        <v>0</v>
      </c>
      <c r="BD378" s="364">
        <f t="shared" ref="BD378" si="1115">BD377/3</f>
        <v>8</v>
      </c>
      <c r="BE378" s="364">
        <f t="shared" ref="BE378" si="1116">BE377/4</f>
        <v>2</v>
      </c>
      <c r="BF378" s="364">
        <f t="shared" ref="BF378" si="1117">BF377/1</f>
        <v>0</v>
      </c>
      <c r="BG378" s="364">
        <f t="shared" ref="BG378" si="1118">BG377/2</f>
        <v>0</v>
      </c>
      <c r="BH378" s="364">
        <f t="shared" ref="BH378" si="1119">BH377/3</f>
        <v>7</v>
      </c>
      <c r="BI378" s="364">
        <f t="shared" ref="BI378" si="1120">BI377/4</f>
        <v>3</v>
      </c>
      <c r="BJ378" s="364">
        <f t="shared" ref="BJ378" si="1121">BJ377/1</f>
        <v>0</v>
      </c>
      <c r="BK378" s="364">
        <f t="shared" ref="BK378" si="1122">BK377/2</f>
        <v>0</v>
      </c>
      <c r="BL378" s="364">
        <f t="shared" ref="BL378" si="1123">BL377/3</f>
        <v>5</v>
      </c>
      <c r="BM378" s="364">
        <f t="shared" ref="BM378" si="1124">BM377/4</f>
        <v>5</v>
      </c>
      <c r="BN378" s="364">
        <f t="shared" ref="BN378" si="1125">BN377/1</f>
        <v>0</v>
      </c>
      <c r="BO378" s="364">
        <f t="shared" ref="BO378" si="1126">BO377/2</f>
        <v>0</v>
      </c>
      <c r="BP378" s="364">
        <f t="shared" ref="BP378" si="1127">BP377/3</f>
        <v>5</v>
      </c>
      <c r="BQ378" s="364">
        <f t="shared" ref="BQ378" si="1128">BQ377/4</f>
        <v>5</v>
      </c>
      <c r="BR378" s="364">
        <f t="shared" ref="BR378" si="1129">BR377/1</f>
        <v>0</v>
      </c>
      <c r="BS378" s="364">
        <f t="shared" ref="BS378" si="1130">BS377/2</f>
        <v>0</v>
      </c>
      <c r="BT378" s="364">
        <f t="shared" ref="BT378" si="1131">BT377/3</f>
        <v>7</v>
      </c>
      <c r="BU378" s="364">
        <f t="shared" ref="BU378" si="1132">BU377/4</f>
        <v>3</v>
      </c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</row>
    <row r="379" spans="1:122">
      <c r="R379">
        <f>SUM(R377:U377)</f>
        <v>31</v>
      </c>
      <c r="V379">
        <f>SUM(V377:Y377)</f>
        <v>32</v>
      </c>
      <c r="Z379">
        <f>SUM(Z377:AC377)</f>
        <v>35</v>
      </c>
      <c r="AD379">
        <f>SUM(AD377:AG377)</f>
        <v>32</v>
      </c>
      <c r="AH379">
        <f>SUM(AH377:AK377)</f>
        <v>33</v>
      </c>
      <c r="AL379">
        <f>SUM(AL377:AO377)</f>
        <v>34</v>
      </c>
      <c r="AP379">
        <f>SUM(AP377:AS377)</f>
        <v>33</v>
      </c>
      <c r="AT379">
        <f>SUM(AT377:AW377)</f>
        <v>32</v>
      </c>
      <c r="AX379">
        <f>SUM(AX377:BA377)</f>
        <v>35</v>
      </c>
      <c r="BB379">
        <f>SUM(BB377:BE377)</f>
        <v>32</v>
      </c>
      <c r="BF379">
        <f>SUM(BF377:BI377)</f>
        <v>33</v>
      </c>
      <c r="BJ379">
        <f>SUM(BJ377:BM377)</f>
        <v>35</v>
      </c>
      <c r="BN379">
        <f>SUM(BN377:BQ377)</f>
        <v>35</v>
      </c>
      <c r="BR379">
        <f>SUM(BR377:BU377)</f>
        <v>33</v>
      </c>
    </row>
    <row r="380" spans="1:122">
      <c r="R380">
        <v>10</v>
      </c>
      <c r="S380">
        <v>10</v>
      </c>
      <c r="T380">
        <v>10</v>
      </c>
      <c r="U380">
        <v>10</v>
      </c>
      <c r="V380">
        <v>10</v>
      </c>
      <c r="W380">
        <v>10</v>
      </c>
      <c r="X380">
        <v>10</v>
      </c>
      <c r="Y380">
        <v>10</v>
      </c>
      <c r="Z380">
        <v>10</v>
      </c>
      <c r="AA380">
        <v>10</v>
      </c>
      <c r="AB380">
        <v>10</v>
      </c>
      <c r="AC380">
        <v>10</v>
      </c>
      <c r="AD380">
        <v>10</v>
      </c>
      <c r="AE380">
        <v>10</v>
      </c>
      <c r="AF380">
        <v>10</v>
      </c>
      <c r="AG380">
        <v>10</v>
      </c>
      <c r="AH380">
        <v>10</v>
      </c>
      <c r="AI380">
        <v>10</v>
      </c>
      <c r="AJ380">
        <v>10</v>
      </c>
      <c r="AK380">
        <v>10</v>
      </c>
      <c r="AL380">
        <v>10</v>
      </c>
      <c r="AM380">
        <v>10</v>
      </c>
      <c r="AN380">
        <v>10</v>
      </c>
      <c r="AO380">
        <v>10</v>
      </c>
      <c r="AP380">
        <v>10</v>
      </c>
      <c r="AQ380">
        <v>10</v>
      </c>
      <c r="AR380">
        <v>10</v>
      </c>
      <c r="AS380">
        <v>10</v>
      </c>
      <c r="AT380">
        <v>10</v>
      </c>
      <c r="AU380">
        <v>10</v>
      </c>
      <c r="AV380">
        <v>10</v>
      </c>
      <c r="AW380">
        <v>10</v>
      </c>
      <c r="AX380">
        <v>10</v>
      </c>
      <c r="AY380">
        <v>10</v>
      </c>
      <c r="AZ380">
        <v>10</v>
      </c>
      <c r="BA380">
        <v>10</v>
      </c>
      <c r="BB380">
        <v>10</v>
      </c>
      <c r="BC380">
        <v>10</v>
      </c>
      <c r="BD380">
        <v>10</v>
      </c>
      <c r="BE380">
        <v>10</v>
      </c>
      <c r="BF380">
        <v>10</v>
      </c>
      <c r="BG380">
        <v>10</v>
      </c>
      <c r="BH380">
        <v>10</v>
      </c>
      <c r="BI380">
        <v>10</v>
      </c>
      <c r="BJ380">
        <v>10</v>
      </c>
      <c r="BK380">
        <v>10</v>
      </c>
      <c r="BL380">
        <v>10</v>
      </c>
      <c r="BM380">
        <v>10</v>
      </c>
      <c r="BN380">
        <v>10</v>
      </c>
      <c r="BO380">
        <v>10</v>
      </c>
      <c r="BP380">
        <v>10</v>
      </c>
      <c r="BQ380">
        <v>10</v>
      </c>
      <c r="BR380">
        <v>10</v>
      </c>
      <c r="BS380">
        <v>10</v>
      </c>
      <c r="BT380">
        <v>10</v>
      </c>
      <c r="BU380">
        <v>10</v>
      </c>
    </row>
    <row r="381" spans="1:122" s="30" customFormat="1">
      <c r="R381" s="30">
        <f>R378/R380*100%</f>
        <v>0.1</v>
      </c>
      <c r="S381" s="30">
        <f t="shared" ref="S381:BU381" si="1133">S378/S380*100%</f>
        <v>0</v>
      </c>
      <c r="T381" s="30">
        <f t="shared" si="1133"/>
        <v>0.6</v>
      </c>
      <c r="U381" s="30">
        <f t="shared" si="1133"/>
        <v>0.3</v>
      </c>
      <c r="V381" s="30">
        <f t="shared" si="1133"/>
        <v>0</v>
      </c>
      <c r="W381" s="30">
        <f t="shared" si="1133"/>
        <v>0</v>
      </c>
      <c r="X381" s="30">
        <f t="shared" si="1133"/>
        <v>0.8</v>
      </c>
      <c r="Y381" s="30">
        <f t="shared" si="1133"/>
        <v>0.2</v>
      </c>
      <c r="Z381" s="30">
        <f t="shared" si="1133"/>
        <v>0</v>
      </c>
      <c r="AA381" s="30">
        <f t="shared" si="1133"/>
        <v>0</v>
      </c>
      <c r="AB381" s="30">
        <f t="shared" si="1133"/>
        <v>0.5</v>
      </c>
      <c r="AC381" s="30">
        <f t="shared" si="1133"/>
        <v>0.5</v>
      </c>
      <c r="AD381" s="30">
        <f t="shared" si="1133"/>
        <v>0</v>
      </c>
      <c r="AE381" s="30">
        <f t="shared" si="1133"/>
        <v>0</v>
      </c>
      <c r="AF381" s="30">
        <f t="shared" si="1133"/>
        <v>0.8</v>
      </c>
      <c r="AG381" s="30">
        <f t="shared" si="1133"/>
        <v>0.2</v>
      </c>
      <c r="AH381" s="30">
        <f t="shared" si="1133"/>
        <v>0</v>
      </c>
      <c r="AI381" s="30">
        <f t="shared" si="1133"/>
        <v>0</v>
      </c>
      <c r="AJ381" s="30">
        <f t="shared" si="1133"/>
        <v>0.7</v>
      </c>
      <c r="AK381" s="30">
        <f t="shared" si="1133"/>
        <v>0.3</v>
      </c>
      <c r="AL381" s="30">
        <f t="shared" si="1133"/>
        <v>0</v>
      </c>
      <c r="AM381" s="30">
        <f t="shared" si="1133"/>
        <v>0</v>
      </c>
      <c r="AN381" s="30">
        <f t="shared" si="1133"/>
        <v>0.6</v>
      </c>
      <c r="AO381" s="30">
        <f t="shared" si="1133"/>
        <v>0.4</v>
      </c>
      <c r="AP381" s="30">
        <f t="shared" si="1133"/>
        <v>0</v>
      </c>
      <c r="AQ381" s="30">
        <f t="shared" si="1133"/>
        <v>0</v>
      </c>
      <c r="AR381" s="30">
        <f t="shared" si="1133"/>
        <v>0.7</v>
      </c>
      <c r="AS381" s="30">
        <f t="shared" si="1133"/>
        <v>0.3</v>
      </c>
      <c r="AT381" s="30">
        <f t="shared" si="1133"/>
        <v>0</v>
      </c>
      <c r="AU381" s="30">
        <f t="shared" si="1133"/>
        <v>0</v>
      </c>
      <c r="AV381" s="30">
        <f t="shared" si="1133"/>
        <v>0.8</v>
      </c>
      <c r="AW381" s="30">
        <f t="shared" si="1133"/>
        <v>0.2</v>
      </c>
      <c r="AX381" s="30">
        <f t="shared" si="1133"/>
        <v>0</v>
      </c>
      <c r="AY381" s="30">
        <f t="shared" si="1133"/>
        <v>0</v>
      </c>
      <c r="AZ381" s="30">
        <f t="shared" si="1133"/>
        <v>0.5</v>
      </c>
      <c r="BA381" s="30">
        <f t="shared" si="1133"/>
        <v>0.5</v>
      </c>
      <c r="BB381" s="30">
        <f t="shared" si="1133"/>
        <v>0</v>
      </c>
      <c r="BC381" s="30">
        <f t="shared" si="1133"/>
        <v>0</v>
      </c>
      <c r="BD381" s="30">
        <f t="shared" si="1133"/>
        <v>0.8</v>
      </c>
      <c r="BE381" s="30">
        <f t="shared" si="1133"/>
        <v>0.2</v>
      </c>
      <c r="BF381" s="30">
        <f t="shared" si="1133"/>
        <v>0</v>
      </c>
      <c r="BG381" s="30">
        <f t="shared" si="1133"/>
        <v>0</v>
      </c>
      <c r="BH381" s="30">
        <f t="shared" si="1133"/>
        <v>0.7</v>
      </c>
      <c r="BI381" s="30">
        <f t="shared" si="1133"/>
        <v>0.3</v>
      </c>
      <c r="BJ381" s="30">
        <f t="shared" si="1133"/>
        <v>0</v>
      </c>
      <c r="BK381" s="30">
        <f t="shared" si="1133"/>
        <v>0</v>
      </c>
      <c r="BL381" s="30">
        <f t="shared" si="1133"/>
        <v>0.5</v>
      </c>
      <c r="BM381" s="30">
        <f t="shared" si="1133"/>
        <v>0.5</v>
      </c>
      <c r="BN381" s="30">
        <f t="shared" si="1133"/>
        <v>0</v>
      </c>
      <c r="BO381" s="30">
        <f t="shared" si="1133"/>
        <v>0</v>
      </c>
      <c r="BP381" s="30">
        <f t="shared" si="1133"/>
        <v>0.5</v>
      </c>
      <c r="BQ381" s="30">
        <f t="shared" si="1133"/>
        <v>0.5</v>
      </c>
      <c r="BR381" s="30">
        <f t="shared" si="1133"/>
        <v>0</v>
      </c>
      <c r="BS381" s="30">
        <f t="shared" si="1133"/>
        <v>0</v>
      </c>
      <c r="BT381" s="30">
        <f t="shared" si="1133"/>
        <v>0.7</v>
      </c>
      <c r="BU381" s="30">
        <f t="shared" si="1133"/>
        <v>0.3</v>
      </c>
    </row>
    <row r="385" spans="1:122" ht="26.25" customHeight="1">
      <c r="A385" s="346"/>
      <c r="B385" s="336">
        <v>1</v>
      </c>
      <c r="C385" s="339" t="s">
        <v>353</v>
      </c>
      <c r="D385" s="326"/>
      <c r="E385" s="347">
        <v>1</v>
      </c>
      <c r="F385" s="348"/>
      <c r="G385" s="348"/>
      <c r="H385" s="348"/>
      <c r="I385" s="348"/>
      <c r="J385" s="348">
        <v>1</v>
      </c>
      <c r="K385" s="348"/>
      <c r="L385" s="348"/>
      <c r="M385" s="348"/>
      <c r="N385" s="348"/>
      <c r="O385" s="348"/>
      <c r="P385" s="347"/>
      <c r="Q385" s="347"/>
      <c r="R385" s="357"/>
      <c r="S385" s="357"/>
      <c r="T385" s="357">
        <v>3</v>
      </c>
      <c r="U385" s="357"/>
      <c r="V385" s="358"/>
      <c r="W385" s="358"/>
      <c r="X385" s="358">
        <v>3</v>
      </c>
      <c r="Y385" s="358"/>
      <c r="Z385" s="359"/>
      <c r="AA385" s="359"/>
      <c r="AB385" s="359">
        <v>3</v>
      </c>
      <c r="AC385" s="359"/>
      <c r="AD385" s="360"/>
      <c r="AE385" s="360"/>
      <c r="AF385" s="360">
        <v>3</v>
      </c>
      <c r="AG385" s="360"/>
      <c r="AH385" s="361"/>
      <c r="AI385" s="361"/>
      <c r="AJ385" s="361">
        <v>3</v>
      </c>
      <c r="AK385" s="361"/>
      <c r="AL385" s="362"/>
      <c r="AM385" s="362"/>
      <c r="AN385" s="362">
        <v>3</v>
      </c>
      <c r="AO385" s="362"/>
      <c r="AP385" s="358"/>
      <c r="AQ385" s="358"/>
      <c r="AR385" s="358">
        <v>3</v>
      </c>
      <c r="AS385" s="358"/>
      <c r="AT385" s="363"/>
      <c r="AU385" s="363"/>
      <c r="AV385" s="363">
        <v>3</v>
      </c>
      <c r="AW385" s="363"/>
      <c r="AX385" s="357"/>
      <c r="AY385" s="357"/>
      <c r="AZ385" s="357">
        <v>3</v>
      </c>
      <c r="BA385" s="357"/>
      <c r="BB385" s="358"/>
      <c r="BC385" s="358"/>
      <c r="BD385" s="358">
        <v>3</v>
      </c>
      <c r="BE385" s="358"/>
      <c r="BF385" s="359"/>
      <c r="BG385" s="359"/>
      <c r="BH385" s="359"/>
      <c r="BI385" s="359">
        <v>4</v>
      </c>
      <c r="BJ385" s="360"/>
      <c r="BK385" s="360"/>
      <c r="BL385" s="360"/>
      <c r="BM385" s="360">
        <v>4</v>
      </c>
      <c r="BN385" s="361"/>
      <c r="BO385" s="361"/>
      <c r="BP385" s="361"/>
      <c r="BQ385" s="361">
        <v>4</v>
      </c>
      <c r="BR385" s="362"/>
      <c r="BS385" s="362"/>
      <c r="BT385" s="362">
        <v>3</v>
      </c>
      <c r="BU385" s="362"/>
    </row>
    <row r="386" spans="1:122" s="356" customFormat="1" ht="26.25" customHeight="1">
      <c r="B386" s="364"/>
      <c r="C386" s="365"/>
      <c r="D386" s="356">
        <f>SUM(D385)</f>
        <v>0</v>
      </c>
      <c r="E386" s="356">
        <f t="shared" ref="E386:BP386" si="1134">SUM(E385)</f>
        <v>1</v>
      </c>
      <c r="F386" s="356">
        <f t="shared" si="1134"/>
        <v>0</v>
      </c>
      <c r="G386" s="356">
        <f t="shared" si="1134"/>
        <v>0</v>
      </c>
      <c r="H386" s="356">
        <f t="shared" si="1134"/>
        <v>0</v>
      </c>
      <c r="I386" s="356">
        <f t="shared" si="1134"/>
        <v>0</v>
      </c>
      <c r="J386" s="356">
        <f t="shared" si="1134"/>
        <v>1</v>
      </c>
      <c r="K386" s="356">
        <f t="shared" si="1134"/>
        <v>0</v>
      </c>
      <c r="L386" s="356">
        <f t="shared" si="1134"/>
        <v>0</v>
      </c>
      <c r="M386" s="356">
        <f t="shared" si="1134"/>
        <v>0</v>
      </c>
      <c r="N386" s="356">
        <f t="shared" si="1134"/>
        <v>0</v>
      </c>
      <c r="O386" s="356">
        <f t="shared" si="1134"/>
        <v>0</v>
      </c>
      <c r="P386" s="356">
        <f t="shared" si="1134"/>
        <v>0</v>
      </c>
      <c r="Q386" s="356">
        <f t="shared" si="1134"/>
        <v>0</v>
      </c>
      <c r="R386" s="356">
        <f t="shared" si="1134"/>
        <v>0</v>
      </c>
      <c r="S386" s="356">
        <f t="shared" si="1134"/>
        <v>0</v>
      </c>
      <c r="T386" s="356">
        <f t="shared" si="1134"/>
        <v>3</v>
      </c>
      <c r="U386" s="356">
        <f t="shared" si="1134"/>
        <v>0</v>
      </c>
      <c r="V386" s="356">
        <f t="shared" si="1134"/>
        <v>0</v>
      </c>
      <c r="W386" s="356">
        <f t="shared" si="1134"/>
        <v>0</v>
      </c>
      <c r="X386" s="356">
        <f t="shared" si="1134"/>
        <v>3</v>
      </c>
      <c r="Y386" s="356">
        <f t="shared" si="1134"/>
        <v>0</v>
      </c>
      <c r="Z386" s="356">
        <f t="shared" si="1134"/>
        <v>0</v>
      </c>
      <c r="AA386" s="356">
        <f t="shared" si="1134"/>
        <v>0</v>
      </c>
      <c r="AB386" s="356">
        <f t="shared" si="1134"/>
        <v>3</v>
      </c>
      <c r="AC386" s="356">
        <f t="shared" si="1134"/>
        <v>0</v>
      </c>
      <c r="AD386" s="356">
        <f t="shared" si="1134"/>
        <v>0</v>
      </c>
      <c r="AE386" s="356">
        <f t="shared" si="1134"/>
        <v>0</v>
      </c>
      <c r="AF386" s="356">
        <f t="shared" si="1134"/>
        <v>3</v>
      </c>
      <c r="AG386" s="356">
        <f t="shared" si="1134"/>
        <v>0</v>
      </c>
      <c r="AH386" s="356">
        <f t="shared" si="1134"/>
        <v>0</v>
      </c>
      <c r="AI386" s="356">
        <f t="shared" si="1134"/>
        <v>0</v>
      </c>
      <c r="AJ386" s="356">
        <f t="shared" si="1134"/>
        <v>3</v>
      </c>
      <c r="AK386" s="356">
        <f t="shared" si="1134"/>
        <v>0</v>
      </c>
      <c r="AL386" s="356">
        <f t="shared" si="1134"/>
        <v>0</v>
      </c>
      <c r="AM386" s="356">
        <f t="shared" si="1134"/>
        <v>0</v>
      </c>
      <c r="AN386" s="356">
        <f t="shared" si="1134"/>
        <v>3</v>
      </c>
      <c r="AO386" s="356">
        <f t="shared" si="1134"/>
        <v>0</v>
      </c>
      <c r="AP386" s="356">
        <f t="shared" si="1134"/>
        <v>0</v>
      </c>
      <c r="AQ386" s="356">
        <f t="shared" si="1134"/>
        <v>0</v>
      </c>
      <c r="AR386" s="356">
        <f t="shared" si="1134"/>
        <v>3</v>
      </c>
      <c r="AS386" s="356">
        <f t="shared" si="1134"/>
        <v>0</v>
      </c>
      <c r="AT386" s="356">
        <f t="shared" si="1134"/>
        <v>0</v>
      </c>
      <c r="AU386" s="356">
        <f t="shared" si="1134"/>
        <v>0</v>
      </c>
      <c r="AV386" s="356">
        <f t="shared" si="1134"/>
        <v>3</v>
      </c>
      <c r="AW386" s="356">
        <f t="shared" si="1134"/>
        <v>0</v>
      </c>
      <c r="AX386" s="356">
        <f t="shared" si="1134"/>
        <v>0</v>
      </c>
      <c r="AY386" s="356">
        <f t="shared" si="1134"/>
        <v>0</v>
      </c>
      <c r="AZ386" s="356">
        <f t="shared" si="1134"/>
        <v>3</v>
      </c>
      <c r="BA386" s="356">
        <f t="shared" si="1134"/>
        <v>0</v>
      </c>
      <c r="BB386" s="356">
        <f t="shared" si="1134"/>
        <v>0</v>
      </c>
      <c r="BC386" s="356">
        <f t="shared" si="1134"/>
        <v>0</v>
      </c>
      <c r="BD386" s="356">
        <f t="shared" si="1134"/>
        <v>3</v>
      </c>
      <c r="BE386" s="356">
        <f t="shared" si="1134"/>
        <v>0</v>
      </c>
      <c r="BF386" s="356">
        <f t="shared" si="1134"/>
        <v>0</v>
      </c>
      <c r="BG386" s="356">
        <f t="shared" si="1134"/>
        <v>0</v>
      </c>
      <c r="BH386" s="356">
        <f t="shared" si="1134"/>
        <v>0</v>
      </c>
      <c r="BI386" s="356">
        <f t="shared" si="1134"/>
        <v>4</v>
      </c>
      <c r="BJ386" s="356">
        <f t="shared" si="1134"/>
        <v>0</v>
      </c>
      <c r="BK386" s="356">
        <f t="shared" si="1134"/>
        <v>0</v>
      </c>
      <c r="BL386" s="356">
        <f t="shared" si="1134"/>
        <v>0</v>
      </c>
      <c r="BM386" s="356">
        <f t="shared" si="1134"/>
        <v>4</v>
      </c>
      <c r="BN386" s="356">
        <f t="shared" si="1134"/>
        <v>0</v>
      </c>
      <c r="BO386" s="356">
        <f t="shared" si="1134"/>
        <v>0</v>
      </c>
      <c r="BP386" s="356">
        <f t="shared" si="1134"/>
        <v>0</v>
      </c>
      <c r="BQ386" s="356">
        <f t="shared" ref="BQ386:BU386" si="1135">SUM(BQ385)</f>
        <v>4</v>
      </c>
      <c r="BR386" s="356">
        <f t="shared" si="1135"/>
        <v>0</v>
      </c>
      <c r="BS386" s="356">
        <f t="shared" si="1135"/>
        <v>0</v>
      </c>
      <c r="BT386" s="356">
        <f t="shared" si="1135"/>
        <v>3</v>
      </c>
      <c r="BU386" s="356">
        <f t="shared" si="1135"/>
        <v>0</v>
      </c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</row>
    <row r="387" spans="1:122" s="356" customFormat="1" ht="26.25" customHeight="1">
      <c r="B387" s="364"/>
      <c r="C387" s="365"/>
      <c r="R387" s="364">
        <f>R386/1</f>
        <v>0</v>
      </c>
      <c r="S387" s="364">
        <f>S386/2</f>
        <v>0</v>
      </c>
      <c r="T387" s="364">
        <f>T386/3</f>
        <v>1</v>
      </c>
      <c r="U387" s="364">
        <f>U386/4</f>
        <v>0</v>
      </c>
      <c r="V387" s="364">
        <f t="shared" ref="V387" si="1136">V386/1</f>
        <v>0</v>
      </c>
      <c r="W387" s="364">
        <f t="shared" ref="W387" si="1137">W386/2</f>
        <v>0</v>
      </c>
      <c r="X387" s="364">
        <f t="shared" ref="X387" si="1138">X386/3</f>
        <v>1</v>
      </c>
      <c r="Y387" s="364">
        <f t="shared" ref="Y387" si="1139">Y386/4</f>
        <v>0</v>
      </c>
      <c r="Z387" s="364">
        <f t="shared" ref="Z387" si="1140">Z386/1</f>
        <v>0</v>
      </c>
      <c r="AA387" s="364">
        <f t="shared" ref="AA387" si="1141">AA386/2</f>
        <v>0</v>
      </c>
      <c r="AB387" s="364">
        <f t="shared" ref="AB387" si="1142">AB386/3</f>
        <v>1</v>
      </c>
      <c r="AC387" s="364">
        <f t="shared" ref="AC387" si="1143">AC386/4</f>
        <v>0</v>
      </c>
      <c r="AD387" s="364">
        <f t="shared" ref="AD387" si="1144">AD386/1</f>
        <v>0</v>
      </c>
      <c r="AE387" s="364">
        <f t="shared" ref="AE387" si="1145">AE386/2</f>
        <v>0</v>
      </c>
      <c r="AF387" s="364">
        <f t="shared" ref="AF387" si="1146">AF386/3</f>
        <v>1</v>
      </c>
      <c r="AG387" s="364">
        <f t="shared" ref="AG387" si="1147">AG386/4</f>
        <v>0</v>
      </c>
      <c r="AH387" s="364">
        <f t="shared" ref="AH387" si="1148">AH386/1</f>
        <v>0</v>
      </c>
      <c r="AI387" s="364">
        <f t="shared" ref="AI387" si="1149">AI386/2</f>
        <v>0</v>
      </c>
      <c r="AJ387" s="364">
        <f t="shared" ref="AJ387" si="1150">AJ386/3</f>
        <v>1</v>
      </c>
      <c r="AK387" s="364">
        <f t="shared" ref="AK387" si="1151">AK386/4</f>
        <v>0</v>
      </c>
      <c r="AL387" s="364">
        <f t="shared" ref="AL387" si="1152">AL386/1</f>
        <v>0</v>
      </c>
      <c r="AM387" s="364">
        <f t="shared" ref="AM387" si="1153">AM386/2</f>
        <v>0</v>
      </c>
      <c r="AN387" s="364">
        <f t="shared" ref="AN387" si="1154">AN386/3</f>
        <v>1</v>
      </c>
      <c r="AO387" s="364">
        <f t="shared" ref="AO387" si="1155">AO386/4</f>
        <v>0</v>
      </c>
      <c r="AP387" s="364">
        <f t="shared" ref="AP387" si="1156">AP386/1</f>
        <v>0</v>
      </c>
      <c r="AQ387" s="364">
        <f t="shared" ref="AQ387" si="1157">AQ386/2</f>
        <v>0</v>
      </c>
      <c r="AR387" s="364">
        <f t="shared" ref="AR387" si="1158">AR386/3</f>
        <v>1</v>
      </c>
      <c r="AS387" s="364">
        <f t="shared" ref="AS387" si="1159">AS386/4</f>
        <v>0</v>
      </c>
      <c r="AT387" s="364">
        <f t="shared" ref="AT387" si="1160">AT386/1</f>
        <v>0</v>
      </c>
      <c r="AU387" s="364">
        <f t="shared" ref="AU387" si="1161">AU386/2</f>
        <v>0</v>
      </c>
      <c r="AV387" s="364">
        <f t="shared" ref="AV387" si="1162">AV386/3</f>
        <v>1</v>
      </c>
      <c r="AW387" s="364">
        <f t="shared" ref="AW387" si="1163">AW386/4</f>
        <v>0</v>
      </c>
      <c r="AX387" s="364">
        <f t="shared" ref="AX387" si="1164">AX386/1</f>
        <v>0</v>
      </c>
      <c r="AY387" s="364">
        <f t="shared" ref="AY387" si="1165">AY386/2</f>
        <v>0</v>
      </c>
      <c r="AZ387" s="364">
        <f t="shared" ref="AZ387" si="1166">AZ386/3</f>
        <v>1</v>
      </c>
      <c r="BA387" s="364">
        <f t="shared" ref="BA387" si="1167">BA386/4</f>
        <v>0</v>
      </c>
      <c r="BB387" s="364">
        <f t="shared" ref="BB387" si="1168">BB386/1</f>
        <v>0</v>
      </c>
      <c r="BC387" s="364">
        <f t="shared" ref="BC387" si="1169">BC386/2</f>
        <v>0</v>
      </c>
      <c r="BD387" s="364">
        <f t="shared" ref="BD387" si="1170">BD386/3</f>
        <v>1</v>
      </c>
      <c r="BE387" s="364">
        <f t="shared" ref="BE387" si="1171">BE386/4</f>
        <v>0</v>
      </c>
      <c r="BF387" s="364">
        <f t="shared" ref="BF387" si="1172">BF386/1</f>
        <v>0</v>
      </c>
      <c r="BG387" s="364">
        <f t="shared" ref="BG387" si="1173">BG386/2</f>
        <v>0</v>
      </c>
      <c r="BH387" s="364">
        <f t="shared" ref="BH387" si="1174">BH386/3</f>
        <v>0</v>
      </c>
      <c r="BI387" s="364">
        <f t="shared" ref="BI387" si="1175">BI386/4</f>
        <v>1</v>
      </c>
      <c r="BJ387" s="364">
        <f t="shared" ref="BJ387" si="1176">BJ386/1</f>
        <v>0</v>
      </c>
      <c r="BK387" s="364">
        <f t="shared" ref="BK387" si="1177">BK386/2</f>
        <v>0</v>
      </c>
      <c r="BL387" s="364">
        <f t="shared" ref="BL387" si="1178">BL386/3</f>
        <v>0</v>
      </c>
      <c r="BM387" s="364">
        <f t="shared" ref="BM387" si="1179">BM386/4</f>
        <v>1</v>
      </c>
      <c r="BN387" s="364">
        <f t="shared" ref="BN387" si="1180">BN386/1</f>
        <v>0</v>
      </c>
      <c r="BO387" s="364">
        <f t="shared" ref="BO387" si="1181">BO386/2</f>
        <v>0</v>
      </c>
      <c r="BP387" s="364">
        <f t="shared" ref="BP387" si="1182">BP386/3</f>
        <v>0</v>
      </c>
      <c r="BQ387" s="364">
        <f t="shared" ref="BQ387" si="1183">BQ386/4</f>
        <v>1</v>
      </c>
      <c r="BR387" s="364">
        <f t="shared" ref="BR387" si="1184">BR386/1</f>
        <v>0</v>
      </c>
      <c r="BS387" s="364">
        <f t="shared" ref="BS387" si="1185">BS386/2</f>
        <v>0</v>
      </c>
      <c r="BT387" s="364">
        <f t="shared" ref="BT387" si="1186">BT386/3</f>
        <v>1</v>
      </c>
      <c r="BU387" s="364">
        <f t="shared" ref="BU387" si="1187">BU386/4</f>
        <v>0</v>
      </c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</row>
    <row r="388" spans="1:122">
      <c r="R388">
        <f>SUM(R386:U386)</f>
        <v>3</v>
      </c>
      <c r="V388">
        <f>SUM(V386:Y386)</f>
        <v>3</v>
      </c>
      <c r="Z388">
        <f>SUM(Z386:AC386)</f>
        <v>3</v>
      </c>
      <c r="AD388">
        <f>SUM(AD386:AG386)</f>
        <v>3</v>
      </c>
      <c r="AH388">
        <f>SUM(AH386:AK386)</f>
        <v>3</v>
      </c>
      <c r="AL388">
        <f>SUM(AL386:AO386)</f>
        <v>3</v>
      </c>
      <c r="AP388">
        <f>SUM(AP386:AS386)</f>
        <v>3</v>
      </c>
      <c r="AT388">
        <f>SUM(AT386:AW386)</f>
        <v>3</v>
      </c>
      <c r="AX388">
        <f>SUM(AX386:BA386)</f>
        <v>3</v>
      </c>
      <c r="BB388">
        <f>SUM(BB386:BE386)</f>
        <v>3</v>
      </c>
      <c r="BF388">
        <f>SUM(BF386:BI386)</f>
        <v>4</v>
      </c>
      <c r="BJ388">
        <f>SUM(BJ386:BM386)</f>
        <v>4</v>
      </c>
      <c r="BN388">
        <f>SUM(BN386:BQ386)</f>
        <v>4</v>
      </c>
      <c r="BR388">
        <f>SUM(BR386:BU386)</f>
        <v>3</v>
      </c>
    </row>
    <row r="389" spans="1:122"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>
        <v>1</v>
      </c>
      <c r="AE389">
        <v>1</v>
      </c>
      <c r="AF389">
        <v>1</v>
      </c>
      <c r="AG389">
        <v>1</v>
      </c>
      <c r="AH389">
        <v>1</v>
      </c>
      <c r="AI389">
        <v>1</v>
      </c>
      <c r="AJ389">
        <v>1</v>
      </c>
      <c r="AK389">
        <v>1</v>
      </c>
      <c r="AL389">
        <v>1</v>
      </c>
      <c r="AM389">
        <v>1</v>
      </c>
      <c r="AN389">
        <v>1</v>
      </c>
      <c r="AO389">
        <v>1</v>
      </c>
      <c r="AP389">
        <v>1</v>
      </c>
      <c r="AQ389">
        <v>1</v>
      </c>
      <c r="AR389">
        <v>1</v>
      </c>
      <c r="AS389">
        <v>1</v>
      </c>
      <c r="AT389">
        <v>1</v>
      </c>
      <c r="AU389">
        <v>1</v>
      </c>
      <c r="AV389">
        <v>1</v>
      </c>
      <c r="AW389">
        <v>1</v>
      </c>
      <c r="AX389">
        <v>1</v>
      </c>
      <c r="AY389">
        <v>1</v>
      </c>
      <c r="AZ389">
        <v>1</v>
      </c>
      <c r="BA389">
        <v>1</v>
      </c>
      <c r="BB389">
        <v>1</v>
      </c>
      <c r="BC389">
        <v>1</v>
      </c>
      <c r="BD389">
        <v>1</v>
      </c>
      <c r="BE389">
        <v>1</v>
      </c>
      <c r="BF389">
        <v>1</v>
      </c>
      <c r="BG389">
        <v>1</v>
      </c>
      <c r="BH389">
        <v>1</v>
      </c>
      <c r="BI389">
        <v>1</v>
      </c>
      <c r="BJ389">
        <v>1</v>
      </c>
      <c r="BK389">
        <v>1</v>
      </c>
      <c r="BL389">
        <v>1</v>
      </c>
      <c r="BM389">
        <v>1</v>
      </c>
      <c r="BN389">
        <v>1</v>
      </c>
      <c r="BO389">
        <v>1</v>
      </c>
      <c r="BP389">
        <v>1</v>
      </c>
      <c r="BQ389">
        <v>1</v>
      </c>
      <c r="BR389">
        <v>1</v>
      </c>
      <c r="BS389">
        <v>1</v>
      </c>
      <c r="BT389">
        <v>1</v>
      </c>
      <c r="BU389">
        <v>1</v>
      </c>
    </row>
    <row r="390" spans="1:122" s="30" customFormat="1">
      <c r="R390" s="30">
        <f>R387/R389*100%</f>
        <v>0</v>
      </c>
      <c r="S390" s="30">
        <f t="shared" ref="S390:BU390" si="1188">S387/S389*100%</f>
        <v>0</v>
      </c>
      <c r="T390" s="30">
        <f t="shared" si="1188"/>
        <v>1</v>
      </c>
      <c r="U390" s="30">
        <f t="shared" si="1188"/>
        <v>0</v>
      </c>
      <c r="V390" s="30">
        <f t="shared" si="1188"/>
        <v>0</v>
      </c>
      <c r="W390" s="30">
        <f t="shared" si="1188"/>
        <v>0</v>
      </c>
      <c r="X390" s="30">
        <f t="shared" si="1188"/>
        <v>1</v>
      </c>
      <c r="Y390" s="30">
        <f t="shared" si="1188"/>
        <v>0</v>
      </c>
      <c r="Z390" s="30">
        <f t="shared" si="1188"/>
        <v>0</v>
      </c>
      <c r="AA390" s="30">
        <f t="shared" si="1188"/>
        <v>0</v>
      </c>
      <c r="AB390" s="30">
        <f t="shared" si="1188"/>
        <v>1</v>
      </c>
      <c r="AC390" s="30">
        <f t="shared" si="1188"/>
        <v>0</v>
      </c>
      <c r="AD390" s="30">
        <f t="shared" si="1188"/>
        <v>0</v>
      </c>
      <c r="AE390" s="30">
        <f t="shared" si="1188"/>
        <v>0</v>
      </c>
      <c r="AF390" s="30">
        <f t="shared" si="1188"/>
        <v>1</v>
      </c>
      <c r="AG390" s="30">
        <f t="shared" si="1188"/>
        <v>0</v>
      </c>
      <c r="AH390" s="30">
        <f t="shared" si="1188"/>
        <v>0</v>
      </c>
      <c r="AI390" s="30">
        <f t="shared" si="1188"/>
        <v>0</v>
      </c>
      <c r="AJ390" s="30">
        <f t="shared" si="1188"/>
        <v>1</v>
      </c>
      <c r="AK390" s="30">
        <f t="shared" si="1188"/>
        <v>0</v>
      </c>
      <c r="AL390" s="30">
        <f t="shared" si="1188"/>
        <v>0</v>
      </c>
      <c r="AM390" s="30">
        <f t="shared" si="1188"/>
        <v>0</v>
      </c>
      <c r="AN390" s="30">
        <f t="shared" si="1188"/>
        <v>1</v>
      </c>
      <c r="AO390" s="30">
        <f t="shared" si="1188"/>
        <v>0</v>
      </c>
      <c r="AP390" s="30">
        <f t="shared" si="1188"/>
        <v>0</v>
      </c>
      <c r="AQ390" s="30">
        <f t="shared" si="1188"/>
        <v>0</v>
      </c>
      <c r="AR390" s="30">
        <f t="shared" si="1188"/>
        <v>1</v>
      </c>
      <c r="AS390" s="30">
        <f t="shared" si="1188"/>
        <v>0</v>
      </c>
      <c r="AT390" s="30">
        <f t="shared" si="1188"/>
        <v>0</v>
      </c>
      <c r="AU390" s="30">
        <f t="shared" si="1188"/>
        <v>0</v>
      </c>
      <c r="AV390" s="30">
        <f t="shared" si="1188"/>
        <v>1</v>
      </c>
      <c r="AW390" s="30">
        <f t="shared" si="1188"/>
        <v>0</v>
      </c>
      <c r="AX390" s="30">
        <f t="shared" si="1188"/>
        <v>0</v>
      </c>
      <c r="AY390" s="30">
        <f t="shared" si="1188"/>
        <v>0</v>
      </c>
      <c r="AZ390" s="30">
        <f t="shared" si="1188"/>
        <v>1</v>
      </c>
      <c r="BA390" s="30">
        <f t="shared" si="1188"/>
        <v>0</v>
      </c>
      <c r="BB390" s="30">
        <f t="shared" si="1188"/>
        <v>0</v>
      </c>
      <c r="BC390" s="30">
        <f t="shared" si="1188"/>
        <v>0</v>
      </c>
      <c r="BD390" s="30">
        <f t="shared" si="1188"/>
        <v>1</v>
      </c>
      <c r="BE390" s="30">
        <f t="shared" si="1188"/>
        <v>0</v>
      </c>
      <c r="BF390" s="30">
        <f t="shared" si="1188"/>
        <v>0</v>
      </c>
      <c r="BG390" s="30">
        <f t="shared" si="1188"/>
        <v>0</v>
      </c>
      <c r="BH390" s="30">
        <f t="shared" si="1188"/>
        <v>0</v>
      </c>
      <c r="BI390" s="30">
        <f t="shared" si="1188"/>
        <v>1</v>
      </c>
      <c r="BJ390" s="30">
        <f t="shared" si="1188"/>
        <v>0</v>
      </c>
      <c r="BK390" s="30">
        <f t="shared" si="1188"/>
        <v>0</v>
      </c>
      <c r="BL390" s="30">
        <f t="shared" si="1188"/>
        <v>0</v>
      </c>
      <c r="BM390" s="30">
        <f t="shared" si="1188"/>
        <v>1</v>
      </c>
      <c r="BN390" s="30">
        <f t="shared" si="1188"/>
        <v>0</v>
      </c>
      <c r="BO390" s="30">
        <f t="shared" si="1188"/>
        <v>0</v>
      </c>
      <c r="BP390" s="30">
        <f t="shared" si="1188"/>
        <v>0</v>
      </c>
      <c r="BQ390" s="30">
        <f t="shared" si="1188"/>
        <v>1</v>
      </c>
      <c r="BR390" s="30">
        <f t="shared" si="1188"/>
        <v>0</v>
      </c>
      <c r="BS390" s="30">
        <f t="shared" si="1188"/>
        <v>0</v>
      </c>
      <c r="BT390" s="30">
        <f t="shared" si="1188"/>
        <v>1</v>
      </c>
      <c r="BU390" s="30">
        <f t="shared" si="1188"/>
        <v>0</v>
      </c>
    </row>
    <row r="394" spans="1:122">
      <c r="A394" s="17"/>
      <c r="B394" s="335">
        <v>1</v>
      </c>
      <c r="C394" s="785" t="s">
        <v>342</v>
      </c>
      <c r="D394" s="18"/>
      <c r="E394" s="19">
        <v>1</v>
      </c>
      <c r="F394" s="20"/>
      <c r="G394" s="20"/>
      <c r="H394" s="20"/>
      <c r="I394" s="20"/>
      <c r="J394" s="20">
        <v>1</v>
      </c>
      <c r="K394" s="20"/>
      <c r="L394" s="20"/>
      <c r="M394" s="20"/>
      <c r="N394" s="20"/>
      <c r="O394" s="20"/>
      <c r="P394" s="19"/>
      <c r="Q394" s="19"/>
      <c r="R394" s="145"/>
      <c r="S394" s="145"/>
      <c r="T394" s="145"/>
      <c r="U394" s="145">
        <v>4</v>
      </c>
      <c r="V394" s="10"/>
      <c r="W394" s="10"/>
      <c r="X394" s="10"/>
      <c r="Y394" s="10">
        <v>4</v>
      </c>
      <c r="Z394" s="146"/>
      <c r="AA394" s="146"/>
      <c r="AB394" s="146"/>
      <c r="AC394" s="146">
        <v>4</v>
      </c>
      <c r="AD394" s="147"/>
      <c r="AE394" s="147"/>
      <c r="AF394" s="147">
        <v>3</v>
      </c>
      <c r="AG394" s="147"/>
      <c r="AH394" s="148"/>
      <c r="AI394" s="148"/>
      <c r="AJ394" s="148"/>
      <c r="AK394" s="148">
        <v>4</v>
      </c>
      <c r="AL394" s="149"/>
      <c r="AM394" s="149"/>
      <c r="AN394" s="149"/>
      <c r="AO394" s="149">
        <v>4</v>
      </c>
      <c r="AP394" s="10"/>
      <c r="AQ394" s="10"/>
      <c r="AR394" s="10"/>
      <c r="AS394" s="10">
        <v>4</v>
      </c>
      <c r="AT394" s="150"/>
      <c r="AU394" s="150"/>
      <c r="AV394" s="150"/>
      <c r="AW394" s="150">
        <v>4</v>
      </c>
      <c r="AX394" s="145"/>
      <c r="AY394" s="145"/>
      <c r="AZ394" s="145"/>
      <c r="BA394" s="145">
        <v>4</v>
      </c>
      <c r="BB394" s="10"/>
      <c r="BC394" s="10"/>
      <c r="BD394" s="10">
        <v>3</v>
      </c>
      <c r="BE394" s="10"/>
      <c r="BF394" s="146"/>
      <c r="BG394" s="146"/>
      <c r="BH394" s="146"/>
      <c r="BI394" s="146">
        <v>4</v>
      </c>
      <c r="BJ394" s="147"/>
      <c r="BK394" s="147"/>
      <c r="BL394" s="147"/>
      <c r="BM394" s="147">
        <v>4</v>
      </c>
      <c r="BN394" s="148"/>
      <c r="BO394" s="148"/>
      <c r="BP394" s="148"/>
      <c r="BQ394" s="148">
        <v>4</v>
      </c>
      <c r="BR394" s="149"/>
      <c r="BS394" s="149"/>
      <c r="BT394" s="149"/>
      <c r="BU394" s="149">
        <v>4</v>
      </c>
    </row>
    <row r="395" spans="1:122">
      <c r="A395" s="17"/>
      <c r="B395" s="335">
        <v>2</v>
      </c>
      <c r="C395" s="785"/>
      <c r="D395" s="18"/>
      <c r="E395" s="19">
        <v>1</v>
      </c>
      <c r="F395" s="20"/>
      <c r="G395" s="20"/>
      <c r="H395" s="20">
        <v>1</v>
      </c>
      <c r="I395" s="20"/>
      <c r="J395" s="20"/>
      <c r="K395" s="20"/>
      <c r="L395" s="20"/>
      <c r="M395" s="20"/>
      <c r="N395" s="20"/>
      <c r="O395" s="20"/>
      <c r="P395" s="19"/>
      <c r="Q395" s="19"/>
      <c r="R395" s="145"/>
      <c r="S395" s="145"/>
      <c r="T395" s="145"/>
      <c r="U395" s="145">
        <v>4</v>
      </c>
      <c r="V395" s="10"/>
      <c r="W395" s="10"/>
      <c r="X395" s="10">
        <v>3</v>
      </c>
      <c r="Y395" s="10"/>
      <c r="Z395" s="146"/>
      <c r="AA395" s="146"/>
      <c r="AB395" s="146">
        <v>3</v>
      </c>
      <c r="AC395" s="146"/>
      <c r="AD395" s="147"/>
      <c r="AE395" s="147"/>
      <c r="AF395" s="147"/>
      <c r="AG395" s="147">
        <v>4</v>
      </c>
      <c r="AH395" s="148"/>
      <c r="AI395" s="148"/>
      <c r="AJ395" s="148"/>
      <c r="AK395" s="148">
        <v>4</v>
      </c>
      <c r="AL395" s="149"/>
      <c r="AM395" s="149"/>
      <c r="AN395" s="149"/>
      <c r="AO395" s="149">
        <v>4</v>
      </c>
      <c r="AP395" s="10"/>
      <c r="AQ395" s="10"/>
      <c r="AR395" s="10"/>
      <c r="AS395" s="10">
        <v>4</v>
      </c>
      <c r="AT395" s="150"/>
      <c r="AU395" s="150"/>
      <c r="AV395" s="150"/>
      <c r="AW395" s="150">
        <v>4</v>
      </c>
      <c r="AX395" s="145"/>
      <c r="AY395" s="145"/>
      <c r="AZ395" s="145"/>
      <c r="BA395" s="145">
        <v>4</v>
      </c>
      <c r="BB395" s="10"/>
      <c r="BC395" s="10"/>
      <c r="BD395" s="10"/>
      <c r="BE395" s="10">
        <v>4</v>
      </c>
      <c r="BF395" s="146"/>
      <c r="BG395" s="146"/>
      <c r="BH395" s="146"/>
      <c r="BI395" s="146">
        <v>4</v>
      </c>
      <c r="BJ395" s="147"/>
      <c r="BK395" s="147"/>
      <c r="BL395" s="147"/>
      <c r="BM395" s="147">
        <v>4</v>
      </c>
      <c r="BN395" s="148"/>
      <c r="BO395" s="148"/>
      <c r="BP395" s="148"/>
      <c r="BQ395" s="148">
        <v>4</v>
      </c>
      <c r="BR395" s="149"/>
      <c r="BS395" s="149"/>
      <c r="BT395" s="149"/>
      <c r="BU395" s="149">
        <v>4</v>
      </c>
    </row>
    <row r="396" spans="1:122">
      <c r="A396" s="17"/>
      <c r="B396" s="335">
        <v>3</v>
      </c>
      <c r="C396" s="785"/>
      <c r="D396" s="18">
        <v>1</v>
      </c>
      <c r="E396" s="19"/>
      <c r="F396" s="20"/>
      <c r="G396" s="20"/>
      <c r="H396" s="20">
        <v>1</v>
      </c>
      <c r="I396" s="20"/>
      <c r="J396" s="20"/>
      <c r="K396" s="20"/>
      <c r="L396" s="20"/>
      <c r="M396" s="20"/>
      <c r="N396" s="20"/>
      <c r="O396" s="20"/>
      <c r="P396" s="19"/>
      <c r="Q396" s="19"/>
      <c r="R396" s="145"/>
      <c r="S396" s="145"/>
      <c r="T396" s="145"/>
      <c r="U396" s="145">
        <v>4</v>
      </c>
      <c r="V396" s="10"/>
      <c r="W396" s="10"/>
      <c r="X396" s="10"/>
      <c r="Y396" s="10">
        <v>4</v>
      </c>
      <c r="Z396" s="146"/>
      <c r="AA396" s="146"/>
      <c r="AB396" s="146"/>
      <c r="AC396" s="146">
        <v>4</v>
      </c>
      <c r="AD396" s="147"/>
      <c r="AE396" s="147"/>
      <c r="AF396" s="147"/>
      <c r="AG396" s="147">
        <v>4</v>
      </c>
      <c r="AH396" s="148"/>
      <c r="AI396" s="148"/>
      <c r="AJ396" s="148"/>
      <c r="AK396" s="148">
        <v>4</v>
      </c>
      <c r="AL396" s="149"/>
      <c r="AM396" s="149"/>
      <c r="AN396" s="149">
        <v>3</v>
      </c>
      <c r="AO396" s="149"/>
      <c r="AP396" s="10"/>
      <c r="AQ396" s="10"/>
      <c r="AR396" s="10"/>
      <c r="AS396" s="10">
        <v>4</v>
      </c>
      <c r="AT396" s="150"/>
      <c r="AU396" s="150"/>
      <c r="AV396" s="150"/>
      <c r="AW396" s="150">
        <v>4</v>
      </c>
      <c r="AX396" s="145"/>
      <c r="AY396" s="145"/>
      <c r="AZ396" s="145"/>
      <c r="BA396" s="145">
        <v>4</v>
      </c>
      <c r="BB396" s="10"/>
      <c r="BC396" s="10"/>
      <c r="BD396" s="10">
        <v>3</v>
      </c>
      <c r="BE396" s="10"/>
      <c r="BF396" s="146"/>
      <c r="BG396" s="146"/>
      <c r="BH396" s="146"/>
      <c r="BI396" s="146">
        <v>4</v>
      </c>
      <c r="BJ396" s="147"/>
      <c r="BK396" s="147"/>
      <c r="BL396" s="147"/>
      <c r="BM396" s="147">
        <v>4</v>
      </c>
      <c r="BN396" s="148"/>
      <c r="BO396" s="148"/>
      <c r="BP396" s="148"/>
      <c r="BQ396" s="148">
        <v>4</v>
      </c>
      <c r="BR396" s="149"/>
      <c r="BS396" s="149"/>
      <c r="BT396" s="149"/>
      <c r="BU396" s="149">
        <v>4</v>
      </c>
    </row>
    <row r="397" spans="1:122">
      <c r="A397" s="17"/>
      <c r="B397" s="335">
        <v>4</v>
      </c>
      <c r="C397" s="785"/>
      <c r="D397" s="18"/>
      <c r="E397" s="19">
        <v>1</v>
      </c>
      <c r="F397" s="20"/>
      <c r="G397" s="20">
        <v>1</v>
      </c>
      <c r="H397" s="20"/>
      <c r="I397" s="20"/>
      <c r="J397" s="20"/>
      <c r="K397" s="20"/>
      <c r="L397" s="20"/>
      <c r="M397" s="20"/>
      <c r="N397" s="20"/>
      <c r="O397" s="20"/>
      <c r="P397" s="19"/>
      <c r="Q397" s="19"/>
      <c r="R397" s="145"/>
      <c r="S397" s="145"/>
      <c r="T397" s="145">
        <v>3</v>
      </c>
      <c r="U397" s="145"/>
      <c r="V397" s="10"/>
      <c r="W397" s="10"/>
      <c r="X397" s="10">
        <v>3</v>
      </c>
      <c r="Y397" s="10"/>
      <c r="Z397" s="146"/>
      <c r="AA397" s="146"/>
      <c r="AB397" s="146">
        <v>3</v>
      </c>
      <c r="AC397" s="146"/>
      <c r="AD397" s="147"/>
      <c r="AE397" s="147"/>
      <c r="AF397" s="147">
        <v>3</v>
      </c>
      <c r="AG397" s="147"/>
      <c r="AH397" s="148"/>
      <c r="AI397" s="148"/>
      <c r="AJ397" s="148">
        <v>3</v>
      </c>
      <c r="AK397" s="148"/>
      <c r="AL397" s="149"/>
      <c r="AM397" s="149"/>
      <c r="AN397" s="149">
        <v>3</v>
      </c>
      <c r="AO397" s="149"/>
      <c r="AP397" s="10"/>
      <c r="AQ397" s="10">
        <v>2</v>
      </c>
      <c r="AR397" s="10"/>
      <c r="AS397" s="10"/>
      <c r="AT397" s="150"/>
      <c r="AU397" s="150"/>
      <c r="AV397" s="150">
        <v>3</v>
      </c>
      <c r="AW397" s="150"/>
      <c r="AX397" s="145"/>
      <c r="AY397" s="145"/>
      <c r="AZ397" s="145">
        <v>3</v>
      </c>
      <c r="BA397" s="145"/>
      <c r="BB397" s="10"/>
      <c r="BC397" s="10"/>
      <c r="BD397" s="10">
        <v>3</v>
      </c>
      <c r="BE397" s="10"/>
      <c r="BF397" s="146"/>
      <c r="BG397" s="146"/>
      <c r="BH397" s="146">
        <v>3</v>
      </c>
      <c r="BI397" s="146"/>
      <c r="BJ397" s="147"/>
      <c r="BK397" s="147"/>
      <c r="BL397" s="147">
        <v>3</v>
      </c>
      <c r="BM397" s="147"/>
      <c r="BN397" s="148"/>
      <c r="BO397" s="148"/>
      <c r="BP397" s="148">
        <v>3</v>
      </c>
      <c r="BQ397" s="148"/>
      <c r="BR397" s="149"/>
      <c r="BS397" s="149"/>
      <c r="BT397" s="149"/>
      <c r="BU397" s="149">
        <v>4</v>
      </c>
    </row>
    <row r="398" spans="1:122">
      <c r="A398" s="17"/>
      <c r="B398" s="335">
        <v>5</v>
      </c>
      <c r="C398" s="785"/>
      <c r="D398" s="18">
        <v>1</v>
      </c>
      <c r="E398" s="19"/>
      <c r="F398" s="20"/>
      <c r="G398" s="20"/>
      <c r="H398" s="20">
        <v>1</v>
      </c>
      <c r="I398" s="20"/>
      <c r="J398" s="20"/>
      <c r="K398" s="20"/>
      <c r="L398" s="20"/>
      <c r="M398" s="20"/>
      <c r="N398" s="20"/>
      <c r="O398" s="20"/>
      <c r="P398" s="19"/>
      <c r="Q398" s="19"/>
      <c r="R398" s="145"/>
      <c r="S398" s="145"/>
      <c r="T398" s="145">
        <v>3</v>
      </c>
      <c r="U398" s="145"/>
      <c r="V398" s="10"/>
      <c r="W398" s="10"/>
      <c r="X398" s="10">
        <v>3</v>
      </c>
      <c r="Y398" s="10"/>
      <c r="Z398" s="146"/>
      <c r="AA398" s="146"/>
      <c r="AB398" s="146">
        <v>3</v>
      </c>
      <c r="AC398" s="146"/>
      <c r="AD398" s="147"/>
      <c r="AE398" s="147"/>
      <c r="AF398" s="147">
        <v>3</v>
      </c>
      <c r="AG398" s="147"/>
      <c r="AH398" s="148"/>
      <c r="AI398" s="148"/>
      <c r="AJ398" s="148">
        <v>3</v>
      </c>
      <c r="AK398" s="148"/>
      <c r="AL398" s="149"/>
      <c r="AM398" s="149"/>
      <c r="AN398" s="149">
        <v>3</v>
      </c>
      <c r="AO398" s="149"/>
      <c r="AP398" s="10"/>
      <c r="AQ398" s="10"/>
      <c r="AR398" s="10">
        <v>3</v>
      </c>
      <c r="AS398" s="10"/>
      <c r="AT398" s="150"/>
      <c r="AU398" s="150"/>
      <c r="AV398" s="150">
        <v>3</v>
      </c>
      <c r="AW398" s="150"/>
      <c r="AX398" s="145"/>
      <c r="AY398" s="145"/>
      <c r="AZ398" s="145">
        <v>3</v>
      </c>
      <c r="BA398" s="145"/>
      <c r="BB398" s="10"/>
      <c r="BC398" s="10"/>
      <c r="BD398" s="10">
        <v>3</v>
      </c>
      <c r="BE398" s="10"/>
      <c r="BF398" s="146"/>
      <c r="BG398" s="146"/>
      <c r="BH398" s="146">
        <v>3</v>
      </c>
      <c r="BI398" s="146"/>
      <c r="BJ398" s="147"/>
      <c r="BK398" s="147"/>
      <c r="BL398" s="147">
        <v>3</v>
      </c>
      <c r="BM398" s="147"/>
      <c r="BN398" s="148"/>
      <c r="BO398" s="148"/>
      <c r="BP398" s="148">
        <v>3</v>
      </c>
      <c r="BQ398" s="148"/>
      <c r="BR398" s="149"/>
      <c r="BS398" s="149"/>
      <c r="BT398" s="149">
        <v>3</v>
      </c>
      <c r="BU398" s="149"/>
    </row>
    <row r="399" spans="1:122">
      <c r="A399" s="17"/>
      <c r="B399" s="335">
        <v>6</v>
      </c>
      <c r="C399" s="785"/>
      <c r="D399" s="18">
        <v>1</v>
      </c>
      <c r="E399" s="19"/>
      <c r="F399" s="20"/>
      <c r="G399" s="20"/>
      <c r="H399" s="20">
        <v>1</v>
      </c>
      <c r="I399" s="20"/>
      <c r="J399" s="20"/>
      <c r="K399" s="20"/>
      <c r="L399" s="20"/>
      <c r="M399" s="20"/>
      <c r="N399" s="20"/>
      <c r="O399" s="20"/>
      <c r="P399" s="19"/>
      <c r="Q399" s="19"/>
      <c r="R399" s="145"/>
      <c r="S399" s="145"/>
      <c r="T399" s="145">
        <v>3</v>
      </c>
      <c r="U399" s="145"/>
      <c r="V399" s="10"/>
      <c r="W399" s="10"/>
      <c r="X399" s="10">
        <v>3</v>
      </c>
      <c r="Y399" s="10"/>
      <c r="Z399" s="146"/>
      <c r="AA399" s="146"/>
      <c r="AB399" s="146">
        <v>3</v>
      </c>
      <c r="AC399" s="146"/>
      <c r="AD399" s="147"/>
      <c r="AE399" s="147"/>
      <c r="AF399" s="147">
        <v>3</v>
      </c>
      <c r="AG399" s="147"/>
      <c r="AH399" s="148"/>
      <c r="AI399" s="148"/>
      <c r="AJ399" s="148"/>
      <c r="AK399" s="148">
        <v>4</v>
      </c>
      <c r="AL399" s="149"/>
      <c r="AM399" s="149"/>
      <c r="AN399" s="149">
        <v>3</v>
      </c>
      <c r="AO399" s="149"/>
      <c r="AP399" s="10"/>
      <c r="AQ399" s="10"/>
      <c r="AR399" s="10">
        <v>3</v>
      </c>
      <c r="AS399" s="10"/>
      <c r="AT399" s="150"/>
      <c r="AU399" s="150"/>
      <c r="AV399" s="150">
        <v>3</v>
      </c>
      <c r="AW399" s="150"/>
      <c r="AX399" s="145"/>
      <c r="AY399" s="145"/>
      <c r="AZ399" s="145">
        <v>3</v>
      </c>
      <c r="BA399" s="145"/>
      <c r="BB399" s="10"/>
      <c r="BC399" s="10"/>
      <c r="BD399" s="10">
        <v>3</v>
      </c>
      <c r="BE399" s="10"/>
      <c r="BF399" s="146"/>
      <c r="BG399" s="146"/>
      <c r="BH399" s="146">
        <v>3</v>
      </c>
      <c r="BI399" s="146"/>
      <c r="BJ399" s="147"/>
      <c r="BK399" s="147"/>
      <c r="BL399" s="147">
        <v>3</v>
      </c>
      <c r="BM399" s="147"/>
      <c r="BN399" s="148"/>
      <c r="BO399" s="148"/>
      <c r="BP399" s="148"/>
      <c r="BQ399" s="148">
        <v>4</v>
      </c>
      <c r="BR399" s="149"/>
      <c r="BS399" s="149"/>
      <c r="BT399" s="149"/>
      <c r="BU399" s="149">
        <v>4</v>
      </c>
    </row>
    <row r="400" spans="1:122">
      <c r="A400" s="17"/>
      <c r="B400" s="335">
        <v>7</v>
      </c>
      <c r="C400" s="785"/>
      <c r="D400" s="18">
        <v>1</v>
      </c>
      <c r="E400" s="19"/>
      <c r="F400" s="20"/>
      <c r="G400" s="20"/>
      <c r="H400" s="20">
        <v>1</v>
      </c>
      <c r="I400" s="20"/>
      <c r="J400" s="20"/>
      <c r="K400" s="20"/>
      <c r="L400" s="20"/>
      <c r="M400" s="20"/>
      <c r="N400" s="20"/>
      <c r="O400" s="20"/>
      <c r="P400" s="19"/>
      <c r="Q400" s="19"/>
      <c r="R400" s="145"/>
      <c r="S400" s="145"/>
      <c r="T400" s="145">
        <v>3</v>
      </c>
      <c r="U400" s="145"/>
      <c r="V400" s="10"/>
      <c r="W400" s="10"/>
      <c r="X400" s="10">
        <v>3</v>
      </c>
      <c r="Y400" s="10"/>
      <c r="Z400" s="146"/>
      <c r="AA400" s="146"/>
      <c r="AB400" s="146"/>
      <c r="AC400" s="146">
        <v>4</v>
      </c>
      <c r="AD400" s="147"/>
      <c r="AE400" s="147"/>
      <c r="AF400" s="147">
        <v>3</v>
      </c>
      <c r="AG400" s="147"/>
      <c r="AH400" s="148"/>
      <c r="AI400" s="148"/>
      <c r="AJ400" s="148"/>
      <c r="AK400" s="148">
        <v>4</v>
      </c>
      <c r="AL400" s="149"/>
      <c r="AM400" s="149"/>
      <c r="AN400" s="149">
        <v>3</v>
      </c>
      <c r="AO400" s="149"/>
      <c r="AP400" s="10"/>
      <c r="AQ400" s="10"/>
      <c r="AR400" s="10">
        <v>3</v>
      </c>
      <c r="AS400" s="10"/>
      <c r="AT400" s="150"/>
      <c r="AU400" s="150"/>
      <c r="AV400" s="150">
        <v>3</v>
      </c>
      <c r="AW400" s="150"/>
      <c r="AX400" s="145"/>
      <c r="AY400" s="145"/>
      <c r="AZ400" s="145"/>
      <c r="BA400" s="145">
        <v>4</v>
      </c>
      <c r="BB400" s="10"/>
      <c r="BC400" s="10"/>
      <c r="BD400" s="10">
        <v>3</v>
      </c>
      <c r="BE400" s="10"/>
      <c r="BF400" s="146"/>
      <c r="BG400" s="146"/>
      <c r="BH400" s="146">
        <v>3</v>
      </c>
      <c r="BI400" s="146"/>
      <c r="BJ400" s="147"/>
      <c r="BK400" s="147"/>
      <c r="BL400" s="147">
        <v>3</v>
      </c>
      <c r="BM400" s="147"/>
      <c r="BN400" s="148"/>
      <c r="BO400" s="148"/>
      <c r="BP400" s="148"/>
      <c r="BQ400" s="148">
        <v>4</v>
      </c>
      <c r="BR400" s="149"/>
      <c r="BS400" s="149"/>
      <c r="BT400" s="149"/>
      <c r="BU400" s="149">
        <v>4</v>
      </c>
    </row>
    <row r="401" spans="1:122">
      <c r="A401" s="17"/>
      <c r="B401" s="335">
        <v>8</v>
      </c>
      <c r="C401" s="785"/>
      <c r="D401" s="18">
        <v>1</v>
      </c>
      <c r="E401" s="19"/>
      <c r="F401" s="20"/>
      <c r="G401" s="20"/>
      <c r="H401" s="20">
        <v>1</v>
      </c>
      <c r="I401" s="20"/>
      <c r="J401" s="20"/>
      <c r="K401" s="20"/>
      <c r="L401" s="20"/>
      <c r="M401" s="20"/>
      <c r="N401" s="20"/>
      <c r="O401" s="20"/>
      <c r="P401" s="19"/>
      <c r="Q401" s="19"/>
      <c r="R401" s="145"/>
      <c r="S401" s="145"/>
      <c r="T401" s="145">
        <v>3</v>
      </c>
      <c r="U401" s="145"/>
      <c r="V401" s="10"/>
      <c r="W401" s="10"/>
      <c r="X401" s="10">
        <v>3</v>
      </c>
      <c r="Y401" s="10"/>
      <c r="Z401" s="146"/>
      <c r="AA401" s="146"/>
      <c r="AB401" s="146"/>
      <c r="AC401" s="146">
        <v>4</v>
      </c>
      <c r="AD401" s="147"/>
      <c r="AE401" s="147"/>
      <c r="AF401" s="147">
        <v>3</v>
      </c>
      <c r="AG401" s="147"/>
      <c r="AH401" s="148"/>
      <c r="AI401" s="148"/>
      <c r="AJ401" s="148"/>
      <c r="AK401" s="148">
        <v>4</v>
      </c>
      <c r="AL401" s="149"/>
      <c r="AM401" s="149"/>
      <c r="AN401" s="149"/>
      <c r="AO401" s="149">
        <v>4</v>
      </c>
      <c r="AP401" s="10"/>
      <c r="AQ401" s="10"/>
      <c r="AR401" s="10"/>
      <c r="AS401" s="10">
        <v>4</v>
      </c>
      <c r="AT401" s="150"/>
      <c r="AU401" s="150"/>
      <c r="AV401" s="150"/>
      <c r="AW401" s="150">
        <v>4</v>
      </c>
      <c r="AX401" s="145"/>
      <c r="AY401" s="145"/>
      <c r="AZ401" s="145"/>
      <c r="BA401" s="145">
        <v>4</v>
      </c>
      <c r="BB401" s="10"/>
      <c r="BC401" s="10"/>
      <c r="BD401" s="10"/>
      <c r="BE401" s="10">
        <v>4</v>
      </c>
      <c r="BF401" s="146"/>
      <c r="BG401" s="146"/>
      <c r="BH401" s="146"/>
      <c r="BI401" s="146">
        <v>4</v>
      </c>
      <c r="BJ401" s="147"/>
      <c r="BK401" s="147"/>
      <c r="BL401" s="147"/>
      <c r="BM401" s="147">
        <v>4</v>
      </c>
      <c r="BN401" s="148"/>
      <c r="BO401" s="148"/>
      <c r="BP401" s="148"/>
      <c r="BQ401" s="148">
        <v>4</v>
      </c>
      <c r="BR401" s="149"/>
      <c r="BS401" s="149"/>
      <c r="BT401" s="149"/>
      <c r="BU401" s="149">
        <v>4</v>
      </c>
    </row>
    <row r="402" spans="1:122">
      <c r="A402" s="17"/>
      <c r="B402" s="335">
        <v>9</v>
      </c>
      <c r="C402" s="785"/>
      <c r="D402" s="18"/>
      <c r="E402" s="19">
        <v>1</v>
      </c>
      <c r="F402" s="20"/>
      <c r="G402" s="20"/>
      <c r="H402" s="20"/>
      <c r="I402" s="20">
        <v>1</v>
      </c>
      <c r="J402" s="20"/>
      <c r="K402" s="20"/>
      <c r="L402" s="20"/>
      <c r="M402" s="20"/>
      <c r="N402" s="20"/>
      <c r="O402" s="20"/>
      <c r="P402" s="19"/>
      <c r="Q402" s="19"/>
      <c r="R402" s="145"/>
      <c r="S402" s="145"/>
      <c r="T402" s="145">
        <v>3</v>
      </c>
      <c r="U402" s="145"/>
      <c r="V402" s="10"/>
      <c r="W402" s="10"/>
      <c r="X402" s="10">
        <v>3</v>
      </c>
      <c r="Y402" s="10"/>
      <c r="Z402" s="146"/>
      <c r="AA402" s="146"/>
      <c r="AB402" s="146">
        <v>3</v>
      </c>
      <c r="AC402" s="146"/>
      <c r="AD402" s="147"/>
      <c r="AE402" s="147"/>
      <c r="AF402" s="147">
        <v>3</v>
      </c>
      <c r="AG402" s="147"/>
      <c r="AH402" s="148"/>
      <c r="AI402" s="148"/>
      <c r="AJ402" s="148">
        <v>3</v>
      </c>
      <c r="AK402" s="148"/>
      <c r="AL402" s="149"/>
      <c r="AM402" s="149"/>
      <c r="AN402" s="149">
        <v>3</v>
      </c>
      <c r="AO402" s="149"/>
      <c r="AP402" s="10"/>
      <c r="AQ402" s="10"/>
      <c r="AR402" s="10">
        <v>3</v>
      </c>
      <c r="AS402" s="10"/>
      <c r="AT402" s="150"/>
      <c r="AU402" s="150"/>
      <c r="AV402" s="150">
        <v>3</v>
      </c>
      <c r="AW402" s="150"/>
      <c r="AX402" s="145"/>
      <c r="AY402" s="145"/>
      <c r="AZ402" s="145">
        <v>3</v>
      </c>
      <c r="BA402" s="145"/>
      <c r="BB402" s="10"/>
      <c r="BC402" s="10"/>
      <c r="BD402" s="10">
        <v>3</v>
      </c>
      <c r="BE402" s="10"/>
      <c r="BF402" s="146"/>
      <c r="BG402" s="146"/>
      <c r="BH402" s="146"/>
      <c r="BI402" s="146">
        <v>4</v>
      </c>
      <c r="BJ402" s="147"/>
      <c r="BK402" s="147"/>
      <c r="BL402" s="147"/>
      <c r="BM402" s="147">
        <v>4</v>
      </c>
      <c r="BN402" s="148"/>
      <c r="BO402" s="148"/>
      <c r="BP402" s="148">
        <v>3</v>
      </c>
      <c r="BQ402" s="148"/>
      <c r="BR402" s="149"/>
      <c r="BS402" s="149"/>
      <c r="BT402" s="149"/>
      <c r="BU402" s="149">
        <v>4</v>
      </c>
    </row>
    <row r="403" spans="1:122">
      <c r="A403" s="17"/>
      <c r="B403" s="335">
        <v>10</v>
      </c>
      <c r="C403" s="785"/>
      <c r="D403" s="18">
        <v>1</v>
      </c>
      <c r="E403" s="19"/>
      <c r="F403" s="20"/>
      <c r="G403" s="20"/>
      <c r="H403" s="20"/>
      <c r="I403" s="20">
        <v>1</v>
      </c>
      <c r="J403" s="20"/>
      <c r="K403" s="20"/>
      <c r="L403" s="20"/>
      <c r="M403" s="20"/>
      <c r="N403" s="20"/>
      <c r="O403" s="20"/>
      <c r="P403" s="19"/>
      <c r="Q403" s="19"/>
      <c r="R403" s="145"/>
      <c r="S403" s="145"/>
      <c r="T403" s="145">
        <v>3</v>
      </c>
      <c r="U403" s="145"/>
      <c r="V403" s="10"/>
      <c r="W403" s="10"/>
      <c r="X403" s="10">
        <v>3</v>
      </c>
      <c r="Y403" s="10"/>
      <c r="Z403" s="146"/>
      <c r="AA403" s="146"/>
      <c r="AB403" s="146"/>
      <c r="AC403" s="146">
        <v>4</v>
      </c>
      <c r="AD403" s="147"/>
      <c r="AE403" s="147"/>
      <c r="AF403" s="147">
        <v>3</v>
      </c>
      <c r="AG403" s="147"/>
      <c r="AH403" s="148"/>
      <c r="AI403" s="148"/>
      <c r="AJ403" s="148">
        <v>3</v>
      </c>
      <c r="AK403" s="148"/>
      <c r="AL403" s="149"/>
      <c r="AM403" s="149"/>
      <c r="AN403" s="149"/>
      <c r="AO403" s="149">
        <v>4</v>
      </c>
      <c r="AP403" s="10"/>
      <c r="AQ403" s="10"/>
      <c r="AR403" s="10">
        <v>3</v>
      </c>
      <c r="AS403" s="10"/>
      <c r="AT403" s="150"/>
      <c r="AU403" s="150"/>
      <c r="AV403" s="150">
        <v>3</v>
      </c>
      <c r="AW403" s="150"/>
      <c r="AX403" s="145"/>
      <c r="AY403" s="145"/>
      <c r="AZ403" s="145">
        <v>3</v>
      </c>
      <c r="BA403" s="145"/>
      <c r="BB403" s="10"/>
      <c r="BC403" s="10"/>
      <c r="BD403" s="10">
        <v>3</v>
      </c>
      <c r="BE403" s="10"/>
      <c r="BF403" s="146"/>
      <c r="BG403" s="146"/>
      <c r="BH403" s="146">
        <v>3</v>
      </c>
      <c r="BI403" s="146"/>
      <c r="BJ403" s="147"/>
      <c r="BK403" s="147"/>
      <c r="BL403" s="147">
        <v>3</v>
      </c>
      <c r="BM403" s="147"/>
      <c r="BN403" s="148"/>
      <c r="BO403" s="148"/>
      <c r="BP403" s="148">
        <v>3</v>
      </c>
      <c r="BQ403" s="148"/>
      <c r="BR403" s="149"/>
      <c r="BS403" s="149"/>
      <c r="BT403" s="149">
        <v>3</v>
      </c>
      <c r="BU403" s="149"/>
    </row>
    <row r="404" spans="1:122">
      <c r="A404" s="17"/>
      <c r="B404" s="335">
        <v>11</v>
      </c>
      <c r="C404" s="785"/>
      <c r="D404" s="18">
        <v>1</v>
      </c>
      <c r="E404" s="19"/>
      <c r="F404" s="20"/>
      <c r="G404" s="20"/>
      <c r="H404" s="20"/>
      <c r="I404" s="20"/>
      <c r="J404" s="20">
        <v>1</v>
      </c>
      <c r="K404" s="20"/>
      <c r="L404" s="20"/>
      <c r="M404" s="20"/>
      <c r="N404" s="20"/>
      <c r="O404" s="20"/>
      <c r="P404" s="19"/>
      <c r="Q404" s="19"/>
      <c r="R404" s="145"/>
      <c r="S404" s="145"/>
      <c r="T404" s="145">
        <v>3</v>
      </c>
      <c r="U404" s="145"/>
      <c r="V404" s="10"/>
      <c r="W404" s="10"/>
      <c r="X404" s="10">
        <v>3</v>
      </c>
      <c r="Y404" s="10"/>
      <c r="Z404" s="146"/>
      <c r="AA404" s="146"/>
      <c r="AB404" s="146">
        <v>3</v>
      </c>
      <c r="AC404" s="146"/>
      <c r="AD404" s="147"/>
      <c r="AE404" s="147"/>
      <c r="AF404" s="147">
        <v>3</v>
      </c>
      <c r="AG404" s="147"/>
      <c r="AH404" s="148"/>
      <c r="AI404" s="148"/>
      <c r="AJ404" s="148">
        <v>3</v>
      </c>
      <c r="AK404" s="148"/>
      <c r="AL404" s="149"/>
      <c r="AM404" s="149"/>
      <c r="AN404" s="149"/>
      <c r="AO404" s="149">
        <v>4</v>
      </c>
      <c r="AP404" s="10"/>
      <c r="AQ404" s="10"/>
      <c r="AR404" s="10">
        <v>3</v>
      </c>
      <c r="AS404" s="10"/>
      <c r="AT404" s="150"/>
      <c r="AU404" s="150"/>
      <c r="AV404" s="150">
        <v>3</v>
      </c>
      <c r="AW404" s="150"/>
      <c r="AX404" s="145"/>
      <c r="AY404" s="145"/>
      <c r="AZ404" s="145">
        <v>3</v>
      </c>
      <c r="BA404" s="145"/>
      <c r="BB404" s="10"/>
      <c r="BC404" s="10"/>
      <c r="BD404" s="10">
        <v>3</v>
      </c>
      <c r="BE404" s="10"/>
      <c r="BF404" s="146"/>
      <c r="BG404" s="146"/>
      <c r="BH404" s="146"/>
      <c r="BI404" s="146">
        <v>4</v>
      </c>
      <c r="BJ404" s="147"/>
      <c r="BK404" s="147"/>
      <c r="BL404" s="147">
        <v>3</v>
      </c>
      <c r="BM404" s="147"/>
      <c r="BN404" s="148"/>
      <c r="BO404" s="148"/>
      <c r="BP404" s="148"/>
      <c r="BQ404" s="148">
        <v>4</v>
      </c>
      <c r="BR404" s="149"/>
      <c r="BS404" s="149"/>
      <c r="BT404" s="149"/>
      <c r="BU404" s="149">
        <v>4</v>
      </c>
    </row>
    <row r="405" spans="1:122">
      <c r="A405" s="17"/>
      <c r="B405" s="335">
        <v>12</v>
      </c>
      <c r="C405" s="785"/>
      <c r="D405" s="18"/>
      <c r="E405" s="19">
        <v>1</v>
      </c>
      <c r="F405" s="20"/>
      <c r="G405" s="20"/>
      <c r="H405" s="20">
        <v>1</v>
      </c>
      <c r="I405" s="20"/>
      <c r="J405" s="20"/>
      <c r="K405" s="20"/>
      <c r="L405" s="20"/>
      <c r="M405" s="20"/>
      <c r="N405" s="20"/>
      <c r="O405" s="20"/>
      <c r="P405" s="19"/>
      <c r="Q405" s="19"/>
      <c r="R405" s="145"/>
      <c r="S405" s="145"/>
      <c r="T405" s="145">
        <v>3</v>
      </c>
      <c r="U405" s="145"/>
      <c r="V405" s="10"/>
      <c r="W405" s="10"/>
      <c r="X405" s="10"/>
      <c r="Y405" s="10">
        <v>4</v>
      </c>
      <c r="Z405" s="146"/>
      <c r="AA405" s="146"/>
      <c r="AB405" s="146"/>
      <c r="AC405" s="146">
        <v>4</v>
      </c>
      <c r="AD405" s="147"/>
      <c r="AE405" s="147"/>
      <c r="AF405" s="147">
        <v>3</v>
      </c>
      <c r="AG405" s="147"/>
      <c r="AH405" s="148"/>
      <c r="AI405" s="148"/>
      <c r="AJ405" s="148">
        <v>3</v>
      </c>
      <c r="AK405" s="148"/>
      <c r="AL405" s="149"/>
      <c r="AM405" s="149"/>
      <c r="AN405" s="149"/>
      <c r="AO405" s="149">
        <v>4</v>
      </c>
      <c r="AP405" s="10"/>
      <c r="AQ405" s="10"/>
      <c r="AR405" s="10">
        <v>3</v>
      </c>
      <c r="AS405" s="10"/>
      <c r="AT405" s="150"/>
      <c r="AU405" s="150"/>
      <c r="AV405" s="150">
        <v>3</v>
      </c>
      <c r="AW405" s="150"/>
      <c r="AX405" s="145"/>
      <c r="AY405" s="145"/>
      <c r="AZ405" s="145">
        <v>3</v>
      </c>
      <c r="BA405" s="145"/>
      <c r="BB405" s="10"/>
      <c r="BC405" s="10"/>
      <c r="BD405" s="10">
        <v>3</v>
      </c>
      <c r="BE405" s="10"/>
      <c r="BF405" s="146"/>
      <c r="BG405" s="146"/>
      <c r="BH405" s="146"/>
      <c r="BI405" s="146">
        <v>4</v>
      </c>
      <c r="BJ405" s="147"/>
      <c r="BK405" s="147"/>
      <c r="BL405" s="147">
        <v>3</v>
      </c>
      <c r="BM405" s="147"/>
      <c r="BN405" s="148"/>
      <c r="BO405" s="148"/>
      <c r="BP405" s="148">
        <v>3</v>
      </c>
      <c r="BQ405" s="148"/>
      <c r="BR405" s="149"/>
      <c r="BS405" s="149"/>
      <c r="BT405" s="149"/>
      <c r="BU405" s="149">
        <v>4</v>
      </c>
    </row>
    <row r="406" spans="1:122">
      <c r="A406" s="17"/>
      <c r="B406" s="335">
        <v>13</v>
      </c>
      <c r="C406" s="785"/>
      <c r="D406" s="18">
        <v>1</v>
      </c>
      <c r="E406" s="19"/>
      <c r="F406" s="20"/>
      <c r="G406" s="20">
        <v>1</v>
      </c>
      <c r="H406" s="20"/>
      <c r="I406" s="20"/>
      <c r="J406" s="20"/>
      <c r="K406" s="20"/>
      <c r="L406" s="20"/>
      <c r="M406" s="20"/>
      <c r="N406" s="20"/>
      <c r="O406" s="20"/>
      <c r="P406" s="19"/>
      <c r="Q406" s="19"/>
      <c r="R406" s="145"/>
      <c r="S406" s="145"/>
      <c r="T406" s="145">
        <v>3</v>
      </c>
      <c r="U406" s="145"/>
      <c r="V406" s="10"/>
      <c r="W406" s="10"/>
      <c r="X406" s="10">
        <v>3</v>
      </c>
      <c r="Y406" s="10"/>
      <c r="Z406" s="146"/>
      <c r="AA406" s="146"/>
      <c r="AB406" s="146">
        <v>3</v>
      </c>
      <c r="AC406" s="146"/>
      <c r="AD406" s="147"/>
      <c r="AE406" s="147"/>
      <c r="AF406" s="147"/>
      <c r="AG406" s="147">
        <v>4</v>
      </c>
      <c r="AH406" s="148"/>
      <c r="AI406" s="148"/>
      <c r="AJ406" s="148"/>
      <c r="AK406" s="148">
        <v>4</v>
      </c>
      <c r="AL406" s="149"/>
      <c r="AM406" s="149"/>
      <c r="AN406" s="149">
        <v>3</v>
      </c>
      <c r="AO406" s="149"/>
      <c r="AP406" s="10"/>
      <c r="AQ406" s="10"/>
      <c r="AR406" s="10"/>
      <c r="AS406" s="10">
        <v>4</v>
      </c>
      <c r="AT406" s="150"/>
      <c r="AU406" s="150"/>
      <c r="AV406" s="150">
        <v>3</v>
      </c>
      <c r="AW406" s="150"/>
      <c r="AX406" s="145"/>
      <c r="AY406" s="145"/>
      <c r="AZ406" s="145"/>
      <c r="BA406" s="145">
        <v>4</v>
      </c>
      <c r="BB406" s="10"/>
      <c r="BC406" s="10"/>
      <c r="BD406" s="10">
        <v>3</v>
      </c>
      <c r="BE406" s="10"/>
      <c r="BF406" s="146"/>
      <c r="BG406" s="146"/>
      <c r="BH406" s="146"/>
      <c r="BI406" s="146">
        <v>4</v>
      </c>
      <c r="BJ406" s="147"/>
      <c r="BK406" s="147"/>
      <c r="BL406" s="147"/>
      <c r="BM406" s="147">
        <v>4</v>
      </c>
      <c r="BN406" s="148"/>
      <c r="BO406" s="148"/>
      <c r="BP406" s="148"/>
      <c r="BQ406" s="148">
        <v>4</v>
      </c>
      <c r="BR406" s="149"/>
      <c r="BS406" s="149"/>
      <c r="BT406" s="149">
        <v>3</v>
      </c>
      <c r="BU406" s="149"/>
    </row>
    <row r="407" spans="1:122">
      <c r="A407" s="17"/>
      <c r="B407" s="335">
        <v>14</v>
      </c>
      <c r="C407" s="785"/>
      <c r="D407" s="18">
        <v>1</v>
      </c>
      <c r="E407" s="19"/>
      <c r="F407" s="20">
        <v>1</v>
      </c>
      <c r="G407" s="20"/>
      <c r="H407" s="20"/>
      <c r="I407" s="20"/>
      <c r="J407" s="20"/>
      <c r="K407" s="20"/>
      <c r="L407" s="20"/>
      <c r="M407" s="20"/>
      <c r="N407" s="20"/>
      <c r="O407" s="20"/>
      <c r="P407" s="19"/>
      <c r="Q407" s="19"/>
      <c r="R407" s="145"/>
      <c r="S407" s="145"/>
      <c r="T407" s="145">
        <v>3</v>
      </c>
      <c r="U407" s="145"/>
      <c r="V407" s="10"/>
      <c r="W407" s="10"/>
      <c r="X407" s="10">
        <v>3</v>
      </c>
      <c r="Y407" s="10"/>
      <c r="Z407" s="146"/>
      <c r="AA407" s="146"/>
      <c r="AB407" s="146">
        <v>3</v>
      </c>
      <c r="AC407" s="146"/>
      <c r="AD407" s="147"/>
      <c r="AE407" s="147"/>
      <c r="AF407" s="147">
        <v>3</v>
      </c>
      <c r="AG407" s="147"/>
      <c r="AH407" s="148"/>
      <c r="AI407" s="148"/>
      <c r="AJ407" s="148">
        <v>3</v>
      </c>
      <c r="AK407" s="148"/>
      <c r="AL407" s="149"/>
      <c r="AM407" s="149"/>
      <c r="AN407" s="149">
        <v>3</v>
      </c>
      <c r="AO407" s="149"/>
      <c r="AP407" s="10"/>
      <c r="AQ407" s="10"/>
      <c r="AR407" s="10"/>
      <c r="AS407" s="10">
        <v>4</v>
      </c>
      <c r="AT407" s="150"/>
      <c r="AU407" s="150"/>
      <c r="AV407" s="150"/>
      <c r="AW407" s="150">
        <v>4</v>
      </c>
      <c r="AX407" s="145"/>
      <c r="AY407" s="145"/>
      <c r="AZ407" s="145"/>
      <c r="BA407" s="145">
        <v>4</v>
      </c>
      <c r="BB407" s="10"/>
      <c r="BC407" s="10"/>
      <c r="BD407" s="10"/>
      <c r="BE407" s="10">
        <v>4</v>
      </c>
      <c r="BF407" s="146"/>
      <c r="BG407" s="146"/>
      <c r="BH407" s="146"/>
      <c r="BI407" s="146">
        <v>4</v>
      </c>
      <c r="BJ407" s="147"/>
      <c r="BK407" s="147"/>
      <c r="BL407" s="147"/>
      <c r="BM407" s="147">
        <v>4</v>
      </c>
      <c r="BN407" s="148"/>
      <c r="BO407" s="148"/>
      <c r="BP407" s="148"/>
      <c r="BQ407" s="148">
        <v>4</v>
      </c>
      <c r="BR407" s="149"/>
      <c r="BS407" s="149"/>
      <c r="BT407" s="149"/>
      <c r="BU407" s="149">
        <v>4</v>
      </c>
    </row>
    <row r="408" spans="1:122">
      <c r="A408" s="17"/>
      <c r="B408" s="335">
        <v>15</v>
      </c>
      <c r="C408" s="785"/>
      <c r="D408" s="18">
        <v>1</v>
      </c>
      <c r="E408" s="19"/>
      <c r="F408" s="20"/>
      <c r="G408" s="20"/>
      <c r="H408" s="20">
        <v>1</v>
      </c>
      <c r="I408" s="20"/>
      <c r="J408" s="20"/>
      <c r="K408" s="20"/>
      <c r="L408" s="20"/>
      <c r="M408" s="20"/>
      <c r="N408" s="20"/>
      <c r="O408" s="20"/>
      <c r="P408" s="19"/>
      <c r="Q408" s="19"/>
      <c r="R408" s="145"/>
      <c r="S408" s="145"/>
      <c r="T408" s="145"/>
      <c r="U408" s="145">
        <v>4</v>
      </c>
      <c r="V408" s="10"/>
      <c r="W408" s="10"/>
      <c r="X408" s="10"/>
      <c r="Y408" s="10">
        <v>4</v>
      </c>
      <c r="Z408" s="146"/>
      <c r="AA408" s="146"/>
      <c r="AB408" s="146">
        <v>3</v>
      </c>
      <c r="AC408" s="146"/>
      <c r="AD408" s="147"/>
      <c r="AE408" s="147"/>
      <c r="AF408" s="147">
        <v>3</v>
      </c>
      <c r="AG408" s="147"/>
      <c r="AH408" s="148"/>
      <c r="AI408" s="148"/>
      <c r="AJ408" s="148"/>
      <c r="AK408" s="148">
        <v>4</v>
      </c>
      <c r="AL408" s="149"/>
      <c r="AM408" s="149"/>
      <c r="AN408" s="149">
        <v>3</v>
      </c>
      <c r="AO408" s="149"/>
      <c r="AP408" s="10"/>
      <c r="AQ408" s="10"/>
      <c r="AR408" s="10">
        <v>3</v>
      </c>
      <c r="AS408" s="10"/>
      <c r="AT408" s="150"/>
      <c r="AU408" s="150"/>
      <c r="AV408" s="150">
        <v>3</v>
      </c>
      <c r="AW408" s="150"/>
      <c r="AX408" s="145"/>
      <c r="AY408" s="145"/>
      <c r="AZ408" s="145">
        <v>3</v>
      </c>
      <c r="BA408" s="145"/>
      <c r="BB408" s="10"/>
      <c r="BC408" s="10"/>
      <c r="BD408" s="10"/>
      <c r="BE408" s="10">
        <v>4</v>
      </c>
      <c r="BF408" s="146"/>
      <c r="BG408" s="146"/>
      <c r="BH408" s="146"/>
      <c r="BI408" s="146">
        <v>4</v>
      </c>
      <c r="BJ408" s="147"/>
      <c r="BK408" s="147"/>
      <c r="BL408" s="147">
        <v>3</v>
      </c>
      <c r="BM408" s="147"/>
      <c r="BN408" s="148"/>
      <c r="BO408" s="148"/>
      <c r="BP408" s="148">
        <v>3</v>
      </c>
      <c r="BQ408" s="148"/>
      <c r="BR408" s="149"/>
      <c r="BS408" s="149"/>
      <c r="BT408" s="149"/>
      <c r="BU408" s="149">
        <v>4</v>
      </c>
    </row>
    <row r="409" spans="1:122">
      <c r="A409" s="346"/>
      <c r="B409" s="366">
        <v>16</v>
      </c>
      <c r="C409" s="785"/>
      <c r="D409" s="326">
        <v>1</v>
      </c>
      <c r="E409" s="347"/>
      <c r="F409" s="348"/>
      <c r="G409" s="348">
        <v>1</v>
      </c>
      <c r="H409" s="348"/>
      <c r="I409" s="348"/>
      <c r="J409" s="348"/>
      <c r="K409" s="348"/>
      <c r="L409" s="348"/>
      <c r="M409" s="348"/>
      <c r="N409" s="348"/>
      <c r="O409" s="348"/>
      <c r="P409" s="347"/>
      <c r="Q409" s="347"/>
      <c r="R409" s="357"/>
      <c r="S409" s="357"/>
      <c r="T409" s="357"/>
      <c r="U409" s="357">
        <v>4</v>
      </c>
      <c r="V409" s="358"/>
      <c r="W409" s="358"/>
      <c r="X409" s="358"/>
      <c r="Y409" s="358">
        <v>4</v>
      </c>
      <c r="Z409" s="359"/>
      <c r="AA409" s="359"/>
      <c r="AB409" s="359">
        <v>3</v>
      </c>
      <c r="AC409" s="359"/>
      <c r="AD409" s="360"/>
      <c r="AE409" s="360"/>
      <c r="AF409" s="360">
        <v>3</v>
      </c>
      <c r="AG409" s="360"/>
      <c r="AH409" s="361"/>
      <c r="AI409" s="361"/>
      <c r="AJ409" s="361"/>
      <c r="AK409" s="361">
        <v>4</v>
      </c>
      <c r="AL409" s="362"/>
      <c r="AM409" s="362"/>
      <c r="AN409" s="362">
        <v>3</v>
      </c>
      <c r="AO409" s="362"/>
      <c r="AP409" s="358"/>
      <c r="AQ409" s="358"/>
      <c r="AR409" s="358">
        <v>3</v>
      </c>
      <c r="AS409" s="358"/>
      <c r="AT409" s="363"/>
      <c r="AU409" s="363"/>
      <c r="AV409" s="363">
        <v>3</v>
      </c>
      <c r="AW409" s="363"/>
      <c r="AX409" s="357"/>
      <c r="AY409" s="357"/>
      <c r="AZ409" s="357">
        <v>3</v>
      </c>
      <c r="BA409" s="357"/>
      <c r="BB409" s="358"/>
      <c r="BC409" s="358"/>
      <c r="BD409" s="358"/>
      <c r="BE409" s="358">
        <v>4</v>
      </c>
      <c r="BF409" s="359"/>
      <c r="BG409" s="359"/>
      <c r="BH409" s="359"/>
      <c r="BI409" s="359">
        <v>4</v>
      </c>
      <c r="BJ409" s="360"/>
      <c r="BK409" s="360"/>
      <c r="BL409" s="360">
        <v>3</v>
      </c>
      <c r="BM409" s="360"/>
      <c r="BN409" s="361"/>
      <c r="BO409" s="361"/>
      <c r="BP409" s="361">
        <v>3</v>
      </c>
      <c r="BQ409" s="361"/>
      <c r="BR409" s="362"/>
      <c r="BS409" s="362"/>
      <c r="BT409" s="362"/>
      <c r="BU409" s="362">
        <v>4</v>
      </c>
    </row>
    <row r="410" spans="1:122" s="356" customFormat="1">
      <c r="B410" s="364"/>
      <c r="C410" s="365"/>
      <c r="D410" s="356">
        <f>SUM(D394:D409)</f>
        <v>11</v>
      </c>
      <c r="E410" s="356">
        <f t="shared" ref="E410:BP410" si="1189">SUM(E394:E409)</f>
        <v>5</v>
      </c>
      <c r="F410" s="356">
        <f t="shared" si="1189"/>
        <v>1</v>
      </c>
      <c r="G410" s="356">
        <f t="shared" si="1189"/>
        <v>3</v>
      </c>
      <c r="H410" s="356">
        <f t="shared" si="1189"/>
        <v>8</v>
      </c>
      <c r="I410" s="356">
        <f t="shared" si="1189"/>
        <v>2</v>
      </c>
      <c r="J410" s="356">
        <f t="shared" si="1189"/>
        <v>2</v>
      </c>
      <c r="K410" s="356">
        <f t="shared" si="1189"/>
        <v>0</v>
      </c>
      <c r="L410" s="356">
        <f t="shared" si="1189"/>
        <v>0</v>
      </c>
      <c r="M410" s="356">
        <f t="shared" si="1189"/>
        <v>0</v>
      </c>
      <c r="N410" s="356">
        <f t="shared" si="1189"/>
        <v>0</v>
      </c>
      <c r="O410" s="356">
        <f t="shared" si="1189"/>
        <v>0</v>
      </c>
      <c r="P410" s="356">
        <f t="shared" si="1189"/>
        <v>0</v>
      </c>
      <c r="Q410" s="356">
        <f t="shared" si="1189"/>
        <v>0</v>
      </c>
      <c r="R410" s="356">
        <f t="shared" si="1189"/>
        <v>0</v>
      </c>
      <c r="S410" s="356">
        <f t="shared" si="1189"/>
        <v>0</v>
      </c>
      <c r="T410" s="356">
        <f t="shared" si="1189"/>
        <v>33</v>
      </c>
      <c r="U410" s="356">
        <f t="shared" si="1189"/>
        <v>20</v>
      </c>
      <c r="V410" s="356">
        <f t="shared" si="1189"/>
        <v>0</v>
      </c>
      <c r="W410" s="356">
        <f t="shared" si="1189"/>
        <v>0</v>
      </c>
      <c r="X410" s="356">
        <f t="shared" si="1189"/>
        <v>33</v>
      </c>
      <c r="Y410" s="356">
        <f t="shared" si="1189"/>
        <v>20</v>
      </c>
      <c r="Z410" s="356">
        <f t="shared" si="1189"/>
        <v>0</v>
      </c>
      <c r="AA410" s="356">
        <f t="shared" si="1189"/>
        <v>0</v>
      </c>
      <c r="AB410" s="356">
        <f t="shared" si="1189"/>
        <v>30</v>
      </c>
      <c r="AC410" s="356">
        <f t="shared" si="1189"/>
        <v>24</v>
      </c>
      <c r="AD410" s="356">
        <f t="shared" si="1189"/>
        <v>0</v>
      </c>
      <c r="AE410" s="356">
        <f t="shared" si="1189"/>
        <v>0</v>
      </c>
      <c r="AF410" s="356">
        <f t="shared" si="1189"/>
        <v>39</v>
      </c>
      <c r="AG410" s="356">
        <f t="shared" si="1189"/>
        <v>12</v>
      </c>
      <c r="AH410" s="356">
        <f t="shared" si="1189"/>
        <v>0</v>
      </c>
      <c r="AI410" s="356">
        <f t="shared" si="1189"/>
        <v>0</v>
      </c>
      <c r="AJ410" s="356">
        <f t="shared" si="1189"/>
        <v>21</v>
      </c>
      <c r="AK410" s="356">
        <f t="shared" si="1189"/>
        <v>36</v>
      </c>
      <c r="AL410" s="356">
        <f t="shared" si="1189"/>
        <v>0</v>
      </c>
      <c r="AM410" s="356">
        <f t="shared" si="1189"/>
        <v>0</v>
      </c>
      <c r="AN410" s="356">
        <f t="shared" si="1189"/>
        <v>30</v>
      </c>
      <c r="AO410" s="356">
        <f t="shared" si="1189"/>
        <v>24</v>
      </c>
      <c r="AP410" s="356">
        <f t="shared" si="1189"/>
        <v>0</v>
      </c>
      <c r="AQ410" s="356">
        <f t="shared" si="1189"/>
        <v>2</v>
      </c>
      <c r="AR410" s="356">
        <f t="shared" si="1189"/>
        <v>27</v>
      </c>
      <c r="AS410" s="356">
        <f t="shared" si="1189"/>
        <v>24</v>
      </c>
      <c r="AT410" s="356">
        <f t="shared" si="1189"/>
        <v>0</v>
      </c>
      <c r="AU410" s="356">
        <f t="shared" si="1189"/>
        <v>0</v>
      </c>
      <c r="AV410" s="356">
        <f t="shared" si="1189"/>
        <v>33</v>
      </c>
      <c r="AW410" s="356">
        <f t="shared" si="1189"/>
        <v>20</v>
      </c>
      <c r="AX410" s="356">
        <f t="shared" si="1189"/>
        <v>0</v>
      </c>
      <c r="AY410" s="356">
        <f t="shared" si="1189"/>
        <v>0</v>
      </c>
      <c r="AZ410" s="356">
        <f t="shared" si="1189"/>
        <v>27</v>
      </c>
      <c r="BA410" s="356">
        <f t="shared" si="1189"/>
        <v>28</v>
      </c>
      <c r="BB410" s="356">
        <f t="shared" si="1189"/>
        <v>0</v>
      </c>
      <c r="BC410" s="356">
        <f t="shared" si="1189"/>
        <v>0</v>
      </c>
      <c r="BD410" s="356">
        <f t="shared" si="1189"/>
        <v>33</v>
      </c>
      <c r="BE410" s="356">
        <f t="shared" si="1189"/>
        <v>20</v>
      </c>
      <c r="BF410" s="356">
        <f t="shared" si="1189"/>
        <v>0</v>
      </c>
      <c r="BG410" s="356">
        <f t="shared" si="1189"/>
        <v>0</v>
      </c>
      <c r="BH410" s="356">
        <f t="shared" si="1189"/>
        <v>15</v>
      </c>
      <c r="BI410" s="356">
        <f t="shared" si="1189"/>
        <v>44</v>
      </c>
      <c r="BJ410" s="356">
        <f t="shared" si="1189"/>
        <v>0</v>
      </c>
      <c r="BK410" s="356">
        <f t="shared" si="1189"/>
        <v>0</v>
      </c>
      <c r="BL410" s="356">
        <f t="shared" si="1189"/>
        <v>27</v>
      </c>
      <c r="BM410" s="356">
        <f t="shared" si="1189"/>
        <v>28</v>
      </c>
      <c r="BN410" s="356">
        <f t="shared" si="1189"/>
        <v>0</v>
      </c>
      <c r="BO410" s="356">
        <f t="shared" si="1189"/>
        <v>0</v>
      </c>
      <c r="BP410" s="356">
        <f t="shared" si="1189"/>
        <v>21</v>
      </c>
      <c r="BQ410" s="356">
        <f t="shared" ref="BQ410:BU410" si="1190">SUM(BQ394:BQ409)</f>
        <v>36</v>
      </c>
      <c r="BR410" s="356">
        <f t="shared" si="1190"/>
        <v>0</v>
      </c>
      <c r="BS410" s="356">
        <f t="shared" si="1190"/>
        <v>0</v>
      </c>
      <c r="BT410" s="356">
        <f t="shared" si="1190"/>
        <v>9</v>
      </c>
      <c r="BU410" s="356">
        <f t="shared" si="1190"/>
        <v>52</v>
      </c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</row>
    <row r="411" spans="1:122" s="356" customFormat="1">
      <c r="B411" s="364"/>
      <c r="C411" s="365"/>
      <c r="R411" s="364">
        <f>R410/1</f>
        <v>0</v>
      </c>
      <c r="S411" s="364">
        <f>S410/2</f>
        <v>0</v>
      </c>
      <c r="T411" s="364">
        <f>T410/3</f>
        <v>11</v>
      </c>
      <c r="U411" s="364">
        <f>U410/4</f>
        <v>5</v>
      </c>
      <c r="V411" s="364">
        <f t="shared" ref="V411" si="1191">V410/1</f>
        <v>0</v>
      </c>
      <c r="W411" s="364">
        <f t="shared" ref="W411" si="1192">W410/2</f>
        <v>0</v>
      </c>
      <c r="X411" s="364">
        <f t="shared" ref="X411" si="1193">X410/3</f>
        <v>11</v>
      </c>
      <c r="Y411" s="364">
        <f t="shared" ref="Y411" si="1194">Y410/4</f>
        <v>5</v>
      </c>
      <c r="Z411" s="364">
        <f t="shared" ref="Z411" si="1195">Z410/1</f>
        <v>0</v>
      </c>
      <c r="AA411" s="364">
        <f t="shared" ref="AA411" si="1196">AA410/2</f>
        <v>0</v>
      </c>
      <c r="AB411" s="364">
        <f t="shared" ref="AB411" si="1197">AB410/3</f>
        <v>10</v>
      </c>
      <c r="AC411" s="364">
        <f t="shared" ref="AC411" si="1198">AC410/4</f>
        <v>6</v>
      </c>
      <c r="AD411" s="364">
        <f t="shared" ref="AD411" si="1199">AD410/1</f>
        <v>0</v>
      </c>
      <c r="AE411" s="364">
        <f t="shared" ref="AE411" si="1200">AE410/2</f>
        <v>0</v>
      </c>
      <c r="AF411" s="364">
        <f t="shared" ref="AF411" si="1201">AF410/3</f>
        <v>13</v>
      </c>
      <c r="AG411" s="364">
        <f t="shared" ref="AG411" si="1202">AG410/4</f>
        <v>3</v>
      </c>
      <c r="AH411" s="364">
        <f t="shared" ref="AH411" si="1203">AH410/1</f>
        <v>0</v>
      </c>
      <c r="AI411" s="364">
        <f t="shared" ref="AI411" si="1204">AI410/2</f>
        <v>0</v>
      </c>
      <c r="AJ411" s="364">
        <f t="shared" ref="AJ411" si="1205">AJ410/3</f>
        <v>7</v>
      </c>
      <c r="AK411" s="364">
        <f t="shared" ref="AK411" si="1206">AK410/4</f>
        <v>9</v>
      </c>
      <c r="AL411" s="364">
        <f t="shared" ref="AL411" si="1207">AL410/1</f>
        <v>0</v>
      </c>
      <c r="AM411" s="364">
        <f t="shared" ref="AM411" si="1208">AM410/2</f>
        <v>0</v>
      </c>
      <c r="AN411" s="364">
        <f t="shared" ref="AN411" si="1209">AN410/3</f>
        <v>10</v>
      </c>
      <c r="AO411" s="364">
        <f t="shared" ref="AO411" si="1210">AO410/4</f>
        <v>6</v>
      </c>
      <c r="AP411" s="364">
        <f t="shared" ref="AP411" si="1211">AP410/1</f>
        <v>0</v>
      </c>
      <c r="AQ411" s="364">
        <f t="shared" ref="AQ411" si="1212">AQ410/2</f>
        <v>1</v>
      </c>
      <c r="AR411" s="364">
        <f t="shared" ref="AR411" si="1213">AR410/3</f>
        <v>9</v>
      </c>
      <c r="AS411" s="364">
        <f t="shared" ref="AS411" si="1214">AS410/4</f>
        <v>6</v>
      </c>
      <c r="AT411" s="364">
        <f t="shared" ref="AT411" si="1215">AT410/1</f>
        <v>0</v>
      </c>
      <c r="AU411" s="364">
        <f t="shared" ref="AU411" si="1216">AU410/2</f>
        <v>0</v>
      </c>
      <c r="AV411" s="364">
        <f t="shared" ref="AV411" si="1217">AV410/3</f>
        <v>11</v>
      </c>
      <c r="AW411" s="364">
        <f t="shared" ref="AW411" si="1218">AW410/4</f>
        <v>5</v>
      </c>
      <c r="AX411" s="364">
        <f t="shared" ref="AX411" si="1219">AX410/1</f>
        <v>0</v>
      </c>
      <c r="AY411" s="364">
        <f t="shared" ref="AY411" si="1220">AY410/2</f>
        <v>0</v>
      </c>
      <c r="AZ411" s="364">
        <f t="shared" ref="AZ411" si="1221">AZ410/3</f>
        <v>9</v>
      </c>
      <c r="BA411" s="364">
        <f t="shared" ref="BA411" si="1222">BA410/4</f>
        <v>7</v>
      </c>
      <c r="BB411" s="364">
        <f t="shared" ref="BB411" si="1223">BB410/1</f>
        <v>0</v>
      </c>
      <c r="BC411" s="364">
        <f t="shared" ref="BC411" si="1224">BC410/2</f>
        <v>0</v>
      </c>
      <c r="BD411" s="364">
        <f t="shared" ref="BD411" si="1225">BD410/3</f>
        <v>11</v>
      </c>
      <c r="BE411" s="364">
        <f t="shared" ref="BE411" si="1226">BE410/4</f>
        <v>5</v>
      </c>
      <c r="BF411" s="364">
        <f t="shared" ref="BF411" si="1227">BF410/1</f>
        <v>0</v>
      </c>
      <c r="BG411" s="364">
        <f t="shared" ref="BG411" si="1228">BG410/2</f>
        <v>0</v>
      </c>
      <c r="BH411" s="364">
        <f t="shared" ref="BH411" si="1229">BH410/3</f>
        <v>5</v>
      </c>
      <c r="BI411" s="364">
        <f t="shared" ref="BI411" si="1230">BI410/4</f>
        <v>11</v>
      </c>
      <c r="BJ411" s="364">
        <f t="shared" ref="BJ411" si="1231">BJ410/1</f>
        <v>0</v>
      </c>
      <c r="BK411" s="364">
        <f t="shared" ref="BK411" si="1232">BK410/2</f>
        <v>0</v>
      </c>
      <c r="BL411" s="364">
        <f t="shared" ref="BL411" si="1233">BL410/3</f>
        <v>9</v>
      </c>
      <c r="BM411" s="364">
        <f t="shared" ref="BM411" si="1234">BM410/4</f>
        <v>7</v>
      </c>
      <c r="BN411" s="364">
        <f t="shared" ref="BN411" si="1235">BN410/1</f>
        <v>0</v>
      </c>
      <c r="BO411" s="364">
        <f t="shared" ref="BO411" si="1236">BO410/2</f>
        <v>0</v>
      </c>
      <c r="BP411" s="364">
        <f t="shared" ref="BP411" si="1237">BP410/3</f>
        <v>7</v>
      </c>
      <c r="BQ411" s="364">
        <f t="shared" ref="BQ411" si="1238">BQ410/4</f>
        <v>9</v>
      </c>
      <c r="BR411" s="364">
        <f t="shared" ref="BR411" si="1239">BR410/1</f>
        <v>0</v>
      </c>
      <c r="BS411" s="364">
        <f t="shared" ref="BS411" si="1240">BS410/2</f>
        <v>0</v>
      </c>
      <c r="BT411" s="364">
        <f t="shared" ref="BT411" si="1241">BT410/3</f>
        <v>3</v>
      </c>
      <c r="BU411" s="364">
        <f t="shared" ref="BU411" si="1242">BU410/4</f>
        <v>13</v>
      </c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</row>
    <row r="412" spans="1:122">
      <c r="R412">
        <f>SUM(R410:U410)</f>
        <v>53</v>
      </c>
      <c r="V412">
        <f>SUM(V410:Y410)</f>
        <v>53</v>
      </c>
      <c r="Z412">
        <f>SUM(Z410:AC410)</f>
        <v>54</v>
      </c>
      <c r="AD412">
        <f>SUM(AD410:AG410)</f>
        <v>51</v>
      </c>
      <c r="AH412">
        <f>SUM(AH410:AK410)</f>
        <v>57</v>
      </c>
      <c r="AL412">
        <f>SUM(AL410:AO410)</f>
        <v>54</v>
      </c>
      <c r="AP412">
        <f>SUM(AP410:AS410)</f>
        <v>53</v>
      </c>
      <c r="AT412">
        <f>SUM(AT410:AW410)</f>
        <v>53</v>
      </c>
      <c r="AX412">
        <f>SUM(AX410:BA410)</f>
        <v>55</v>
      </c>
      <c r="BB412">
        <f>SUM(BB410:BE410)</f>
        <v>53</v>
      </c>
      <c r="BF412">
        <f>SUM(BF410:BI410)</f>
        <v>59</v>
      </c>
      <c r="BJ412">
        <f>SUM(BJ410:BM410)</f>
        <v>55</v>
      </c>
      <c r="BN412">
        <f>SUM(BN410:BQ410)</f>
        <v>57</v>
      </c>
      <c r="BR412">
        <f>SUM(BR410:BU410)</f>
        <v>61</v>
      </c>
    </row>
    <row r="413" spans="1:122">
      <c r="R413">
        <v>16</v>
      </c>
      <c r="S413">
        <v>16</v>
      </c>
      <c r="T413">
        <v>16</v>
      </c>
      <c r="U413">
        <v>16</v>
      </c>
      <c r="V413">
        <v>16</v>
      </c>
      <c r="W413">
        <v>16</v>
      </c>
      <c r="X413">
        <v>16</v>
      </c>
      <c r="Y413">
        <v>16</v>
      </c>
      <c r="Z413">
        <v>16</v>
      </c>
      <c r="AA413">
        <v>16</v>
      </c>
      <c r="AB413">
        <v>16</v>
      </c>
      <c r="AC413">
        <v>16</v>
      </c>
      <c r="AD413">
        <v>16</v>
      </c>
      <c r="AE413">
        <v>16</v>
      </c>
      <c r="AF413">
        <v>16</v>
      </c>
      <c r="AG413">
        <v>16</v>
      </c>
      <c r="AH413">
        <v>16</v>
      </c>
      <c r="AI413">
        <v>16</v>
      </c>
      <c r="AJ413">
        <v>16</v>
      </c>
      <c r="AK413">
        <v>16</v>
      </c>
      <c r="AL413">
        <v>16</v>
      </c>
      <c r="AM413">
        <v>16</v>
      </c>
      <c r="AN413">
        <v>16</v>
      </c>
      <c r="AO413">
        <v>16</v>
      </c>
      <c r="AP413">
        <v>16</v>
      </c>
      <c r="AQ413">
        <v>16</v>
      </c>
      <c r="AR413">
        <v>16</v>
      </c>
      <c r="AS413">
        <v>16</v>
      </c>
      <c r="AT413">
        <v>16</v>
      </c>
      <c r="AU413">
        <v>16</v>
      </c>
      <c r="AV413">
        <v>16</v>
      </c>
      <c r="AW413">
        <v>16</v>
      </c>
      <c r="AX413">
        <v>16</v>
      </c>
      <c r="AY413">
        <v>16</v>
      </c>
      <c r="AZ413">
        <v>16</v>
      </c>
      <c r="BA413">
        <v>16</v>
      </c>
      <c r="BB413">
        <v>16</v>
      </c>
      <c r="BC413">
        <v>16</v>
      </c>
      <c r="BD413">
        <v>16</v>
      </c>
      <c r="BE413">
        <v>16</v>
      </c>
      <c r="BF413">
        <v>16</v>
      </c>
      <c r="BG413">
        <v>16</v>
      </c>
      <c r="BH413">
        <v>16</v>
      </c>
      <c r="BI413">
        <v>16</v>
      </c>
      <c r="BJ413">
        <v>16</v>
      </c>
      <c r="BK413">
        <v>16</v>
      </c>
      <c r="BL413">
        <v>16</v>
      </c>
      <c r="BM413">
        <v>16</v>
      </c>
      <c r="BN413">
        <v>16</v>
      </c>
      <c r="BO413">
        <v>16</v>
      </c>
      <c r="BP413">
        <v>16</v>
      </c>
      <c r="BQ413">
        <v>16</v>
      </c>
      <c r="BR413">
        <v>16</v>
      </c>
      <c r="BS413">
        <v>16</v>
      </c>
      <c r="BT413">
        <v>16</v>
      </c>
      <c r="BU413">
        <v>16</v>
      </c>
    </row>
    <row r="414" spans="1:122" s="30" customFormat="1">
      <c r="R414" s="30">
        <f>R411/R413*100%</f>
        <v>0</v>
      </c>
      <c r="S414" s="30">
        <f t="shared" ref="S414:BU414" si="1243">S411/S413*100%</f>
        <v>0</v>
      </c>
      <c r="T414" s="30">
        <f t="shared" si="1243"/>
        <v>0.6875</v>
      </c>
      <c r="U414" s="30">
        <f t="shared" si="1243"/>
        <v>0.3125</v>
      </c>
      <c r="V414" s="30">
        <f t="shared" si="1243"/>
        <v>0</v>
      </c>
      <c r="W414" s="30">
        <f t="shared" si="1243"/>
        <v>0</v>
      </c>
      <c r="X414" s="30">
        <f t="shared" si="1243"/>
        <v>0.6875</v>
      </c>
      <c r="Y414" s="30">
        <f t="shared" si="1243"/>
        <v>0.3125</v>
      </c>
      <c r="Z414" s="30">
        <f t="shared" si="1243"/>
        <v>0</v>
      </c>
      <c r="AA414" s="30">
        <f t="shared" si="1243"/>
        <v>0</v>
      </c>
      <c r="AB414" s="30">
        <f t="shared" si="1243"/>
        <v>0.625</v>
      </c>
      <c r="AC414" s="30">
        <f t="shared" si="1243"/>
        <v>0.375</v>
      </c>
      <c r="AD414" s="30">
        <f t="shared" si="1243"/>
        <v>0</v>
      </c>
      <c r="AE414" s="30">
        <f t="shared" si="1243"/>
        <v>0</v>
      </c>
      <c r="AF414" s="30">
        <f t="shared" si="1243"/>
        <v>0.8125</v>
      </c>
      <c r="AG414" s="30">
        <f t="shared" si="1243"/>
        <v>0.1875</v>
      </c>
      <c r="AH414" s="30">
        <f t="shared" si="1243"/>
        <v>0</v>
      </c>
      <c r="AI414" s="30">
        <f t="shared" si="1243"/>
        <v>0</v>
      </c>
      <c r="AJ414" s="30">
        <f t="shared" si="1243"/>
        <v>0.4375</v>
      </c>
      <c r="AK414" s="30">
        <f t="shared" si="1243"/>
        <v>0.5625</v>
      </c>
      <c r="AL414" s="30">
        <f t="shared" si="1243"/>
        <v>0</v>
      </c>
      <c r="AM414" s="30">
        <f t="shared" si="1243"/>
        <v>0</v>
      </c>
      <c r="AN414" s="30">
        <f t="shared" si="1243"/>
        <v>0.625</v>
      </c>
      <c r="AO414" s="30">
        <f t="shared" si="1243"/>
        <v>0.375</v>
      </c>
      <c r="AP414" s="30">
        <f t="shared" si="1243"/>
        <v>0</v>
      </c>
      <c r="AQ414" s="30">
        <f t="shared" si="1243"/>
        <v>6.25E-2</v>
      </c>
      <c r="AR414" s="30">
        <f t="shared" si="1243"/>
        <v>0.5625</v>
      </c>
      <c r="AS414" s="30">
        <f t="shared" si="1243"/>
        <v>0.375</v>
      </c>
      <c r="AT414" s="30">
        <f t="shared" si="1243"/>
        <v>0</v>
      </c>
      <c r="AU414" s="30">
        <f t="shared" si="1243"/>
        <v>0</v>
      </c>
      <c r="AV414" s="30">
        <f t="shared" si="1243"/>
        <v>0.6875</v>
      </c>
      <c r="AW414" s="30">
        <f t="shared" si="1243"/>
        <v>0.3125</v>
      </c>
      <c r="AX414" s="30">
        <f t="shared" si="1243"/>
        <v>0</v>
      </c>
      <c r="AY414" s="30">
        <f t="shared" si="1243"/>
        <v>0</v>
      </c>
      <c r="AZ414" s="30">
        <f t="shared" si="1243"/>
        <v>0.5625</v>
      </c>
      <c r="BA414" s="30">
        <f t="shared" si="1243"/>
        <v>0.4375</v>
      </c>
      <c r="BB414" s="30">
        <f t="shared" si="1243"/>
        <v>0</v>
      </c>
      <c r="BC414" s="30">
        <f t="shared" si="1243"/>
        <v>0</v>
      </c>
      <c r="BD414" s="30">
        <f t="shared" si="1243"/>
        <v>0.6875</v>
      </c>
      <c r="BE414" s="30">
        <f t="shared" si="1243"/>
        <v>0.3125</v>
      </c>
      <c r="BF414" s="30">
        <f t="shared" si="1243"/>
        <v>0</v>
      </c>
      <c r="BG414" s="30">
        <f t="shared" si="1243"/>
        <v>0</v>
      </c>
      <c r="BH414" s="30">
        <f t="shared" si="1243"/>
        <v>0.3125</v>
      </c>
      <c r="BI414" s="30">
        <f t="shared" si="1243"/>
        <v>0.6875</v>
      </c>
      <c r="BJ414" s="30">
        <f t="shared" si="1243"/>
        <v>0</v>
      </c>
      <c r="BK414" s="30">
        <f t="shared" si="1243"/>
        <v>0</v>
      </c>
      <c r="BL414" s="30">
        <f t="shared" si="1243"/>
        <v>0.5625</v>
      </c>
      <c r="BM414" s="30">
        <f t="shared" si="1243"/>
        <v>0.4375</v>
      </c>
      <c r="BN414" s="30">
        <f t="shared" si="1243"/>
        <v>0</v>
      </c>
      <c r="BO414" s="30">
        <f t="shared" si="1243"/>
        <v>0</v>
      </c>
      <c r="BP414" s="30">
        <f t="shared" si="1243"/>
        <v>0.4375</v>
      </c>
      <c r="BQ414" s="30">
        <f t="shared" si="1243"/>
        <v>0.5625</v>
      </c>
      <c r="BR414" s="30">
        <f t="shared" si="1243"/>
        <v>0</v>
      </c>
      <c r="BS414" s="30">
        <f t="shared" si="1243"/>
        <v>0</v>
      </c>
      <c r="BT414" s="30">
        <f t="shared" si="1243"/>
        <v>0.1875</v>
      </c>
      <c r="BU414" s="30">
        <f t="shared" si="1243"/>
        <v>0.8125</v>
      </c>
    </row>
    <row r="418" spans="1:122">
      <c r="A418" s="17"/>
      <c r="B418" s="181">
        <v>1</v>
      </c>
      <c r="C418" s="622" t="s">
        <v>358</v>
      </c>
      <c r="D418" s="18">
        <v>1</v>
      </c>
      <c r="E418" s="19"/>
      <c r="F418" s="20"/>
      <c r="G418" s="20"/>
      <c r="H418" s="20">
        <v>1</v>
      </c>
      <c r="I418" s="20"/>
      <c r="J418" s="20"/>
      <c r="K418" s="20"/>
      <c r="L418" s="20"/>
      <c r="M418" s="20"/>
      <c r="N418" s="20"/>
      <c r="O418" s="20"/>
      <c r="P418" s="19"/>
      <c r="Q418" s="19"/>
      <c r="R418" s="145"/>
      <c r="S418" s="145"/>
      <c r="T418" s="145">
        <v>3</v>
      </c>
      <c r="U418" s="145"/>
      <c r="V418" s="10"/>
      <c r="W418" s="10"/>
      <c r="X418" s="10">
        <v>3</v>
      </c>
      <c r="Y418" s="10"/>
      <c r="Z418" s="146"/>
      <c r="AA418" s="146"/>
      <c r="AB418" s="146">
        <v>3</v>
      </c>
      <c r="AC418" s="146"/>
      <c r="AD418" s="147"/>
      <c r="AE418" s="147"/>
      <c r="AF418" s="147">
        <v>3</v>
      </c>
      <c r="AG418" s="147"/>
      <c r="AH418" s="148"/>
      <c r="AI418" s="148"/>
      <c r="AJ418" s="148"/>
      <c r="AK418" s="148">
        <v>4</v>
      </c>
      <c r="AL418" s="149"/>
      <c r="AM418" s="149"/>
      <c r="AN418" s="149">
        <v>3</v>
      </c>
      <c r="AO418" s="149"/>
      <c r="AP418" s="10"/>
      <c r="AQ418" s="10"/>
      <c r="AR418" s="10">
        <v>3</v>
      </c>
      <c r="AS418" s="10"/>
      <c r="AT418" s="150"/>
      <c r="AU418" s="150"/>
      <c r="AV418" s="150"/>
      <c r="AW418" s="150">
        <v>4</v>
      </c>
      <c r="AX418" s="145"/>
      <c r="AY418" s="145"/>
      <c r="AZ418" s="145">
        <v>3</v>
      </c>
      <c r="BA418" s="145"/>
      <c r="BB418" s="10"/>
      <c r="BC418" s="10"/>
      <c r="BD418" s="10">
        <v>3</v>
      </c>
      <c r="BE418" s="10"/>
      <c r="BF418" s="146"/>
      <c r="BG418" s="146"/>
      <c r="BH418" s="146"/>
      <c r="BI418" s="146">
        <v>4</v>
      </c>
      <c r="BJ418" s="147"/>
      <c r="BK418" s="147"/>
      <c r="BL418" s="147"/>
      <c r="BM418" s="147">
        <v>4</v>
      </c>
      <c r="BN418" s="148"/>
      <c r="BO418" s="148"/>
      <c r="BP418" s="148">
        <v>3</v>
      </c>
      <c r="BQ418" s="148"/>
      <c r="BR418" s="149"/>
      <c r="BS418" s="149"/>
      <c r="BT418" s="149">
        <v>3</v>
      </c>
      <c r="BU418" s="149"/>
    </row>
    <row r="419" spans="1:122">
      <c r="A419" s="17"/>
      <c r="B419" s="181">
        <v>2</v>
      </c>
      <c r="C419" s="623"/>
      <c r="D419" s="18"/>
      <c r="E419" s="19">
        <v>1</v>
      </c>
      <c r="F419" s="20"/>
      <c r="G419" s="20"/>
      <c r="H419" s="20"/>
      <c r="I419" s="20"/>
      <c r="J419" s="20">
        <v>1</v>
      </c>
      <c r="K419" s="20"/>
      <c r="L419" s="20"/>
      <c r="M419" s="20"/>
      <c r="N419" s="20"/>
      <c r="O419" s="20"/>
      <c r="P419" s="19"/>
      <c r="Q419" s="19"/>
      <c r="R419" s="145"/>
      <c r="S419" s="145"/>
      <c r="T419" s="145">
        <v>3</v>
      </c>
      <c r="U419" s="145"/>
      <c r="V419" s="10"/>
      <c r="W419" s="10"/>
      <c r="X419" s="10">
        <v>3</v>
      </c>
      <c r="Y419" s="10"/>
      <c r="Z419" s="146"/>
      <c r="AA419" s="146"/>
      <c r="AB419" s="146">
        <v>3</v>
      </c>
      <c r="AC419" s="146"/>
      <c r="AD419" s="147"/>
      <c r="AE419" s="147"/>
      <c r="AF419" s="147">
        <v>3</v>
      </c>
      <c r="AG419" s="147"/>
      <c r="AH419" s="148"/>
      <c r="AI419" s="148"/>
      <c r="AJ419" s="148">
        <v>3</v>
      </c>
      <c r="AK419" s="148"/>
      <c r="AL419" s="149"/>
      <c r="AM419" s="149"/>
      <c r="AN419" s="149">
        <v>3</v>
      </c>
      <c r="AO419" s="149"/>
      <c r="AP419" s="10"/>
      <c r="AQ419" s="10"/>
      <c r="AR419" s="10">
        <v>3</v>
      </c>
      <c r="AS419" s="10"/>
      <c r="AT419" s="150"/>
      <c r="AU419" s="150"/>
      <c r="AV419" s="150">
        <v>3</v>
      </c>
      <c r="AW419" s="150"/>
      <c r="AX419" s="145"/>
      <c r="AY419" s="145"/>
      <c r="AZ419" s="145">
        <v>3</v>
      </c>
      <c r="BA419" s="145"/>
      <c r="BB419" s="10"/>
      <c r="BC419" s="10"/>
      <c r="BD419" s="10">
        <v>3</v>
      </c>
      <c r="BE419" s="10"/>
      <c r="BF419" s="146"/>
      <c r="BG419" s="146"/>
      <c r="BH419" s="146">
        <v>3</v>
      </c>
      <c r="BI419" s="146"/>
      <c r="BJ419" s="147"/>
      <c r="BK419" s="147"/>
      <c r="BL419" s="147">
        <v>3</v>
      </c>
      <c r="BM419" s="147"/>
      <c r="BN419" s="148"/>
      <c r="BO419" s="148"/>
      <c r="BP419" s="148">
        <v>3</v>
      </c>
      <c r="BQ419" s="148"/>
      <c r="BR419" s="149"/>
      <c r="BS419" s="149"/>
      <c r="BT419" s="149">
        <v>3</v>
      </c>
      <c r="BU419" s="149"/>
    </row>
    <row r="420" spans="1:122">
      <c r="A420" s="17"/>
      <c r="B420" s="181">
        <v>3</v>
      </c>
      <c r="C420" s="623"/>
      <c r="D420" s="18"/>
      <c r="E420" s="19">
        <v>1</v>
      </c>
      <c r="F420" s="20"/>
      <c r="G420" s="20"/>
      <c r="H420" s="20"/>
      <c r="I420" s="20"/>
      <c r="J420" s="20">
        <v>1</v>
      </c>
      <c r="K420" s="20"/>
      <c r="L420" s="20"/>
      <c r="M420" s="20"/>
      <c r="N420" s="20"/>
      <c r="O420" s="20"/>
      <c r="P420" s="19"/>
      <c r="Q420" s="19"/>
      <c r="R420" s="145"/>
      <c r="S420" s="145"/>
      <c r="T420" s="145">
        <v>3</v>
      </c>
      <c r="U420" s="145"/>
      <c r="V420" s="10"/>
      <c r="W420" s="10"/>
      <c r="X420" s="10">
        <v>3</v>
      </c>
      <c r="Y420" s="10"/>
      <c r="Z420" s="146"/>
      <c r="AA420" s="146"/>
      <c r="AB420" s="146">
        <v>3</v>
      </c>
      <c r="AC420" s="146"/>
      <c r="AD420" s="147"/>
      <c r="AE420" s="147"/>
      <c r="AF420" s="147">
        <v>3</v>
      </c>
      <c r="AG420" s="147"/>
      <c r="AH420" s="148"/>
      <c r="AI420" s="148"/>
      <c r="AJ420" s="148">
        <v>3</v>
      </c>
      <c r="AK420" s="148"/>
      <c r="AL420" s="149"/>
      <c r="AM420" s="149"/>
      <c r="AN420" s="149">
        <v>3</v>
      </c>
      <c r="AO420" s="149"/>
      <c r="AP420" s="10"/>
      <c r="AQ420" s="10"/>
      <c r="AR420" s="10">
        <v>3</v>
      </c>
      <c r="AS420" s="10"/>
      <c r="AT420" s="150"/>
      <c r="AU420" s="150"/>
      <c r="AV420" s="150">
        <v>3</v>
      </c>
      <c r="AW420" s="150"/>
      <c r="AX420" s="145"/>
      <c r="AY420" s="145"/>
      <c r="AZ420" s="145">
        <v>3</v>
      </c>
      <c r="BA420" s="145"/>
      <c r="BB420" s="10"/>
      <c r="BC420" s="10"/>
      <c r="BD420" s="10">
        <v>3</v>
      </c>
      <c r="BE420" s="10"/>
      <c r="BF420" s="146"/>
      <c r="BG420" s="146"/>
      <c r="BH420" s="146">
        <v>3</v>
      </c>
      <c r="BI420" s="146"/>
      <c r="BJ420" s="147"/>
      <c r="BK420" s="147"/>
      <c r="BL420" s="147">
        <v>3</v>
      </c>
      <c r="BM420" s="147"/>
      <c r="BN420" s="148"/>
      <c r="BO420" s="148"/>
      <c r="BP420" s="148">
        <v>3</v>
      </c>
      <c r="BQ420" s="148"/>
      <c r="BR420" s="149"/>
      <c r="BS420" s="149"/>
      <c r="BT420" s="149">
        <v>3</v>
      </c>
      <c r="BU420" s="149"/>
    </row>
    <row r="421" spans="1:122">
      <c r="A421" s="17"/>
      <c r="B421" s="181">
        <v>4</v>
      </c>
      <c r="C421" s="623"/>
      <c r="D421" s="18">
        <v>1</v>
      </c>
      <c r="E421" s="19"/>
      <c r="F421" s="20"/>
      <c r="G421" s="20"/>
      <c r="H421" s="20">
        <v>1</v>
      </c>
      <c r="I421" s="20"/>
      <c r="J421" s="20"/>
      <c r="K421" s="20"/>
      <c r="L421" s="20"/>
      <c r="M421" s="20"/>
      <c r="N421" s="20"/>
      <c r="O421" s="20"/>
      <c r="P421" s="19"/>
      <c r="Q421" s="19"/>
      <c r="R421" s="145"/>
      <c r="S421" s="145"/>
      <c r="T421" s="145">
        <v>3</v>
      </c>
      <c r="U421" s="145"/>
      <c r="V421" s="10"/>
      <c r="W421" s="10"/>
      <c r="X421" s="10">
        <v>3</v>
      </c>
      <c r="Y421" s="10"/>
      <c r="Z421" s="146"/>
      <c r="AA421" s="146"/>
      <c r="AB421" s="146">
        <v>3</v>
      </c>
      <c r="AC421" s="146"/>
      <c r="AD421" s="147"/>
      <c r="AE421" s="147"/>
      <c r="AF421" s="147">
        <v>3</v>
      </c>
      <c r="AG421" s="147"/>
      <c r="AH421" s="148"/>
      <c r="AI421" s="148"/>
      <c r="AJ421" s="148">
        <v>3</v>
      </c>
      <c r="AK421" s="148"/>
      <c r="AL421" s="149"/>
      <c r="AM421" s="149"/>
      <c r="AN421" s="149">
        <v>3</v>
      </c>
      <c r="AO421" s="149"/>
      <c r="AP421" s="10"/>
      <c r="AQ421" s="10"/>
      <c r="AR421" s="10">
        <v>3</v>
      </c>
      <c r="AS421" s="10"/>
      <c r="AT421" s="150"/>
      <c r="AU421" s="150"/>
      <c r="AV421" s="150">
        <v>3</v>
      </c>
      <c r="AW421" s="150"/>
      <c r="AX421" s="145"/>
      <c r="AY421" s="145"/>
      <c r="AZ421" s="145">
        <v>3</v>
      </c>
      <c r="BA421" s="145"/>
      <c r="BB421" s="10"/>
      <c r="BC421" s="10"/>
      <c r="BD421" s="10">
        <v>3</v>
      </c>
      <c r="BE421" s="10"/>
      <c r="BF421" s="146"/>
      <c r="BG421" s="146"/>
      <c r="BH421" s="146">
        <v>3</v>
      </c>
      <c r="BI421" s="146"/>
      <c r="BJ421" s="147"/>
      <c r="BK421" s="147"/>
      <c r="BL421" s="147"/>
      <c r="BM421" s="147">
        <v>4</v>
      </c>
      <c r="BN421" s="148"/>
      <c r="BO421" s="148"/>
      <c r="BP421" s="148">
        <v>3</v>
      </c>
      <c r="BQ421" s="148"/>
      <c r="BR421" s="149"/>
      <c r="BS421" s="149"/>
      <c r="BT421" s="149">
        <v>3</v>
      </c>
      <c r="BU421" s="149"/>
    </row>
    <row r="422" spans="1:122">
      <c r="A422" s="17"/>
      <c r="B422" s="181">
        <v>5</v>
      </c>
      <c r="C422" s="623"/>
      <c r="D422" s="18"/>
      <c r="E422" s="19">
        <v>1</v>
      </c>
      <c r="F422" s="20"/>
      <c r="G422" s="20"/>
      <c r="H422" s="20">
        <v>1</v>
      </c>
      <c r="I422" s="20"/>
      <c r="J422" s="20"/>
      <c r="K422" s="20"/>
      <c r="L422" s="20"/>
      <c r="M422" s="20"/>
      <c r="N422" s="20"/>
      <c r="O422" s="20"/>
      <c r="P422" s="19"/>
      <c r="Q422" s="19"/>
      <c r="R422" s="145"/>
      <c r="S422" s="145"/>
      <c r="T422" s="145">
        <v>3</v>
      </c>
      <c r="U422" s="145"/>
      <c r="V422" s="10"/>
      <c r="W422" s="10"/>
      <c r="X422" s="10">
        <v>3</v>
      </c>
      <c r="Y422" s="10"/>
      <c r="Z422" s="146"/>
      <c r="AA422" s="146"/>
      <c r="AB422" s="146">
        <v>3</v>
      </c>
      <c r="AC422" s="146"/>
      <c r="AD422" s="147"/>
      <c r="AE422" s="147"/>
      <c r="AF422" s="147">
        <v>3</v>
      </c>
      <c r="AG422" s="147"/>
      <c r="AH422" s="148"/>
      <c r="AI422" s="148"/>
      <c r="AJ422" s="148">
        <v>3</v>
      </c>
      <c r="AK422" s="148"/>
      <c r="AL422" s="149"/>
      <c r="AM422" s="149"/>
      <c r="AN422" s="149">
        <v>3</v>
      </c>
      <c r="AO422" s="149"/>
      <c r="AP422" s="10"/>
      <c r="AQ422" s="10"/>
      <c r="AR422" s="10">
        <v>3</v>
      </c>
      <c r="AS422" s="10"/>
      <c r="AT422" s="150"/>
      <c r="AU422" s="150"/>
      <c r="AV422" s="150">
        <v>3</v>
      </c>
      <c r="AW422" s="150"/>
      <c r="AX422" s="145"/>
      <c r="AY422" s="145"/>
      <c r="AZ422" s="145">
        <v>3</v>
      </c>
      <c r="BA422" s="145"/>
      <c r="BB422" s="10"/>
      <c r="BC422" s="10"/>
      <c r="BD422" s="10">
        <v>3</v>
      </c>
      <c r="BE422" s="10"/>
      <c r="BF422" s="146"/>
      <c r="BG422" s="146"/>
      <c r="BH422" s="146">
        <v>3</v>
      </c>
      <c r="BI422" s="146"/>
      <c r="BJ422" s="147"/>
      <c r="BK422" s="147"/>
      <c r="BL422" s="147">
        <v>3</v>
      </c>
      <c r="BM422" s="147"/>
      <c r="BN422" s="148"/>
      <c r="BO422" s="148"/>
      <c r="BP422" s="148">
        <v>3</v>
      </c>
      <c r="BQ422" s="148"/>
      <c r="BR422" s="149"/>
      <c r="BS422" s="149"/>
      <c r="BT422" s="149">
        <v>3</v>
      </c>
      <c r="BU422" s="149"/>
    </row>
    <row r="423" spans="1:122">
      <c r="A423" s="17"/>
      <c r="B423" s="181">
        <v>6</v>
      </c>
      <c r="C423" s="623"/>
      <c r="D423" s="18"/>
      <c r="E423" s="19">
        <v>1</v>
      </c>
      <c r="F423" s="20"/>
      <c r="G423" s="20"/>
      <c r="H423" s="20"/>
      <c r="I423" s="20">
        <v>1</v>
      </c>
      <c r="J423" s="20"/>
      <c r="K423" s="20"/>
      <c r="L423" s="20"/>
      <c r="M423" s="20"/>
      <c r="N423" s="20"/>
      <c r="O423" s="20"/>
      <c r="P423" s="19"/>
      <c r="Q423" s="19"/>
      <c r="R423" s="145"/>
      <c r="S423" s="145"/>
      <c r="T423" s="145">
        <v>3</v>
      </c>
      <c r="U423" s="145"/>
      <c r="V423" s="10"/>
      <c r="W423" s="10"/>
      <c r="X423" s="10">
        <v>3</v>
      </c>
      <c r="Y423" s="10"/>
      <c r="Z423" s="146"/>
      <c r="AA423" s="146"/>
      <c r="AB423" s="146">
        <v>3</v>
      </c>
      <c r="AC423" s="146"/>
      <c r="AD423" s="147"/>
      <c r="AE423" s="147"/>
      <c r="AF423" s="147">
        <v>3</v>
      </c>
      <c r="AG423" s="147"/>
      <c r="AH423" s="148"/>
      <c r="AI423" s="148"/>
      <c r="AJ423" s="148">
        <v>3</v>
      </c>
      <c r="AK423" s="148"/>
      <c r="AL423" s="149"/>
      <c r="AM423" s="149"/>
      <c r="AN423" s="149">
        <v>3</v>
      </c>
      <c r="AO423" s="149"/>
      <c r="AP423" s="10"/>
      <c r="AQ423" s="10"/>
      <c r="AR423" s="10">
        <v>3</v>
      </c>
      <c r="AS423" s="10"/>
      <c r="AT423" s="150"/>
      <c r="AU423" s="150"/>
      <c r="AV423" s="150">
        <v>3</v>
      </c>
      <c r="AW423" s="150"/>
      <c r="AX423" s="145"/>
      <c r="AY423" s="145"/>
      <c r="AZ423" s="145">
        <v>3</v>
      </c>
      <c r="BA423" s="145"/>
      <c r="BB423" s="10"/>
      <c r="BC423" s="10"/>
      <c r="BD423" s="10">
        <v>3</v>
      </c>
      <c r="BE423" s="10"/>
      <c r="BF423" s="146"/>
      <c r="BG423" s="146"/>
      <c r="BH423" s="146">
        <v>3</v>
      </c>
      <c r="BI423" s="146"/>
      <c r="BJ423" s="147"/>
      <c r="BK423" s="147"/>
      <c r="BL423" s="147">
        <v>3</v>
      </c>
      <c r="BM423" s="147"/>
      <c r="BN423" s="148"/>
      <c r="BO423" s="148"/>
      <c r="BP423" s="148">
        <v>3</v>
      </c>
      <c r="BQ423" s="148"/>
      <c r="BR423" s="149"/>
      <c r="BS423" s="149"/>
      <c r="BT423" s="149">
        <v>3</v>
      </c>
      <c r="BU423" s="149"/>
    </row>
    <row r="424" spans="1:122">
      <c r="A424" s="17"/>
      <c r="B424" s="181">
        <v>7</v>
      </c>
      <c r="C424" s="623"/>
      <c r="D424" s="18">
        <v>1</v>
      </c>
      <c r="E424" s="19"/>
      <c r="F424" s="20"/>
      <c r="G424" s="20"/>
      <c r="H424" s="20"/>
      <c r="I424" s="20"/>
      <c r="J424" s="20">
        <v>1</v>
      </c>
      <c r="K424" s="20"/>
      <c r="L424" s="20"/>
      <c r="M424" s="20"/>
      <c r="N424" s="20"/>
      <c r="O424" s="20"/>
      <c r="P424" s="19"/>
      <c r="Q424" s="19"/>
      <c r="R424" s="145"/>
      <c r="S424" s="145"/>
      <c r="T424" s="145">
        <v>3</v>
      </c>
      <c r="U424" s="145"/>
      <c r="V424" s="10"/>
      <c r="W424" s="10"/>
      <c r="X424" s="10">
        <v>3</v>
      </c>
      <c r="Y424" s="10"/>
      <c r="Z424" s="146"/>
      <c r="AA424" s="146"/>
      <c r="AB424" s="146">
        <v>3</v>
      </c>
      <c r="AC424" s="146"/>
      <c r="AD424" s="147"/>
      <c r="AE424" s="147"/>
      <c r="AF424" s="147">
        <v>3</v>
      </c>
      <c r="AG424" s="147"/>
      <c r="AH424" s="148"/>
      <c r="AI424" s="148"/>
      <c r="AJ424" s="148">
        <v>3</v>
      </c>
      <c r="AK424" s="148"/>
      <c r="AL424" s="149"/>
      <c r="AM424" s="149"/>
      <c r="AN424" s="149">
        <v>3</v>
      </c>
      <c r="AO424" s="149"/>
      <c r="AP424" s="10"/>
      <c r="AQ424" s="10"/>
      <c r="AR424" s="10">
        <v>3</v>
      </c>
      <c r="AS424" s="10"/>
      <c r="AT424" s="150"/>
      <c r="AU424" s="150"/>
      <c r="AV424" s="150">
        <v>3</v>
      </c>
      <c r="AW424" s="150"/>
      <c r="AX424" s="145"/>
      <c r="AY424" s="145"/>
      <c r="AZ424" s="145">
        <v>3</v>
      </c>
      <c r="BA424" s="145"/>
      <c r="BB424" s="10"/>
      <c r="BC424" s="10"/>
      <c r="BD424" s="10">
        <v>3</v>
      </c>
      <c r="BE424" s="10"/>
      <c r="BF424" s="146"/>
      <c r="BG424" s="146"/>
      <c r="BH424" s="146">
        <v>3</v>
      </c>
      <c r="BI424" s="146"/>
      <c r="BJ424" s="147"/>
      <c r="BK424" s="147"/>
      <c r="BL424" s="147">
        <v>3</v>
      </c>
      <c r="BM424" s="147"/>
      <c r="BN424" s="148"/>
      <c r="BO424" s="148"/>
      <c r="BP424" s="148">
        <v>3</v>
      </c>
      <c r="BQ424" s="148"/>
      <c r="BR424" s="149"/>
      <c r="BS424" s="149"/>
      <c r="BT424" s="149">
        <v>3</v>
      </c>
      <c r="BU424" s="149"/>
    </row>
    <row r="425" spans="1:122">
      <c r="A425" s="17"/>
      <c r="B425" s="181">
        <v>8</v>
      </c>
      <c r="C425" s="623"/>
      <c r="D425" s="18"/>
      <c r="E425" s="19">
        <v>1</v>
      </c>
      <c r="F425" s="20"/>
      <c r="G425" s="20"/>
      <c r="H425" s="20">
        <v>1</v>
      </c>
      <c r="I425" s="20"/>
      <c r="J425" s="20"/>
      <c r="K425" s="20"/>
      <c r="L425" s="20"/>
      <c r="M425" s="20"/>
      <c r="N425" s="20"/>
      <c r="O425" s="20"/>
      <c r="P425" s="19"/>
      <c r="Q425" s="19"/>
      <c r="R425" s="145"/>
      <c r="S425" s="145"/>
      <c r="T425" s="145">
        <v>3</v>
      </c>
      <c r="U425" s="145"/>
      <c r="V425" s="10"/>
      <c r="W425" s="10"/>
      <c r="X425" s="10">
        <v>3</v>
      </c>
      <c r="Y425" s="10"/>
      <c r="Z425" s="146"/>
      <c r="AA425" s="146"/>
      <c r="AB425" s="146">
        <v>3</v>
      </c>
      <c r="AC425" s="146"/>
      <c r="AD425" s="147"/>
      <c r="AE425" s="147"/>
      <c r="AF425" s="147">
        <v>3</v>
      </c>
      <c r="AG425" s="147"/>
      <c r="AH425" s="148"/>
      <c r="AI425" s="148"/>
      <c r="AJ425" s="148">
        <v>3</v>
      </c>
      <c r="AK425" s="148"/>
      <c r="AL425" s="149"/>
      <c r="AM425" s="149"/>
      <c r="AN425" s="149">
        <v>3</v>
      </c>
      <c r="AO425" s="149"/>
      <c r="AP425" s="10"/>
      <c r="AQ425" s="10"/>
      <c r="AR425" s="10">
        <v>3</v>
      </c>
      <c r="AS425" s="10"/>
      <c r="AT425" s="150"/>
      <c r="AU425" s="150"/>
      <c r="AV425" s="150">
        <v>3</v>
      </c>
      <c r="AW425" s="150"/>
      <c r="AX425" s="145"/>
      <c r="AY425" s="145"/>
      <c r="AZ425" s="145">
        <v>3</v>
      </c>
      <c r="BA425" s="145"/>
      <c r="BB425" s="10"/>
      <c r="BC425" s="10"/>
      <c r="BD425" s="10">
        <v>3</v>
      </c>
      <c r="BE425" s="10"/>
      <c r="BF425" s="146"/>
      <c r="BG425" s="146"/>
      <c r="BH425" s="146">
        <v>3</v>
      </c>
      <c r="BI425" s="146"/>
      <c r="BJ425" s="147"/>
      <c r="BK425" s="147"/>
      <c r="BL425" s="147">
        <v>3</v>
      </c>
      <c r="BM425" s="147"/>
      <c r="BN425" s="148"/>
      <c r="BO425" s="148"/>
      <c r="BP425" s="148">
        <v>3</v>
      </c>
      <c r="BQ425" s="148"/>
      <c r="BR425" s="149"/>
      <c r="BS425" s="149"/>
      <c r="BT425" s="149">
        <v>3</v>
      </c>
      <c r="BU425" s="149"/>
    </row>
    <row r="426" spans="1:122">
      <c r="A426" s="17"/>
      <c r="B426" s="181">
        <v>9</v>
      </c>
      <c r="C426" s="623"/>
      <c r="D426" s="18"/>
      <c r="E426" s="19">
        <v>1</v>
      </c>
      <c r="F426" s="20"/>
      <c r="G426" s="20"/>
      <c r="H426" s="20">
        <v>1</v>
      </c>
      <c r="I426" s="20"/>
      <c r="J426" s="20"/>
      <c r="K426" s="20"/>
      <c r="L426" s="20"/>
      <c r="M426" s="20"/>
      <c r="N426" s="20"/>
      <c r="O426" s="20"/>
      <c r="P426" s="19"/>
      <c r="Q426" s="19"/>
      <c r="R426" s="145"/>
      <c r="S426" s="145"/>
      <c r="T426" s="145">
        <v>3</v>
      </c>
      <c r="U426" s="145"/>
      <c r="V426" s="10"/>
      <c r="W426" s="10"/>
      <c r="X426" s="10">
        <v>3</v>
      </c>
      <c r="Y426" s="10"/>
      <c r="Z426" s="146"/>
      <c r="AA426" s="146"/>
      <c r="AB426" s="146">
        <v>3</v>
      </c>
      <c r="AC426" s="146"/>
      <c r="AD426" s="147"/>
      <c r="AE426" s="147"/>
      <c r="AF426" s="147">
        <v>3</v>
      </c>
      <c r="AG426" s="147"/>
      <c r="AH426" s="148"/>
      <c r="AI426" s="148"/>
      <c r="AJ426" s="148">
        <v>3</v>
      </c>
      <c r="AK426" s="148"/>
      <c r="AL426" s="149"/>
      <c r="AM426" s="149"/>
      <c r="AN426" s="149">
        <v>3</v>
      </c>
      <c r="AO426" s="149"/>
      <c r="AP426" s="10"/>
      <c r="AQ426" s="10"/>
      <c r="AR426" s="10">
        <v>3</v>
      </c>
      <c r="AS426" s="10"/>
      <c r="AT426" s="150"/>
      <c r="AU426" s="150"/>
      <c r="AV426" s="150">
        <v>3</v>
      </c>
      <c r="AW426" s="150"/>
      <c r="AX426" s="145"/>
      <c r="AY426" s="145"/>
      <c r="AZ426" s="145">
        <v>3</v>
      </c>
      <c r="BA426" s="145"/>
      <c r="BB426" s="10"/>
      <c r="BC426" s="10"/>
      <c r="BD426" s="10">
        <v>3</v>
      </c>
      <c r="BE426" s="10"/>
      <c r="BF426" s="146"/>
      <c r="BG426" s="146"/>
      <c r="BH426" s="146">
        <v>3</v>
      </c>
      <c r="BI426" s="146"/>
      <c r="BJ426" s="147"/>
      <c r="BK426" s="147"/>
      <c r="BL426" s="147">
        <v>3</v>
      </c>
      <c r="BM426" s="147"/>
      <c r="BN426" s="148"/>
      <c r="BO426" s="148"/>
      <c r="BP426" s="148">
        <v>3</v>
      </c>
      <c r="BQ426" s="148"/>
      <c r="BR426" s="149"/>
      <c r="BS426" s="149"/>
      <c r="BT426" s="149">
        <v>3</v>
      </c>
      <c r="BU426" s="149"/>
    </row>
    <row r="427" spans="1:122">
      <c r="A427" s="17"/>
      <c r="B427" s="181">
        <v>10</v>
      </c>
      <c r="C427" s="623"/>
      <c r="D427" s="18"/>
      <c r="E427" s="19">
        <v>1</v>
      </c>
      <c r="F427" s="20"/>
      <c r="G427" s="20"/>
      <c r="H427" s="20">
        <v>1</v>
      </c>
      <c r="I427" s="20"/>
      <c r="J427" s="20"/>
      <c r="K427" s="20"/>
      <c r="L427" s="20"/>
      <c r="M427" s="20"/>
      <c r="N427" s="20"/>
      <c r="O427" s="20"/>
      <c r="P427" s="19"/>
      <c r="Q427" s="19"/>
      <c r="R427" s="145"/>
      <c r="S427" s="145"/>
      <c r="T427" s="145">
        <v>3</v>
      </c>
      <c r="U427" s="145"/>
      <c r="V427" s="10"/>
      <c r="W427" s="10"/>
      <c r="X427" s="10">
        <v>3</v>
      </c>
      <c r="Y427" s="10"/>
      <c r="Z427" s="146"/>
      <c r="AA427" s="146"/>
      <c r="AB427" s="146">
        <v>3</v>
      </c>
      <c r="AC427" s="146"/>
      <c r="AD427" s="147"/>
      <c r="AE427" s="147"/>
      <c r="AF427" s="147">
        <v>3</v>
      </c>
      <c r="AG427" s="147"/>
      <c r="AH427" s="148"/>
      <c r="AI427" s="148"/>
      <c r="AJ427" s="148">
        <v>3</v>
      </c>
      <c r="AK427" s="148"/>
      <c r="AL427" s="149"/>
      <c r="AM427" s="149"/>
      <c r="AN427" s="149">
        <v>3</v>
      </c>
      <c r="AO427" s="149"/>
      <c r="AP427" s="10"/>
      <c r="AQ427" s="10"/>
      <c r="AR427" s="10">
        <v>3</v>
      </c>
      <c r="AS427" s="10"/>
      <c r="AT427" s="150"/>
      <c r="AU427" s="150"/>
      <c r="AV427" s="150">
        <v>3</v>
      </c>
      <c r="AW427" s="150"/>
      <c r="AX427" s="145"/>
      <c r="AY427" s="145"/>
      <c r="AZ427" s="145">
        <v>3</v>
      </c>
      <c r="BA427" s="145"/>
      <c r="BB427" s="10"/>
      <c r="BC427" s="10"/>
      <c r="BD427" s="10">
        <v>3</v>
      </c>
      <c r="BE427" s="10"/>
      <c r="BF427" s="146"/>
      <c r="BG427" s="146"/>
      <c r="BH427" s="146">
        <v>3</v>
      </c>
      <c r="BI427" s="146"/>
      <c r="BJ427" s="147"/>
      <c r="BK427" s="147"/>
      <c r="BL427" s="147">
        <v>3</v>
      </c>
      <c r="BM427" s="147"/>
      <c r="BN427" s="148"/>
      <c r="BO427" s="148"/>
      <c r="BP427" s="148">
        <v>3</v>
      </c>
      <c r="BQ427" s="148"/>
      <c r="BR427" s="149"/>
      <c r="BS427" s="149"/>
      <c r="BT427" s="149">
        <v>3</v>
      </c>
      <c r="BU427" s="149"/>
    </row>
    <row r="428" spans="1:122">
      <c r="A428" s="17"/>
      <c r="B428" s="181">
        <v>11</v>
      </c>
      <c r="C428" s="623"/>
      <c r="D428" s="18"/>
      <c r="E428" s="19">
        <v>1</v>
      </c>
      <c r="F428" s="20"/>
      <c r="G428" s="20"/>
      <c r="H428" s="20">
        <v>1</v>
      </c>
      <c r="I428" s="20"/>
      <c r="J428" s="20"/>
      <c r="K428" s="20"/>
      <c r="L428" s="20"/>
      <c r="M428" s="20"/>
      <c r="N428" s="20"/>
      <c r="O428" s="20"/>
      <c r="P428" s="19"/>
      <c r="Q428" s="19"/>
      <c r="R428" s="145"/>
      <c r="S428" s="145"/>
      <c r="T428" s="145">
        <v>3</v>
      </c>
      <c r="U428" s="145"/>
      <c r="V428" s="10"/>
      <c r="W428" s="10"/>
      <c r="X428" s="10">
        <v>3</v>
      </c>
      <c r="Y428" s="10"/>
      <c r="Z428" s="146"/>
      <c r="AA428" s="146"/>
      <c r="AB428" s="146">
        <v>3</v>
      </c>
      <c r="AC428" s="146"/>
      <c r="AD428" s="147"/>
      <c r="AE428" s="147"/>
      <c r="AF428" s="147">
        <v>3</v>
      </c>
      <c r="AG428" s="147"/>
      <c r="AH428" s="148"/>
      <c r="AI428" s="148"/>
      <c r="AJ428" s="148">
        <v>3</v>
      </c>
      <c r="AK428" s="148"/>
      <c r="AL428" s="149"/>
      <c r="AM428" s="149"/>
      <c r="AN428" s="149">
        <v>3</v>
      </c>
      <c r="AO428" s="149"/>
      <c r="AP428" s="10"/>
      <c r="AQ428" s="10"/>
      <c r="AR428" s="10">
        <v>3</v>
      </c>
      <c r="AS428" s="10"/>
      <c r="AT428" s="150"/>
      <c r="AU428" s="150"/>
      <c r="AV428" s="150">
        <v>3</v>
      </c>
      <c r="AW428" s="150"/>
      <c r="AX428" s="145"/>
      <c r="AY428" s="145"/>
      <c r="AZ428" s="145">
        <v>3</v>
      </c>
      <c r="BA428" s="145"/>
      <c r="BB428" s="10"/>
      <c r="BC428" s="10"/>
      <c r="BD428" s="10">
        <v>3</v>
      </c>
      <c r="BE428" s="10"/>
      <c r="BF428" s="146"/>
      <c r="BG428" s="146"/>
      <c r="BH428" s="146">
        <v>3</v>
      </c>
      <c r="BI428" s="146"/>
      <c r="BJ428" s="147"/>
      <c r="BK428" s="147"/>
      <c r="BL428" s="147">
        <v>3</v>
      </c>
      <c r="BM428" s="147"/>
      <c r="BN428" s="148"/>
      <c r="BO428" s="148"/>
      <c r="BP428" s="148">
        <v>3</v>
      </c>
      <c r="BQ428" s="148"/>
      <c r="BR428" s="149"/>
      <c r="BS428" s="149"/>
      <c r="BT428" s="149">
        <v>3</v>
      </c>
      <c r="BU428" s="149"/>
    </row>
    <row r="429" spans="1:122">
      <c r="A429" s="17"/>
      <c r="B429" s="181">
        <v>12</v>
      </c>
      <c r="C429" s="623"/>
      <c r="D429" s="18"/>
      <c r="E429" s="19">
        <v>1</v>
      </c>
      <c r="F429" s="20"/>
      <c r="G429" s="20"/>
      <c r="H429" s="20">
        <v>1</v>
      </c>
      <c r="I429" s="20"/>
      <c r="J429" s="20"/>
      <c r="K429" s="20"/>
      <c r="L429" s="20"/>
      <c r="M429" s="20"/>
      <c r="N429" s="20"/>
      <c r="O429" s="20"/>
      <c r="P429" s="19"/>
      <c r="Q429" s="19"/>
      <c r="R429" s="145"/>
      <c r="S429" s="145"/>
      <c r="T429" s="145">
        <v>3</v>
      </c>
      <c r="U429" s="145"/>
      <c r="V429" s="10"/>
      <c r="W429" s="10"/>
      <c r="X429" s="10">
        <v>3</v>
      </c>
      <c r="Y429" s="10"/>
      <c r="Z429" s="146"/>
      <c r="AA429" s="146"/>
      <c r="AB429" s="146">
        <v>3</v>
      </c>
      <c r="AC429" s="146"/>
      <c r="AD429" s="147"/>
      <c r="AE429" s="147"/>
      <c r="AF429" s="147">
        <v>3</v>
      </c>
      <c r="AG429" s="147"/>
      <c r="AH429" s="148"/>
      <c r="AI429" s="148"/>
      <c r="AJ429" s="148">
        <v>3</v>
      </c>
      <c r="AK429" s="148"/>
      <c r="AL429" s="149"/>
      <c r="AM429" s="149"/>
      <c r="AN429" s="149">
        <v>3</v>
      </c>
      <c r="AO429" s="149"/>
      <c r="AP429" s="10"/>
      <c r="AQ429" s="10"/>
      <c r="AR429" s="10">
        <v>3</v>
      </c>
      <c r="AS429" s="10"/>
      <c r="AT429" s="150"/>
      <c r="AU429" s="150"/>
      <c r="AV429" s="150">
        <v>3</v>
      </c>
      <c r="AW429" s="150"/>
      <c r="AX429" s="145"/>
      <c r="AY429" s="145"/>
      <c r="AZ429" s="145">
        <v>3</v>
      </c>
      <c r="BA429" s="145"/>
      <c r="BB429" s="10"/>
      <c r="BC429" s="10"/>
      <c r="BD429" s="10">
        <v>3</v>
      </c>
      <c r="BE429" s="10"/>
      <c r="BF429" s="146"/>
      <c r="BG429" s="146"/>
      <c r="BH429" s="146">
        <v>3</v>
      </c>
      <c r="BI429" s="146"/>
      <c r="BJ429" s="147"/>
      <c r="BK429" s="147"/>
      <c r="BL429" s="147">
        <v>3</v>
      </c>
      <c r="BM429" s="147"/>
      <c r="BN429" s="148"/>
      <c r="BO429" s="148"/>
      <c r="BP429" s="148">
        <v>3</v>
      </c>
      <c r="BQ429" s="148"/>
      <c r="BR429" s="149"/>
      <c r="BS429" s="149"/>
      <c r="BT429" s="149">
        <v>3</v>
      </c>
      <c r="BU429" s="149"/>
    </row>
    <row r="430" spans="1:122">
      <c r="A430" s="346"/>
      <c r="B430" s="323">
        <v>13</v>
      </c>
      <c r="C430" s="774"/>
      <c r="D430" s="326"/>
      <c r="E430" s="347">
        <v>1</v>
      </c>
      <c r="F430" s="348"/>
      <c r="G430" s="348"/>
      <c r="H430" s="348">
        <v>1</v>
      </c>
      <c r="I430" s="348"/>
      <c r="J430" s="348"/>
      <c r="K430" s="348"/>
      <c r="L430" s="348"/>
      <c r="M430" s="348"/>
      <c r="N430" s="348"/>
      <c r="O430" s="348"/>
      <c r="P430" s="347"/>
      <c r="Q430" s="347"/>
      <c r="R430" s="357"/>
      <c r="S430" s="357"/>
      <c r="T430" s="357">
        <v>3</v>
      </c>
      <c r="U430" s="357"/>
      <c r="V430" s="358"/>
      <c r="W430" s="358"/>
      <c r="X430" s="358">
        <v>3</v>
      </c>
      <c r="Y430" s="358"/>
      <c r="Z430" s="359"/>
      <c r="AA430" s="359"/>
      <c r="AB430" s="359">
        <v>3</v>
      </c>
      <c r="AC430" s="359"/>
      <c r="AD430" s="360"/>
      <c r="AE430" s="360"/>
      <c r="AF430" s="360">
        <v>3</v>
      </c>
      <c r="AG430" s="360"/>
      <c r="AH430" s="361"/>
      <c r="AI430" s="361"/>
      <c r="AJ430" s="361">
        <v>3</v>
      </c>
      <c r="AK430" s="361"/>
      <c r="AL430" s="362"/>
      <c r="AM430" s="362"/>
      <c r="AN430" s="362">
        <v>3</v>
      </c>
      <c r="AO430" s="362"/>
      <c r="AP430" s="358"/>
      <c r="AQ430" s="358"/>
      <c r="AR430" s="358">
        <v>3</v>
      </c>
      <c r="AS430" s="358"/>
      <c r="AT430" s="363"/>
      <c r="AU430" s="363"/>
      <c r="AV430" s="363">
        <v>3</v>
      </c>
      <c r="AW430" s="363"/>
      <c r="AX430" s="357"/>
      <c r="AY430" s="357"/>
      <c r="AZ430" s="357">
        <v>3</v>
      </c>
      <c r="BA430" s="357"/>
      <c r="BB430" s="358"/>
      <c r="BC430" s="358"/>
      <c r="BD430" s="358">
        <v>3</v>
      </c>
      <c r="BE430" s="358"/>
      <c r="BF430" s="359"/>
      <c r="BG430" s="359"/>
      <c r="BH430" s="359">
        <v>3</v>
      </c>
      <c r="BI430" s="359"/>
      <c r="BJ430" s="360"/>
      <c r="BK430" s="360"/>
      <c r="BL430" s="360">
        <v>3</v>
      </c>
      <c r="BM430" s="360"/>
      <c r="BN430" s="361"/>
      <c r="BO430" s="361"/>
      <c r="BP430" s="361">
        <v>3</v>
      </c>
      <c r="BQ430" s="361"/>
      <c r="BR430" s="362"/>
      <c r="BS430" s="362"/>
      <c r="BT430" s="362">
        <v>3</v>
      </c>
      <c r="BU430" s="362"/>
    </row>
    <row r="431" spans="1:122" s="356" customFormat="1">
      <c r="B431" s="364"/>
      <c r="C431" s="365"/>
      <c r="D431" s="356">
        <f>SUM(D418:D430)</f>
        <v>3</v>
      </c>
      <c r="E431" s="356">
        <f t="shared" ref="E431:BP431" si="1244">SUM(E418:E430)</f>
        <v>10</v>
      </c>
      <c r="F431" s="356">
        <f t="shared" si="1244"/>
        <v>0</v>
      </c>
      <c r="G431" s="356">
        <f t="shared" si="1244"/>
        <v>0</v>
      </c>
      <c r="H431" s="356">
        <f t="shared" si="1244"/>
        <v>9</v>
      </c>
      <c r="I431" s="356">
        <f t="shared" si="1244"/>
        <v>1</v>
      </c>
      <c r="J431" s="356">
        <f t="shared" si="1244"/>
        <v>3</v>
      </c>
      <c r="K431" s="356">
        <f t="shared" si="1244"/>
        <v>0</v>
      </c>
      <c r="L431" s="356">
        <f t="shared" si="1244"/>
        <v>0</v>
      </c>
      <c r="M431" s="356">
        <f t="shared" si="1244"/>
        <v>0</v>
      </c>
      <c r="N431" s="356">
        <f t="shared" si="1244"/>
        <v>0</v>
      </c>
      <c r="O431" s="356">
        <f t="shared" si="1244"/>
        <v>0</v>
      </c>
      <c r="P431" s="356">
        <f t="shared" si="1244"/>
        <v>0</v>
      </c>
      <c r="Q431" s="356">
        <f t="shared" si="1244"/>
        <v>0</v>
      </c>
      <c r="R431" s="356">
        <f t="shared" si="1244"/>
        <v>0</v>
      </c>
      <c r="S431" s="356">
        <f t="shared" si="1244"/>
        <v>0</v>
      </c>
      <c r="T431" s="356">
        <f t="shared" si="1244"/>
        <v>39</v>
      </c>
      <c r="U431" s="356">
        <f t="shared" si="1244"/>
        <v>0</v>
      </c>
      <c r="V431" s="356">
        <f t="shared" si="1244"/>
        <v>0</v>
      </c>
      <c r="W431" s="356">
        <f t="shared" si="1244"/>
        <v>0</v>
      </c>
      <c r="X431" s="356">
        <f t="shared" si="1244"/>
        <v>39</v>
      </c>
      <c r="Y431" s="356">
        <f t="shared" si="1244"/>
        <v>0</v>
      </c>
      <c r="Z431" s="356">
        <f t="shared" si="1244"/>
        <v>0</v>
      </c>
      <c r="AA431" s="356">
        <f t="shared" si="1244"/>
        <v>0</v>
      </c>
      <c r="AB431" s="356">
        <f t="shared" si="1244"/>
        <v>39</v>
      </c>
      <c r="AC431" s="356">
        <f t="shared" si="1244"/>
        <v>0</v>
      </c>
      <c r="AD431" s="356">
        <f t="shared" si="1244"/>
        <v>0</v>
      </c>
      <c r="AE431" s="356">
        <f t="shared" si="1244"/>
        <v>0</v>
      </c>
      <c r="AF431" s="356">
        <f t="shared" si="1244"/>
        <v>39</v>
      </c>
      <c r="AG431" s="356">
        <f t="shared" si="1244"/>
        <v>0</v>
      </c>
      <c r="AH431" s="356">
        <f t="shared" si="1244"/>
        <v>0</v>
      </c>
      <c r="AI431" s="356">
        <f t="shared" si="1244"/>
        <v>0</v>
      </c>
      <c r="AJ431" s="356">
        <f t="shared" si="1244"/>
        <v>36</v>
      </c>
      <c r="AK431" s="356">
        <f t="shared" si="1244"/>
        <v>4</v>
      </c>
      <c r="AL431" s="356">
        <f t="shared" si="1244"/>
        <v>0</v>
      </c>
      <c r="AM431" s="356">
        <f t="shared" si="1244"/>
        <v>0</v>
      </c>
      <c r="AN431" s="356">
        <f t="shared" si="1244"/>
        <v>39</v>
      </c>
      <c r="AO431" s="356">
        <f t="shared" si="1244"/>
        <v>0</v>
      </c>
      <c r="AP431" s="356">
        <f t="shared" si="1244"/>
        <v>0</v>
      </c>
      <c r="AQ431" s="356">
        <f t="shared" si="1244"/>
        <v>0</v>
      </c>
      <c r="AR431" s="356">
        <f t="shared" si="1244"/>
        <v>39</v>
      </c>
      <c r="AS431" s="356">
        <f t="shared" si="1244"/>
        <v>0</v>
      </c>
      <c r="AT431" s="356">
        <f t="shared" si="1244"/>
        <v>0</v>
      </c>
      <c r="AU431" s="356">
        <f t="shared" si="1244"/>
        <v>0</v>
      </c>
      <c r="AV431" s="356">
        <f t="shared" si="1244"/>
        <v>36</v>
      </c>
      <c r="AW431" s="356">
        <f t="shared" si="1244"/>
        <v>4</v>
      </c>
      <c r="AX431" s="356">
        <f t="shared" si="1244"/>
        <v>0</v>
      </c>
      <c r="AY431" s="356">
        <f t="shared" si="1244"/>
        <v>0</v>
      </c>
      <c r="AZ431" s="356">
        <f t="shared" si="1244"/>
        <v>39</v>
      </c>
      <c r="BA431" s="356">
        <f t="shared" si="1244"/>
        <v>0</v>
      </c>
      <c r="BB431" s="356">
        <f t="shared" si="1244"/>
        <v>0</v>
      </c>
      <c r="BC431" s="356">
        <f t="shared" si="1244"/>
        <v>0</v>
      </c>
      <c r="BD431" s="356">
        <f t="shared" si="1244"/>
        <v>39</v>
      </c>
      <c r="BE431" s="356">
        <f t="shared" si="1244"/>
        <v>0</v>
      </c>
      <c r="BF431" s="356">
        <f t="shared" si="1244"/>
        <v>0</v>
      </c>
      <c r="BG431" s="356">
        <f t="shared" si="1244"/>
        <v>0</v>
      </c>
      <c r="BH431" s="356">
        <f t="shared" si="1244"/>
        <v>36</v>
      </c>
      <c r="BI431" s="356">
        <f t="shared" si="1244"/>
        <v>4</v>
      </c>
      <c r="BJ431" s="356">
        <f t="shared" si="1244"/>
        <v>0</v>
      </c>
      <c r="BK431" s="356">
        <f t="shared" si="1244"/>
        <v>0</v>
      </c>
      <c r="BL431" s="356">
        <f t="shared" si="1244"/>
        <v>33</v>
      </c>
      <c r="BM431" s="356">
        <f t="shared" si="1244"/>
        <v>8</v>
      </c>
      <c r="BN431" s="356">
        <f t="shared" si="1244"/>
        <v>0</v>
      </c>
      <c r="BO431" s="356">
        <f t="shared" si="1244"/>
        <v>0</v>
      </c>
      <c r="BP431" s="356">
        <f t="shared" si="1244"/>
        <v>39</v>
      </c>
      <c r="BQ431" s="356">
        <f t="shared" ref="BQ431:BU431" si="1245">SUM(BQ418:BQ430)</f>
        <v>0</v>
      </c>
      <c r="BR431" s="356">
        <f t="shared" si="1245"/>
        <v>0</v>
      </c>
      <c r="BS431" s="356">
        <f t="shared" si="1245"/>
        <v>0</v>
      </c>
      <c r="BT431" s="356">
        <f t="shared" si="1245"/>
        <v>39</v>
      </c>
      <c r="BU431" s="356">
        <f t="shared" si="1245"/>
        <v>0</v>
      </c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</row>
    <row r="432" spans="1:122" s="356" customFormat="1">
      <c r="B432" s="364"/>
      <c r="C432" s="365"/>
      <c r="R432" s="364">
        <f>R431/1</f>
        <v>0</v>
      </c>
      <c r="S432" s="364">
        <f>S431/2</f>
        <v>0</v>
      </c>
      <c r="T432" s="364">
        <f>T431/3</f>
        <v>13</v>
      </c>
      <c r="U432" s="364">
        <f>U431/4</f>
        <v>0</v>
      </c>
      <c r="V432" s="364">
        <f t="shared" ref="V432" si="1246">V431/1</f>
        <v>0</v>
      </c>
      <c r="W432" s="364">
        <f t="shared" ref="W432" si="1247">W431/2</f>
        <v>0</v>
      </c>
      <c r="X432" s="364">
        <f t="shared" ref="X432" si="1248">X431/3</f>
        <v>13</v>
      </c>
      <c r="Y432" s="364">
        <f t="shared" ref="Y432" si="1249">Y431/4</f>
        <v>0</v>
      </c>
      <c r="Z432" s="364">
        <f t="shared" ref="Z432" si="1250">Z431/1</f>
        <v>0</v>
      </c>
      <c r="AA432" s="364">
        <f t="shared" ref="AA432" si="1251">AA431/2</f>
        <v>0</v>
      </c>
      <c r="AB432" s="364">
        <f t="shared" ref="AB432" si="1252">AB431/3</f>
        <v>13</v>
      </c>
      <c r="AC432" s="364">
        <f t="shared" ref="AC432" si="1253">AC431/4</f>
        <v>0</v>
      </c>
      <c r="AD432" s="364">
        <f t="shared" ref="AD432" si="1254">AD431/1</f>
        <v>0</v>
      </c>
      <c r="AE432" s="364">
        <f t="shared" ref="AE432" si="1255">AE431/2</f>
        <v>0</v>
      </c>
      <c r="AF432" s="364">
        <f t="shared" ref="AF432" si="1256">AF431/3</f>
        <v>13</v>
      </c>
      <c r="AG432" s="364">
        <f t="shared" ref="AG432" si="1257">AG431/4</f>
        <v>0</v>
      </c>
      <c r="AH432" s="364">
        <f t="shared" ref="AH432" si="1258">AH431/1</f>
        <v>0</v>
      </c>
      <c r="AI432" s="364">
        <f t="shared" ref="AI432" si="1259">AI431/2</f>
        <v>0</v>
      </c>
      <c r="AJ432" s="364">
        <f t="shared" ref="AJ432" si="1260">AJ431/3</f>
        <v>12</v>
      </c>
      <c r="AK432" s="364">
        <f t="shared" ref="AK432" si="1261">AK431/4</f>
        <v>1</v>
      </c>
      <c r="AL432" s="364">
        <f t="shared" ref="AL432" si="1262">AL431/1</f>
        <v>0</v>
      </c>
      <c r="AM432" s="364">
        <f t="shared" ref="AM432" si="1263">AM431/2</f>
        <v>0</v>
      </c>
      <c r="AN432" s="364">
        <f t="shared" ref="AN432" si="1264">AN431/3</f>
        <v>13</v>
      </c>
      <c r="AO432" s="364">
        <f t="shared" ref="AO432" si="1265">AO431/4</f>
        <v>0</v>
      </c>
      <c r="AP432" s="364">
        <f t="shared" ref="AP432" si="1266">AP431/1</f>
        <v>0</v>
      </c>
      <c r="AQ432" s="364">
        <f t="shared" ref="AQ432" si="1267">AQ431/2</f>
        <v>0</v>
      </c>
      <c r="AR432" s="364">
        <f t="shared" ref="AR432" si="1268">AR431/3</f>
        <v>13</v>
      </c>
      <c r="AS432" s="364">
        <f t="shared" ref="AS432" si="1269">AS431/4</f>
        <v>0</v>
      </c>
      <c r="AT432" s="364">
        <f t="shared" ref="AT432" si="1270">AT431/1</f>
        <v>0</v>
      </c>
      <c r="AU432" s="364">
        <f t="shared" ref="AU432" si="1271">AU431/2</f>
        <v>0</v>
      </c>
      <c r="AV432" s="364">
        <f t="shared" ref="AV432" si="1272">AV431/3</f>
        <v>12</v>
      </c>
      <c r="AW432" s="364">
        <f t="shared" ref="AW432" si="1273">AW431/4</f>
        <v>1</v>
      </c>
      <c r="AX432" s="364">
        <f t="shared" ref="AX432" si="1274">AX431/1</f>
        <v>0</v>
      </c>
      <c r="AY432" s="364">
        <f t="shared" ref="AY432" si="1275">AY431/2</f>
        <v>0</v>
      </c>
      <c r="AZ432" s="364">
        <f t="shared" ref="AZ432" si="1276">AZ431/3</f>
        <v>13</v>
      </c>
      <c r="BA432" s="364">
        <f t="shared" ref="BA432" si="1277">BA431/4</f>
        <v>0</v>
      </c>
      <c r="BB432" s="364">
        <f t="shared" ref="BB432" si="1278">BB431/1</f>
        <v>0</v>
      </c>
      <c r="BC432" s="364">
        <f t="shared" ref="BC432" si="1279">BC431/2</f>
        <v>0</v>
      </c>
      <c r="BD432" s="364">
        <f t="shared" ref="BD432" si="1280">BD431/3</f>
        <v>13</v>
      </c>
      <c r="BE432" s="364">
        <f t="shared" ref="BE432" si="1281">BE431/4</f>
        <v>0</v>
      </c>
      <c r="BF432" s="364">
        <f t="shared" ref="BF432" si="1282">BF431/1</f>
        <v>0</v>
      </c>
      <c r="BG432" s="364">
        <f t="shared" ref="BG432" si="1283">BG431/2</f>
        <v>0</v>
      </c>
      <c r="BH432" s="364">
        <f t="shared" ref="BH432" si="1284">BH431/3</f>
        <v>12</v>
      </c>
      <c r="BI432" s="364">
        <f t="shared" ref="BI432" si="1285">BI431/4</f>
        <v>1</v>
      </c>
      <c r="BJ432" s="364">
        <f t="shared" ref="BJ432" si="1286">BJ431/1</f>
        <v>0</v>
      </c>
      <c r="BK432" s="364">
        <f t="shared" ref="BK432" si="1287">BK431/2</f>
        <v>0</v>
      </c>
      <c r="BL432" s="364">
        <f t="shared" ref="BL432" si="1288">BL431/3</f>
        <v>11</v>
      </c>
      <c r="BM432" s="364">
        <f t="shared" ref="BM432" si="1289">BM431/4</f>
        <v>2</v>
      </c>
      <c r="BN432" s="364">
        <f t="shared" ref="BN432" si="1290">BN431/1</f>
        <v>0</v>
      </c>
      <c r="BO432" s="364">
        <f t="shared" ref="BO432" si="1291">BO431/2</f>
        <v>0</v>
      </c>
      <c r="BP432" s="364">
        <f t="shared" ref="BP432" si="1292">BP431/3</f>
        <v>13</v>
      </c>
      <c r="BQ432" s="364">
        <f t="shared" ref="BQ432" si="1293">BQ431/4</f>
        <v>0</v>
      </c>
      <c r="BR432" s="364">
        <f t="shared" ref="BR432" si="1294">BR431/1</f>
        <v>0</v>
      </c>
      <c r="BS432" s="364">
        <f t="shared" ref="BS432" si="1295">BS431/2</f>
        <v>0</v>
      </c>
      <c r="BT432" s="364">
        <f t="shared" ref="BT432" si="1296">BT431/3</f>
        <v>13</v>
      </c>
      <c r="BU432" s="364">
        <f t="shared" ref="BU432" si="1297">BU431/4</f>
        <v>0</v>
      </c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</row>
    <row r="433" spans="1:73">
      <c r="R433">
        <f>SUM(R431:U431)</f>
        <v>39</v>
      </c>
      <c r="V433">
        <f>SUM(V431:Y431)</f>
        <v>39</v>
      </c>
      <c r="Z433">
        <f>SUM(Z431:AC431)</f>
        <v>39</v>
      </c>
      <c r="AD433">
        <f>SUM(AD431:AG431)</f>
        <v>39</v>
      </c>
      <c r="AH433">
        <f>SUM(AH431:AK431)</f>
        <v>40</v>
      </c>
      <c r="AL433">
        <f>SUM(AL431:AO431)</f>
        <v>39</v>
      </c>
      <c r="AP433">
        <f>SUM(AP431:AS431)</f>
        <v>39</v>
      </c>
      <c r="AT433">
        <f>SUM(AT431:AW431)</f>
        <v>40</v>
      </c>
      <c r="AX433">
        <f>SUM(AX431:BA431)</f>
        <v>39</v>
      </c>
      <c r="BB433">
        <f>SUM(BB431:BE431)</f>
        <v>39</v>
      </c>
      <c r="BF433">
        <f>SUM(BF431:BI431)</f>
        <v>40</v>
      </c>
      <c r="BJ433">
        <f>SUM(BJ431:BM431)</f>
        <v>41</v>
      </c>
      <c r="BN433">
        <f>SUM(BN431:BQ431)</f>
        <v>39</v>
      </c>
      <c r="BR433">
        <f>SUM(BR431:BU431)</f>
        <v>39</v>
      </c>
    </row>
    <row r="434" spans="1:73">
      <c r="R434">
        <v>13</v>
      </c>
      <c r="S434">
        <v>13</v>
      </c>
      <c r="T434">
        <v>13</v>
      </c>
      <c r="U434">
        <v>13</v>
      </c>
      <c r="V434">
        <v>13</v>
      </c>
      <c r="W434">
        <v>13</v>
      </c>
      <c r="X434">
        <v>13</v>
      </c>
      <c r="Y434">
        <v>13</v>
      </c>
      <c r="Z434">
        <v>13</v>
      </c>
      <c r="AA434">
        <v>13</v>
      </c>
      <c r="AB434">
        <v>13</v>
      </c>
      <c r="AC434">
        <v>13</v>
      </c>
      <c r="AD434">
        <v>13</v>
      </c>
      <c r="AE434">
        <v>13</v>
      </c>
      <c r="AF434">
        <v>13</v>
      </c>
      <c r="AG434">
        <v>13</v>
      </c>
      <c r="AH434">
        <v>13</v>
      </c>
      <c r="AI434">
        <v>13</v>
      </c>
      <c r="AJ434">
        <v>13</v>
      </c>
      <c r="AK434">
        <v>13</v>
      </c>
      <c r="AL434">
        <v>13</v>
      </c>
      <c r="AM434">
        <v>13</v>
      </c>
      <c r="AN434">
        <v>13</v>
      </c>
      <c r="AO434">
        <v>13</v>
      </c>
      <c r="AP434">
        <v>13</v>
      </c>
      <c r="AQ434">
        <v>13</v>
      </c>
      <c r="AR434">
        <v>13</v>
      </c>
      <c r="AS434">
        <v>13</v>
      </c>
      <c r="AT434">
        <v>13</v>
      </c>
      <c r="AU434">
        <v>13</v>
      </c>
      <c r="AV434">
        <v>13</v>
      </c>
      <c r="AW434">
        <v>13</v>
      </c>
      <c r="AX434">
        <v>13</v>
      </c>
      <c r="AY434">
        <v>13</v>
      </c>
      <c r="AZ434">
        <v>13</v>
      </c>
      <c r="BA434">
        <v>13</v>
      </c>
      <c r="BB434">
        <v>13</v>
      </c>
      <c r="BC434">
        <v>13</v>
      </c>
      <c r="BD434">
        <v>13</v>
      </c>
      <c r="BE434">
        <v>13</v>
      </c>
      <c r="BF434">
        <v>13</v>
      </c>
      <c r="BG434">
        <v>13</v>
      </c>
      <c r="BH434">
        <v>13</v>
      </c>
      <c r="BI434">
        <v>13</v>
      </c>
      <c r="BJ434">
        <v>13</v>
      </c>
      <c r="BK434">
        <v>13</v>
      </c>
      <c r="BL434">
        <v>13</v>
      </c>
      <c r="BM434">
        <v>13</v>
      </c>
      <c r="BN434">
        <v>13</v>
      </c>
      <c r="BO434">
        <v>13</v>
      </c>
      <c r="BP434">
        <v>13</v>
      </c>
      <c r="BQ434">
        <v>13</v>
      </c>
      <c r="BR434">
        <v>13</v>
      </c>
      <c r="BS434">
        <v>13</v>
      </c>
      <c r="BT434">
        <v>13</v>
      </c>
      <c r="BU434">
        <v>13</v>
      </c>
    </row>
    <row r="435" spans="1:73" s="30" customFormat="1">
      <c r="R435" s="30">
        <f>R432/R434*100%</f>
        <v>0</v>
      </c>
      <c r="S435" s="30">
        <f t="shared" ref="S435:BU435" si="1298">S432/S434*100%</f>
        <v>0</v>
      </c>
      <c r="T435" s="30">
        <f t="shared" si="1298"/>
        <v>1</v>
      </c>
      <c r="U435" s="30">
        <f t="shared" si="1298"/>
        <v>0</v>
      </c>
      <c r="V435" s="30">
        <f t="shared" si="1298"/>
        <v>0</v>
      </c>
      <c r="W435" s="30">
        <f t="shared" si="1298"/>
        <v>0</v>
      </c>
      <c r="X435" s="30">
        <f t="shared" si="1298"/>
        <v>1</v>
      </c>
      <c r="Y435" s="30">
        <f t="shared" si="1298"/>
        <v>0</v>
      </c>
      <c r="Z435" s="30">
        <f t="shared" si="1298"/>
        <v>0</v>
      </c>
      <c r="AA435" s="30">
        <f t="shared" si="1298"/>
        <v>0</v>
      </c>
      <c r="AB435" s="30">
        <f t="shared" si="1298"/>
        <v>1</v>
      </c>
      <c r="AC435" s="30">
        <f t="shared" si="1298"/>
        <v>0</v>
      </c>
      <c r="AD435" s="30">
        <f t="shared" si="1298"/>
        <v>0</v>
      </c>
      <c r="AE435" s="30">
        <f t="shared" si="1298"/>
        <v>0</v>
      </c>
      <c r="AF435" s="30">
        <f t="shared" si="1298"/>
        <v>1</v>
      </c>
      <c r="AG435" s="30">
        <f t="shared" si="1298"/>
        <v>0</v>
      </c>
      <c r="AH435" s="30">
        <f t="shared" si="1298"/>
        <v>0</v>
      </c>
      <c r="AI435" s="30">
        <f t="shared" si="1298"/>
        <v>0</v>
      </c>
      <c r="AJ435" s="30">
        <f t="shared" si="1298"/>
        <v>0.92307692307692313</v>
      </c>
      <c r="AK435" s="30">
        <f t="shared" si="1298"/>
        <v>7.6923076923076927E-2</v>
      </c>
      <c r="AL435" s="30">
        <f t="shared" si="1298"/>
        <v>0</v>
      </c>
      <c r="AM435" s="30">
        <f t="shared" si="1298"/>
        <v>0</v>
      </c>
      <c r="AN435" s="30">
        <f t="shared" si="1298"/>
        <v>1</v>
      </c>
      <c r="AO435" s="30">
        <f t="shared" si="1298"/>
        <v>0</v>
      </c>
      <c r="AP435" s="30">
        <f t="shared" si="1298"/>
        <v>0</v>
      </c>
      <c r="AQ435" s="30">
        <f t="shared" si="1298"/>
        <v>0</v>
      </c>
      <c r="AR435" s="30">
        <f t="shared" si="1298"/>
        <v>1</v>
      </c>
      <c r="AS435" s="30">
        <f t="shared" si="1298"/>
        <v>0</v>
      </c>
      <c r="AT435" s="30">
        <f t="shared" si="1298"/>
        <v>0</v>
      </c>
      <c r="AU435" s="30">
        <f t="shared" si="1298"/>
        <v>0</v>
      </c>
      <c r="AV435" s="30">
        <f t="shared" si="1298"/>
        <v>0.92307692307692313</v>
      </c>
      <c r="AW435" s="30">
        <f t="shared" si="1298"/>
        <v>7.6923076923076927E-2</v>
      </c>
      <c r="AX435" s="30">
        <f t="shared" si="1298"/>
        <v>0</v>
      </c>
      <c r="AY435" s="30">
        <f t="shared" si="1298"/>
        <v>0</v>
      </c>
      <c r="AZ435" s="30">
        <f t="shared" si="1298"/>
        <v>1</v>
      </c>
      <c r="BA435" s="30">
        <f t="shared" si="1298"/>
        <v>0</v>
      </c>
      <c r="BB435" s="30">
        <f t="shared" si="1298"/>
        <v>0</v>
      </c>
      <c r="BC435" s="30">
        <f t="shared" si="1298"/>
        <v>0</v>
      </c>
      <c r="BD435" s="30">
        <f t="shared" si="1298"/>
        <v>1</v>
      </c>
      <c r="BE435" s="30">
        <f t="shared" si="1298"/>
        <v>0</v>
      </c>
      <c r="BF435" s="30">
        <f t="shared" si="1298"/>
        <v>0</v>
      </c>
      <c r="BG435" s="30">
        <f t="shared" si="1298"/>
        <v>0</v>
      </c>
      <c r="BH435" s="30">
        <f t="shared" si="1298"/>
        <v>0.92307692307692313</v>
      </c>
      <c r="BI435" s="30">
        <f t="shared" si="1298"/>
        <v>7.6923076923076927E-2</v>
      </c>
      <c r="BJ435" s="30">
        <f t="shared" si="1298"/>
        <v>0</v>
      </c>
      <c r="BK435" s="30">
        <f t="shared" si="1298"/>
        <v>0</v>
      </c>
      <c r="BL435" s="30">
        <f t="shared" si="1298"/>
        <v>0.84615384615384615</v>
      </c>
      <c r="BM435" s="30">
        <f t="shared" si="1298"/>
        <v>0.15384615384615385</v>
      </c>
      <c r="BN435" s="30">
        <f t="shared" si="1298"/>
        <v>0</v>
      </c>
      <c r="BO435" s="30">
        <f t="shared" si="1298"/>
        <v>0</v>
      </c>
      <c r="BP435" s="30">
        <f t="shared" si="1298"/>
        <v>1</v>
      </c>
      <c r="BQ435" s="30">
        <f t="shared" si="1298"/>
        <v>0</v>
      </c>
      <c r="BR435" s="30">
        <f t="shared" si="1298"/>
        <v>0</v>
      </c>
      <c r="BS435" s="30">
        <f t="shared" si="1298"/>
        <v>0</v>
      </c>
      <c r="BT435" s="30">
        <f t="shared" si="1298"/>
        <v>1</v>
      </c>
      <c r="BU435" s="30">
        <f t="shared" si="1298"/>
        <v>0</v>
      </c>
    </row>
    <row r="439" spans="1:73">
      <c r="A439" s="17">
        <v>185</v>
      </c>
      <c r="B439" s="182">
        <v>1</v>
      </c>
      <c r="C439" s="768" t="s">
        <v>318</v>
      </c>
      <c r="D439" s="18"/>
      <c r="E439" s="19">
        <v>1</v>
      </c>
      <c r="F439" s="20"/>
      <c r="G439" s="20">
        <v>1</v>
      </c>
      <c r="H439" s="20"/>
      <c r="I439" s="20"/>
      <c r="J439" s="20"/>
      <c r="K439" s="20"/>
      <c r="L439" s="20"/>
      <c r="M439" s="20"/>
      <c r="N439" s="20"/>
      <c r="O439" s="20"/>
      <c r="P439" s="19"/>
      <c r="Q439" s="19"/>
      <c r="R439" s="145"/>
      <c r="S439" s="145"/>
      <c r="T439" s="145"/>
      <c r="U439" s="145">
        <v>4</v>
      </c>
      <c r="V439" s="10"/>
      <c r="W439" s="10"/>
      <c r="X439" s="10"/>
      <c r="Y439" s="10">
        <v>4</v>
      </c>
      <c r="Z439" s="146"/>
      <c r="AA439" s="146"/>
      <c r="AB439" s="146"/>
      <c r="AC439" s="146">
        <v>4</v>
      </c>
      <c r="AD439" s="147"/>
      <c r="AE439" s="147"/>
      <c r="AF439" s="147"/>
      <c r="AG439" s="147">
        <v>4</v>
      </c>
      <c r="AH439" s="148"/>
      <c r="AI439" s="148"/>
      <c r="AJ439" s="148"/>
      <c r="AK439" s="148">
        <v>4</v>
      </c>
      <c r="AL439" s="149"/>
      <c r="AM439" s="149"/>
      <c r="AN439" s="149"/>
      <c r="AO439" s="149">
        <v>4</v>
      </c>
      <c r="AP439" s="10"/>
      <c r="AQ439" s="10"/>
      <c r="AR439" s="10"/>
      <c r="AS439" s="10">
        <v>4</v>
      </c>
      <c r="AT439" s="150"/>
      <c r="AU439" s="150"/>
      <c r="AV439" s="150"/>
      <c r="AW439" s="150">
        <v>4</v>
      </c>
      <c r="AX439" s="145"/>
      <c r="AY439" s="145"/>
      <c r="AZ439" s="145"/>
      <c r="BA439" s="145">
        <v>4</v>
      </c>
      <c r="BB439" s="10"/>
      <c r="BC439" s="10"/>
      <c r="BD439" s="10"/>
      <c r="BE439" s="10">
        <v>4</v>
      </c>
      <c r="BF439" s="146"/>
      <c r="BG439" s="146"/>
      <c r="BH439" s="146">
        <v>3</v>
      </c>
      <c r="BI439" s="146"/>
      <c r="BJ439" s="147"/>
      <c r="BK439" s="147"/>
      <c r="BL439" s="147"/>
      <c r="BM439" s="147">
        <v>4</v>
      </c>
      <c r="BN439" s="148"/>
      <c r="BO439" s="148"/>
      <c r="BP439" s="148"/>
      <c r="BQ439" s="148">
        <v>4</v>
      </c>
      <c r="BR439" s="149"/>
      <c r="BS439" s="149"/>
      <c r="BT439" s="149"/>
      <c r="BU439" s="149">
        <v>4</v>
      </c>
    </row>
    <row r="440" spans="1:73">
      <c r="A440" s="17">
        <v>186</v>
      </c>
      <c r="B440" s="182">
        <v>2</v>
      </c>
      <c r="C440" s="768"/>
      <c r="D440" s="18">
        <v>1</v>
      </c>
      <c r="E440" s="19"/>
      <c r="F440" s="20"/>
      <c r="G440" s="20"/>
      <c r="H440" s="20">
        <v>1</v>
      </c>
      <c r="I440" s="20"/>
      <c r="J440" s="20"/>
      <c r="K440" s="20"/>
      <c r="L440" s="20"/>
      <c r="M440" s="20"/>
      <c r="N440" s="20"/>
      <c r="O440" s="20"/>
      <c r="P440" s="19"/>
      <c r="Q440" s="19"/>
      <c r="R440" s="145"/>
      <c r="S440" s="145"/>
      <c r="T440" s="145"/>
      <c r="U440" s="145">
        <v>4</v>
      </c>
      <c r="V440" s="10"/>
      <c r="W440" s="10"/>
      <c r="X440" s="10">
        <v>3</v>
      </c>
      <c r="Y440" s="10"/>
      <c r="Z440" s="146"/>
      <c r="AA440" s="146"/>
      <c r="AB440" s="146">
        <v>3</v>
      </c>
      <c r="AC440" s="146"/>
      <c r="AD440" s="147"/>
      <c r="AE440" s="147"/>
      <c r="AF440" s="147"/>
      <c r="AG440" s="147">
        <v>4</v>
      </c>
      <c r="AH440" s="148"/>
      <c r="AI440" s="148"/>
      <c r="AJ440" s="148">
        <v>3</v>
      </c>
      <c r="AK440" s="148"/>
      <c r="AL440" s="149"/>
      <c r="AM440" s="149"/>
      <c r="AN440" s="149"/>
      <c r="AO440" s="149">
        <v>4</v>
      </c>
      <c r="AP440" s="10"/>
      <c r="AQ440" s="10"/>
      <c r="AR440" s="10">
        <v>3</v>
      </c>
      <c r="AS440" s="10"/>
      <c r="AT440" s="150"/>
      <c r="AU440" s="150"/>
      <c r="AV440" s="150">
        <v>3</v>
      </c>
      <c r="AW440" s="150"/>
      <c r="AX440" s="145"/>
      <c r="AY440" s="145"/>
      <c r="AZ440" s="145"/>
      <c r="BA440" s="145">
        <v>4</v>
      </c>
      <c r="BB440" s="10"/>
      <c r="BC440" s="10"/>
      <c r="BD440" s="10">
        <v>3</v>
      </c>
      <c r="BE440" s="10"/>
      <c r="BF440" s="146"/>
      <c r="BG440" s="146"/>
      <c r="BH440" s="146"/>
      <c r="BI440" s="146">
        <v>4</v>
      </c>
      <c r="BJ440" s="147"/>
      <c r="BK440" s="147"/>
      <c r="BL440" s="147"/>
      <c r="BM440" s="147">
        <v>4</v>
      </c>
      <c r="BN440" s="148"/>
      <c r="BO440" s="148"/>
      <c r="BP440" s="148">
        <v>3</v>
      </c>
      <c r="BQ440" s="148"/>
      <c r="BR440" s="149"/>
      <c r="BS440" s="149"/>
      <c r="BT440" s="149">
        <v>3</v>
      </c>
      <c r="BU440" s="149"/>
    </row>
    <row r="441" spans="1:73">
      <c r="A441" s="17">
        <v>187</v>
      </c>
      <c r="B441" s="182">
        <v>3</v>
      </c>
      <c r="C441" s="768"/>
      <c r="D441" s="18"/>
      <c r="E441" s="19">
        <v>1</v>
      </c>
      <c r="F441" s="20"/>
      <c r="G441" s="20"/>
      <c r="H441" s="20">
        <v>1</v>
      </c>
      <c r="I441" s="20"/>
      <c r="J441" s="20"/>
      <c r="K441" s="20"/>
      <c r="L441" s="20"/>
      <c r="M441" s="20"/>
      <c r="N441" s="20"/>
      <c r="O441" s="20"/>
      <c r="P441" s="19"/>
      <c r="Q441" s="19"/>
      <c r="R441" s="145"/>
      <c r="S441" s="145"/>
      <c r="T441" s="145">
        <v>3</v>
      </c>
      <c r="U441" s="145"/>
      <c r="V441" s="10"/>
      <c r="W441" s="10"/>
      <c r="X441" s="10">
        <v>3</v>
      </c>
      <c r="Y441" s="10"/>
      <c r="Z441" s="146"/>
      <c r="AA441" s="146"/>
      <c r="AB441" s="146">
        <v>3</v>
      </c>
      <c r="AC441" s="146"/>
      <c r="AD441" s="147"/>
      <c r="AE441" s="147"/>
      <c r="AF441" s="147">
        <v>3</v>
      </c>
      <c r="AG441" s="147"/>
      <c r="AH441" s="148"/>
      <c r="AI441" s="148"/>
      <c r="AJ441" s="148"/>
      <c r="AK441" s="148">
        <v>4</v>
      </c>
      <c r="AL441" s="149"/>
      <c r="AM441" s="149"/>
      <c r="AN441" s="149">
        <v>3</v>
      </c>
      <c r="AO441" s="149"/>
      <c r="AP441" s="10"/>
      <c r="AQ441" s="10"/>
      <c r="AR441" s="10">
        <v>3</v>
      </c>
      <c r="AS441" s="10"/>
      <c r="AT441" s="150"/>
      <c r="AU441" s="150"/>
      <c r="AV441" s="150">
        <v>3</v>
      </c>
      <c r="AW441" s="150"/>
      <c r="AX441" s="145"/>
      <c r="AY441" s="145"/>
      <c r="AZ441" s="145">
        <v>3</v>
      </c>
      <c r="BA441" s="145"/>
      <c r="BB441" s="10"/>
      <c r="BC441" s="10"/>
      <c r="BD441" s="10">
        <v>3</v>
      </c>
      <c r="BE441" s="10"/>
      <c r="BF441" s="146"/>
      <c r="BG441" s="146"/>
      <c r="BH441" s="146"/>
      <c r="BI441" s="146">
        <v>4</v>
      </c>
      <c r="BJ441" s="147"/>
      <c r="BK441" s="147"/>
      <c r="BL441" s="147"/>
      <c r="BM441" s="147">
        <v>4</v>
      </c>
      <c r="BN441" s="148"/>
      <c r="BO441" s="148"/>
      <c r="BP441" s="148">
        <v>3</v>
      </c>
      <c r="BQ441" s="148"/>
      <c r="BR441" s="149"/>
      <c r="BS441" s="149"/>
      <c r="BT441" s="149">
        <v>3</v>
      </c>
      <c r="BU441" s="149"/>
    </row>
    <row r="442" spans="1:73">
      <c r="A442" s="17">
        <v>188</v>
      </c>
      <c r="B442" s="182">
        <v>4</v>
      </c>
      <c r="C442" s="768"/>
      <c r="D442" s="18"/>
      <c r="E442" s="19">
        <v>1</v>
      </c>
      <c r="F442" s="20">
        <v>1</v>
      </c>
      <c r="G442" s="20"/>
      <c r="H442" s="20"/>
      <c r="I442" s="20"/>
      <c r="J442" s="20"/>
      <c r="K442" s="20"/>
      <c r="L442" s="20"/>
      <c r="M442" s="20"/>
      <c r="N442" s="20"/>
      <c r="O442" s="20"/>
      <c r="P442" s="19"/>
      <c r="Q442" s="19"/>
      <c r="R442" s="145"/>
      <c r="S442" s="145"/>
      <c r="T442" s="145">
        <v>3</v>
      </c>
      <c r="U442" s="145"/>
      <c r="V442" s="10"/>
      <c r="W442" s="10"/>
      <c r="X442" s="10">
        <v>3</v>
      </c>
      <c r="Y442" s="10"/>
      <c r="Z442" s="146"/>
      <c r="AA442" s="146"/>
      <c r="AB442" s="146">
        <v>3</v>
      </c>
      <c r="AC442" s="146"/>
      <c r="AD442" s="147"/>
      <c r="AE442" s="147"/>
      <c r="AF442" s="147"/>
      <c r="AG442" s="147">
        <v>4</v>
      </c>
      <c r="AH442" s="148"/>
      <c r="AI442" s="148"/>
      <c r="AJ442" s="148">
        <v>3</v>
      </c>
      <c r="AK442" s="148"/>
      <c r="AL442" s="149"/>
      <c r="AM442" s="149"/>
      <c r="AN442" s="149"/>
      <c r="AO442" s="149">
        <v>4</v>
      </c>
      <c r="AP442" s="10"/>
      <c r="AQ442" s="10"/>
      <c r="AR442" s="10">
        <v>3</v>
      </c>
      <c r="AS442" s="10"/>
      <c r="AT442" s="150"/>
      <c r="AU442" s="150"/>
      <c r="AV442" s="150">
        <v>3</v>
      </c>
      <c r="AW442" s="150"/>
      <c r="AX442" s="145"/>
      <c r="AY442" s="145"/>
      <c r="AZ442" s="145"/>
      <c r="BA442" s="145">
        <v>4</v>
      </c>
      <c r="BB442" s="10"/>
      <c r="BC442" s="10"/>
      <c r="BD442" s="10">
        <v>3</v>
      </c>
      <c r="BE442" s="10"/>
      <c r="BF442" s="146"/>
      <c r="BG442" s="146"/>
      <c r="BH442" s="146"/>
      <c r="BI442" s="146">
        <v>4</v>
      </c>
      <c r="BJ442" s="147"/>
      <c r="BK442" s="147"/>
      <c r="BL442" s="147">
        <v>3</v>
      </c>
      <c r="BM442" s="147"/>
      <c r="BN442" s="148"/>
      <c r="BO442" s="148"/>
      <c r="BP442" s="148"/>
      <c r="BQ442" s="148">
        <v>4</v>
      </c>
      <c r="BR442" s="149"/>
      <c r="BS442" s="149"/>
      <c r="BT442" s="149">
        <v>3</v>
      </c>
      <c r="BU442" s="149"/>
    </row>
    <row r="443" spans="1:73">
      <c r="A443" s="17">
        <v>189</v>
      </c>
      <c r="B443" s="182">
        <v>5</v>
      </c>
      <c r="C443" s="768"/>
      <c r="D443" s="18"/>
      <c r="E443" s="19">
        <v>1</v>
      </c>
      <c r="F443" s="20">
        <v>1</v>
      </c>
      <c r="G443" s="20"/>
      <c r="H443" s="20"/>
      <c r="I443" s="20"/>
      <c r="J443" s="20"/>
      <c r="K443" s="20"/>
      <c r="L443" s="20"/>
      <c r="M443" s="20"/>
      <c r="N443" s="20"/>
      <c r="O443" s="20"/>
      <c r="P443" s="19"/>
      <c r="Q443" s="19"/>
      <c r="R443" s="145"/>
      <c r="S443" s="145"/>
      <c r="T443" s="145">
        <v>3</v>
      </c>
      <c r="U443" s="145"/>
      <c r="V443" s="10"/>
      <c r="W443" s="10"/>
      <c r="X443" s="10">
        <v>3</v>
      </c>
      <c r="Y443" s="10"/>
      <c r="Z443" s="146"/>
      <c r="AA443" s="146"/>
      <c r="AB443" s="146">
        <v>3</v>
      </c>
      <c r="AC443" s="146"/>
      <c r="AD443" s="147"/>
      <c r="AE443" s="147"/>
      <c r="AF443" s="147"/>
      <c r="AG443" s="147">
        <v>4</v>
      </c>
      <c r="AH443" s="148"/>
      <c r="AI443" s="148"/>
      <c r="AJ443" s="148">
        <v>3</v>
      </c>
      <c r="AK443" s="148"/>
      <c r="AL443" s="149"/>
      <c r="AM443" s="149"/>
      <c r="AN443" s="149"/>
      <c r="AO443" s="149">
        <v>4</v>
      </c>
      <c r="AP443" s="10"/>
      <c r="AQ443" s="10"/>
      <c r="AR443" s="10">
        <v>3</v>
      </c>
      <c r="AS443" s="10"/>
      <c r="AT443" s="150"/>
      <c r="AU443" s="150"/>
      <c r="AV443" s="150">
        <v>3</v>
      </c>
      <c r="AW443" s="150"/>
      <c r="AX443" s="145"/>
      <c r="AY443" s="145"/>
      <c r="AZ443" s="145"/>
      <c r="BA443" s="145">
        <v>4</v>
      </c>
      <c r="BB443" s="10"/>
      <c r="BC443" s="10"/>
      <c r="BD443" s="10">
        <v>3</v>
      </c>
      <c r="BE443" s="10"/>
      <c r="BF443" s="146"/>
      <c r="BG443" s="146"/>
      <c r="BH443" s="146"/>
      <c r="BI443" s="146">
        <v>4</v>
      </c>
      <c r="BJ443" s="147"/>
      <c r="BK443" s="147"/>
      <c r="BL443" s="147">
        <v>3</v>
      </c>
      <c r="BM443" s="147"/>
      <c r="BN443" s="148"/>
      <c r="BO443" s="148"/>
      <c r="BP443" s="148"/>
      <c r="BQ443" s="148">
        <v>4</v>
      </c>
      <c r="BR443" s="149"/>
      <c r="BS443" s="149"/>
      <c r="BT443" s="149">
        <v>3</v>
      </c>
      <c r="BU443" s="149"/>
    </row>
    <row r="444" spans="1:73">
      <c r="A444" s="17">
        <v>190</v>
      </c>
      <c r="B444" s="182">
        <v>6</v>
      </c>
      <c r="C444" s="768"/>
      <c r="D444" s="18"/>
      <c r="E444" s="19">
        <v>1</v>
      </c>
      <c r="F444" s="20">
        <v>1</v>
      </c>
      <c r="G444" s="20"/>
      <c r="H444" s="20"/>
      <c r="I444" s="20"/>
      <c r="J444" s="20"/>
      <c r="K444" s="20"/>
      <c r="L444" s="20"/>
      <c r="M444" s="20"/>
      <c r="N444" s="20"/>
      <c r="O444" s="20"/>
      <c r="P444" s="19"/>
      <c r="Q444" s="19"/>
      <c r="R444" s="145"/>
      <c r="S444" s="145"/>
      <c r="T444" s="145">
        <v>3</v>
      </c>
      <c r="U444" s="145"/>
      <c r="V444" s="10"/>
      <c r="W444" s="10"/>
      <c r="X444" s="10">
        <v>3</v>
      </c>
      <c r="Y444" s="10"/>
      <c r="Z444" s="146"/>
      <c r="AA444" s="146"/>
      <c r="AB444" s="146">
        <v>3</v>
      </c>
      <c r="AC444" s="146"/>
      <c r="AD444" s="147"/>
      <c r="AE444" s="147"/>
      <c r="AF444" s="147"/>
      <c r="AG444" s="147">
        <v>4</v>
      </c>
      <c r="AH444" s="148"/>
      <c r="AI444" s="148"/>
      <c r="AJ444" s="148">
        <v>3</v>
      </c>
      <c r="AK444" s="148"/>
      <c r="AL444" s="149"/>
      <c r="AM444" s="149"/>
      <c r="AN444" s="149"/>
      <c r="AO444" s="149">
        <v>4</v>
      </c>
      <c r="AP444" s="10"/>
      <c r="AQ444" s="10"/>
      <c r="AR444" s="10">
        <v>3</v>
      </c>
      <c r="AS444" s="10"/>
      <c r="AT444" s="150"/>
      <c r="AU444" s="150"/>
      <c r="AV444" s="150">
        <v>3</v>
      </c>
      <c r="AW444" s="150"/>
      <c r="AX444" s="145"/>
      <c r="AY444" s="145"/>
      <c r="AZ444" s="145"/>
      <c r="BA444" s="145">
        <v>4</v>
      </c>
      <c r="BB444" s="10"/>
      <c r="BC444" s="10"/>
      <c r="BD444" s="10">
        <v>3</v>
      </c>
      <c r="BE444" s="10"/>
      <c r="BF444" s="146"/>
      <c r="BG444" s="146"/>
      <c r="BH444" s="146"/>
      <c r="BI444" s="146">
        <v>4</v>
      </c>
      <c r="BJ444" s="147"/>
      <c r="BK444" s="147"/>
      <c r="BL444" s="147">
        <v>3</v>
      </c>
      <c r="BM444" s="147"/>
      <c r="BN444" s="148"/>
      <c r="BO444" s="148"/>
      <c r="BP444" s="148"/>
      <c r="BQ444" s="148">
        <v>4</v>
      </c>
      <c r="BR444" s="149"/>
      <c r="BS444" s="149"/>
      <c r="BT444" s="149">
        <v>3</v>
      </c>
      <c r="BU444" s="149"/>
    </row>
    <row r="445" spans="1:73">
      <c r="A445" s="17">
        <v>191</v>
      </c>
      <c r="B445" s="182">
        <v>7</v>
      </c>
      <c r="C445" s="768"/>
      <c r="D445" s="18"/>
      <c r="E445" s="19">
        <v>1</v>
      </c>
      <c r="F445" s="20">
        <v>1</v>
      </c>
      <c r="G445" s="20"/>
      <c r="H445" s="20"/>
      <c r="I445" s="20"/>
      <c r="J445" s="20"/>
      <c r="K445" s="20"/>
      <c r="L445" s="20"/>
      <c r="M445" s="20"/>
      <c r="N445" s="20"/>
      <c r="O445" s="20"/>
      <c r="P445" s="19"/>
      <c r="Q445" s="19"/>
      <c r="R445" s="145"/>
      <c r="S445" s="145"/>
      <c r="T445" s="145"/>
      <c r="U445" s="145">
        <v>4</v>
      </c>
      <c r="V445" s="10"/>
      <c r="W445" s="10"/>
      <c r="X445" s="10"/>
      <c r="Y445" s="10">
        <v>4</v>
      </c>
      <c r="Z445" s="146"/>
      <c r="AA445" s="146"/>
      <c r="AB445" s="146">
        <v>3</v>
      </c>
      <c r="AC445" s="146"/>
      <c r="AD445" s="147"/>
      <c r="AE445" s="147"/>
      <c r="AF445" s="147"/>
      <c r="AG445" s="147">
        <v>4</v>
      </c>
      <c r="AH445" s="148"/>
      <c r="AI445" s="148"/>
      <c r="AJ445" s="148"/>
      <c r="AK445" s="148">
        <v>4</v>
      </c>
      <c r="AL445" s="149"/>
      <c r="AM445" s="149"/>
      <c r="AN445" s="149"/>
      <c r="AO445" s="149">
        <v>4</v>
      </c>
      <c r="AP445" s="10"/>
      <c r="AQ445" s="10"/>
      <c r="AR445" s="10"/>
      <c r="AS445" s="10">
        <v>4</v>
      </c>
      <c r="AT445" s="150"/>
      <c r="AU445" s="150"/>
      <c r="AV445" s="150"/>
      <c r="AW445" s="150">
        <v>4</v>
      </c>
      <c r="AX445" s="145"/>
      <c r="AY445" s="145"/>
      <c r="AZ445" s="145">
        <v>3</v>
      </c>
      <c r="BA445" s="145"/>
      <c r="BB445" s="10"/>
      <c r="BC445" s="10"/>
      <c r="BD445" s="10"/>
      <c r="BE445" s="10">
        <v>4</v>
      </c>
      <c r="BF445" s="146"/>
      <c r="BG445" s="146"/>
      <c r="BH445" s="146"/>
      <c r="BI445" s="146">
        <v>4</v>
      </c>
      <c r="BJ445" s="147"/>
      <c r="BK445" s="147"/>
      <c r="BL445" s="147"/>
      <c r="BM445" s="147">
        <v>4</v>
      </c>
      <c r="BN445" s="148"/>
      <c r="BO445" s="148"/>
      <c r="BP445" s="148"/>
      <c r="BQ445" s="148">
        <v>4</v>
      </c>
      <c r="BR445" s="149"/>
      <c r="BS445" s="149"/>
      <c r="BT445" s="149"/>
      <c r="BU445" s="149">
        <v>4</v>
      </c>
    </row>
    <row r="446" spans="1:73">
      <c r="A446" s="17">
        <v>192</v>
      </c>
      <c r="B446" s="182">
        <v>8</v>
      </c>
      <c r="C446" s="768"/>
      <c r="D446" s="18">
        <v>1</v>
      </c>
      <c r="E446" s="19"/>
      <c r="F446" s="20"/>
      <c r="G446" s="20">
        <v>1</v>
      </c>
      <c r="H446" s="20"/>
      <c r="I446" s="20"/>
      <c r="J446" s="20"/>
      <c r="K446" s="20"/>
      <c r="L446" s="20"/>
      <c r="M446" s="20"/>
      <c r="N446" s="20"/>
      <c r="O446" s="20"/>
      <c r="P446" s="19"/>
      <c r="Q446" s="19"/>
      <c r="R446" s="145"/>
      <c r="S446" s="145"/>
      <c r="T446" s="145"/>
      <c r="U446" s="145">
        <v>4</v>
      </c>
      <c r="V446" s="10"/>
      <c r="W446" s="10"/>
      <c r="X446" s="10">
        <v>3</v>
      </c>
      <c r="Y446" s="10"/>
      <c r="Z446" s="146"/>
      <c r="AA446" s="146"/>
      <c r="AB446" s="146">
        <v>3</v>
      </c>
      <c r="AC446" s="146"/>
      <c r="AD446" s="147"/>
      <c r="AE446" s="147"/>
      <c r="AF446" s="147"/>
      <c r="AG446" s="147">
        <v>4</v>
      </c>
      <c r="AH446" s="148"/>
      <c r="AI446" s="148"/>
      <c r="AJ446" s="148"/>
      <c r="AK446" s="148">
        <v>4</v>
      </c>
      <c r="AL446" s="149"/>
      <c r="AM446" s="149"/>
      <c r="AN446" s="149"/>
      <c r="AO446" s="149">
        <v>4</v>
      </c>
      <c r="AP446" s="10"/>
      <c r="AQ446" s="10"/>
      <c r="AR446" s="10"/>
      <c r="AS446" s="10">
        <v>4</v>
      </c>
      <c r="AT446" s="150"/>
      <c r="AU446" s="150"/>
      <c r="AV446" s="150"/>
      <c r="AW446" s="150">
        <v>4</v>
      </c>
      <c r="AX446" s="145"/>
      <c r="AY446" s="145"/>
      <c r="AZ446" s="145"/>
      <c r="BA446" s="145">
        <v>4</v>
      </c>
      <c r="BB446" s="10"/>
      <c r="BC446" s="10"/>
      <c r="BD446" s="10">
        <v>3</v>
      </c>
      <c r="BE446" s="10"/>
      <c r="BF446" s="146"/>
      <c r="BG446" s="146"/>
      <c r="BH446" s="146"/>
      <c r="BI446" s="146">
        <v>4</v>
      </c>
      <c r="BJ446" s="147"/>
      <c r="BK446" s="147"/>
      <c r="BL446" s="147"/>
      <c r="BM446" s="147">
        <v>4</v>
      </c>
      <c r="BN446" s="148"/>
      <c r="BO446" s="148"/>
      <c r="BP446" s="148"/>
      <c r="BQ446" s="148">
        <v>4</v>
      </c>
      <c r="BR446" s="149"/>
      <c r="BS446" s="149"/>
      <c r="BT446" s="149"/>
      <c r="BU446" s="149">
        <v>4</v>
      </c>
    </row>
    <row r="447" spans="1:73">
      <c r="A447" s="17">
        <v>193</v>
      </c>
      <c r="B447" s="182">
        <v>9</v>
      </c>
      <c r="C447" s="768"/>
      <c r="D447" s="18">
        <v>1</v>
      </c>
      <c r="E447" s="19"/>
      <c r="F447" s="20"/>
      <c r="G447" s="20"/>
      <c r="H447" s="20">
        <v>1</v>
      </c>
      <c r="I447" s="20"/>
      <c r="J447" s="20"/>
      <c r="K447" s="20"/>
      <c r="L447" s="20"/>
      <c r="M447" s="20"/>
      <c r="N447" s="20"/>
      <c r="O447" s="20"/>
      <c r="P447" s="19"/>
      <c r="Q447" s="19"/>
      <c r="R447" s="145"/>
      <c r="S447" s="145"/>
      <c r="T447" s="145">
        <v>3</v>
      </c>
      <c r="U447" s="145"/>
      <c r="V447" s="10"/>
      <c r="W447" s="10"/>
      <c r="X447" s="10">
        <v>3</v>
      </c>
      <c r="Y447" s="10"/>
      <c r="Z447" s="146"/>
      <c r="AA447" s="146"/>
      <c r="AB447" s="146"/>
      <c r="AC447" s="146">
        <v>4</v>
      </c>
      <c r="AD447" s="147"/>
      <c r="AE447" s="147"/>
      <c r="AF447" s="147">
        <v>3</v>
      </c>
      <c r="AG447" s="147"/>
      <c r="AH447" s="148"/>
      <c r="AI447" s="148"/>
      <c r="AJ447" s="148"/>
      <c r="AK447" s="148">
        <v>4</v>
      </c>
      <c r="AL447" s="149"/>
      <c r="AM447" s="149"/>
      <c r="AN447" s="149">
        <v>3</v>
      </c>
      <c r="AO447" s="149"/>
      <c r="AP447" s="10"/>
      <c r="AQ447" s="10"/>
      <c r="AR447" s="10"/>
      <c r="AS447" s="10">
        <v>4</v>
      </c>
      <c r="AT447" s="150"/>
      <c r="AU447" s="150"/>
      <c r="AV447" s="150"/>
      <c r="AW447" s="150">
        <v>4</v>
      </c>
      <c r="AX447" s="145"/>
      <c r="AY447" s="145"/>
      <c r="AZ447" s="145"/>
      <c r="BA447" s="145">
        <v>4</v>
      </c>
      <c r="BB447" s="10"/>
      <c r="BC447" s="10"/>
      <c r="BD447" s="10">
        <v>3</v>
      </c>
      <c r="BE447" s="10"/>
      <c r="BF447" s="146"/>
      <c r="BG447" s="146"/>
      <c r="BH447" s="146">
        <v>3</v>
      </c>
      <c r="BI447" s="146"/>
      <c r="BJ447" s="147"/>
      <c r="BK447" s="147"/>
      <c r="BL447" s="147"/>
      <c r="BM447" s="147">
        <v>4</v>
      </c>
      <c r="BN447" s="148"/>
      <c r="BO447" s="148"/>
      <c r="BP447" s="148"/>
      <c r="BQ447" s="148">
        <v>4</v>
      </c>
      <c r="BR447" s="149"/>
      <c r="BS447" s="149"/>
      <c r="BT447" s="149"/>
      <c r="BU447" s="149">
        <v>4</v>
      </c>
    </row>
    <row r="448" spans="1:73">
      <c r="A448" s="17">
        <v>194</v>
      </c>
      <c r="B448" s="182">
        <v>10</v>
      </c>
      <c r="C448" s="768"/>
      <c r="D448" s="18"/>
      <c r="E448" s="19">
        <v>1</v>
      </c>
      <c r="F448" s="20">
        <v>1</v>
      </c>
      <c r="G448" s="20"/>
      <c r="H448" s="20"/>
      <c r="I448" s="20"/>
      <c r="J448" s="20"/>
      <c r="K448" s="20"/>
      <c r="L448" s="20"/>
      <c r="M448" s="20"/>
      <c r="N448" s="20"/>
      <c r="O448" s="20"/>
      <c r="P448" s="19"/>
      <c r="Q448" s="19"/>
      <c r="R448" s="145">
        <v>1</v>
      </c>
      <c r="S448" s="145"/>
      <c r="T448" s="145"/>
      <c r="U448" s="145"/>
      <c r="V448" s="10"/>
      <c r="W448" s="10"/>
      <c r="X448" s="10"/>
      <c r="Y448" s="10">
        <v>4</v>
      </c>
      <c r="Z448" s="146"/>
      <c r="AA448" s="146"/>
      <c r="AB448" s="146"/>
      <c r="AC448" s="146">
        <v>4</v>
      </c>
      <c r="AD448" s="147"/>
      <c r="AE448" s="147"/>
      <c r="AF448" s="147"/>
      <c r="AG448" s="147">
        <v>4</v>
      </c>
      <c r="AH448" s="148"/>
      <c r="AI448" s="148"/>
      <c r="AJ448" s="148"/>
      <c r="AK448" s="148">
        <v>4</v>
      </c>
      <c r="AL448" s="149"/>
      <c r="AM448" s="149"/>
      <c r="AN448" s="149"/>
      <c r="AO448" s="149">
        <v>4</v>
      </c>
      <c r="AP448" s="10"/>
      <c r="AQ448" s="10"/>
      <c r="AR448" s="10"/>
      <c r="AS448" s="10">
        <v>4</v>
      </c>
      <c r="AT448" s="150"/>
      <c r="AU448" s="150"/>
      <c r="AV448" s="150"/>
      <c r="AW448" s="150">
        <v>4</v>
      </c>
      <c r="AX448" s="145"/>
      <c r="AY448" s="145"/>
      <c r="AZ448" s="145"/>
      <c r="BA448" s="145">
        <v>4</v>
      </c>
      <c r="BB448" s="10"/>
      <c r="BC448" s="10"/>
      <c r="BD448" s="10"/>
      <c r="BE448" s="10">
        <v>4</v>
      </c>
      <c r="BF448" s="146"/>
      <c r="BG448" s="146"/>
      <c r="BH448" s="146"/>
      <c r="BI448" s="146">
        <v>4</v>
      </c>
      <c r="BJ448" s="147"/>
      <c r="BK448" s="147"/>
      <c r="BL448" s="147"/>
      <c r="BM448" s="147">
        <v>4</v>
      </c>
      <c r="BN448" s="148"/>
      <c r="BO448" s="148"/>
      <c r="BP448" s="148"/>
      <c r="BQ448" s="148">
        <v>4</v>
      </c>
      <c r="BR448" s="149"/>
      <c r="BS448" s="149"/>
      <c r="BT448" s="149"/>
      <c r="BU448" s="149">
        <v>4</v>
      </c>
    </row>
    <row r="449" spans="1:122">
      <c r="A449" s="17">
        <v>195</v>
      </c>
      <c r="B449" s="182">
        <v>11</v>
      </c>
      <c r="C449" s="768"/>
      <c r="D449" s="18">
        <v>1</v>
      </c>
      <c r="E449" s="19"/>
      <c r="F449" s="20"/>
      <c r="G449" s="20">
        <v>1</v>
      </c>
      <c r="H449" s="20"/>
      <c r="I449" s="20"/>
      <c r="J449" s="20"/>
      <c r="K449" s="20"/>
      <c r="L449" s="20"/>
      <c r="M449" s="20"/>
      <c r="N449" s="20"/>
      <c r="O449" s="20"/>
      <c r="P449" s="19"/>
      <c r="Q449" s="19"/>
      <c r="R449" s="145"/>
      <c r="S449" s="145"/>
      <c r="T449" s="145">
        <v>3</v>
      </c>
      <c r="U449" s="145"/>
      <c r="V449" s="10"/>
      <c r="W449" s="10"/>
      <c r="X449" s="10">
        <v>3</v>
      </c>
      <c r="Y449" s="10"/>
      <c r="Z449" s="146"/>
      <c r="AA449" s="146"/>
      <c r="AB449" s="146">
        <v>3</v>
      </c>
      <c r="AC449" s="146"/>
      <c r="AD449" s="147"/>
      <c r="AE449" s="147"/>
      <c r="AF449" s="147"/>
      <c r="AG449" s="147">
        <v>4</v>
      </c>
      <c r="AH449" s="148"/>
      <c r="AI449" s="148"/>
      <c r="AJ449" s="148">
        <v>3</v>
      </c>
      <c r="AK449" s="148"/>
      <c r="AL449" s="149"/>
      <c r="AM449" s="149"/>
      <c r="AN449" s="149"/>
      <c r="AO449" s="149">
        <v>4</v>
      </c>
      <c r="AP449" s="10"/>
      <c r="AQ449" s="10"/>
      <c r="AR449" s="10">
        <v>3</v>
      </c>
      <c r="AS449" s="10"/>
      <c r="AT449" s="150"/>
      <c r="AU449" s="150"/>
      <c r="AV449" s="150">
        <v>3</v>
      </c>
      <c r="AW449" s="150"/>
      <c r="AX449" s="145"/>
      <c r="AY449" s="145"/>
      <c r="AZ449" s="145"/>
      <c r="BA449" s="145">
        <v>4</v>
      </c>
      <c r="BB449" s="10"/>
      <c r="BC449" s="10"/>
      <c r="BD449" s="10">
        <v>3</v>
      </c>
      <c r="BE449" s="10"/>
      <c r="BF449" s="146"/>
      <c r="BG449" s="146"/>
      <c r="BH449" s="146">
        <v>3</v>
      </c>
      <c r="BI449" s="146"/>
      <c r="BJ449" s="147"/>
      <c r="BK449" s="147"/>
      <c r="BL449" s="147"/>
      <c r="BM449" s="147">
        <v>4</v>
      </c>
      <c r="BN449" s="148"/>
      <c r="BO449" s="148"/>
      <c r="BP449" s="148">
        <v>3</v>
      </c>
      <c r="BQ449" s="148"/>
      <c r="BR449" s="149"/>
      <c r="BS449" s="149"/>
      <c r="BT449" s="149">
        <v>3</v>
      </c>
      <c r="BU449" s="149"/>
    </row>
    <row r="450" spans="1:122">
      <c r="A450" s="17">
        <v>196</v>
      </c>
      <c r="B450" s="182">
        <v>12</v>
      </c>
      <c r="C450" s="768"/>
      <c r="D450" s="18">
        <v>1</v>
      </c>
      <c r="E450" s="19"/>
      <c r="F450" s="20">
        <v>1</v>
      </c>
      <c r="G450" s="20"/>
      <c r="H450" s="20"/>
      <c r="I450" s="20"/>
      <c r="J450" s="20"/>
      <c r="K450" s="20"/>
      <c r="L450" s="20"/>
      <c r="M450" s="20"/>
      <c r="N450" s="20"/>
      <c r="O450" s="20"/>
      <c r="P450" s="19"/>
      <c r="Q450" s="19"/>
      <c r="R450" s="145"/>
      <c r="S450" s="145"/>
      <c r="T450" s="145"/>
      <c r="U450" s="145">
        <v>4</v>
      </c>
      <c r="V450" s="10"/>
      <c r="W450" s="10"/>
      <c r="X450" s="10">
        <v>3</v>
      </c>
      <c r="Y450" s="10"/>
      <c r="Z450" s="146"/>
      <c r="AA450" s="146"/>
      <c r="AB450" s="146">
        <v>3</v>
      </c>
      <c r="AC450" s="146"/>
      <c r="AD450" s="147"/>
      <c r="AE450" s="147"/>
      <c r="AF450" s="147"/>
      <c r="AG450" s="147">
        <v>4</v>
      </c>
      <c r="AH450" s="148"/>
      <c r="AI450" s="148"/>
      <c r="AJ450" s="148"/>
      <c r="AK450" s="148">
        <v>4</v>
      </c>
      <c r="AL450" s="149"/>
      <c r="AM450" s="149"/>
      <c r="AN450" s="149"/>
      <c r="AO450" s="149">
        <v>4</v>
      </c>
      <c r="AP450" s="10"/>
      <c r="AQ450" s="10"/>
      <c r="AR450" s="10">
        <v>3</v>
      </c>
      <c r="AS450" s="10"/>
      <c r="AT450" s="150"/>
      <c r="AU450" s="150"/>
      <c r="AV450" s="150">
        <v>3</v>
      </c>
      <c r="AW450" s="150"/>
      <c r="AX450" s="145"/>
      <c r="AY450" s="145"/>
      <c r="AZ450" s="145"/>
      <c r="BA450" s="145">
        <v>4</v>
      </c>
      <c r="BB450" s="10"/>
      <c r="BC450" s="10"/>
      <c r="BD450" s="10">
        <v>3</v>
      </c>
      <c r="BE450" s="10"/>
      <c r="BF450" s="146"/>
      <c r="BG450" s="146"/>
      <c r="BH450" s="146"/>
      <c r="BI450" s="146">
        <v>4</v>
      </c>
      <c r="BJ450" s="147"/>
      <c r="BK450" s="147"/>
      <c r="BL450" s="147">
        <v>3</v>
      </c>
      <c r="BM450" s="147"/>
      <c r="BN450" s="148"/>
      <c r="BO450" s="148"/>
      <c r="BP450" s="148"/>
      <c r="BQ450" s="148">
        <v>4</v>
      </c>
      <c r="BR450" s="149"/>
      <c r="BS450" s="149"/>
      <c r="BT450" s="149"/>
      <c r="BU450" s="149">
        <v>4</v>
      </c>
    </row>
    <row r="451" spans="1:122">
      <c r="A451" s="17">
        <v>197</v>
      </c>
      <c r="B451" s="182">
        <v>13</v>
      </c>
      <c r="C451" s="768"/>
      <c r="D451" s="18">
        <v>1</v>
      </c>
      <c r="E451" s="19"/>
      <c r="F451" s="20"/>
      <c r="G451" s="20"/>
      <c r="H451" s="20">
        <v>1</v>
      </c>
      <c r="I451" s="20"/>
      <c r="J451" s="20"/>
      <c r="K451" s="20"/>
      <c r="L451" s="20"/>
      <c r="M451" s="20"/>
      <c r="N451" s="20"/>
      <c r="O451" s="20"/>
      <c r="P451" s="19"/>
      <c r="Q451" s="19"/>
      <c r="R451" s="145"/>
      <c r="S451" s="145"/>
      <c r="T451" s="145"/>
      <c r="U451" s="145">
        <v>4</v>
      </c>
      <c r="V451" s="10"/>
      <c r="W451" s="10"/>
      <c r="X451" s="10">
        <v>3</v>
      </c>
      <c r="Y451" s="10"/>
      <c r="Z451" s="146"/>
      <c r="AA451" s="146"/>
      <c r="AB451" s="146">
        <v>3</v>
      </c>
      <c r="AC451" s="146"/>
      <c r="AD451" s="147"/>
      <c r="AE451" s="147"/>
      <c r="AF451" s="147"/>
      <c r="AG451" s="147">
        <v>4</v>
      </c>
      <c r="AH451" s="148"/>
      <c r="AI451" s="148"/>
      <c r="AJ451" s="148"/>
      <c r="AK451" s="148">
        <v>4</v>
      </c>
      <c r="AL451" s="149"/>
      <c r="AM451" s="149"/>
      <c r="AN451" s="149"/>
      <c r="AO451" s="149">
        <v>4</v>
      </c>
      <c r="AP451" s="10"/>
      <c r="AQ451" s="10"/>
      <c r="AR451" s="10">
        <v>3</v>
      </c>
      <c r="AS451" s="10"/>
      <c r="AT451" s="150"/>
      <c r="AU451" s="150"/>
      <c r="AV451" s="150">
        <v>3</v>
      </c>
      <c r="AW451" s="150"/>
      <c r="AX451" s="145"/>
      <c r="AY451" s="145"/>
      <c r="AZ451" s="145"/>
      <c r="BA451" s="145">
        <v>4</v>
      </c>
      <c r="BB451" s="10"/>
      <c r="BC451" s="10"/>
      <c r="BD451" s="10">
        <v>3</v>
      </c>
      <c r="BE451" s="10"/>
      <c r="BF451" s="146"/>
      <c r="BG451" s="146"/>
      <c r="BH451" s="146"/>
      <c r="BI451" s="146">
        <v>4</v>
      </c>
      <c r="BJ451" s="147"/>
      <c r="BK451" s="147"/>
      <c r="BL451" s="147">
        <v>3</v>
      </c>
      <c r="BM451" s="147"/>
      <c r="BN451" s="148"/>
      <c r="BO451" s="148"/>
      <c r="BP451" s="148"/>
      <c r="BQ451" s="148">
        <v>4</v>
      </c>
      <c r="BR451" s="149"/>
      <c r="BS451" s="149"/>
      <c r="BT451" s="149"/>
      <c r="BU451" s="149">
        <v>4</v>
      </c>
    </row>
    <row r="452" spans="1:122">
      <c r="A452" s="17">
        <v>198</v>
      </c>
      <c r="B452" s="182">
        <v>14</v>
      </c>
      <c r="C452" s="768"/>
      <c r="D452" s="18"/>
      <c r="E452" s="19">
        <v>1</v>
      </c>
      <c r="F452" s="20"/>
      <c r="G452" s="20">
        <v>1</v>
      </c>
      <c r="H452" s="20"/>
      <c r="I452" s="20"/>
      <c r="J452" s="20"/>
      <c r="K452" s="20"/>
      <c r="L452" s="20"/>
      <c r="M452" s="20"/>
      <c r="N452" s="20"/>
      <c r="O452" s="20"/>
      <c r="P452" s="19"/>
      <c r="Q452" s="19"/>
      <c r="R452" s="145"/>
      <c r="S452" s="145"/>
      <c r="T452" s="145">
        <v>3</v>
      </c>
      <c r="U452" s="145"/>
      <c r="V452" s="10"/>
      <c r="W452" s="10"/>
      <c r="X452" s="10">
        <v>3</v>
      </c>
      <c r="Y452" s="10"/>
      <c r="Z452" s="146"/>
      <c r="AA452" s="146"/>
      <c r="AB452" s="146">
        <v>3</v>
      </c>
      <c r="AC452" s="146"/>
      <c r="AD452" s="147"/>
      <c r="AE452" s="147"/>
      <c r="AF452" s="147">
        <v>3</v>
      </c>
      <c r="AG452" s="147"/>
      <c r="AH452" s="148"/>
      <c r="AI452" s="148"/>
      <c r="AJ452" s="148">
        <v>3</v>
      </c>
      <c r="AK452" s="148"/>
      <c r="AL452" s="149"/>
      <c r="AM452" s="149"/>
      <c r="AN452" s="149">
        <v>3</v>
      </c>
      <c r="AO452" s="149"/>
      <c r="AP452" s="10"/>
      <c r="AQ452" s="10"/>
      <c r="AR452" s="10">
        <v>3</v>
      </c>
      <c r="AS452" s="10"/>
      <c r="AT452" s="150"/>
      <c r="AU452" s="150"/>
      <c r="AV452" s="150">
        <v>3</v>
      </c>
      <c r="AW452" s="150"/>
      <c r="AX452" s="145"/>
      <c r="AY452" s="145"/>
      <c r="AZ452" s="145">
        <v>3</v>
      </c>
      <c r="BA452" s="145"/>
      <c r="BB452" s="10"/>
      <c r="BC452" s="10"/>
      <c r="BD452" s="10">
        <v>3</v>
      </c>
      <c r="BE452" s="10"/>
      <c r="BF452" s="146"/>
      <c r="BG452" s="146"/>
      <c r="BH452" s="146"/>
      <c r="BI452" s="146">
        <v>4</v>
      </c>
      <c r="BJ452" s="147"/>
      <c r="BK452" s="147"/>
      <c r="BL452" s="147"/>
      <c r="BM452" s="147">
        <v>4</v>
      </c>
      <c r="BN452" s="148"/>
      <c r="BO452" s="148"/>
      <c r="BP452" s="148">
        <v>3</v>
      </c>
      <c r="BQ452" s="148"/>
      <c r="BR452" s="149"/>
      <c r="BS452" s="149"/>
      <c r="BT452" s="149">
        <v>3</v>
      </c>
      <c r="BU452" s="149"/>
    </row>
    <row r="453" spans="1:122">
      <c r="A453" s="17">
        <v>199</v>
      </c>
      <c r="B453" s="182">
        <v>15</v>
      </c>
      <c r="C453" s="768"/>
      <c r="D453" s="18">
        <v>1</v>
      </c>
      <c r="E453" s="19"/>
      <c r="F453" s="20"/>
      <c r="G453" s="20"/>
      <c r="H453" s="20">
        <v>1</v>
      </c>
      <c r="I453" s="20"/>
      <c r="J453" s="20"/>
      <c r="K453" s="20"/>
      <c r="L453" s="20"/>
      <c r="M453" s="20"/>
      <c r="N453" s="20"/>
      <c r="O453" s="20"/>
      <c r="P453" s="19"/>
      <c r="Q453" s="19"/>
      <c r="R453" s="145"/>
      <c r="S453" s="145"/>
      <c r="T453" s="145"/>
      <c r="U453" s="145">
        <v>4</v>
      </c>
      <c r="V453" s="10"/>
      <c r="W453" s="10"/>
      <c r="X453" s="10"/>
      <c r="Y453" s="10">
        <v>4</v>
      </c>
      <c r="Z453" s="146"/>
      <c r="AA453" s="146"/>
      <c r="AB453" s="146"/>
      <c r="AC453" s="146">
        <v>4</v>
      </c>
      <c r="AD453" s="147"/>
      <c r="AE453" s="147"/>
      <c r="AF453" s="147"/>
      <c r="AG453" s="147">
        <v>4</v>
      </c>
      <c r="AH453" s="148"/>
      <c r="AI453" s="148"/>
      <c r="AJ453" s="148"/>
      <c r="AK453" s="148">
        <v>4</v>
      </c>
      <c r="AL453" s="149"/>
      <c r="AM453" s="149"/>
      <c r="AN453" s="149"/>
      <c r="AO453" s="149">
        <v>4</v>
      </c>
      <c r="AP453" s="10"/>
      <c r="AQ453" s="10"/>
      <c r="AR453" s="10"/>
      <c r="AS453" s="10">
        <v>4</v>
      </c>
      <c r="AT453" s="150"/>
      <c r="AU453" s="150"/>
      <c r="AV453" s="150"/>
      <c r="AW453" s="150">
        <v>4</v>
      </c>
      <c r="AX453" s="145"/>
      <c r="AY453" s="145"/>
      <c r="AZ453" s="145"/>
      <c r="BA453" s="145">
        <v>4</v>
      </c>
      <c r="BB453" s="10"/>
      <c r="BC453" s="10"/>
      <c r="BD453" s="10"/>
      <c r="BE453" s="10">
        <v>4</v>
      </c>
      <c r="BF453" s="146"/>
      <c r="BG453" s="146"/>
      <c r="BH453" s="146"/>
      <c r="BI453" s="146">
        <v>4</v>
      </c>
      <c r="BJ453" s="147"/>
      <c r="BK453" s="147"/>
      <c r="BL453" s="147"/>
      <c r="BM453" s="147">
        <v>4</v>
      </c>
      <c r="BN453" s="148"/>
      <c r="BO453" s="148"/>
      <c r="BP453" s="148"/>
      <c r="BQ453" s="148">
        <v>4</v>
      </c>
      <c r="BR453" s="149"/>
      <c r="BS453" s="149"/>
      <c r="BT453" s="149"/>
      <c r="BU453" s="149">
        <v>4</v>
      </c>
    </row>
    <row r="454" spans="1:122">
      <c r="A454" s="346">
        <v>200</v>
      </c>
      <c r="B454" s="367">
        <v>16</v>
      </c>
      <c r="C454" s="768"/>
      <c r="D454" s="326">
        <v>1</v>
      </c>
      <c r="E454" s="347"/>
      <c r="F454" s="348"/>
      <c r="G454" s="348">
        <v>1</v>
      </c>
      <c r="H454" s="348"/>
      <c r="I454" s="348"/>
      <c r="J454" s="348"/>
      <c r="K454" s="348"/>
      <c r="L454" s="348"/>
      <c r="M454" s="348"/>
      <c r="N454" s="348"/>
      <c r="O454" s="348"/>
      <c r="P454" s="347"/>
      <c r="Q454" s="347"/>
      <c r="R454" s="357"/>
      <c r="S454" s="357"/>
      <c r="T454" s="357">
        <v>3</v>
      </c>
      <c r="U454" s="357"/>
      <c r="V454" s="358"/>
      <c r="W454" s="358"/>
      <c r="X454" s="358">
        <v>3</v>
      </c>
      <c r="Y454" s="358"/>
      <c r="Z454" s="359"/>
      <c r="AA454" s="359"/>
      <c r="AB454" s="359"/>
      <c r="AC454" s="359">
        <v>4</v>
      </c>
      <c r="AD454" s="360"/>
      <c r="AE454" s="360"/>
      <c r="AF454" s="360">
        <v>3</v>
      </c>
      <c r="AG454" s="360"/>
      <c r="AH454" s="361"/>
      <c r="AI454" s="361"/>
      <c r="AJ454" s="361">
        <v>3</v>
      </c>
      <c r="AK454" s="361"/>
      <c r="AL454" s="362"/>
      <c r="AM454" s="362"/>
      <c r="AN454" s="362"/>
      <c r="AO454" s="362">
        <v>4</v>
      </c>
      <c r="AP454" s="358"/>
      <c r="AQ454" s="358">
        <v>2</v>
      </c>
      <c r="AR454" s="358"/>
      <c r="AS454" s="358"/>
      <c r="AT454" s="363"/>
      <c r="AU454" s="363"/>
      <c r="AV454" s="363">
        <v>3</v>
      </c>
      <c r="AW454" s="363"/>
      <c r="AX454" s="357"/>
      <c r="AY454" s="357"/>
      <c r="AZ454" s="357">
        <v>3</v>
      </c>
      <c r="BA454" s="357"/>
      <c r="BB454" s="358"/>
      <c r="BC454" s="358"/>
      <c r="BD454" s="358">
        <v>3</v>
      </c>
      <c r="BE454" s="358"/>
      <c r="BF454" s="359"/>
      <c r="BG454" s="359"/>
      <c r="BH454" s="359">
        <v>3</v>
      </c>
      <c r="BI454" s="359"/>
      <c r="BJ454" s="360"/>
      <c r="BK454" s="360"/>
      <c r="BL454" s="360">
        <v>3</v>
      </c>
      <c r="BM454" s="360"/>
      <c r="BN454" s="361"/>
      <c r="BO454" s="361"/>
      <c r="BP454" s="361">
        <v>3</v>
      </c>
      <c r="BQ454" s="361"/>
      <c r="BR454" s="362"/>
      <c r="BS454" s="362"/>
      <c r="BT454" s="362">
        <v>3</v>
      </c>
      <c r="BU454" s="362"/>
    </row>
    <row r="455" spans="1:122" s="356" customFormat="1">
      <c r="B455" s="364"/>
      <c r="C455" s="365"/>
      <c r="D455" s="356">
        <f>SUM(D439:D454)</f>
        <v>8</v>
      </c>
      <c r="E455" s="356">
        <f t="shared" ref="E455:BP455" si="1299">SUM(E439:E454)</f>
        <v>8</v>
      </c>
      <c r="F455" s="356">
        <f t="shared" si="1299"/>
        <v>6</v>
      </c>
      <c r="G455" s="356">
        <f t="shared" si="1299"/>
        <v>5</v>
      </c>
      <c r="H455" s="356">
        <f t="shared" si="1299"/>
        <v>5</v>
      </c>
      <c r="I455" s="356">
        <f t="shared" si="1299"/>
        <v>0</v>
      </c>
      <c r="J455" s="356">
        <f t="shared" si="1299"/>
        <v>0</v>
      </c>
      <c r="K455" s="356">
        <f t="shared" si="1299"/>
        <v>0</v>
      </c>
      <c r="L455" s="356">
        <f t="shared" si="1299"/>
        <v>0</v>
      </c>
      <c r="M455" s="356">
        <f t="shared" si="1299"/>
        <v>0</v>
      </c>
      <c r="N455" s="356">
        <f t="shared" si="1299"/>
        <v>0</v>
      </c>
      <c r="O455" s="356">
        <f t="shared" si="1299"/>
        <v>0</v>
      </c>
      <c r="P455" s="356">
        <f t="shared" si="1299"/>
        <v>0</v>
      </c>
      <c r="Q455" s="356">
        <f t="shared" si="1299"/>
        <v>0</v>
      </c>
      <c r="R455" s="356">
        <f t="shared" si="1299"/>
        <v>1</v>
      </c>
      <c r="S455" s="356">
        <f t="shared" si="1299"/>
        <v>0</v>
      </c>
      <c r="T455" s="356">
        <f t="shared" si="1299"/>
        <v>24</v>
      </c>
      <c r="U455" s="356">
        <f t="shared" si="1299"/>
        <v>28</v>
      </c>
      <c r="V455" s="356">
        <f t="shared" si="1299"/>
        <v>0</v>
      </c>
      <c r="W455" s="356">
        <f t="shared" si="1299"/>
        <v>0</v>
      </c>
      <c r="X455" s="356">
        <f t="shared" si="1299"/>
        <v>36</v>
      </c>
      <c r="Y455" s="356">
        <f t="shared" si="1299"/>
        <v>16</v>
      </c>
      <c r="Z455" s="356">
        <f t="shared" si="1299"/>
        <v>0</v>
      </c>
      <c r="AA455" s="356">
        <f t="shared" si="1299"/>
        <v>0</v>
      </c>
      <c r="AB455" s="356">
        <f t="shared" si="1299"/>
        <v>33</v>
      </c>
      <c r="AC455" s="356">
        <f t="shared" si="1299"/>
        <v>20</v>
      </c>
      <c r="AD455" s="356">
        <f t="shared" si="1299"/>
        <v>0</v>
      </c>
      <c r="AE455" s="356">
        <f t="shared" si="1299"/>
        <v>0</v>
      </c>
      <c r="AF455" s="356">
        <f t="shared" si="1299"/>
        <v>12</v>
      </c>
      <c r="AG455" s="356">
        <f t="shared" si="1299"/>
        <v>48</v>
      </c>
      <c r="AH455" s="356">
        <f t="shared" si="1299"/>
        <v>0</v>
      </c>
      <c r="AI455" s="356">
        <f t="shared" si="1299"/>
        <v>0</v>
      </c>
      <c r="AJ455" s="356">
        <f t="shared" si="1299"/>
        <v>21</v>
      </c>
      <c r="AK455" s="356">
        <f t="shared" si="1299"/>
        <v>36</v>
      </c>
      <c r="AL455" s="356">
        <f t="shared" si="1299"/>
        <v>0</v>
      </c>
      <c r="AM455" s="356">
        <f t="shared" si="1299"/>
        <v>0</v>
      </c>
      <c r="AN455" s="356">
        <f t="shared" si="1299"/>
        <v>9</v>
      </c>
      <c r="AO455" s="356">
        <f t="shared" si="1299"/>
        <v>52</v>
      </c>
      <c r="AP455" s="356">
        <f t="shared" si="1299"/>
        <v>0</v>
      </c>
      <c r="AQ455" s="356">
        <f t="shared" si="1299"/>
        <v>2</v>
      </c>
      <c r="AR455" s="356">
        <f t="shared" si="1299"/>
        <v>27</v>
      </c>
      <c r="AS455" s="356">
        <f t="shared" si="1299"/>
        <v>24</v>
      </c>
      <c r="AT455" s="356">
        <f t="shared" si="1299"/>
        <v>0</v>
      </c>
      <c r="AU455" s="356">
        <f t="shared" si="1299"/>
        <v>0</v>
      </c>
      <c r="AV455" s="356">
        <f t="shared" si="1299"/>
        <v>30</v>
      </c>
      <c r="AW455" s="356">
        <f t="shared" si="1299"/>
        <v>24</v>
      </c>
      <c r="AX455" s="356">
        <f t="shared" si="1299"/>
        <v>0</v>
      </c>
      <c r="AY455" s="356">
        <f t="shared" si="1299"/>
        <v>0</v>
      </c>
      <c r="AZ455" s="356">
        <f t="shared" si="1299"/>
        <v>12</v>
      </c>
      <c r="BA455" s="356">
        <f t="shared" si="1299"/>
        <v>48</v>
      </c>
      <c r="BB455" s="356">
        <f t="shared" si="1299"/>
        <v>0</v>
      </c>
      <c r="BC455" s="356">
        <f t="shared" si="1299"/>
        <v>0</v>
      </c>
      <c r="BD455" s="356">
        <f t="shared" si="1299"/>
        <v>36</v>
      </c>
      <c r="BE455" s="356">
        <f t="shared" si="1299"/>
        <v>16</v>
      </c>
      <c r="BF455" s="356">
        <f t="shared" si="1299"/>
        <v>0</v>
      </c>
      <c r="BG455" s="356">
        <f t="shared" si="1299"/>
        <v>0</v>
      </c>
      <c r="BH455" s="356">
        <f t="shared" si="1299"/>
        <v>12</v>
      </c>
      <c r="BI455" s="356">
        <f t="shared" si="1299"/>
        <v>48</v>
      </c>
      <c r="BJ455" s="356">
        <f t="shared" si="1299"/>
        <v>0</v>
      </c>
      <c r="BK455" s="356">
        <f t="shared" si="1299"/>
        <v>0</v>
      </c>
      <c r="BL455" s="356">
        <f t="shared" si="1299"/>
        <v>18</v>
      </c>
      <c r="BM455" s="356">
        <f t="shared" si="1299"/>
        <v>40</v>
      </c>
      <c r="BN455" s="356">
        <f t="shared" si="1299"/>
        <v>0</v>
      </c>
      <c r="BO455" s="356">
        <f t="shared" si="1299"/>
        <v>0</v>
      </c>
      <c r="BP455" s="356">
        <f t="shared" si="1299"/>
        <v>15</v>
      </c>
      <c r="BQ455" s="356">
        <f t="shared" ref="BQ455:BU455" si="1300">SUM(BQ439:BQ454)</f>
        <v>44</v>
      </c>
      <c r="BR455" s="356">
        <f t="shared" si="1300"/>
        <v>0</v>
      </c>
      <c r="BS455" s="356">
        <f t="shared" si="1300"/>
        <v>0</v>
      </c>
      <c r="BT455" s="356">
        <f t="shared" si="1300"/>
        <v>24</v>
      </c>
      <c r="BU455" s="356">
        <f t="shared" si="1300"/>
        <v>32</v>
      </c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</row>
    <row r="456" spans="1:122" s="356" customFormat="1">
      <c r="B456" s="364"/>
      <c r="C456" s="365"/>
      <c r="R456" s="364">
        <f>R455/1</f>
        <v>1</v>
      </c>
      <c r="S456" s="364">
        <f>S455/2</f>
        <v>0</v>
      </c>
      <c r="T456" s="364">
        <f>T455/3</f>
        <v>8</v>
      </c>
      <c r="U456" s="364">
        <f>U455/4</f>
        <v>7</v>
      </c>
      <c r="V456" s="364">
        <f t="shared" ref="V456" si="1301">V455/1</f>
        <v>0</v>
      </c>
      <c r="W456" s="364">
        <f t="shared" ref="W456" si="1302">W455/2</f>
        <v>0</v>
      </c>
      <c r="X456" s="364">
        <f t="shared" ref="X456" si="1303">X455/3</f>
        <v>12</v>
      </c>
      <c r="Y456" s="364">
        <f t="shared" ref="Y456" si="1304">Y455/4</f>
        <v>4</v>
      </c>
      <c r="Z456" s="364">
        <f t="shared" ref="Z456" si="1305">Z455/1</f>
        <v>0</v>
      </c>
      <c r="AA456" s="364">
        <f t="shared" ref="AA456" si="1306">AA455/2</f>
        <v>0</v>
      </c>
      <c r="AB456" s="364">
        <f t="shared" ref="AB456" si="1307">AB455/3</f>
        <v>11</v>
      </c>
      <c r="AC456" s="364">
        <f t="shared" ref="AC456" si="1308">AC455/4</f>
        <v>5</v>
      </c>
      <c r="AD456" s="364">
        <f t="shared" ref="AD456" si="1309">AD455/1</f>
        <v>0</v>
      </c>
      <c r="AE456" s="364">
        <f t="shared" ref="AE456" si="1310">AE455/2</f>
        <v>0</v>
      </c>
      <c r="AF456" s="364">
        <f t="shared" ref="AF456" si="1311">AF455/3</f>
        <v>4</v>
      </c>
      <c r="AG456" s="364">
        <f t="shared" ref="AG456" si="1312">AG455/4</f>
        <v>12</v>
      </c>
      <c r="AH456" s="364">
        <f t="shared" ref="AH456" si="1313">AH455/1</f>
        <v>0</v>
      </c>
      <c r="AI456" s="364">
        <f t="shared" ref="AI456" si="1314">AI455/2</f>
        <v>0</v>
      </c>
      <c r="AJ456" s="364">
        <f t="shared" ref="AJ456" si="1315">AJ455/3</f>
        <v>7</v>
      </c>
      <c r="AK456" s="364">
        <f t="shared" ref="AK456" si="1316">AK455/4</f>
        <v>9</v>
      </c>
      <c r="AL456" s="364">
        <f t="shared" ref="AL456" si="1317">AL455/1</f>
        <v>0</v>
      </c>
      <c r="AM456" s="364">
        <f t="shared" ref="AM456" si="1318">AM455/2</f>
        <v>0</v>
      </c>
      <c r="AN456" s="364">
        <f t="shared" ref="AN456" si="1319">AN455/3</f>
        <v>3</v>
      </c>
      <c r="AO456" s="364">
        <f t="shared" ref="AO456" si="1320">AO455/4</f>
        <v>13</v>
      </c>
      <c r="AP456" s="364">
        <f t="shared" ref="AP456" si="1321">AP455/1</f>
        <v>0</v>
      </c>
      <c r="AQ456" s="364">
        <f t="shared" ref="AQ456" si="1322">AQ455/2</f>
        <v>1</v>
      </c>
      <c r="AR456" s="364">
        <f t="shared" ref="AR456" si="1323">AR455/3</f>
        <v>9</v>
      </c>
      <c r="AS456" s="364">
        <f t="shared" ref="AS456" si="1324">AS455/4</f>
        <v>6</v>
      </c>
      <c r="AT456" s="364">
        <f t="shared" ref="AT456" si="1325">AT455/1</f>
        <v>0</v>
      </c>
      <c r="AU456" s="364">
        <f t="shared" ref="AU456" si="1326">AU455/2</f>
        <v>0</v>
      </c>
      <c r="AV456" s="364">
        <f t="shared" ref="AV456" si="1327">AV455/3</f>
        <v>10</v>
      </c>
      <c r="AW456" s="364">
        <f t="shared" ref="AW456" si="1328">AW455/4</f>
        <v>6</v>
      </c>
      <c r="AX456" s="364">
        <f t="shared" ref="AX456" si="1329">AX455/1</f>
        <v>0</v>
      </c>
      <c r="AY456" s="364">
        <f t="shared" ref="AY456" si="1330">AY455/2</f>
        <v>0</v>
      </c>
      <c r="AZ456" s="364">
        <f t="shared" ref="AZ456" si="1331">AZ455/3</f>
        <v>4</v>
      </c>
      <c r="BA456" s="364">
        <f t="shared" ref="BA456" si="1332">BA455/4</f>
        <v>12</v>
      </c>
      <c r="BB456" s="364">
        <f t="shared" ref="BB456" si="1333">BB455/1</f>
        <v>0</v>
      </c>
      <c r="BC456" s="364">
        <f t="shared" ref="BC456" si="1334">BC455/2</f>
        <v>0</v>
      </c>
      <c r="BD456" s="364">
        <f t="shared" ref="BD456" si="1335">BD455/3</f>
        <v>12</v>
      </c>
      <c r="BE456" s="364">
        <f t="shared" ref="BE456" si="1336">BE455/4</f>
        <v>4</v>
      </c>
      <c r="BF456" s="364">
        <f t="shared" ref="BF456" si="1337">BF455/1</f>
        <v>0</v>
      </c>
      <c r="BG456" s="364">
        <f t="shared" ref="BG456" si="1338">BG455/2</f>
        <v>0</v>
      </c>
      <c r="BH456" s="364">
        <f t="shared" ref="BH456" si="1339">BH455/3</f>
        <v>4</v>
      </c>
      <c r="BI456" s="364">
        <f t="shared" ref="BI456" si="1340">BI455/4</f>
        <v>12</v>
      </c>
      <c r="BJ456" s="364">
        <f t="shared" ref="BJ456" si="1341">BJ455/1</f>
        <v>0</v>
      </c>
      <c r="BK456" s="364">
        <f t="shared" ref="BK456" si="1342">BK455/2</f>
        <v>0</v>
      </c>
      <c r="BL456" s="364">
        <f t="shared" ref="BL456" si="1343">BL455/3</f>
        <v>6</v>
      </c>
      <c r="BM456" s="364">
        <f t="shared" ref="BM456" si="1344">BM455/4</f>
        <v>10</v>
      </c>
      <c r="BN456" s="364">
        <f t="shared" ref="BN456" si="1345">BN455/1</f>
        <v>0</v>
      </c>
      <c r="BO456" s="364">
        <f t="shared" ref="BO456" si="1346">BO455/2</f>
        <v>0</v>
      </c>
      <c r="BP456" s="364">
        <f t="shared" ref="BP456" si="1347">BP455/3</f>
        <v>5</v>
      </c>
      <c r="BQ456" s="364">
        <f t="shared" ref="BQ456" si="1348">BQ455/4</f>
        <v>11</v>
      </c>
      <c r="BR456" s="364">
        <f t="shared" ref="BR456" si="1349">BR455/1</f>
        <v>0</v>
      </c>
      <c r="BS456" s="364">
        <f t="shared" ref="BS456" si="1350">BS455/2</f>
        <v>0</v>
      </c>
      <c r="BT456" s="364">
        <f t="shared" ref="BT456" si="1351">BT455/3</f>
        <v>8</v>
      </c>
      <c r="BU456" s="364">
        <f t="shared" ref="BU456" si="1352">BU455/4</f>
        <v>8</v>
      </c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</row>
    <row r="457" spans="1:122">
      <c r="R457">
        <f>SUM(R455:U455)</f>
        <v>53</v>
      </c>
      <c r="V457">
        <f>SUM(V455:Y455)</f>
        <v>52</v>
      </c>
      <c r="Z457">
        <f>SUM(Z455:AC455)</f>
        <v>53</v>
      </c>
      <c r="AD457">
        <f>SUM(AD455:AG455)</f>
        <v>60</v>
      </c>
      <c r="AH457">
        <f>SUM(AH455:AK455)</f>
        <v>57</v>
      </c>
      <c r="AL457">
        <f>SUM(AL455:AO455)</f>
        <v>61</v>
      </c>
      <c r="AP457">
        <f>SUM(AP455:AS455)</f>
        <v>53</v>
      </c>
      <c r="AT457">
        <f>SUM(AT455:AW455)</f>
        <v>54</v>
      </c>
      <c r="AX457">
        <f>SUM(AX455:BA455)</f>
        <v>60</v>
      </c>
      <c r="BB457">
        <f>SUM(BB455:BE455)</f>
        <v>52</v>
      </c>
      <c r="BF457">
        <f>SUM(BF455:BI455)</f>
        <v>60</v>
      </c>
      <c r="BJ457">
        <f>SUM(BJ455:BM455)</f>
        <v>58</v>
      </c>
      <c r="BN457">
        <f>SUM(BN455:BQ455)</f>
        <v>59</v>
      </c>
      <c r="BR457">
        <f>SUM(BR455:BU455)</f>
        <v>56</v>
      </c>
    </row>
    <row r="458" spans="1:122">
      <c r="R458">
        <v>16</v>
      </c>
      <c r="S458">
        <v>16</v>
      </c>
      <c r="T458">
        <v>16</v>
      </c>
      <c r="U458">
        <v>16</v>
      </c>
      <c r="V458">
        <v>16</v>
      </c>
      <c r="W458">
        <v>16</v>
      </c>
      <c r="X458">
        <v>16</v>
      </c>
      <c r="Y458">
        <v>16</v>
      </c>
      <c r="Z458">
        <v>16</v>
      </c>
      <c r="AA458">
        <v>16</v>
      </c>
      <c r="AB458">
        <v>16</v>
      </c>
      <c r="AC458">
        <v>16</v>
      </c>
      <c r="AD458">
        <v>16</v>
      </c>
      <c r="AE458">
        <v>16</v>
      </c>
      <c r="AF458">
        <v>16</v>
      </c>
      <c r="AG458">
        <v>16</v>
      </c>
      <c r="AH458">
        <v>16</v>
      </c>
      <c r="AI458">
        <v>16</v>
      </c>
      <c r="AJ458">
        <v>16</v>
      </c>
      <c r="AK458">
        <v>16</v>
      </c>
      <c r="AL458">
        <v>16</v>
      </c>
      <c r="AM458">
        <v>16</v>
      </c>
      <c r="AN458">
        <v>16</v>
      </c>
      <c r="AO458">
        <v>16</v>
      </c>
      <c r="AP458">
        <v>16</v>
      </c>
      <c r="AQ458">
        <v>16</v>
      </c>
      <c r="AR458">
        <v>16</v>
      </c>
      <c r="AS458">
        <v>16</v>
      </c>
      <c r="AT458">
        <v>16</v>
      </c>
      <c r="AU458">
        <v>16</v>
      </c>
      <c r="AV458">
        <v>16</v>
      </c>
      <c r="AW458">
        <v>16</v>
      </c>
      <c r="AX458">
        <v>16</v>
      </c>
      <c r="AY458">
        <v>16</v>
      </c>
      <c r="AZ458">
        <v>16</v>
      </c>
      <c r="BA458">
        <v>16</v>
      </c>
      <c r="BB458">
        <v>16</v>
      </c>
      <c r="BC458">
        <v>16</v>
      </c>
      <c r="BD458">
        <v>16</v>
      </c>
      <c r="BE458">
        <v>16</v>
      </c>
      <c r="BF458">
        <v>16</v>
      </c>
      <c r="BG458">
        <v>16</v>
      </c>
      <c r="BH458">
        <v>16</v>
      </c>
      <c r="BI458">
        <v>16</v>
      </c>
      <c r="BJ458">
        <v>16</v>
      </c>
      <c r="BK458">
        <v>16</v>
      </c>
      <c r="BL458">
        <v>16</v>
      </c>
      <c r="BM458">
        <v>16</v>
      </c>
      <c r="BN458">
        <v>16</v>
      </c>
      <c r="BO458">
        <v>16</v>
      </c>
      <c r="BP458">
        <v>16</v>
      </c>
      <c r="BQ458">
        <v>16</v>
      </c>
      <c r="BR458">
        <v>16</v>
      </c>
      <c r="BS458">
        <v>16</v>
      </c>
      <c r="BT458">
        <v>16</v>
      </c>
      <c r="BU458">
        <v>16</v>
      </c>
    </row>
    <row r="459" spans="1:122" s="30" customFormat="1">
      <c r="R459" s="30">
        <f>R456/R458*100%</f>
        <v>6.25E-2</v>
      </c>
      <c r="S459" s="30">
        <f t="shared" ref="S459:BU459" si="1353">S456/S458*100%</f>
        <v>0</v>
      </c>
      <c r="T459" s="30">
        <f t="shared" si="1353"/>
        <v>0.5</v>
      </c>
      <c r="U459" s="30">
        <f t="shared" si="1353"/>
        <v>0.4375</v>
      </c>
      <c r="V459" s="30">
        <f t="shared" si="1353"/>
        <v>0</v>
      </c>
      <c r="W459" s="30">
        <f t="shared" si="1353"/>
        <v>0</v>
      </c>
      <c r="X459" s="30">
        <f t="shared" si="1353"/>
        <v>0.75</v>
      </c>
      <c r="Y459" s="30">
        <f t="shared" si="1353"/>
        <v>0.25</v>
      </c>
      <c r="Z459" s="30">
        <f t="shared" si="1353"/>
        <v>0</v>
      </c>
      <c r="AA459" s="30">
        <f t="shared" si="1353"/>
        <v>0</v>
      </c>
      <c r="AB459" s="30">
        <f t="shared" si="1353"/>
        <v>0.6875</v>
      </c>
      <c r="AC459" s="30">
        <f t="shared" si="1353"/>
        <v>0.3125</v>
      </c>
      <c r="AD459" s="30">
        <f t="shared" si="1353"/>
        <v>0</v>
      </c>
      <c r="AE459" s="30">
        <f t="shared" si="1353"/>
        <v>0</v>
      </c>
      <c r="AF459" s="30">
        <f t="shared" si="1353"/>
        <v>0.25</v>
      </c>
      <c r="AG459" s="30">
        <f t="shared" si="1353"/>
        <v>0.75</v>
      </c>
      <c r="AH459" s="30">
        <f t="shared" si="1353"/>
        <v>0</v>
      </c>
      <c r="AI459" s="30">
        <f t="shared" si="1353"/>
        <v>0</v>
      </c>
      <c r="AJ459" s="30">
        <f t="shared" si="1353"/>
        <v>0.4375</v>
      </c>
      <c r="AK459" s="30">
        <f t="shared" si="1353"/>
        <v>0.5625</v>
      </c>
      <c r="AL459" s="30">
        <f t="shared" si="1353"/>
        <v>0</v>
      </c>
      <c r="AM459" s="30">
        <f t="shared" si="1353"/>
        <v>0</v>
      </c>
      <c r="AN459" s="30">
        <f t="shared" si="1353"/>
        <v>0.1875</v>
      </c>
      <c r="AO459" s="30">
        <f t="shared" si="1353"/>
        <v>0.8125</v>
      </c>
      <c r="AP459" s="30">
        <f t="shared" si="1353"/>
        <v>0</v>
      </c>
      <c r="AQ459" s="30">
        <f t="shared" si="1353"/>
        <v>6.25E-2</v>
      </c>
      <c r="AR459" s="30">
        <f t="shared" si="1353"/>
        <v>0.5625</v>
      </c>
      <c r="AS459" s="30">
        <f t="shared" si="1353"/>
        <v>0.375</v>
      </c>
      <c r="AT459" s="30">
        <f t="shared" si="1353"/>
        <v>0</v>
      </c>
      <c r="AU459" s="30">
        <f t="shared" si="1353"/>
        <v>0</v>
      </c>
      <c r="AV459" s="30">
        <f t="shared" si="1353"/>
        <v>0.625</v>
      </c>
      <c r="AW459" s="30">
        <f t="shared" si="1353"/>
        <v>0.375</v>
      </c>
      <c r="AX459" s="30">
        <f t="shared" si="1353"/>
        <v>0</v>
      </c>
      <c r="AY459" s="30">
        <f t="shared" si="1353"/>
        <v>0</v>
      </c>
      <c r="AZ459" s="30">
        <f t="shared" si="1353"/>
        <v>0.25</v>
      </c>
      <c r="BA459" s="30">
        <f t="shared" si="1353"/>
        <v>0.75</v>
      </c>
      <c r="BB459" s="30">
        <f t="shared" si="1353"/>
        <v>0</v>
      </c>
      <c r="BC459" s="30">
        <f t="shared" si="1353"/>
        <v>0</v>
      </c>
      <c r="BD459" s="30">
        <f t="shared" si="1353"/>
        <v>0.75</v>
      </c>
      <c r="BE459" s="30">
        <f t="shared" si="1353"/>
        <v>0.25</v>
      </c>
      <c r="BF459" s="30">
        <f t="shared" si="1353"/>
        <v>0</v>
      </c>
      <c r="BG459" s="30">
        <f t="shared" si="1353"/>
        <v>0</v>
      </c>
      <c r="BH459" s="30">
        <f t="shared" si="1353"/>
        <v>0.25</v>
      </c>
      <c r="BI459" s="30">
        <f t="shared" si="1353"/>
        <v>0.75</v>
      </c>
      <c r="BJ459" s="30">
        <f t="shared" si="1353"/>
        <v>0</v>
      </c>
      <c r="BK459" s="30">
        <f t="shared" si="1353"/>
        <v>0</v>
      </c>
      <c r="BL459" s="30">
        <f t="shared" si="1353"/>
        <v>0.375</v>
      </c>
      <c r="BM459" s="30">
        <f t="shared" si="1353"/>
        <v>0.625</v>
      </c>
      <c r="BN459" s="30">
        <f t="shared" si="1353"/>
        <v>0</v>
      </c>
      <c r="BO459" s="30">
        <f t="shared" si="1353"/>
        <v>0</v>
      </c>
      <c r="BP459" s="30">
        <f t="shared" si="1353"/>
        <v>0.3125</v>
      </c>
      <c r="BQ459" s="30">
        <f t="shared" si="1353"/>
        <v>0.6875</v>
      </c>
      <c r="BR459" s="30">
        <f t="shared" si="1353"/>
        <v>0</v>
      </c>
      <c r="BS459" s="30">
        <f t="shared" si="1353"/>
        <v>0</v>
      </c>
      <c r="BT459" s="30">
        <f t="shared" si="1353"/>
        <v>0.5</v>
      </c>
      <c r="BU459" s="30">
        <f t="shared" si="1353"/>
        <v>0.5</v>
      </c>
    </row>
    <row r="463" spans="1:122">
      <c r="A463" s="17">
        <v>201</v>
      </c>
      <c r="B463" s="38">
        <v>1</v>
      </c>
      <c r="C463" s="767" t="s">
        <v>369</v>
      </c>
      <c r="D463" s="20"/>
      <c r="E463" s="20">
        <v>1</v>
      </c>
      <c r="F463" s="20"/>
      <c r="G463" s="20"/>
      <c r="H463" s="20"/>
      <c r="I463" s="20"/>
      <c r="J463" s="20">
        <v>1</v>
      </c>
      <c r="K463" s="20"/>
      <c r="L463" s="20"/>
      <c r="M463" s="20"/>
      <c r="N463" s="20"/>
      <c r="O463" s="20"/>
      <c r="P463" s="20"/>
      <c r="Q463" s="20"/>
      <c r="R463" s="21"/>
      <c r="S463" s="21"/>
      <c r="T463" s="21"/>
      <c r="U463" s="21">
        <v>4</v>
      </c>
      <c r="V463" s="22"/>
      <c r="W463" s="22"/>
      <c r="X463" s="22"/>
      <c r="Y463" s="22">
        <v>4</v>
      </c>
      <c r="Z463" s="23"/>
      <c r="AA463" s="23"/>
      <c r="AB463" s="23"/>
      <c r="AC463" s="23">
        <v>4</v>
      </c>
      <c r="AD463" s="24"/>
      <c r="AE463" s="24"/>
      <c r="AF463" s="24"/>
      <c r="AG463" s="24">
        <v>4</v>
      </c>
      <c r="AH463" s="25"/>
      <c r="AI463" s="25"/>
      <c r="AJ463" s="25"/>
      <c r="AK463" s="25">
        <v>4</v>
      </c>
      <c r="AL463" s="26"/>
      <c r="AM463" s="26"/>
      <c r="AN463" s="26"/>
      <c r="AO463" s="26">
        <v>4</v>
      </c>
      <c r="AP463" s="22"/>
      <c r="AQ463" s="22"/>
      <c r="AR463" s="22"/>
      <c r="AS463" s="22">
        <v>4</v>
      </c>
      <c r="AT463" s="27"/>
      <c r="AU463" s="27"/>
      <c r="AV463" s="27"/>
      <c r="AW463" s="27">
        <v>4</v>
      </c>
      <c r="AX463" s="21"/>
      <c r="AY463" s="21"/>
      <c r="AZ463" s="21"/>
      <c r="BA463" s="21">
        <v>4</v>
      </c>
      <c r="BB463" s="22"/>
      <c r="BC463" s="22"/>
      <c r="BD463" s="22"/>
      <c r="BE463" s="22">
        <v>4</v>
      </c>
      <c r="BF463" s="23"/>
      <c r="BG463" s="23"/>
      <c r="BH463" s="23"/>
      <c r="BI463" s="23">
        <v>4</v>
      </c>
      <c r="BJ463" s="24"/>
      <c r="BK463" s="24"/>
      <c r="BL463" s="24"/>
      <c r="BM463" s="24">
        <v>4</v>
      </c>
      <c r="BN463" s="25"/>
      <c r="BO463" s="25"/>
      <c r="BP463" s="25"/>
      <c r="BQ463" s="25">
        <v>4</v>
      </c>
      <c r="BR463" s="26"/>
      <c r="BS463" s="26"/>
      <c r="BT463" s="26"/>
      <c r="BU463" s="26">
        <v>4</v>
      </c>
    </row>
    <row r="464" spans="1:122">
      <c r="A464" s="17">
        <v>202</v>
      </c>
      <c r="B464" s="38">
        <v>2</v>
      </c>
      <c r="C464" s="767"/>
      <c r="D464" s="20"/>
      <c r="E464" s="20">
        <v>1</v>
      </c>
      <c r="F464" s="20"/>
      <c r="G464" s="20"/>
      <c r="H464" s="20">
        <v>1</v>
      </c>
      <c r="I464" s="20"/>
      <c r="J464" s="20"/>
      <c r="K464" s="20"/>
      <c r="L464" s="20"/>
      <c r="M464" s="20"/>
      <c r="N464" s="20"/>
      <c r="O464" s="20"/>
      <c r="P464" s="20"/>
      <c r="Q464" s="20"/>
      <c r="R464" s="21"/>
      <c r="S464" s="21"/>
      <c r="T464" s="21"/>
      <c r="U464" s="21">
        <v>4</v>
      </c>
      <c r="V464" s="22"/>
      <c r="W464" s="22"/>
      <c r="X464" s="22"/>
      <c r="Y464" s="22">
        <v>4</v>
      </c>
      <c r="Z464" s="23"/>
      <c r="AA464" s="23"/>
      <c r="AB464" s="23"/>
      <c r="AC464" s="23">
        <v>4</v>
      </c>
      <c r="AD464" s="24"/>
      <c r="AE464" s="24"/>
      <c r="AF464" s="24"/>
      <c r="AG464" s="24">
        <v>4</v>
      </c>
      <c r="AH464" s="25"/>
      <c r="AI464" s="25"/>
      <c r="AJ464" s="25"/>
      <c r="AK464" s="25">
        <v>4</v>
      </c>
      <c r="AL464" s="26"/>
      <c r="AM464" s="26"/>
      <c r="AN464" s="26"/>
      <c r="AO464" s="26">
        <v>4</v>
      </c>
      <c r="AP464" s="22"/>
      <c r="AQ464" s="22"/>
      <c r="AR464" s="22"/>
      <c r="AS464" s="22">
        <v>4</v>
      </c>
      <c r="AT464" s="27"/>
      <c r="AU464" s="27"/>
      <c r="AV464" s="27"/>
      <c r="AW464" s="27">
        <v>4</v>
      </c>
      <c r="AX464" s="21"/>
      <c r="AY464" s="21"/>
      <c r="AZ464" s="21"/>
      <c r="BA464" s="21">
        <v>4</v>
      </c>
      <c r="BB464" s="22"/>
      <c r="BC464" s="22"/>
      <c r="BD464" s="22"/>
      <c r="BE464" s="22">
        <v>4</v>
      </c>
      <c r="BF464" s="23"/>
      <c r="BG464" s="23"/>
      <c r="BH464" s="23"/>
      <c r="BI464" s="23">
        <v>4</v>
      </c>
      <c r="BJ464" s="24"/>
      <c r="BK464" s="24"/>
      <c r="BL464" s="24"/>
      <c r="BM464" s="24">
        <v>4</v>
      </c>
      <c r="BN464" s="25"/>
      <c r="BO464" s="25"/>
      <c r="BP464" s="25"/>
      <c r="BQ464" s="25">
        <v>4</v>
      </c>
      <c r="BR464" s="26"/>
      <c r="BS464" s="26"/>
      <c r="BT464" s="26"/>
      <c r="BU464" s="26">
        <v>4</v>
      </c>
    </row>
    <row r="465" spans="1:73">
      <c r="A465" s="17">
        <v>203</v>
      </c>
      <c r="B465" s="38">
        <v>3</v>
      </c>
      <c r="C465" s="767"/>
      <c r="D465" s="20">
        <v>1</v>
      </c>
      <c r="E465" s="20"/>
      <c r="F465" s="20"/>
      <c r="G465" s="20"/>
      <c r="H465" s="20"/>
      <c r="I465" s="20"/>
      <c r="J465" s="20">
        <v>1</v>
      </c>
      <c r="K465" s="20"/>
      <c r="L465" s="20"/>
      <c r="M465" s="20"/>
      <c r="N465" s="20"/>
      <c r="O465" s="20"/>
      <c r="P465" s="20"/>
      <c r="Q465" s="20"/>
      <c r="R465" s="21"/>
      <c r="S465" s="21"/>
      <c r="T465" s="21">
        <v>3</v>
      </c>
      <c r="U465" s="21"/>
      <c r="V465" s="22"/>
      <c r="W465" s="22"/>
      <c r="X465" s="22">
        <v>3</v>
      </c>
      <c r="Y465" s="22"/>
      <c r="Z465" s="23"/>
      <c r="AA465" s="23"/>
      <c r="AB465" s="23">
        <v>3</v>
      </c>
      <c r="AC465" s="23"/>
      <c r="AD465" s="24"/>
      <c r="AE465" s="24"/>
      <c r="AF465" s="24">
        <v>3</v>
      </c>
      <c r="AG465" s="24"/>
      <c r="AH465" s="25"/>
      <c r="AI465" s="25"/>
      <c r="AJ465" s="25">
        <v>3</v>
      </c>
      <c r="AK465" s="25"/>
      <c r="AL465" s="26"/>
      <c r="AM465" s="26"/>
      <c r="AN465" s="26">
        <v>3</v>
      </c>
      <c r="AO465" s="26"/>
      <c r="AP465" s="22"/>
      <c r="AQ465" s="22"/>
      <c r="AR465" s="22">
        <v>3</v>
      </c>
      <c r="AS465" s="22"/>
      <c r="AT465" s="27"/>
      <c r="AU465" s="27"/>
      <c r="AV465" s="27">
        <v>3</v>
      </c>
      <c r="AW465" s="27"/>
      <c r="AX465" s="21"/>
      <c r="AY465" s="21"/>
      <c r="AZ465" s="21">
        <v>3</v>
      </c>
      <c r="BA465" s="21"/>
      <c r="BB465" s="22"/>
      <c r="BC465" s="22"/>
      <c r="BD465" s="22">
        <v>3</v>
      </c>
      <c r="BE465" s="22"/>
      <c r="BF465" s="23"/>
      <c r="BG465" s="23"/>
      <c r="BH465" s="23"/>
      <c r="BI465" s="23">
        <v>4</v>
      </c>
      <c r="BJ465" s="24"/>
      <c r="BK465" s="24"/>
      <c r="BL465" s="24"/>
      <c r="BM465" s="24">
        <v>4</v>
      </c>
      <c r="BN465" s="25"/>
      <c r="BO465" s="25"/>
      <c r="BP465" s="25">
        <v>3</v>
      </c>
      <c r="BQ465" s="25"/>
      <c r="BR465" s="26"/>
      <c r="BS465" s="26"/>
      <c r="BT465" s="26">
        <v>3</v>
      </c>
      <c r="BU465" s="26"/>
    </row>
    <row r="466" spans="1:73">
      <c r="A466" s="17">
        <v>204</v>
      </c>
      <c r="B466" s="38">
        <v>4</v>
      </c>
      <c r="C466" s="767"/>
      <c r="D466" s="20"/>
      <c r="E466" s="20">
        <v>1</v>
      </c>
      <c r="F466" s="20"/>
      <c r="G466" s="20"/>
      <c r="H466" s="20">
        <v>1</v>
      </c>
      <c r="I466" s="20"/>
      <c r="J466" s="20"/>
      <c r="K466" s="20"/>
      <c r="L466" s="20"/>
      <c r="M466" s="20"/>
      <c r="N466" s="20"/>
      <c r="O466" s="20"/>
      <c r="P466" s="20"/>
      <c r="Q466" s="20"/>
      <c r="R466" s="21"/>
      <c r="S466" s="21"/>
      <c r="T466" s="21">
        <v>3</v>
      </c>
      <c r="U466" s="21"/>
      <c r="V466" s="22"/>
      <c r="W466" s="22"/>
      <c r="X466" s="22">
        <v>3</v>
      </c>
      <c r="Y466" s="22"/>
      <c r="Z466" s="23"/>
      <c r="AA466" s="23"/>
      <c r="AB466" s="23"/>
      <c r="AC466" s="23">
        <v>4</v>
      </c>
      <c r="AD466" s="24"/>
      <c r="AE466" s="24"/>
      <c r="AF466" s="24"/>
      <c r="AG466" s="24">
        <v>4</v>
      </c>
      <c r="AH466" s="25"/>
      <c r="AI466" s="25"/>
      <c r="AJ466" s="25">
        <v>3</v>
      </c>
      <c r="AK466" s="25"/>
      <c r="AL466" s="26"/>
      <c r="AM466" s="26"/>
      <c r="AN466" s="26">
        <v>3</v>
      </c>
      <c r="AO466" s="26"/>
      <c r="AP466" s="22"/>
      <c r="AQ466" s="22"/>
      <c r="AR466" s="22"/>
      <c r="AS466" s="22">
        <v>4</v>
      </c>
      <c r="AT466" s="27"/>
      <c r="AU466" s="27"/>
      <c r="AV466" s="27"/>
      <c r="AW466" s="27">
        <v>4</v>
      </c>
      <c r="AX466" s="21"/>
      <c r="AY466" s="21"/>
      <c r="AZ466" s="21"/>
      <c r="BA466" s="21">
        <v>4</v>
      </c>
      <c r="BB466" s="22"/>
      <c r="BC466" s="22"/>
      <c r="BD466" s="22"/>
      <c r="BE466" s="22">
        <v>4</v>
      </c>
      <c r="BF466" s="23"/>
      <c r="BG466" s="23"/>
      <c r="BH466" s="23"/>
      <c r="BI466" s="23">
        <v>4</v>
      </c>
      <c r="BJ466" s="24"/>
      <c r="BK466" s="24"/>
      <c r="BL466" s="24"/>
      <c r="BM466" s="24">
        <v>4</v>
      </c>
      <c r="BN466" s="25"/>
      <c r="BO466" s="25"/>
      <c r="BP466" s="25"/>
      <c r="BQ466" s="25">
        <v>4</v>
      </c>
      <c r="BR466" s="26"/>
      <c r="BS466" s="26"/>
      <c r="BT466" s="26"/>
      <c r="BU466" s="26">
        <v>4</v>
      </c>
    </row>
    <row r="467" spans="1:73">
      <c r="A467" s="17">
        <v>205</v>
      </c>
      <c r="B467" s="38">
        <v>5</v>
      </c>
      <c r="C467" s="767"/>
      <c r="D467" s="20"/>
      <c r="E467" s="20">
        <v>1</v>
      </c>
      <c r="F467" s="20"/>
      <c r="G467" s="20"/>
      <c r="H467" s="20">
        <v>1</v>
      </c>
      <c r="I467" s="20"/>
      <c r="J467" s="20"/>
      <c r="K467" s="20"/>
      <c r="L467" s="20"/>
      <c r="M467" s="20"/>
      <c r="N467" s="20"/>
      <c r="O467" s="20"/>
      <c r="P467" s="20"/>
      <c r="Q467" s="20"/>
      <c r="R467" s="21"/>
      <c r="S467" s="21"/>
      <c r="T467" s="21"/>
      <c r="U467" s="21">
        <v>4</v>
      </c>
      <c r="V467" s="22"/>
      <c r="W467" s="22"/>
      <c r="X467" s="22"/>
      <c r="Y467" s="22">
        <v>4</v>
      </c>
      <c r="Z467" s="23"/>
      <c r="AA467" s="23"/>
      <c r="AB467" s="23"/>
      <c r="AC467" s="23">
        <v>4</v>
      </c>
      <c r="AD467" s="24"/>
      <c r="AE467" s="24"/>
      <c r="AF467" s="24"/>
      <c r="AG467" s="24">
        <v>4</v>
      </c>
      <c r="AH467" s="25"/>
      <c r="AI467" s="25"/>
      <c r="AJ467" s="25"/>
      <c r="AK467" s="25">
        <v>4</v>
      </c>
      <c r="AL467" s="26"/>
      <c r="AM467" s="26"/>
      <c r="AN467" s="26"/>
      <c r="AO467" s="26">
        <v>4</v>
      </c>
      <c r="AP467" s="22"/>
      <c r="AQ467" s="22"/>
      <c r="AR467" s="22"/>
      <c r="AS467" s="22">
        <v>4</v>
      </c>
      <c r="AT467" s="27"/>
      <c r="AU467" s="27"/>
      <c r="AV467" s="27"/>
      <c r="AW467" s="27">
        <v>4</v>
      </c>
      <c r="AX467" s="21"/>
      <c r="AY467" s="21"/>
      <c r="AZ467" s="21"/>
      <c r="BA467" s="21">
        <v>4</v>
      </c>
      <c r="BB467" s="22"/>
      <c r="BC467" s="22"/>
      <c r="BD467" s="22"/>
      <c r="BE467" s="22">
        <v>4</v>
      </c>
      <c r="BF467" s="23"/>
      <c r="BG467" s="23"/>
      <c r="BH467" s="23"/>
      <c r="BI467" s="23">
        <v>4</v>
      </c>
      <c r="BJ467" s="24"/>
      <c r="BK467" s="24"/>
      <c r="BL467" s="24"/>
      <c r="BM467" s="24">
        <v>4</v>
      </c>
      <c r="BN467" s="25"/>
      <c r="BO467" s="25"/>
      <c r="BP467" s="25"/>
      <c r="BQ467" s="25">
        <v>4</v>
      </c>
      <c r="BR467" s="26"/>
      <c r="BS467" s="26"/>
      <c r="BT467" s="26"/>
      <c r="BU467" s="26">
        <v>4</v>
      </c>
    </row>
    <row r="468" spans="1:73">
      <c r="A468" s="17">
        <v>206</v>
      </c>
      <c r="B468" s="38">
        <v>6</v>
      </c>
      <c r="C468" s="767"/>
      <c r="D468" s="20"/>
      <c r="E468" s="20">
        <v>1</v>
      </c>
      <c r="F468" s="20"/>
      <c r="G468" s="20"/>
      <c r="H468" s="20"/>
      <c r="I468" s="20"/>
      <c r="J468" s="20">
        <v>1</v>
      </c>
      <c r="K468" s="20"/>
      <c r="L468" s="20"/>
      <c r="M468" s="20"/>
      <c r="N468" s="20"/>
      <c r="O468" s="20"/>
      <c r="P468" s="20"/>
      <c r="Q468" s="20"/>
      <c r="R468" s="21"/>
      <c r="S468" s="21"/>
      <c r="T468" s="21">
        <v>3</v>
      </c>
      <c r="U468" s="21"/>
      <c r="V468" s="22"/>
      <c r="W468" s="22"/>
      <c r="X468" s="22">
        <v>3</v>
      </c>
      <c r="Y468" s="22"/>
      <c r="Z468" s="23"/>
      <c r="AA468" s="23"/>
      <c r="AB468" s="23">
        <v>3</v>
      </c>
      <c r="AC468" s="23"/>
      <c r="AD468" s="24"/>
      <c r="AE468" s="24"/>
      <c r="AF468" s="24">
        <v>3</v>
      </c>
      <c r="AG468" s="24"/>
      <c r="AH468" s="25"/>
      <c r="AI468" s="25"/>
      <c r="AJ468" s="25">
        <v>3</v>
      </c>
      <c r="AK468" s="25"/>
      <c r="AL468" s="26"/>
      <c r="AM468" s="26"/>
      <c r="AN468" s="26">
        <v>3</v>
      </c>
      <c r="AO468" s="26"/>
      <c r="AP468" s="22"/>
      <c r="AQ468" s="22"/>
      <c r="AR468" s="22">
        <v>3</v>
      </c>
      <c r="AS468" s="22"/>
      <c r="AT468" s="27"/>
      <c r="AU468" s="27"/>
      <c r="AV468" s="27">
        <v>3</v>
      </c>
      <c r="AW468" s="27"/>
      <c r="AX468" s="21"/>
      <c r="AY468" s="21"/>
      <c r="AZ468" s="21"/>
      <c r="BA468" s="21">
        <v>4</v>
      </c>
      <c r="BB468" s="22"/>
      <c r="BC468" s="22"/>
      <c r="BD468" s="22">
        <v>3</v>
      </c>
      <c r="BE468" s="22"/>
      <c r="BF468" s="23"/>
      <c r="BG468" s="23"/>
      <c r="BH468" s="23">
        <v>3</v>
      </c>
      <c r="BI468" s="23"/>
      <c r="BJ468" s="24"/>
      <c r="BK468" s="24"/>
      <c r="BL468" s="24">
        <v>3</v>
      </c>
      <c r="BM468" s="24"/>
      <c r="BN468" s="25"/>
      <c r="BO468" s="25"/>
      <c r="BP468" s="25">
        <v>3</v>
      </c>
      <c r="BQ468" s="25"/>
      <c r="BR468" s="26"/>
      <c r="BS468" s="26"/>
      <c r="BT468" s="26">
        <v>3</v>
      </c>
      <c r="BU468" s="26"/>
    </row>
    <row r="469" spans="1:73">
      <c r="A469" s="17">
        <v>207</v>
      </c>
      <c r="B469" s="38">
        <v>7</v>
      </c>
      <c r="C469" s="767"/>
      <c r="D469" s="20"/>
      <c r="E469" s="20">
        <v>1</v>
      </c>
      <c r="F469" s="20"/>
      <c r="G469" s="20"/>
      <c r="H469" s="20">
        <v>1</v>
      </c>
      <c r="I469" s="20"/>
      <c r="J469" s="20"/>
      <c r="K469" s="20"/>
      <c r="L469" s="20"/>
      <c r="M469" s="20"/>
      <c r="N469" s="20"/>
      <c r="O469" s="20"/>
      <c r="P469" s="20"/>
      <c r="Q469" s="20"/>
      <c r="R469" s="21"/>
      <c r="S469" s="21"/>
      <c r="T469" s="21">
        <v>3</v>
      </c>
      <c r="U469" s="21"/>
      <c r="V469" s="22"/>
      <c r="W469" s="22"/>
      <c r="X469" s="22">
        <v>3</v>
      </c>
      <c r="Y469" s="22"/>
      <c r="Z469" s="23"/>
      <c r="AA469" s="23"/>
      <c r="AB469" s="23">
        <v>3</v>
      </c>
      <c r="AC469" s="23"/>
      <c r="AD469" s="24"/>
      <c r="AE469" s="24"/>
      <c r="AF469" s="24"/>
      <c r="AG469" s="24">
        <v>4</v>
      </c>
      <c r="AH469" s="25"/>
      <c r="AI469" s="25"/>
      <c r="AJ469" s="25"/>
      <c r="AK469" s="25">
        <v>4</v>
      </c>
      <c r="AL469" s="26"/>
      <c r="AM469" s="26"/>
      <c r="AN469" s="26"/>
      <c r="AO469" s="26">
        <v>4</v>
      </c>
      <c r="AP469" s="22"/>
      <c r="AQ469" s="22"/>
      <c r="AR469" s="22"/>
      <c r="AS469" s="22">
        <v>4</v>
      </c>
      <c r="AT469" s="27"/>
      <c r="AU469" s="27"/>
      <c r="AV469" s="27">
        <v>3</v>
      </c>
      <c r="AW469" s="27"/>
      <c r="AX469" s="21"/>
      <c r="AY469" s="21"/>
      <c r="AZ469" s="21"/>
      <c r="BA469" s="21">
        <v>4</v>
      </c>
      <c r="BB469" s="22"/>
      <c r="BC469" s="22"/>
      <c r="BD469" s="22">
        <v>3</v>
      </c>
      <c r="BE469" s="22"/>
      <c r="BF469" s="23"/>
      <c r="BG469" s="23"/>
      <c r="BH469" s="23"/>
      <c r="BI469" s="23">
        <v>4</v>
      </c>
      <c r="BJ469" s="24"/>
      <c r="BK469" s="24"/>
      <c r="BL469" s="24"/>
      <c r="BM469" s="24">
        <v>4</v>
      </c>
      <c r="BN469" s="25"/>
      <c r="BO469" s="25"/>
      <c r="BP469" s="25"/>
      <c r="BQ469" s="25">
        <v>4</v>
      </c>
      <c r="BR469" s="26"/>
      <c r="BS469" s="26"/>
      <c r="BT469" s="26">
        <v>3</v>
      </c>
      <c r="BU469" s="26"/>
    </row>
    <row r="470" spans="1:73">
      <c r="A470" s="17">
        <v>208</v>
      </c>
      <c r="B470" s="38">
        <v>8</v>
      </c>
      <c r="C470" s="767"/>
      <c r="D470" s="20"/>
      <c r="E470" s="20">
        <v>1</v>
      </c>
      <c r="F470" s="20"/>
      <c r="G470" s="20"/>
      <c r="H470" s="20">
        <v>1</v>
      </c>
      <c r="I470" s="20"/>
      <c r="J470" s="20"/>
      <c r="K470" s="20"/>
      <c r="L470" s="20"/>
      <c r="M470" s="20"/>
      <c r="N470" s="20"/>
      <c r="O470" s="20"/>
      <c r="P470" s="20"/>
      <c r="Q470" s="20"/>
      <c r="R470" s="21"/>
      <c r="S470" s="21"/>
      <c r="T470" s="21">
        <v>3</v>
      </c>
      <c r="U470" s="21"/>
      <c r="V470" s="22"/>
      <c r="W470" s="22"/>
      <c r="X470" s="22">
        <v>3</v>
      </c>
      <c r="Y470" s="22"/>
      <c r="Z470" s="23"/>
      <c r="AA470" s="23"/>
      <c r="AB470" s="23">
        <v>3</v>
      </c>
      <c r="AC470" s="23"/>
      <c r="AD470" s="24"/>
      <c r="AE470" s="24"/>
      <c r="AF470" s="24">
        <v>3</v>
      </c>
      <c r="AG470" s="24"/>
      <c r="AH470" s="25"/>
      <c r="AI470" s="25"/>
      <c r="AJ470" s="25">
        <v>3</v>
      </c>
      <c r="AK470" s="25"/>
      <c r="AL470" s="26"/>
      <c r="AM470" s="26"/>
      <c r="AN470" s="26">
        <v>3</v>
      </c>
      <c r="AO470" s="26"/>
      <c r="AP470" s="22"/>
      <c r="AQ470" s="22">
        <v>2</v>
      </c>
      <c r="AR470" s="22"/>
      <c r="AS470" s="22"/>
      <c r="AT470" s="27"/>
      <c r="AU470" s="27"/>
      <c r="AV470" s="27">
        <v>3</v>
      </c>
      <c r="AW470" s="27"/>
      <c r="AX470" s="21"/>
      <c r="AY470" s="21"/>
      <c r="AZ470" s="21">
        <v>3</v>
      </c>
      <c r="BA470" s="21"/>
      <c r="BB470" s="22"/>
      <c r="BC470" s="22"/>
      <c r="BD470" s="22">
        <v>3</v>
      </c>
      <c r="BE470" s="22"/>
      <c r="BF470" s="23"/>
      <c r="BG470" s="23"/>
      <c r="BH470" s="23">
        <v>3</v>
      </c>
      <c r="BI470" s="23"/>
      <c r="BJ470" s="24"/>
      <c r="BK470" s="24"/>
      <c r="BL470" s="24">
        <v>3</v>
      </c>
      <c r="BM470" s="24"/>
      <c r="BN470" s="25"/>
      <c r="BO470" s="25"/>
      <c r="BP470" s="25">
        <v>3</v>
      </c>
      <c r="BQ470" s="25"/>
      <c r="BR470" s="26"/>
      <c r="BS470" s="26"/>
      <c r="BT470" s="26">
        <v>3</v>
      </c>
      <c r="BU470" s="26"/>
    </row>
    <row r="471" spans="1:73">
      <c r="A471" s="17">
        <v>209</v>
      </c>
      <c r="B471" s="38">
        <v>9</v>
      </c>
      <c r="C471" s="767"/>
      <c r="D471" s="20"/>
      <c r="E471" s="20">
        <v>1</v>
      </c>
      <c r="F471" s="20"/>
      <c r="G471" s="20"/>
      <c r="H471" s="20">
        <v>1</v>
      </c>
      <c r="I471" s="20"/>
      <c r="J471" s="20"/>
      <c r="K471" s="20"/>
      <c r="L471" s="20"/>
      <c r="M471" s="20"/>
      <c r="N471" s="20"/>
      <c r="O471" s="20"/>
      <c r="P471" s="20"/>
      <c r="Q471" s="20"/>
      <c r="R471" s="21"/>
      <c r="S471" s="21"/>
      <c r="T471" s="21">
        <v>3</v>
      </c>
      <c r="U471" s="21"/>
      <c r="V471" s="22"/>
      <c r="W471" s="22"/>
      <c r="X471" s="22">
        <v>3</v>
      </c>
      <c r="Y471" s="22"/>
      <c r="Z471" s="23"/>
      <c r="AA471" s="23"/>
      <c r="AB471" s="23">
        <v>3</v>
      </c>
      <c r="AC471" s="23"/>
      <c r="AD471" s="24"/>
      <c r="AE471" s="24"/>
      <c r="AF471" s="24">
        <v>3</v>
      </c>
      <c r="AG471" s="24"/>
      <c r="AH471" s="25"/>
      <c r="AI471" s="25"/>
      <c r="AJ471" s="25">
        <v>3</v>
      </c>
      <c r="AK471" s="25"/>
      <c r="AL471" s="26"/>
      <c r="AM471" s="26"/>
      <c r="AN471" s="26">
        <v>3</v>
      </c>
      <c r="AO471" s="26"/>
      <c r="AP471" s="22"/>
      <c r="AQ471" s="22">
        <v>2</v>
      </c>
      <c r="AR471" s="22"/>
      <c r="AS471" s="22"/>
      <c r="AT471" s="27"/>
      <c r="AU471" s="27"/>
      <c r="AV471" s="27">
        <v>3</v>
      </c>
      <c r="AW471" s="27"/>
      <c r="AX471" s="21"/>
      <c r="AY471" s="21"/>
      <c r="AZ471" s="21">
        <v>3</v>
      </c>
      <c r="BA471" s="21"/>
      <c r="BB471" s="22"/>
      <c r="BC471" s="22"/>
      <c r="BD471" s="22">
        <v>3</v>
      </c>
      <c r="BE471" s="22"/>
      <c r="BF471" s="23"/>
      <c r="BG471" s="23"/>
      <c r="BH471" s="23">
        <v>3</v>
      </c>
      <c r="BI471" s="23"/>
      <c r="BJ471" s="24"/>
      <c r="BK471" s="24"/>
      <c r="BL471" s="24">
        <v>3</v>
      </c>
      <c r="BM471" s="24"/>
      <c r="BN471" s="25"/>
      <c r="BO471" s="25"/>
      <c r="BP471" s="25">
        <v>3</v>
      </c>
      <c r="BQ471" s="25"/>
      <c r="BR471" s="26"/>
      <c r="BS471" s="26"/>
      <c r="BT471" s="26">
        <v>3</v>
      </c>
      <c r="BU471" s="26"/>
    </row>
    <row r="472" spans="1:73">
      <c r="A472" s="17">
        <v>210</v>
      </c>
      <c r="B472" s="38">
        <v>10</v>
      </c>
      <c r="C472" s="767"/>
      <c r="D472" s="20"/>
      <c r="E472" s="20">
        <v>1</v>
      </c>
      <c r="F472" s="20"/>
      <c r="G472" s="20"/>
      <c r="H472" s="20">
        <v>1</v>
      </c>
      <c r="I472" s="20"/>
      <c r="J472" s="20"/>
      <c r="K472" s="20"/>
      <c r="L472" s="20"/>
      <c r="M472" s="20"/>
      <c r="N472" s="20"/>
      <c r="O472" s="20"/>
      <c r="P472" s="20"/>
      <c r="Q472" s="20"/>
      <c r="R472" s="21"/>
      <c r="S472" s="21"/>
      <c r="T472" s="21">
        <v>3</v>
      </c>
      <c r="U472" s="21"/>
      <c r="V472" s="22"/>
      <c r="W472" s="22"/>
      <c r="X472" s="22">
        <v>3</v>
      </c>
      <c r="Y472" s="22"/>
      <c r="Z472" s="23"/>
      <c r="AA472" s="23"/>
      <c r="AB472" s="23"/>
      <c r="AC472" s="23">
        <v>4</v>
      </c>
      <c r="AD472" s="24"/>
      <c r="AE472" s="24"/>
      <c r="AF472" s="24"/>
      <c r="AG472" s="24">
        <v>4</v>
      </c>
      <c r="AH472" s="25"/>
      <c r="AI472" s="25"/>
      <c r="AJ472" s="25"/>
      <c r="AK472" s="25">
        <v>4</v>
      </c>
      <c r="AL472" s="26"/>
      <c r="AM472" s="26"/>
      <c r="AN472" s="26"/>
      <c r="AO472" s="26">
        <v>4</v>
      </c>
      <c r="AP472" s="22"/>
      <c r="AQ472" s="22"/>
      <c r="AR472" s="22"/>
      <c r="AS472" s="22">
        <v>4</v>
      </c>
      <c r="AT472" s="27"/>
      <c r="AU472" s="27"/>
      <c r="AV472" s="27"/>
      <c r="AW472" s="27">
        <v>4</v>
      </c>
      <c r="AX472" s="21"/>
      <c r="AY472" s="21"/>
      <c r="AZ472" s="21"/>
      <c r="BA472" s="21">
        <v>4</v>
      </c>
      <c r="BB472" s="22"/>
      <c r="BC472" s="22"/>
      <c r="BD472" s="22"/>
      <c r="BE472" s="22">
        <v>4</v>
      </c>
      <c r="BF472" s="23"/>
      <c r="BG472" s="23"/>
      <c r="BH472" s="23"/>
      <c r="BI472" s="23">
        <v>4</v>
      </c>
      <c r="BJ472" s="24"/>
      <c r="BK472" s="24"/>
      <c r="BL472" s="24"/>
      <c r="BM472" s="24">
        <v>4</v>
      </c>
      <c r="BN472" s="25"/>
      <c r="BO472" s="25"/>
      <c r="BP472" s="25"/>
      <c r="BQ472" s="25">
        <v>4</v>
      </c>
      <c r="BR472" s="26"/>
      <c r="BS472" s="26"/>
      <c r="BT472" s="26"/>
      <c r="BU472" s="26">
        <v>4</v>
      </c>
    </row>
    <row r="473" spans="1:73">
      <c r="A473" s="17">
        <v>211</v>
      </c>
      <c r="B473" s="38">
        <v>11</v>
      </c>
      <c r="C473" s="767"/>
      <c r="D473" s="20"/>
      <c r="E473" s="20">
        <v>1</v>
      </c>
      <c r="F473" s="20"/>
      <c r="G473" s="20"/>
      <c r="H473" s="20">
        <v>1</v>
      </c>
      <c r="I473" s="20"/>
      <c r="J473" s="20"/>
      <c r="K473" s="20"/>
      <c r="L473" s="20"/>
      <c r="M473" s="20"/>
      <c r="N473" s="20"/>
      <c r="O473" s="20"/>
      <c r="P473" s="20"/>
      <c r="Q473" s="20"/>
      <c r="R473" s="21"/>
      <c r="S473" s="21"/>
      <c r="T473" s="21"/>
      <c r="U473" s="21">
        <v>4</v>
      </c>
      <c r="V473" s="22"/>
      <c r="W473" s="22"/>
      <c r="X473" s="22"/>
      <c r="Y473" s="22">
        <v>4</v>
      </c>
      <c r="Z473" s="23"/>
      <c r="AA473" s="23"/>
      <c r="AB473" s="23"/>
      <c r="AC473" s="23">
        <v>4</v>
      </c>
      <c r="AD473" s="24"/>
      <c r="AE473" s="24"/>
      <c r="AF473" s="24"/>
      <c r="AG473" s="24">
        <v>4</v>
      </c>
      <c r="AH473" s="25"/>
      <c r="AI473" s="25"/>
      <c r="AJ473" s="25"/>
      <c r="AK473" s="25">
        <v>4</v>
      </c>
      <c r="AL473" s="26"/>
      <c r="AM473" s="26"/>
      <c r="AN473" s="26"/>
      <c r="AO473" s="26">
        <v>4</v>
      </c>
      <c r="AP473" s="22"/>
      <c r="AQ473" s="22"/>
      <c r="AR473" s="22"/>
      <c r="AS473" s="22">
        <v>4</v>
      </c>
      <c r="AT473" s="27"/>
      <c r="AU473" s="27"/>
      <c r="AV473" s="27"/>
      <c r="AW473" s="27">
        <v>4</v>
      </c>
      <c r="AX473" s="21"/>
      <c r="AY473" s="21"/>
      <c r="AZ473" s="21"/>
      <c r="BA473" s="21">
        <v>4</v>
      </c>
      <c r="BB473" s="22"/>
      <c r="BC473" s="22"/>
      <c r="BD473" s="22"/>
      <c r="BE473" s="22">
        <v>4</v>
      </c>
      <c r="BF473" s="23"/>
      <c r="BG473" s="23"/>
      <c r="BH473" s="23">
        <v>3</v>
      </c>
      <c r="BI473" s="23"/>
      <c r="BJ473" s="24"/>
      <c r="BK473" s="24"/>
      <c r="BL473" s="24"/>
      <c r="BM473" s="24">
        <v>4</v>
      </c>
      <c r="BN473" s="25"/>
      <c r="BO473" s="25"/>
      <c r="BP473" s="25"/>
      <c r="BQ473" s="25">
        <v>4</v>
      </c>
      <c r="BR473" s="26"/>
      <c r="BS473" s="26"/>
      <c r="BT473" s="26">
        <v>3</v>
      </c>
      <c r="BU473" s="26"/>
    </row>
    <row r="474" spans="1:73">
      <c r="A474" s="17">
        <v>212</v>
      </c>
      <c r="B474" s="38">
        <v>12</v>
      </c>
      <c r="C474" s="767"/>
      <c r="D474" s="20">
        <v>1</v>
      </c>
      <c r="E474" s="20"/>
      <c r="F474" s="20"/>
      <c r="G474" s="20"/>
      <c r="H474" s="20"/>
      <c r="I474" s="20"/>
      <c r="J474" s="20">
        <v>1</v>
      </c>
      <c r="K474" s="20"/>
      <c r="L474" s="20"/>
      <c r="M474" s="20"/>
      <c r="N474" s="20"/>
      <c r="O474" s="20"/>
      <c r="P474" s="20"/>
      <c r="Q474" s="20"/>
      <c r="R474" s="21"/>
      <c r="S474" s="21"/>
      <c r="T474" s="21">
        <v>3</v>
      </c>
      <c r="U474" s="21"/>
      <c r="V474" s="22"/>
      <c r="W474" s="22"/>
      <c r="X474" s="22">
        <v>3</v>
      </c>
      <c r="Y474" s="22"/>
      <c r="Z474" s="23"/>
      <c r="AA474" s="23"/>
      <c r="AB474" s="23">
        <v>3</v>
      </c>
      <c r="AC474" s="23"/>
      <c r="AD474" s="24"/>
      <c r="AE474" s="24"/>
      <c r="AF474" s="24">
        <v>3</v>
      </c>
      <c r="AG474" s="24"/>
      <c r="AH474" s="25"/>
      <c r="AI474" s="25"/>
      <c r="AJ474" s="25">
        <v>3</v>
      </c>
      <c r="AK474" s="25"/>
      <c r="AL474" s="26"/>
      <c r="AM474" s="26"/>
      <c r="AN474" s="26">
        <v>3</v>
      </c>
      <c r="AO474" s="26"/>
      <c r="AP474" s="22"/>
      <c r="AQ474" s="22"/>
      <c r="AR474" s="22">
        <v>3</v>
      </c>
      <c r="AS474" s="22"/>
      <c r="AT474" s="27"/>
      <c r="AU474" s="27"/>
      <c r="AV474" s="27">
        <v>3</v>
      </c>
      <c r="AW474" s="27"/>
      <c r="AX474" s="21"/>
      <c r="AY474" s="21"/>
      <c r="AZ474" s="21">
        <v>3</v>
      </c>
      <c r="BA474" s="21"/>
      <c r="BB474" s="22"/>
      <c r="BC474" s="22"/>
      <c r="BD474" s="22">
        <v>3</v>
      </c>
      <c r="BE474" s="22"/>
      <c r="BF474" s="23"/>
      <c r="BG474" s="23"/>
      <c r="BH474" s="23"/>
      <c r="BI474" s="23">
        <v>4</v>
      </c>
      <c r="BJ474" s="24"/>
      <c r="BK474" s="24"/>
      <c r="BL474" s="24"/>
      <c r="BM474" s="24">
        <v>4</v>
      </c>
      <c r="BN474" s="25"/>
      <c r="BO474" s="25"/>
      <c r="BP474" s="25">
        <v>3</v>
      </c>
      <c r="BQ474" s="25"/>
      <c r="BR474" s="26"/>
      <c r="BS474" s="26"/>
      <c r="BT474" s="26">
        <v>3</v>
      </c>
      <c r="BU474" s="26"/>
    </row>
    <row r="475" spans="1:73">
      <c r="A475" s="17">
        <v>213</v>
      </c>
      <c r="B475" s="38">
        <v>13</v>
      </c>
      <c r="C475" s="767"/>
      <c r="D475" s="20"/>
      <c r="E475" s="20">
        <v>1</v>
      </c>
      <c r="F475" s="20"/>
      <c r="G475" s="20"/>
      <c r="H475" s="20">
        <v>1</v>
      </c>
      <c r="I475" s="20"/>
      <c r="J475" s="20"/>
      <c r="K475" s="20"/>
      <c r="L475" s="20"/>
      <c r="M475" s="20"/>
      <c r="N475" s="20"/>
      <c r="O475" s="20"/>
      <c r="P475" s="20"/>
      <c r="Q475" s="20"/>
      <c r="R475" s="21"/>
      <c r="S475" s="21"/>
      <c r="T475" s="21"/>
      <c r="U475" s="21">
        <v>4</v>
      </c>
      <c r="V475" s="22"/>
      <c r="W475" s="22"/>
      <c r="X475" s="22"/>
      <c r="Y475" s="22">
        <v>4</v>
      </c>
      <c r="Z475" s="23"/>
      <c r="AA475" s="23"/>
      <c r="AB475" s="23"/>
      <c r="AC475" s="23">
        <v>4</v>
      </c>
      <c r="AD475" s="24"/>
      <c r="AE475" s="24"/>
      <c r="AF475" s="24"/>
      <c r="AG475" s="24">
        <v>4</v>
      </c>
      <c r="AH475" s="25"/>
      <c r="AI475" s="25"/>
      <c r="AJ475" s="25"/>
      <c r="AK475" s="25">
        <v>4</v>
      </c>
      <c r="AL475" s="26"/>
      <c r="AM475" s="26"/>
      <c r="AN475" s="26"/>
      <c r="AO475" s="26">
        <v>4</v>
      </c>
      <c r="AP475" s="22"/>
      <c r="AQ475" s="22"/>
      <c r="AR475" s="22"/>
      <c r="AS475" s="22">
        <v>4</v>
      </c>
      <c r="AT475" s="27"/>
      <c r="AU475" s="27"/>
      <c r="AV475" s="27"/>
      <c r="AW475" s="27">
        <v>4</v>
      </c>
      <c r="AX475" s="21"/>
      <c r="AY475" s="21"/>
      <c r="AZ475" s="21"/>
      <c r="BA475" s="21">
        <v>4</v>
      </c>
      <c r="BB475" s="22"/>
      <c r="BC475" s="22"/>
      <c r="BD475" s="22"/>
      <c r="BE475" s="22">
        <v>4</v>
      </c>
      <c r="BF475" s="23"/>
      <c r="BG475" s="23"/>
      <c r="BH475" s="23">
        <v>3</v>
      </c>
      <c r="BI475" s="23"/>
      <c r="BJ475" s="24"/>
      <c r="BK475" s="24"/>
      <c r="BL475" s="24">
        <v>3</v>
      </c>
      <c r="BM475" s="24"/>
      <c r="BN475" s="25"/>
      <c r="BO475" s="25"/>
      <c r="BP475" s="25"/>
      <c r="BQ475" s="25">
        <v>4</v>
      </c>
      <c r="BR475" s="26"/>
      <c r="BS475" s="26"/>
      <c r="BT475" s="26"/>
      <c r="BU475" s="26">
        <v>4</v>
      </c>
    </row>
    <row r="476" spans="1:73">
      <c r="A476" s="17">
        <v>214</v>
      </c>
      <c r="B476" s="38">
        <v>14</v>
      </c>
      <c r="C476" s="767"/>
      <c r="D476" s="20"/>
      <c r="E476" s="20">
        <v>1</v>
      </c>
      <c r="F476" s="20"/>
      <c r="G476" s="20"/>
      <c r="H476" s="20"/>
      <c r="I476" s="20"/>
      <c r="J476" s="20">
        <v>1</v>
      </c>
      <c r="K476" s="20"/>
      <c r="L476" s="20"/>
      <c r="M476" s="20"/>
      <c r="N476" s="20"/>
      <c r="O476" s="20"/>
      <c r="P476" s="20"/>
      <c r="Q476" s="20"/>
      <c r="R476" s="21"/>
      <c r="S476" s="21"/>
      <c r="T476" s="21">
        <v>3</v>
      </c>
      <c r="U476" s="21"/>
      <c r="V476" s="22"/>
      <c r="W476" s="22"/>
      <c r="X476" s="22">
        <v>3</v>
      </c>
      <c r="Y476" s="22"/>
      <c r="Z476" s="23"/>
      <c r="AA476" s="23"/>
      <c r="AB476" s="23">
        <v>3</v>
      </c>
      <c r="AC476" s="23"/>
      <c r="AD476" s="24"/>
      <c r="AE476" s="24"/>
      <c r="AF476" s="24">
        <v>3</v>
      </c>
      <c r="AG476" s="24"/>
      <c r="AH476" s="25"/>
      <c r="AI476" s="25"/>
      <c r="AJ476" s="25">
        <v>3</v>
      </c>
      <c r="AK476" s="25"/>
      <c r="AL476" s="26"/>
      <c r="AM476" s="26"/>
      <c r="AN476" s="26">
        <v>3</v>
      </c>
      <c r="AO476" s="26"/>
      <c r="AP476" s="22"/>
      <c r="AQ476" s="22"/>
      <c r="AR476" s="22">
        <v>3</v>
      </c>
      <c r="AS476" s="22"/>
      <c r="AT476" s="27"/>
      <c r="AU476" s="27"/>
      <c r="AV476" s="27">
        <v>3</v>
      </c>
      <c r="AW476" s="27"/>
      <c r="AX476" s="21"/>
      <c r="AY476" s="21"/>
      <c r="AZ476" s="21">
        <v>3</v>
      </c>
      <c r="BA476" s="21"/>
      <c r="BB476" s="22"/>
      <c r="BC476" s="22"/>
      <c r="BD476" s="22">
        <v>3</v>
      </c>
      <c r="BE476" s="22"/>
      <c r="BF476" s="23"/>
      <c r="BG476" s="23"/>
      <c r="BH476" s="23">
        <v>3</v>
      </c>
      <c r="BI476" s="23"/>
      <c r="BJ476" s="24"/>
      <c r="BK476" s="24"/>
      <c r="BL476" s="24">
        <v>3</v>
      </c>
      <c r="BM476" s="24"/>
      <c r="BN476" s="25"/>
      <c r="BO476" s="25"/>
      <c r="BP476" s="25">
        <v>3</v>
      </c>
      <c r="BQ476" s="25"/>
      <c r="BR476" s="26"/>
      <c r="BS476" s="26"/>
      <c r="BT476" s="26">
        <v>3</v>
      </c>
      <c r="BU476" s="26"/>
    </row>
    <row r="477" spans="1:73">
      <c r="A477" s="17">
        <v>215</v>
      </c>
      <c r="B477" s="38">
        <v>15</v>
      </c>
      <c r="C477" s="767"/>
      <c r="D477" s="20"/>
      <c r="E477" s="20">
        <v>1</v>
      </c>
      <c r="F477" s="20"/>
      <c r="G477" s="20"/>
      <c r="H477" s="20">
        <v>1</v>
      </c>
      <c r="I477" s="20"/>
      <c r="J477" s="20"/>
      <c r="K477" s="20"/>
      <c r="L477" s="20"/>
      <c r="M477" s="20"/>
      <c r="N477" s="20"/>
      <c r="O477" s="20"/>
      <c r="P477" s="20"/>
      <c r="Q477" s="20"/>
      <c r="R477" s="21"/>
      <c r="S477" s="21"/>
      <c r="T477" s="21"/>
      <c r="U477" s="21">
        <v>4</v>
      </c>
      <c r="V477" s="22"/>
      <c r="W477" s="22"/>
      <c r="X477" s="22"/>
      <c r="Y477" s="22">
        <v>4</v>
      </c>
      <c r="Z477" s="23"/>
      <c r="AA477" s="23"/>
      <c r="AB477" s="23"/>
      <c r="AC477" s="23">
        <v>4</v>
      </c>
      <c r="AD477" s="24"/>
      <c r="AE477" s="24"/>
      <c r="AF477" s="24"/>
      <c r="AG477" s="24">
        <v>4</v>
      </c>
      <c r="AH477" s="25"/>
      <c r="AI477" s="25"/>
      <c r="AJ477" s="25">
        <v>3</v>
      </c>
      <c r="AK477" s="25"/>
      <c r="AL477" s="26"/>
      <c r="AM477" s="26"/>
      <c r="AN477" s="26"/>
      <c r="AO477" s="26">
        <v>4</v>
      </c>
      <c r="AP477" s="22"/>
      <c r="AQ477" s="22"/>
      <c r="AR477" s="22"/>
      <c r="AS477" s="22">
        <v>4</v>
      </c>
      <c r="AT477" s="27"/>
      <c r="AU477" s="27"/>
      <c r="AV477" s="27"/>
      <c r="AW477" s="27">
        <v>4</v>
      </c>
      <c r="AX477" s="21"/>
      <c r="AY477" s="21"/>
      <c r="AZ477" s="21"/>
      <c r="BA477" s="21">
        <v>4</v>
      </c>
      <c r="BB477" s="22"/>
      <c r="BC477" s="22"/>
      <c r="BD477" s="22"/>
      <c r="BE477" s="22">
        <v>4</v>
      </c>
      <c r="BF477" s="23"/>
      <c r="BG477" s="23"/>
      <c r="BH477" s="23"/>
      <c r="BI477" s="23">
        <v>4</v>
      </c>
      <c r="BJ477" s="24"/>
      <c r="BK477" s="24"/>
      <c r="BL477" s="24"/>
      <c r="BM477" s="24">
        <v>4</v>
      </c>
      <c r="BN477" s="25"/>
      <c r="BO477" s="25"/>
      <c r="BP477" s="25"/>
      <c r="BQ477" s="25">
        <v>4</v>
      </c>
      <c r="BR477" s="26"/>
      <c r="BS477" s="26"/>
      <c r="BT477" s="26"/>
      <c r="BU477" s="26">
        <v>4</v>
      </c>
    </row>
    <row r="478" spans="1:73">
      <c r="A478" s="17">
        <v>216</v>
      </c>
      <c r="B478" s="38">
        <v>16</v>
      </c>
      <c r="C478" s="767"/>
      <c r="D478" s="20">
        <v>1</v>
      </c>
      <c r="E478" s="20"/>
      <c r="F478" s="20"/>
      <c r="G478" s="20"/>
      <c r="H478" s="20"/>
      <c r="I478" s="20"/>
      <c r="J478" s="20">
        <v>1</v>
      </c>
      <c r="K478" s="20"/>
      <c r="L478" s="20"/>
      <c r="M478" s="20"/>
      <c r="N478" s="20"/>
      <c r="O478" s="20"/>
      <c r="P478" s="20"/>
      <c r="Q478" s="20"/>
      <c r="R478" s="21"/>
      <c r="S478" s="21"/>
      <c r="T478" s="21">
        <v>3</v>
      </c>
      <c r="U478" s="21"/>
      <c r="V478" s="22"/>
      <c r="W478" s="22"/>
      <c r="X478" s="22">
        <v>3</v>
      </c>
      <c r="Y478" s="22"/>
      <c r="Z478" s="23"/>
      <c r="AA478" s="23"/>
      <c r="AB478" s="23">
        <v>3</v>
      </c>
      <c r="AC478" s="23"/>
      <c r="AD478" s="24"/>
      <c r="AE478" s="24"/>
      <c r="AF478" s="24">
        <v>3</v>
      </c>
      <c r="AG478" s="24"/>
      <c r="AH478" s="25"/>
      <c r="AI478" s="25"/>
      <c r="AJ478" s="25">
        <v>3</v>
      </c>
      <c r="AK478" s="25"/>
      <c r="AL478" s="26"/>
      <c r="AM478" s="26"/>
      <c r="AN478" s="26">
        <v>3</v>
      </c>
      <c r="AO478" s="26"/>
      <c r="AP478" s="22"/>
      <c r="AQ478" s="22"/>
      <c r="AR478" s="22">
        <v>3</v>
      </c>
      <c r="AS478" s="22"/>
      <c r="AT478" s="27"/>
      <c r="AU478" s="27"/>
      <c r="AV478" s="27">
        <v>3</v>
      </c>
      <c r="AW478" s="27"/>
      <c r="AX478" s="21"/>
      <c r="AY478" s="21"/>
      <c r="AZ478" s="21">
        <v>3</v>
      </c>
      <c r="BA478" s="21"/>
      <c r="BB478" s="22"/>
      <c r="BC478" s="22"/>
      <c r="BD478" s="22">
        <v>3</v>
      </c>
      <c r="BE478" s="22"/>
      <c r="BF478" s="23"/>
      <c r="BG478" s="23"/>
      <c r="BH478" s="23"/>
      <c r="BI478" s="23">
        <v>4</v>
      </c>
      <c r="BJ478" s="24"/>
      <c r="BK478" s="24"/>
      <c r="BL478" s="24"/>
      <c r="BM478" s="24">
        <v>4</v>
      </c>
      <c r="BN478" s="25"/>
      <c r="BO478" s="25"/>
      <c r="BP478" s="25">
        <v>3</v>
      </c>
      <c r="BQ478" s="25"/>
      <c r="BR478" s="26"/>
      <c r="BS478" s="26"/>
      <c r="BT478" s="26">
        <v>3</v>
      </c>
      <c r="BU478" s="26"/>
    </row>
    <row r="479" spans="1:73">
      <c r="A479" s="17">
        <v>217</v>
      </c>
      <c r="B479" s="38">
        <v>17</v>
      </c>
      <c r="C479" s="767"/>
      <c r="D479" s="20"/>
      <c r="E479" s="20">
        <v>1</v>
      </c>
      <c r="F479" s="20"/>
      <c r="G479" s="20">
        <v>1</v>
      </c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1"/>
      <c r="S479" s="21"/>
      <c r="T479" s="21"/>
      <c r="U479" s="21">
        <v>4</v>
      </c>
      <c r="V479" s="22"/>
      <c r="W479" s="22"/>
      <c r="X479" s="22"/>
      <c r="Y479" s="22">
        <v>4</v>
      </c>
      <c r="Z479" s="23"/>
      <c r="AA479" s="23"/>
      <c r="AB479" s="23"/>
      <c r="AC479" s="23">
        <v>4</v>
      </c>
      <c r="AD479" s="24"/>
      <c r="AE479" s="24"/>
      <c r="AF479" s="24"/>
      <c r="AG479" s="24">
        <v>4</v>
      </c>
      <c r="AH479" s="25"/>
      <c r="AI479" s="25"/>
      <c r="AJ479" s="25"/>
      <c r="AK479" s="25">
        <v>4</v>
      </c>
      <c r="AL479" s="26"/>
      <c r="AM479" s="26"/>
      <c r="AN479" s="26"/>
      <c r="AO479" s="26">
        <v>4</v>
      </c>
      <c r="AP479" s="22"/>
      <c r="AQ479" s="22"/>
      <c r="AR479" s="22"/>
      <c r="AS479" s="22">
        <v>4</v>
      </c>
      <c r="AT479" s="27"/>
      <c r="AU479" s="27"/>
      <c r="AV479" s="27"/>
      <c r="AW479" s="27">
        <v>4</v>
      </c>
      <c r="AX479" s="21"/>
      <c r="AY479" s="21"/>
      <c r="AZ479" s="21"/>
      <c r="BA479" s="21">
        <v>4</v>
      </c>
      <c r="BB479" s="22"/>
      <c r="BC479" s="22"/>
      <c r="BD479" s="22"/>
      <c r="BE479" s="22">
        <v>4</v>
      </c>
      <c r="BF479" s="23"/>
      <c r="BG479" s="23"/>
      <c r="BH479" s="23"/>
      <c r="BI479" s="23">
        <v>4</v>
      </c>
      <c r="BJ479" s="24"/>
      <c r="BK479" s="24"/>
      <c r="BL479" s="24"/>
      <c r="BM479" s="24">
        <v>4</v>
      </c>
      <c r="BN479" s="25"/>
      <c r="BO479" s="25"/>
      <c r="BP479" s="25"/>
      <c r="BQ479" s="25">
        <v>4</v>
      </c>
      <c r="BR479" s="26"/>
      <c r="BS479" s="26"/>
      <c r="BT479" s="26"/>
      <c r="BU479" s="26">
        <v>4</v>
      </c>
    </row>
    <row r="480" spans="1:73">
      <c r="A480" s="17">
        <v>218</v>
      </c>
      <c r="B480" s="38">
        <v>18</v>
      </c>
      <c r="C480" s="767"/>
      <c r="D480" s="20"/>
      <c r="E480" s="20">
        <v>1</v>
      </c>
      <c r="F480" s="20"/>
      <c r="G480" s="20"/>
      <c r="H480" s="20"/>
      <c r="I480" s="20"/>
      <c r="J480" s="20">
        <v>1</v>
      </c>
      <c r="K480" s="20"/>
      <c r="L480" s="20"/>
      <c r="M480" s="20"/>
      <c r="N480" s="20"/>
      <c r="O480" s="20"/>
      <c r="P480" s="20"/>
      <c r="Q480" s="20"/>
      <c r="R480" s="21"/>
      <c r="S480" s="21"/>
      <c r="T480" s="21">
        <v>3</v>
      </c>
      <c r="U480" s="21"/>
      <c r="V480" s="22"/>
      <c r="W480" s="22"/>
      <c r="X480" s="22">
        <v>3</v>
      </c>
      <c r="Y480" s="22"/>
      <c r="Z480" s="23"/>
      <c r="AA480" s="23"/>
      <c r="AB480" s="23">
        <v>3</v>
      </c>
      <c r="AC480" s="23"/>
      <c r="AD480" s="24"/>
      <c r="AE480" s="24"/>
      <c r="AF480" s="24">
        <v>3</v>
      </c>
      <c r="AG480" s="24"/>
      <c r="AH480" s="25"/>
      <c r="AI480" s="25"/>
      <c r="AJ480" s="25">
        <v>3</v>
      </c>
      <c r="AK480" s="25"/>
      <c r="AL480" s="26"/>
      <c r="AM480" s="26"/>
      <c r="AN480" s="26">
        <v>3</v>
      </c>
      <c r="AO480" s="26"/>
      <c r="AP480" s="22"/>
      <c r="AQ480" s="22"/>
      <c r="AR480" s="22">
        <v>3</v>
      </c>
      <c r="AS480" s="22"/>
      <c r="AT480" s="27"/>
      <c r="AU480" s="27"/>
      <c r="AV480" s="27">
        <v>3</v>
      </c>
      <c r="AW480" s="27"/>
      <c r="AX480" s="21"/>
      <c r="AY480" s="21"/>
      <c r="AZ480" s="21">
        <v>3</v>
      </c>
      <c r="BA480" s="21"/>
      <c r="BB480" s="22"/>
      <c r="BC480" s="22"/>
      <c r="BD480" s="22">
        <v>3</v>
      </c>
      <c r="BE480" s="22"/>
      <c r="BF480" s="23"/>
      <c r="BG480" s="23"/>
      <c r="BH480" s="23">
        <v>3</v>
      </c>
      <c r="BI480" s="23"/>
      <c r="BJ480" s="24"/>
      <c r="BK480" s="24"/>
      <c r="BL480" s="24">
        <v>3</v>
      </c>
      <c r="BM480" s="24"/>
      <c r="BN480" s="25"/>
      <c r="BO480" s="25"/>
      <c r="BP480" s="25">
        <v>3</v>
      </c>
      <c r="BQ480" s="25"/>
      <c r="BR480" s="26"/>
      <c r="BS480" s="26"/>
      <c r="BT480" s="26">
        <v>3</v>
      </c>
      <c r="BU480" s="26"/>
    </row>
    <row r="481" spans="1:73">
      <c r="A481" s="17">
        <v>219</v>
      </c>
      <c r="B481" s="38">
        <v>19</v>
      </c>
      <c r="C481" s="767"/>
      <c r="D481" s="20">
        <v>1</v>
      </c>
      <c r="E481" s="20"/>
      <c r="F481" s="20"/>
      <c r="G481" s="20"/>
      <c r="H481" s="20"/>
      <c r="I481" s="20"/>
      <c r="J481" s="20">
        <v>1</v>
      </c>
      <c r="K481" s="20"/>
      <c r="L481" s="20"/>
      <c r="M481" s="20"/>
      <c r="N481" s="20"/>
      <c r="O481" s="20"/>
      <c r="P481" s="20"/>
      <c r="Q481" s="20"/>
      <c r="R481" s="21"/>
      <c r="S481" s="21"/>
      <c r="T481" s="21">
        <v>3</v>
      </c>
      <c r="U481" s="21"/>
      <c r="V481" s="22"/>
      <c r="W481" s="22"/>
      <c r="X481" s="22">
        <v>3</v>
      </c>
      <c r="Y481" s="22"/>
      <c r="Z481" s="23"/>
      <c r="AA481" s="23"/>
      <c r="AB481" s="23">
        <v>3</v>
      </c>
      <c r="AC481" s="23"/>
      <c r="AD481" s="24"/>
      <c r="AE481" s="24"/>
      <c r="AF481" s="24">
        <v>3</v>
      </c>
      <c r="AG481" s="24"/>
      <c r="AH481" s="25"/>
      <c r="AI481" s="25"/>
      <c r="AJ481" s="25">
        <v>3</v>
      </c>
      <c r="AK481" s="25"/>
      <c r="AL481" s="26"/>
      <c r="AM481" s="26"/>
      <c r="AN481" s="26">
        <v>3</v>
      </c>
      <c r="AO481" s="26"/>
      <c r="AP481" s="22"/>
      <c r="AQ481" s="22"/>
      <c r="AR481" s="22">
        <v>3</v>
      </c>
      <c r="AS481" s="22"/>
      <c r="AT481" s="27"/>
      <c r="AU481" s="27"/>
      <c r="AV481" s="27">
        <v>3</v>
      </c>
      <c r="AW481" s="27"/>
      <c r="AX481" s="21"/>
      <c r="AY481" s="21"/>
      <c r="AZ481" s="21">
        <v>3</v>
      </c>
      <c r="BA481" s="21"/>
      <c r="BB481" s="22"/>
      <c r="BC481" s="22"/>
      <c r="BD481" s="22">
        <v>3</v>
      </c>
      <c r="BE481" s="22"/>
      <c r="BF481" s="23"/>
      <c r="BG481" s="23"/>
      <c r="BH481" s="23"/>
      <c r="BI481" s="23">
        <v>4</v>
      </c>
      <c r="BJ481" s="24"/>
      <c r="BK481" s="24"/>
      <c r="BL481" s="24"/>
      <c r="BM481" s="24">
        <v>4</v>
      </c>
      <c r="BN481" s="25"/>
      <c r="BO481" s="25"/>
      <c r="BP481" s="25">
        <v>3</v>
      </c>
      <c r="BQ481" s="25"/>
      <c r="BR481" s="26"/>
      <c r="BS481" s="26"/>
      <c r="BT481" s="26">
        <v>3</v>
      </c>
      <c r="BU481" s="26"/>
    </row>
    <row r="482" spans="1:73">
      <c r="A482" s="17">
        <v>220</v>
      </c>
      <c r="B482" s="38">
        <v>20</v>
      </c>
      <c r="C482" s="767"/>
      <c r="D482" s="20"/>
      <c r="E482" s="20">
        <v>1</v>
      </c>
      <c r="F482" s="20"/>
      <c r="G482" s="20"/>
      <c r="H482" s="20">
        <v>1</v>
      </c>
      <c r="I482" s="20"/>
      <c r="J482" s="20"/>
      <c r="K482" s="20"/>
      <c r="L482" s="20"/>
      <c r="M482" s="20"/>
      <c r="N482" s="20"/>
      <c r="O482" s="20"/>
      <c r="P482" s="20"/>
      <c r="Q482" s="20"/>
      <c r="R482" s="21"/>
      <c r="S482" s="21"/>
      <c r="T482" s="21"/>
      <c r="U482" s="21">
        <v>4</v>
      </c>
      <c r="V482" s="22"/>
      <c r="W482" s="22"/>
      <c r="X482" s="22"/>
      <c r="Y482" s="22">
        <v>4</v>
      </c>
      <c r="Z482" s="23"/>
      <c r="AA482" s="23"/>
      <c r="AB482" s="23"/>
      <c r="AC482" s="23">
        <v>4</v>
      </c>
      <c r="AD482" s="24"/>
      <c r="AE482" s="24"/>
      <c r="AF482" s="24"/>
      <c r="AG482" s="24">
        <v>4</v>
      </c>
      <c r="AH482" s="25"/>
      <c r="AI482" s="25"/>
      <c r="AJ482" s="25"/>
      <c r="AK482" s="25">
        <v>4</v>
      </c>
      <c r="AL482" s="26"/>
      <c r="AM482" s="26"/>
      <c r="AN482" s="26"/>
      <c r="AO482" s="26">
        <v>4</v>
      </c>
      <c r="AP482" s="22"/>
      <c r="AQ482" s="22"/>
      <c r="AR482" s="22"/>
      <c r="AS482" s="22">
        <v>4</v>
      </c>
      <c r="AT482" s="27"/>
      <c r="AU482" s="27"/>
      <c r="AV482" s="27"/>
      <c r="AW482" s="27">
        <v>4</v>
      </c>
      <c r="AX482" s="21"/>
      <c r="AY482" s="21"/>
      <c r="AZ482" s="21"/>
      <c r="BA482" s="21">
        <v>4</v>
      </c>
      <c r="BB482" s="22"/>
      <c r="BC482" s="22"/>
      <c r="BD482" s="22"/>
      <c r="BE482" s="22">
        <v>4</v>
      </c>
      <c r="BF482" s="23"/>
      <c r="BG482" s="23"/>
      <c r="BH482" s="23"/>
      <c r="BI482" s="23">
        <v>4</v>
      </c>
      <c r="BJ482" s="24"/>
      <c r="BK482" s="24"/>
      <c r="BL482" s="24"/>
      <c r="BM482" s="24">
        <v>4</v>
      </c>
      <c r="BN482" s="25"/>
      <c r="BO482" s="25"/>
      <c r="BP482" s="25"/>
      <c r="BQ482" s="25">
        <v>4</v>
      </c>
      <c r="BR482" s="26"/>
      <c r="BS482" s="26"/>
      <c r="BT482" s="26"/>
      <c r="BU482" s="26">
        <v>4</v>
      </c>
    </row>
    <row r="483" spans="1:73">
      <c r="A483" s="17">
        <v>221</v>
      </c>
      <c r="B483" s="38">
        <v>21</v>
      </c>
      <c r="C483" s="767"/>
      <c r="D483" s="20"/>
      <c r="E483" s="20">
        <v>1</v>
      </c>
      <c r="F483" s="20"/>
      <c r="G483" s="20">
        <v>1</v>
      </c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1"/>
      <c r="S483" s="21"/>
      <c r="T483" s="21"/>
      <c r="U483" s="21">
        <v>4</v>
      </c>
      <c r="V483" s="22"/>
      <c r="W483" s="22"/>
      <c r="X483" s="22"/>
      <c r="Y483" s="22">
        <v>4</v>
      </c>
      <c r="Z483" s="23"/>
      <c r="AA483" s="23"/>
      <c r="AB483" s="23"/>
      <c r="AC483" s="23">
        <v>4</v>
      </c>
      <c r="AD483" s="24"/>
      <c r="AE483" s="24"/>
      <c r="AF483" s="24"/>
      <c r="AG483" s="24">
        <v>4</v>
      </c>
      <c r="AH483" s="25"/>
      <c r="AI483" s="25"/>
      <c r="AJ483" s="25"/>
      <c r="AK483" s="25">
        <v>4</v>
      </c>
      <c r="AL483" s="26"/>
      <c r="AM483" s="26"/>
      <c r="AN483" s="26"/>
      <c r="AO483" s="26">
        <v>4</v>
      </c>
      <c r="AP483" s="22"/>
      <c r="AQ483" s="22"/>
      <c r="AR483" s="22"/>
      <c r="AS483" s="22">
        <v>4</v>
      </c>
      <c r="AT483" s="27"/>
      <c r="AU483" s="27"/>
      <c r="AV483" s="27"/>
      <c r="AW483" s="27">
        <v>4</v>
      </c>
      <c r="AX483" s="21"/>
      <c r="AY483" s="21"/>
      <c r="AZ483" s="21"/>
      <c r="BA483" s="21">
        <v>4</v>
      </c>
      <c r="BB483" s="22"/>
      <c r="BC483" s="22"/>
      <c r="BD483" s="22"/>
      <c r="BE483" s="22">
        <v>4</v>
      </c>
      <c r="BF483" s="23"/>
      <c r="BG483" s="23"/>
      <c r="BH483" s="23"/>
      <c r="BI483" s="23">
        <v>4</v>
      </c>
      <c r="BJ483" s="24"/>
      <c r="BK483" s="24"/>
      <c r="BL483" s="24"/>
      <c r="BM483" s="24">
        <v>4</v>
      </c>
      <c r="BN483" s="25"/>
      <c r="BO483" s="25"/>
      <c r="BP483" s="25"/>
      <c r="BQ483" s="25">
        <v>4</v>
      </c>
      <c r="BR483" s="26"/>
      <c r="BS483" s="26"/>
      <c r="BT483" s="26"/>
      <c r="BU483" s="26">
        <v>4</v>
      </c>
    </row>
    <row r="484" spans="1:73">
      <c r="A484" s="17">
        <v>222</v>
      </c>
      <c r="B484" s="38">
        <v>22</v>
      </c>
      <c r="C484" s="767"/>
      <c r="D484" s="20">
        <v>1</v>
      </c>
      <c r="E484" s="20"/>
      <c r="F484" s="20"/>
      <c r="G484" s="20"/>
      <c r="H484" s="20"/>
      <c r="I484" s="20"/>
      <c r="J484" s="20">
        <v>1</v>
      </c>
      <c r="K484" s="20"/>
      <c r="L484" s="20"/>
      <c r="M484" s="20"/>
      <c r="N484" s="20"/>
      <c r="O484" s="20"/>
      <c r="P484" s="20"/>
      <c r="Q484" s="20"/>
      <c r="R484" s="21"/>
      <c r="S484" s="21"/>
      <c r="T484" s="21">
        <v>3</v>
      </c>
      <c r="U484" s="21"/>
      <c r="V484" s="22"/>
      <c r="W484" s="22"/>
      <c r="X484" s="22">
        <v>3</v>
      </c>
      <c r="Y484" s="22"/>
      <c r="Z484" s="23"/>
      <c r="AA484" s="23"/>
      <c r="AB484" s="23">
        <v>3</v>
      </c>
      <c r="AC484" s="23"/>
      <c r="AD484" s="24"/>
      <c r="AE484" s="24"/>
      <c r="AF484" s="24">
        <v>3</v>
      </c>
      <c r="AG484" s="24"/>
      <c r="AH484" s="25"/>
      <c r="AI484" s="25"/>
      <c r="AJ484" s="25">
        <v>3</v>
      </c>
      <c r="AK484" s="25"/>
      <c r="AL484" s="26"/>
      <c r="AM484" s="26"/>
      <c r="AN484" s="26">
        <v>3</v>
      </c>
      <c r="AO484" s="26"/>
      <c r="AP484" s="22"/>
      <c r="AQ484" s="22"/>
      <c r="AR484" s="22">
        <v>3</v>
      </c>
      <c r="AS484" s="22"/>
      <c r="AT484" s="27"/>
      <c r="AU484" s="27"/>
      <c r="AV484" s="27">
        <v>3</v>
      </c>
      <c r="AW484" s="27"/>
      <c r="AX484" s="21"/>
      <c r="AY484" s="21"/>
      <c r="AZ484" s="21">
        <v>3</v>
      </c>
      <c r="BA484" s="21"/>
      <c r="BB484" s="22"/>
      <c r="BC484" s="22"/>
      <c r="BD484" s="22">
        <v>3</v>
      </c>
      <c r="BE484" s="22"/>
      <c r="BF484" s="23"/>
      <c r="BG484" s="23"/>
      <c r="BH484" s="23">
        <v>3</v>
      </c>
      <c r="BI484" s="23"/>
      <c r="BJ484" s="24"/>
      <c r="BK484" s="24"/>
      <c r="BL484" s="24"/>
      <c r="BM484" s="24">
        <v>4</v>
      </c>
      <c r="BN484" s="25"/>
      <c r="BO484" s="25"/>
      <c r="BP484" s="25">
        <v>3</v>
      </c>
      <c r="BQ484" s="25"/>
      <c r="BR484" s="26"/>
      <c r="BS484" s="26"/>
      <c r="BT484" s="26">
        <v>3</v>
      </c>
      <c r="BU484" s="26"/>
    </row>
    <row r="485" spans="1:73">
      <c r="A485" s="17">
        <v>224</v>
      </c>
      <c r="B485" s="38">
        <v>23</v>
      </c>
      <c r="C485" s="767"/>
      <c r="D485" s="20"/>
      <c r="E485" s="20">
        <v>1</v>
      </c>
      <c r="F485" s="20"/>
      <c r="G485" s="20"/>
      <c r="H485" s="20">
        <v>1</v>
      </c>
      <c r="I485" s="20"/>
      <c r="J485" s="20"/>
      <c r="K485" s="20"/>
      <c r="L485" s="20"/>
      <c r="M485" s="20"/>
      <c r="N485" s="20"/>
      <c r="O485" s="20"/>
      <c r="P485" s="20"/>
      <c r="Q485" s="20"/>
      <c r="R485" s="21"/>
      <c r="S485" s="21"/>
      <c r="T485" s="21"/>
      <c r="U485" s="21">
        <v>4</v>
      </c>
      <c r="V485" s="22"/>
      <c r="W485" s="22"/>
      <c r="X485" s="22"/>
      <c r="Y485" s="22">
        <v>4</v>
      </c>
      <c r="Z485" s="23"/>
      <c r="AA485" s="23"/>
      <c r="AB485" s="23"/>
      <c r="AC485" s="23">
        <v>4</v>
      </c>
      <c r="AD485" s="24"/>
      <c r="AE485" s="24"/>
      <c r="AF485" s="24"/>
      <c r="AG485" s="24">
        <v>4</v>
      </c>
      <c r="AH485" s="25"/>
      <c r="AI485" s="25"/>
      <c r="AJ485" s="25"/>
      <c r="AK485" s="25">
        <v>4</v>
      </c>
      <c r="AL485" s="26"/>
      <c r="AM485" s="26"/>
      <c r="AN485" s="26"/>
      <c r="AO485" s="26">
        <v>4</v>
      </c>
      <c r="AP485" s="22"/>
      <c r="AQ485" s="22"/>
      <c r="AR485" s="22"/>
      <c r="AS485" s="22">
        <v>4</v>
      </c>
      <c r="AT485" s="27"/>
      <c r="AU485" s="27"/>
      <c r="AV485" s="27"/>
      <c r="AW485" s="27">
        <v>4</v>
      </c>
      <c r="AX485" s="21"/>
      <c r="AY485" s="21"/>
      <c r="AZ485" s="21"/>
      <c r="BA485" s="21">
        <v>4</v>
      </c>
      <c r="BB485" s="22"/>
      <c r="BC485" s="22"/>
      <c r="BD485" s="22"/>
      <c r="BE485" s="22">
        <v>4</v>
      </c>
      <c r="BF485" s="23"/>
      <c r="BG485" s="23"/>
      <c r="BH485" s="23"/>
      <c r="BI485" s="23">
        <v>4</v>
      </c>
      <c r="BJ485" s="24"/>
      <c r="BK485" s="24"/>
      <c r="BL485" s="24"/>
      <c r="BM485" s="24">
        <v>4</v>
      </c>
      <c r="BN485" s="25"/>
      <c r="BO485" s="25"/>
      <c r="BP485" s="25"/>
      <c r="BQ485" s="25">
        <v>4</v>
      </c>
      <c r="BR485" s="26"/>
      <c r="BS485" s="26"/>
      <c r="BT485" s="26"/>
      <c r="BU485" s="26">
        <v>4</v>
      </c>
    </row>
    <row r="486" spans="1:73">
      <c r="A486" s="17">
        <v>225</v>
      </c>
      <c r="B486" s="38">
        <v>24</v>
      </c>
      <c r="C486" s="767"/>
      <c r="D486" s="20">
        <v>1</v>
      </c>
      <c r="E486" s="20"/>
      <c r="F486" s="20"/>
      <c r="G486" s="20">
        <v>1</v>
      </c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1"/>
      <c r="S486" s="21"/>
      <c r="T486" s="21"/>
      <c r="U486" s="21">
        <v>4</v>
      </c>
      <c r="V486" s="22"/>
      <c r="W486" s="22"/>
      <c r="X486" s="22">
        <v>3</v>
      </c>
      <c r="Y486" s="22"/>
      <c r="Z486" s="23"/>
      <c r="AA486" s="23"/>
      <c r="AB486" s="23"/>
      <c r="AC486" s="23">
        <v>4</v>
      </c>
      <c r="AD486" s="24"/>
      <c r="AE486" s="24"/>
      <c r="AF486" s="24"/>
      <c r="AG486" s="24">
        <v>4</v>
      </c>
      <c r="AH486" s="25"/>
      <c r="AI486" s="25"/>
      <c r="AJ486" s="25"/>
      <c r="AK486" s="25">
        <v>4</v>
      </c>
      <c r="AL486" s="26"/>
      <c r="AM486" s="26"/>
      <c r="AN486" s="26"/>
      <c r="AO486" s="26">
        <v>4</v>
      </c>
      <c r="AP486" s="22"/>
      <c r="AQ486" s="22"/>
      <c r="AR486" s="22">
        <v>3</v>
      </c>
      <c r="AS486" s="22"/>
      <c r="AT486" s="27"/>
      <c r="AU486" s="27"/>
      <c r="AV486" s="27">
        <v>3</v>
      </c>
      <c r="AW486" s="27"/>
      <c r="AX486" s="21"/>
      <c r="AY486" s="21"/>
      <c r="AZ486" s="21"/>
      <c r="BA486" s="21">
        <v>4</v>
      </c>
      <c r="BB486" s="22"/>
      <c r="BC486" s="22"/>
      <c r="BD486" s="22">
        <v>3</v>
      </c>
      <c r="BE486" s="22"/>
      <c r="BF486" s="23"/>
      <c r="BG486" s="23"/>
      <c r="BH486" s="23"/>
      <c r="BI486" s="23">
        <v>4</v>
      </c>
      <c r="BJ486" s="24"/>
      <c r="BK486" s="24"/>
      <c r="BL486" s="24"/>
      <c r="BM486" s="24">
        <v>4</v>
      </c>
      <c r="BN486" s="25"/>
      <c r="BO486" s="25"/>
      <c r="BP486" s="25"/>
      <c r="BQ486" s="25">
        <v>4</v>
      </c>
      <c r="BR486" s="26"/>
      <c r="BS486" s="26"/>
      <c r="BT486" s="26">
        <v>3</v>
      </c>
      <c r="BU486" s="26"/>
    </row>
    <row r="487" spans="1:73">
      <c r="A487" s="17">
        <v>226</v>
      </c>
      <c r="B487" s="38">
        <v>25</v>
      </c>
      <c r="C487" s="767"/>
      <c r="D487" s="20"/>
      <c r="E487" s="20">
        <v>1</v>
      </c>
      <c r="F487" s="20"/>
      <c r="G487" s="20"/>
      <c r="H487" s="20"/>
      <c r="I487" s="20"/>
      <c r="J487" s="20">
        <v>1</v>
      </c>
      <c r="K487" s="20"/>
      <c r="L487" s="20"/>
      <c r="M487" s="20"/>
      <c r="N487" s="20"/>
      <c r="O487" s="20"/>
      <c r="P487" s="20"/>
      <c r="Q487" s="20"/>
      <c r="R487" s="21"/>
      <c r="S487" s="21"/>
      <c r="T487" s="21">
        <v>3</v>
      </c>
      <c r="U487" s="21"/>
      <c r="V487" s="22"/>
      <c r="W487" s="22"/>
      <c r="X487" s="22">
        <v>3</v>
      </c>
      <c r="Y487" s="22"/>
      <c r="Z487" s="23"/>
      <c r="AA487" s="23"/>
      <c r="AB487" s="23">
        <v>3</v>
      </c>
      <c r="AC487" s="23"/>
      <c r="AD487" s="24"/>
      <c r="AE487" s="24"/>
      <c r="AF487" s="24">
        <v>3</v>
      </c>
      <c r="AG487" s="24"/>
      <c r="AH487" s="25"/>
      <c r="AI487" s="25"/>
      <c r="AJ487" s="25">
        <v>3</v>
      </c>
      <c r="AK487" s="25"/>
      <c r="AL487" s="26"/>
      <c r="AM487" s="26"/>
      <c r="AN487" s="26">
        <v>3</v>
      </c>
      <c r="AO487" s="26"/>
      <c r="AP487" s="22"/>
      <c r="AQ487" s="22"/>
      <c r="AR487" s="22">
        <v>3</v>
      </c>
      <c r="AS487" s="22"/>
      <c r="AT487" s="27"/>
      <c r="AU487" s="27"/>
      <c r="AV487" s="27">
        <v>3</v>
      </c>
      <c r="AW487" s="27"/>
      <c r="AX487" s="21"/>
      <c r="AY487" s="21"/>
      <c r="AZ487" s="21">
        <v>3</v>
      </c>
      <c r="BA487" s="21"/>
      <c r="BB487" s="22"/>
      <c r="BC487" s="22"/>
      <c r="BD487" s="22">
        <v>3</v>
      </c>
      <c r="BE487" s="22"/>
      <c r="BF487" s="23"/>
      <c r="BG487" s="23"/>
      <c r="BH487" s="23">
        <v>3</v>
      </c>
      <c r="BI487" s="23"/>
      <c r="BJ487" s="24"/>
      <c r="BK487" s="24"/>
      <c r="BL487" s="24">
        <v>3</v>
      </c>
      <c r="BM487" s="24"/>
      <c r="BN487" s="25"/>
      <c r="BO487" s="25"/>
      <c r="BP487" s="25">
        <v>3</v>
      </c>
      <c r="BQ487" s="25"/>
      <c r="BR487" s="26"/>
      <c r="BS487" s="26"/>
      <c r="BT487" s="26">
        <v>3</v>
      </c>
      <c r="BU487" s="26"/>
    </row>
    <row r="488" spans="1:73">
      <c r="A488" s="17">
        <v>227</v>
      </c>
      <c r="B488" s="38">
        <v>26</v>
      </c>
      <c r="C488" s="767"/>
      <c r="D488" s="20"/>
      <c r="E488" s="20">
        <v>1</v>
      </c>
      <c r="F488" s="20">
        <v>1</v>
      </c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1"/>
      <c r="S488" s="21"/>
      <c r="T488" s="21">
        <v>3</v>
      </c>
      <c r="U488" s="21"/>
      <c r="V488" s="22"/>
      <c r="W488" s="22"/>
      <c r="X488" s="22">
        <v>3</v>
      </c>
      <c r="Y488" s="22"/>
      <c r="Z488" s="23"/>
      <c r="AA488" s="23"/>
      <c r="AB488" s="23">
        <v>3</v>
      </c>
      <c r="AC488" s="23"/>
      <c r="AD488" s="24"/>
      <c r="AE488" s="24"/>
      <c r="AF488" s="24">
        <v>3</v>
      </c>
      <c r="AG488" s="24"/>
      <c r="AH488" s="25"/>
      <c r="AI488" s="25"/>
      <c r="AJ488" s="25">
        <v>3</v>
      </c>
      <c r="AK488" s="25"/>
      <c r="AL488" s="26"/>
      <c r="AM488" s="26"/>
      <c r="AN488" s="26">
        <v>3</v>
      </c>
      <c r="AO488" s="26"/>
      <c r="AP488" s="22"/>
      <c r="AQ488" s="22"/>
      <c r="AR488" s="22">
        <v>3</v>
      </c>
      <c r="AS488" s="22"/>
      <c r="AT488" s="27"/>
      <c r="AU488" s="27"/>
      <c r="AV488" s="27">
        <v>3</v>
      </c>
      <c r="AW488" s="27"/>
      <c r="AX488" s="21"/>
      <c r="AY488" s="21"/>
      <c r="AZ488" s="21">
        <v>3</v>
      </c>
      <c r="BA488" s="21"/>
      <c r="BB488" s="22"/>
      <c r="BC488" s="22"/>
      <c r="BD488" s="22">
        <v>3</v>
      </c>
      <c r="BE488" s="22"/>
      <c r="BF488" s="23"/>
      <c r="BG488" s="23"/>
      <c r="BH488" s="23">
        <v>3</v>
      </c>
      <c r="BI488" s="23"/>
      <c r="BJ488" s="24"/>
      <c r="BK488" s="24"/>
      <c r="BL488" s="24">
        <v>3</v>
      </c>
      <c r="BM488" s="24"/>
      <c r="BN488" s="25"/>
      <c r="BO488" s="25"/>
      <c r="BP488" s="25">
        <v>3</v>
      </c>
      <c r="BQ488" s="25"/>
      <c r="BR488" s="26"/>
      <c r="BS488" s="26"/>
      <c r="BT488" s="26">
        <v>3</v>
      </c>
      <c r="BU488" s="26"/>
    </row>
    <row r="489" spans="1:73">
      <c r="A489" s="17">
        <v>228</v>
      </c>
      <c r="B489" s="38">
        <v>27</v>
      </c>
      <c r="C489" s="767"/>
      <c r="D489" s="20"/>
      <c r="E489" s="20">
        <v>1</v>
      </c>
      <c r="F489" s="20"/>
      <c r="G489" s="20"/>
      <c r="H489" s="20">
        <v>1</v>
      </c>
      <c r="I489" s="20"/>
      <c r="J489" s="20"/>
      <c r="K489" s="20"/>
      <c r="L489" s="20"/>
      <c r="M489" s="20"/>
      <c r="N489" s="20"/>
      <c r="O489" s="20"/>
      <c r="P489" s="20"/>
      <c r="Q489" s="20"/>
      <c r="R489" s="21"/>
      <c r="S489" s="21"/>
      <c r="T489" s="21"/>
      <c r="U489" s="21">
        <v>4</v>
      </c>
      <c r="V489" s="22"/>
      <c r="W489" s="22"/>
      <c r="X489" s="22"/>
      <c r="Y489" s="22">
        <v>4</v>
      </c>
      <c r="Z489" s="23"/>
      <c r="AA489" s="23"/>
      <c r="AB489" s="23"/>
      <c r="AC489" s="23">
        <v>4</v>
      </c>
      <c r="AD489" s="24"/>
      <c r="AE489" s="24"/>
      <c r="AF489" s="24"/>
      <c r="AG489" s="24">
        <v>4</v>
      </c>
      <c r="AH489" s="25"/>
      <c r="AI489" s="25"/>
      <c r="AJ489" s="25"/>
      <c r="AK489" s="25">
        <v>4</v>
      </c>
      <c r="AL489" s="26"/>
      <c r="AM489" s="26"/>
      <c r="AN489" s="26"/>
      <c r="AO489" s="26">
        <v>4</v>
      </c>
      <c r="AP489" s="22"/>
      <c r="AQ489" s="22"/>
      <c r="AR489" s="22"/>
      <c r="AS489" s="22">
        <v>4</v>
      </c>
      <c r="AT489" s="27"/>
      <c r="AU489" s="27"/>
      <c r="AV489" s="27"/>
      <c r="AW489" s="27">
        <v>4</v>
      </c>
      <c r="AX489" s="21"/>
      <c r="AY489" s="21"/>
      <c r="AZ489" s="21"/>
      <c r="BA489" s="21">
        <v>4</v>
      </c>
      <c r="BB489" s="22"/>
      <c r="BC489" s="22"/>
      <c r="BD489" s="22"/>
      <c r="BE489" s="22">
        <v>4</v>
      </c>
      <c r="BF489" s="23"/>
      <c r="BG489" s="23"/>
      <c r="BH489" s="23"/>
      <c r="BI489" s="23">
        <v>4</v>
      </c>
      <c r="BJ489" s="24"/>
      <c r="BK489" s="24"/>
      <c r="BL489" s="24"/>
      <c r="BM489" s="24">
        <v>4</v>
      </c>
      <c r="BN489" s="25"/>
      <c r="BO489" s="25"/>
      <c r="BP489" s="25"/>
      <c r="BQ489" s="25">
        <v>4</v>
      </c>
      <c r="BR489" s="26"/>
      <c r="BS489" s="26"/>
      <c r="BT489" s="26"/>
      <c r="BU489" s="26">
        <v>4</v>
      </c>
    </row>
    <row r="490" spans="1:73">
      <c r="A490" s="17">
        <v>229</v>
      </c>
      <c r="B490" s="38">
        <v>28</v>
      </c>
      <c r="C490" s="767"/>
      <c r="D490" s="20">
        <v>1</v>
      </c>
      <c r="E490" s="20"/>
      <c r="F490" s="20"/>
      <c r="G490" s="20"/>
      <c r="H490" s="20">
        <v>1</v>
      </c>
      <c r="I490" s="20"/>
      <c r="J490" s="20"/>
      <c r="K490" s="20"/>
      <c r="L490" s="20"/>
      <c r="M490" s="20"/>
      <c r="N490" s="20"/>
      <c r="O490" s="20"/>
      <c r="P490" s="20"/>
      <c r="Q490" s="20"/>
      <c r="R490" s="21"/>
      <c r="S490" s="21"/>
      <c r="T490" s="21">
        <v>3</v>
      </c>
      <c r="U490" s="21"/>
      <c r="V490" s="22"/>
      <c r="W490" s="22"/>
      <c r="X490" s="22">
        <v>3</v>
      </c>
      <c r="Y490" s="22"/>
      <c r="Z490" s="23"/>
      <c r="AA490" s="23"/>
      <c r="AB490" s="23">
        <v>3</v>
      </c>
      <c r="AC490" s="23"/>
      <c r="AD490" s="24"/>
      <c r="AE490" s="24"/>
      <c r="AF490" s="24">
        <v>3</v>
      </c>
      <c r="AG490" s="24"/>
      <c r="AH490" s="25"/>
      <c r="AI490" s="25"/>
      <c r="AJ490" s="25">
        <v>3</v>
      </c>
      <c r="AK490" s="25"/>
      <c r="AL490" s="26"/>
      <c r="AM490" s="26"/>
      <c r="AN490" s="26">
        <v>3</v>
      </c>
      <c r="AO490" s="26"/>
      <c r="AP490" s="22"/>
      <c r="AQ490" s="22"/>
      <c r="AR490" s="22">
        <v>3</v>
      </c>
      <c r="AS490" s="22"/>
      <c r="AT490" s="27"/>
      <c r="AU490" s="27"/>
      <c r="AV490" s="27">
        <v>3</v>
      </c>
      <c r="AW490" s="27"/>
      <c r="AX490" s="21"/>
      <c r="AY490" s="21"/>
      <c r="AZ490" s="21">
        <v>3</v>
      </c>
      <c r="BA490" s="21"/>
      <c r="BB490" s="22"/>
      <c r="BC490" s="22"/>
      <c r="BD490" s="22">
        <v>3</v>
      </c>
      <c r="BE490" s="22"/>
      <c r="BF490" s="23"/>
      <c r="BG490" s="23"/>
      <c r="BH490" s="23">
        <v>3</v>
      </c>
      <c r="BI490" s="23"/>
      <c r="BJ490" s="24"/>
      <c r="BK490" s="24"/>
      <c r="BL490" s="24"/>
      <c r="BM490" s="24">
        <v>4</v>
      </c>
      <c r="BN490" s="25"/>
      <c r="BO490" s="25"/>
      <c r="BP490" s="25">
        <v>3</v>
      </c>
      <c r="BQ490" s="25"/>
      <c r="BR490" s="26"/>
      <c r="BS490" s="26"/>
      <c r="BT490" s="26">
        <v>3</v>
      </c>
      <c r="BU490" s="26"/>
    </row>
    <row r="491" spans="1:73">
      <c r="A491" s="17">
        <v>230</v>
      </c>
      <c r="B491" s="38">
        <v>29</v>
      </c>
      <c r="C491" s="767"/>
      <c r="D491" s="20"/>
      <c r="E491" s="20">
        <v>1</v>
      </c>
      <c r="F491" s="20"/>
      <c r="G491" s="20">
        <v>1</v>
      </c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1"/>
      <c r="S491" s="21"/>
      <c r="T491" s="21"/>
      <c r="U491" s="21">
        <v>4</v>
      </c>
      <c r="V491" s="22"/>
      <c r="W491" s="22"/>
      <c r="X491" s="22"/>
      <c r="Y491" s="22">
        <v>4</v>
      </c>
      <c r="Z491" s="23"/>
      <c r="AA491" s="23"/>
      <c r="AB491" s="23"/>
      <c r="AC491" s="23">
        <v>4</v>
      </c>
      <c r="AD491" s="24"/>
      <c r="AE491" s="24"/>
      <c r="AF491" s="24"/>
      <c r="AG491" s="24">
        <v>4</v>
      </c>
      <c r="AH491" s="25"/>
      <c r="AI491" s="25"/>
      <c r="AJ491" s="25"/>
      <c r="AK491" s="25">
        <v>4</v>
      </c>
      <c r="AL491" s="26"/>
      <c r="AM491" s="26"/>
      <c r="AN491" s="26"/>
      <c r="AO491" s="26">
        <v>4</v>
      </c>
      <c r="AP491" s="22"/>
      <c r="AQ491" s="22"/>
      <c r="AR491" s="22"/>
      <c r="AS491" s="22">
        <v>4</v>
      </c>
      <c r="AT491" s="27"/>
      <c r="AU491" s="27"/>
      <c r="AV491" s="27"/>
      <c r="AW491" s="27">
        <v>4</v>
      </c>
      <c r="AX491" s="21"/>
      <c r="AY491" s="21"/>
      <c r="AZ491" s="21"/>
      <c r="BA491" s="21">
        <v>4</v>
      </c>
      <c r="BB491" s="22"/>
      <c r="BC491" s="22"/>
      <c r="BD491" s="22"/>
      <c r="BE491" s="22">
        <v>4</v>
      </c>
      <c r="BF491" s="23"/>
      <c r="BG491" s="23"/>
      <c r="BH491" s="23"/>
      <c r="BI491" s="23">
        <v>4</v>
      </c>
      <c r="BJ491" s="24"/>
      <c r="BK491" s="24"/>
      <c r="BL491" s="24"/>
      <c r="BM491" s="24">
        <v>4</v>
      </c>
      <c r="BN491" s="25"/>
      <c r="BO491" s="25"/>
      <c r="BP491" s="25"/>
      <c r="BQ491" s="25">
        <v>4</v>
      </c>
      <c r="BR491" s="26"/>
      <c r="BS491" s="26"/>
      <c r="BT491" s="26"/>
      <c r="BU491" s="26">
        <v>4</v>
      </c>
    </row>
    <row r="492" spans="1:73">
      <c r="A492" s="17">
        <v>231</v>
      </c>
      <c r="B492" s="38">
        <v>30</v>
      </c>
      <c r="C492" s="767"/>
      <c r="D492" s="20"/>
      <c r="E492" s="20">
        <v>1</v>
      </c>
      <c r="F492" s="20"/>
      <c r="G492" s="20"/>
      <c r="H492" s="20">
        <v>1</v>
      </c>
      <c r="I492" s="20"/>
      <c r="J492" s="20"/>
      <c r="K492" s="20"/>
      <c r="L492" s="20"/>
      <c r="M492" s="20"/>
      <c r="N492" s="20"/>
      <c r="O492" s="20"/>
      <c r="P492" s="20"/>
      <c r="Q492" s="20"/>
      <c r="R492" s="21"/>
      <c r="S492" s="21"/>
      <c r="T492" s="21"/>
      <c r="U492" s="21">
        <v>4</v>
      </c>
      <c r="V492" s="22"/>
      <c r="W492" s="22"/>
      <c r="X492" s="22"/>
      <c r="Y492" s="22">
        <v>4</v>
      </c>
      <c r="Z492" s="23"/>
      <c r="AA492" s="23"/>
      <c r="AB492" s="23"/>
      <c r="AC492" s="23">
        <v>4</v>
      </c>
      <c r="AD492" s="24"/>
      <c r="AE492" s="24"/>
      <c r="AF492" s="24"/>
      <c r="AG492" s="24">
        <v>4</v>
      </c>
      <c r="AH492" s="25"/>
      <c r="AI492" s="25"/>
      <c r="AJ492" s="25"/>
      <c r="AK492" s="25">
        <v>4</v>
      </c>
      <c r="AL492" s="26"/>
      <c r="AM492" s="26"/>
      <c r="AN492" s="26"/>
      <c r="AO492" s="26">
        <v>4</v>
      </c>
      <c r="AP492" s="22"/>
      <c r="AQ492" s="22"/>
      <c r="AR492" s="22"/>
      <c r="AS492" s="22">
        <v>4</v>
      </c>
      <c r="AT492" s="27"/>
      <c r="AU492" s="27"/>
      <c r="AV492" s="27"/>
      <c r="AW492" s="27">
        <v>4</v>
      </c>
      <c r="AX492" s="21"/>
      <c r="AY492" s="21"/>
      <c r="AZ492" s="21"/>
      <c r="BA492" s="21">
        <v>4</v>
      </c>
      <c r="BB492" s="22"/>
      <c r="BC492" s="22"/>
      <c r="BD492" s="22"/>
      <c r="BE492" s="22">
        <v>4</v>
      </c>
      <c r="BF492" s="23"/>
      <c r="BG492" s="23"/>
      <c r="BH492" s="23">
        <v>3</v>
      </c>
      <c r="BI492" s="23"/>
      <c r="BJ492" s="24"/>
      <c r="BK492" s="24"/>
      <c r="BL492" s="24"/>
      <c r="BM492" s="24">
        <v>4</v>
      </c>
      <c r="BN492" s="25"/>
      <c r="BO492" s="25"/>
      <c r="BP492" s="25"/>
      <c r="BQ492" s="25">
        <v>4</v>
      </c>
      <c r="BR492" s="26"/>
      <c r="BS492" s="26"/>
      <c r="BT492" s="26">
        <v>3</v>
      </c>
      <c r="BU492" s="26"/>
    </row>
    <row r="493" spans="1:73">
      <c r="A493" s="17">
        <v>232</v>
      </c>
      <c r="B493" s="38">
        <v>31</v>
      </c>
      <c r="C493" s="767"/>
      <c r="D493" s="20"/>
      <c r="E493" s="20">
        <v>1</v>
      </c>
      <c r="F493" s="20"/>
      <c r="G493" s="20">
        <v>1</v>
      </c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1"/>
      <c r="S493" s="21"/>
      <c r="T493" s="21"/>
      <c r="U493" s="21">
        <v>4</v>
      </c>
      <c r="V493" s="22"/>
      <c r="W493" s="22"/>
      <c r="X493" s="22"/>
      <c r="Y493" s="22">
        <v>4</v>
      </c>
      <c r="Z493" s="23"/>
      <c r="AA493" s="23"/>
      <c r="AB493" s="23"/>
      <c r="AC493" s="23">
        <v>4</v>
      </c>
      <c r="AD493" s="24"/>
      <c r="AE493" s="24"/>
      <c r="AF493" s="24"/>
      <c r="AG493" s="24">
        <v>4</v>
      </c>
      <c r="AH493" s="25"/>
      <c r="AI493" s="25"/>
      <c r="AJ493" s="25"/>
      <c r="AK493" s="25">
        <v>4</v>
      </c>
      <c r="AL493" s="26"/>
      <c r="AM493" s="26"/>
      <c r="AN493" s="26"/>
      <c r="AO493" s="26">
        <v>4</v>
      </c>
      <c r="AP493" s="22"/>
      <c r="AQ493" s="22"/>
      <c r="AR493" s="22"/>
      <c r="AS493" s="22">
        <v>4</v>
      </c>
      <c r="AT493" s="27"/>
      <c r="AU493" s="27"/>
      <c r="AV493" s="27"/>
      <c r="AW493" s="27">
        <v>4</v>
      </c>
      <c r="AX493" s="21"/>
      <c r="AY493" s="21"/>
      <c r="AZ493" s="21"/>
      <c r="BA493" s="21">
        <v>4</v>
      </c>
      <c r="BB493" s="22"/>
      <c r="BC493" s="22"/>
      <c r="BD493" s="22"/>
      <c r="BE493" s="22">
        <v>4</v>
      </c>
      <c r="BF493" s="23"/>
      <c r="BG493" s="23"/>
      <c r="BH493" s="23"/>
      <c r="BI493" s="23">
        <v>4</v>
      </c>
      <c r="BJ493" s="24"/>
      <c r="BK493" s="24"/>
      <c r="BL493" s="24"/>
      <c r="BM493" s="24">
        <v>4</v>
      </c>
      <c r="BN493" s="25"/>
      <c r="BO493" s="25"/>
      <c r="BP493" s="25"/>
      <c r="BQ493" s="25">
        <v>4</v>
      </c>
      <c r="BR493" s="26"/>
      <c r="BS493" s="26"/>
      <c r="BT493" s="26"/>
      <c r="BU493" s="26">
        <v>4</v>
      </c>
    </row>
    <row r="494" spans="1:73">
      <c r="A494" s="17">
        <v>233</v>
      </c>
      <c r="B494" s="38">
        <v>32</v>
      </c>
      <c r="C494" s="767"/>
      <c r="D494" s="20">
        <v>1</v>
      </c>
      <c r="E494" s="20"/>
      <c r="F494" s="20"/>
      <c r="G494" s="20"/>
      <c r="H494" s="20"/>
      <c r="I494" s="20"/>
      <c r="J494" s="20">
        <v>1</v>
      </c>
      <c r="K494" s="20"/>
      <c r="L494" s="20"/>
      <c r="M494" s="20"/>
      <c r="N494" s="20"/>
      <c r="O494" s="20"/>
      <c r="P494" s="20"/>
      <c r="Q494" s="20"/>
      <c r="R494" s="21"/>
      <c r="S494" s="21"/>
      <c r="T494" s="21">
        <v>3</v>
      </c>
      <c r="U494" s="21"/>
      <c r="V494" s="22"/>
      <c r="W494" s="22"/>
      <c r="X494" s="22">
        <v>3</v>
      </c>
      <c r="Y494" s="22"/>
      <c r="Z494" s="23"/>
      <c r="AA494" s="23"/>
      <c r="AB494" s="23">
        <v>3</v>
      </c>
      <c r="AC494" s="23"/>
      <c r="AD494" s="24"/>
      <c r="AE494" s="24"/>
      <c r="AF494" s="24">
        <v>3</v>
      </c>
      <c r="AG494" s="24"/>
      <c r="AH494" s="25"/>
      <c r="AI494" s="25"/>
      <c r="AJ494" s="25">
        <v>3</v>
      </c>
      <c r="AK494" s="25"/>
      <c r="AL494" s="26"/>
      <c r="AM494" s="26"/>
      <c r="AN494" s="26">
        <v>3</v>
      </c>
      <c r="AO494" s="26"/>
      <c r="AP494" s="22"/>
      <c r="AQ494" s="22"/>
      <c r="AR494" s="22">
        <v>3</v>
      </c>
      <c r="AS494" s="22"/>
      <c r="AT494" s="27"/>
      <c r="AU494" s="27"/>
      <c r="AV494" s="27">
        <v>3</v>
      </c>
      <c r="AW494" s="27"/>
      <c r="AX494" s="21"/>
      <c r="AY494" s="21"/>
      <c r="AZ494" s="21">
        <v>3</v>
      </c>
      <c r="BA494" s="21"/>
      <c r="BB494" s="22"/>
      <c r="BC494" s="22"/>
      <c r="BD494" s="22">
        <v>3</v>
      </c>
      <c r="BE494" s="22"/>
      <c r="BF494" s="23"/>
      <c r="BG494" s="23"/>
      <c r="BH494" s="23"/>
      <c r="BI494" s="23">
        <v>4</v>
      </c>
      <c r="BJ494" s="24"/>
      <c r="BK494" s="24"/>
      <c r="BL494" s="24"/>
      <c r="BM494" s="24">
        <v>4</v>
      </c>
      <c r="BN494" s="25"/>
      <c r="BO494" s="25"/>
      <c r="BP494" s="25">
        <v>3</v>
      </c>
      <c r="BQ494" s="25"/>
      <c r="BR494" s="26"/>
      <c r="BS494" s="26"/>
      <c r="BT494" s="26">
        <v>3</v>
      </c>
      <c r="BU494" s="26"/>
    </row>
    <row r="495" spans="1:73">
      <c r="A495" s="17"/>
      <c r="B495" s="38">
        <v>33</v>
      </c>
      <c r="C495" s="767"/>
      <c r="D495" s="20"/>
      <c r="E495" s="20">
        <v>1</v>
      </c>
      <c r="F495" s="20">
        <v>1</v>
      </c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1"/>
      <c r="S495" s="21"/>
      <c r="T495" s="21">
        <v>3</v>
      </c>
      <c r="U495" s="21"/>
      <c r="V495" s="22"/>
      <c r="W495" s="22"/>
      <c r="X495" s="22">
        <v>3</v>
      </c>
      <c r="Y495" s="22"/>
      <c r="Z495" s="23"/>
      <c r="AA495" s="23"/>
      <c r="AB495" s="23">
        <v>3</v>
      </c>
      <c r="AC495" s="23"/>
      <c r="AD495" s="24"/>
      <c r="AE495" s="24"/>
      <c r="AF495" s="24">
        <v>3</v>
      </c>
      <c r="AG495" s="24"/>
      <c r="AH495" s="25"/>
      <c r="AI495" s="25"/>
      <c r="AJ495" s="25">
        <v>3</v>
      </c>
      <c r="AK495" s="25"/>
      <c r="AL495" s="26"/>
      <c r="AM495" s="26"/>
      <c r="AN495" s="26">
        <v>3</v>
      </c>
      <c r="AO495" s="26"/>
      <c r="AP495" s="22"/>
      <c r="AQ495" s="22"/>
      <c r="AR495" s="22">
        <v>3</v>
      </c>
      <c r="AS495" s="22"/>
      <c r="AT495" s="27"/>
      <c r="AU495" s="27"/>
      <c r="AV495" s="27">
        <v>3</v>
      </c>
      <c r="AW495" s="27"/>
      <c r="AX495" s="21"/>
      <c r="AY495" s="21"/>
      <c r="AZ495" s="21">
        <v>3</v>
      </c>
      <c r="BA495" s="21"/>
      <c r="BB495" s="22"/>
      <c r="BC495" s="22"/>
      <c r="BD495" s="22">
        <v>3</v>
      </c>
      <c r="BE495" s="22"/>
      <c r="BF495" s="23"/>
      <c r="BG495" s="23"/>
      <c r="BH495" s="23">
        <v>3</v>
      </c>
      <c r="BI495" s="23"/>
      <c r="BJ495" s="24"/>
      <c r="BK495" s="24"/>
      <c r="BL495" s="24">
        <v>3</v>
      </c>
      <c r="BM495" s="24"/>
      <c r="BN495" s="25"/>
      <c r="BO495" s="25"/>
      <c r="BP495" s="25">
        <v>3</v>
      </c>
      <c r="BQ495" s="25"/>
      <c r="BR495" s="26"/>
      <c r="BS495" s="26"/>
      <c r="BT495" s="26">
        <v>3</v>
      </c>
      <c r="BU495" s="26"/>
    </row>
    <row r="496" spans="1:73">
      <c r="A496" s="346">
        <v>234</v>
      </c>
      <c r="B496" s="368">
        <v>34</v>
      </c>
      <c r="C496" s="767"/>
      <c r="D496" s="348"/>
      <c r="E496" s="348">
        <v>1</v>
      </c>
      <c r="F496" s="348">
        <v>1</v>
      </c>
      <c r="G496" s="348"/>
      <c r="H496" s="348"/>
      <c r="I496" s="348"/>
      <c r="J496" s="348"/>
      <c r="K496" s="348"/>
      <c r="L496" s="348"/>
      <c r="M496" s="348"/>
      <c r="N496" s="348"/>
      <c r="O496" s="348"/>
      <c r="P496" s="348"/>
      <c r="Q496" s="348"/>
      <c r="R496" s="349"/>
      <c r="S496" s="349"/>
      <c r="T496" s="349">
        <v>3</v>
      </c>
      <c r="U496" s="349"/>
      <c r="V496" s="350"/>
      <c r="W496" s="350"/>
      <c r="X496" s="350">
        <v>3</v>
      </c>
      <c r="Y496" s="350"/>
      <c r="Z496" s="351"/>
      <c r="AA496" s="351"/>
      <c r="AB496" s="351">
        <v>3</v>
      </c>
      <c r="AC496" s="351"/>
      <c r="AD496" s="352"/>
      <c r="AE496" s="352"/>
      <c r="AF496" s="352">
        <v>3</v>
      </c>
      <c r="AG496" s="352"/>
      <c r="AH496" s="353"/>
      <c r="AI496" s="353"/>
      <c r="AJ496" s="353">
        <v>3</v>
      </c>
      <c r="AK496" s="353"/>
      <c r="AL496" s="354"/>
      <c r="AM496" s="354"/>
      <c r="AN496" s="354">
        <v>3</v>
      </c>
      <c r="AO496" s="354"/>
      <c r="AP496" s="350"/>
      <c r="AQ496" s="350"/>
      <c r="AR496" s="350">
        <v>3</v>
      </c>
      <c r="AS496" s="350"/>
      <c r="AT496" s="355"/>
      <c r="AU496" s="355"/>
      <c r="AV496" s="355">
        <v>3</v>
      </c>
      <c r="AW496" s="355"/>
      <c r="AX496" s="349"/>
      <c r="AY496" s="349"/>
      <c r="AZ496" s="349">
        <v>3</v>
      </c>
      <c r="BA496" s="349"/>
      <c r="BB496" s="350"/>
      <c r="BC496" s="350"/>
      <c r="BD496" s="350">
        <v>3</v>
      </c>
      <c r="BE496" s="350"/>
      <c r="BF496" s="351"/>
      <c r="BG496" s="351"/>
      <c r="BH496" s="351">
        <v>3</v>
      </c>
      <c r="BI496" s="351"/>
      <c r="BJ496" s="352"/>
      <c r="BK496" s="352"/>
      <c r="BL496" s="352">
        <v>3</v>
      </c>
      <c r="BM496" s="352"/>
      <c r="BN496" s="353"/>
      <c r="BO496" s="353"/>
      <c r="BP496" s="353">
        <v>3</v>
      </c>
      <c r="BQ496" s="353"/>
      <c r="BR496" s="354"/>
      <c r="BS496" s="354"/>
      <c r="BT496" s="354">
        <v>3</v>
      </c>
      <c r="BU496" s="354"/>
    </row>
    <row r="497" spans="1:122" s="356" customFormat="1">
      <c r="C497" s="365"/>
      <c r="D497" s="356">
        <f>SUM(D463:D496)</f>
        <v>8</v>
      </c>
      <c r="E497" s="356">
        <f t="shared" ref="E497:BP497" si="1354">SUM(E463:E496)</f>
        <v>26</v>
      </c>
      <c r="F497" s="356">
        <f t="shared" si="1354"/>
        <v>3</v>
      </c>
      <c r="G497" s="356">
        <f t="shared" si="1354"/>
        <v>5</v>
      </c>
      <c r="H497" s="356">
        <f t="shared" si="1354"/>
        <v>15</v>
      </c>
      <c r="I497" s="356">
        <f t="shared" si="1354"/>
        <v>0</v>
      </c>
      <c r="J497" s="356">
        <f t="shared" si="1354"/>
        <v>11</v>
      </c>
      <c r="K497" s="356">
        <f t="shared" si="1354"/>
        <v>0</v>
      </c>
      <c r="L497" s="356">
        <f t="shared" si="1354"/>
        <v>0</v>
      </c>
      <c r="M497" s="356">
        <f t="shared" si="1354"/>
        <v>0</v>
      </c>
      <c r="N497" s="356">
        <f t="shared" si="1354"/>
        <v>0</v>
      </c>
      <c r="O497" s="356">
        <f t="shared" si="1354"/>
        <v>0</v>
      </c>
      <c r="P497" s="356">
        <f t="shared" si="1354"/>
        <v>0</v>
      </c>
      <c r="Q497" s="356">
        <f t="shared" si="1354"/>
        <v>0</v>
      </c>
      <c r="R497" s="356">
        <f t="shared" si="1354"/>
        <v>0</v>
      </c>
      <c r="S497" s="356">
        <f t="shared" si="1354"/>
        <v>0</v>
      </c>
      <c r="T497" s="356">
        <f t="shared" si="1354"/>
        <v>57</v>
      </c>
      <c r="U497" s="356">
        <f t="shared" si="1354"/>
        <v>60</v>
      </c>
      <c r="V497" s="356">
        <f t="shared" si="1354"/>
        <v>0</v>
      </c>
      <c r="W497" s="356">
        <f t="shared" si="1354"/>
        <v>0</v>
      </c>
      <c r="X497" s="356">
        <f t="shared" si="1354"/>
        <v>60</v>
      </c>
      <c r="Y497" s="356">
        <f t="shared" si="1354"/>
        <v>56</v>
      </c>
      <c r="Z497" s="356">
        <f t="shared" si="1354"/>
        <v>0</v>
      </c>
      <c r="AA497" s="356">
        <f t="shared" si="1354"/>
        <v>0</v>
      </c>
      <c r="AB497" s="356">
        <f t="shared" si="1354"/>
        <v>51</v>
      </c>
      <c r="AC497" s="356">
        <f t="shared" si="1354"/>
        <v>68</v>
      </c>
      <c r="AD497" s="356">
        <f t="shared" si="1354"/>
        <v>0</v>
      </c>
      <c r="AE497" s="356">
        <f t="shared" si="1354"/>
        <v>0</v>
      </c>
      <c r="AF497" s="356">
        <f t="shared" si="1354"/>
        <v>48</v>
      </c>
      <c r="AG497" s="356">
        <f t="shared" si="1354"/>
        <v>72</v>
      </c>
      <c r="AH497" s="356">
        <f t="shared" si="1354"/>
        <v>0</v>
      </c>
      <c r="AI497" s="356">
        <f t="shared" si="1354"/>
        <v>0</v>
      </c>
      <c r="AJ497" s="356">
        <f t="shared" si="1354"/>
        <v>54</v>
      </c>
      <c r="AK497" s="356">
        <f t="shared" si="1354"/>
        <v>64</v>
      </c>
      <c r="AL497" s="356">
        <f t="shared" si="1354"/>
        <v>0</v>
      </c>
      <c r="AM497" s="356">
        <f t="shared" si="1354"/>
        <v>0</v>
      </c>
      <c r="AN497" s="356">
        <f t="shared" si="1354"/>
        <v>51</v>
      </c>
      <c r="AO497" s="356">
        <f t="shared" si="1354"/>
        <v>68</v>
      </c>
      <c r="AP497" s="356">
        <f t="shared" si="1354"/>
        <v>0</v>
      </c>
      <c r="AQ497" s="356">
        <f t="shared" si="1354"/>
        <v>4</v>
      </c>
      <c r="AR497" s="356">
        <f t="shared" si="1354"/>
        <v>45</v>
      </c>
      <c r="AS497" s="356">
        <f t="shared" si="1354"/>
        <v>68</v>
      </c>
      <c r="AT497" s="356">
        <f t="shared" si="1354"/>
        <v>0</v>
      </c>
      <c r="AU497" s="356">
        <f t="shared" si="1354"/>
        <v>0</v>
      </c>
      <c r="AV497" s="356">
        <f t="shared" si="1354"/>
        <v>54</v>
      </c>
      <c r="AW497" s="356">
        <f t="shared" si="1354"/>
        <v>64</v>
      </c>
      <c r="AX497" s="356">
        <f t="shared" si="1354"/>
        <v>0</v>
      </c>
      <c r="AY497" s="356">
        <f t="shared" si="1354"/>
        <v>0</v>
      </c>
      <c r="AZ497" s="356">
        <f t="shared" si="1354"/>
        <v>45</v>
      </c>
      <c r="BA497" s="356">
        <f t="shared" si="1354"/>
        <v>76</v>
      </c>
      <c r="BB497" s="356">
        <f t="shared" si="1354"/>
        <v>0</v>
      </c>
      <c r="BC497" s="356">
        <f t="shared" si="1354"/>
        <v>0</v>
      </c>
      <c r="BD497" s="356">
        <f t="shared" si="1354"/>
        <v>54</v>
      </c>
      <c r="BE497" s="356">
        <f t="shared" si="1354"/>
        <v>64</v>
      </c>
      <c r="BF497" s="356">
        <f t="shared" si="1354"/>
        <v>0</v>
      </c>
      <c r="BG497" s="356">
        <f t="shared" si="1354"/>
        <v>0</v>
      </c>
      <c r="BH497" s="356">
        <f t="shared" si="1354"/>
        <v>42</v>
      </c>
      <c r="BI497" s="356">
        <f t="shared" si="1354"/>
        <v>80</v>
      </c>
      <c r="BJ497" s="356">
        <f t="shared" si="1354"/>
        <v>0</v>
      </c>
      <c r="BK497" s="356">
        <f t="shared" si="1354"/>
        <v>0</v>
      </c>
      <c r="BL497" s="356">
        <f t="shared" si="1354"/>
        <v>30</v>
      </c>
      <c r="BM497" s="356">
        <f t="shared" si="1354"/>
        <v>96</v>
      </c>
      <c r="BN497" s="356">
        <f t="shared" si="1354"/>
        <v>0</v>
      </c>
      <c r="BO497" s="356">
        <f t="shared" si="1354"/>
        <v>0</v>
      </c>
      <c r="BP497" s="356">
        <f t="shared" si="1354"/>
        <v>48</v>
      </c>
      <c r="BQ497" s="356">
        <f t="shared" ref="BQ497:BU497" si="1355">SUM(BQ463:BQ496)</f>
        <v>72</v>
      </c>
      <c r="BR497" s="356">
        <f t="shared" si="1355"/>
        <v>0</v>
      </c>
      <c r="BS497" s="356">
        <f t="shared" si="1355"/>
        <v>0</v>
      </c>
      <c r="BT497" s="356">
        <f t="shared" si="1355"/>
        <v>60</v>
      </c>
      <c r="BU497" s="356">
        <f t="shared" si="1355"/>
        <v>56</v>
      </c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</row>
    <row r="498" spans="1:122" s="356" customFormat="1">
      <c r="C498" s="365"/>
      <c r="D498" s="356">
        <f>SUM(D497:E497)</f>
        <v>34</v>
      </c>
      <c r="K498" s="356">
        <f>SUM(F497:K497)</f>
        <v>34</v>
      </c>
      <c r="R498" s="356">
        <f>R497/1</f>
        <v>0</v>
      </c>
      <c r="S498" s="356">
        <f>S497/2</f>
        <v>0</v>
      </c>
      <c r="T498" s="356">
        <f>T497/3</f>
        <v>19</v>
      </c>
      <c r="U498" s="356">
        <f>U497/4</f>
        <v>15</v>
      </c>
      <c r="V498" s="356">
        <f t="shared" ref="V498" si="1356">V497/1</f>
        <v>0</v>
      </c>
      <c r="W498" s="356">
        <f t="shared" ref="W498" si="1357">W497/2</f>
        <v>0</v>
      </c>
      <c r="X498" s="356">
        <f t="shared" ref="X498" si="1358">X497/3</f>
        <v>20</v>
      </c>
      <c r="Y498" s="356">
        <f t="shared" ref="Y498" si="1359">Y497/4</f>
        <v>14</v>
      </c>
      <c r="Z498" s="356">
        <f t="shared" ref="Z498" si="1360">Z497/1</f>
        <v>0</v>
      </c>
      <c r="AA498" s="356">
        <f t="shared" ref="AA498" si="1361">AA497/2</f>
        <v>0</v>
      </c>
      <c r="AB498" s="356">
        <f t="shared" ref="AB498" si="1362">AB497/3</f>
        <v>17</v>
      </c>
      <c r="AC498" s="356">
        <f t="shared" ref="AC498" si="1363">AC497/4</f>
        <v>17</v>
      </c>
      <c r="AD498" s="356">
        <f t="shared" ref="AD498" si="1364">AD497/1</f>
        <v>0</v>
      </c>
      <c r="AE498" s="356">
        <f t="shared" ref="AE498" si="1365">AE497/2</f>
        <v>0</v>
      </c>
      <c r="AF498" s="356">
        <f t="shared" ref="AF498" si="1366">AF497/3</f>
        <v>16</v>
      </c>
      <c r="AG498" s="356">
        <f t="shared" ref="AG498" si="1367">AG497/4</f>
        <v>18</v>
      </c>
      <c r="AH498" s="356">
        <f t="shared" ref="AH498" si="1368">AH497/1</f>
        <v>0</v>
      </c>
      <c r="AI498" s="356">
        <f t="shared" ref="AI498" si="1369">AI497/2</f>
        <v>0</v>
      </c>
      <c r="AJ498" s="356">
        <f t="shared" ref="AJ498" si="1370">AJ497/3</f>
        <v>18</v>
      </c>
      <c r="AK498" s="356">
        <f t="shared" ref="AK498" si="1371">AK497/4</f>
        <v>16</v>
      </c>
      <c r="AL498" s="356">
        <f t="shared" ref="AL498" si="1372">AL497/1</f>
        <v>0</v>
      </c>
      <c r="AM498" s="356">
        <f t="shared" ref="AM498" si="1373">AM497/2</f>
        <v>0</v>
      </c>
      <c r="AN498" s="356">
        <f t="shared" ref="AN498" si="1374">AN497/3</f>
        <v>17</v>
      </c>
      <c r="AO498" s="356">
        <f t="shared" ref="AO498" si="1375">AO497/4</f>
        <v>17</v>
      </c>
      <c r="AP498" s="356">
        <f t="shared" ref="AP498" si="1376">AP497/1</f>
        <v>0</v>
      </c>
      <c r="AQ498" s="356">
        <f t="shared" ref="AQ498" si="1377">AQ497/2</f>
        <v>2</v>
      </c>
      <c r="AR498" s="356">
        <f t="shared" ref="AR498" si="1378">AR497/3</f>
        <v>15</v>
      </c>
      <c r="AS498" s="356">
        <f t="shared" ref="AS498" si="1379">AS497/4</f>
        <v>17</v>
      </c>
      <c r="AT498" s="356">
        <f t="shared" ref="AT498" si="1380">AT497/1</f>
        <v>0</v>
      </c>
      <c r="AU498" s="356">
        <f t="shared" ref="AU498" si="1381">AU497/2</f>
        <v>0</v>
      </c>
      <c r="AV498" s="356">
        <f t="shared" ref="AV498" si="1382">AV497/3</f>
        <v>18</v>
      </c>
      <c r="AW498" s="356">
        <f t="shared" ref="AW498" si="1383">AW497/4</f>
        <v>16</v>
      </c>
      <c r="AX498" s="356">
        <f t="shared" ref="AX498" si="1384">AX497/1</f>
        <v>0</v>
      </c>
      <c r="AY498" s="356">
        <f t="shared" ref="AY498" si="1385">AY497/2</f>
        <v>0</v>
      </c>
      <c r="AZ498" s="356">
        <f t="shared" ref="AZ498" si="1386">AZ497/3</f>
        <v>15</v>
      </c>
      <c r="BA498" s="356">
        <f t="shared" ref="BA498" si="1387">BA497/4</f>
        <v>19</v>
      </c>
      <c r="BB498" s="356">
        <f t="shared" ref="BB498" si="1388">BB497/1</f>
        <v>0</v>
      </c>
      <c r="BC498" s="356">
        <f t="shared" ref="BC498" si="1389">BC497/2</f>
        <v>0</v>
      </c>
      <c r="BD498" s="356">
        <f t="shared" ref="BD498" si="1390">BD497/3</f>
        <v>18</v>
      </c>
      <c r="BE498" s="356">
        <f t="shared" ref="BE498" si="1391">BE497/4</f>
        <v>16</v>
      </c>
      <c r="BF498" s="356">
        <f t="shared" ref="BF498" si="1392">BF497/1</f>
        <v>0</v>
      </c>
      <c r="BG498" s="356">
        <f t="shared" ref="BG498" si="1393">BG497/2</f>
        <v>0</v>
      </c>
      <c r="BH498" s="356">
        <f t="shared" ref="BH498" si="1394">BH497/3</f>
        <v>14</v>
      </c>
      <c r="BI498" s="356">
        <f t="shared" ref="BI498" si="1395">BI497/4</f>
        <v>20</v>
      </c>
      <c r="BJ498" s="356">
        <f t="shared" ref="BJ498" si="1396">BJ497/1</f>
        <v>0</v>
      </c>
      <c r="BK498" s="356">
        <f t="shared" ref="BK498" si="1397">BK497/2</f>
        <v>0</v>
      </c>
      <c r="BL498" s="356">
        <f t="shared" ref="BL498" si="1398">BL497/3</f>
        <v>10</v>
      </c>
      <c r="BM498" s="356">
        <f t="shared" ref="BM498" si="1399">BM497/4</f>
        <v>24</v>
      </c>
      <c r="BN498" s="356">
        <f t="shared" ref="BN498" si="1400">BN497/1</f>
        <v>0</v>
      </c>
      <c r="BO498" s="356">
        <f t="shared" ref="BO498" si="1401">BO497/2</f>
        <v>0</v>
      </c>
      <c r="BP498" s="356">
        <f t="shared" ref="BP498" si="1402">BP497/3</f>
        <v>16</v>
      </c>
      <c r="BQ498" s="356">
        <f t="shared" ref="BQ498" si="1403">BQ497/4</f>
        <v>18</v>
      </c>
      <c r="BR498" s="356">
        <f t="shared" ref="BR498" si="1404">BR497/1</f>
        <v>0</v>
      </c>
      <c r="BS498" s="356">
        <f t="shared" ref="BS498" si="1405">BS497/2</f>
        <v>0</v>
      </c>
      <c r="BT498" s="356">
        <f t="shared" ref="BT498" si="1406">BT497/3</f>
        <v>20</v>
      </c>
      <c r="BU498" s="356">
        <f t="shared" ref="BU498" si="1407">BU497/4</f>
        <v>14</v>
      </c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</row>
    <row r="499" spans="1:122">
      <c r="R499">
        <f>SUM(R497:U497)</f>
        <v>117</v>
      </c>
      <c r="V499">
        <f>SUM(V497:Y497)</f>
        <v>116</v>
      </c>
      <c r="Z499">
        <f>SUM(Z497:AC497)</f>
        <v>119</v>
      </c>
      <c r="AD499">
        <f>SUM(AD497:AG497)</f>
        <v>120</v>
      </c>
      <c r="AH499">
        <f>SUM(AH497:AK497)</f>
        <v>118</v>
      </c>
      <c r="AL499">
        <f>SUM(AL497:AO497)</f>
        <v>119</v>
      </c>
      <c r="AP499">
        <f>SUM(AP497:AS497)</f>
        <v>117</v>
      </c>
      <c r="AT499">
        <f>SUM(AT497:AW497)</f>
        <v>118</v>
      </c>
      <c r="AX499">
        <f>SUM(AX497:BA497)</f>
        <v>121</v>
      </c>
      <c r="BB499">
        <f>SUM(BB497:BE497)</f>
        <v>118</v>
      </c>
      <c r="BF499">
        <f>SUM(BF497:BI497)</f>
        <v>122</v>
      </c>
      <c r="BJ499">
        <f>SUM(BJ497:BM497)</f>
        <v>126</v>
      </c>
      <c r="BN499">
        <f>SUM(BN497:BQ497)</f>
        <v>120</v>
      </c>
      <c r="BR499">
        <f>SUM(BR497:BU497)</f>
        <v>116</v>
      </c>
    </row>
    <row r="500" spans="1:122">
      <c r="R500">
        <v>34</v>
      </c>
      <c r="S500">
        <v>34</v>
      </c>
      <c r="T500">
        <v>34</v>
      </c>
      <c r="U500">
        <v>34</v>
      </c>
      <c r="V500">
        <v>34</v>
      </c>
      <c r="W500">
        <v>34</v>
      </c>
      <c r="X500">
        <v>34</v>
      </c>
      <c r="Y500">
        <v>34</v>
      </c>
      <c r="Z500">
        <v>34</v>
      </c>
      <c r="AA500">
        <v>34</v>
      </c>
      <c r="AB500">
        <v>34</v>
      </c>
      <c r="AC500">
        <v>34</v>
      </c>
      <c r="AD500">
        <v>34</v>
      </c>
      <c r="AE500">
        <v>34</v>
      </c>
      <c r="AF500">
        <v>34</v>
      </c>
      <c r="AG500">
        <v>34</v>
      </c>
      <c r="AH500">
        <v>34</v>
      </c>
      <c r="AI500">
        <v>34</v>
      </c>
      <c r="AJ500">
        <v>34</v>
      </c>
      <c r="AK500">
        <v>34</v>
      </c>
      <c r="AL500">
        <v>34</v>
      </c>
      <c r="AM500">
        <v>34</v>
      </c>
      <c r="AN500">
        <v>34</v>
      </c>
      <c r="AO500">
        <v>34</v>
      </c>
      <c r="AP500">
        <v>34</v>
      </c>
      <c r="AQ500">
        <v>34</v>
      </c>
      <c r="AR500">
        <v>34</v>
      </c>
      <c r="AS500">
        <v>34</v>
      </c>
      <c r="AT500">
        <v>34</v>
      </c>
      <c r="AU500">
        <v>34</v>
      </c>
      <c r="AV500">
        <v>34</v>
      </c>
      <c r="AW500">
        <v>34</v>
      </c>
      <c r="AX500">
        <v>34</v>
      </c>
      <c r="AY500">
        <v>34</v>
      </c>
      <c r="AZ500">
        <v>34</v>
      </c>
      <c r="BA500">
        <v>34</v>
      </c>
      <c r="BB500">
        <v>34</v>
      </c>
      <c r="BC500">
        <v>34</v>
      </c>
      <c r="BD500">
        <v>34</v>
      </c>
      <c r="BE500">
        <v>34</v>
      </c>
      <c r="BF500">
        <v>34</v>
      </c>
      <c r="BG500">
        <v>34</v>
      </c>
      <c r="BH500">
        <v>34</v>
      </c>
      <c r="BI500">
        <v>34</v>
      </c>
      <c r="BJ500">
        <v>34</v>
      </c>
      <c r="BK500">
        <v>34</v>
      </c>
      <c r="BL500">
        <v>34</v>
      </c>
      <c r="BM500">
        <v>34</v>
      </c>
      <c r="BN500">
        <v>34</v>
      </c>
      <c r="BO500">
        <v>34</v>
      </c>
      <c r="BP500">
        <v>34</v>
      </c>
      <c r="BQ500">
        <v>34</v>
      </c>
      <c r="BR500">
        <v>34</v>
      </c>
      <c r="BS500">
        <v>34</v>
      </c>
      <c r="BT500">
        <v>34</v>
      </c>
      <c r="BU500">
        <v>34</v>
      </c>
    </row>
    <row r="501" spans="1:122" s="30" customFormat="1">
      <c r="R501" s="30">
        <f>R498/R500*100%</f>
        <v>0</v>
      </c>
      <c r="S501" s="30">
        <f t="shared" ref="S501:BU501" si="1408">S498/S500*100%</f>
        <v>0</v>
      </c>
      <c r="T501" s="30">
        <f t="shared" si="1408"/>
        <v>0.55882352941176472</v>
      </c>
      <c r="U501" s="30">
        <f t="shared" si="1408"/>
        <v>0.44117647058823528</v>
      </c>
      <c r="V501" s="30">
        <f t="shared" si="1408"/>
        <v>0</v>
      </c>
      <c r="W501" s="30">
        <f t="shared" si="1408"/>
        <v>0</v>
      </c>
      <c r="X501" s="30">
        <f t="shared" si="1408"/>
        <v>0.58823529411764708</v>
      </c>
      <c r="Y501" s="30">
        <f t="shared" si="1408"/>
        <v>0.41176470588235292</v>
      </c>
      <c r="Z501" s="30">
        <f t="shared" si="1408"/>
        <v>0</v>
      </c>
      <c r="AA501" s="30">
        <f t="shared" si="1408"/>
        <v>0</v>
      </c>
      <c r="AB501" s="30">
        <f t="shared" si="1408"/>
        <v>0.5</v>
      </c>
      <c r="AC501" s="30">
        <f t="shared" si="1408"/>
        <v>0.5</v>
      </c>
      <c r="AD501" s="30">
        <f t="shared" si="1408"/>
        <v>0</v>
      </c>
      <c r="AE501" s="30">
        <f t="shared" si="1408"/>
        <v>0</v>
      </c>
      <c r="AF501" s="30">
        <f t="shared" si="1408"/>
        <v>0.47058823529411764</v>
      </c>
      <c r="AG501" s="30">
        <f t="shared" si="1408"/>
        <v>0.52941176470588236</v>
      </c>
      <c r="AH501" s="30">
        <f t="shared" si="1408"/>
        <v>0</v>
      </c>
      <c r="AI501" s="30">
        <f t="shared" si="1408"/>
        <v>0</v>
      </c>
      <c r="AJ501" s="30">
        <f t="shared" si="1408"/>
        <v>0.52941176470588236</v>
      </c>
      <c r="AK501" s="30">
        <f t="shared" si="1408"/>
        <v>0.47058823529411764</v>
      </c>
      <c r="AL501" s="30">
        <f t="shared" si="1408"/>
        <v>0</v>
      </c>
      <c r="AM501" s="30">
        <f t="shared" si="1408"/>
        <v>0</v>
      </c>
      <c r="AN501" s="30">
        <f t="shared" si="1408"/>
        <v>0.5</v>
      </c>
      <c r="AO501" s="30">
        <f t="shared" si="1408"/>
        <v>0.5</v>
      </c>
      <c r="AP501" s="30">
        <f t="shared" si="1408"/>
        <v>0</v>
      </c>
      <c r="AQ501" s="30">
        <f t="shared" si="1408"/>
        <v>5.8823529411764705E-2</v>
      </c>
      <c r="AR501" s="30">
        <f t="shared" si="1408"/>
        <v>0.44117647058823528</v>
      </c>
      <c r="AS501" s="30">
        <f t="shared" si="1408"/>
        <v>0.5</v>
      </c>
      <c r="AT501" s="30">
        <f t="shared" si="1408"/>
        <v>0</v>
      </c>
      <c r="AU501" s="30">
        <f t="shared" si="1408"/>
        <v>0</v>
      </c>
      <c r="AV501" s="30">
        <f t="shared" si="1408"/>
        <v>0.52941176470588236</v>
      </c>
      <c r="AW501" s="30">
        <f t="shared" si="1408"/>
        <v>0.47058823529411764</v>
      </c>
      <c r="AX501" s="30">
        <f t="shared" si="1408"/>
        <v>0</v>
      </c>
      <c r="AY501" s="30">
        <f t="shared" si="1408"/>
        <v>0</v>
      </c>
      <c r="AZ501" s="30">
        <f t="shared" si="1408"/>
        <v>0.44117647058823528</v>
      </c>
      <c r="BA501" s="30">
        <f t="shared" si="1408"/>
        <v>0.55882352941176472</v>
      </c>
      <c r="BB501" s="30">
        <f t="shared" si="1408"/>
        <v>0</v>
      </c>
      <c r="BC501" s="30">
        <f t="shared" si="1408"/>
        <v>0</v>
      </c>
      <c r="BD501" s="30">
        <f t="shared" si="1408"/>
        <v>0.52941176470588236</v>
      </c>
      <c r="BE501" s="30">
        <f t="shared" si="1408"/>
        <v>0.47058823529411764</v>
      </c>
      <c r="BF501" s="30">
        <f t="shared" si="1408"/>
        <v>0</v>
      </c>
      <c r="BG501" s="30">
        <f t="shared" si="1408"/>
        <v>0</v>
      </c>
      <c r="BH501" s="30">
        <f t="shared" si="1408"/>
        <v>0.41176470588235292</v>
      </c>
      <c r="BI501" s="30">
        <f t="shared" si="1408"/>
        <v>0.58823529411764708</v>
      </c>
      <c r="BJ501" s="30">
        <f t="shared" si="1408"/>
        <v>0</v>
      </c>
      <c r="BK501" s="30">
        <f t="shared" si="1408"/>
        <v>0</v>
      </c>
      <c r="BL501" s="30">
        <f t="shared" si="1408"/>
        <v>0.29411764705882354</v>
      </c>
      <c r="BM501" s="30">
        <f t="shared" si="1408"/>
        <v>0.70588235294117652</v>
      </c>
      <c r="BN501" s="30">
        <f t="shared" si="1408"/>
        <v>0</v>
      </c>
      <c r="BO501" s="30">
        <f t="shared" si="1408"/>
        <v>0</v>
      </c>
      <c r="BP501" s="30">
        <f t="shared" si="1408"/>
        <v>0.47058823529411764</v>
      </c>
      <c r="BQ501" s="30">
        <f t="shared" si="1408"/>
        <v>0.52941176470588236</v>
      </c>
      <c r="BR501" s="30">
        <f t="shared" si="1408"/>
        <v>0</v>
      </c>
      <c r="BS501" s="30">
        <f t="shared" si="1408"/>
        <v>0</v>
      </c>
      <c r="BT501" s="30">
        <f t="shared" si="1408"/>
        <v>0.58823529411764708</v>
      </c>
      <c r="BU501" s="30">
        <f t="shared" si="1408"/>
        <v>0.41176470588235292</v>
      </c>
    </row>
    <row r="505" spans="1:122">
      <c r="A505" s="17">
        <v>242</v>
      </c>
      <c r="B505" s="39">
        <v>1</v>
      </c>
      <c r="C505" s="766" t="s">
        <v>22</v>
      </c>
      <c r="D505" s="20"/>
      <c r="E505" s="20">
        <v>1</v>
      </c>
      <c r="F505" s="20"/>
      <c r="G505" s="20"/>
      <c r="H505" s="20">
        <v>1</v>
      </c>
      <c r="I505" s="20"/>
      <c r="J505" s="20"/>
      <c r="K505" s="20"/>
      <c r="L505" s="20"/>
      <c r="M505" s="20"/>
      <c r="N505" s="20"/>
      <c r="O505" s="20"/>
      <c r="P505" s="20"/>
      <c r="Q505" s="20"/>
      <c r="R505" s="21"/>
      <c r="S505" s="21"/>
      <c r="T505" s="21">
        <v>3</v>
      </c>
      <c r="U505" s="21"/>
      <c r="V505" s="22"/>
      <c r="W505" s="22"/>
      <c r="X505" s="22">
        <v>3</v>
      </c>
      <c r="Y505" s="22"/>
      <c r="Z505" s="23"/>
      <c r="AA505" s="23"/>
      <c r="AB505" s="23">
        <v>3</v>
      </c>
      <c r="AC505" s="23"/>
      <c r="AD505" s="24"/>
      <c r="AE505" s="24"/>
      <c r="AF505" s="24">
        <v>3</v>
      </c>
      <c r="AG505" s="24"/>
      <c r="AH505" s="25"/>
      <c r="AI505" s="25"/>
      <c r="AJ505" s="25">
        <v>3</v>
      </c>
      <c r="AK505" s="25"/>
      <c r="AL505" s="26"/>
      <c r="AM505" s="26"/>
      <c r="AN505" s="26">
        <v>3</v>
      </c>
      <c r="AO505" s="26"/>
      <c r="AP505" s="22"/>
      <c r="AQ505" s="22"/>
      <c r="AR505" s="22">
        <v>3</v>
      </c>
      <c r="AS505" s="22"/>
      <c r="AT505" s="27"/>
      <c r="AU505" s="27"/>
      <c r="AV505" s="27">
        <v>3</v>
      </c>
      <c r="AW505" s="27"/>
      <c r="AX505" s="21"/>
      <c r="AY505" s="21"/>
      <c r="AZ505" s="21">
        <v>3</v>
      </c>
      <c r="BA505" s="21"/>
      <c r="BB505" s="22"/>
      <c r="BC505" s="22"/>
      <c r="BD505" s="22"/>
      <c r="BE505" s="22">
        <v>4</v>
      </c>
      <c r="BF505" s="23"/>
      <c r="BG505" s="23"/>
      <c r="BH505" s="23">
        <v>3</v>
      </c>
      <c r="BI505" s="23"/>
      <c r="BJ505" s="24"/>
      <c r="BK505" s="24"/>
      <c r="BL505" s="24">
        <v>3</v>
      </c>
      <c r="BM505" s="24"/>
      <c r="BN505" s="25"/>
      <c r="BO505" s="25"/>
      <c r="BP505" s="25"/>
      <c r="BQ505" s="25">
        <v>4</v>
      </c>
      <c r="BR505" s="26"/>
      <c r="BS505" s="26"/>
      <c r="BT505" s="26">
        <v>3</v>
      </c>
      <c r="BU505" s="26"/>
    </row>
    <row r="506" spans="1:122">
      <c r="A506" s="17">
        <v>243</v>
      </c>
      <c r="B506" s="39">
        <v>2</v>
      </c>
      <c r="C506" s="766"/>
      <c r="D506" s="20">
        <v>1</v>
      </c>
      <c r="E506" s="20"/>
      <c r="F506" s="20"/>
      <c r="G506" s="20"/>
      <c r="H506" s="20">
        <v>1</v>
      </c>
      <c r="I506" s="20"/>
      <c r="J506" s="20"/>
      <c r="K506" s="20"/>
      <c r="L506" s="20"/>
      <c r="M506" s="20"/>
      <c r="N506" s="20"/>
      <c r="O506" s="20"/>
      <c r="P506" s="20"/>
      <c r="Q506" s="20"/>
      <c r="R506" s="21"/>
      <c r="S506" s="21"/>
      <c r="T506" s="21">
        <v>3</v>
      </c>
      <c r="U506" s="21"/>
      <c r="V506" s="22"/>
      <c r="W506" s="22"/>
      <c r="X506" s="22">
        <v>3</v>
      </c>
      <c r="Y506" s="22"/>
      <c r="Z506" s="23"/>
      <c r="AA506" s="23"/>
      <c r="AB506" s="23">
        <v>3</v>
      </c>
      <c r="AC506" s="23"/>
      <c r="AD506" s="24"/>
      <c r="AE506" s="24"/>
      <c r="AF506" s="24"/>
      <c r="AG506" s="24">
        <v>4</v>
      </c>
      <c r="AH506" s="25"/>
      <c r="AI506" s="25"/>
      <c r="AJ506" s="25"/>
      <c r="AK506" s="25">
        <v>4</v>
      </c>
      <c r="AL506" s="26"/>
      <c r="AM506" s="26"/>
      <c r="AN506" s="26"/>
      <c r="AO506" s="26">
        <v>4</v>
      </c>
      <c r="AP506" s="22"/>
      <c r="AQ506" s="22"/>
      <c r="AR506" s="22">
        <v>3</v>
      </c>
      <c r="AS506" s="22"/>
      <c r="AT506" s="27"/>
      <c r="AU506" s="27"/>
      <c r="AV506" s="27">
        <v>3</v>
      </c>
      <c r="AW506" s="27"/>
      <c r="AX506" s="21"/>
      <c r="AY506" s="21"/>
      <c r="AZ506" s="21">
        <v>3</v>
      </c>
      <c r="BA506" s="21"/>
      <c r="BB506" s="22"/>
      <c r="BC506" s="22"/>
      <c r="BD506" s="22">
        <v>3</v>
      </c>
      <c r="BE506" s="22"/>
      <c r="BF506" s="23"/>
      <c r="BG506" s="23"/>
      <c r="BH506" s="23"/>
      <c r="BI506" s="23">
        <v>4</v>
      </c>
      <c r="BJ506" s="24"/>
      <c r="BK506" s="24"/>
      <c r="BL506" s="24"/>
      <c r="BM506" s="24">
        <v>4</v>
      </c>
      <c r="BN506" s="25"/>
      <c r="BO506" s="25"/>
      <c r="BP506" s="25">
        <v>3</v>
      </c>
      <c r="BQ506" s="25"/>
      <c r="BR506" s="26"/>
      <c r="BS506" s="26"/>
      <c r="BT506" s="26"/>
      <c r="BU506" s="26">
        <v>4</v>
      </c>
    </row>
    <row r="507" spans="1:122">
      <c r="A507" s="17">
        <v>244</v>
      </c>
      <c r="B507" s="39">
        <v>3</v>
      </c>
      <c r="C507" s="766"/>
      <c r="D507" s="20"/>
      <c r="E507" s="20">
        <v>1</v>
      </c>
      <c r="F507" s="20"/>
      <c r="G507" s="20"/>
      <c r="H507" s="20"/>
      <c r="I507" s="20"/>
      <c r="J507" s="20">
        <v>1</v>
      </c>
      <c r="K507" s="20"/>
      <c r="L507" s="20"/>
      <c r="M507" s="20"/>
      <c r="N507" s="20"/>
      <c r="O507" s="20"/>
      <c r="P507" s="20"/>
      <c r="Q507" s="20"/>
      <c r="R507" s="21"/>
      <c r="S507" s="21"/>
      <c r="T507" s="21">
        <v>3</v>
      </c>
      <c r="U507" s="21"/>
      <c r="V507" s="22"/>
      <c r="W507" s="22"/>
      <c r="X507" s="22"/>
      <c r="Y507" s="22">
        <v>4</v>
      </c>
      <c r="Z507" s="23"/>
      <c r="AA507" s="23"/>
      <c r="AB507" s="23">
        <v>3</v>
      </c>
      <c r="AC507" s="23"/>
      <c r="AD507" s="24"/>
      <c r="AE507" s="24"/>
      <c r="AF507" s="24"/>
      <c r="AG507" s="24">
        <v>4</v>
      </c>
      <c r="AH507" s="25"/>
      <c r="AI507" s="25"/>
      <c r="AJ507" s="25">
        <v>3</v>
      </c>
      <c r="AK507" s="25"/>
      <c r="AL507" s="26"/>
      <c r="AM507" s="26"/>
      <c r="AN507" s="26">
        <v>3</v>
      </c>
      <c r="AO507" s="26"/>
      <c r="AP507" s="22"/>
      <c r="AQ507" s="22"/>
      <c r="AR507" s="22"/>
      <c r="AS507" s="22">
        <v>4</v>
      </c>
      <c r="AT507" s="27"/>
      <c r="AU507" s="27"/>
      <c r="AV507" s="27">
        <v>3</v>
      </c>
      <c r="AW507" s="27"/>
      <c r="AX507" s="21"/>
      <c r="AY507" s="21"/>
      <c r="AZ507" s="21">
        <v>3</v>
      </c>
      <c r="BA507" s="21"/>
      <c r="BB507" s="22"/>
      <c r="BC507" s="22"/>
      <c r="BD507" s="22">
        <v>3</v>
      </c>
      <c r="BE507" s="22"/>
      <c r="BF507" s="23"/>
      <c r="BG507" s="23"/>
      <c r="BH507" s="23">
        <v>3</v>
      </c>
      <c r="BI507" s="23"/>
      <c r="BJ507" s="24"/>
      <c r="BK507" s="24"/>
      <c r="BL507" s="24"/>
      <c r="BM507" s="24">
        <v>4</v>
      </c>
      <c r="BN507" s="25"/>
      <c r="BO507" s="25"/>
      <c r="BP507" s="25"/>
      <c r="BQ507" s="25">
        <v>4</v>
      </c>
      <c r="BR507" s="26"/>
      <c r="BS507" s="26"/>
      <c r="BT507" s="26"/>
      <c r="BU507" s="26">
        <v>4</v>
      </c>
    </row>
    <row r="508" spans="1:122">
      <c r="A508" s="17">
        <v>245</v>
      </c>
      <c r="B508" s="39">
        <v>4</v>
      </c>
      <c r="C508" s="766"/>
      <c r="D508" s="20"/>
      <c r="E508" s="20">
        <v>1</v>
      </c>
      <c r="F508" s="20"/>
      <c r="G508" s="20">
        <v>1</v>
      </c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1"/>
      <c r="S508" s="21"/>
      <c r="T508" s="21">
        <v>3</v>
      </c>
      <c r="U508" s="21"/>
      <c r="V508" s="22"/>
      <c r="W508" s="22"/>
      <c r="X508" s="22">
        <v>3</v>
      </c>
      <c r="Y508" s="22"/>
      <c r="Z508" s="23"/>
      <c r="AA508" s="23"/>
      <c r="AB508" s="23">
        <v>3</v>
      </c>
      <c r="AC508" s="23"/>
      <c r="AD508" s="24"/>
      <c r="AE508" s="24"/>
      <c r="AF508" s="24">
        <v>3</v>
      </c>
      <c r="AG508" s="24"/>
      <c r="AH508" s="25"/>
      <c r="AI508" s="25"/>
      <c r="AJ508" s="25">
        <v>3</v>
      </c>
      <c r="AK508" s="25"/>
      <c r="AL508" s="26"/>
      <c r="AM508" s="26"/>
      <c r="AN508" s="26">
        <v>3</v>
      </c>
      <c r="AO508" s="26"/>
      <c r="AP508" s="22"/>
      <c r="AQ508" s="22"/>
      <c r="AR508" s="22">
        <v>3</v>
      </c>
      <c r="AS508" s="22"/>
      <c r="AT508" s="27"/>
      <c r="AU508" s="27"/>
      <c r="AV508" s="27"/>
      <c r="AW508" s="27">
        <v>4</v>
      </c>
      <c r="AX508" s="21"/>
      <c r="AY508" s="21"/>
      <c r="AZ508" s="21">
        <v>3</v>
      </c>
      <c r="BA508" s="21"/>
      <c r="BB508" s="22"/>
      <c r="BC508" s="22"/>
      <c r="BD508" s="22">
        <v>3</v>
      </c>
      <c r="BE508" s="22"/>
      <c r="BF508" s="23"/>
      <c r="BG508" s="23">
        <v>2</v>
      </c>
      <c r="BH508" s="23"/>
      <c r="BI508" s="23"/>
      <c r="BJ508" s="24"/>
      <c r="BK508" s="24"/>
      <c r="BL508" s="24">
        <v>3</v>
      </c>
      <c r="BM508" s="24"/>
      <c r="BN508" s="25"/>
      <c r="BO508" s="25"/>
      <c r="BP508" s="25">
        <v>3</v>
      </c>
      <c r="BQ508" s="25"/>
      <c r="BR508" s="26"/>
      <c r="BS508" s="26"/>
      <c r="BT508" s="26">
        <v>3</v>
      </c>
      <c r="BU508" s="26"/>
    </row>
    <row r="509" spans="1:122">
      <c r="A509" s="17">
        <v>246</v>
      </c>
      <c r="B509" s="39">
        <v>5</v>
      </c>
      <c r="C509" s="766"/>
      <c r="D509" s="20"/>
      <c r="E509" s="20">
        <v>1</v>
      </c>
      <c r="F509" s="20"/>
      <c r="G509" s="20"/>
      <c r="H509" s="20"/>
      <c r="I509" s="20">
        <v>1</v>
      </c>
      <c r="J509" s="20"/>
      <c r="K509" s="20"/>
      <c r="L509" s="20"/>
      <c r="M509" s="20"/>
      <c r="N509" s="20"/>
      <c r="O509" s="20"/>
      <c r="P509" s="20"/>
      <c r="Q509" s="20"/>
      <c r="R509" s="21"/>
      <c r="S509" s="21"/>
      <c r="T509" s="21">
        <v>3</v>
      </c>
      <c r="U509" s="21"/>
      <c r="V509" s="22"/>
      <c r="W509" s="22"/>
      <c r="X509" s="22">
        <v>3</v>
      </c>
      <c r="Y509" s="22"/>
      <c r="Z509" s="23"/>
      <c r="AA509" s="23"/>
      <c r="AB509" s="23">
        <v>3</v>
      </c>
      <c r="AC509" s="23"/>
      <c r="AD509" s="24"/>
      <c r="AE509" s="24"/>
      <c r="AF509" s="24">
        <v>3</v>
      </c>
      <c r="AG509" s="24"/>
      <c r="AH509" s="25"/>
      <c r="AI509" s="25"/>
      <c r="AJ509" s="25">
        <v>3</v>
      </c>
      <c r="AK509" s="25"/>
      <c r="AL509" s="26"/>
      <c r="AM509" s="26"/>
      <c r="AN509" s="26">
        <v>3</v>
      </c>
      <c r="AO509" s="26"/>
      <c r="AP509" s="22"/>
      <c r="AQ509" s="22"/>
      <c r="AR509" s="22"/>
      <c r="AS509" s="22">
        <v>4</v>
      </c>
      <c r="AT509" s="27"/>
      <c r="AU509" s="27"/>
      <c r="AV509" s="27">
        <v>3</v>
      </c>
      <c r="AW509" s="27"/>
      <c r="AX509" s="21"/>
      <c r="AY509" s="21"/>
      <c r="AZ509" s="21">
        <v>3</v>
      </c>
      <c r="BA509" s="21"/>
      <c r="BB509" s="22"/>
      <c r="BC509" s="22"/>
      <c r="BD509" s="22">
        <v>3</v>
      </c>
      <c r="BE509" s="22"/>
      <c r="BF509" s="23"/>
      <c r="BG509" s="23">
        <v>2</v>
      </c>
      <c r="BH509" s="23"/>
      <c r="BI509" s="23"/>
      <c r="BJ509" s="24"/>
      <c r="BK509" s="24"/>
      <c r="BL509" s="24">
        <v>3</v>
      </c>
      <c r="BM509" s="24"/>
      <c r="BN509" s="25"/>
      <c r="BO509" s="25"/>
      <c r="BP509" s="25"/>
      <c r="BQ509" s="25">
        <v>4</v>
      </c>
      <c r="BR509" s="26"/>
      <c r="BS509" s="26"/>
      <c r="BT509" s="26">
        <v>3</v>
      </c>
      <c r="BU509" s="26"/>
    </row>
    <row r="510" spans="1:122">
      <c r="A510" s="17">
        <v>247</v>
      </c>
      <c r="B510" s="39">
        <v>6</v>
      </c>
      <c r="C510" s="766"/>
      <c r="D510" s="20"/>
      <c r="E510" s="20">
        <v>1</v>
      </c>
      <c r="F510" s="20">
        <v>1</v>
      </c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1"/>
      <c r="S510" s="21"/>
      <c r="T510" s="21">
        <v>3</v>
      </c>
      <c r="U510" s="21"/>
      <c r="V510" s="22"/>
      <c r="W510" s="22"/>
      <c r="X510" s="22">
        <v>3</v>
      </c>
      <c r="Y510" s="22"/>
      <c r="Z510" s="23"/>
      <c r="AA510" s="23"/>
      <c r="AB510" s="23">
        <v>3</v>
      </c>
      <c r="AC510" s="23"/>
      <c r="AD510" s="24"/>
      <c r="AE510" s="24"/>
      <c r="AF510" s="24">
        <v>3</v>
      </c>
      <c r="AG510" s="24"/>
      <c r="AH510" s="25"/>
      <c r="AI510" s="25"/>
      <c r="AJ510" s="25">
        <v>3</v>
      </c>
      <c r="AK510" s="25"/>
      <c r="AL510" s="26"/>
      <c r="AM510" s="26"/>
      <c r="AN510" s="26">
        <v>3</v>
      </c>
      <c r="AO510" s="26"/>
      <c r="AP510" s="22"/>
      <c r="AQ510" s="22"/>
      <c r="AR510" s="22">
        <v>3</v>
      </c>
      <c r="AS510" s="22"/>
      <c r="AT510" s="27"/>
      <c r="AU510" s="27"/>
      <c r="AV510" s="27">
        <v>3</v>
      </c>
      <c r="AW510" s="27"/>
      <c r="AX510" s="21"/>
      <c r="AY510" s="21"/>
      <c r="AZ510" s="21">
        <v>3</v>
      </c>
      <c r="BA510" s="21"/>
      <c r="BB510" s="22"/>
      <c r="BC510" s="22"/>
      <c r="BD510" s="22">
        <v>3</v>
      </c>
      <c r="BE510" s="22"/>
      <c r="BF510" s="23"/>
      <c r="BG510" s="23"/>
      <c r="BH510" s="23">
        <v>3</v>
      </c>
      <c r="BI510" s="23"/>
      <c r="BJ510" s="24"/>
      <c r="BK510" s="24"/>
      <c r="BL510" s="24">
        <v>3</v>
      </c>
      <c r="BM510" s="24"/>
      <c r="BN510" s="25"/>
      <c r="BO510" s="25"/>
      <c r="BP510" s="25">
        <v>3</v>
      </c>
      <c r="BQ510" s="25"/>
      <c r="BR510" s="26"/>
      <c r="BS510" s="26"/>
      <c r="BT510" s="26">
        <v>3</v>
      </c>
      <c r="BU510" s="26"/>
    </row>
    <row r="511" spans="1:122">
      <c r="A511" s="17">
        <v>248</v>
      </c>
      <c r="B511" s="39">
        <v>7</v>
      </c>
      <c r="C511" s="766"/>
      <c r="D511" s="20">
        <v>1</v>
      </c>
      <c r="E511" s="20"/>
      <c r="F511" s="20"/>
      <c r="G511" s="20"/>
      <c r="H511" s="20"/>
      <c r="I511" s="20">
        <v>1</v>
      </c>
      <c r="J511" s="20"/>
      <c r="K511" s="20"/>
      <c r="L511" s="20"/>
      <c r="M511" s="20"/>
      <c r="N511" s="20"/>
      <c r="O511" s="20"/>
      <c r="P511" s="20"/>
      <c r="Q511" s="20"/>
      <c r="R511" s="21"/>
      <c r="S511" s="21"/>
      <c r="T511" s="21">
        <v>3</v>
      </c>
      <c r="U511" s="21"/>
      <c r="V511" s="22"/>
      <c r="W511" s="22"/>
      <c r="X511" s="22">
        <v>3</v>
      </c>
      <c r="Y511" s="22"/>
      <c r="Z511" s="23"/>
      <c r="AA511" s="23"/>
      <c r="AB511" s="23">
        <v>3</v>
      </c>
      <c r="AC511" s="23"/>
      <c r="AD511" s="24"/>
      <c r="AE511" s="24"/>
      <c r="AF511" s="24">
        <v>3</v>
      </c>
      <c r="AG511" s="24"/>
      <c r="AH511" s="25"/>
      <c r="AI511" s="25"/>
      <c r="AJ511" s="25">
        <v>3</v>
      </c>
      <c r="AK511" s="25"/>
      <c r="AL511" s="26"/>
      <c r="AM511" s="26"/>
      <c r="AN511" s="26">
        <v>3</v>
      </c>
      <c r="AO511" s="26"/>
      <c r="AP511" s="22"/>
      <c r="AQ511" s="22"/>
      <c r="AR511" s="22">
        <v>3</v>
      </c>
      <c r="AS511" s="22"/>
      <c r="AT511" s="27"/>
      <c r="AU511" s="27"/>
      <c r="AV511" s="27">
        <v>3</v>
      </c>
      <c r="AW511" s="27"/>
      <c r="AX511" s="21"/>
      <c r="AY511" s="21"/>
      <c r="AZ511" s="21">
        <v>3</v>
      </c>
      <c r="BA511" s="21"/>
      <c r="BB511" s="22"/>
      <c r="BC511" s="22"/>
      <c r="BD511" s="22">
        <v>3</v>
      </c>
      <c r="BE511" s="22"/>
      <c r="BF511" s="23"/>
      <c r="BG511" s="23"/>
      <c r="BH511" s="23">
        <v>3</v>
      </c>
      <c r="BI511" s="23"/>
      <c r="BJ511" s="24"/>
      <c r="BK511" s="24"/>
      <c r="BL511" s="24">
        <v>3</v>
      </c>
      <c r="BM511" s="24"/>
      <c r="BN511" s="25"/>
      <c r="BO511" s="25"/>
      <c r="BP511" s="25">
        <v>3</v>
      </c>
      <c r="BQ511" s="25"/>
      <c r="BR511" s="26"/>
      <c r="BS511" s="26"/>
      <c r="BT511" s="26">
        <v>3</v>
      </c>
      <c r="BU511" s="26"/>
    </row>
    <row r="512" spans="1:122">
      <c r="A512" s="17">
        <v>249</v>
      </c>
      <c r="B512" s="39">
        <v>8</v>
      </c>
      <c r="C512" s="766"/>
      <c r="D512" s="20"/>
      <c r="E512" s="20">
        <v>1</v>
      </c>
      <c r="F512" s="20">
        <v>1</v>
      </c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1"/>
      <c r="S512" s="21"/>
      <c r="T512" s="21">
        <v>3</v>
      </c>
      <c r="U512" s="21"/>
      <c r="V512" s="22"/>
      <c r="W512" s="22"/>
      <c r="X512" s="22">
        <v>3</v>
      </c>
      <c r="Y512" s="22"/>
      <c r="Z512" s="23"/>
      <c r="AA512" s="23"/>
      <c r="AB512" s="23">
        <v>3</v>
      </c>
      <c r="AC512" s="23"/>
      <c r="AD512" s="24"/>
      <c r="AE512" s="24"/>
      <c r="AF512" s="24">
        <v>3</v>
      </c>
      <c r="AG512" s="24"/>
      <c r="AH512" s="25"/>
      <c r="AI512" s="25"/>
      <c r="AJ512" s="25">
        <v>3</v>
      </c>
      <c r="AK512" s="25"/>
      <c r="AL512" s="26"/>
      <c r="AM512" s="26"/>
      <c r="AN512" s="26">
        <v>3</v>
      </c>
      <c r="AO512" s="26"/>
      <c r="AP512" s="22"/>
      <c r="AQ512" s="22"/>
      <c r="AR512" s="22">
        <v>3</v>
      </c>
      <c r="AS512" s="22"/>
      <c r="AT512" s="27"/>
      <c r="AU512" s="27"/>
      <c r="AV512" s="27">
        <v>3</v>
      </c>
      <c r="AW512" s="27"/>
      <c r="AX512" s="21"/>
      <c r="AY512" s="21"/>
      <c r="AZ512" s="21">
        <v>3</v>
      </c>
      <c r="BA512" s="21"/>
      <c r="BB512" s="22"/>
      <c r="BC512" s="22"/>
      <c r="BD512" s="22">
        <v>3</v>
      </c>
      <c r="BE512" s="22"/>
      <c r="BF512" s="23"/>
      <c r="BG512" s="23"/>
      <c r="BH512" s="23">
        <v>3</v>
      </c>
      <c r="BI512" s="23"/>
      <c r="BJ512" s="24"/>
      <c r="BK512" s="24"/>
      <c r="BL512" s="24">
        <v>3</v>
      </c>
      <c r="BM512" s="24"/>
      <c r="BN512" s="25"/>
      <c r="BO512" s="25"/>
      <c r="BP512" s="25">
        <v>3</v>
      </c>
      <c r="BQ512" s="25"/>
      <c r="BR512" s="26"/>
      <c r="BS512" s="26"/>
      <c r="BT512" s="26">
        <v>3</v>
      </c>
      <c r="BU512" s="26"/>
    </row>
    <row r="513" spans="1:122">
      <c r="A513" s="17">
        <v>250</v>
      </c>
      <c r="B513" s="39">
        <v>9</v>
      </c>
      <c r="C513" s="766"/>
      <c r="D513" s="20">
        <v>1</v>
      </c>
      <c r="E513" s="20"/>
      <c r="F513" s="20"/>
      <c r="G513" s="20"/>
      <c r="H513" s="20">
        <v>1</v>
      </c>
      <c r="I513" s="20"/>
      <c r="J513" s="20"/>
      <c r="K513" s="20"/>
      <c r="L513" s="20"/>
      <c r="M513" s="20"/>
      <c r="N513" s="20"/>
      <c r="O513" s="20"/>
      <c r="P513" s="20"/>
      <c r="Q513" s="20"/>
      <c r="R513" s="21"/>
      <c r="S513" s="21"/>
      <c r="T513" s="21"/>
      <c r="U513" s="21">
        <v>4</v>
      </c>
      <c r="V513" s="22"/>
      <c r="W513" s="22"/>
      <c r="X513" s="22">
        <v>3</v>
      </c>
      <c r="Y513" s="22"/>
      <c r="Z513" s="23"/>
      <c r="AA513" s="23"/>
      <c r="AB513" s="23">
        <v>3</v>
      </c>
      <c r="AC513" s="23"/>
      <c r="AD513" s="24"/>
      <c r="AE513" s="24"/>
      <c r="AF513" s="24">
        <v>3</v>
      </c>
      <c r="AG513" s="24"/>
      <c r="AH513" s="25"/>
      <c r="AI513" s="25"/>
      <c r="AJ513" s="25">
        <v>3</v>
      </c>
      <c r="AK513" s="25"/>
      <c r="AL513" s="26"/>
      <c r="AM513" s="26"/>
      <c r="AN513" s="26">
        <v>3</v>
      </c>
      <c r="AO513" s="26"/>
      <c r="AP513" s="22"/>
      <c r="AQ513" s="22"/>
      <c r="AR513" s="22">
        <v>3</v>
      </c>
      <c r="AS513" s="22"/>
      <c r="AT513" s="27"/>
      <c r="AU513" s="27"/>
      <c r="AV513" s="27">
        <v>3</v>
      </c>
      <c r="AW513" s="27"/>
      <c r="AX513" s="21"/>
      <c r="AY513" s="21"/>
      <c r="AZ513" s="21">
        <v>3</v>
      </c>
      <c r="BA513" s="21"/>
      <c r="BB513" s="22"/>
      <c r="BC513" s="22"/>
      <c r="BD513" s="22">
        <v>3</v>
      </c>
      <c r="BE513" s="22"/>
      <c r="BF513" s="23"/>
      <c r="BG513" s="23"/>
      <c r="BH513" s="23">
        <v>3</v>
      </c>
      <c r="BI513" s="23"/>
      <c r="BJ513" s="24"/>
      <c r="BK513" s="24"/>
      <c r="BL513" s="24">
        <v>3</v>
      </c>
      <c r="BM513" s="24"/>
      <c r="BN513" s="25"/>
      <c r="BO513" s="25"/>
      <c r="BP513" s="25">
        <v>3</v>
      </c>
      <c r="BQ513" s="25"/>
      <c r="BR513" s="26"/>
      <c r="BS513" s="26"/>
      <c r="BT513" s="26">
        <v>3</v>
      </c>
      <c r="BU513" s="26"/>
    </row>
    <row r="514" spans="1:122">
      <c r="A514" s="17">
        <v>251</v>
      </c>
      <c r="B514" s="39">
        <v>10</v>
      </c>
      <c r="C514" s="766"/>
      <c r="D514" s="20"/>
      <c r="E514" s="20">
        <v>1</v>
      </c>
      <c r="F514" s="20"/>
      <c r="G514" s="20"/>
      <c r="H514" s="20">
        <v>1</v>
      </c>
      <c r="I514" s="20"/>
      <c r="J514" s="20"/>
      <c r="K514" s="20"/>
      <c r="L514" s="20"/>
      <c r="M514" s="20"/>
      <c r="N514" s="20"/>
      <c r="O514" s="20"/>
      <c r="P514" s="20"/>
      <c r="Q514" s="20"/>
      <c r="R514" s="21"/>
      <c r="S514" s="21"/>
      <c r="T514" s="21">
        <v>3</v>
      </c>
      <c r="U514" s="21"/>
      <c r="V514" s="22"/>
      <c r="W514" s="22"/>
      <c r="X514" s="22">
        <v>3</v>
      </c>
      <c r="Y514" s="22"/>
      <c r="Z514" s="23"/>
      <c r="AA514" s="23"/>
      <c r="AB514" s="23">
        <v>3</v>
      </c>
      <c r="AC514" s="23"/>
      <c r="AD514" s="24"/>
      <c r="AE514" s="24"/>
      <c r="AF514" s="24">
        <v>3</v>
      </c>
      <c r="AG514" s="24"/>
      <c r="AH514" s="25"/>
      <c r="AI514" s="25"/>
      <c r="AJ514" s="25">
        <v>3</v>
      </c>
      <c r="AK514" s="25"/>
      <c r="AL514" s="26"/>
      <c r="AM514" s="26"/>
      <c r="AN514" s="26">
        <v>3</v>
      </c>
      <c r="AO514" s="26"/>
      <c r="AP514" s="22"/>
      <c r="AQ514" s="22">
        <v>2</v>
      </c>
      <c r="AR514" s="22"/>
      <c r="AS514" s="22"/>
      <c r="AT514" s="27"/>
      <c r="AU514" s="27"/>
      <c r="AV514" s="27">
        <v>3</v>
      </c>
      <c r="AW514" s="27"/>
      <c r="AX514" s="21"/>
      <c r="AY514" s="21"/>
      <c r="AZ514" s="21">
        <v>3</v>
      </c>
      <c r="BA514" s="21"/>
      <c r="BB514" s="22"/>
      <c r="BC514" s="22"/>
      <c r="BD514" s="22">
        <v>3</v>
      </c>
      <c r="BE514" s="22"/>
      <c r="BF514" s="23"/>
      <c r="BG514" s="23">
        <v>2</v>
      </c>
      <c r="BH514" s="23"/>
      <c r="BI514" s="23"/>
      <c r="BJ514" s="24"/>
      <c r="BK514" s="24">
        <v>2</v>
      </c>
      <c r="BL514" s="24"/>
      <c r="BM514" s="24"/>
      <c r="BN514" s="25"/>
      <c r="BO514" s="25"/>
      <c r="BP514" s="25">
        <v>3</v>
      </c>
      <c r="BQ514" s="25"/>
      <c r="BR514" s="26"/>
      <c r="BS514" s="26"/>
      <c r="BT514" s="26">
        <v>3</v>
      </c>
      <c r="BU514" s="26"/>
    </row>
    <row r="515" spans="1:122">
      <c r="A515" s="17">
        <v>252</v>
      </c>
      <c r="B515" s="39">
        <v>11</v>
      </c>
      <c r="C515" s="766"/>
      <c r="D515" s="20"/>
      <c r="E515" s="20">
        <v>1</v>
      </c>
      <c r="F515" s="20"/>
      <c r="G515" s="20"/>
      <c r="H515" s="20">
        <v>1</v>
      </c>
      <c r="I515" s="20"/>
      <c r="J515" s="20"/>
      <c r="K515" s="20"/>
      <c r="L515" s="20"/>
      <c r="M515" s="20"/>
      <c r="N515" s="20"/>
      <c r="O515" s="20"/>
      <c r="P515" s="20"/>
      <c r="Q515" s="20"/>
      <c r="R515" s="21"/>
      <c r="S515" s="21"/>
      <c r="T515" s="21">
        <v>3</v>
      </c>
      <c r="U515" s="21"/>
      <c r="V515" s="22"/>
      <c r="W515" s="22"/>
      <c r="X515" s="22">
        <v>3</v>
      </c>
      <c r="Y515" s="22"/>
      <c r="Z515" s="23"/>
      <c r="AA515" s="23"/>
      <c r="AB515" s="23">
        <v>3</v>
      </c>
      <c r="AC515" s="23"/>
      <c r="AD515" s="24"/>
      <c r="AE515" s="24"/>
      <c r="AF515" s="24">
        <v>3</v>
      </c>
      <c r="AG515" s="24"/>
      <c r="AH515" s="25"/>
      <c r="AI515" s="25"/>
      <c r="AJ515" s="25">
        <v>3</v>
      </c>
      <c r="AK515" s="25"/>
      <c r="AL515" s="26"/>
      <c r="AM515" s="26"/>
      <c r="AN515" s="26">
        <v>3</v>
      </c>
      <c r="AO515" s="26"/>
      <c r="AP515" s="22"/>
      <c r="AQ515" s="22"/>
      <c r="AR515" s="22">
        <v>3</v>
      </c>
      <c r="AS515" s="22"/>
      <c r="AT515" s="27"/>
      <c r="AU515" s="27"/>
      <c r="AV515" s="27">
        <v>3</v>
      </c>
      <c r="AW515" s="27"/>
      <c r="AX515" s="21"/>
      <c r="AY515" s="21"/>
      <c r="AZ515" s="21">
        <v>3</v>
      </c>
      <c r="BA515" s="21"/>
      <c r="BB515" s="22"/>
      <c r="BC515" s="22"/>
      <c r="BD515" s="22">
        <v>3</v>
      </c>
      <c r="BE515" s="22"/>
      <c r="BF515" s="23"/>
      <c r="BG515" s="23"/>
      <c r="BH515" s="23">
        <v>3</v>
      </c>
      <c r="BI515" s="23"/>
      <c r="BJ515" s="24"/>
      <c r="BK515" s="24"/>
      <c r="BL515" s="24">
        <v>3</v>
      </c>
      <c r="BM515" s="24"/>
      <c r="BN515" s="25"/>
      <c r="BO515" s="25"/>
      <c r="BP515" s="25">
        <v>3</v>
      </c>
      <c r="BQ515" s="25"/>
      <c r="BR515" s="26"/>
      <c r="BS515" s="26"/>
      <c r="BT515" s="26">
        <v>3</v>
      </c>
      <c r="BU515" s="26"/>
    </row>
    <row r="516" spans="1:122">
      <c r="A516" s="17">
        <v>253</v>
      </c>
      <c r="B516" s="39">
        <v>12</v>
      </c>
      <c r="C516" s="766"/>
      <c r="D516" s="20"/>
      <c r="E516" s="20">
        <v>1</v>
      </c>
      <c r="F516" s="20"/>
      <c r="G516" s="20">
        <v>1</v>
      </c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1"/>
      <c r="S516" s="21"/>
      <c r="T516" s="21"/>
      <c r="U516" s="21">
        <v>4</v>
      </c>
      <c r="V516" s="22"/>
      <c r="W516" s="22"/>
      <c r="X516" s="22">
        <v>3</v>
      </c>
      <c r="Y516" s="22"/>
      <c r="Z516" s="23"/>
      <c r="AA516" s="23"/>
      <c r="AB516" s="23">
        <v>3</v>
      </c>
      <c r="AC516" s="23"/>
      <c r="AD516" s="24"/>
      <c r="AE516" s="24"/>
      <c r="AF516" s="24">
        <v>3</v>
      </c>
      <c r="AG516" s="24"/>
      <c r="AH516" s="25"/>
      <c r="AI516" s="25"/>
      <c r="AJ516" s="25">
        <v>3</v>
      </c>
      <c r="AK516" s="25"/>
      <c r="AL516" s="26"/>
      <c r="AM516" s="26"/>
      <c r="AN516" s="26">
        <v>3</v>
      </c>
      <c r="AO516" s="26"/>
      <c r="AP516" s="22"/>
      <c r="AQ516" s="22"/>
      <c r="AR516" s="22">
        <v>3</v>
      </c>
      <c r="AS516" s="22"/>
      <c r="AT516" s="27"/>
      <c r="AU516" s="27"/>
      <c r="AV516" s="27">
        <v>3</v>
      </c>
      <c r="AW516" s="27"/>
      <c r="AX516" s="21"/>
      <c r="AY516" s="21"/>
      <c r="AZ516" s="21">
        <v>3</v>
      </c>
      <c r="BA516" s="21"/>
      <c r="BB516" s="22"/>
      <c r="BC516" s="22"/>
      <c r="BD516" s="22">
        <v>3</v>
      </c>
      <c r="BE516" s="22"/>
      <c r="BF516" s="23"/>
      <c r="BG516" s="23"/>
      <c r="BH516" s="23">
        <v>3</v>
      </c>
      <c r="BI516" s="23"/>
      <c r="BJ516" s="24"/>
      <c r="BK516" s="24"/>
      <c r="BL516" s="24">
        <v>3</v>
      </c>
      <c r="BM516" s="24"/>
      <c r="BN516" s="25"/>
      <c r="BO516" s="25"/>
      <c r="BP516" s="25">
        <v>3</v>
      </c>
      <c r="BQ516" s="25"/>
      <c r="BR516" s="26"/>
      <c r="BS516" s="26"/>
      <c r="BT516" s="26">
        <v>3</v>
      </c>
      <c r="BU516" s="26"/>
    </row>
    <row r="517" spans="1:122">
      <c r="A517" s="17">
        <v>254</v>
      </c>
      <c r="B517" s="39">
        <v>13</v>
      </c>
      <c r="C517" s="766"/>
      <c r="D517" s="20"/>
      <c r="E517" s="20">
        <v>1</v>
      </c>
      <c r="F517" s="20"/>
      <c r="G517" s="20"/>
      <c r="H517" s="20">
        <v>1</v>
      </c>
      <c r="I517" s="20"/>
      <c r="J517" s="20"/>
      <c r="K517" s="20"/>
      <c r="L517" s="20"/>
      <c r="M517" s="20"/>
      <c r="N517" s="20"/>
      <c r="O517" s="20"/>
      <c r="P517" s="20"/>
      <c r="Q517" s="20"/>
      <c r="R517" s="21"/>
      <c r="S517" s="21"/>
      <c r="T517" s="21">
        <v>3</v>
      </c>
      <c r="U517" s="21"/>
      <c r="V517" s="22"/>
      <c r="W517" s="22"/>
      <c r="X517" s="22">
        <v>3</v>
      </c>
      <c r="Y517" s="22"/>
      <c r="Z517" s="23"/>
      <c r="AA517" s="23"/>
      <c r="AB517" s="23">
        <v>3</v>
      </c>
      <c r="AC517" s="23"/>
      <c r="AD517" s="24"/>
      <c r="AE517" s="24"/>
      <c r="AF517" s="24">
        <v>3</v>
      </c>
      <c r="AG517" s="24"/>
      <c r="AH517" s="25"/>
      <c r="AI517" s="25"/>
      <c r="AJ517" s="25"/>
      <c r="AK517" s="25">
        <v>4</v>
      </c>
      <c r="AL517" s="26"/>
      <c r="AM517" s="26"/>
      <c r="AN517" s="26"/>
      <c r="AO517" s="26">
        <v>4</v>
      </c>
      <c r="AP517" s="22"/>
      <c r="AQ517" s="22"/>
      <c r="AR517" s="22">
        <v>3</v>
      </c>
      <c r="AS517" s="22"/>
      <c r="AT517" s="27"/>
      <c r="AU517" s="27"/>
      <c r="AV517" s="27">
        <v>3</v>
      </c>
      <c r="AW517" s="27"/>
      <c r="AX517" s="21"/>
      <c r="AY517" s="21"/>
      <c r="AZ517" s="21"/>
      <c r="BA517" s="21">
        <v>4</v>
      </c>
      <c r="BB517" s="22"/>
      <c r="BC517" s="22"/>
      <c r="BD517" s="22">
        <v>3</v>
      </c>
      <c r="BE517" s="22"/>
      <c r="BF517" s="23"/>
      <c r="BG517" s="23"/>
      <c r="BH517" s="23">
        <v>3</v>
      </c>
      <c r="BI517" s="23"/>
      <c r="BJ517" s="24"/>
      <c r="BK517" s="24"/>
      <c r="BL517" s="24"/>
      <c r="BM517" s="24">
        <v>4</v>
      </c>
      <c r="BN517" s="25"/>
      <c r="BO517" s="25"/>
      <c r="BP517" s="25"/>
      <c r="BQ517" s="25">
        <v>4</v>
      </c>
      <c r="BR517" s="26"/>
      <c r="BS517" s="26"/>
      <c r="BT517" s="26"/>
      <c r="BU517" s="26">
        <v>4</v>
      </c>
    </row>
    <row r="518" spans="1:122">
      <c r="A518" s="17">
        <v>255</v>
      </c>
      <c r="B518" s="39">
        <v>14</v>
      </c>
      <c r="C518" s="766"/>
      <c r="D518" s="20"/>
      <c r="E518" s="20">
        <v>1</v>
      </c>
      <c r="F518" s="20"/>
      <c r="G518" s="20"/>
      <c r="H518" s="20">
        <v>1</v>
      </c>
      <c r="I518" s="20"/>
      <c r="J518" s="20"/>
      <c r="K518" s="20"/>
      <c r="L518" s="20"/>
      <c r="M518" s="20"/>
      <c r="N518" s="20"/>
      <c r="O518" s="20"/>
      <c r="P518" s="20"/>
      <c r="Q518" s="20"/>
      <c r="R518" s="21"/>
      <c r="S518" s="21"/>
      <c r="T518" s="21">
        <v>3</v>
      </c>
      <c r="U518" s="21"/>
      <c r="V518" s="22"/>
      <c r="W518" s="22"/>
      <c r="X518" s="22">
        <v>3</v>
      </c>
      <c r="Y518" s="22"/>
      <c r="Z518" s="23"/>
      <c r="AA518" s="23"/>
      <c r="AB518" s="23">
        <v>3</v>
      </c>
      <c r="AC518" s="23"/>
      <c r="AD518" s="24"/>
      <c r="AE518" s="24"/>
      <c r="AF518" s="24">
        <v>3</v>
      </c>
      <c r="AG518" s="24"/>
      <c r="AH518" s="25"/>
      <c r="AI518" s="25"/>
      <c r="AJ518" s="25">
        <v>3</v>
      </c>
      <c r="AK518" s="25"/>
      <c r="AL518" s="26"/>
      <c r="AM518" s="26"/>
      <c r="AN518" s="26">
        <v>3</v>
      </c>
      <c r="AO518" s="26"/>
      <c r="AP518" s="22"/>
      <c r="AQ518" s="22"/>
      <c r="AR518" s="22">
        <v>3</v>
      </c>
      <c r="AS518" s="22"/>
      <c r="AT518" s="27"/>
      <c r="AU518" s="27"/>
      <c r="AV518" s="27">
        <v>3</v>
      </c>
      <c r="AW518" s="27"/>
      <c r="AX518" s="21"/>
      <c r="AY518" s="21"/>
      <c r="AZ518" s="21">
        <v>3</v>
      </c>
      <c r="BA518" s="21"/>
      <c r="BB518" s="22"/>
      <c r="BC518" s="22"/>
      <c r="BD518" s="22">
        <v>3</v>
      </c>
      <c r="BE518" s="22"/>
      <c r="BF518" s="23"/>
      <c r="BG518" s="23"/>
      <c r="BH518" s="23">
        <v>3</v>
      </c>
      <c r="BI518" s="23"/>
      <c r="BJ518" s="24"/>
      <c r="BK518" s="24"/>
      <c r="BL518" s="24">
        <v>3</v>
      </c>
      <c r="BM518" s="24"/>
      <c r="BN518" s="25"/>
      <c r="BO518" s="25"/>
      <c r="BP518" s="25">
        <v>3</v>
      </c>
      <c r="BQ518" s="25"/>
      <c r="BR518" s="26"/>
      <c r="BS518" s="26"/>
      <c r="BT518" s="26">
        <v>3</v>
      </c>
      <c r="BU518" s="26"/>
    </row>
    <row r="519" spans="1:122">
      <c r="A519" s="17">
        <v>256</v>
      </c>
      <c r="B519" s="39">
        <v>15</v>
      </c>
      <c r="C519" s="766"/>
      <c r="D519" s="20">
        <v>1</v>
      </c>
      <c r="E519" s="20"/>
      <c r="F519" s="20"/>
      <c r="G519" s="20"/>
      <c r="H519" s="20">
        <v>1</v>
      </c>
      <c r="I519" s="20"/>
      <c r="J519" s="20"/>
      <c r="K519" s="20"/>
      <c r="L519" s="20"/>
      <c r="M519" s="20"/>
      <c r="N519" s="20"/>
      <c r="O519" s="20"/>
      <c r="P519" s="20"/>
      <c r="Q519" s="20"/>
      <c r="R519" s="21"/>
      <c r="S519" s="21"/>
      <c r="T519" s="21">
        <v>3</v>
      </c>
      <c r="U519" s="21"/>
      <c r="V519" s="22"/>
      <c r="W519" s="22"/>
      <c r="X519" s="22">
        <v>3</v>
      </c>
      <c r="Y519" s="22"/>
      <c r="Z519" s="23"/>
      <c r="AA519" s="23"/>
      <c r="AB519" s="23">
        <v>3</v>
      </c>
      <c r="AC519" s="23"/>
      <c r="AD519" s="24"/>
      <c r="AE519" s="24">
        <v>2</v>
      </c>
      <c r="AF519" s="24"/>
      <c r="AG519" s="24"/>
      <c r="AH519" s="25"/>
      <c r="AI519" s="25"/>
      <c r="AJ519" s="25">
        <v>3</v>
      </c>
      <c r="AK519" s="25"/>
      <c r="AL519" s="26"/>
      <c r="AM519" s="26"/>
      <c r="AN519" s="26"/>
      <c r="AO519" s="26">
        <v>4</v>
      </c>
      <c r="AP519" s="22">
        <v>1</v>
      </c>
      <c r="AQ519" s="22"/>
      <c r="AR519" s="22"/>
      <c r="AS519" s="22"/>
      <c r="AT519" s="27"/>
      <c r="AU519" s="27"/>
      <c r="AV519" s="27"/>
      <c r="AW519" s="27">
        <v>4</v>
      </c>
      <c r="AX519" s="21"/>
      <c r="AY519" s="21"/>
      <c r="AZ519" s="21">
        <v>3</v>
      </c>
      <c r="BA519" s="21"/>
      <c r="BB519" s="22"/>
      <c r="BC519" s="22"/>
      <c r="BD519" s="22">
        <v>3</v>
      </c>
      <c r="BE519" s="22"/>
      <c r="BF519" s="23"/>
      <c r="BG519" s="23">
        <v>2</v>
      </c>
      <c r="BH519" s="23"/>
      <c r="BI519" s="23"/>
      <c r="BJ519" s="24"/>
      <c r="BK519" s="24"/>
      <c r="BL519" s="24"/>
      <c r="BM519" s="24">
        <v>4</v>
      </c>
      <c r="BN519" s="25"/>
      <c r="BO519" s="25"/>
      <c r="BP519" s="25">
        <v>3</v>
      </c>
      <c r="BQ519" s="25"/>
      <c r="BR519" s="26"/>
      <c r="BS519" s="26"/>
      <c r="BT519" s="26"/>
      <c r="BU519" s="26">
        <v>4</v>
      </c>
    </row>
    <row r="520" spans="1:122">
      <c r="A520" s="17">
        <v>257</v>
      </c>
      <c r="B520" s="39">
        <v>16</v>
      </c>
      <c r="C520" s="766"/>
      <c r="D520" s="20">
        <v>1</v>
      </c>
      <c r="E520" s="20"/>
      <c r="F520" s="20">
        <v>1</v>
      </c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1"/>
      <c r="S520" s="21"/>
      <c r="T520" s="21">
        <v>3</v>
      </c>
      <c r="U520" s="21"/>
      <c r="V520" s="22"/>
      <c r="W520" s="22"/>
      <c r="X520" s="22">
        <v>3</v>
      </c>
      <c r="Y520" s="22"/>
      <c r="Z520" s="23"/>
      <c r="AA520" s="23"/>
      <c r="AB520" s="23">
        <v>3</v>
      </c>
      <c r="AC520" s="23"/>
      <c r="AD520" s="24"/>
      <c r="AE520" s="24"/>
      <c r="AF520" s="24">
        <v>3</v>
      </c>
      <c r="AG520" s="24"/>
      <c r="AH520" s="25"/>
      <c r="AI520" s="25"/>
      <c r="AJ520" s="25">
        <v>3</v>
      </c>
      <c r="AK520" s="25"/>
      <c r="AL520" s="26"/>
      <c r="AM520" s="26"/>
      <c r="AN520" s="26">
        <v>3</v>
      </c>
      <c r="AO520" s="26"/>
      <c r="AP520" s="22"/>
      <c r="AQ520" s="22"/>
      <c r="AR520" s="22">
        <v>3</v>
      </c>
      <c r="AS520" s="22"/>
      <c r="AT520" s="27"/>
      <c r="AU520" s="27"/>
      <c r="AV520" s="27">
        <v>3</v>
      </c>
      <c r="AW520" s="27"/>
      <c r="AX520" s="21"/>
      <c r="AY520" s="21"/>
      <c r="AZ520" s="21">
        <v>3</v>
      </c>
      <c r="BA520" s="21"/>
      <c r="BB520" s="22"/>
      <c r="BC520" s="22"/>
      <c r="BD520" s="22">
        <v>3</v>
      </c>
      <c r="BE520" s="22"/>
      <c r="BF520" s="23"/>
      <c r="BG520" s="23"/>
      <c r="BH520" s="23">
        <v>3</v>
      </c>
      <c r="BI520" s="23"/>
      <c r="BJ520" s="24"/>
      <c r="BK520" s="24"/>
      <c r="BL520" s="24">
        <v>3</v>
      </c>
      <c r="BM520" s="24"/>
      <c r="BN520" s="25"/>
      <c r="BO520" s="25"/>
      <c r="BP520" s="25">
        <v>3</v>
      </c>
      <c r="BQ520" s="25"/>
      <c r="BR520" s="26"/>
      <c r="BS520" s="26"/>
      <c r="BT520" s="26">
        <v>3</v>
      </c>
      <c r="BU520" s="26"/>
    </row>
    <row r="521" spans="1:122">
      <c r="A521" s="17">
        <v>258</v>
      </c>
      <c r="B521" s="39">
        <v>17</v>
      </c>
      <c r="C521" s="766"/>
      <c r="D521" s="20">
        <v>1</v>
      </c>
      <c r="E521" s="20"/>
      <c r="F521" s="20">
        <v>1</v>
      </c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1"/>
      <c r="S521" s="21"/>
      <c r="T521" s="21">
        <v>3</v>
      </c>
      <c r="U521" s="21"/>
      <c r="V521" s="22"/>
      <c r="W521" s="22"/>
      <c r="X521" s="22">
        <v>3</v>
      </c>
      <c r="Y521" s="22"/>
      <c r="Z521" s="23"/>
      <c r="AA521" s="23"/>
      <c r="AB521" s="23">
        <v>3</v>
      </c>
      <c r="AC521" s="23"/>
      <c r="AD521" s="24"/>
      <c r="AE521" s="24"/>
      <c r="AF521" s="24">
        <v>3</v>
      </c>
      <c r="AG521" s="24"/>
      <c r="AH521" s="25"/>
      <c r="AI521" s="25"/>
      <c r="AJ521" s="25">
        <v>3</v>
      </c>
      <c r="AK521" s="25"/>
      <c r="AL521" s="26"/>
      <c r="AM521" s="26"/>
      <c r="AN521" s="26">
        <v>3</v>
      </c>
      <c r="AO521" s="26"/>
      <c r="AP521" s="22"/>
      <c r="AQ521" s="22"/>
      <c r="AR521" s="22">
        <v>3</v>
      </c>
      <c r="AS521" s="22"/>
      <c r="AT521" s="27"/>
      <c r="AU521" s="27"/>
      <c r="AV521" s="27">
        <v>3</v>
      </c>
      <c r="AW521" s="27"/>
      <c r="AX521" s="21"/>
      <c r="AY521" s="21"/>
      <c r="AZ521" s="21">
        <v>3</v>
      </c>
      <c r="BA521" s="21"/>
      <c r="BB521" s="22"/>
      <c r="BC521" s="22"/>
      <c r="BD521" s="22">
        <v>3</v>
      </c>
      <c r="BE521" s="22"/>
      <c r="BF521" s="23"/>
      <c r="BG521" s="23"/>
      <c r="BH521" s="23">
        <v>3</v>
      </c>
      <c r="BI521" s="23"/>
      <c r="BJ521" s="24"/>
      <c r="BK521" s="24"/>
      <c r="BL521" s="24">
        <v>3</v>
      </c>
      <c r="BM521" s="24"/>
      <c r="BN521" s="25"/>
      <c r="BO521" s="25"/>
      <c r="BP521" s="25">
        <v>3</v>
      </c>
      <c r="BQ521" s="25"/>
      <c r="BR521" s="26"/>
      <c r="BS521" s="26"/>
      <c r="BT521" s="26">
        <v>3</v>
      </c>
      <c r="BU521" s="26"/>
    </row>
    <row r="522" spans="1:122">
      <c r="A522" s="17">
        <v>259</v>
      </c>
      <c r="B522" s="39">
        <v>18</v>
      </c>
      <c r="C522" s="766"/>
      <c r="D522" s="20">
        <v>1</v>
      </c>
      <c r="E522" s="20"/>
      <c r="F522" s="20">
        <v>1</v>
      </c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1"/>
      <c r="S522" s="21"/>
      <c r="T522" s="21">
        <v>3</v>
      </c>
      <c r="U522" s="21"/>
      <c r="V522" s="22"/>
      <c r="W522" s="22"/>
      <c r="X522" s="22">
        <v>3</v>
      </c>
      <c r="Y522" s="22"/>
      <c r="Z522" s="23"/>
      <c r="AA522" s="23"/>
      <c r="AB522" s="23">
        <v>3</v>
      </c>
      <c r="AC522" s="23"/>
      <c r="AD522" s="24"/>
      <c r="AE522" s="24"/>
      <c r="AF522" s="24">
        <v>3</v>
      </c>
      <c r="AG522" s="24"/>
      <c r="AH522" s="25"/>
      <c r="AI522" s="25"/>
      <c r="AJ522" s="25">
        <v>3</v>
      </c>
      <c r="AK522" s="25"/>
      <c r="AL522" s="26"/>
      <c r="AM522" s="26"/>
      <c r="AN522" s="26">
        <v>3</v>
      </c>
      <c r="AO522" s="26"/>
      <c r="AP522" s="22"/>
      <c r="AQ522" s="22"/>
      <c r="AR522" s="22">
        <v>3</v>
      </c>
      <c r="AS522" s="22"/>
      <c r="AT522" s="27"/>
      <c r="AU522" s="27"/>
      <c r="AV522" s="27">
        <v>3</v>
      </c>
      <c r="AW522" s="27"/>
      <c r="AX522" s="21"/>
      <c r="AY522" s="21"/>
      <c r="AZ522" s="21">
        <v>3</v>
      </c>
      <c r="BA522" s="21"/>
      <c r="BB522" s="22"/>
      <c r="BC522" s="22"/>
      <c r="BD522" s="22">
        <v>3</v>
      </c>
      <c r="BE522" s="22"/>
      <c r="BF522" s="23"/>
      <c r="BG522" s="23"/>
      <c r="BH522" s="23">
        <v>3</v>
      </c>
      <c r="BI522" s="23"/>
      <c r="BJ522" s="24"/>
      <c r="BK522" s="24"/>
      <c r="BL522" s="24">
        <v>3</v>
      </c>
      <c r="BM522" s="24"/>
      <c r="BN522" s="25"/>
      <c r="BO522" s="25"/>
      <c r="BP522" s="25">
        <v>3</v>
      </c>
      <c r="BQ522" s="25"/>
      <c r="BR522" s="26"/>
      <c r="BS522" s="26"/>
      <c r="BT522" s="26">
        <v>3</v>
      </c>
      <c r="BU522" s="26"/>
    </row>
    <row r="523" spans="1:122">
      <c r="A523" s="17">
        <v>260</v>
      </c>
      <c r="B523" s="39">
        <v>19</v>
      </c>
      <c r="C523" s="766"/>
      <c r="D523" s="20">
        <v>1</v>
      </c>
      <c r="E523" s="20"/>
      <c r="F523" s="20"/>
      <c r="G523" s="20"/>
      <c r="H523" s="20"/>
      <c r="I523" s="20"/>
      <c r="J523" s="20">
        <v>1</v>
      </c>
      <c r="K523" s="20"/>
      <c r="L523" s="20"/>
      <c r="M523" s="20"/>
      <c r="N523" s="20"/>
      <c r="O523" s="20"/>
      <c r="P523" s="20"/>
      <c r="Q523" s="20"/>
      <c r="R523" s="21"/>
      <c r="S523" s="21">
        <v>2</v>
      </c>
      <c r="T523" s="21"/>
      <c r="U523" s="21"/>
      <c r="V523" s="22"/>
      <c r="W523" s="22"/>
      <c r="X523" s="22">
        <v>3</v>
      </c>
      <c r="Y523" s="22"/>
      <c r="Z523" s="23"/>
      <c r="AA523" s="23"/>
      <c r="AB523" s="23">
        <v>3</v>
      </c>
      <c r="AC523" s="23"/>
      <c r="AD523" s="24"/>
      <c r="AE523" s="24"/>
      <c r="AF523" s="24">
        <v>3</v>
      </c>
      <c r="AG523" s="24"/>
      <c r="AH523" s="25"/>
      <c r="AI523" s="25"/>
      <c r="AJ523" s="25">
        <v>3</v>
      </c>
      <c r="AK523" s="25"/>
      <c r="AL523" s="26"/>
      <c r="AM523" s="26"/>
      <c r="AN523" s="26">
        <v>3</v>
      </c>
      <c r="AO523" s="26"/>
      <c r="AP523" s="22"/>
      <c r="AQ523" s="22"/>
      <c r="AR523" s="22">
        <v>3</v>
      </c>
      <c r="AS523" s="22"/>
      <c r="AT523" s="27"/>
      <c r="AU523" s="27"/>
      <c r="AV523" s="27">
        <v>3</v>
      </c>
      <c r="AW523" s="27"/>
      <c r="AX523" s="21"/>
      <c r="AY523" s="21"/>
      <c r="AZ523" s="21">
        <v>3</v>
      </c>
      <c r="BA523" s="21"/>
      <c r="BB523" s="22"/>
      <c r="BC523" s="22"/>
      <c r="BD523" s="22">
        <v>3</v>
      </c>
      <c r="BE523" s="22"/>
      <c r="BF523" s="23"/>
      <c r="BG523" s="23"/>
      <c r="BH523" s="23">
        <v>3</v>
      </c>
      <c r="BI523" s="23"/>
      <c r="BJ523" s="24"/>
      <c r="BK523" s="24"/>
      <c r="BL523" s="24">
        <v>3</v>
      </c>
      <c r="BM523" s="24"/>
      <c r="BN523" s="25"/>
      <c r="BO523" s="25"/>
      <c r="BP523" s="25">
        <v>3</v>
      </c>
      <c r="BQ523" s="25"/>
      <c r="BR523" s="26"/>
      <c r="BS523" s="26"/>
      <c r="BT523" s="26">
        <v>3</v>
      </c>
      <c r="BU523" s="26"/>
    </row>
    <row r="524" spans="1:122">
      <c r="A524" s="346">
        <v>261</v>
      </c>
      <c r="B524" s="369">
        <v>20</v>
      </c>
      <c r="C524" s="766"/>
      <c r="D524" s="348"/>
      <c r="E524" s="348">
        <v>1</v>
      </c>
      <c r="F524" s="348"/>
      <c r="G524" s="348"/>
      <c r="H524" s="348">
        <v>1</v>
      </c>
      <c r="I524" s="348"/>
      <c r="J524" s="348"/>
      <c r="K524" s="348"/>
      <c r="L524" s="348"/>
      <c r="M524" s="348"/>
      <c r="N524" s="348"/>
      <c r="O524" s="348"/>
      <c r="P524" s="348"/>
      <c r="Q524" s="348"/>
      <c r="R524" s="349"/>
      <c r="S524" s="349"/>
      <c r="T524" s="349">
        <v>3</v>
      </c>
      <c r="U524" s="349"/>
      <c r="V524" s="350"/>
      <c r="W524" s="350"/>
      <c r="X524" s="350">
        <v>3</v>
      </c>
      <c r="Y524" s="350"/>
      <c r="Z524" s="351"/>
      <c r="AA524" s="351"/>
      <c r="AB524" s="351">
        <v>3</v>
      </c>
      <c r="AC524" s="351"/>
      <c r="AD524" s="352"/>
      <c r="AE524" s="352"/>
      <c r="AF524" s="352">
        <v>3</v>
      </c>
      <c r="AG524" s="352"/>
      <c r="AH524" s="353"/>
      <c r="AI524" s="353"/>
      <c r="AJ524" s="353">
        <v>3</v>
      </c>
      <c r="AK524" s="353"/>
      <c r="AL524" s="354"/>
      <c r="AM524" s="354"/>
      <c r="AN524" s="354">
        <v>3</v>
      </c>
      <c r="AO524" s="354"/>
      <c r="AP524" s="350"/>
      <c r="AQ524" s="350"/>
      <c r="AR524" s="350">
        <v>3</v>
      </c>
      <c r="AS524" s="350"/>
      <c r="AT524" s="355"/>
      <c r="AU524" s="355"/>
      <c r="AV524" s="355">
        <v>3</v>
      </c>
      <c r="AW524" s="355"/>
      <c r="AX524" s="349"/>
      <c r="AY524" s="349"/>
      <c r="AZ524" s="349">
        <v>3</v>
      </c>
      <c r="BA524" s="349"/>
      <c r="BB524" s="350"/>
      <c r="BC524" s="350"/>
      <c r="BD524" s="350">
        <v>3</v>
      </c>
      <c r="BE524" s="350"/>
      <c r="BF524" s="351"/>
      <c r="BG524" s="351"/>
      <c r="BH524" s="351"/>
      <c r="BI524" s="351">
        <v>4</v>
      </c>
      <c r="BJ524" s="352"/>
      <c r="BK524" s="352"/>
      <c r="BL524" s="352">
        <v>3</v>
      </c>
      <c r="BM524" s="352"/>
      <c r="BN524" s="353"/>
      <c r="BO524" s="353"/>
      <c r="BP524" s="353">
        <v>3</v>
      </c>
      <c r="BQ524" s="353"/>
      <c r="BR524" s="354"/>
      <c r="BS524" s="354"/>
      <c r="BT524" s="354">
        <v>3</v>
      </c>
      <c r="BU524" s="354"/>
    </row>
    <row r="525" spans="1:122" s="356" customFormat="1">
      <c r="B525" s="370"/>
      <c r="C525" s="365"/>
      <c r="D525" s="356">
        <f>SUM(D505:D524)</f>
        <v>8</v>
      </c>
      <c r="E525" s="356">
        <f t="shared" ref="E525:BP525" si="1409">SUM(E505:E524)</f>
        <v>12</v>
      </c>
      <c r="F525" s="356">
        <f t="shared" si="1409"/>
        <v>5</v>
      </c>
      <c r="G525" s="356">
        <f t="shared" si="1409"/>
        <v>2</v>
      </c>
      <c r="H525" s="356">
        <f t="shared" si="1409"/>
        <v>9</v>
      </c>
      <c r="I525" s="356">
        <f t="shared" si="1409"/>
        <v>2</v>
      </c>
      <c r="J525" s="356">
        <f t="shared" si="1409"/>
        <v>2</v>
      </c>
      <c r="K525" s="356">
        <f t="shared" si="1409"/>
        <v>0</v>
      </c>
      <c r="L525" s="356">
        <f t="shared" si="1409"/>
        <v>0</v>
      </c>
      <c r="M525" s="356">
        <f t="shared" si="1409"/>
        <v>0</v>
      </c>
      <c r="N525" s="356">
        <f t="shared" si="1409"/>
        <v>0</v>
      </c>
      <c r="O525" s="356">
        <f t="shared" si="1409"/>
        <v>0</v>
      </c>
      <c r="P525" s="356">
        <f t="shared" si="1409"/>
        <v>0</v>
      </c>
      <c r="Q525" s="356">
        <f t="shared" si="1409"/>
        <v>0</v>
      </c>
      <c r="R525" s="356">
        <f t="shared" si="1409"/>
        <v>0</v>
      </c>
      <c r="S525" s="356">
        <f t="shared" si="1409"/>
        <v>2</v>
      </c>
      <c r="T525" s="356">
        <f t="shared" si="1409"/>
        <v>51</v>
      </c>
      <c r="U525" s="356">
        <f t="shared" si="1409"/>
        <v>8</v>
      </c>
      <c r="V525" s="356">
        <f t="shared" si="1409"/>
        <v>0</v>
      </c>
      <c r="W525" s="356">
        <f t="shared" si="1409"/>
        <v>0</v>
      </c>
      <c r="X525" s="356">
        <f t="shared" si="1409"/>
        <v>57</v>
      </c>
      <c r="Y525" s="356">
        <f t="shared" si="1409"/>
        <v>4</v>
      </c>
      <c r="Z525" s="356">
        <f t="shared" si="1409"/>
        <v>0</v>
      </c>
      <c r="AA525" s="356">
        <f t="shared" si="1409"/>
        <v>0</v>
      </c>
      <c r="AB525" s="356">
        <f t="shared" si="1409"/>
        <v>60</v>
      </c>
      <c r="AC525" s="356">
        <f t="shared" si="1409"/>
        <v>0</v>
      </c>
      <c r="AD525" s="356">
        <f t="shared" si="1409"/>
        <v>0</v>
      </c>
      <c r="AE525" s="356">
        <f t="shared" si="1409"/>
        <v>2</v>
      </c>
      <c r="AF525" s="356">
        <f t="shared" si="1409"/>
        <v>51</v>
      </c>
      <c r="AG525" s="356">
        <f t="shared" si="1409"/>
        <v>8</v>
      </c>
      <c r="AH525" s="356">
        <f t="shared" si="1409"/>
        <v>0</v>
      </c>
      <c r="AI525" s="356">
        <f t="shared" si="1409"/>
        <v>0</v>
      </c>
      <c r="AJ525" s="356">
        <f t="shared" si="1409"/>
        <v>54</v>
      </c>
      <c r="AK525" s="356">
        <f t="shared" si="1409"/>
        <v>8</v>
      </c>
      <c r="AL525" s="356">
        <f t="shared" si="1409"/>
        <v>0</v>
      </c>
      <c r="AM525" s="356">
        <f t="shared" si="1409"/>
        <v>0</v>
      </c>
      <c r="AN525" s="356">
        <f t="shared" si="1409"/>
        <v>51</v>
      </c>
      <c r="AO525" s="356">
        <f t="shared" si="1409"/>
        <v>12</v>
      </c>
      <c r="AP525" s="356">
        <f t="shared" si="1409"/>
        <v>1</v>
      </c>
      <c r="AQ525" s="356">
        <f t="shared" si="1409"/>
        <v>2</v>
      </c>
      <c r="AR525" s="356">
        <f t="shared" si="1409"/>
        <v>48</v>
      </c>
      <c r="AS525" s="356">
        <f t="shared" si="1409"/>
        <v>8</v>
      </c>
      <c r="AT525" s="356">
        <f t="shared" si="1409"/>
        <v>0</v>
      </c>
      <c r="AU525" s="356">
        <f t="shared" si="1409"/>
        <v>0</v>
      </c>
      <c r="AV525" s="356">
        <f t="shared" si="1409"/>
        <v>54</v>
      </c>
      <c r="AW525" s="356">
        <f t="shared" si="1409"/>
        <v>8</v>
      </c>
      <c r="AX525" s="356">
        <f t="shared" si="1409"/>
        <v>0</v>
      </c>
      <c r="AY525" s="356">
        <f t="shared" si="1409"/>
        <v>0</v>
      </c>
      <c r="AZ525" s="356">
        <f t="shared" si="1409"/>
        <v>57</v>
      </c>
      <c r="BA525" s="356">
        <f t="shared" si="1409"/>
        <v>4</v>
      </c>
      <c r="BB525" s="356">
        <f t="shared" si="1409"/>
        <v>0</v>
      </c>
      <c r="BC525" s="356">
        <f t="shared" si="1409"/>
        <v>0</v>
      </c>
      <c r="BD525" s="356">
        <f t="shared" si="1409"/>
        <v>57</v>
      </c>
      <c r="BE525" s="356">
        <f t="shared" si="1409"/>
        <v>4</v>
      </c>
      <c r="BF525" s="356">
        <f t="shared" si="1409"/>
        <v>0</v>
      </c>
      <c r="BG525" s="356">
        <f t="shared" si="1409"/>
        <v>8</v>
      </c>
      <c r="BH525" s="356">
        <f t="shared" si="1409"/>
        <v>42</v>
      </c>
      <c r="BI525" s="356">
        <f t="shared" si="1409"/>
        <v>8</v>
      </c>
      <c r="BJ525" s="356">
        <f t="shared" si="1409"/>
        <v>0</v>
      </c>
      <c r="BK525" s="356">
        <f t="shared" si="1409"/>
        <v>2</v>
      </c>
      <c r="BL525" s="356">
        <f t="shared" si="1409"/>
        <v>45</v>
      </c>
      <c r="BM525" s="356">
        <f t="shared" si="1409"/>
        <v>16</v>
      </c>
      <c r="BN525" s="356">
        <f t="shared" si="1409"/>
        <v>0</v>
      </c>
      <c r="BO525" s="356">
        <f t="shared" si="1409"/>
        <v>0</v>
      </c>
      <c r="BP525" s="356">
        <f t="shared" si="1409"/>
        <v>48</v>
      </c>
      <c r="BQ525" s="356">
        <f t="shared" ref="BQ525:BU525" si="1410">SUM(BQ505:BQ524)</f>
        <v>16</v>
      </c>
      <c r="BR525" s="356">
        <f t="shared" si="1410"/>
        <v>0</v>
      </c>
      <c r="BS525" s="356">
        <f t="shared" si="1410"/>
        <v>0</v>
      </c>
      <c r="BT525" s="356">
        <f t="shared" si="1410"/>
        <v>48</v>
      </c>
      <c r="BU525" s="356">
        <f t="shared" si="1410"/>
        <v>16</v>
      </c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</row>
    <row r="526" spans="1:122" s="356" customFormat="1">
      <c r="B526" s="370"/>
      <c r="C526" s="365"/>
      <c r="D526" s="356">
        <f>SUM(D525:E525)</f>
        <v>20</v>
      </c>
      <c r="K526" s="356">
        <f>SUM(F525:K525)</f>
        <v>20</v>
      </c>
      <c r="R526" s="356">
        <f>R525/1</f>
        <v>0</v>
      </c>
      <c r="S526" s="356">
        <f>S525/2</f>
        <v>1</v>
      </c>
      <c r="T526" s="356">
        <f>T525/3</f>
        <v>17</v>
      </c>
      <c r="U526" s="356">
        <f>U525/4</f>
        <v>2</v>
      </c>
      <c r="V526" s="356">
        <f t="shared" ref="V526" si="1411">V525/1</f>
        <v>0</v>
      </c>
      <c r="W526" s="356">
        <f t="shared" ref="W526" si="1412">W525/2</f>
        <v>0</v>
      </c>
      <c r="X526" s="356">
        <f t="shared" ref="X526" si="1413">X525/3</f>
        <v>19</v>
      </c>
      <c r="Y526" s="356">
        <f t="shared" ref="Y526" si="1414">Y525/4</f>
        <v>1</v>
      </c>
      <c r="Z526" s="356">
        <f t="shared" ref="Z526" si="1415">Z525/1</f>
        <v>0</v>
      </c>
      <c r="AA526" s="356">
        <f t="shared" ref="AA526" si="1416">AA525/2</f>
        <v>0</v>
      </c>
      <c r="AB526" s="356">
        <f t="shared" ref="AB526" si="1417">AB525/3</f>
        <v>20</v>
      </c>
      <c r="AC526" s="356">
        <f t="shared" ref="AC526" si="1418">AC525/4</f>
        <v>0</v>
      </c>
      <c r="AD526" s="356">
        <f t="shared" ref="AD526" si="1419">AD525/1</f>
        <v>0</v>
      </c>
      <c r="AE526" s="356">
        <f t="shared" ref="AE526" si="1420">AE525/2</f>
        <v>1</v>
      </c>
      <c r="AF526" s="356">
        <f t="shared" ref="AF526" si="1421">AF525/3</f>
        <v>17</v>
      </c>
      <c r="AG526" s="356">
        <f t="shared" ref="AG526" si="1422">AG525/4</f>
        <v>2</v>
      </c>
      <c r="AH526" s="356">
        <f t="shared" ref="AH526" si="1423">AH525/1</f>
        <v>0</v>
      </c>
      <c r="AI526" s="356">
        <f t="shared" ref="AI526" si="1424">AI525/2</f>
        <v>0</v>
      </c>
      <c r="AJ526" s="356">
        <f t="shared" ref="AJ526" si="1425">AJ525/3</f>
        <v>18</v>
      </c>
      <c r="AK526" s="356">
        <f t="shared" ref="AK526" si="1426">AK525/4</f>
        <v>2</v>
      </c>
      <c r="AL526" s="356">
        <f t="shared" ref="AL526" si="1427">AL525/1</f>
        <v>0</v>
      </c>
      <c r="AM526" s="356">
        <f t="shared" ref="AM526" si="1428">AM525/2</f>
        <v>0</v>
      </c>
      <c r="AN526" s="356">
        <f t="shared" ref="AN526" si="1429">AN525/3</f>
        <v>17</v>
      </c>
      <c r="AO526" s="356">
        <f t="shared" ref="AO526" si="1430">AO525/4</f>
        <v>3</v>
      </c>
      <c r="AP526" s="356">
        <f t="shared" ref="AP526" si="1431">AP525/1</f>
        <v>1</v>
      </c>
      <c r="AQ526" s="356">
        <f t="shared" ref="AQ526" si="1432">AQ525/2</f>
        <v>1</v>
      </c>
      <c r="AR526" s="356">
        <f t="shared" ref="AR526" si="1433">AR525/3</f>
        <v>16</v>
      </c>
      <c r="AS526" s="356">
        <f t="shared" ref="AS526" si="1434">AS525/4</f>
        <v>2</v>
      </c>
      <c r="AT526" s="356">
        <f t="shared" ref="AT526" si="1435">AT525/1</f>
        <v>0</v>
      </c>
      <c r="AU526" s="356">
        <f t="shared" ref="AU526" si="1436">AU525/2</f>
        <v>0</v>
      </c>
      <c r="AV526" s="356">
        <f t="shared" ref="AV526" si="1437">AV525/3</f>
        <v>18</v>
      </c>
      <c r="AW526" s="356">
        <f t="shared" ref="AW526" si="1438">AW525/4</f>
        <v>2</v>
      </c>
      <c r="AX526" s="356">
        <f t="shared" ref="AX526" si="1439">AX525/1</f>
        <v>0</v>
      </c>
      <c r="AY526" s="356">
        <f t="shared" ref="AY526" si="1440">AY525/2</f>
        <v>0</v>
      </c>
      <c r="AZ526" s="356">
        <f t="shared" ref="AZ526" si="1441">AZ525/3</f>
        <v>19</v>
      </c>
      <c r="BA526" s="356">
        <f t="shared" ref="BA526" si="1442">BA525/4</f>
        <v>1</v>
      </c>
      <c r="BB526" s="356">
        <f t="shared" ref="BB526" si="1443">BB525/1</f>
        <v>0</v>
      </c>
      <c r="BC526" s="356">
        <f t="shared" ref="BC526" si="1444">BC525/2</f>
        <v>0</v>
      </c>
      <c r="BD526" s="356">
        <f t="shared" ref="BD526" si="1445">BD525/3</f>
        <v>19</v>
      </c>
      <c r="BE526" s="356">
        <f t="shared" ref="BE526" si="1446">BE525/4</f>
        <v>1</v>
      </c>
      <c r="BF526" s="356">
        <f t="shared" ref="BF526" si="1447">BF525/1</f>
        <v>0</v>
      </c>
      <c r="BG526" s="356">
        <f t="shared" ref="BG526" si="1448">BG525/2</f>
        <v>4</v>
      </c>
      <c r="BH526" s="356">
        <f t="shared" ref="BH526" si="1449">BH525/3</f>
        <v>14</v>
      </c>
      <c r="BI526" s="356">
        <f t="shared" ref="BI526" si="1450">BI525/4</f>
        <v>2</v>
      </c>
      <c r="BJ526" s="356">
        <f t="shared" ref="BJ526" si="1451">BJ525/1</f>
        <v>0</v>
      </c>
      <c r="BK526" s="356">
        <f t="shared" ref="BK526" si="1452">BK525/2</f>
        <v>1</v>
      </c>
      <c r="BL526" s="356">
        <f t="shared" ref="BL526" si="1453">BL525/3</f>
        <v>15</v>
      </c>
      <c r="BM526" s="356">
        <f t="shared" ref="BM526" si="1454">BM525/4</f>
        <v>4</v>
      </c>
      <c r="BN526" s="356">
        <f t="shared" ref="BN526" si="1455">BN525/1</f>
        <v>0</v>
      </c>
      <c r="BO526" s="356">
        <f t="shared" ref="BO526" si="1456">BO525/2</f>
        <v>0</v>
      </c>
      <c r="BP526" s="356">
        <f t="shared" ref="BP526" si="1457">BP525/3</f>
        <v>16</v>
      </c>
      <c r="BQ526" s="356">
        <f t="shared" ref="BQ526" si="1458">BQ525/4</f>
        <v>4</v>
      </c>
      <c r="BR526" s="356">
        <f t="shared" ref="BR526" si="1459">BR525/1</f>
        <v>0</v>
      </c>
      <c r="BS526" s="356">
        <f t="shared" ref="BS526" si="1460">BS525/2</f>
        <v>0</v>
      </c>
      <c r="BT526" s="356">
        <f t="shared" ref="BT526" si="1461">BT525/3</f>
        <v>16</v>
      </c>
      <c r="BU526" s="356">
        <f t="shared" ref="BU526" si="1462">BU525/4</f>
        <v>4</v>
      </c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</row>
    <row r="527" spans="1:122">
      <c r="R527">
        <f>SUM(R525:U525)</f>
        <v>61</v>
      </c>
      <c r="V527">
        <f>SUM(V525:Y525)</f>
        <v>61</v>
      </c>
      <c r="Z527">
        <f>SUM(Z525:AC525)</f>
        <v>60</v>
      </c>
      <c r="AD527">
        <f>SUM(AD525:AG525)</f>
        <v>61</v>
      </c>
      <c r="AH527">
        <f>SUM(AH525:AK525)</f>
        <v>62</v>
      </c>
      <c r="AL527">
        <f>SUM(AL525:AO525)</f>
        <v>63</v>
      </c>
      <c r="AP527">
        <f>SUM(AP525:AS525)</f>
        <v>59</v>
      </c>
      <c r="AT527">
        <f>SUM(AT525:AW525)</f>
        <v>62</v>
      </c>
      <c r="AX527">
        <f>SUM(AX525:BA525)</f>
        <v>61</v>
      </c>
      <c r="BB527">
        <f>SUM(BB525:BE525)</f>
        <v>61</v>
      </c>
      <c r="BF527">
        <f>SUM(BF525:BI525)</f>
        <v>58</v>
      </c>
      <c r="BJ527">
        <f>SUM(BJ525:BM525)</f>
        <v>63</v>
      </c>
      <c r="BN527">
        <f>SUM(BN525:BQ525)</f>
        <v>64</v>
      </c>
      <c r="BR527">
        <f>SUM(BR525:BU525)</f>
        <v>64</v>
      </c>
    </row>
    <row r="528" spans="1:122">
      <c r="R528">
        <v>20</v>
      </c>
      <c r="S528">
        <v>20</v>
      </c>
      <c r="T528">
        <v>20</v>
      </c>
      <c r="U528">
        <v>20</v>
      </c>
      <c r="V528">
        <v>20</v>
      </c>
      <c r="W528">
        <v>20</v>
      </c>
      <c r="X528">
        <v>20</v>
      </c>
      <c r="Y528">
        <v>20</v>
      </c>
      <c r="Z528">
        <v>20</v>
      </c>
      <c r="AA528">
        <v>20</v>
      </c>
      <c r="AB528">
        <v>20</v>
      </c>
      <c r="AC528">
        <v>20</v>
      </c>
      <c r="AD528">
        <v>20</v>
      </c>
      <c r="AE528">
        <v>20</v>
      </c>
      <c r="AF528">
        <v>20</v>
      </c>
      <c r="AG528">
        <v>20</v>
      </c>
      <c r="AH528">
        <v>20</v>
      </c>
      <c r="AI528">
        <v>20</v>
      </c>
      <c r="AJ528">
        <v>20</v>
      </c>
      <c r="AK528">
        <v>20</v>
      </c>
      <c r="AL528">
        <v>20</v>
      </c>
      <c r="AM528">
        <v>20</v>
      </c>
      <c r="AN528">
        <v>20</v>
      </c>
      <c r="AO528">
        <v>20</v>
      </c>
      <c r="AP528">
        <v>20</v>
      </c>
      <c r="AQ528">
        <v>20</v>
      </c>
      <c r="AR528">
        <v>20</v>
      </c>
      <c r="AS528">
        <v>20</v>
      </c>
      <c r="AT528">
        <v>20</v>
      </c>
      <c r="AU528">
        <v>20</v>
      </c>
      <c r="AV528">
        <v>20</v>
      </c>
      <c r="AW528">
        <v>20</v>
      </c>
      <c r="AX528">
        <v>20</v>
      </c>
      <c r="AY528">
        <v>20</v>
      </c>
      <c r="AZ528">
        <v>20</v>
      </c>
      <c r="BA528">
        <v>20</v>
      </c>
      <c r="BB528">
        <v>20</v>
      </c>
      <c r="BC528">
        <v>20</v>
      </c>
      <c r="BD528">
        <v>20</v>
      </c>
      <c r="BE528">
        <v>20</v>
      </c>
      <c r="BF528">
        <v>20</v>
      </c>
      <c r="BG528">
        <v>20</v>
      </c>
      <c r="BH528">
        <v>20</v>
      </c>
      <c r="BI528">
        <v>20</v>
      </c>
      <c r="BJ528">
        <v>20</v>
      </c>
      <c r="BK528">
        <v>20</v>
      </c>
      <c r="BL528">
        <v>20</v>
      </c>
      <c r="BM528">
        <v>20</v>
      </c>
      <c r="BN528">
        <v>20</v>
      </c>
      <c r="BO528">
        <v>20</v>
      </c>
      <c r="BP528">
        <v>20</v>
      </c>
      <c r="BQ528">
        <v>20</v>
      </c>
      <c r="BR528">
        <v>20</v>
      </c>
      <c r="BS528">
        <v>20</v>
      </c>
      <c r="BT528">
        <v>20</v>
      </c>
      <c r="BU528">
        <v>20</v>
      </c>
    </row>
    <row r="529" spans="18:73" s="30" customFormat="1">
      <c r="R529" s="30">
        <f>R526/R528*100%</f>
        <v>0</v>
      </c>
      <c r="S529" s="30">
        <f t="shared" ref="S529:BU529" si="1463">S526/S528*100%</f>
        <v>0.05</v>
      </c>
      <c r="T529" s="30">
        <f t="shared" si="1463"/>
        <v>0.85</v>
      </c>
      <c r="U529" s="30">
        <f t="shared" si="1463"/>
        <v>0.1</v>
      </c>
      <c r="V529" s="30">
        <f t="shared" si="1463"/>
        <v>0</v>
      </c>
      <c r="W529" s="30">
        <f t="shared" si="1463"/>
        <v>0</v>
      </c>
      <c r="X529" s="30">
        <f t="shared" si="1463"/>
        <v>0.95</v>
      </c>
      <c r="Y529" s="30">
        <f t="shared" si="1463"/>
        <v>0.05</v>
      </c>
      <c r="Z529" s="30">
        <f t="shared" si="1463"/>
        <v>0</v>
      </c>
      <c r="AA529" s="30">
        <f t="shared" si="1463"/>
        <v>0</v>
      </c>
      <c r="AB529" s="30">
        <f t="shared" si="1463"/>
        <v>1</v>
      </c>
      <c r="AC529" s="30">
        <f t="shared" si="1463"/>
        <v>0</v>
      </c>
      <c r="AD529" s="30">
        <f t="shared" si="1463"/>
        <v>0</v>
      </c>
      <c r="AE529" s="30">
        <f t="shared" si="1463"/>
        <v>0.05</v>
      </c>
      <c r="AF529" s="30">
        <f t="shared" si="1463"/>
        <v>0.85</v>
      </c>
      <c r="AG529" s="30">
        <f t="shared" si="1463"/>
        <v>0.1</v>
      </c>
      <c r="AH529" s="30">
        <f t="shared" si="1463"/>
        <v>0</v>
      </c>
      <c r="AI529" s="30">
        <f t="shared" si="1463"/>
        <v>0</v>
      </c>
      <c r="AJ529" s="30">
        <f t="shared" si="1463"/>
        <v>0.9</v>
      </c>
      <c r="AK529" s="30">
        <f t="shared" si="1463"/>
        <v>0.1</v>
      </c>
      <c r="AL529" s="30">
        <f t="shared" si="1463"/>
        <v>0</v>
      </c>
      <c r="AM529" s="30">
        <f t="shared" si="1463"/>
        <v>0</v>
      </c>
      <c r="AN529" s="30">
        <f t="shared" si="1463"/>
        <v>0.85</v>
      </c>
      <c r="AO529" s="30">
        <f t="shared" si="1463"/>
        <v>0.15</v>
      </c>
      <c r="AP529" s="30">
        <f t="shared" si="1463"/>
        <v>0.05</v>
      </c>
      <c r="AQ529" s="30">
        <f t="shared" si="1463"/>
        <v>0.05</v>
      </c>
      <c r="AR529" s="30">
        <f t="shared" si="1463"/>
        <v>0.8</v>
      </c>
      <c r="AS529" s="30">
        <f t="shared" si="1463"/>
        <v>0.1</v>
      </c>
      <c r="AT529" s="30">
        <f t="shared" si="1463"/>
        <v>0</v>
      </c>
      <c r="AU529" s="30">
        <f t="shared" si="1463"/>
        <v>0</v>
      </c>
      <c r="AV529" s="30">
        <f t="shared" si="1463"/>
        <v>0.9</v>
      </c>
      <c r="AW529" s="30">
        <f t="shared" si="1463"/>
        <v>0.1</v>
      </c>
      <c r="AX529" s="30">
        <f t="shared" si="1463"/>
        <v>0</v>
      </c>
      <c r="AY529" s="30">
        <f t="shared" si="1463"/>
        <v>0</v>
      </c>
      <c r="AZ529" s="30">
        <f t="shared" si="1463"/>
        <v>0.95</v>
      </c>
      <c r="BA529" s="30">
        <f t="shared" si="1463"/>
        <v>0.05</v>
      </c>
      <c r="BB529" s="30">
        <f t="shared" si="1463"/>
        <v>0</v>
      </c>
      <c r="BC529" s="30">
        <f t="shared" si="1463"/>
        <v>0</v>
      </c>
      <c r="BD529" s="30">
        <f t="shared" si="1463"/>
        <v>0.95</v>
      </c>
      <c r="BE529" s="30">
        <f t="shared" si="1463"/>
        <v>0.05</v>
      </c>
      <c r="BF529" s="30">
        <f t="shared" si="1463"/>
        <v>0</v>
      </c>
      <c r="BG529" s="30">
        <f t="shared" si="1463"/>
        <v>0.2</v>
      </c>
      <c r="BH529" s="30">
        <f t="shared" si="1463"/>
        <v>0.7</v>
      </c>
      <c r="BI529" s="30">
        <f t="shared" si="1463"/>
        <v>0.1</v>
      </c>
      <c r="BJ529" s="30">
        <f t="shared" si="1463"/>
        <v>0</v>
      </c>
      <c r="BK529" s="30">
        <f t="shared" si="1463"/>
        <v>0.05</v>
      </c>
      <c r="BL529" s="30">
        <f t="shared" si="1463"/>
        <v>0.75</v>
      </c>
      <c r="BM529" s="30">
        <f t="shared" si="1463"/>
        <v>0.2</v>
      </c>
      <c r="BN529" s="30">
        <f t="shared" si="1463"/>
        <v>0</v>
      </c>
      <c r="BO529" s="30">
        <f t="shared" si="1463"/>
        <v>0</v>
      </c>
      <c r="BP529" s="30">
        <f t="shared" si="1463"/>
        <v>0.8</v>
      </c>
      <c r="BQ529" s="30">
        <f t="shared" si="1463"/>
        <v>0.2</v>
      </c>
      <c r="BR529" s="30">
        <f t="shared" si="1463"/>
        <v>0</v>
      </c>
      <c r="BS529" s="30">
        <f t="shared" si="1463"/>
        <v>0</v>
      </c>
      <c r="BT529" s="30">
        <f t="shared" si="1463"/>
        <v>0.8</v>
      </c>
      <c r="BU529" s="30">
        <f t="shared" si="1463"/>
        <v>0.2</v>
      </c>
    </row>
    <row r="559" spans="10:23">
      <c r="J559" s="164"/>
      <c r="K559" s="164"/>
      <c r="L559" s="164"/>
      <c r="M559" s="164"/>
      <c r="N559" s="164"/>
      <c r="O559" s="164"/>
      <c r="P559" s="164"/>
      <c r="W559" s="124"/>
    </row>
    <row r="560" spans="10:23">
      <c r="W560" s="123"/>
    </row>
    <row r="561" spans="2:23">
      <c r="K561" s="164"/>
      <c r="L561" s="164"/>
      <c r="M561" s="164"/>
      <c r="N561" s="164"/>
      <c r="O561" s="164"/>
      <c r="P561" s="164"/>
      <c r="W561" s="125" t="s">
        <v>122</v>
      </c>
    </row>
    <row r="562" spans="2:23">
      <c r="K562" s="618"/>
      <c r="L562" s="619"/>
      <c r="M562" s="619"/>
      <c r="N562" s="619"/>
      <c r="O562" s="619"/>
      <c r="P562" s="619"/>
      <c r="W562" s="125" t="s">
        <v>123</v>
      </c>
    </row>
    <row r="563" spans="2:23">
      <c r="K563" s="619"/>
      <c r="L563" s="619"/>
      <c r="M563" s="619"/>
      <c r="N563" s="619"/>
      <c r="O563" s="619"/>
      <c r="P563" s="619"/>
    </row>
    <row r="564" spans="2:23">
      <c r="K564" s="619"/>
      <c r="L564" s="619"/>
      <c r="M564" s="619"/>
      <c r="N564" s="619"/>
      <c r="O564" s="619"/>
      <c r="P564" s="619"/>
    </row>
    <row r="565" spans="2:23">
      <c r="K565" s="619"/>
      <c r="L565" s="619"/>
      <c r="M565" s="619"/>
      <c r="N565" s="619"/>
      <c r="O565" s="619"/>
      <c r="P565" s="619"/>
    </row>
    <row r="566" spans="2:23" ht="18.75">
      <c r="B566" s="596" t="s">
        <v>277</v>
      </c>
      <c r="C566" s="596"/>
      <c r="D566" s="596"/>
      <c r="E566" s="596"/>
      <c r="F566" s="596"/>
      <c r="G566" s="596"/>
      <c r="H566" s="596"/>
      <c r="I566" s="596"/>
      <c r="J566" s="596"/>
      <c r="K566" s="596"/>
    </row>
    <row r="567" spans="2:23" ht="18.75">
      <c r="B567" s="596" t="s">
        <v>278</v>
      </c>
      <c r="C567" s="596"/>
      <c r="D567" s="596"/>
      <c r="E567" s="596"/>
      <c r="F567" s="596"/>
      <c r="G567" s="596"/>
      <c r="H567" s="596"/>
      <c r="I567" s="596"/>
      <c r="J567" s="596"/>
      <c r="K567" s="596"/>
    </row>
    <row r="568" spans="2:23" ht="18.75">
      <c r="B568" s="596" t="s">
        <v>279</v>
      </c>
      <c r="C568" s="596"/>
      <c r="D568" s="596"/>
      <c r="E568" s="596"/>
      <c r="F568" s="596"/>
      <c r="G568" s="596"/>
      <c r="H568" s="596"/>
      <c r="I568" s="596"/>
      <c r="J568" s="596"/>
      <c r="K568" s="596"/>
    </row>
    <row r="569" spans="2:23" ht="18.75">
      <c r="B569" s="325"/>
      <c r="C569" s="325"/>
      <c r="D569" s="325"/>
      <c r="E569" s="325"/>
      <c r="F569" s="325"/>
      <c r="G569" s="325"/>
      <c r="H569" s="325"/>
      <c r="I569" s="325"/>
      <c r="J569" s="325"/>
      <c r="K569" s="325"/>
    </row>
    <row r="571" spans="2:23" ht="15.75">
      <c r="B571" s="290" t="s">
        <v>252</v>
      </c>
      <c r="C571" s="290" t="s">
        <v>253</v>
      </c>
      <c r="D571" s="290" t="s">
        <v>255</v>
      </c>
      <c r="E571" s="291" t="s">
        <v>268</v>
      </c>
      <c r="F571" s="290" t="s">
        <v>257</v>
      </c>
      <c r="G571" s="290" t="s">
        <v>258</v>
      </c>
      <c r="H571" s="291" t="s">
        <v>259</v>
      </c>
      <c r="I571" s="292" t="s">
        <v>256</v>
      </c>
      <c r="J571" s="290"/>
      <c r="K571" s="290"/>
    </row>
    <row r="572" spans="2:23" ht="15.75">
      <c r="B572" s="290"/>
      <c r="C572" s="290"/>
      <c r="D572" s="290"/>
      <c r="E572" s="293" t="s">
        <v>269</v>
      </c>
      <c r="F572" s="290"/>
      <c r="G572" s="290"/>
      <c r="H572" s="294" t="s">
        <v>260</v>
      </c>
      <c r="I572" s="290"/>
      <c r="J572" s="290"/>
      <c r="K572" s="290"/>
    </row>
    <row r="573" spans="2:23" ht="15.75">
      <c r="B573" s="290"/>
      <c r="C573" s="290"/>
      <c r="D573" s="290"/>
      <c r="E573" s="290"/>
      <c r="F573" s="290"/>
      <c r="G573" s="290"/>
      <c r="H573" s="290"/>
      <c r="I573" s="290"/>
      <c r="J573" s="290"/>
      <c r="K573" s="290"/>
    </row>
    <row r="574" spans="2:23" ht="15.75">
      <c r="B574" s="290" t="s">
        <v>261</v>
      </c>
      <c r="C574" s="290" t="s">
        <v>253</v>
      </c>
      <c r="D574" s="290" t="s">
        <v>254</v>
      </c>
      <c r="E574" s="290" t="s">
        <v>263</v>
      </c>
      <c r="F574" s="290"/>
      <c r="G574" s="290"/>
      <c r="H574" s="290"/>
      <c r="I574" s="290"/>
      <c r="J574" s="290"/>
      <c r="K574" s="290" t="s">
        <v>275</v>
      </c>
      <c r="T574" s="29"/>
    </row>
    <row r="575" spans="2:23" ht="15.75">
      <c r="B575" s="290"/>
      <c r="C575" s="290"/>
      <c r="D575" s="290" t="s">
        <v>260</v>
      </c>
      <c r="E575" s="290" t="s">
        <v>264</v>
      </c>
      <c r="F575" s="290"/>
      <c r="G575" s="290"/>
      <c r="H575" s="290"/>
      <c r="I575" s="290"/>
      <c r="J575" s="290"/>
      <c r="K575" s="290" t="s">
        <v>275</v>
      </c>
      <c r="T575" s="29" t="s">
        <v>281</v>
      </c>
    </row>
    <row r="576" spans="2:23" ht="15.75">
      <c r="B576" s="290"/>
      <c r="C576" s="290"/>
      <c r="D576" s="290" t="s">
        <v>262</v>
      </c>
      <c r="E576" s="290" t="s">
        <v>265</v>
      </c>
      <c r="F576" s="290"/>
      <c r="G576" s="290"/>
      <c r="H576" s="290"/>
      <c r="I576" s="290"/>
      <c r="J576" s="290"/>
      <c r="K576" s="290" t="s">
        <v>276</v>
      </c>
      <c r="T576" s="30"/>
    </row>
    <row r="577" spans="2:11" ht="15.75">
      <c r="B577" s="290"/>
      <c r="C577" s="290"/>
      <c r="D577" s="290"/>
      <c r="E577" s="290" t="s">
        <v>280</v>
      </c>
      <c r="F577" s="290"/>
      <c r="G577" s="290"/>
      <c r="H577" s="290"/>
      <c r="I577" s="290"/>
      <c r="J577" s="290"/>
      <c r="K577" s="290"/>
    </row>
    <row r="578" spans="2:11" ht="15.75">
      <c r="B578" s="290"/>
      <c r="C578" s="290"/>
      <c r="D578" s="290"/>
      <c r="E578" s="290"/>
      <c r="F578" s="290"/>
      <c r="G578" s="290"/>
      <c r="H578" s="290"/>
      <c r="I578" s="290"/>
      <c r="J578" s="290"/>
      <c r="K578" s="290"/>
    </row>
    <row r="579" spans="2:11" ht="15.75">
      <c r="B579" s="290" t="s">
        <v>252</v>
      </c>
      <c r="C579" s="290" t="s">
        <v>253</v>
      </c>
      <c r="D579" s="290" t="s">
        <v>255</v>
      </c>
      <c r="E579" s="291" t="s">
        <v>267</v>
      </c>
      <c r="F579" s="290" t="s">
        <v>257</v>
      </c>
      <c r="G579" s="290" t="s">
        <v>258</v>
      </c>
      <c r="H579" s="291" t="s">
        <v>259</v>
      </c>
      <c r="I579" s="292" t="s">
        <v>256</v>
      </c>
      <c r="J579" s="290"/>
      <c r="K579" s="290"/>
    </row>
    <row r="580" spans="2:11" ht="15.75">
      <c r="B580" s="290"/>
      <c r="C580" s="290"/>
      <c r="D580" s="290"/>
      <c r="E580" s="293" t="s">
        <v>270</v>
      </c>
      <c r="F580" s="290"/>
      <c r="G580" s="290"/>
      <c r="H580" s="294" t="s">
        <v>260</v>
      </c>
      <c r="I580" s="290"/>
      <c r="J580" s="290"/>
      <c r="K580" s="290"/>
    </row>
    <row r="581" spans="2:11" ht="15.75">
      <c r="B581" s="290"/>
      <c r="C581" s="290"/>
      <c r="D581" s="290"/>
      <c r="E581" s="290"/>
      <c r="F581" s="290"/>
      <c r="G581" s="290"/>
      <c r="H581" s="290"/>
      <c r="I581" s="290"/>
      <c r="J581" s="290"/>
      <c r="K581" s="290"/>
    </row>
    <row r="582" spans="2:11" ht="15.75">
      <c r="B582" s="290"/>
      <c r="C582" s="290" t="s">
        <v>253</v>
      </c>
      <c r="D582" s="290" t="s">
        <v>255</v>
      </c>
      <c r="E582" s="291" t="s">
        <v>266</v>
      </c>
      <c r="F582" s="292" t="s">
        <v>256</v>
      </c>
      <c r="G582" s="290" t="s">
        <v>257</v>
      </c>
      <c r="H582" s="290" t="s">
        <v>258</v>
      </c>
      <c r="I582" s="291" t="s">
        <v>271</v>
      </c>
      <c r="J582" s="295" t="s">
        <v>256</v>
      </c>
      <c r="K582" s="290"/>
    </row>
    <row r="583" spans="2:11" ht="15.75">
      <c r="B583" s="290"/>
      <c r="C583" s="290"/>
      <c r="D583" s="290"/>
      <c r="E583" s="296">
        <v>0.85</v>
      </c>
      <c r="F583" s="290"/>
      <c r="G583" s="290"/>
      <c r="H583" s="290"/>
      <c r="I583" s="296">
        <v>0.85</v>
      </c>
      <c r="J583" s="290"/>
      <c r="K583" s="290"/>
    </row>
    <row r="584" spans="2:11" ht="15.75">
      <c r="B584" s="290"/>
      <c r="C584" s="290"/>
      <c r="D584" s="290"/>
      <c r="E584" s="290"/>
      <c r="F584" s="290"/>
      <c r="G584" s="290"/>
      <c r="H584" s="290"/>
      <c r="I584" s="290"/>
      <c r="J584" s="290"/>
      <c r="K584" s="290"/>
    </row>
    <row r="585" spans="2:11" ht="15.75">
      <c r="B585" s="290"/>
      <c r="C585" s="290" t="s">
        <v>253</v>
      </c>
      <c r="D585" s="290" t="s">
        <v>272</v>
      </c>
      <c r="E585" s="290"/>
      <c r="F585" s="290" t="s">
        <v>257</v>
      </c>
      <c r="G585" s="290" t="s">
        <v>273</v>
      </c>
      <c r="H585" s="290"/>
      <c r="I585" s="290"/>
      <c r="J585" s="290"/>
      <c r="K585" s="290"/>
    </row>
    <row r="586" spans="2:11" ht="15.75">
      <c r="B586" s="290"/>
      <c r="C586" s="290"/>
      <c r="D586" s="290"/>
      <c r="E586" s="290"/>
      <c r="F586" s="290"/>
      <c r="G586" s="290"/>
      <c r="H586" s="290"/>
      <c r="I586" s="290"/>
      <c r="J586" s="290"/>
      <c r="K586" s="290"/>
    </row>
    <row r="587" spans="2:11" ht="15.75">
      <c r="B587" s="290"/>
      <c r="C587" s="290" t="s">
        <v>253</v>
      </c>
      <c r="D587" s="297">
        <v>0.4</v>
      </c>
      <c r="E587" s="290"/>
      <c r="F587" s="290" t="s">
        <v>257</v>
      </c>
      <c r="G587" s="290" t="s">
        <v>274</v>
      </c>
      <c r="H587" s="290"/>
      <c r="I587" s="290"/>
      <c r="J587" s="290"/>
      <c r="K587" s="290"/>
    </row>
    <row r="588" spans="2:11" ht="15.75">
      <c r="B588" s="290"/>
      <c r="C588" s="290"/>
      <c r="D588" s="290"/>
      <c r="E588" s="290"/>
      <c r="F588" s="290"/>
      <c r="G588" s="290"/>
      <c r="H588" s="290"/>
      <c r="I588" s="290"/>
      <c r="J588" s="290"/>
      <c r="K588" s="290"/>
    </row>
    <row r="589" spans="2:11" ht="15.75">
      <c r="B589" s="290"/>
      <c r="C589" s="290" t="s">
        <v>253</v>
      </c>
      <c r="D589" s="297">
        <v>0.4</v>
      </c>
      <c r="E589" s="290"/>
      <c r="F589" s="290" t="s">
        <v>257</v>
      </c>
      <c r="G589" s="297">
        <v>0.55000000000000004</v>
      </c>
      <c r="H589" s="290"/>
      <c r="I589" s="290"/>
      <c r="J589" s="290"/>
      <c r="K589" s="290"/>
    </row>
    <row r="590" spans="2:11" ht="15.75">
      <c r="B590" s="290"/>
      <c r="C590" s="290"/>
      <c r="D590" s="290"/>
      <c r="E590" s="290"/>
      <c r="F590" s="290"/>
      <c r="G590" s="290"/>
      <c r="H590" s="290"/>
      <c r="I590" s="290"/>
      <c r="J590" s="290"/>
      <c r="K590" s="290"/>
    </row>
    <row r="591" spans="2:11" ht="15.75">
      <c r="B591" s="290"/>
      <c r="C591" s="290" t="s">
        <v>253</v>
      </c>
      <c r="D591" s="298">
        <v>0.95</v>
      </c>
      <c r="E591" s="290"/>
      <c r="F591" s="290"/>
      <c r="G591" s="290"/>
      <c r="H591" s="290"/>
      <c r="I591" s="290"/>
      <c r="J591" s="290"/>
      <c r="K591" s="290"/>
    </row>
  </sheetData>
  <mergeCells count="47">
    <mergeCell ref="B568:K568"/>
    <mergeCell ref="K562:P565"/>
    <mergeCell ref="B566:K566"/>
    <mergeCell ref="B567:K567"/>
    <mergeCell ref="C418:C430"/>
    <mergeCell ref="C439:C454"/>
    <mergeCell ref="C463:C496"/>
    <mergeCell ref="C505:C524"/>
    <mergeCell ref="C394:C409"/>
    <mergeCell ref="C246:C251"/>
    <mergeCell ref="C260:C264"/>
    <mergeCell ref="C273:C278"/>
    <mergeCell ref="C287:C290"/>
    <mergeCell ref="C299:C302"/>
    <mergeCell ref="C311:C314"/>
    <mergeCell ref="C323:C325"/>
    <mergeCell ref="C334:C336"/>
    <mergeCell ref="C345:C347"/>
    <mergeCell ref="C356:C358"/>
    <mergeCell ref="C367:C376"/>
    <mergeCell ref="C231:C237"/>
    <mergeCell ref="C3:C30"/>
    <mergeCell ref="C39:C132"/>
    <mergeCell ref="C141:C147"/>
    <mergeCell ref="C156:C165"/>
    <mergeCell ref="C174:C183"/>
    <mergeCell ref="C192:C194"/>
    <mergeCell ref="C203:C208"/>
    <mergeCell ref="C217:C222"/>
    <mergeCell ref="BR1:BU1"/>
    <mergeCell ref="Z1:AC1"/>
    <mergeCell ref="AD1:AG1"/>
    <mergeCell ref="AH1:AK1"/>
    <mergeCell ref="AL1:AO1"/>
    <mergeCell ref="AP1:AS1"/>
    <mergeCell ref="AT1:AW1"/>
    <mergeCell ref="AX1:BA1"/>
    <mergeCell ref="BB1:BE1"/>
    <mergeCell ref="BF1:BI1"/>
    <mergeCell ref="BJ1:BM1"/>
    <mergeCell ref="BN1:BQ1"/>
    <mergeCell ref="V1:Y1"/>
    <mergeCell ref="A1:C2"/>
    <mergeCell ref="D1:E1"/>
    <mergeCell ref="F1:K1"/>
    <mergeCell ref="L1:Q1"/>
    <mergeCell ref="R1:U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85"/>
  <sheetViews>
    <sheetView topLeftCell="A40" workbookViewId="0">
      <selection activeCell="A40" sqref="A40:O41"/>
    </sheetView>
  </sheetViews>
  <sheetFormatPr defaultRowHeight="15"/>
  <cols>
    <col min="1" max="1" width="5.42578125" customWidth="1"/>
    <col min="2" max="2" width="28.7109375" customWidth="1"/>
    <col min="3" max="3" width="8.42578125" style="144" customWidth="1"/>
    <col min="4" max="6" width="7.42578125" customWidth="1"/>
  </cols>
  <sheetData>
    <row r="1" spans="1:15" ht="18.75">
      <c r="A1" s="596" t="s">
        <v>327</v>
      </c>
      <c r="B1" s="596"/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</row>
    <row r="2" spans="1:15" ht="18.75">
      <c r="A2" s="596" t="s">
        <v>673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</row>
    <row r="3" spans="1:15" ht="15.75" thickBot="1"/>
    <row r="4" spans="1:15" ht="26.25" customHeight="1" thickBot="1">
      <c r="A4" s="760" t="s">
        <v>45</v>
      </c>
      <c r="B4" s="760" t="s">
        <v>328</v>
      </c>
      <c r="C4" s="732" t="s">
        <v>332</v>
      </c>
      <c r="D4" s="756" t="s">
        <v>111</v>
      </c>
      <c r="E4" s="756"/>
      <c r="F4" s="757"/>
      <c r="G4" s="758" t="s">
        <v>112</v>
      </c>
      <c r="H4" s="760" t="s">
        <v>113</v>
      </c>
      <c r="I4" s="760"/>
      <c r="J4" s="760"/>
      <c r="K4" s="760"/>
      <c r="L4" s="760"/>
      <c r="M4" s="760"/>
      <c r="N4" s="760"/>
      <c r="O4" s="734" t="s">
        <v>112</v>
      </c>
    </row>
    <row r="5" spans="1:15" ht="30">
      <c r="A5" s="760"/>
      <c r="B5" s="760"/>
      <c r="C5" s="740"/>
      <c r="D5" s="345" t="s">
        <v>29</v>
      </c>
      <c r="E5" s="328" t="s">
        <v>32</v>
      </c>
      <c r="F5" s="328" t="s">
        <v>17</v>
      </c>
      <c r="G5" s="759"/>
      <c r="H5" s="330" t="s">
        <v>35</v>
      </c>
      <c r="I5" s="330" t="s">
        <v>36</v>
      </c>
      <c r="J5" s="330" t="s">
        <v>37</v>
      </c>
      <c r="K5" s="330" t="s">
        <v>114</v>
      </c>
      <c r="L5" s="330" t="s">
        <v>10</v>
      </c>
      <c r="M5" s="330" t="s">
        <v>50</v>
      </c>
      <c r="N5" s="330" t="s">
        <v>17</v>
      </c>
      <c r="O5" s="734"/>
    </row>
    <row r="6" spans="1:15">
      <c r="A6" s="20">
        <v>1</v>
      </c>
      <c r="B6" s="20" t="s">
        <v>329</v>
      </c>
      <c r="C6" s="321">
        <v>28</v>
      </c>
      <c r="D6" s="380">
        <v>15</v>
      </c>
      <c r="E6" s="380">
        <v>13</v>
      </c>
      <c r="F6" s="327">
        <v>0</v>
      </c>
      <c r="G6" s="329">
        <f>SUM(D6:F6)</f>
        <v>28</v>
      </c>
      <c r="H6" s="380">
        <v>2</v>
      </c>
      <c r="I6" s="380">
        <v>4</v>
      </c>
      <c r="J6" s="118">
        <v>12</v>
      </c>
      <c r="K6" s="380">
        <v>4</v>
      </c>
      <c r="L6" s="329">
        <v>6</v>
      </c>
      <c r="M6" s="329">
        <v>0</v>
      </c>
      <c r="N6" s="327">
        <v>0</v>
      </c>
      <c r="O6" s="327">
        <f>SUM(H6:N6)</f>
        <v>28</v>
      </c>
    </row>
    <row r="7" spans="1:15">
      <c r="A7" s="20">
        <v>2</v>
      </c>
      <c r="B7" s="20" t="s">
        <v>367</v>
      </c>
      <c r="C7" s="329">
        <v>20</v>
      </c>
      <c r="D7" s="380">
        <v>8</v>
      </c>
      <c r="E7" s="380">
        <v>12</v>
      </c>
      <c r="F7" s="327">
        <v>0</v>
      </c>
      <c r="G7" s="329">
        <f t="shared" ref="G7:G14" si="0">SUM(D7:F7)</f>
        <v>20</v>
      </c>
      <c r="H7" s="380">
        <v>5</v>
      </c>
      <c r="I7" s="380">
        <v>2</v>
      </c>
      <c r="J7" s="118">
        <v>9</v>
      </c>
      <c r="K7" s="380">
        <v>2</v>
      </c>
      <c r="L7" s="329">
        <v>2</v>
      </c>
      <c r="M7" s="329">
        <v>0</v>
      </c>
      <c r="N7" s="327">
        <v>0</v>
      </c>
      <c r="O7" s="327">
        <f t="shared" ref="O7:O30" si="1">SUM(H7:N7)</f>
        <v>20</v>
      </c>
    </row>
    <row r="8" spans="1:15">
      <c r="A8" s="20">
        <v>3</v>
      </c>
      <c r="B8" s="20" t="s">
        <v>296</v>
      </c>
      <c r="C8" s="329">
        <v>7</v>
      </c>
      <c r="D8" s="380">
        <v>0</v>
      </c>
      <c r="E8" s="380">
        <v>7</v>
      </c>
      <c r="F8" s="327">
        <v>0</v>
      </c>
      <c r="G8" s="329">
        <f t="shared" si="0"/>
        <v>7</v>
      </c>
      <c r="H8" s="380">
        <v>0</v>
      </c>
      <c r="I8" s="380">
        <v>1</v>
      </c>
      <c r="J8" s="118">
        <v>5</v>
      </c>
      <c r="K8" s="380">
        <v>1</v>
      </c>
      <c r="L8" s="329">
        <v>0</v>
      </c>
      <c r="M8" s="329">
        <v>0</v>
      </c>
      <c r="N8" s="327">
        <v>0</v>
      </c>
      <c r="O8" s="327">
        <f t="shared" si="1"/>
        <v>7</v>
      </c>
    </row>
    <row r="9" spans="1:15">
      <c r="A9" s="20">
        <v>4</v>
      </c>
      <c r="B9" s="20" t="s">
        <v>330</v>
      </c>
      <c r="C9" s="329">
        <v>10</v>
      </c>
      <c r="D9" s="380">
        <v>3</v>
      </c>
      <c r="E9" s="380">
        <v>7</v>
      </c>
      <c r="F9" s="327">
        <v>0</v>
      </c>
      <c r="G9" s="329">
        <f t="shared" si="0"/>
        <v>10</v>
      </c>
      <c r="H9" s="380">
        <v>0</v>
      </c>
      <c r="I9" s="380">
        <v>0</v>
      </c>
      <c r="J9" s="118">
        <v>7</v>
      </c>
      <c r="K9" s="380">
        <v>2</v>
      </c>
      <c r="L9" s="329">
        <v>1</v>
      </c>
      <c r="M9" s="329">
        <v>0</v>
      </c>
      <c r="N9" s="327">
        <v>0</v>
      </c>
      <c r="O9" s="327">
        <f t="shared" si="1"/>
        <v>10</v>
      </c>
    </row>
    <row r="10" spans="1:15">
      <c r="A10" s="20">
        <v>5</v>
      </c>
      <c r="B10" s="20" t="s">
        <v>365</v>
      </c>
      <c r="C10" s="329">
        <v>5</v>
      </c>
      <c r="D10" s="380">
        <v>2</v>
      </c>
      <c r="E10" s="380">
        <v>3</v>
      </c>
      <c r="F10" s="327">
        <v>0</v>
      </c>
      <c r="G10" s="329">
        <f t="shared" si="0"/>
        <v>5</v>
      </c>
      <c r="H10" s="380">
        <v>0</v>
      </c>
      <c r="I10" s="380">
        <v>3</v>
      </c>
      <c r="J10" s="118">
        <v>2</v>
      </c>
      <c r="K10" s="380">
        <v>0</v>
      </c>
      <c r="L10" s="329">
        <v>0</v>
      </c>
      <c r="M10" s="329">
        <v>0</v>
      </c>
      <c r="N10" s="327">
        <v>0</v>
      </c>
      <c r="O10" s="327">
        <f t="shared" si="1"/>
        <v>5</v>
      </c>
    </row>
    <row r="11" spans="1:15">
      <c r="A11" s="20">
        <v>6</v>
      </c>
      <c r="B11" s="20" t="s">
        <v>359</v>
      </c>
      <c r="C11" s="329">
        <v>13</v>
      </c>
      <c r="D11" s="380">
        <v>3</v>
      </c>
      <c r="E11" s="380">
        <v>10</v>
      </c>
      <c r="F11" s="327">
        <v>0</v>
      </c>
      <c r="G11" s="329">
        <f t="shared" si="0"/>
        <v>13</v>
      </c>
      <c r="H11" s="380">
        <v>0</v>
      </c>
      <c r="I11" s="380">
        <v>0</v>
      </c>
      <c r="J11" s="118">
        <v>9</v>
      </c>
      <c r="K11" s="380">
        <v>1</v>
      </c>
      <c r="L11" s="329">
        <v>3</v>
      </c>
      <c r="M11" s="329">
        <v>0</v>
      </c>
      <c r="N11" s="327">
        <v>0</v>
      </c>
      <c r="O11" s="327">
        <f t="shared" si="1"/>
        <v>13</v>
      </c>
    </row>
    <row r="12" spans="1:15">
      <c r="A12" s="20">
        <v>7</v>
      </c>
      <c r="B12" s="20" t="s">
        <v>331</v>
      </c>
      <c r="C12" s="329">
        <v>94</v>
      </c>
      <c r="D12" s="380">
        <v>44</v>
      </c>
      <c r="E12" s="380">
        <v>50</v>
      </c>
      <c r="F12" s="327">
        <v>0</v>
      </c>
      <c r="G12" s="329">
        <f t="shared" si="0"/>
        <v>94</v>
      </c>
      <c r="H12" s="380">
        <v>3</v>
      </c>
      <c r="I12" s="380">
        <v>7</v>
      </c>
      <c r="J12" s="380">
        <v>46</v>
      </c>
      <c r="K12" s="380">
        <v>12</v>
      </c>
      <c r="L12" s="329">
        <v>25</v>
      </c>
      <c r="M12" s="329">
        <v>1</v>
      </c>
      <c r="N12" s="327">
        <v>0</v>
      </c>
      <c r="O12" s="327">
        <f t="shared" si="1"/>
        <v>94</v>
      </c>
    </row>
    <row r="13" spans="1:15">
      <c r="A13" s="20">
        <v>8</v>
      </c>
      <c r="B13" s="20" t="s">
        <v>310</v>
      </c>
      <c r="C13" s="329">
        <v>10</v>
      </c>
      <c r="D13" s="118">
        <v>6</v>
      </c>
      <c r="E13" s="118">
        <v>4</v>
      </c>
      <c r="F13" s="327">
        <v>0</v>
      </c>
      <c r="G13" s="329">
        <f t="shared" si="0"/>
        <v>10</v>
      </c>
      <c r="H13" s="380">
        <v>2</v>
      </c>
      <c r="I13" s="380">
        <v>3</v>
      </c>
      <c r="J13" s="380">
        <v>4</v>
      </c>
      <c r="K13" s="380">
        <v>1</v>
      </c>
      <c r="L13" s="329">
        <v>0</v>
      </c>
      <c r="M13" s="329">
        <v>0</v>
      </c>
      <c r="N13" s="327">
        <v>0</v>
      </c>
      <c r="O13" s="327">
        <f t="shared" si="1"/>
        <v>10</v>
      </c>
    </row>
    <row r="14" spans="1:15">
      <c r="A14" s="20">
        <v>9</v>
      </c>
      <c r="B14" s="20" t="s">
        <v>333</v>
      </c>
      <c r="C14" s="329">
        <v>3</v>
      </c>
      <c r="D14" s="118">
        <v>0</v>
      </c>
      <c r="E14" s="118">
        <v>3</v>
      </c>
      <c r="F14" s="327">
        <v>0</v>
      </c>
      <c r="G14" s="329">
        <f t="shared" si="0"/>
        <v>3</v>
      </c>
      <c r="H14" s="380">
        <v>0</v>
      </c>
      <c r="I14" s="380">
        <v>1</v>
      </c>
      <c r="J14" s="380">
        <v>1</v>
      </c>
      <c r="K14" s="380">
        <v>1</v>
      </c>
      <c r="L14" s="329">
        <v>0</v>
      </c>
      <c r="M14" s="329">
        <v>0</v>
      </c>
      <c r="N14" s="327">
        <v>0</v>
      </c>
      <c r="O14" s="327">
        <f t="shared" si="1"/>
        <v>3</v>
      </c>
    </row>
    <row r="15" spans="1:15">
      <c r="A15" s="20">
        <v>10</v>
      </c>
      <c r="B15" s="20" t="s">
        <v>334</v>
      </c>
      <c r="C15" s="329">
        <v>6</v>
      </c>
      <c r="D15" s="118">
        <v>2</v>
      </c>
      <c r="E15" s="118">
        <v>4</v>
      </c>
      <c r="F15" s="327">
        <v>0</v>
      </c>
      <c r="G15" s="329">
        <f>SUM(D15:F15)</f>
        <v>6</v>
      </c>
      <c r="H15" s="380">
        <v>0</v>
      </c>
      <c r="I15" s="380">
        <v>1</v>
      </c>
      <c r="J15" s="380">
        <v>3</v>
      </c>
      <c r="K15" s="380">
        <v>1</v>
      </c>
      <c r="L15" s="329">
        <v>1</v>
      </c>
      <c r="M15" s="329">
        <v>0</v>
      </c>
      <c r="N15" s="327">
        <v>0</v>
      </c>
      <c r="O15" s="327">
        <f t="shared" si="1"/>
        <v>6</v>
      </c>
    </row>
    <row r="16" spans="1:15">
      <c r="A16" s="20">
        <v>11</v>
      </c>
      <c r="B16" s="20" t="s">
        <v>335</v>
      </c>
      <c r="C16" s="329">
        <v>6</v>
      </c>
      <c r="D16" s="380">
        <v>3</v>
      </c>
      <c r="E16" s="380">
        <v>3</v>
      </c>
      <c r="F16" s="327">
        <v>0</v>
      </c>
      <c r="G16" s="329">
        <f t="shared" ref="G16:G31" si="2">SUM(D16:F16)</f>
        <v>6</v>
      </c>
      <c r="H16" s="379">
        <v>3</v>
      </c>
      <c r="I16" s="379">
        <v>1</v>
      </c>
      <c r="J16" s="379">
        <v>2</v>
      </c>
      <c r="K16" s="379">
        <v>0</v>
      </c>
      <c r="L16" s="379">
        <v>0</v>
      </c>
      <c r="M16" s="379">
        <v>0</v>
      </c>
      <c r="N16" s="327">
        <v>0</v>
      </c>
      <c r="O16" s="327">
        <f t="shared" si="1"/>
        <v>6</v>
      </c>
    </row>
    <row r="17" spans="1:15">
      <c r="A17" s="20">
        <v>12</v>
      </c>
      <c r="B17" s="20" t="s">
        <v>336</v>
      </c>
      <c r="C17" s="329">
        <v>4</v>
      </c>
      <c r="D17" s="380">
        <v>3</v>
      </c>
      <c r="E17" s="380">
        <v>1</v>
      </c>
      <c r="F17" s="327">
        <v>0</v>
      </c>
      <c r="G17" s="329">
        <f t="shared" si="2"/>
        <v>4</v>
      </c>
      <c r="H17" s="379">
        <v>2</v>
      </c>
      <c r="I17" s="379">
        <v>1</v>
      </c>
      <c r="J17" s="379">
        <v>1</v>
      </c>
      <c r="K17" s="379">
        <v>0</v>
      </c>
      <c r="L17" s="379">
        <v>0</v>
      </c>
      <c r="M17" s="379">
        <v>0</v>
      </c>
      <c r="N17" s="327">
        <v>0</v>
      </c>
      <c r="O17" s="327">
        <f t="shared" si="1"/>
        <v>4</v>
      </c>
    </row>
    <row r="18" spans="1:15">
      <c r="A18" s="20">
        <v>13</v>
      </c>
      <c r="B18" s="20" t="s">
        <v>337</v>
      </c>
      <c r="C18" s="329">
        <v>3</v>
      </c>
      <c r="D18" s="380">
        <v>3</v>
      </c>
      <c r="E18" s="380">
        <v>0</v>
      </c>
      <c r="F18" s="327">
        <v>0</v>
      </c>
      <c r="G18" s="329">
        <f t="shared" si="2"/>
        <v>3</v>
      </c>
      <c r="H18" s="379">
        <v>0</v>
      </c>
      <c r="I18" s="379">
        <v>0</v>
      </c>
      <c r="J18" s="379">
        <v>2</v>
      </c>
      <c r="K18" s="379">
        <v>0</v>
      </c>
      <c r="L18" s="379">
        <v>1</v>
      </c>
      <c r="M18" s="379">
        <v>0</v>
      </c>
      <c r="N18" s="327">
        <v>0</v>
      </c>
      <c r="O18" s="327">
        <f t="shared" si="1"/>
        <v>3</v>
      </c>
    </row>
    <row r="19" spans="1:15">
      <c r="A19" s="20">
        <v>14</v>
      </c>
      <c r="B19" s="20" t="s">
        <v>315</v>
      </c>
      <c r="C19" s="329">
        <v>3</v>
      </c>
      <c r="D19" s="380">
        <v>3</v>
      </c>
      <c r="E19" s="380">
        <v>0</v>
      </c>
      <c r="F19" s="327">
        <v>0</v>
      </c>
      <c r="G19" s="329">
        <f t="shared" si="2"/>
        <v>3</v>
      </c>
      <c r="H19" s="379">
        <v>1</v>
      </c>
      <c r="I19" s="379">
        <v>1</v>
      </c>
      <c r="J19" s="379">
        <v>1</v>
      </c>
      <c r="K19" s="379">
        <v>0</v>
      </c>
      <c r="L19" s="379">
        <v>0</v>
      </c>
      <c r="M19" s="379">
        <v>0</v>
      </c>
      <c r="N19" s="327">
        <v>0</v>
      </c>
      <c r="O19" s="327">
        <f t="shared" si="1"/>
        <v>3</v>
      </c>
    </row>
    <row r="20" spans="1:15">
      <c r="A20" s="20">
        <v>15</v>
      </c>
      <c r="B20" s="20" t="s">
        <v>338</v>
      </c>
      <c r="C20" s="329">
        <v>10</v>
      </c>
      <c r="D20" s="380">
        <v>7</v>
      </c>
      <c r="E20" s="380">
        <v>3</v>
      </c>
      <c r="F20" s="327">
        <v>0</v>
      </c>
      <c r="G20" s="329">
        <f t="shared" si="2"/>
        <v>10</v>
      </c>
      <c r="H20" s="379">
        <v>3</v>
      </c>
      <c r="I20" s="379">
        <v>0</v>
      </c>
      <c r="J20" s="379">
        <v>4</v>
      </c>
      <c r="K20" s="379">
        <v>0</v>
      </c>
      <c r="L20" s="379">
        <v>3</v>
      </c>
      <c r="M20" s="379">
        <v>0</v>
      </c>
      <c r="N20" s="327">
        <v>0</v>
      </c>
      <c r="O20" s="327">
        <f t="shared" si="1"/>
        <v>10</v>
      </c>
    </row>
    <row r="21" spans="1:15">
      <c r="A21" s="20">
        <v>16</v>
      </c>
      <c r="B21" s="20" t="s">
        <v>319</v>
      </c>
      <c r="C21" s="329">
        <v>16</v>
      </c>
      <c r="D21" s="380">
        <v>8</v>
      </c>
      <c r="E21" s="380">
        <v>8</v>
      </c>
      <c r="F21" s="327">
        <v>0</v>
      </c>
      <c r="G21" s="329">
        <f t="shared" si="2"/>
        <v>16</v>
      </c>
      <c r="H21" s="379">
        <v>6</v>
      </c>
      <c r="I21" s="379">
        <v>5</v>
      </c>
      <c r="J21" s="379">
        <v>5</v>
      </c>
      <c r="K21" s="379">
        <v>0</v>
      </c>
      <c r="L21" s="379">
        <v>0</v>
      </c>
      <c r="M21" s="379">
        <v>0</v>
      </c>
      <c r="N21" s="327">
        <v>0</v>
      </c>
      <c r="O21" s="327">
        <f t="shared" si="1"/>
        <v>16</v>
      </c>
    </row>
    <row r="22" spans="1:15">
      <c r="A22" s="20">
        <v>17</v>
      </c>
      <c r="B22" s="20" t="s">
        <v>341</v>
      </c>
      <c r="C22" s="329">
        <v>7</v>
      </c>
      <c r="D22" s="380">
        <v>1</v>
      </c>
      <c r="E22" s="380">
        <v>6</v>
      </c>
      <c r="F22" s="327">
        <v>0</v>
      </c>
      <c r="G22" s="329">
        <f t="shared" si="2"/>
        <v>7</v>
      </c>
      <c r="H22" s="379">
        <v>0</v>
      </c>
      <c r="I22" s="379">
        <v>0</v>
      </c>
      <c r="J22" s="379">
        <v>3</v>
      </c>
      <c r="K22" s="379">
        <v>0</v>
      </c>
      <c r="L22" s="379">
        <v>3</v>
      </c>
      <c r="M22" s="379">
        <v>1</v>
      </c>
      <c r="N22" s="327">
        <v>0</v>
      </c>
      <c r="O22" s="327">
        <f t="shared" si="1"/>
        <v>7</v>
      </c>
    </row>
    <row r="23" spans="1:15">
      <c r="A23" s="20">
        <v>18</v>
      </c>
      <c r="B23" s="20" t="s">
        <v>192</v>
      </c>
      <c r="C23" s="329">
        <v>16</v>
      </c>
      <c r="D23" s="380">
        <v>11</v>
      </c>
      <c r="E23" s="380">
        <v>5</v>
      </c>
      <c r="F23" s="327">
        <v>0</v>
      </c>
      <c r="G23" s="329">
        <f t="shared" si="2"/>
        <v>16</v>
      </c>
      <c r="H23" s="379">
        <v>1</v>
      </c>
      <c r="I23" s="379">
        <v>3</v>
      </c>
      <c r="J23" s="379">
        <v>8</v>
      </c>
      <c r="K23" s="379">
        <v>2</v>
      </c>
      <c r="L23" s="379">
        <v>2</v>
      </c>
      <c r="M23" s="379">
        <v>0</v>
      </c>
      <c r="N23" s="327">
        <v>0</v>
      </c>
      <c r="O23" s="327">
        <f t="shared" si="1"/>
        <v>16</v>
      </c>
    </row>
    <row r="24" spans="1:15">
      <c r="A24" s="20">
        <v>19</v>
      </c>
      <c r="B24" s="20" t="s">
        <v>346</v>
      </c>
      <c r="C24" s="329">
        <v>4</v>
      </c>
      <c r="D24" s="380">
        <v>4</v>
      </c>
      <c r="E24" s="380">
        <v>0</v>
      </c>
      <c r="F24" s="327">
        <v>0</v>
      </c>
      <c r="G24" s="329">
        <f t="shared" si="2"/>
        <v>4</v>
      </c>
      <c r="H24" s="379">
        <v>0</v>
      </c>
      <c r="I24" s="379">
        <v>1</v>
      </c>
      <c r="J24" s="379">
        <v>3</v>
      </c>
      <c r="K24" s="379">
        <v>0</v>
      </c>
      <c r="L24" s="379">
        <v>0</v>
      </c>
      <c r="M24" s="379">
        <v>0</v>
      </c>
      <c r="N24" s="327">
        <v>0</v>
      </c>
      <c r="O24" s="327">
        <f t="shared" si="1"/>
        <v>4</v>
      </c>
    </row>
    <row r="25" spans="1:15">
      <c r="A25" s="20">
        <v>20</v>
      </c>
      <c r="B25" s="20" t="s">
        <v>348</v>
      </c>
      <c r="C25" s="329">
        <v>6</v>
      </c>
      <c r="D25" s="380">
        <v>6</v>
      </c>
      <c r="E25" s="380">
        <v>0</v>
      </c>
      <c r="F25" s="327">
        <v>0</v>
      </c>
      <c r="G25" s="329">
        <f t="shared" si="2"/>
        <v>6</v>
      </c>
      <c r="H25" s="379">
        <v>0</v>
      </c>
      <c r="I25" s="379">
        <v>1</v>
      </c>
      <c r="J25" s="379">
        <v>3</v>
      </c>
      <c r="K25" s="379">
        <v>1</v>
      </c>
      <c r="L25" s="379">
        <v>1</v>
      </c>
      <c r="M25" s="379">
        <v>0</v>
      </c>
      <c r="N25" s="327">
        <v>0</v>
      </c>
      <c r="O25" s="327">
        <f t="shared" si="1"/>
        <v>6</v>
      </c>
    </row>
    <row r="26" spans="1:15">
      <c r="A26" s="20">
        <v>21</v>
      </c>
      <c r="B26" s="20" t="s">
        <v>350</v>
      </c>
      <c r="C26" s="329">
        <v>3</v>
      </c>
      <c r="D26" s="380">
        <v>0</v>
      </c>
      <c r="E26" s="380">
        <v>3</v>
      </c>
      <c r="F26" s="327">
        <v>0</v>
      </c>
      <c r="G26" s="329">
        <f t="shared" si="2"/>
        <v>3</v>
      </c>
      <c r="H26" s="379">
        <v>1</v>
      </c>
      <c r="I26" s="379">
        <v>1</v>
      </c>
      <c r="J26" s="379">
        <v>1</v>
      </c>
      <c r="K26" s="379">
        <v>0</v>
      </c>
      <c r="L26" s="379">
        <v>0</v>
      </c>
      <c r="M26" s="379">
        <v>0</v>
      </c>
      <c r="N26" s="327">
        <v>0</v>
      </c>
      <c r="O26" s="327">
        <f t="shared" si="1"/>
        <v>3</v>
      </c>
    </row>
    <row r="27" spans="1:15">
      <c r="A27" s="20">
        <v>22</v>
      </c>
      <c r="B27" s="20" t="s">
        <v>351</v>
      </c>
      <c r="C27" s="329">
        <v>1</v>
      </c>
      <c r="D27" s="380">
        <v>0</v>
      </c>
      <c r="E27" s="380">
        <v>1</v>
      </c>
      <c r="F27" s="327">
        <v>0</v>
      </c>
      <c r="G27" s="329">
        <f t="shared" si="2"/>
        <v>1</v>
      </c>
      <c r="H27" s="379">
        <v>0</v>
      </c>
      <c r="I27" s="379">
        <v>0</v>
      </c>
      <c r="J27" s="379">
        <v>0</v>
      </c>
      <c r="K27" s="379">
        <v>0</v>
      </c>
      <c r="L27" s="379">
        <v>1</v>
      </c>
      <c r="M27" s="379">
        <v>0</v>
      </c>
      <c r="N27" s="327">
        <v>0</v>
      </c>
      <c r="O27" s="327">
        <f t="shared" si="1"/>
        <v>1</v>
      </c>
    </row>
    <row r="28" spans="1:15">
      <c r="A28" s="20">
        <v>23</v>
      </c>
      <c r="B28" s="20" t="s">
        <v>352</v>
      </c>
      <c r="C28" s="329">
        <v>3</v>
      </c>
      <c r="D28" s="380">
        <v>3</v>
      </c>
      <c r="E28" s="380">
        <v>0</v>
      </c>
      <c r="F28" s="327">
        <v>0</v>
      </c>
      <c r="G28" s="329">
        <f t="shared" si="2"/>
        <v>3</v>
      </c>
      <c r="H28" s="379">
        <v>0</v>
      </c>
      <c r="I28" s="379">
        <v>1</v>
      </c>
      <c r="J28" s="379">
        <v>2</v>
      </c>
      <c r="K28" s="379">
        <v>0</v>
      </c>
      <c r="L28" s="379">
        <v>0</v>
      </c>
      <c r="M28" s="379">
        <v>0</v>
      </c>
      <c r="N28" s="327">
        <v>0</v>
      </c>
      <c r="O28" s="327">
        <f t="shared" si="1"/>
        <v>3</v>
      </c>
    </row>
    <row r="29" spans="1:15">
      <c r="A29" s="20">
        <v>24</v>
      </c>
      <c r="B29" s="20" t="s">
        <v>361</v>
      </c>
      <c r="C29" s="329">
        <v>6</v>
      </c>
      <c r="D29" s="380">
        <v>3</v>
      </c>
      <c r="E29" s="380">
        <v>3</v>
      </c>
      <c r="F29" s="327">
        <v>0</v>
      </c>
      <c r="G29" s="329">
        <f t="shared" si="2"/>
        <v>6</v>
      </c>
      <c r="H29" s="379">
        <v>1</v>
      </c>
      <c r="I29" s="379">
        <v>1</v>
      </c>
      <c r="J29" s="379">
        <v>1</v>
      </c>
      <c r="K29" s="379">
        <v>2</v>
      </c>
      <c r="L29" s="379">
        <v>1</v>
      </c>
      <c r="M29" s="379">
        <v>0</v>
      </c>
      <c r="N29" s="327">
        <v>0</v>
      </c>
      <c r="O29" s="327">
        <f t="shared" si="1"/>
        <v>6</v>
      </c>
    </row>
    <row r="30" spans="1:15">
      <c r="A30" s="20">
        <v>25</v>
      </c>
      <c r="B30" s="20" t="s">
        <v>364</v>
      </c>
      <c r="C30" s="329">
        <v>4</v>
      </c>
      <c r="D30" s="380">
        <v>1</v>
      </c>
      <c r="E30" s="380">
        <v>3</v>
      </c>
      <c r="F30" s="327">
        <v>0</v>
      </c>
      <c r="G30" s="329">
        <f>SUM(D30:F30)</f>
        <v>4</v>
      </c>
      <c r="H30" s="379">
        <v>1</v>
      </c>
      <c r="I30" s="379">
        <v>1</v>
      </c>
      <c r="J30" s="379">
        <v>2</v>
      </c>
      <c r="K30" s="379">
        <v>0</v>
      </c>
      <c r="L30" s="379">
        <v>0</v>
      </c>
      <c r="M30" s="379">
        <v>0</v>
      </c>
      <c r="N30" s="327">
        <v>0</v>
      </c>
      <c r="O30" s="327">
        <f t="shared" si="1"/>
        <v>4</v>
      </c>
    </row>
    <row r="31" spans="1:15">
      <c r="A31" s="20">
        <v>26</v>
      </c>
      <c r="B31" s="20" t="s">
        <v>416</v>
      </c>
      <c r="C31" s="329">
        <v>34</v>
      </c>
      <c r="D31" s="380">
        <v>8</v>
      </c>
      <c r="E31" s="380">
        <v>26</v>
      </c>
      <c r="F31" s="327">
        <v>0</v>
      </c>
      <c r="G31" s="329">
        <f t="shared" si="2"/>
        <v>34</v>
      </c>
      <c r="H31" s="379">
        <v>3</v>
      </c>
      <c r="I31" s="379">
        <v>5</v>
      </c>
      <c r="J31" s="379">
        <v>15</v>
      </c>
      <c r="K31" s="379">
        <v>0</v>
      </c>
      <c r="L31" s="379">
        <v>11</v>
      </c>
      <c r="M31" s="379">
        <v>0</v>
      </c>
      <c r="N31" s="327">
        <v>0</v>
      </c>
      <c r="O31" s="327">
        <f>SUM(H31:N31)</f>
        <v>34</v>
      </c>
    </row>
    <row r="32" spans="1:15">
      <c r="A32" s="19"/>
      <c r="B32" s="18"/>
      <c r="C32" s="391"/>
      <c r="D32" s="391">
        <f>SUM(D6:D31)</f>
        <v>147</v>
      </c>
      <c r="E32" s="391">
        <f>SUM(E6:E31)</f>
        <v>175</v>
      </c>
      <c r="F32" s="392">
        <v>0</v>
      </c>
      <c r="G32" s="391"/>
      <c r="H32" s="392">
        <f>SUM(H6:H31)</f>
        <v>34</v>
      </c>
      <c r="I32" s="392">
        <f>SUM(I6:I31)</f>
        <v>44</v>
      </c>
      <c r="J32" s="392">
        <f t="shared" ref="J32:N32" si="3">SUM(J6:J31)</f>
        <v>151</v>
      </c>
      <c r="K32" s="392">
        <f t="shared" si="3"/>
        <v>30</v>
      </c>
      <c r="L32" s="392">
        <f t="shared" si="3"/>
        <v>61</v>
      </c>
      <c r="M32" s="392">
        <f t="shared" si="3"/>
        <v>2</v>
      </c>
      <c r="N32" s="392">
        <f t="shared" si="3"/>
        <v>0</v>
      </c>
      <c r="O32" s="392"/>
    </row>
    <row r="33" spans="1:15">
      <c r="A33" s="789" t="s">
        <v>339</v>
      </c>
      <c r="B33" s="790"/>
      <c r="C33" s="329">
        <f>SUM(C6:C31)</f>
        <v>322</v>
      </c>
      <c r="D33" s="786">
        <f>SUM(D32:F32)</f>
        <v>322</v>
      </c>
      <c r="E33" s="787"/>
      <c r="F33" s="788"/>
      <c r="G33" s="20">
        <f>SUM(G6:G32)</f>
        <v>322</v>
      </c>
      <c r="H33" s="786">
        <f>SUM(H32:N32)</f>
        <v>322</v>
      </c>
      <c r="I33" s="787"/>
      <c r="J33" s="787"/>
      <c r="K33" s="787"/>
      <c r="L33" s="787"/>
      <c r="M33" s="787"/>
      <c r="N33" s="788"/>
      <c r="O33" s="20">
        <f>SUM(O6:O32)</f>
        <v>322</v>
      </c>
    </row>
    <row r="34" spans="1:15">
      <c r="C34"/>
      <c r="F34" s="274"/>
    </row>
    <row r="35" spans="1:15">
      <c r="C35"/>
      <c r="F35" s="274"/>
    </row>
    <row r="36" spans="1:15">
      <c r="C36"/>
      <c r="F36" s="274"/>
    </row>
    <row r="37" spans="1:15">
      <c r="F37" s="274"/>
    </row>
    <row r="38" spans="1:15">
      <c r="F38" s="274"/>
    </row>
    <row r="39" spans="1:15">
      <c r="F39" s="274"/>
    </row>
    <row r="40" spans="1:15" ht="15.75">
      <c r="A40" s="791" t="s">
        <v>327</v>
      </c>
      <c r="B40" s="791"/>
      <c r="C40" s="791"/>
      <c r="D40" s="791"/>
      <c r="E40" s="791"/>
      <c r="F40" s="791"/>
      <c r="G40" s="791"/>
      <c r="H40" s="791"/>
      <c r="I40" s="791"/>
      <c r="J40" s="791"/>
      <c r="K40" s="791"/>
      <c r="L40" s="791"/>
      <c r="M40" s="791"/>
      <c r="N40" s="791"/>
      <c r="O40" s="791"/>
    </row>
    <row r="41" spans="1:15" ht="15.75">
      <c r="A41" s="791" t="s">
        <v>675</v>
      </c>
      <c r="B41" s="791"/>
      <c r="C41" s="791"/>
      <c r="D41" s="791"/>
      <c r="E41" s="791"/>
      <c r="F41" s="791"/>
      <c r="G41" s="791"/>
      <c r="H41" s="791"/>
      <c r="I41" s="791"/>
      <c r="J41" s="791"/>
      <c r="K41" s="791"/>
      <c r="L41" s="791"/>
      <c r="M41" s="791"/>
      <c r="N41" s="791"/>
      <c r="O41" s="791"/>
    </row>
    <row r="42" spans="1:15" ht="15.75" thickBot="1"/>
    <row r="43" spans="1:15" ht="15.75" thickBot="1">
      <c r="A43" s="760" t="s">
        <v>45</v>
      </c>
      <c r="B43" s="760" t="s">
        <v>328</v>
      </c>
      <c r="C43" s="732" t="s">
        <v>332</v>
      </c>
      <c r="D43" s="756" t="s">
        <v>111</v>
      </c>
      <c r="E43" s="756"/>
      <c r="F43" s="757"/>
      <c r="G43" s="758" t="s">
        <v>112</v>
      </c>
      <c r="H43" s="760" t="s">
        <v>113</v>
      </c>
      <c r="I43" s="760"/>
      <c r="J43" s="760"/>
      <c r="K43" s="760"/>
      <c r="L43" s="760"/>
      <c r="M43" s="760"/>
      <c r="N43" s="760"/>
      <c r="O43" s="734" t="s">
        <v>112</v>
      </c>
    </row>
    <row r="44" spans="1:15" ht="30">
      <c r="A44" s="760"/>
      <c r="B44" s="760"/>
      <c r="C44" s="740"/>
      <c r="D44" s="345" t="s">
        <v>29</v>
      </c>
      <c r="E44" s="591" t="s">
        <v>32</v>
      </c>
      <c r="F44" s="591" t="s">
        <v>17</v>
      </c>
      <c r="G44" s="759"/>
      <c r="H44" s="593" t="s">
        <v>35</v>
      </c>
      <c r="I44" s="593" t="s">
        <v>36</v>
      </c>
      <c r="J44" s="593" t="s">
        <v>37</v>
      </c>
      <c r="K44" s="593" t="s">
        <v>114</v>
      </c>
      <c r="L44" s="593" t="s">
        <v>10</v>
      </c>
      <c r="M44" s="593" t="s">
        <v>50</v>
      </c>
      <c r="N44" s="593" t="s">
        <v>17</v>
      </c>
      <c r="O44" s="734"/>
    </row>
    <row r="45" spans="1:15">
      <c r="A45" s="20">
        <v>1</v>
      </c>
      <c r="B45" s="20" t="s">
        <v>329</v>
      </c>
      <c r="C45" s="592">
        <v>42</v>
      </c>
      <c r="D45" s="592">
        <f>15+8</f>
        <v>23</v>
      </c>
      <c r="E45" s="592">
        <f>13+6</f>
        <v>19</v>
      </c>
      <c r="F45" s="590">
        <v>0</v>
      </c>
      <c r="G45" s="592">
        <f>SUM(D45:F45)</f>
        <v>42</v>
      </c>
      <c r="H45" s="592">
        <v>2</v>
      </c>
      <c r="I45" s="592">
        <v>4</v>
      </c>
      <c r="J45" s="118">
        <v>18</v>
      </c>
      <c r="K45" s="592">
        <v>8</v>
      </c>
      <c r="L45" s="592">
        <v>10</v>
      </c>
      <c r="M45" s="592">
        <v>0</v>
      </c>
      <c r="N45" s="590">
        <v>0</v>
      </c>
      <c r="O45" s="590">
        <f>SUM(H45:N45)</f>
        <v>42</v>
      </c>
    </row>
    <row r="46" spans="1:15">
      <c r="A46" s="20">
        <v>2</v>
      </c>
      <c r="B46" s="20" t="s">
        <v>367</v>
      </c>
      <c r="C46" s="592">
        <v>20</v>
      </c>
      <c r="D46" s="592">
        <v>8</v>
      </c>
      <c r="E46" s="592">
        <v>12</v>
      </c>
      <c r="F46" s="590">
        <v>0</v>
      </c>
      <c r="G46" s="592">
        <f t="shared" ref="G46:G56" si="4">SUM(D46:F46)</f>
        <v>20</v>
      </c>
      <c r="H46" s="592">
        <v>5</v>
      </c>
      <c r="I46" s="592">
        <v>2</v>
      </c>
      <c r="J46" s="118">
        <v>9</v>
      </c>
      <c r="K46" s="592">
        <v>2</v>
      </c>
      <c r="L46" s="592">
        <v>2</v>
      </c>
      <c r="M46" s="592">
        <v>0</v>
      </c>
      <c r="N46" s="590">
        <v>0</v>
      </c>
      <c r="O46" s="590">
        <f t="shared" ref="O46:O74" si="5">SUM(H46:N46)</f>
        <v>20</v>
      </c>
    </row>
    <row r="47" spans="1:15">
      <c r="A47" s="20">
        <v>3</v>
      </c>
      <c r="B47" s="20" t="s">
        <v>296</v>
      </c>
      <c r="C47" s="592">
        <v>7</v>
      </c>
      <c r="D47" s="592">
        <v>0</v>
      </c>
      <c r="E47" s="592">
        <v>7</v>
      </c>
      <c r="F47" s="590">
        <v>0</v>
      </c>
      <c r="G47" s="592">
        <f t="shared" si="4"/>
        <v>7</v>
      </c>
      <c r="H47" s="592">
        <v>0</v>
      </c>
      <c r="I47" s="592">
        <v>1</v>
      </c>
      <c r="J47" s="118">
        <v>5</v>
      </c>
      <c r="K47" s="592">
        <v>1</v>
      </c>
      <c r="L47" s="592">
        <v>0</v>
      </c>
      <c r="M47" s="592">
        <v>0</v>
      </c>
      <c r="N47" s="590">
        <v>0</v>
      </c>
      <c r="O47" s="590">
        <f t="shared" si="5"/>
        <v>7</v>
      </c>
    </row>
    <row r="48" spans="1:15">
      <c r="A48" s="20">
        <v>4</v>
      </c>
      <c r="B48" s="20" t="s">
        <v>330</v>
      </c>
      <c r="C48" s="592">
        <v>10</v>
      </c>
      <c r="D48" s="592">
        <v>3</v>
      </c>
      <c r="E48" s="592">
        <v>7</v>
      </c>
      <c r="F48" s="590">
        <v>0</v>
      </c>
      <c r="G48" s="592">
        <f t="shared" si="4"/>
        <v>10</v>
      </c>
      <c r="H48" s="592">
        <v>0</v>
      </c>
      <c r="I48" s="592">
        <v>0</v>
      </c>
      <c r="J48" s="118">
        <v>7</v>
      </c>
      <c r="K48" s="592">
        <v>2</v>
      </c>
      <c r="L48" s="592">
        <v>1</v>
      </c>
      <c r="M48" s="592">
        <v>0</v>
      </c>
      <c r="N48" s="590">
        <v>0</v>
      </c>
      <c r="O48" s="590">
        <f t="shared" si="5"/>
        <v>10</v>
      </c>
    </row>
    <row r="49" spans="1:15">
      <c r="A49" s="20">
        <v>5</v>
      </c>
      <c r="B49" s="20" t="s">
        <v>365</v>
      </c>
      <c r="C49" s="592">
        <v>13</v>
      </c>
      <c r="D49" s="592">
        <v>7</v>
      </c>
      <c r="E49" s="592">
        <v>6</v>
      </c>
      <c r="F49" s="590">
        <v>0</v>
      </c>
      <c r="G49" s="592">
        <f t="shared" si="4"/>
        <v>13</v>
      </c>
      <c r="H49" s="592">
        <v>1</v>
      </c>
      <c r="I49" s="592">
        <v>4</v>
      </c>
      <c r="J49" s="118">
        <v>8</v>
      </c>
      <c r="K49" s="592">
        <v>0</v>
      </c>
      <c r="L49" s="592">
        <v>0</v>
      </c>
      <c r="M49" s="592">
        <v>0</v>
      </c>
      <c r="N49" s="590">
        <v>0</v>
      </c>
      <c r="O49" s="590">
        <f t="shared" si="5"/>
        <v>13</v>
      </c>
    </row>
    <row r="50" spans="1:15">
      <c r="A50" s="20">
        <v>6</v>
      </c>
      <c r="B50" s="20" t="s">
        <v>195</v>
      </c>
      <c r="C50" s="592">
        <v>41</v>
      </c>
      <c r="D50" s="590">
        <v>24</v>
      </c>
      <c r="E50" s="590">
        <v>17</v>
      </c>
      <c r="F50" s="590">
        <v>0</v>
      </c>
      <c r="G50" s="592">
        <f t="shared" si="4"/>
        <v>41</v>
      </c>
      <c r="H50" s="592">
        <v>4</v>
      </c>
      <c r="I50" s="592">
        <v>6</v>
      </c>
      <c r="J50" s="118">
        <v>22</v>
      </c>
      <c r="K50" s="592">
        <v>3</v>
      </c>
      <c r="L50" s="592">
        <v>4</v>
      </c>
      <c r="M50" s="592">
        <v>2</v>
      </c>
      <c r="N50" s="590">
        <v>0</v>
      </c>
      <c r="O50" s="590">
        <f t="shared" si="5"/>
        <v>41</v>
      </c>
    </row>
    <row r="51" spans="1:15">
      <c r="A51" s="20">
        <v>7</v>
      </c>
      <c r="B51" s="20" t="s">
        <v>676</v>
      </c>
      <c r="C51" s="592">
        <v>12</v>
      </c>
      <c r="D51" s="590">
        <v>8</v>
      </c>
      <c r="E51" s="590">
        <v>4</v>
      </c>
      <c r="F51" s="590">
        <v>0</v>
      </c>
      <c r="G51" s="592">
        <f t="shared" si="4"/>
        <v>12</v>
      </c>
      <c r="H51" s="592">
        <v>0</v>
      </c>
      <c r="I51" s="592">
        <v>5</v>
      </c>
      <c r="J51" s="118">
        <v>7</v>
      </c>
      <c r="K51" s="592">
        <v>0</v>
      </c>
      <c r="L51" s="592">
        <v>0</v>
      </c>
      <c r="M51" s="592">
        <v>0</v>
      </c>
      <c r="N51" s="590">
        <v>0</v>
      </c>
      <c r="O51" s="590">
        <f t="shared" si="5"/>
        <v>12</v>
      </c>
    </row>
    <row r="52" spans="1:15">
      <c r="A52" s="20">
        <v>8</v>
      </c>
      <c r="B52" s="20" t="s">
        <v>677</v>
      </c>
      <c r="C52" s="592">
        <v>5</v>
      </c>
      <c r="D52" s="590">
        <v>2</v>
      </c>
      <c r="E52" s="590">
        <v>3</v>
      </c>
      <c r="F52" s="590">
        <v>0</v>
      </c>
      <c r="G52" s="592">
        <f t="shared" si="4"/>
        <v>5</v>
      </c>
      <c r="H52" s="592">
        <v>2</v>
      </c>
      <c r="I52" s="592">
        <v>0</v>
      </c>
      <c r="J52" s="118">
        <v>2</v>
      </c>
      <c r="K52" s="592">
        <v>1</v>
      </c>
      <c r="L52" s="592">
        <v>0</v>
      </c>
      <c r="M52" s="592">
        <v>0</v>
      </c>
      <c r="N52" s="590">
        <v>0</v>
      </c>
      <c r="O52" s="590">
        <f t="shared" si="5"/>
        <v>5</v>
      </c>
    </row>
    <row r="53" spans="1:15">
      <c r="A53" s="20">
        <v>9</v>
      </c>
      <c r="B53" s="20" t="s">
        <v>359</v>
      </c>
      <c r="C53" s="592">
        <v>13</v>
      </c>
      <c r="D53" s="592">
        <v>3</v>
      </c>
      <c r="E53" s="592">
        <v>10</v>
      </c>
      <c r="F53" s="590">
        <v>0</v>
      </c>
      <c r="G53" s="592">
        <f t="shared" si="4"/>
        <v>13</v>
      </c>
      <c r="H53" s="592">
        <v>0</v>
      </c>
      <c r="I53" s="592">
        <v>0</v>
      </c>
      <c r="J53" s="118">
        <v>9</v>
      </c>
      <c r="K53" s="592">
        <v>1</v>
      </c>
      <c r="L53" s="592">
        <v>3</v>
      </c>
      <c r="M53" s="592">
        <v>0</v>
      </c>
      <c r="N53" s="590">
        <v>0</v>
      </c>
      <c r="O53" s="590">
        <f t="shared" si="5"/>
        <v>13</v>
      </c>
    </row>
    <row r="54" spans="1:15">
      <c r="A54" s="20">
        <v>10</v>
      </c>
      <c r="B54" s="20" t="s">
        <v>331</v>
      </c>
      <c r="C54" s="592">
        <v>117</v>
      </c>
      <c r="D54" s="592">
        <v>56</v>
      </c>
      <c r="E54" s="592">
        <v>61</v>
      </c>
      <c r="F54" s="590">
        <v>0</v>
      </c>
      <c r="G54" s="592">
        <v>117</v>
      </c>
      <c r="H54" s="592">
        <v>6</v>
      </c>
      <c r="I54" s="592">
        <v>7</v>
      </c>
      <c r="J54" s="592">
        <v>57</v>
      </c>
      <c r="K54" s="592">
        <v>17</v>
      </c>
      <c r="L54" s="592">
        <v>29</v>
      </c>
      <c r="M54" s="592">
        <v>1</v>
      </c>
      <c r="N54" s="590">
        <v>0</v>
      </c>
      <c r="O54" s="590">
        <v>117</v>
      </c>
    </row>
    <row r="55" spans="1:15">
      <c r="A55" s="20">
        <v>11</v>
      </c>
      <c r="B55" s="20" t="s">
        <v>310</v>
      </c>
      <c r="C55" s="592">
        <v>10</v>
      </c>
      <c r="D55" s="118">
        <v>6</v>
      </c>
      <c r="E55" s="118">
        <v>4</v>
      </c>
      <c r="F55" s="590">
        <v>0</v>
      </c>
      <c r="G55" s="592">
        <f t="shared" si="4"/>
        <v>10</v>
      </c>
      <c r="H55" s="592">
        <v>2</v>
      </c>
      <c r="I55" s="592">
        <v>3</v>
      </c>
      <c r="J55" s="592">
        <v>4</v>
      </c>
      <c r="K55" s="592">
        <v>1</v>
      </c>
      <c r="L55" s="592">
        <v>0</v>
      </c>
      <c r="M55" s="592">
        <v>0</v>
      </c>
      <c r="N55" s="590">
        <v>0</v>
      </c>
      <c r="O55" s="590">
        <f t="shared" si="5"/>
        <v>10</v>
      </c>
    </row>
    <row r="56" spans="1:15">
      <c r="A56" s="20">
        <v>12</v>
      </c>
      <c r="B56" s="20" t="s">
        <v>333</v>
      </c>
      <c r="C56" s="592">
        <v>3</v>
      </c>
      <c r="D56" s="118">
        <v>0</v>
      </c>
      <c r="E56" s="118">
        <v>3</v>
      </c>
      <c r="F56" s="590">
        <v>0</v>
      </c>
      <c r="G56" s="592">
        <f t="shared" si="4"/>
        <v>3</v>
      </c>
      <c r="H56" s="592">
        <v>0</v>
      </c>
      <c r="I56" s="592">
        <v>1</v>
      </c>
      <c r="J56" s="592">
        <v>1</v>
      </c>
      <c r="K56" s="592">
        <v>1</v>
      </c>
      <c r="L56" s="592">
        <v>0</v>
      </c>
      <c r="M56" s="592">
        <v>0</v>
      </c>
      <c r="N56" s="590">
        <v>0</v>
      </c>
      <c r="O56" s="590">
        <f t="shared" si="5"/>
        <v>3</v>
      </c>
    </row>
    <row r="57" spans="1:15">
      <c r="A57" s="20">
        <v>13</v>
      </c>
      <c r="B57" s="20" t="s">
        <v>334</v>
      </c>
      <c r="C57" s="592">
        <v>16</v>
      </c>
      <c r="D57" s="118">
        <v>5</v>
      </c>
      <c r="E57" s="118">
        <v>11</v>
      </c>
      <c r="F57" s="590">
        <v>0</v>
      </c>
      <c r="G57" s="592">
        <v>16</v>
      </c>
      <c r="H57" s="592">
        <v>2</v>
      </c>
      <c r="I57" s="592">
        <v>4</v>
      </c>
      <c r="J57" s="592">
        <v>6</v>
      </c>
      <c r="K57" s="592">
        <v>3</v>
      </c>
      <c r="L57" s="592">
        <v>1</v>
      </c>
      <c r="M57" s="592">
        <v>0</v>
      </c>
      <c r="N57" s="590">
        <v>0</v>
      </c>
      <c r="O57" s="590">
        <v>16</v>
      </c>
    </row>
    <row r="58" spans="1:15">
      <c r="A58" s="20">
        <v>14</v>
      </c>
      <c r="B58" s="20" t="s">
        <v>335</v>
      </c>
      <c r="C58" s="592">
        <v>6</v>
      </c>
      <c r="D58" s="592">
        <v>3</v>
      </c>
      <c r="E58" s="592">
        <v>3</v>
      </c>
      <c r="F58" s="590">
        <v>0</v>
      </c>
      <c r="G58" s="592">
        <f t="shared" ref="G58:G73" si="6">SUM(D58:F58)</f>
        <v>6</v>
      </c>
      <c r="H58" s="590">
        <v>3</v>
      </c>
      <c r="I58" s="590">
        <v>1</v>
      </c>
      <c r="J58" s="590">
        <v>2</v>
      </c>
      <c r="K58" s="590">
        <v>0</v>
      </c>
      <c r="L58" s="590">
        <v>0</v>
      </c>
      <c r="M58" s="590">
        <v>0</v>
      </c>
      <c r="N58" s="590">
        <v>0</v>
      </c>
      <c r="O58" s="590">
        <f t="shared" si="5"/>
        <v>6</v>
      </c>
    </row>
    <row r="59" spans="1:15">
      <c r="A59" s="20">
        <v>15</v>
      </c>
      <c r="B59" s="20" t="s">
        <v>336</v>
      </c>
      <c r="C59" s="592">
        <v>4</v>
      </c>
      <c r="D59" s="592">
        <v>3</v>
      </c>
      <c r="E59" s="592">
        <v>1</v>
      </c>
      <c r="F59" s="590">
        <v>0</v>
      </c>
      <c r="G59" s="592">
        <f t="shared" si="6"/>
        <v>4</v>
      </c>
      <c r="H59" s="590">
        <v>2</v>
      </c>
      <c r="I59" s="590">
        <v>1</v>
      </c>
      <c r="J59" s="590">
        <v>1</v>
      </c>
      <c r="K59" s="590">
        <v>0</v>
      </c>
      <c r="L59" s="590">
        <v>0</v>
      </c>
      <c r="M59" s="590">
        <v>0</v>
      </c>
      <c r="N59" s="590">
        <v>0</v>
      </c>
      <c r="O59" s="590">
        <f t="shared" si="5"/>
        <v>4</v>
      </c>
    </row>
    <row r="60" spans="1:15">
      <c r="A60" s="20">
        <v>16</v>
      </c>
      <c r="B60" s="20" t="s">
        <v>337</v>
      </c>
      <c r="C60" s="592">
        <v>3</v>
      </c>
      <c r="D60" s="592">
        <v>3</v>
      </c>
      <c r="E60" s="592">
        <v>0</v>
      </c>
      <c r="F60" s="590">
        <v>0</v>
      </c>
      <c r="G60" s="592">
        <f t="shared" si="6"/>
        <v>3</v>
      </c>
      <c r="H60" s="590">
        <v>0</v>
      </c>
      <c r="I60" s="590">
        <v>0</v>
      </c>
      <c r="J60" s="590">
        <v>2</v>
      </c>
      <c r="K60" s="590">
        <v>0</v>
      </c>
      <c r="L60" s="590">
        <v>1</v>
      </c>
      <c r="M60" s="590">
        <v>0</v>
      </c>
      <c r="N60" s="590">
        <v>0</v>
      </c>
      <c r="O60" s="590">
        <f t="shared" si="5"/>
        <v>3</v>
      </c>
    </row>
    <row r="61" spans="1:15">
      <c r="A61" s="20">
        <v>17</v>
      </c>
      <c r="B61" s="20" t="s">
        <v>315</v>
      </c>
      <c r="C61" s="592">
        <v>3</v>
      </c>
      <c r="D61" s="592">
        <v>3</v>
      </c>
      <c r="E61" s="592">
        <v>0</v>
      </c>
      <c r="F61" s="590">
        <v>0</v>
      </c>
      <c r="G61" s="592">
        <f t="shared" si="6"/>
        <v>3</v>
      </c>
      <c r="H61" s="590">
        <v>1</v>
      </c>
      <c r="I61" s="590">
        <v>1</v>
      </c>
      <c r="J61" s="590">
        <v>1</v>
      </c>
      <c r="K61" s="590">
        <v>0</v>
      </c>
      <c r="L61" s="590">
        <v>0</v>
      </c>
      <c r="M61" s="590">
        <v>0</v>
      </c>
      <c r="N61" s="590">
        <v>0</v>
      </c>
      <c r="O61" s="590">
        <f t="shared" si="5"/>
        <v>3</v>
      </c>
    </row>
    <row r="62" spans="1:15">
      <c r="A62" s="20">
        <v>18</v>
      </c>
      <c r="B62" s="20" t="s">
        <v>338</v>
      </c>
      <c r="C62" s="592">
        <v>10</v>
      </c>
      <c r="D62" s="592">
        <v>7</v>
      </c>
      <c r="E62" s="592">
        <v>3</v>
      </c>
      <c r="F62" s="590">
        <v>0</v>
      </c>
      <c r="G62" s="592">
        <f t="shared" si="6"/>
        <v>10</v>
      </c>
      <c r="H62" s="590">
        <v>3</v>
      </c>
      <c r="I62" s="590">
        <v>0</v>
      </c>
      <c r="J62" s="590">
        <v>4</v>
      </c>
      <c r="K62" s="590">
        <v>0</v>
      </c>
      <c r="L62" s="590">
        <v>3</v>
      </c>
      <c r="M62" s="590">
        <v>0</v>
      </c>
      <c r="N62" s="590">
        <v>0</v>
      </c>
      <c r="O62" s="590">
        <f t="shared" si="5"/>
        <v>10</v>
      </c>
    </row>
    <row r="63" spans="1:15">
      <c r="A63" s="20">
        <v>19</v>
      </c>
      <c r="B63" s="20" t="s">
        <v>319</v>
      </c>
      <c r="C63" s="592">
        <v>16</v>
      </c>
      <c r="D63" s="592">
        <v>8</v>
      </c>
      <c r="E63" s="592">
        <v>8</v>
      </c>
      <c r="F63" s="590">
        <v>0</v>
      </c>
      <c r="G63" s="592">
        <f t="shared" si="6"/>
        <v>16</v>
      </c>
      <c r="H63" s="590">
        <v>6</v>
      </c>
      <c r="I63" s="590">
        <v>5</v>
      </c>
      <c r="J63" s="590">
        <v>5</v>
      </c>
      <c r="K63" s="590">
        <v>0</v>
      </c>
      <c r="L63" s="590">
        <v>0</v>
      </c>
      <c r="M63" s="590">
        <v>0</v>
      </c>
      <c r="N63" s="590">
        <v>0</v>
      </c>
      <c r="O63" s="590">
        <f t="shared" si="5"/>
        <v>16</v>
      </c>
    </row>
    <row r="64" spans="1:15">
      <c r="A64" s="20">
        <v>20</v>
      </c>
      <c r="B64" s="20" t="s">
        <v>341</v>
      </c>
      <c r="C64" s="592">
        <v>7</v>
      </c>
      <c r="D64" s="592">
        <v>1</v>
      </c>
      <c r="E64" s="592">
        <v>6</v>
      </c>
      <c r="F64" s="590">
        <v>0</v>
      </c>
      <c r="G64" s="592">
        <f t="shared" si="6"/>
        <v>7</v>
      </c>
      <c r="H64" s="590">
        <v>0</v>
      </c>
      <c r="I64" s="590">
        <v>0</v>
      </c>
      <c r="J64" s="590">
        <v>3</v>
      </c>
      <c r="K64" s="590">
        <v>0</v>
      </c>
      <c r="L64" s="590">
        <v>3</v>
      </c>
      <c r="M64" s="590">
        <v>1</v>
      </c>
      <c r="N64" s="590">
        <v>0</v>
      </c>
      <c r="O64" s="590">
        <f t="shared" si="5"/>
        <v>7</v>
      </c>
    </row>
    <row r="65" spans="1:20">
      <c r="A65" s="20">
        <v>21</v>
      </c>
      <c r="B65" s="20" t="s">
        <v>192</v>
      </c>
      <c r="C65" s="592">
        <v>45</v>
      </c>
      <c r="D65" s="592">
        <v>32</v>
      </c>
      <c r="E65" s="592">
        <v>13</v>
      </c>
      <c r="F65" s="590">
        <v>0</v>
      </c>
      <c r="G65" s="592">
        <v>45</v>
      </c>
      <c r="H65" s="590">
        <v>8</v>
      </c>
      <c r="I65" s="590">
        <v>11</v>
      </c>
      <c r="J65" s="590">
        <v>20</v>
      </c>
      <c r="K65" s="590">
        <v>2</v>
      </c>
      <c r="L65" s="590">
        <v>4</v>
      </c>
      <c r="M65" s="590">
        <v>0</v>
      </c>
      <c r="N65" s="590">
        <v>0</v>
      </c>
      <c r="O65" s="590">
        <v>45</v>
      </c>
    </row>
    <row r="66" spans="1:20">
      <c r="A66" s="20">
        <v>22</v>
      </c>
      <c r="B66" s="20" t="s">
        <v>183</v>
      </c>
      <c r="C66" s="592">
        <v>10</v>
      </c>
      <c r="D66" s="592">
        <v>0</v>
      </c>
      <c r="E66" s="592">
        <v>10</v>
      </c>
      <c r="F66" s="590">
        <v>0</v>
      </c>
      <c r="G66" s="592">
        <v>10</v>
      </c>
      <c r="H66" s="590">
        <v>0</v>
      </c>
      <c r="I66" s="590">
        <v>0</v>
      </c>
      <c r="J66" s="590">
        <v>0</v>
      </c>
      <c r="K66" s="590">
        <v>10</v>
      </c>
      <c r="L66" s="590">
        <v>0</v>
      </c>
      <c r="M66" s="590">
        <v>0</v>
      </c>
      <c r="N66" s="590">
        <v>0</v>
      </c>
      <c r="O66" s="590">
        <v>10</v>
      </c>
    </row>
    <row r="67" spans="1:20">
      <c r="A67" s="20">
        <v>23</v>
      </c>
      <c r="B67" s="20" t="s">
        <v>180</v>
      </c>
      <c r="C67" s="592">
        <v>10</v>
      </c>
      <c r="D67" s="592">
        <v>10</v>
      </c>
      <c r="E67" s="592">
        <v>0</v>
      </c>
      <c r="F67" s="590">
        <v>0</v>
      </c>
      <c r="G67" s="592">
        <v>10</v>
      </c>
      <c r="H67" s="590">
        <v>0</v>
      </c>
      <c r="I67" s="590">
        <v>0</v>
      </c>
      <c r="J67" s="590">
        <v>0</v>
      </c>
      <c r="K67" s="590">
        <v>8</v>
      </c>
      <c r="L67" s="590">
        <v>2</v>
      </c>
      <c r="M67" s="590">
        <v>0</v>
      </c>
      <c r="N67" s="590">
        <v>0</v>
      </c>
      <c r="O67" s="590">
        <v>10</v>
      </c>
    </row>
    <row r="68" spans="1:20">
      <c r="A68" s="20">
        <v>24</v>
      </c>
      <c r="B68" s="20" t="s">
        <v>346</v>
      </c>
      <c r="C68" s="592">
        <v>4</v>
      </c>
      <c r="D68" s="592">
        <v>4</v>
      </c>
      <c r="E68" s="592">
        <v>0</v>
      </c>
      <c r="F68" s="590">
        <v>0</v>
      </c>
      <c r="G68" s="592">
        <f t="shared" si="6"/>
        <v>4</v>
      </c>
      <c r="H68" s="590">
        <v>0</v>
      </c>
      <c r="I68" s="590">
        <v>1</v>
      </c>
      <c r="J68" s="590">
        <v>3</v>
      </c>
      <c r="K68" s="590">
        <v>0</v>
      </c>
      <c r="L68" s="590">
        <v>0</v>
      </c>
      <c r="M68" s="590">
        <v>0</v>
      </c>
      <c r="N68" s="590">
        <v>0</v>
      </c>
      <c r="O68" s="590">
        <f t="shared" si="5"/>
        <v>4</v>
      </c>
      <c r="T68">
        <f>1169-322-162</f>
        <v>685</v>
      </c>
    </row>
    <row r="69" spans="1:20">
      <c r="A69" s="20">
        <v>25</v>
      </c>
      <c r="B69" s="20" t="s">
        <v>348</v>
      </c>
      <c r="C69" s="592">
        <v>6</v>
      </c>
      <c r="D69" s="592">
        <v>6</v>
      </c>
      <c r="E69" s="592">
        <v>0</v>
      </c>
      <c r="F69" s="590">
        <v>0</v>
      </c>
      <c r="G69" s="592">
        <f t="shared" si="6"/>
        <v>6</v>
      </c>
      <c r="H69" s="590">
        <v>0</v>
      </c>
      <c r="I69" s="590">
        <v>1</v>
      </c>
      <c r="J69" s="590">
        <v>3</v>
      </c>
      <c r="K69" s="590">
        <v>1</v>
      </c>
      <c r="L69" s="590">
        <v>1</v>
      </c>
      <c r="M69" s="590">
        <v>0</v>
      </c>
      <c r="N69" s="590">
        <v>0</v>
      </c>
      <c r="O69" s="590">
        <f t="shared" si="5"/>
        <v>6</v>
      </c>
      <c r="T69">
        <v>484</v>
      </c>
    </row>
    <row r="70" spans="1:20">
      <c r="A70" s="20">
        <v>26</v>
      </c>
      <c r="B70" s="20" t="s">
        <v>350</v>
      </c>
      <c r="C70" s="592">
        <v>3</v>
      </c>
      <c r="D70" s="592">
        <v>0</v>
      </c>
      <c r="E70" s="592">
        <v>3</v>
      </c>
      <c r="F70" s="590">
        <v>0</v>
      </c>
      <c r="G70" s="592">
        <f t="shared" si="6"/>
        <v>3</v>
      </c>
      <c r="H70" s="590">
        <v>1</v>
      </c>
      <c r="I70" s="590">
        <v>1</v>
      </c>
      <c r="J70" s="590">
        <v>1</v>
      </c>
      <c r="K70" s="590">
        <v>0</v>
      </c>
      <c r="L70" s="590">
        <v>0</v>
      </c>
      <c r="M70" s="590">
        <v>0</v>
      </c>
      <c r="N70" s="590">
        <v>0</v>
      </c>
      <c r="O70" s="590">
        <f t="shared" si="5"/>
        <v>3</v>
      </c>
      <c r="T70">
        <f>SUM(T68:T69)</f>
        <v>1169</v>
      </c>
    </row>
    <row r="71" spans="1:20">
      <c r="A71" s="20">
        <v>27</v>
      </c>
      <c r="B71" s="20" t="s">
        <v>351</v>
      </c>
      <c r="C71" s="592">
        <v>1</v>
      </c>
      <c r="D71" s="592">
        <v>0</v>
      </c>
      <c r="E71" s="592">
        <v>1</v>
      </c>
      <c r="F71" s="590">
        <v>0</v>
      </c>
      <c r="G71" s="592">
        <f t="shared" si="6"/>
        <v>1</v>
      </c>
      <c r="H71" s="590">
        <v>0</v>
      </c>
      <c r="I71" s="590">
        <v>0</v>
      </c>
      <c r="J71" s="590">
        <v>0</v>
      </c>
      <c r="K71" s="590">
        <v>0</v>
      </c>
      <c r="L71" s="590">
        <v>1</v>
      </c>
      <c r="M71" s="590">
        <v>0</v>
      </c>
      <c r="N71" s="590">
        <v>0</v>
      </c>
      <c r="O71" s="590">
        <f t="shared" si="5"/>
        <v>1</v>
      </c>
    </row>
    <row r="72" spans="1:20">
      <c r="A72" s="20">
        <v>28</v>
      </c>
      <c r="B72" s="20" t="s">
        <v>352</v>
      </c>
      <c r="C72" s="592">
        <v>3</v>
      </c>
      <c r="D72" s="592">
        <v>3</v>
      </c>
      <c r="E72" s="592">
        <v>0</v>
      </c>
      <c r="F72" s="590">
        <v>0</v>
      </c>
      <c r="G72" s="592">
        <f t="shared" si="6"/>
        <v>3</v>
      </c>
      <c r="H72" s="590">
        <v>0</v>
      </c>
      <c r="I72" s="590">
        <v>1</v>
      </c>
      <c r="J72" s="590">
        <v>2</v>
      </c>
      <c r="K72" s="590">
        <v>0</v>
      </c>
      <c r="L72" s="590">
        <v>0</v>
      </c>
      <c r="M72" s="590">
        <v>0</v>
      </c>
      <c r="N72" s="590">
        <v>0</v>
      </c>
      <c r="O72" s="590">
        <f t="shared" si="5"/>
        <v>3</v>
      </c>
    </row>
    <row r="73" spans="1:20">
      <c r="A73" s="20">
        <v>29</v>
      </c>
      <c r="B73" s="20" t="s">
        <v>361</v>
      </c>
      <c r="C73" s="592">
        <v>6</v>
      </c>
      <c r="D73" s="592">
        <v>3</v>
      </c>
      <c r="E73" s="592">
        <v>3</v>
      </c>
      <c r="F73" s="590">
        <v>0</v>
      </c>
      <c r="G73" s="592">
        <f t="shared" si="6"/>
        <v>6</v>
      </c>
      <c r="H73" s="590">
        <v>1</v>
      </c>
      <c r="I73" s="590">
        <v>1</v>
      </c>
      <c r="J73" s="590">
        <v>1</v>
      </c>
      <c r="K73" s="590">
        <v>2</v>
      </c>
      <c r="L73" s="590">
        <v>1</v>
      </c>
      <c r="M73" s="590">
        <v>0</v>
      </c>
      <c r="N73" s="590">
        <v>0</v>
      </c>
      <c r="O73" s="590">
        <f t="shared" si="5"/>
        <v>6</v>
      </c>
    </row>
    <row r="74" spans="1:20">
      <c r="A74" s="20">
        <v>30</v>
      </c>
      <c r="B74" s="20" t="s">
        <v>364</v>
      </c>
      <c r="C74" s="592">
        <v>4</v>
      </c>
      <c r="D74" s="592">
        <v>1</v>
      </c>
      <c r="E74" s="592">
        <v>3</v>
      </c>
      <c r="F74" s="590">
        <v>0</v>
      </c>
      <c r="G74" s="592">
        <f>SUM(D74:F74)</f>
        <v>4</v>
      </c>
      <c r="H74" s="590">
        <v>1</v>
      </c>
      <c r="I74" s="590">
        <v>1</v>
      </c>
      <c r="J74" s="590">
        <v>2</v>
      </c>
      <c r="K74" s="590">
        <v>0</v>
      </c>
      <c r="L74" s="590">
        <v>0</v>
      </c>
      <c r="M74" s="590">
        <v>0</v>
      </c>
      <c r="N74" s="590">
        <v>0</v>
      </c>
      <c r="O74" s="590">
        <f t="shared" si="5"/>
        <v>4</v>
      </c>
    </row>
    <row r="75" spans="1:20">
      <c r="A75" s="20">
        <v>31</v>
      </c>
      <c r="B75" s="20" t="s">
        <v>416</v>
      </c>
      <c r="C75" s="592">
        <v>34</v>
      </c>
      <c r="D75" s="592">
        <v>8</v>
      </c>
      <c r="E75" s="592">
        <v>26</v>
      </c>
      <c r="F75" s="590">
        <v>0</v>
      </c>
      <c r="G75" s="592">
        <f t="shared" ref="G75" si="7">SUM(D75:F75)</f>
        <v>34</v>
      </c>
      <c r="H75" s="590">
        <v>3</v>
      </c>
      <c r="I75" s="590">
        <v>5</v>
      </c>
      <c r="J75" s="590">
        <v>15</v>
      </c>
      <c r="K75" s="590">
        <v>0</v>
      </c>
      <c r="L75" s="590">
        <v>11</v>
      </c>
      <c r="M75" s="590">
        <v>0</v>
      </c>
      <c r="N75" s="590">
        <v>0</v>
      </c>
      <c r="O75" s="590">
        <f>SUM(H75:N75)</f>
        <v>34</v>
      </c>
    </row>
    <row r="76" spans="1:20">
      <c r="A76" s="19"/>
      <c r="B76" s="18"/>
      <c r="C76" s="391"/>
      <c r="D76" s="391">
        <f>SUM(D45:D75)</f>
        <v>240</v>
      </c>
      <c r="E76" s="391">
        <f>SUM(E45:E75)</f>
        <v>244</v>
      </c>
      <c r="F76" s="392">
        <v>0</v>
      </c>
      <c r="G76" s="391"/>
      <c r="H76" s="392">
        <f>SUM(H45:H75)</f>
        <v>53</v>
      </c>
      <c r="I76" s="392">
        <f>SUM(I45:I75)</f>
        <v>67</v>
      </c>
      <c r="J76" s="392">
        <f t="shared" ref="J76:N76" si="8">SUM(J45:J75)</f>
        <v>220</v>
      </c>
      <c r="K76" s="392">
        <f t="shared" si="8"/>
        <v>63</v>
      </c>
      <c r="L76" s="392">
        <f t="shared" si="8"/>
        <v>77</v>
      </c>
      <c r="M76" s="392">
        <f t="shared" si="8"/>
        <v>4</v>
      </c>
      <c r="N76" s="392">
        <f t="shared" si="8"/>
        <v>0</v>
      </c>
      <c r="O76" s="392"/>
    </row>
    <row r="77" spans="1:20">
      <c r="A77" s="789" t="s">
        <v>339</v>
      </c>
      <c r="B77" s="790"/>
      <c r="C77" s="592">
        <f>SUM(C45:C75)</f>
        <v>484</v>
      </c>
      <c r="D77" s="786">
        <f>SUM(D76:F76)</f>
        <v>484</v>
      </c>
      <c r="E77" s="787"/>
      <c r="F77" s="788"/>
      <c r="G77" s="20">
        <f>SUM(G45:G76)</f>
        <v>484</v>
      </c>
      <c r="H77" s="786">
        <f>SUM(H76:N76)</f>
        <v>484</v>
      </c>
      <c r="I77" s="787"/>
      <c r="J77" s="787"/>
      <c r="K77" s="787"/>
      <c r="L77" s="787"/>
      <c r="M77" s="787"/>
      <c r="N77" s="788"/>
      <c r="O77" s="20">
        <f>SUM(O45:O76)</f>
        <v>484</v>
      </c>
    </row>
    <row r="83" spans="3:15">
      <c r="C83" s="144">
        <v>6</v>
      </c>
      <c r="D83">
        <v>2</v>
      </c>
      <c r="E83">
        <v>4</v>
      </c>
      <c r="F83">
        <v>0</v>
      </c>
      <c r="G83">
        <v>6</v>
      </c>
      <c r="H83">
        <v>0</v>
      </c>
      <c r="I83">
        <v>1</v>
      </c>
      <c r="J83">
        <v>3</v>
      </c>
      <c r="K83">
        <v>1</v>
      </c>
      <c r="L83">
        <v>1</v>
      </c>
      <c r="M83">
        <v>0</v>
      </c>
      <c r="N83">
        <v>0</v>
      </c>
      <c r="O83">
        <v>6</v>
      </c>
    </row>
    <row r="84" spans="3:15">
      <c r="D84">
        <v>3</v>
      </c>
      <c r="E84">
        <v>7</v>
      </c>
      <c r="F84">
        <v>0</v>
      </c>
      <c r="G84">
        <v>10</v>
      </c>
      <c r="H84">
        <v>2</v>
      </c>
      <c r="I84">
        <v>3</v>
      </c>
      <c r="J84">
        <v>3</v>
      </c>
      <c r="K84">
        <v>2</v>
      </c>
      <c r="L84">
        <v>0</v>
      </c>
      <c r="M84">
        <v>0</v>
      </c>
      <c r="N84">
        <v>0</v>
      </c>
      <c r="O84">
        <v>10</v>
      </c>
    </row>
    <row r="85" spans="3:15">
      <c r="D85">
        <f>SUM(D83:D84)</f>
        <v>5</v>
      </c>
      <c r="E85">
        <f t="shared" ref="E85:O85" si="9">SUM(E83:E84)</f>
        <v>11</v>
      </c>
      <c r="F85">
        <f t="shared" si="9"/>
        <v>0</v>
      </c>
      <c r="G85">
        <f t="shared" si="9"/>
        <v>16</v>
      </c>
      <c r="H85">
        <f t="shared" si="9"/>
        <v>2</v>
      </c>
      <c r="I85">
        <f t="shared" si="9"/>
        <v>4</v>
      </c>
      <c r="J85">
        <f t="shared" si="9"/>
        <v>6</v>
      </c>
      <c r="K85">
        <f t="shared" si="9"/>
        <v>3</v>
      </c>
      <c r="L85">
        <f t="shared" si="9"/>
        <v>1</v>
      </c>
      <c r="M85">
        <f t="shared" si="9"/>
        <v>0</v>
      </c>
      <c r="N85">
        <f t="shared" si="9"/>
        <v>0</v>
      </c>
      <c r="O85">
        <f t="shared" si="9"/>
        <v>16</v>
      </c>
    </row>
  </sheetData>
  <mergeCells count="24">
    <mergeCell ref="A77:B77"/>
    <mergeCell ref="D77:F77"/>
    <mergeCell ref="H77:N77"/>
    <mergeCell ref="A40:O40"/>
    <mergeCell ref="A41:O41"/>
    <mergeCell ref="A43:A44"/>
    <mergeCell ref="B43:B44"/>
    <mergeCell ref="C43:C44"/>
    <mergeCell ref="D43:F43"/>
    <mergeCell ref="G43:G44"/>
    <mergeCell ref="H43:N43"/>
    <mergeCell ref="O43:O44"/>
    <mergeCell ref="D33:F33"/>
    <mergeCell ref="H33:N33"/>
    <mergeCell ref="A33:B33"/>
    <mergeCell ref="A1:O1"/>
    <mergeCell ref="A2:O2"/>
    <mergeCell ref="H4:N4"/>
    <mergeCell ref="O4:O5"/>
    <mergeCell ref="A4:A5"/>
    <mergeCell ref="B4:B5"/>
    <mergeCell ref="C4:C5"/>
    <mergeCell ref="D4:F4"/>
    <mergeCell ref="G4:G5"/>
  </mergeCells>
  <pageMargins left="1.5748031496062993" right="0.43307086614173229" top="0.35433070866141736" bottom="0.48" header="0.31496062992125984" footer="0.31496062992125984"/>
  <pageSetup paperSize="5" scale="95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3:BJ104"/>
  <sheetViews>
    <sheetView topLeftCell="A145" workbookViewId="0">
      <selection activeCell="I120" sqref="I120"/>
    </sheetView>
  </sheetViews>
  <sheetFormatPr defaultRowHeight="15"/>
  <cols>
    <col min="1" max="1" width="3.7109375" customWidth="1"/>
    <col min="2" max="2" width="19.7109375" customWidth="1"/>
    <col min="3" max="4" width="5" customWidth="1"/>
    <col min="5" max="5" width="7.85546875" customWidth="1"/>
    <col min="6" max="19" width="7.5703125" customWidth="1"/>
    <col min="20" max="61" width="5.42578125" customWidth="1"/>
  </cols>
  <sheetData>
    <row r="3" spans="1:61" ht="23.25">
      <c r="A3" s="677" t="s">
        <v>94</v>
      </c>
      <c r="B3" s="677"/>
      <c r="C3" s="677"/>
      <c r="D3" s="677"/>
      <c r="E3" s="677"/>
      <c r="F3" s="677"/>
      <c r="G3" s="677"/>
      <c r="H3" s="677"/>
      <c r="I3" s="677"/>
      <c r="J3" s="677"/>
      <c r="K3" s="677"/>
      <c r="L3" s="677"/>
      <c r="M3" s="677"/>
      <c r="N3" s="677"/>
      <c r="O3" s="677"/>
      <c r="P3" s="677"/>
      <c r="Q3" s="677"/>
      <c r="R3" s="677"/>
      <c r="S3" s="677"/>
      <c r="T3" s="677"/>
      <c r="U3" s="677"/>
      <c r="V3" s="677"/>
      <c r="W3" s="677"/>
      <c r="X3" s="677"/>
      <c r="Y3" s="677"/>
      <c r="Z3" s="677"/>
      <c r="AA3" s="677"/>
      <c r="AB3" s="677"/>
      <c r="AC3" s="677"/>
      <c r="AD3" s="677"/>
      <c r="AE3" s="677"/>
      <c r="AF3" s="677"/>
      <c r="AG3" s="677"/>
      <c r="AH3" s="677"/>
      <c r="AI3" s="677"/>
      <c r="AJ3" s="677"/>
      <c r="AK3" s="677"/>
      <c r="AL3" s="677"/>
      <c r="AM3" s="677"/>
      <c r="AN3" s="677"/>
      <c r="AO3" s="677"/>
      <c r="AP3" s="677"/>
      <c r="AQ3" s="677"/>
      <c r="AR3" s="677"/>
      <c r="AS3" s="677"/>
      <c r="AT3" s="677"/>
      <c r="AU3" s="677"/>
      <c r="AV3" s="677"/>
      <c r="AW3" s="677"/>
      <c r="AX3" s="677"/>
      <c r="AY3" s="677"/>
      <c r="AZ3" s="677"/>
      <c r="BA3" s="677"/>
      <c r="BB3" s="677"/>
      <c r="BC3" s="677"/>
      <c r="BD3" s="677"/>
      <c r="BE3" s="677"/>
      <c r="BF3" s="677"/>
      <c r="BG3" s="677"/>
      <c r="BH3" s="677"/>
      <c r="BI3" s="677"/>
    </row>
    <row r="5" spans="1:61">
      <c r="A5" s="676" t="s">
        <v>0</v>
      </c>
      <c r="B5" s="676" t="s">
        <v>93</v>
      </c>
      <c r="C5" s="305"/>
      <c r="D5" s="305"/>
      <c r="E5" s="305"/>
      <c r="F5" s="678" t="s">
        <v>94</v>
      </c>
      <c r="G5" s="679"/>
      <c r="H5" s="679"/>
      <c r="I5" s="679"/>
      <c r="J5" s="679"/>
      <c r="K5" s="679"/>
      <c r="L5" s="679"/>
      <c r="M5" s="679"/>
      <c r="N5" s="679"/>
      <c r="O5" s="679"/>
      <c r="P5" s="679"/>
      <c r="Q5" s="679"/>
      <c r="R5" s="679"/>
      <c r="S5" s="679"/>
      <c r="T5" s="679"/>
      <c r="U5" s="679"/>
      <c r="V5" s="679"/>
      <c r="W5" s="679"/>
      <c r="X5" s="679"/>
      <c r="Y5" s="679"/>
      <c r="Z5" s="679"/>
      <c r="AA5" s="679"/>
      <c r="AB5" s="679"/>
      <c r="AC5" s="679"/>
      <c r="AD5" s="679"/>
      <c r="AE5" s="679"/>
      <c r="AF5" s="679"/>
      <c r="AG5" s="679"/>
      <c r="AH5" s="679"/>
      <c r="AI5" s="679"/>
      <c r="AJ5" s="679"/>
      <c r="AK5" s="679"/>
      <c r="AL5" s="679"/>
      <c r="AM5" s="679"/>
      <c r="AN5" s="679"/>
      <c r="AO5" s="679"/>
      <c r="AP5" s="679"/>
      <c r="AQ5" s="679"/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79"/>
      <c r="BF5" s="679"/>
      <c r="BG5" s="679"/>
      <c r="BH5" s="679"/>
      <c r="BI5" s="701"/>
    </row>
    <row r="6" spans="1:61">
      <c r="A6" s="676"/>
      <c r="B6" s="676"/>
      <c r="C6" s="305"/>
      <c r="D6" s="305"/>
      <c r="E6" s="305"/>
      <c r="F6" s="686">
        <v>1</v>
      </c>
      <c r="G6" s="687"/>
      <c r="H6" s="687"/>
      <c r="I6" s="688"/>
      <c r="J6" s="689">
        <v>2</v>
      </c>
      <c r="K6" s="690"/>
      <c r="L6" s="690"/>
      <c r="M6" s="691"/>
      <c r="N6" s="692">
        <v>3</v>
      </c>
      <c r="O6" s="693"/>
      <c r="P6" s="693"/>
      <c r="Q6" s="694"/>
      <c r="R6" s="695">
        <v>4</v>
      </c>
      <c r="S6" s="696"/>
      <c r="T6" s="696"/>
      <c r="U6" s="697"/>
      <c r="V6" s="698">
        <v>5</v>
      </c>
      <c r="W6" s="699"/>
      <c r="X6" s="699"/>
      <c r="Y6" s="700"/>
      <c r="Z6" s="702">
        <v>6</v>
      </c>
      <c r="AA6" s="703"/>
      <c r="AB6" s="703"/>
      <c r="AC6" s="704"/>
      <c r="AD6" s="705">
        <v>7</v>
      </c>
      <c r="AE6" s="706"/>
      <c r="AF6" s="706"/>
      <c r="AG6" s="707"/>
      <c r="AH6" s="708">
        <v>8</v>
      </c>
      <c r="AI6" s="709"/>
      <c r="AJ6" s="709"/>
      <c r="AK6" s="710"/>
      <c r="AL6" s="686">
        <v>9</v>
      </c>
      <c r="AM6" s="687"/>
      <c r="AN6" s="687"/>
      <c r="AO6" s="688"/>
      <c r="AP6" s="689">
        <v>10</v>
      </c>
      <c r="AQ6" s="690"/>
      <c r="AR6" s="690"/>
      <c r="AS6" s="691"/>
      <c r="AT6" s="692">
        <v>11</v>
      </c>
      <c r="AU6" s="693"/>
      <c r="AV6" s="693"/>
      <c r="AW6" s="694"/>
      <c r="AX6" s="695">
        <v>12</v>
      </c>
      <c r="AY6" s="696"/>
      <c r="AZ6" s="696"/>
      <c r="BA6" s="697"/>
      <c r="BB6" s="698">
        <v>13</v>
      </c>
      <c r="BC6" s="699"/>
      <c r="BD6" s="699"/>
      <c r="BE6" s="700"/>
      <c r="BF6" s="702">
        <v>14</v>
      </c>
      <c r="BG6" s="703"/>
      <c r="BH6" s="703"/>
      <c r="BI6" s="704"/>
    </row>
    <row r="7" spans="1:61">
      <c r="A7" s="676"/>
      <c r="B7" s="676"/>
      <c r="C7" s="304"/>
      <c r="D7" s="304"/>
      <c r="E7" s="304"/>
      <c r="F7" s="199" t="s">
        <v>18</v>
      </c>
      <c r="G7" s="199" t="s">
        <v>19</v>
      </c>
      <c r="H7" s="199" t="s">
        <v>20</v>
      </c>
      <c r="I7" s="199" t="s">
        <v>21</v>
      </c>
      <c r="J7" s="198" t="s">
        <v>18</v>
      </c>
      <c r="K7" s="198" t="s">
        <v>19</v>
      </c>
      <c r="L7" s="198" t="s">
        <v>20</v>
      </c>
      <c r="M7" s="198" t="s">
        <v>21</v>
      </c>
      <c r="N7" s="200" t="s">
        <v>18</v>
      </c>
      <c r="O7" s="200" t="s">
        <v>19</v>
      </c>
      <c r="P7" s="200" t="s">
        <v>20</v>
      </c>
      <c r="Q7" s="200" t="s">
        <v>21</v>
      </c>
      <c r="R7" s="201" t="s">
        <v>18</v>
      </c>
      <c r="S7" s="201" t="s">
        <v>19</v>
      </c>
      <c r="T7" s="201" t="s">
        <v>20</v>
      </c>
      <c r="U7" s="201" t="s">
        <v>21</v>
      </c>
      <c r="V7" s="204" t="s">
        <v>18</v>
      </c>
      <c r="W7" s="204" t="s">
        <v>19</v>
      </c>
      <c r="X7" s="204" t="s">
        <v>20</v>
      </c>
      <c r="Y7" s="204" t="s">
        <v>21</v>
      </c>
      <c r="Z7" s="205" t="s">
        <v>18</v>
      </c>
      <c r="AA7" s="205" t="s">
        <v>19</v>
      </c>
      <c r="AB7" s="205" t="s">
        <v>20</v>
      </c>
      <c r="AC7" s="205" t="s">
        <v>21</v>
      </c>
      <c r="AD7" s="202" t="s">
        <v>18</v>
      </c>
      <c r="AE7" s="202" t="s">
        <v>19</v>
      </c>
      <c r="AF7" s="202" t="s">
        <v>20</v>
      </c>
      <c r="AG7" s="202" t="s">
        <v>21</v>
      </c>
      <c r="AH7" s="203" t="s">
        <v>18</v>
      </c>
      <c r="AI7" s="203" t="s">
        <v>19</v>
      </c>
      <c r="AJ7" s="203" t="s">
        <v>20</v>
      </c>
      <c r="AK7" s="203" t="s">
        <v>21</v>
      </c>
      <c r="AL7" s="199" t="s">
        <v>18</v>
      </c>
      <c r="AM7" s="199" t="s">
        <v>19</v>
      </c>
      <c r="AN7" s="199" t="s">
        <v>20</v>
      </c>
      <c r="AO7" s="199" t="s">
        <v>21</v>
      </c>
      <c r="AP7" s="198" t="s">
        <v>18</v>
      </c>
      <c r="AQ7" s="198" t="s">
        <v>19</v>
      </c>
      <c r="AR7" s="198" t="s">
        <v>20</v>
      </c>
      <c r="AS7" s="198" t="s">
        <v>21</v>
      </c>
      <c r="AT7" s="200" t="s">
        <v>18</v>
      </c>
      <c r="AU7" s="200" t="s">
        <v>19</v>
      </c>
      <c r="AV7" s="200" t="s">
        <v>20</v>
      </c>
      <c r="AW7" s="200" t="s">
        <v>21</v>
      </c>
      <c r="AX7" s="201" t="s">
        <v>18</v>
      </c>
      <c r="AY7" s="201" t="s">
        <v>19</v>
      </c>
      <c r="AZ7" s="201" t="s">
        <v>20</v>
      </c>
      <c r="BA7" s="201" t="s">
        <v>21</v>
      </c>
      <c r="BB7" s="204" t="s">
        <v>18</v>
      </c>
      <c r="BC7" s="204" t="s">
        <v>19</v>
      </c>
      <c r="BD7" s="204" t="s">
        <v>20</v>
      </c>
      <c r="BE7" s="204" t="s">
        <v>21</v>
      </c>
      <c r="BF7" s="205" t="s">
        <v>18</v>
      </c>
      <c r="BG7" s="205" t="s">
        <v>19</v>
      </c>
      <c r="BH7" s="205" t="s">
        <v>20</v>
      </c>
      <c r="BI7" s="205" t="s">
        <v>21</v>
      </c>
    </row>
    <row r="8" spans="1:61" s="144" customFormat="1" ht="30">
      <c r="A8" s="311">
        <v>1</v>
      </c>
      <c r="B8" s="176" t="s">
        <v>206</v>
      </c>
      <c r="C8" s="176"/>
      <c r="D8" s="176"/>
      <c r="E8" s="17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6"/>
      <c r="BC8" s="166"/>
      <c r="BD8" s="166"/>
      <c r="BE8" s="166"/>
      <c r="BF8" s="166"/>
      <c r="BG8" s="166"/>
      <c r="BH8" s="166"/>
      <c r="BI8" s="166"/>
    </row>
    <row r="15" spans="1:61" ht="23.25">
      <c r="A15" s="677" t="s">
        <v>216</v>
      </c>
      <c r="B15" s="677"/>
      <c r="C15" s="677"/>
      <c r="D15" s="677"/>
      <c r="E15" s="677"/>
      <c r="F15" s="677"/>
      <c r="G15" s="677"/>
      <c r="H15" s="677"/>
      <c r="I15" s="677"/>
      <c r="J15" s="677"/>
      <c r="K15" s="677"/>
      <c r="L15" s="677"/>
      <c r="M15" s="677"/>
      <c r="N15" s="677"/>
      <c r="O15" s="677"/>
      <c r="P15" s="677"/>
      <c r="Q15" s="677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677"/>
      <c r="AD15" s="677"/>
      <c r="AE15" s="677"/>
      <c r="AF15" s="677"/>
      <c r="AG15" s="677"/>
      <c r="AH15" s="262"/>
      <c r="AI15" s="262"/>
      <c r="AJ15" s="262"/>
      <c r="AK15" s="262"/>
      <c r="AL15" s="262"/>
      <c r="AM15" s="262"/>
      <c r="AN15" s="262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62"/>
      <c r="BH15" s="262"/>
      <c r="BI15" s="262"/>
    </row>
    <row r="16" spans="1:61" ht="23.25">
      <c r="A16" s="677" t="s">
        <v>215</v>
      </c>
      <c r="B16" s="677"/>
      <c r="C16" s="677"/>
      <c r="D16" s="677"/>
      <c r="E16" s="677"/>
      <c r="F16" s="677"/>
      <c r="G16" s="677"/>
      <c r="H16" s="677"/>
      <c r="I16" s="677"/>
      <c r="J16" s="677"/>
      <c r="K16" s="677"/>
      <c r="L16" s="677"/>
      <c r="M16" s="677"/>
      <c r="N16" s="677"/>
      <c r="O16" s="677"/>
      <c r="P16" s="677"/>
      <c r="Q16" s="677"/>
      <c r="R16" s="677"/>
      <c r="S16" s="677"/>
      <c r="T16" s="677"/>
      <c r="U16" s="677"/>
      <c r="V16" s="677"/>
      <c r="W16" s="677"/>
      <c r="X16" s="677"/>
      <c r="Y16" s="677"/>
      <c r="Z16" s="677"/>
      <c r="AA16" s="677"/>
      <c r="AB16" s="677"/>
      <c r="AC16" s="677"/>
      <c r="AD16" s="677"/>
      <c r="AE16" s="677"/>
      <c r="AF16" s="677"/>
      <c r="AG16" s="677"/>
      <c r="AH16" s="262"/>
      <c r="AI16" s="262"/>
      <c r="AJ16" s="262"/>
      <c r="AK16" s="262"/>
      <c r="AL16" s="262"/>
      <c r="AM16" s="262"/>
      <c r="AN16" s="262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62"/>
      <c r="BH16" s="262"/>
      <c r="BI16" s="262"/>
    </row>
    <row r="18" spans="1:62" s="308" customFormat="1" ht="15" customHeight="1">
      <c r="A18" s="676" t="s">
        <v>0</v>
      </c>
      <c r="B18" s="676" t="s">
        <v>93</v>
      </c>
      <c r="C18" s="665" t="s">
        <v>111</v>
      </c>
      <c r="D18" s="666"/>
      <c r="E18" s="669" t="s">
        <v>208</v>
      </c>
      <c r="F18" s="678" t="s">
        <v>241</v>
      </c>
      <c r="G18" s="679"/>
      <c r="H18" s="679"/>
      <c r="I18" s="679"/>
      <c r="J18" s="679"/>
      <c r="K18" s="679"/>
      <c r="L18" s="679"/>
      <c r="M18" s="679"/>
      <c r="N18" s="679"/>
      <c r="O18" s="679"/>
      <c r="P18" s="679"/>
      <c r="Q18" s="679"/>
      <c r="R18" s="679"/>
      <c r="S18" s="679"/>
      <c r="T18" s="679"/>
      <c r="U18" s="679"/>
      <c r="V18" s="679"/>
      <c r="W18" s="679"/>
      <c r="X18" s="679"/>
      <c r="Y18" s="679"/>
      <c r="Z18" s="679"/>
      <c r="AA18" s="679"/>
      <c r="AB18" s="679"/>
      <c r="AC18" s="679"/>
      <c r="AD18" s="679"/>
      <c r="AE18" s="679"/>
      <c r="AF18" s="679"/>
      <c r="AG18" s="679"/>
      <c r="AH18" s="678" t="s">
        <v>241</v>
      </c>
      <c r="AI18" s="679"/>
      <c r="AJ18" s="679"/>
      <c r="AK18" s="679"/>
      <c r="AL18" s="679"/>
      <c r="AM18" s="679"/>
      <c r="AN18" s="679"/>
      <c r="AO18" s="679"/>
      <c r="AP18" s="679"/>
      <c r="AQ18" s="679"/>
      <c r="AR18" s="679"/>
      <c r="AS18" s="679"/>
      <c r="AT18" s="679"/>
      <c r="AU18" s="679"/>
      <c r="AV18" s="679"/>
      <c r="AW18" s="679"/>
      <c r="AX18" s="679"/>
      <c r="AY18" s="679"/>
      <c r="AZ18" s="679"/>
      <c r="BA18" s="679"/>
      <c r="BB18" s="679"/>
      <c r="BC18" s="679"/>
      <c r="BD18" s="679"/>
      <c r="BE18" s="679"/>
      <c r="BF18" s="679"/>
      <c r="BG18" s="679"/>
      <c r="BH18" s="679"/>
      <c r="BI18" s="679"/>
    </row>
    <row r="19" spans="1:62" s="308" customFormat="1">
      <c r="A19" s="676"/>
      <c r="B19" s="676"/>
      <c r="C19" s="667"/>
      <c r="D19" s="668"/>
      <c r="E19" s="670"/>
      <c r="F19" s="683">
        <v>1</v>
      </c>
      <c r="G19" s="684"/>
      <c r="H19" s="684"/>
      <c r="I19" s="685"/>
      <c r="J19" s="680">
        <v>2</v>
      </c>
      <c r="K19" s="681"/>
      <c r="L19" s="681"/>
      <c r="M19" s="682"/>
      <c r="N19" s="680">
        <v>3</v>
      </c>
      <c r="O19" s="681"/>
      <c r="P19" s="681"/>
      <c r="Q19" s="682"/>
      <c r="R19" s="680">
        <v>4</v>
      </c>
      <c r="S19" s="681"/>
      <c r="T19" s="681"/>
      <c r="U19" s="682"/>
      <c r="V19" s="680">
        <v>5</v>
      </c>
      <c r="W19" s="681"/>
      <c r="X19" s="681"/>
      <c r="Y19" s="682"/>
      <c r="Z19" s="680">
        <v>6</v>
      </c>
      <c r="AA19" s="681"/>
      <c r="AB19" s="681"/>
      <c r="AC19" s="682"/>
      <c r="AD19" s="680">
        <v>7</v>
      </c>
      <c r="AE19" s="681"/>
      <c r="AF19" s="681"/>
      <c r="AG19" s="682"/>
      <c r="AH19" s="680">
        <v>8</v>
      </c>
      <c r="AI19" s="681"/>
      <c r="AJ19" s="681"/>
      <c r="AK19" s="682"/>
      <c r="AL19" s="683">
        <v>9</v>
      </c>
      <c r="AM19" s="684"/>
      <c r="AN19" s="684"/>
      <c r="AO19" s="685"/>
      <c r="AP19" s="680">
        <v>10</v>
      </c>
      <c r="AQ19" s="681"/>
      <c r="AR19" s="681"/>
      <c r="AS19" s="682"/>
      <c r="AT19" s="680">
        <v>11</v>
      </c>
      <c r="AU19" s="681"/>
      <c r="AV19" s="681"/>
      <c r="AW19" s="682"/>
      <c r="AX19" s="680">
        <v>12</v>
      </c>
      <c r="AY19" s="681"/>
      <c r="AZ19" s="681"/>
      <c r="BA19" s="682"/>
      <c r="BB19" s="680">
        <v>13</v>
      </c>
      <c r="BC19" s="681"/>
      <c r="BD19" s="681"/>
      <c r="BE19" s="682"/>
      <c r="BF19" s="680">
        <v>14</v>
      </c>
      <c r="BG19" s="681"/>
      <c r="BH19" s="681"/>
      <c r="BI19" s="682"/>
      <c r="BJ19" s="251"/>
    </row>
    <row r="20" spans="1:62" s="308" customFormat="1">
      <c r="A20" s="676"/>
      <c r="B20" s="676"/>
      <c r="C20" s="304" t="s">
        <v>4</v>
      </c>
      <c r="D20" s="304" t="s">
        <v>5</v>
      </c>
      <c r="E20" s="671"/>
      <c r="F20" s="252" t="s">
        <v>18</v>
      </c>
      <c r="G20" s="252" t="s">
        <v>19</v>
      </c>
      <c r="H20" s="252" t="s">
        <v>20</v>
      </c>
      <c r="I20" s="252" t="s">
        <v>21</v>
      </c>
      <c r="J20" s="253" t="s">
        <v>18</v>
      </c>
      <c r="K20" s="253" t="s">
        <v>19</v>
      </c>
      <c r="L20" s="253" t="s">
        <v>20</v>
      </c>
      <c r="M20" s="253" t="s">
        <v>21</v>
      </c>
      <c r="N20" s="253" t="s">
        <v>18</v>
      </c>
      <c r="O20" s="253" t="s">
        <v>19</v>
      </c>
      <c r="P20" s="253" t="s">
        <v>20</v>
      </c>
      <c r="Q20" s="253" t="s">
        <v>21</v>
      </c>
      <c r="R20" s="253" t="s">
        <v>18</v>
      </c>
      <c r="S20" s="253" t="s">
        <v>19</v>
      </c>
      <c r="T20" s="253" t="s">
        <v>20</v>
      </c>
      <c r="U20" s="253" t="s">
        <v>21</v>
      </c>
      <c r="V20" s="253" t="s">
        <v>18</v>
      </c>
      <c r="W20" s="253" t="s">
        <v>19</v>
      </c>
      <c r="X20" s="253" t="s">
        <v>20</v>
      </c>
      <c r="Y20" s="253" t="s">
        <v>21</v>
      </c>
      <c r="Z20" s="253" t="s">
        <v>18</v>
      </c>
      <c r="AA20" s="253" t="s">
        <v>19</v>
      </c>
      <c r="AB20" s="253" t="s">
        <v>20</v>
      </c>
      <c r="AC20" s="253" t="s">
        <v>21</v>
      </c>
      <c r="AD20" s="253" t="s">
        <v>18</v>
      </c>
      <c r="AE20" s="253" t="s">
        <v>19</v>
      </c>
      <c r="AF20" s="253" t="s">
        <v>20</v>
      </c>
      <c r="AG20" s="253" t="s">
        <v>21</v>
      </c>
      <c r="AH20" s="253" t="s">
        <v>18</v>
      </c>
      <c r="AI20" s="253" t="s">
        <v>19</v>
      </c>
      <c r="AJ20" s="253" t="s">
        <v>20</v>
      </c>
      <c r="AK20" s="253" t="s">
        <v>21</v>
      </c>
      <c r="AL20" s="252" t="s">
        <v>18</v>
      </c>
      <c r="AM20" s="252" t="s">
        <v>19</v>
      </c>
      <c r="AN20" s="252" t="s">
        <v>20</v>
      </c>
      <c r="AO20" s="252" t="s">
        <v>21</v>
      </c>
      <c r="AP20" s="253" t="s">
        <v>18</v>
      </c>
      <c r="AQ20" s="253" t="s">
        <v>19</v>
      </c>
      <c r="AR20" s="253" t="s">
        <v>20</v>
      </c>
      <c r="AS20" s="253" t="s">
        <v>21</v>
      </c>
      <c r="AT20" s="253" t="s">
        <v>18</v>
      </c>
      <c r="AU20" s="253" t="s">
        <v>19</v>
      </c>
      <c r="AV20" s="253" t="s">
        <v>20</v>
      </c>
      <c r="AW20" s="253" t="s">
        <v>21</v>
      </c>
      <c r="AX20" s="253" t="s">
        <v>18</v>
      </c>
      <c r="AY20" s="253" t="s">
        <v>19</v>
      </c>
      <c r="AZ20" s="253" t="s">
        <v>20</v>
      </c>
      <c r="BA20" s="253" t="s">
        <v>21</v>
      </c>
      <c r="BB20" s="253" t="s">
        <v>18</v>
      </c>
      <c r="BC20" s="253" t="s">
        <v>19</v>
      </c>
      <c r="BD20" s="253" t="s">
        <v>20</v>
      </c>
      <c r="BE20" s="253" t="s">
        <v>21</v>
      </c>
      <c r="BF20" s="253" t="s">
        <v>18</v>
      </c>
      <c r="BG20" s="253" t="s">
        <v>19</v>
      </c>
      <c r="BH20" s="253" t="s">
        <v>20</v>
      </c>
      <c r="BI20" s="253" t="s">
        <v>21</v>
      </c>
      <c r="BJ20" s="251"/>
    </row>
    <row r="21" spans="1:62">
      <c r="A21" s="307">
        <v>1</v>
      </c>
      <c r="B21" s="20"/>
      <c r="C21" s="20"/>
      <c r="D21" s="20"/>
      <c r="E21" s="307">
        <f>SUM(C21:D21)</f>
        <v>0</v>
      </c>
      <c r="F21" s="256"/>
      <c r="G21" s="256"/>
      <c r="H21" s="257"/>
      <c r="I21" s="257"/>
      <c r="J21" s="256"/>
      <c r="K21" s="256"/>
      <c r="L21" s="257"/>
      <c r="M21" s="257"/>
      <c r="N21" s="256"/>
      <c r="O21" s="256"/>
      <c r="P21" s="257"/>
      <c r="Q21" s="257"/>
      <c r="R21" s="256"/>
      <c r="S21" s="256"/>
      <c r="T21" s="257"/>
      <c r="U21" s="257"/>
      <c r="V21" s="256"/>
      <c r="W21" s="256"/>
      <c r="X21" s="257"/>
      <c r="Y21" s="257"/>
      <c r="Z21" s="256"/>
      <c r="AA21" s="256"/>
      <c r="AB21" s="257"/>
      <c r="AC21" s="257"/>
      <c r="AD21" s="256"/>
      <c r="AE21" s="256"/>
      <c r="AF21" s="257"/>
      <c r="AG21" s="257"/>
      <c r="AH21" s="256"/>
      <c r="AI21" s="256"/>
      <c r="AJ21" s="257"/>
      <c r="AK21" s="257"/>
      <c r="AL21" s="256"/>
      <c r="AM21" s="256"/>
      <c r="AN21" s="257"/>
      <c r="AO21" s="257"/>
      <c r="AP21" s="256"/>
      <c r="AQ21" s="256"/>
      <c r="AR21" s="257"/>
      <c r="AS21" s="257"/>
      <c r="AT21" s="256"/>
      <c r="AU21" s="256"/>
      <c r="AV21" s="257"/>
      <c r="AW21" s="257"/>
      <c r="AX21" s="256"/>
      <c r="AY21" s="256"/>
      <c r="AZ21" s="257"/>
      <c r="BA21" s="257"/>
      <c r="BB21" s="256"/>
      <c r="BC21" s="256"/>
      <c r="BD21" s="257"/>
      <c r="BE21" s="257"/>
      <c r="BF21" s="256"/>
      <c r="BG21" s="256"/>
      <c r="BH21" s="257"/>
      <c r="BI21" s="257"/>
    </row>
    <row r="22" spans="1:62">
      <c r="A22" s="307">
        <v>2</v>
      </c>
      <c r="B22" s="20"/>
      <c r="C22" s="20"/>
      <c r="D22" s="20"/>
      <c r="E22" s="307">
        <f t="shared" ref="E22:E30" si="0">SUM(C22:D22)</f>
        <v>0</v>
      </c>
      <c r="F22" s="256"/>
      <c r="G22" s="256"/>
      <c r="H22" s="257"/>
      <c r="I22" s="257"/>
      <c r="J22" s="256"/>
      <c r="K22" s="256"/>
      <c r="L22" s="257"/>
      <c r="M22" s="257"/>
      <c r="N22" s="256"/>
      <c r="O22" s="256"/>
      <c r="P22" s="257"/>
      <c r="Q22" s="257"/>
      <c r="R22" s="256"/>
      <c r="S22" s="256"/>
      <c r="T22" s="257"/>
      <c r="U22" s="257"/>
      <c r="V22" s="256"/>
      <c r="W22" s="256"/>
      <c r="X22" s="257"/>
      <c r="Y22" s="257"/>
      <c r="Z22" s="256"/>
      <c r="AA22" s="256"/>
      <c r="AB22" s="257"/>
      <c r="AC22" s="257"/>
      <c r="AD22" s="256"/>
      <c r="AE22" s="256"/>
      <c r="AF22" s="257"/>
      <c r="AG22" s="257"/>
      <c r="AH22" s="256"/>
      <c r="AI22" s="256"/>
      <c r="AJ22" s="257"/>
      <c r="AK22" s="257"/>
      <c r="AL22" s="256"/>
      <c r="AM22" s="256"/>
      <c r="AN22" s="257"/>
      <c r="AO22" s="257"/>
      <c r="AP22" s="256"/>
      <c r="AQ22" s="256"/>
      <c r="AR22" s="257"/>
      <c r="AS22" s="257"/>
      <c r="AT22" s="256"/>
      <c r="AU22" s="256"/>
      <c r="AV22" s="257"/>
      <c r="AW22" s="257"/>
      <c r="AX22" s="256"/>
      <c r="AY22" s="256"/>
      <c r="AZ22" s="257"/>
      <c r="BA22" s="257"/>
      <c r="BB22" s="256"/>
      <c r="BC22" s="256"/>
      <c r="BD22" s="257"/>
      <c r="BE22" s="257"/>
      <c r="BF22" s="256"/>
      <c r="BG22" s="256"/>
      <c r="BH22" s="257"/>
      <c r="BI22" s="257"/>
    </row>
    <row r="23" spans="1:62">
      <c r="A23" s="307">
        <v>3</v>
      </c>
      <c r="B23" s="20"/>
      <c r="C23" s="20"/>
      <c r="D23" s="20"/>
      <c r="E23" s="307">
        <f t="shared" si="0"/>
        <v>0</v>
      </c>
      <c r="F23" s="256"/>
      <c r="G23" s="256"/>
      <c r="H23" s="257"/>
      <c r="I23" s="257"/>
      <c r="J23" s="256"/>
      <c r="K23" s="256"/>
      <c r="L23" s="257"/>
      <c r="M23" s="257"/>
      <c r="N23" s="256"/>
      <c r="O23" s="256"/>
      <c r="P23" s="257"/>
      <c r="Q23" s="257"/>
      <c r="R23" s="256"/>
      <c r="S23" s="256"/>
      <c r="T23" s="257"/>
      <c r="U23" s="257"/>
      <c r="V23" s="256"/>
      <c r="W23" s="256"/>
      <c r="X23" s="257"/>
      <c r="Y23" s="257"/>
      <c r="Z23" s="256"/>
      <c r="AA23" s="256"/>
      <c r="AB23" s="257"/>
      <c r="AC23" s="257"/>
      <c r="AD23" s="256"/>
      <c r="AE23" s="256"/>
      <c r="AF23" s="257"/>
      <c r="AG23" s="257"/>
      <c r="AH23" s="256"/>
      <c r="AI23" s="256"/>
      <c r="AJ23" s="257"/>
      <c r="AK23" s="257"/>
      <c r="AL23" s="256"/>
      <c r="AM23" s="256"/>
      <c r="AN23" s="257"/>
      <c r="AO23" s="257"/>
      <c r="AP23" s="256"/>
      <c r="AQ23" s="256"/>
      <c r="AR23" s="257"/>
      <c r="AS23" s="257"/>
      <c r="AT23" s="256"/>
      <c r="AU23" s="256"/>
      <c r="AV23" s="257"/>
      <c r="AW23" s="257"/>
      <c r="AX23" s="256"/>
      <c r="AY23" s="256"/>
      <c r="AZ23" s="257"/>
      <c r="BA23" s="257"/>
      <c r="BB23" s="256"/>
      <c r="BC23" s="256"/>
      <c r="BD23" s="257"/>
      <c r="BE23" s="257"/>
      <c r="BF23" s="256"/>
      <c r="BG23" s="256"/>
      <c r="BH23" s="257"/>
      <c r="BI23" s="257"/>
    </row>
    <row r="24" spans="1:62">
      <c r="A24" s="307">
        <v>4</v>
      </c>
      <c r="B24" s="20"/>
      <c r="C24" s="20"/>
      <c r="D24" s="20"/>
      <c r="E24" s="307">
        <f t="shared" si="0"/>
        <v>0</v>
      </c>
      <c r="F24" s="256"/>
      <c r="G24" s="256"/>
      <c r="H24" s="257"/>
      <c r="I24" s="257"/>
      <c r="J24" s="256"/>
      <c r="K24" s="256"/>
      <c r="L24" s="257"/>
      <c r="M24" s="257"/>
      <c r="N24" s="256"/>
      <c r="O24" s="256"/>
      <c r="P24" s="257"/>
      <c r="Q24" s="257"/>
      <c r="R24" s="256"/>
      <c r="S24" s="256"/>
      <c r="T24" s="257"/>
      <c r="U24" s="257"/>
      <c r="V24" s="256"/>
      <c r="W24" s="256"/>
      <c r="X24" s="257"/>
      <c r="Y24" s="257"/>
      <c r="Z24" s="256"/>
      <c r="AA24" s="256"/>
      <c r="AB24" s="257"/>
      <c r="AC24" s="257"/>
      <c r="AD24" s="256"/>
      <c r="AE24" s="256"/>
      <c r="AF24" s="257"/>
      <c r="AG24" s="257"/>
      <c r="AH24" s="256"/>
      <c r="AI24" s="256"/>
      <c r="AJ24" s="257"/>
      <c r="AK24" s="257"/>
      <c r="AL24" s="256"/>
      <c r="AM24" s="256"/>
      <c r="AN24" s="257"/>
      <c r="AO24" s="257"/>
      <c r="AP24" s="256"/>
      <c r="AQ24" s="256"/>
      <c r="AR24" s="257"/>
      <c r="AS24" s="257"/>
      <c r="AT24" s="256"/>
      <c r="AU24" s="256"/>
      <c r="AV24" s="257"/>
      <c r="AW24" s="257"/>
      <c r="AX24" s="256"/>
      <c r="AY24" s="256"/>
      <c r="AZ24" s="257"/>
      <c r="BA24" s="257"/>
      <c r="BB24" s="256"/>
      <c r="BC24" s="256"/>
      <c r="BD24" s="257"/>
      <c r="BE24" s="257"/>
      <c r="BF24" s="256"/>
      <c r="BG24" s="256"/>
      <c r="BH24" s="257"/>
      <c r="BI24" s="257"/>
    </row>
    <row r="25" spans="1:62">
      <c r="A25" s="307">
        <v>5</v>
      </c>
      <c r="B25" s="20"/>
      <c r="C25" s="20"/>
      <c r="D25" s="20"/>
      <c r="E25" s="307">
        <f t="shared" si="0"/>
        <v>0</v>
      </c>
      <c r="F25" s="256"/>
      <c r="G25" s="256"/>
      <c r="H25" s="257"/>
      <c r="I25" s="257"/>
      <c r="J25" s="256"/>
      <c r="K25" s="256"/>
      <c r="L25" s="257"/>
      <c r="M25" s="257"/>
      <c r="N25" s="256"/>
      <c r="O25" s="256"/>
      <c r="P25" s="257"/>
      <c r="Q25" s="257"/>
      <c r="R25" s="256"/>
      <c r="S25" s="256"/>
      <c r="T25" s="257"/>
      <c r="U25" s="257"/>
      <c r="V25" s="256"/>
      <c r="W25" s="256"/>
      <c r="X25" s="257"/>
      <c r="Y25" s="257"/>
      <c r="Z25" s="256"/>
      <c r="AA25" s="256"/>
      <c r="AB25" s="257"/>
      <c r="AC25" s="257"/>
      <c r="AD25" s="256"/>
      <c r="AE25" s="256"/>
      <c r="AF25" s="257"/>
      <c r="AG25" s="257"/>
      <c r="AH25" s="256"/>
      <c r="AI25" s="256"/>
      <c r="AJ25" s="257"/>
      <c r="AK25" s="257"/>
      <c r="AL25" s="256"/>
      <c r="AM25" s="256"/>
      <c r="AN25" s="257"/>
      <c r="AO25" s="257"/>
      <c r="AP25" s="256"/>
      <c r="AQ25" s="256"/>
      <c r="AR25" s="257"/>
      <c r="AS25" s="257"/>
      <c r="AT25" s="256"/>
      <c r="AU25" s="256"/>
      <c r="AV25" s="257"/>
      <c r="AW25" s="257"/>
      <c r="AX25" s="256"/>
      <c r="AY25" s="256"/>
      <c r="AZ25" s="257"/>
      <c r="BA25" s="257"/>
      <c r="BB25" s="256"/>
      <c r="BC25" s="256"/>
      <c r="BD25" s="257"/>
      <c r="BE25" s="257"/>
      <c r="BF25" s="256"/>
      <c r="BG25" s="256"/>
      <c r="BH25" s="257"/>
      <c r="BI25" s="257"/>
    </row>
    <row r="26" spans="1:62">
      <c r="A26" s="307">
        <v>6</v>
      </c>
      <c r="B26" s="20"/>
      <c r="C26" s="20"/>
      <c r="D26" s="20"/>
      <c r="E26" s="307">
        <f t="shared" si="0"/>
        <v>0</v>
      </c>
      <c r="F26" s="256"/>
      <c r="G26" s="256"/>
      <c r="H26" s="257"/>
      <c r="I26" s="257"/>
      <c r="J26" s="256"/>
      <c r="K26" s="256"/>
      <c r="L26" s="257"/>
      <c r="M26" s="257"/>
      <c r="N26" s="256"/>
      <c r="O26" s="256"/>
      <c r="P26" s="257"/>
      <c r="Q26" s="257"/>
      <c r="R26" s="256"/>
      <c r="S26" s="256"/>
      <c r="T26" s="257"/>
      <c r="U26" s="257"/>
      <c r="V26" s="256"/>
      <c r="W26" s="256"/>
      <c r="X26" s="257"/>
      <c r="Y26" s="257"/>
      <c r="Z26" s="256"/>
      <c r="AA26" s="256"/>
      <c r="AB26" s="257"/>
      <c r="AC26" s="257"/>
      <c r="AD26" s="256"/>
      <c r="AE26" s="256"/>
      <c r="AF26" s="257"/>
      <c r="AG26" s="257"/>
      <c r="AH26" s="256"/>
      <c r="AI26" s="256"/>
      <c r="AJ26" s="257"/>
      <c r="AK26" s="257"/>
      <c r="AL26" s="256"/>
      <c r="AM26" s="256"/>
      <c r="AN26" s="257"/>
      <c r="AO26" s="257"/>
      <c r="AP26" s="256"/>
      <c r="AQ26" s="256"/>
      <c r="AR26" s="257"/>
      <c r="AS26" s="257"/>
      <c r="AT26" s="256"/>
      <c r="AU26" s="256"/>
      <c r="AV26" s="257"/>
      <c r="AW26" s="257"/>
      <c r="AX26" s="256"/>
      <c r="AY26" s="256"/>
      <c r="AZ26" s="257"/>
      <c r="BA26" s="257"/>
      <c r="BB26" s="256"/>
      <c r="BC26" s="256"/>
      <c r="BD26" s="257"/>
      <c r="BE26" s="257"/>
      <c r="BF26" s="256"/>
      <c r="BG26" s="256"/>
      <c r="BH26" s="257"/>
      <c r="BI26" s="257"/>
    </row>
    <row r="27" spans="1:62">
      <c r="A27" s="307">
        <v>7</v>
      </c>
      <c r="B27" s="20"/>
      <c r="C27" s="20"/>
      <c r="D27" s="20"/>
      <c r="E27" s="307">
        <f t="shared" si="0"/>
        <v>0</v>
      </c>
      <c r="F27" s="256"/>
      <c r="G27" s="256"/>
      <c r="H27" s="257"/>
      <c r="I27" s="257"/>
      <c r="J27" s="256"/>
      <c r="K27" s="256"/>
      <c r="L27" s="257"/>
      <c r="M27" s="257"/>
      <c r="N27" s="256"/>
      <c r="O27" s="256"/>
      <c r="P27" s="257"/>
      <c r="Q27" s="257"/>
      <c r="R27" s="256"/>
      <c r="S27" s="256"/>
      <c r="T27" s="257"/>
      <c r="U27" s="257"/>
      <c r="V27" s="256"/>
      <c r="W27" s="256"/>
      <c r="X27" s="257"/>
      <c r="Y27" s="257"/>
      <c r="Z27" s="256"/>
      <c r="AA27" s="256"/>
      <c r="AB27" s="257"/>
      <c r="AC27" s="257"/>
      <c r="AD27" s="256"/>
      <c r="AE27" s="256"/>
      <c r="AF27" s="257"/>
      <c r="AG27" s="257"/>
      <c r="AH27" s="256"/>
      <c r="AI27" s="256"/>
      <c r="AJ27" s="257"/>
      <c r="AK27" s="257"/>
      <c r="AL27" s="256"/>
      <c r="AM27" s="256"/>
      <c r="AN27" s="257"/>
      <c r="AO27" s="257"/>
      <c r="AP27" s="256"/>
      <c r="AQ27" s="256"/>
      <c r="AR27" s="257"/>
      <c r="AS27" s="257"/>
      <c r="AT27" s="256"/>
      <c r="AU27" s="256"/>
      <c r="AV27" s="257"/>
      <c r="AW27" s="257"/>
      <c r="AX27" s="256"/>
      <c r="AY27" s="256"/>
      <c r="AZ27" s="257"/>
      <c r="BA27" s="257"/>
      <c r="BB27" s="256"/>
      <c r="BC27" s="256"/>
      <c r="BD27" s="257"/>
      <c r="BE27" s="257"/>
      <c r="BF27" s="256"/>
      <c r="BG27" s="256"/>
      <c r="BH27" s="257"/>
      <c r="BI27" s="257"/>
    </row>
    <row r="28" spans="1:62">
      <c r="A28" s="307">
        <v>8</v>
      </c>
      <c r="B28" s="114"/>
      <c r="C28" s="114"/>
      <c r="D28" s="114"/>
      <c r="E28" s="307">
        <f t="shared" si="0"/>
        <v>0</v>
      </c>
      <c r="F28" s="256"/>
      <c r="G28" s="256"/>
      <c r="H28" s="257"/>
      <c r="I28" s="257"/>
      <c r="J28" s="256"/>
      <c r="K28" s="256"/>
      <c r="L28" s="257"/>
      <c r="M28" s="257"/>
      <c r="N28" s="256"/>
      <c r="O28" s="256"/>
      <c r="P28" s="257"/>
      <c r="Q28" s="257"/>
      <c r="R28" s="256"/>
      <c r="S28" s="256"/>
      <c r="T28" s="257"/>
      <c r="U28" s="257"/>
      <c r="V28" s="256"/>
      <c r="W28" s="256"/>
      <c r="X28" s="257"/>
      <c r="Y28" s="257"/>
      <c r="Z28" s="256"/>
      <c r="AA28" s="256"/>
      <c r="AB28" s="257"/>
      <c r="AC28" s="257"/>
      <c r="AD28" s="256"/>
      <c r="AE28" s="256"/>
      <c r="AF28" s="257"/>
      <c r="AG28" s="257"/>
      <c r="AH28" s="256"/>
      <c r="AI28" s="256"/>
      <c r="AJ28" s="257"/>
      <c r="AK28" s="257"/>
      <c r="AL28" s="256"/>
      <c r="AM28" s="256"/>
      <c r="AN28" s="257"/>
      <c r="AO28" s="257"/>
      <c r="AP28" s="256"/>
      <c r="AQ28" s="256"/>
      <c r="AR28" s="257"/>
      <c r="AS28" s="257"/>
      <c r="AT28" s="256"/>
      <c r="AU28" s="256"/>
      <c r="AV28" s="257"/>
      <c r="AW28" s="257"/>
      <c r="AX28" s="256"/>
      <c r="AY28" s="256"/>
      <c r="AZ28" s="257"/>
      <c r="BA28" s="257"/>
      <c r="BB28" s="256"/>
      <c r="BC28" s="256"/>
      <c r="BD28" s="257"/>
      <c r="BE28" s="257"/>
      <c r="BF28" s="256"/>
      <c r="BG28" s="256"/>
      <c r="BH28" s="257"/>
      <c r="BI28" s="257"/>
    </row>
    <row r="29" spans="1:62">
      <c r="A29" s="307">
        <v>9</v>
      </c>
      <c r="B29" s="114"/>
      <c r="C29" s="114"/>
      <c r="D29" s="114"/>
      <c r="E29" s="307">
        <f t="shared" si="0"/>
        <v>0</v>
      </c>
      <c r="F29" s="256"/>
      <c r="G29" s="256"/>
      <c r="H29" s="257"/>
      <c r="I29" s="257"/>
      <c r="J29" s="256"/>
      <c r="K29" s="256"/>
      <c r="L29" s="257"/>
      <c r="M29" s="257"/>
      <c r="N29" s="256"/>
      <c r="O29" s="256"/>
      <c r="P29" s="257"/>
      <c r="Q29" s="257"/>
      <c r="R29" s="256"/>
      <c r="S29" s="256"/>
      <c r="T29" s="257"/>
      <c r="U29" s="257"/>
      <c r="V29" s="256"/>
      <c r="W29" s="256"/>
      <c r="X29" s="257"/>
      <c r="Y29" s="257"/>
      <c r="Z29" s="256"/>
      <c r="AA29" s="256"/>
      <c r="AB29" s="257"/>
      <c r="AC29" s="257"/>
      <c r="AD29" s="256"/>
      <c r="AE29" s="256"/>
      <c r="AF29" s="257"/>
      <c r="AG29" s="257"/>
      <c r="AH29" s="256"/>
      <c r="AI29" s="256"/>
      <c r="AJ29" s="257"/>
      <c r="AK29" s="257"/>
      <c r="AL29" s="256"/>
      <c r="AM29" s="256"/>
      <c r="AN29" s="257"/>
      <c r="AO29" s="257"/>
      <c r="AP29" s="256"/>
      <c r="AQ29" s="256"/>
      <c r="AR29" s="257"/>
      <c r="AS29" s="257"/>
      <c r="AT29" s="256"/>
      <c r="AU29" s="256"/>
      <c r="AV29" s="257"/>
      <c r="AW29" s="257"/>
      <c r="AX29" s="256"/>
      <c r="AY29" s="256"/>
      <c r="AZ29" s="257"/>
      <c r="BA29" s="257"/>
      <c r="BB29" s="256"/>
      <c r="BC29" s="256"/>
      <c r="BD29" s="257"/>
      <c r="BE29" s="257"/>
      <c r="BF29" s="256"/>
      <c r="BG29" s="256"/>
      <c r="BH29" s="257"/>
      <c r="BI29" s="257"/>
    </row>
    <row r="30" spans="1:62">
      <c r="A30" s="307">
        <v>10</v>
      </c>
      <c r="B30" s="114"/>
      <c r="C30" s="114"/>
      <c r="D30" s="114"/>
      <c r="E30" s="307">
        <f t="shared" si="0"/>
        <v>0</v>
      </c>
      <c r="F30" s="256"/>
      <c r="G30" s="256"/>
      <c r="H30" s="257"/>
      <c r="I30" s="257"/>
      <c r="J30" s="256"/>
      <c r="K30" s="256"/>
      <c r="L30" s="257"/>
      <c r="M30" s="257"/>
      <c r="N30" s="256"/>
      <c r="O30" s="256"/>
      <c r="P30" s="257"/>
      <c r="Q30" s="257"/>
      <c r="R30" s="256"/>
      <c r="S30" s="256"/>
      <c r="T30" s="257"/>
      <c r="U30" s="257"/>
      <c r="V30" s="256"/>
      <c r="W30" s="256"/>
      <c r="X30" s="257"/>
      <c r="Y30" s="257"/>
      <c r="Z30" s="256"/>
      <c r="AA30" s="256"/>
      <c r="AB30" s="257"/>
      <c r="AC30" s="257"/>
      <c r="AD30" s="256"/>
      <c r="AE30" s="256"/>
      <c r="AF30" s="257"/>
      <c r="AG30" s="257"/>
      <c r="AH30" s="256"/>
      <c r="AI30" s="256"/>
      <c r="AJ30" s="257"/>
      <c r="AK30" s="257"/>
      <c r="AL30" s="256"/>
      <c r="AM30" s="256"/>
      <c r="AN30" s="257"/>
      <c r="AO30" s="257"/>
      <c r="AP30" s="256"/>
      <c r="AQ30" s="256"/>
      <c r="AR30" s="257"/>
      <c r="AS30" s="257"/>
      <c r="AT30" s="256"/>
      <c r="AU30" s="256"/>
      <c r="AV30" s="257"/>
      <c r="AW30" s="257"/>
      <c r="AX30" s="256"/>
      <c r="AY30" s="256"/>
      <c r="AZ30" s="257"/>
      <c r="BA30" s="257"/>
      <c r="BB30" s="256"/>
      <c r="BC30" s="256"/>
      <c r="BD30" s="257"/>
      <c r="BE30" s="257"/>
      <c r="BF30" s="256"/>
      <c r="BG30" s="256"/>
      <c r="BH30" s="257"/>
      <c r="BI30" s="257"/>
    </row>
    <row r="31" spans="1:62">
      <c r="C31" s="254">
        <f>SUM(C21:C30)</f>
        <v>0</v>
      </c>
      <c r="D31" s="254">
        <f>SUM(D21:D30)</f>
        <v>0</v>
      </c>
      <c r="E31" s="255">
        <f>SUM(E21:E30)</f>
        <v>0</v>
      </c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</row>
    <row r="32" spans="1:62">
      <c r="C32" s="254"/>
      <c r="D32" s="254"/>
      <c r="E32" s="255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</row>
    <row r="33" spans="1:61">
      <c r="A33" s="676" t="s">
        <v>0</v>
      </c>
      <c r="B33" s="676" t="s">
        <v>93</v>
      </c>
      <c r="C33" s="665" t="s">
        <v>111</v>
      </c>
      <c r="D33" s="666"/>
      <c r="E33" s="669" t="s">
        <v>208</v>
      </c>
      <c r="F33" s="678" t="s">
        <v>241</v>
      </c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79"/>
      <c r="X33" s="679"/>
      <c r="Y33" s="679"/>
      <c r="Z33" s="679"/>
      <c r="AA33" s="679"/>
      <c r="AB33" s="679"/>
      <c r="AC33" s="679"/>
      <c r="AD33" s="679"/>
      <c r="AE33" s="679"/>
      <c r="AF33" s="679"/>
      <c r="AG33" s="67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</row>
    <row r="34" spans="1:61">
      <c r="A34" s="676"/>
      <c r="B34" s="676"/>
      <c r="C34" s="667"/>
      <c r="D34" s="668"/>
      <c r="E34" s="670"/>
      <c r="F34" s="680">
        <v>8</v>
      </c>
      <c r="G34" s="681"/>
      <c r="H34" s="681"/>
      <c r="I34" s="682"/>
      <c r="J34" s="683">
        <v>9</v>
      </c>
      <c r="K34" s="684"/>
      <c r="L34" s="684"/>
      <c r="M34" s="685"/>
      <c r="N34" s="680">
        <v>10</v>
      </c>
      <c r="O34" s="681"/>
      <c r="P34" s="681"/>
      <c r="Q34" s="682"/>
      <c r="R34" s="680">
        <v>11</v>
      </c>
      <c r="S34" s="681"/>
      <c r="T34" s="681"/>
      <c r="U34" s="682"/>
      <c r="V34" s="680">
        <v>12</v>
      </c>
      <c r="W34" s="681"/>
      <c r="X34" s="681"/>
      <c r="Y34" s="682"/>
      <c r="Z34" s="680">
        <v>13</v>
      </c>
      <c r="AA34" s="681"/>
      <c r="AB34" s="681"/>
      <c r="AC34" s="682"/>
      <c r="AD34" s="680">
        <v>14</v>
      </c>
      <c r="AE34" s="681"/>
      <c r="AF34" s="681"/>
      <c r="AG34" s="682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</row>
    <row r="35" spans="1:61">
      <c r="A35" s="676"/>
      <c r="B35" s="676"/>
      <c r="C35" s="304" t="s">
        <v>4</v>
      </c>
      <c r="D35" s="304" t="s">
        <v>5</v>
      </c>
      <c r="E35" s="671"/>
      <c r="F35" s="253" t="s">
        <v>18</v>
      </c>
      <c r="G35" s="253" t="s">
        <v>19</v>
      </c>
      <c r="H35" s="253" t="s">
        <v>20</v>
      </c>
      <c r="I35" s="253" t="s">
        <v>21</v>
      </c>
      <c r="J35" s="252" t="s">
        <v>18</v>
      </c>
      <c r="K35" s="252" t="s">
        <v>19</v>
      </c>
      <c r="L35" s="252" t="s">
        <v>20</v>
      </c>
      <c r="M35" s="252" t="s">
        <v>21</v>
      </c>
      <c r="N35" s="253" t="s">
        <v>18</v>
      </c>
      <c r="O35" s="253" t="s">
        <v>19</v>
      </c>
      <c r="P35" s="253" t="s">
        <v>20</v>
      </c>
      <c r="Q35" s="253" t="s">
        <v>21</v>
      </c>
      <c r="R35" s="253" t="s">
        <v>18</v>
      </c>
      <c r="S35" s="253" t="s">
        <v>19</v>
      </c>
      <c r="T35" s="253" t="s">
        <v>20</v>
      </c>
      <c r="U35" s="253" t="s">
        <v>21</v>
      </c>
      <c r="V35" s="253" t="s">
        <v>18</v>
      </c>
      <c r="W35" s="253" t="s">
        <v>19</v>
      </c>
      <c r="X35" s="253" t="s">
        <v>20</v>
      </c>
      <c r="Y35" s="253" t="s">
        <v>21</v>
      </c>
      <c r="Z35" s="253" t="s">
        <v>18</v>
      </c>
      <c r="AA35" s="253" t="s">
        <v>19</v>
      </c>
      <c r="AB35" s="253" t="s">
        <v>20</v>
      </c>
      <c r="AC35" s="253" t="s">
        <v>21</v>
      </c>
      <c r="AD35" s="253" t="s">
        <v>18</v>
      </c>
      <c r="AE35" s="253" t="s">
        <v>19</v>
      </c>
      <c r="AF35" s="253" t="s">
        <v>20</v>
      </c>
      <c r="AG35" s="253" t="s">
        <v>21</v>
      </c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</row>
    <row r="36" spans="1:61">
      <c r="A36" s="307">
        <v>1</v>
      </c>
      <c r="B36" s="20" t="s">
        <v>220</v>
      </c>
      <c r="C36" s="20"/>
      <c r="D36" s="20"/>
      <c r="E36" s="307">
        <f>SUM(C36:D36)</f>
        <v>0</v>
      </c>
      <c r="F36" s="256"/>
      <c r="G36" s="256"/>
      <c r="H36" s="257"/>
      <c r="I36" s="257"/>
      <c r="J36" s="256"/>
      <c r="K36" s="256"/>
      <c r="L36" s="257"/>
      <c r="M36" s="257"/>
      <c r="N36" s="256"/>
      <c r="O36" s="256"/>
      <c r="P36" s="257"/>
      <c r="Q36" s="257"/>
      <c r="R36" s="256"/>
      <c r="S36" s="256"/>
      <c r="T36" s="257"/>
      <c r="U36" s="257"/>
      <c r="V36" s="256"/>
      <c r="W36" s="256"/>
      <c r="X36" s="257"/>
      <c r="Y36" s="257"/>
      <c r="Z36" s="256"/>
      <c r="AA36" s="256"/>
      <c r="AB36" s="257"/>
      <c r="AC36" s="257"/>
      <c r="AD36" s="256"/>
      <c r="AE36" s="256"/>
      <c r="AF36" s="257"/>
      <c r="AG36" s="257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</row>
    <row r="37" spans="1:61">
      <c r="A37" s="307">
        <v>2</v>
      </c>
      <c r="B37" s="20" t="s">
        <v>169</v>
      </c>
      <c r="C37" s="20"/>
      <c r="D37" s="20"/>
      <c r="E37" s="307">
        <f t="shared" ref="E37:E45" si="1">SUM(C37:D37)</f>
        <v>0</v>
      </c>
      <c r="F37" s="256"/>
      <c r="G37" s="256"/>
      <c r="H37" s="257"/>
      <c r="I37" s="257"/>
      <c r="J37" s="256"/>
      <c r="K37" s="256"/>
      <c r="L37" s="257"/>
      <c r="M37" s="257"/>
      <c r="N37" s="256"/>
      <c r="O37" s="256"/>
      <c r="P37" s="257"/>
      <c r="Q37" s="257"/>
      <c r="R37" s="256"/>
      <c r="S37" s="256"/>
      <c r="T37" s="257"/>
      <c r="U37" s="257"/>
      <c r="V37" s="256"/>
      <c r="W37" s="256"/>
      <c r="X37" s="257"/>
      <c r="Y37" s="257"/>
      <c r="Z37" s="256"/>
      <c r="AA37" s="256"/>
      <c r="AB37" s="257"/>
      <c r="AC37" s="257"/>
      <c r="AD37" s="256"/>
      <c r="AE37" s="256"/>
      <c r="AF37" s="257"/>
      <c r="AG37" s="257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</row>
    <row r="38" spans="1:61">
      <c r="A38" s="307">
        <v>3</v>
      </c>
      <c r="B38" s="20" t="s">
        <v>194</v>
      </c>
      <c r="C38" s="20"/>
      <c r="D38" s="20"/>
      <c r="E38" s="307">
        <f t="shared" si="1"/>
        <v>0</v>
      </c>
      <c r="F38" s="256"/>
      <c r="G38" s="256"/>
      <c r="H38" s="257"/>
      <c r="I38" s="257"/>
      <c r="J38" s="256"/>
      <c r="K38" s="256"/>
      <c r="L38" s="257"/>
      <c r="M38" s="257"/>
      <c r="N38" s="256"/>
      <c r="O38" s="256"/>
      <c r="P38" s="257"/>
      <c r="Q38" s="257"/>
      <c r="R38" s="256"/>
      <c r="S38" s="256"/>
      <c r="T38" s="257"/>
      <c r="U38" s="257"/>
      <c r="V38" s="256"/>
      <c r="W38" s="256"/>
      <c r="X38" s="257"/>
      <c r="Y38" s="257"/>
      <c r="Z38" s="256"/>
      <c r="AA38" s="256"/>
      <c r="AB38" s="257"/>
      <c r="AC38" s="257"/>
      <c r="AD38" s="256"/>
      <c r="AE38" s="256"/>
      <c r="AF38" s="257"/>
      <c r="AG38" s="257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</row>
    <row r="39" spans="1:61">
      <c r="A39" s="307">
        <v>4</v>
      </c>
      <c r="B39" s="20" t="s">
        <v>221</v>
      </c>
      <c r="C39" s="20"/>
      <c r="D39" s="20"/>
      <c r="E39" s="307">
        <f t="shared" si="1"/>
        <v>0</v>
      </c>
      <c r="F39" s="256"/>
      <c r="G39" s="256"/>
      <c r="H39" s="257"/>
      <c r="I39" s="257"/>
      <c r="J39" s="256"/>
      <c r="K39" s="256"/>
      <c r="L39" s="257"/>
      <c r="M39" s="257"/>
      <c r="N39" s="256"/>
      <c r="O39" s="256"/>
      <c r="P39" s="257"/>
      <c r="Q39" s="257"/>
      <c r="R39" s="256"/>
      <c r="S39" s="256"/>
      <c r="T39" s="257"/>
      <c r="U39" s="257"/>
      <c r="V39" s="256"/>
      <c r="W39" s="256"/>
      <c r="X39" s="257"/>
      <c r="Y39" s="257"/>
      <c r="Z39" s="256"/>
      <c r="AA39" s="256"/>
      <c r="AB39" s="257"/>
      <c r="AC39" s="257"/>
      <c r="AD39" s="256"/>
      <c r="AE39" s="256"/>
      <c r="AF39" s="257"/>
      <c r="AG39" s="257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</row>
    <row r="40" spans="1:61">
      <c r="A40" s="307">
        <v>5</v>
      </c>
      <c r="B40" s="20" t="s">
        <v>222</v>
      </c>
      <c r="C40" s="20"/>
      <c r="D40" s="20"/>
      <c r="E40" s="307">
        <f t="shared" si="1"/>
        <v>0</v>
      </c>
      <c r="F40" s="256"/>
      <c r="G40" s="256"/>
      <c r="H40" s="257"/>
      <c r="I40" s="257"/>
      <c r="J40" s="256"/>
      <c r="K40" s="256"/>
      <c r="L40" s="257"/>
      <c r="M40" s="257"/>
      <c r="N40" s="256"/>
      <c r="O40" s="256"/>
      <c r="P40" s="257"/>
      <c r="Q40" s="257"/>
      <c r="R40" s="256"/>
      <c r="S40" s="256"/>
      <c r="T40" s="257"/>
      <c r="U40" s="257"/>
      <c r="V40" s="256"/>
      <c r="W40" s="256"/>
      <c r="X40" s="257"/>
      <c r="Y40" s="257"/>
      <c r="Z40" s="256"/>
      <c r="AA40" s="256"/>
      <c r="AB40" s="257"/>
      <c r="AC40" s="257"/>
      <c r="AD40" s="256"/>
      <c r="AE40" s="256"/>
      <c r="AF40" s="257"/>
      <c r="AG40" s="257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</row>
    <row r="41" spans="1:61">
      <c r="A41" s="307">
        <v>6</v>
      </c>
      <c r="B41" s="20" t="s">
        <v>202</v>
      </c>
      <c r="C41" s="20"/>
      <c r="D41" s="20"/>
      <c r="E41" s="307">
        <f t="shared" si="1"/>
        <v>0</v>
      </c>
      <c r="F41" s="256"/>
      <c r="G41" s="256"/>
      <c r="H41" s="257"/>
      <c r="I41" s="257"/>
      <c r="J41" s="256"/>
      <c r="K41" s="256"/>
      <c r="L41" s="257"/>
      <c r="M41" s="257"/>
      <c r="N41" s="256"/>
      <c r="O41" s="256"/>
      <c r="P41" s="257"/>
      <c r="Q41" s="257"/>
      <c r="R41" s="256"/>
      <c r="S41" s="256"/>
      <c r="T41" s="257"/>
      <c r="U41" s="257"/>
      <c r="V41" s="256"/>
      <c r="W41" s="256"/>
      <c r="X41" s="257"/>
      <c r="Y41" s="257"/>
      <c r="Z41" s="256"/>
      <c r="AA41" s="256"/>
      <c r="AB41" s="257"/>
      <c r="AC41" s="257"/>
      <c r="AD41" s="256"/>
      <c r="AE41" s="256"/>
      <c r="AF41" s="257"/>
      <c r="AG41" s="257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</row>
    <row r="42" spans="1:61">
      <c r="A42" s="307">
        <v>7</v>
      </c>
      <c r="B42" s="20" t="s">
        <v>191</v>
      </c>
      <c r="C42" s="20"/>
      <c r="D42" s="20"/>
      <c r="E42" s="307">
        <f t="shared" si="1"/>
        <v>0</v>
      </c>
      <c r="F42" s="256"/>
      <c r="G42" s="256"/>
      <c r="H42" s="257"/>
      <c r="I42" s="257"/>
      <c r="J42" s="256"/>
      <c r="K42" s="256"/>
      <c r="L42" s="257"/>
      <c r="M42" s="257"/>
      <c r="N42" s="256"/>
      <c r="O42" s="256"/>
      <c r="P42" s="257"/>
      <c r="Q42" s="257"/>
      <c r="R42" s="256"/>
      <c r="S42" s="256"/>
      <c r="T42" s="257"/>
      <c r="U42" s="257"/>
      <c r="V42" s="256"/>
      <c r="W42" s="256"/>
      <c r="X42" s="257"/>
      <c r="Y42" s="257"/>
      <c r="Z42" s="256"/>
      <c r="AA42" s="256"/>
      <c r="AB42" s="257"/>
      <c r="AC42" s="257"/>
      <c r="AD42" s="256"/>
      <c r="AE42" s="256"/>
      <c r="AF42" s="257"/>
      <c r="AG42" s="257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</row>
    <row r="43" spans="1:61">
      <c r="A43" s="307">
        <v>8</v>
      </c>
      <c r="B43" s="114" t="s">
        <v>203</v>
      </c>
      <c r="C43" s="114"/>
      <c r="D43" s="114"/>
      <c r="E43" s="307">
        <f t="shared" si="1"/>
        <v>0</v>
      </c>
      <c r="F43" s="256"/>
      <c r="G43" s="256"/>
      <c r="H43" s="257"/>
      <c r="I43" s="257"/>
      <c r="J43" s="256"/>
      <c r="K43" s="256"/>
      <c r="L43" s="257"/>
      <c r="M43" s="257"/>
      <c r="N43" s="256"/>
      <c r="O43" s="256"/>
      <c r="P43" s="257"/>
      <c r="Q43" s="257"/>
      <c r="R43" s="256"/>
      <c r="S43" s="256"/>
      <c r="T43" s="257"/>
      <c r="U43" s="257"/>
      <c r="V43" s="256"/>
      <c r="W43" s="256"/>
      <c r="X43" s="257"/>
      <c r="Y43" s="257"/>
      <c r="Z43" s="256"/>
      <c r="AA43" s="256"/>
      <c r="AB43" s="257"/>
      <c r="AC43" s="257"/>
      <c r="AD43" s="256"/>
      <c r="AE43" s="256"/>
      <c r="AF43" s="257"/>
      <c r="AG43" s="257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</row>
    <row r="44" spans="1:61">
      <c r="A44" s="307">
        <v>9</v>
      </c>
      <c r="B44" s="114" t="s">
        <v>204</v>
      </c>
      <c r="C44" s="114"/>
      <c r="D44" s="114"/>
      <c r="E44" s="307">
        <f t="shared" si="1"/>
        <v>0</v>
      </c>
      <c r="F44" s="256"/>
      <c r="G44" s="256"/>
      <c r="H44" s="257"/>
      <c r="I44" s="257"/>
      <c r="J44" s="256"/>
      <c r="K44" s="256"/>
      <c r="L44" s="257"/>
      <c r="M44" s="257"/>
      <c r="N44" s="256"/>
      <c r="O44" s="256"/>
      <c r="P44" s="257"/>
      <c r="Q44" s="257"/>
      <c r="R44" s="256"/>
      <c r="S44" s="256"/>
      <c r="T44" s="257"/>
      <c r="U44" s="257"/>
      <c r="V44" s="256"/>
      <c r="W44" s="256"/>
      <c r="X44" s="257"/>
      <c r="Y44" s="257"/>
      <c r="Z44" s="256"/>
      <c r="AA44" s="256"/>
      <c r="AB44" s="257"/>
      <c r="AC44" s="257"/>
      <c r="AD44" s="256"/>
      <c r="AE44" s="256"/>
      <c r="AF44" s="257"/>
      <c r="AG44" s="257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</row>
    <row r="45" spans="1:61">
      <c r="A45" s="307">
        <v>10</v>
      </c>
      <c r="B45" s="114" t="s">
        <v>205</v>
      </c>
      <c r="C45" s="114"/>
      <c r="D45" s="114"/>
      <c r="E45" s="307">
        <f t="shared" si="1"/>
        <v>0</v>
      </c>
      <c r="F45" s="256"/>
      <c r="G45" s="256"/>
      <c r="H45" s="257"/>
      <c r="I45" s="257"/>
      <c r="J45" s="256"/>
      <c r="K45" s="256"/>
      <c r="L45" s="257"/>
      <c r="M45" s="257"/>
      <c r="N45" s="256"/>
      <c r="O45" s="256"/>
      <c r="P45" s="257"/>
      <c r="Q45" s="257"/>
      <c r="R45" s="256"/>
      <c r="S45" s="256"/>
      <c r="T45" s="257"/>
      <c r="U45" s="257"/>
      <c r="V45" s="256"/>
      <c r="W45" s="256"/>
      <c r="X45" s="257"/>
      <c r="Y45" s="257"/>
      <c r="Z45" s="256"/>
      <c r="AA45" s="256"/>
      <c r="AB45" s="257"/>
      <c r="AC45" s="257"/>
      <c r="AD45" s="256"/>
      <c r="AE45" s="256"/>
      <c r="AF45" s="257"/>
      <c r="AG45" s="257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</row>
    <row r="46" spans="1:61" s="263" customFormat="1">
      <c r="A46"/>
      <c r="B46"/>
      <c r="C46" s="254">
        <f>SUM(C36:C45)</f>
        <v>0</v>
      </c>
      <c r="D46" s="254">
        <f>SUM(D36:D45)</f>
        <v>0</v>
      </c>
      <c r="E46" s="255">
        <f>SUM(E36:E45)</f>
        <v>0</v>
      </c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65"/>
      <c r="AE46" s="265"/>
      <c r="AF46" s="265"/>
      <c r="AG46" s="265"/>
      <c r="AH46" s="266"/>
      <c r="AI46" s="266"/>
      <c r="AJ46" s="266"/>
      <c r="AK46" s="266"/>
      <c r="AL46" s="266"/>
      <c r="AM46" s="266"/>
      <c r="AN46" s="266"/>
      <c r="AO46" s="266"/>
      <c r="AP46" s="266"/>
      <c r="AQ46" s="266"/>
      <c r="AR46" s="266"/>
      <c r="AS46" s="266"/>
      <c r="AT46" s="266"/>
      <c r="AU46" s="266"/>
      <c r="AV46" s="266"/>
      <c r="AW46" s="266"/>
      <c r="AX46" s="266"/>
      <c r="AY46" s="266"/>
      <c r="AZ46" s="266"/>
      <c r="BA46" s="266"/>
      <c r="BB46" s="266"/>
      <c r="BC46" s="266"/>
      <c r="BD46" s="266"/>
      <c r="BE46" s="266"/>
      <c r="BF46" s="266"/>
      <c r="BG46" s="266"/>
      <c r="BH46" s="266"/>
      <c r="BI46" s="266"/>
    </row>
    <row r="47" spans="1:61" s="263" customFormat="1">
      <c r="C47" s="264"/>
      <c r="D47" s="264"/>
      <c r="E47" s="255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265"/>
      <c r="AG47" s="265"/>
      <c r="AH47" s="266"/>
      <c r="AI47" s="266"/>
      <c r="AJ47" s="266"/>
      <c r="AK47" s="266"/>
      <c r="AL47" s="266"/>
      <c r="AM47" s="266"/>
      <c r="AN47" s="266"/>
      <c r="AO47" s="266"/>
      <c r="AP47" s="266"/>
      <c r="AQ47" s="266"/>
      <c r="AR47" s="266"/>
      <c r="AS47" s="266"/>
      <c r="AT47" s="266"/>
      <c r="AU47" s="266"/>
      <c r="AV47" s="266"/>
      <c r="AW47" s="266"/>
      <c r="AX47" s="266"/>
      <c r="AY47" s="266"/>
      <c r="AZ47" s="266"/>
      <c r="BA47" s="266"/>
      <c r="BB47" s="266"/>
      <c r="BC47" s="266"/>
      <c r="BD47" s="266"/>
      <c r="BE47" s="266"/>
      <c r="BF47" s="266"/>
      <c r="BG47" s="266"/>
      <c r="BH47" s="266"/>
      <c r="BI47" s="266"/>
    </row>
    <row r="48" spans="1:61" ht="21">
      <c r="A48" s="675" t="s">
        <v>240</v>
      </c>
      <c r="B48" s="675"/>
      <c r="C48" s="675"/>
      <c r="D48" s="675"/>
      <c r="E48" s="675"/>
      <c r="F48" s="675"/>
      <c r="G48" s="675"/>
      <c r="H48" s="675"/>
      <c r="I48" s="675"/>
      <c r="J48" s="675"/>
      <c r="K48" s="675"/>
      <c r="L48" s="675"/>
      <c r="M48" s="675"/>
      <c r="N48" s="675"/>
      <c r="O48" s="675"/>
      <c r="P48" s="675"/>
      <c r="Q48" s="675"/>
      <c r="R48" s="675"/>
      <c r="S48" s="675"/>
    </row>
    <row r="49" spans="1:19" ht="21">
      <c r="A49" s="267"/>
      <c r="B49" s="267"/>
      <c r="C49" s="303"/>
      <c r="D49" s="303"/>
      <c r="E49" s="303"/>
      <c r="F49" s="303"/>
      <c r="G49" s="303"/>
      <c r="H49" s="303"/>
      <c r="I49" s="303"/>
      <c r="J49" s="303"/>
      <c r="K49" s="303"/>
      <c r="L49" s="303"/>
      <c r="M49" s="303"/>
      <c r="N49" s="303"/>
      <c r="O49" s="303"/>
      <c r="P49" s="303"/>
      <c r="Q49" s="303"/>
      <c r="R49" s="303"/>
      <c r="S49" s="303"/>
    </row>
    <row r="50" spans="1:19">
      <c r="A50" s="676" t="s">
        <v>0</v>
      </c>
      <c r="B50" s="676" t="s">
        <v>93</v>
      </c>
      <c r="C50" s="665" t="s">
        <v>111</v>
      </c>
      <c r="D50" s="666"/>
      <c r="E50" s="669" t="s">
        <v>208</v>
      </c>
      <c r="F50" s="672">
        <v>1</v>
      </c>
      <c r="G50" s="672">
        <v>2</v>
      </c>
      <c r="H50" s="672">
        <v>3</v>
      </c>
      <c r="I50" s="672">
        <v>4</v>
      </c>
      <c r="J50" s="672">
        <v>5</v>
      </c>
      <c r="K50" s="672">
        <v>6</v>
      </c>
      <c r="L50" s="672">
        <v>7</v>
      </c>
      <c r="M50" s="672">
        <v>8</v>
      </c>
      <c r="N50" s="672">
        <v>9</v>
      </c>
      <c r="O50" s="672">
        <v>10</v>
      </c>
      <c r="P50" s="672">
        <v>11</v>
      </c>
      <c r="Q50" s="672">
        <v>12</v>
      </c>
      <c r="R50" s="672">
        <v>13</v>
      </c>
      <c r="S50" s="672">
        <v>14</v>
      </c>
    </row>
    <row r="51" spans="1:19">
      <c r="A51" s="676"/>
      <c r="B51" s="676"/>
      <c r="C51" s="667"/>
      <c r="D51" s="668"/>
      <c r="E51" s="670"/>
      <c r="F51" s="673"/>
      <c r="G51" s="673"/>
      <c r="H51" s="673"/>
      <c r="I51" s="673"/>
      <c r="J51" s="673"/>
      <c r="K51" s="673"/>
      <c r="L51" s="673"/>
      <c r="M51" s="673"/>
      <c r="N51" s="673"/>
      <c r="O51" s="673"/>
      <c r="P51" s="673"/>
      <c r="Q51" s="673"/>
      <c r="R51" s="673"/>
      <c r="S51" s="673"/>
    </row>
    <row r="52" spans="1:19">
      <c r="A52" s="676"/>
      <c r="B52" s="676"/>
      <c r="C52" s="304" t="s">
        <v>4</v>
      </c>
      <c r="D52" s="304" t="s">
        <v>5</v>
      </c>
      <c r="E52" s="671"/>
      <c r="F52" s="674"/>
      <c r="G52" s="674"/>
      <c r="H52" s="674"/>
      <c r="I52" s="674"/>
      <c r="J52" s="674"/>
      <c r="K52" s="674"/>
      <c r="L52" s="674"/>
      <c r="M52" s="674"/>
      <c r="N52" s="674"/>
      <c r="O52" s="674"/>
      <c r="P52" s="674"/>
      <c r="Q52" s="674"/>
      <c r="R52" s="674"/>
      <c r="S52" s="674"/>
    </row>
    <row r="53" spans="1:19">
      <c r="A53" s="307">
        <v>1</v>
      </c>
      <c r="B53" s="20" t="s">
        <v>220</v>
      </c>
      <c r="C53" s="311"/>
      <c r="D53" s="311"/>
      <c r="E53" s="307">
        <f>SUM(C53:D53)</f>
        <v>0</v>
      </c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</row>
    <row r="54" spans="1:19">
      <c r="A54" s="307">
        <v>2</v>
      </c>
      <c r="B54" s="20" t="s">
        <v>169</v>
      </c>
      <c r="C54" s="311"/>
      <c r="D54" s="311"/>
      <c r="E54" s="307">
        <f t="shared" ref="E54:E62" si="2">SUM(C54:D54)</f>
        <v>0</v>
      </c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</row>
    <row r="55" spans="1:19">
      <c r="A55" s="307">
        <v>3</v>
      </c>
      <c r="B55" s="20" t="s">
        <v>194</v>
      </c>
      <c r="C55" s="311"/>
      <c r="D55" s="311"/>
      <c r="E55" s="307">
        <f t="shared" si="2"/>
        <v>0</v>
      </c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</row>
    <row r="56" spans="1:19">
      <c r="A56" s="307">
        <v>4</v>
      </c>
      <c r="B56" s="20" t="s">
        <v>221</v>
      </c>
      <c r="C56" s="311"/>
      <c r="D56" s="311"/>
      <c r="E56" s="307">
        <f t="shared" si="2"/>
        <v>0</v>
      </c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</row>
    <row r="57" spans="1:19">
      <c r="A57" s="307">
        <v>5</v>
      </c>
      <c r="B57" s="20" t="s">
        <v>222</v>
      </c>
      <c r="C57" s="311"/>
      <c r="D57" s="311"/>
      <c r="E57" s="307">
        <f t="shared" si="2"/>
        <v>0</v>
      </c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</row>
    <row r="58" spans="1:19">
      <c r="A58" s="307">
        <v>6</v>
      </c>
      <c r="B58" s="20" t="s">
        <v>202</v>
      </c>
      <c r="C58" s="311"/>
      <c r="D58" s="311"/>
      <c r="E58" s="307">
        <f t="shared" si="2"/>
        <v>0</v>
      </c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</row>
    <row r="59" spans="1:19">
      <c r="A59" s="307">
        <v>7</v>
      </c>
      <c r="B59" s="20" t="s">
        <v>191</v>
      </c>
      <c r="C59" s="311"/>
      <c r="D59" s="311"/>
      <c r="E59" s="307">
        <f t="shared" si="2"/>
        <v>0</v>
      </c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</row>
    <row r="60" spans="1:19">
      <c r="A60" s="307">
        <v>8</v>
      </c>
      <c r="B60" s="114" t="s">
        <v>203</v>
      </c>
      <c r="C60" s="118"/>
      <c r="D60" s="118"/>
      <c r="E60" s="307">
        <f t="shared" si="2"/>
        <v>0</v>
      </c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</row>
    <row r="61" spans="1:19">
      <c r="A61" s="307">
        <v>9</v>
      </c>
      <c r="B61" s="114" t="s">
        <v>204</v>
      </c>
      <c r="C61" s="118"/>
      <c r="D61" s="118"/>
      <c r="E61" s="307">
        <f t="shared" si="2"/>
        <v>0</v>
      </c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</row>
    <row r="62" spans="1:19">
      <c r="A62" s="307">
        <v>10</v>
      </c>
      <c r="B62" s="114" t="s">
        <v>205</v>
      </c>
      <c r="C62" s="118"/>
      <c r="D62" s="118"/>
      <c r="E62" s="307">
        <f t="shared" si="2"/>
        <v>0</v>
      </c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</row>
    <row r="63" spans="1:19">
      <c r="A63" s="171"/>
      <c r="B63" s="261"/>
      <c r="C63" s="261"/>
      <c r="D63" s="261"/>
      <c r="E63" s="171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</row>
    <row r="64" spans="1:19">
      <c r="B64" s="272" t="s">
        <v>209</v>
      </c>
      <c r="E64" s="171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</row>
    <row r="65" spans="1:19">
      <c r="E65" s="171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</row>
    <row r="66" spans="1:19">
      <c r="A66" s="269">
        <v>1</v>
      </c>
      <c r="B66" s="270" t="s">
        <v>58</v>
      </c>
      <c r="C66" s="258"/>
      <c r="D66" s="258"/>
      <c r="E66" s="171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</row>
    <row r="67" spans="1:19">
      <c r="A67" s="269">
        <v>2</v>
      </c>
      <c r="B67" s="270" t="s">
        <v>60</v>
      </c>
      <c r="C67" s="258"/>
      <c r="D67" s="258"/>
      <c r="E67" s="171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</row>
    <row r="68" spans="1:19">
      <c r="A68" s="269">
        <v>3</v>
      </c>
      <c r="B68" s="270" t="s">
        <v>62</v>
      </c>
      <c r="C68" s="258"/>
      <c r="D68" s="258"/>
      <c r="E68" s="171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</row>
    <row r="69" spans="1:19">
      <c r="A69" s="269">
        <v>4</v>
      </c>
      <c r="B69" s="270" t="s">
        <v>64</v>
      </c>
      <c r="C69" s="258"/>
      <c r="D69" s="258"/>
      <c r="E69" s="171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</row>
    <row r="70" spans="1:19">
      <c r="A70" s="269">
        <v>5</v>
      </c>
      <c r="B70" s="270" t="s">
        <v>66</v>
      </c>
      <c r="C70" s="258"/>
      <c r="D70" s="258"/>
      <c r="E70" s="171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</row>
    <row r="71" spans="1:19">
      <c r="A71" s="269">
        <v>6</v>
      </c>
      <c r="B71" s="270" t="s">
        <v>68</v>
      </c>
      <c r="C71" s="258"/>
      <c r="D71" s="258"/>
      <c r="E71" s="171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</row>
    <row r="72" spans="1:19">
      <c r="A72" s="269">
        <v>7</v>
      </c>
      <c r="B72" s="270" t="s">
        <v>70</v>
      </c>
      <c r="C72" s="258"/>
      <c r="D72" s="258"/>
      <c r="E72" s="171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</row>
    <row r="73" spans="1:19">
      <c r="A73" s="269">
        <v>8</v>
      </c>
      <c r="B73" s="270" t="s">
        <v>72</v>
      </c>
      <c r="C73" s="258"/>
      <c r="D73" s="258"/>
      <c r="E73" s="171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</row>
    <row r="74" spans="1:19">
      <c r="A74" s="269">
        <v>9</v>
      </c>
      <c r="B74" s="270" t="s">
        <v>74</v>
      </c>
      <c r="C74" s="258"/>
      <c r="D74" s="258"/>
      <c r="E74" s="171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</row>
    <row r="75" spans="1:19">
      <c r="A75" s="269">
        <v>10</v>
      </c>
      <c r="B75" s="270" t="s">
        <v>76</v>
      </c>
      <c r="C75" s="258"/>
      <c r="D75" s="258"/>
      <c r="E75" s="171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</row>
    <row r="76" spans="1:19">
      <c r="A76" s="269">
        <v>11</v>
      </c>
      <c r="B76" s="270" t="s">
        <v>78</v>
      </c>
      <c r="C76" s="258"/>
      <c r="D76" s="258"/>
      <c r="E76" s="171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</row>
    <row r="77" spans="1:19">
      <c r="A77" s="269">
        <v>12</v>
      </c>
      <c r="B77" s="270" t="s">
        <v>80</v>
      </c>
      <c r="C77" s="258"/>
      <c r="D77" s="258"/>
      <c r="E77" s="171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</row>
    <row r="78" spans="1:19">
      <c r="A78" s="269">
        <v>13</v>
      </c>
      <c r="B78" s="270" t="s">
        <v>82</v>
      </c>
      <c r="C78" s="258"/>
      <c r="D78" s="258"/>
      <c r="E78" s="171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</row>
    <row r="79" spans="1:19">
      <c r="A79" s="269">
        <v>14</v>
      </c>
      <c r="B79" s="270" t="s">
        <v>161</v>
      </c>
      <c r="C79" s="258"/>
      <c r="D79" s="258"/>
      <c r="E79" s="171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</row>
    <row r="80" spans="1:19">
      <c r="A80" s="120"/>
      <c r="B80" s="271"/>
      <c r="C80" s="44"/>
      <c r="D80" s="44"/>
      <c r="E80" s="171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</row>
    <row r="81" spans="1:61">
      <c r="A81" s="120" t="s">
        <v>210</v>
      </c>
      <c r="B81" s="120" t="s">
        <v>214</v>
      </c>
      <c r="E81" s="171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</row>
    <row r="82" spans="1:61">
      <c r="A82" s="120" t="s">
        <v>211</v>
      </c>
      <c r="B82" s="120" t="s">
        <v>97</v>
      </c>
      <c r="E82" s="171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</row>
    <row r="83" spans="1:61">
      <c r="A83" s="120" t="s">
        <v>212</v>
      </c>
      <c r="B83" s="120" t="s">
        <v>28</v>
      </c>
      <c r="E83" s="171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</row>
    <row r="84" spans="1:61">
      <c r="A84" s="120" t="s">
        <v>213</v>
      </c>
      <c r="B84" s="120" t="s">
        <v>31</v>
      </c>
      <c r="E84" s="171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</row>
    <row r="85" spans="1:61">
      <c r="A85" s="171"/>
      <c r="B85" s="261"/>
      <c r="C85" s="261"/>
      <c r="D85" s="261"/>
      <c r="E85" s="171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</row>
    <row r="86" spans="1:61">
      <c r="A86" s="171"/>
      <c r="B86" s="261"/>
      <c r="C86" s="261"/>
      <c r="D86" s="261"/>
      <c r="E86" s="171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</row>
    <row r="87" spans="1:61">
      <c r="A87" s="171"/>
      <c r="B87" s="261"/>
      <c r="C87" s="261"/>
      <c r="D87" s="261"/>
      <c r="E87" s="171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</row>
    <row r="88" spans="1:61">
      <c r="A88" s="171"/>
      <c r="B88" s="261"/>
      <c r="C88" s="261"/>
      <c r="D88" s="261"/>
      <c r="E88" s="171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</row>
    <row r="92" spans="1:61">
      <c r="A92" s="676" t="s">
        <v>0</v>
      </c>
      <c r="B92" s="676" t="s">
        <v>93</v>
      </c>
      <c r="C92" s="665" t="s">
        <v>111</v>
      </c>
      <c r="D92" s="666"/>
      <c r="E92" s="669" t="s">
        <v>208</v>
      </c>
      <c r="F92" s="678" t="s">
        <v>94</v>
      </c>
      <c r="G92" s="679"/>
      <c r="H92" s="679"/>
      <c r="I92" s="679"/>
      <c r="J92" s="679"/>
      <c r="K92" s="679"/>
      <c r="L92" s="679"/>
      <c r="M92" s="679"/>
      <c r="N92" s="679"/>
      <c r="O92" s="679"/>
      <c r="P92" s="679"/>
      <c r="Q92" s="679"/>
      <c r="R92" s="679"/>
      <c r="S92" s="679"/>
      <c r="T92" s="679"/>
      <c r="U92" s="679"/>
      <c r="V92" s="679"/>
      <c r="W92" s="679"/>
      <c r="X92" s="679"/>
      <c r="Y92" s="679"/>
      <c r="Z92" s="679"/>
      <c r="AA92" s="679"/>
      <c r="AB92" s="679"/>
      <c r="AC92" s="679"/>
      <c r="AD92" s="679"/>
      <c r="AE92" s="679"/>
      <c r="AF92" s="679"/>
      <c r="AG92" s="679"/>
      <c r="AH92" s="679"/>
      <c r="AI92" s="679"/>
      <c r="AJ92" s="679"/>
      <c r="AK92" s="679"/>
      <c r="AL92" s="679"/>
      <c r="AM92" s="679"/>
      <c r="AN92" s="679"/>
      <c r="AO92" s="679"/>
      <c r="AP92" s="679"/>
      <c r="AQ92" s="679"/>
      <c r="AR92" s="679"/>
      <c r="AS92" s="679"/>
      <c r="AT92" s="679"/>
      <c r="AU92" s="679"/>
      <c r="AV92" s="679"/>
      <c r="AW92" s="679"/>
      <c r="AX92" s="679"/>
      <c r="AY92" s="679"/>
      <c r="AZ92" s="679"/>
      <c r="BA92" s="679"/>
      <c r="BB92" s="679"/>
      <c r="BC92" s="679"/>
      <c r="BD92" s="679"/>
      <c r="BE92" s="679"/>
      <c r="BF92" s="679"/>
      <c r="BG92" s="679"/>
      <c r="BH92" s="679"/>
      <c r="BI92" s="701"/>
    </row>
    <row r="93" spans="1:61">
      <c r="A93" s="676"/>
      <c r="B93" s="676"/>
      <c r="C93" s="667"/>
      <c r="D93" s="668"/>
      <c r="E93" s="670"/>
      <c r="F93" s="683">
        <v>1</v>
      </c>
      <c r="G93" s="684"/>
      <c r="H93" s="684"/>
      <c r="I93" s="685"/>
      <c r="J93" s="680">
        <v>2</v>
      </c>
      <c r="K93" s="681"/>
      <c r="L93" s="681"/>
      <c r="M93" s="682"/>
      <c r="N93" s="680">
        <v>3</v>
      </c>
      <c r="O93" s="681"/>
      <c r="P93" s="681"/>
      <c r="Q93" s="682"/>
      <c r="R93" s="680">
        <v>4</v>
      </c>
      <c r="S93" s="681"/>
      <c r="T93" s="681"/>
      <c r="U93" s="682"/>
      <c r="V93" s="680">
        <v>5</v>
      </c>
      <c r="W93" s="681"/>
      <c r="X93" s="681"/>
      <c r="Y93" s="682"/>
      <c r="Z93" s="680">
        <v>6</v>
      </c>
      <c r="AA93" s="681"/>
      <c r="AB93" s="681"/>
      <c r="AC93" s="682"/>
      <c r="AD93" s="680">
        <v>7</v>
      </c>
      <c r="AE93" s="681"/>
      <c r="AF93" s="681"/>
      <c r="AG93" s="682"/>
      <c r="AH93" s="680">
        <v>8</v>
      </c>
      <c r="AI93" s="681"/>
      <c r="AJ93" s="681"/>
      <c r="AK93" s="682"/>
      <c r="AL93" s="683">
        <v>9</v>
      </c>
      <c r="AM93" s="684"/>
      <c r="AN93" s="684"/>
      <c r="AO93" s="685"/>
      <c r="AP93" s="680">
        <v>10</v>
      </c>
      <c r="AQ93" s="681"/>
      <c r="AR93" s="681"/>
      <c r="AS93" s="682"/>
      <c r="AT93" s="680">
        <v>11</v>
      </c>
      <c r="AU93" s="681"/>
      <c r="AV93" s="681"/>
      <c r="AW93" s="682"/>
      <c r="AX93" s="680">
        <v>12</v>
      </c>
      <c r="AY93" s="681"/>
      <c r="AZ93" s="681"/>
      <c r="BA93" s="682"/>
      <c r="BB93" s="680">
        <v>13</v>
      </c>
      <c r="BC93" s="681"/>
      <c r="BD93" s="681"/>
      <c r="BE93" s="682"/>
      <c r="BF93" s="680">
        <v>14</v>
      </c>
      <c r="BG93" s="681"/>
      <c r="BH93" s="681"/>
      <c r="BI93" s="682"/>
    </row>
    <row r="94" spans="1:61">
      <c r="A94" s="676"/>
      <c r="B94" s="676"/>
      <c r="C94" s="304" t="s">
        <v>4</v>
      </c>
      <c r="D94" s="304" t="s">
        <v>5</v>
      </c>
      <c r="E94" s="671"/>
      <c r="F94" s="252" t="s">
        <v>18</v>
      </c>
      <c r="G94" s="252" t="s">
        <v>19</v>
      </c>
      <c r="H94" s="252" t="s">
        <v>239</v>
      </c>
      <c r="I94" s="252"/>
      <c r="J94" s="253" t="s">
        <v>18</v>
      </c>
      <c r="K94" s="253" t="s">
        <v>19</v>
      </c>
      <c r="L94" s="252" t="s">
        <v>239</v>
      </c>
      <c r="M94" s="252"/>
      <c r="N94" s="253" t="s">
        <v>18</v>
      </c>
      <c r="O94" s="253" t="s">
        <v>19</v>
      </c>
      <c r="P94" s="252" t="s">
        <v>239</v>
      </c>
      <c r="Q94" s="252"/>
      <c r="R94" s="253" t="s">
        <v>18</v>
      </c>
      <c r="S94" s="253" t="s">
        <v>19</v>
      </c>
      <c r="T94" s="252" t="s">
        <v>239</v>
      </c>
      <c r="U94" s="252"/>
      <c r="V94" s="253" t="s">
        <v>18</v>
      </c>
      <c r="W94" s="253" t="s">
        <v>19</v>
      </c>
      <c r="X94" s="252" t="s">
        <v>239</v>
      </c>
      <c r="Y94" s="252"/>
      <c r="Z94" s="253" t="s">
        <v>18</v>
      </c>
      <c r="AA94" s="253" t="s">
        <v>19</v>
      </c>
      <c r="AB94" s="252" t="s">
        <v>239</v>
      </c>
      <c r="AC94" s="252"/>
      <c r="AD94" s="253" t="s">
        <v>18</v>
      </c>
      <c r="AE94" s="253" t="s">
        <v>19</v>
      </c>
      <c r="AF94" s="252" t="s">
        <v>239</v>
      </c>
      <c r="AG94" s="252"/>
      <c r="AH94" s="253" t="s">
        <v>18</v>
      </c>
      <c r="AI94" s="253" t="s">
        <v>19</v>
      </c>
      <c r="AJ94" s="252" t="s">
        <v>239</v>
      </c>
      <c r="AK94" s="252"/>
      <c r="AL94" s="252" t="s">
        <v>18</v>
      </c>
      <c r="AM94" s="252" t="s">
        <v>19</v>
      </c>
      <c r="AN94" s="252" t="s">
        <v>239</v>
      </c>
      <c r="AO94" s="252"/>
      <c r="AP94" s="253" t="s">
        <v>18</v>
      </c>
      <c r="AQ94" s="253" t="s">
        <v>19</v>
      </c>
      <c r="AR94" s="252" t="s">
        <v>239</v>
      </c>
      <c r="AS94" s="252"/>
      <c r="AT94" s="253" t="s">
        <v>18</v>
      </c>
      <c r="AU94" s="253" t="s">
        <v>19</v>
      </c>
      <c r="AV94" s="252" t="s">
        <v>239</v>
      </c>
      <c r="AW94" s="252"/>
      <c r="AX94" s="253" t="s">
        <v>18</v>
      </c>
      <c r="AY94" s="253" t="s">
        <v>19</v>
      </c>
      <c r="AZ94" s="252" t="s">
        <v>239</v>
      </c>
      <c r="BA94" s="252"/>
      <c r="BB94" s="253" t="s">
        <v>18</v>
      </c>
      <c r="BC94" s="253" t="s">
        <v>19</v>
      </c>
      <c r="BD94" s="252" t="s">
        <v>239</v>
      </c>
      <c r="BE94" s="252"/>
      <c r="BF94" s="253" t="s">
        <v>18</v>
      </c>
      <c r="BG94" s="253" t="s">
        <v>19</v>
      </c>
      <c r="BH94" s="252" t="s">
        <v>239</v>
      </c>
      <c r="BI94" s="252"/>
    </row>
    <row r="95" spans="1:61">
      <c r="A95" s="307">
        <v>1</v>
      </c>
      <c r="B95" s="20"/>
      <c r="C95" s="20"/>
      <c r="D95" s="20"/>
      <c r="E95" s="307">
        <f>SUM(C95:D95)</f>
        <v>0</v>
      </c>
      <c r="F95" s="256">
        <v>0</v>
      </c>
      <c r="G95" s="256">
        <v>0</v>
      </c>
      <c r="H95" s="257">
        <f>SUM(F95:G95)</f>
        <v>0</v>
      </c>
      <c r="I95" s="257"/>
      <c r="J95" s="256">
        <v>0</v>
      </c>
      <c r="K95" s="256">
        <v>0</v>
      </c>
      <c r="L95" s="257">
        <f>SUM(J95:K95)</f>
        <v>0</v>
      </c>
      <c r="M95" s="257"/>
      <c r="N95" s="256">
        <v>0</v>
      </c>
      <c r="O95" s="256">
        <v>0</v>
      </c>
      <c r="P95" s="257">
        <f>SUM(N95:O95)</f>
        <v>0</v>
      </c>
      <c r="Q95" s="257"/>
      <c r="R95" s="256">
        <v>0</v>
      </c>
      <c r="S95" s="256">
        <v>0</v>
      </c>
      <c r="T95" s="257">
        <f>SUM(R95:S95)</f>
        <v>0</v>
      </c>
      <c r="U95" s="257"/>
      <c r="V95" s="256">
        <v>0</v>
      </c>
      <c r="W95" s="256">
        <v>0</v>
      </c>
      <c r="X95" s="257">
        <f>SUM(V95:W95)</f>
        <v>0</v>
      </c>
      <c r="Y95" s="257"/>
      <c r="Z95" s="256">
        <v>0</v>
      </c>
      <c r="AA95" s="256">
        <v>0</v>
      </c>
      <c r="AB95" s="257">
        <f>SUM(Z95:AA95)</f>
        <v>0</v>
      </c>
      <c r="AC95" s="257"/>
      <c r="AD95" s="256">
        <v>0</v>
      </c>
      <c r="AE95" s="256">
        <v>0</v>
      </c>
      <c r="AF95" s="257">
        <f>SUM(AD95:AE95)</f>
        <v>0</v>
      </c>
      <c r="AG95" s="257"/>
      <c r="AH95" s="256">
        <v>0</v>
      </c>
      <c r="AI95" s="256">
        <v>0</v>
      </c>
      <c r="AJ95" s="257">
        <f>SUM(AH95:AI95)</f>
        <v>0</v>
      </c>
      <c r="AK95" s="257"/>
      <c r="AL95" s="256">
        <v>0</v>
      </c>
      <c r="AM95" s="256">
        <v>0</v>
      </c>
      <c r="AN95" s="257">
        <f>SUM(AL95:AM95)</f>
        <v>0</v>
      </c>
      <c r="AO95" s="257"/>
      <c r="AP95" s="256">
        <v>0</v>
      </c>
      <c r="AQ95" s="256">
        <v>0</v>
      </c>
      <c r="AR95" s="257">
        <f>SUM(AP95:AQ95)</f>
        <v>0</v>
      </c>
      <c r="AS95" s="257"/>
      <c r="AT95" s="256">
        <v>0</v>
      </c>
      <c r="AU95" s="256">
        <v>0</v>
      </c>
      <c r="AV95" s="257">
        <f>SUM(AT95:AU95)</f>
        <v>0</v>
      </c>
      <c r="AW95" s="257"/>
      <c r="AX95" s="256">
        <v>0</v>
      </c>
      <c r="AY95" s="256">
        <v>0</v>
      </c>
      <c r="AZ95" s="257">
        <f>SUM(AX95:AY95)</f>
        <v>0</v>
      </c>
      <c r="BA95" s="257"/>
      <c r="BB95" s="256">
        <v>0</v>
      </c>
      <c r="BC95" s="256">
        <v>0</v>
      </c>
      <c r="BD95" s="257">
        <f>SUM(BB95:BC95)</f>
        <v>0</v>
      </c>
      <c r="BE95" s="257"/>
      <c r="BF95" s="256">
        <v>0</v>
      </c>
      <c r="BG95" s="256">
        <v>0</v>
      </c>
      <c r="BH95" s="257">
        <f>SUM(BF95:BG95)</f>
        <v>0</v>
      </c>
      <c r="BI95" s="257"/>
    </row>
    <row r="96" spans="1:61">
      <c r="A96" s="307">
        <v>2</v>
      </c>
      <c r="B96" s="20"/>
      <c r="C96" s="20"/>
      <c r="D96" s="20"/>
      <c r="E96" s="307">
        <f t="shared" ref="E96:E104" si="3">SUM(C96:D96)</f>
        <v>0</v>
      </c>
      <c r="F96" s="256">
        <v>0</v>
      </c>
      <c r="G96" s="256">
        <v>0.125</v>
      </c>
      <c r="H96" s="257">
        <f t="shared" ref="H96:H104" si="4">SUM(F96:G96)</f>
        <v>0.125</v>
      </c>
      <c r="I96" s="257"/>
      <c r="J96" s="256">
        <v>0</v>
      </c>
      <c r="K96" s="256">
        <v>0</v>
      </c>
      <c r="L96" s="257">
        <f t="shared" ref="L96:L104" si="5">SUM(J96:K96)</f>
        <v>0</v>
      </c>
      <c r="M96" s="257"/>
      <c r="N96" s="256">
        <v>0</v>
      </c>
      <c r="O96" s="256">
        <v>0.125</v>
      </c>
      <c r="P96" s="257">
        <f t="shared" ref="P96:P104" si="6">SUM(N96:O96)</f>
        <v>0.125</v>
      </c>
      <c r="Q96" s="257"/>
      <c r="R96" s="256">
        <v>0</v>
      </c>
      <c r="S96" s="256">
        <v>0</v>
      </c>
      <c r="T96" s="257">
        <f t="shared" ref="T96:T104" si="7">SUM(R96:S96)</f>
        <v>0</v>
      </c>
      <c r="U96" s="257"/>
      <c r="V96" s="256">
        <v>0</v>
      </c>
      <c r="W96" s="256">
        <v>0</v>
      </c>
      <c r="X96" s="257">
        <f t="shared" ref="X96:X104" si="8">SUM(V96:W96)</f>
        <v>0</v>
      </c>
      <c r="Y96" s="257"/>
      <c r="Z96" s="256">
        <v>0</v>
      </c>
      <c r="AA96" s="256">
        <v>0.125</v>
      </c>
      <c r="AB96" s="257">
        <f t="shared" ref="AB96:AB104" si="9">SUM(Z96:AA96)</f>
        <v>0.125</v>
      </c>
      <c r="AC96" s="257"/>
      <c r="AD96" s="256">
        <v>0</v>
      </c>
      <c r="AE96" s="256">
        <v>0.125</v>
      </c>
      <c r="AF96" s="257">
        <f t="shared" ref="AF96:AF104" si="10">SUM(AD96:AE96)</f>
        <v>0.125</v>
      </c>
      <c r="AG96" s="257"/>
      <c r="AH96" s="256">
        <v>0</v>
      </c>
      <c r="AI96" s="256">
        <v>0</v>
      </c>
      <c r="AJ96" s="257">
        <f t="shared" ref="AJ96:AJ104" si="11">SUM(AH96:AI96)</f>
        <v>0</v>
      </c>
      <c r="AK96" s="257"/>
      <c r="AL96" s="256">
        <v>0</v>
      </c>
      <c r="AM96" s="256">
        <v>0</v>
      </c>
      <c r="AN96" s="257">
        <f t="shared" ref="AN96:AN104" si="12">SUM(AL96:AM96)</f>
        <v>0</v>
      </c>
      <c r="AO96" s="257"/>
      <c r="AP96" s="256">
        <v>0</v>
      </c>
      <c r="AQ96" s="256">
        <v>0</v>
      </c>
      <c r="AR96" s="257">
        <f t="shared" ref="AR96:AR104" si="13">SUM(AP96:AQ96)</f>
        <v>0</v>
      </c>
      <c r="AS96" s="257"/>
      <c r="AT96" s="256">
        <v>0</v>
      </c>
      <c r="AU96" s="256">
        <v>0.125</v>
      </c>
      <c r="AV96" s="257">
        <f t="shared" ref="AV96:AV104" si="14">SUM(AT96:AU96)</f>
        <v>0.125</v>
      </c>
      <c r="AW96" s="257"/>
      <c r="AX96" s="256">
        <v>0</v>
      </c>
      <c r="AY96" s="256">
        <v>0.125</v>
      </c>
      <c r="AZ96" s="257">
        <f t="shared" ref="AZ96:AZ104" si="15">SUM(AX96:AY96)</f>
        <v>0.125</v>
      </c>
      <c r="BA96" s="257"/>
      <c r="BB96" s="256">
        <v>0</v>
      </c>
      <c r="BC96" s="256">
        <v>0.125</v>
      </c>
      <c r="BD96" s="257">
        <f t="shared" ref="BD96:BD104" si="16">SUM(BB96:BC96)</f>
        <v>0.125</v>
      </c>
      <c r="BE96" s="257"/>
      <c r="BF96" s="256">
        <v>0</v>
      </c>
      <c r="BG96" s="256">
        <v>0</v>
      </c>
      <c r="BH96" s="257">
        <f t="shared" ref="BH96:BH104" si="17">SUM(BF96:BG96)</f>
        <v>0</v>
      </c>
      <c r="BI96" s="257"/>
    </row>
    <row r="97" spans="1:61">
      <c r="A97" s="307">
        <v>3</v>
      </c>
      <c r="B97" s="20"/>
      <c r="C97" s="20"/>
      <c r="D97" s="20"/>
      <c r="E97" s="307">
        <f t="shared" si="3"/>
        <v>0</v>
      </c>
      <c r="F97" s="256">
        <v>4.878048780487805E-2</v>
      </c>
      <c r="G97" s="256">
        <v>7.3170731707317069E-2</v>
      </c>
      <c r="H97" s="257">
        <f t="shared" si="4"/>
        <v>0.12195121951219512</v>
      </c>
      <c r="I97" s="257"/>
      <c r="J97" s="256">
        <v>0</v>
      </c>
      <c r="K97" s="256">
        <v>2.4390243902439025E-2</v>
      </c>
      <c r="L97" s="257">
        <f t="shared" si="5"/>
        <v>2.4390243902439025E-2</v>
      </c>
      <c r="M97" s="257"/>
      <c r="N97" s="256">
        <v>2.4390243902439025E-2</v>
      </c>
      <c r="O97" s="256">
        <v>2.4390243902439025E-2</v>
      </c>
      <c r="P97" s="257">
        <f t="shared" si="6"/>
        <v>4.878048780487805E-2</v>
      </c>
      <c r="Q97" s="257"/>
      <c r="R97" s="256">
        <v>0</v>
      </c>
      <c r="S97" s="256">
        <v>0.14634146341463414</v>
      </c>
      <c r="T97" s="257">
        <f t="shared" si="7"/>
        <v>0.14634146341463414</v>
      </c>
      <c r="U97" s="257"/>
      <c r="V97" s="256">
        <v>2.4390243902439025E-2</v>
      </c>
      <c r="W97" s="256">
        <v>0</v>
      </c>
      <c r="X97" s="257">
        <f t="shared" si="8"/>
        <v>2.4390243902439025E-2</v>
      </c>
      <c r="Y97" s="257"/>
      <c r="Z97" s="256">
        <v>0</v>
      </c>
      <c r="AA97" s="256">
        <v>2.4390243902439025E-2</v>
      </c>
      <c r="AB97" s="257">
        <f t="shared" si="9"/>
        <v>2.4390243902439025E-2</v>
      </c>
      <c r="AC97" s="257"/>
      <c r="AD97" s="256">
        <v>4.878048780487805E-2</v>
      </c>
      <c r="AE97" s="256">
        <v>7.3170731707317069E-2</v>
      </c>
      <c r="AF97" s="257">
        <f t="shared" si="10"/>
        <v>0.12195121951219512</v>
      </c>
      <c r="AG97" s="257"/>
      <c r="AH97" s="256">
        <v>2.4390243902439025E-2</v>
      </c>
      <c r="AI97" s="256">
        <v>2.4390243902439025E-2</v>
      </c>
      <c r="AJ97" s="257">
        <f t="shared" si="11"/>
        <v>4.878048780487805E-2</v>
      </c>
      <c r="AK97" s="257"/>
      <c r="AL97" s="256">
        <v>0</v>
      </c>
      <c r="AM97" s="256">
        <v>2.4390243902439025E-2</v>
      </c>
      <c r="AN97" s="257">
        <f t="shared" si="12"/>
        <v>2.4390243902439025E-2</v>
      </c>
      <c r="AO97" s="257"/>
      <c r="AP97" s="256">
        <v>2.4390243902439025E-2</v>
      </c>
      <c r="AQ97" s="256">
        <v>0</v>
      </c>
      <c r="AR97" s="257">
        <f t="shared" si="13"/>
        <v>2.4390243902439025E-2</v>
      </c>
      <c r="AS97" s="257"/>
      <c r="AT97" s="256">
        <v>0</v>
      </c>
      <c r="AU97" s="256">
        <v>0.12195121951219512</v>
      </c>
      <c r="AV97" s="257">
        <f t="shared" si="14"/>
        <v>0.12195121951219512</v>
      </c>
      <c r="AW97" s="257"/>
      <c r="AX97" s="256">
        <v>0</v>
      </c>
      <c r="AY97" s="256">
        <v>7.3170731707317069E-2</v>
      </c>
      <c r="AZ97" s="257">
        <f t="shared" si="15"/>
        <v>7.3170731707317069E-2</v>
      </c>
      <c r="BA97" s="257"/>
      <c r="BB97" s="256">
        <v>0</v>
      </c>
      <c r="BC97" s="256">
        <v>4.878048780487805E-2</v>
      </c>
      <c r="BD97" s="257">
        <f t="shared" si="16"/>
        <v>4.878048780487805E-2</v>
      </c>
      <c r="BE97" s="257"/>
      <c r="BF97" s="256">
        <v>2.4390243902439025E-2</v>
      </c>
      <c r="BG97" s="256">
        <v>0</v>
      </c>
      <c r="BH97" s="257">
        <f t="shared" si="17"/>
        <v>2.4390243902439025E-2</v>
      </c>
      <c r="BI97" s="257"/>
    </row>
    <row r="98" spans="1:61">
      <c r="A98" s="307">
        <v>4</v>
      </c>
      <c r="B98" s="20"/>
      <c r="C98" s="20"/>
      <c r="D98" s="20"/>
      <c r="E98" s="307">
        <f t="shared" si="3"/>
        <v>0</v>
      </c>
      <c r="F98" s="256">
        <v>0</v>
      </c>
      <c r="G98" s="256">
        <v>0</v>
      </c>
      <c r="H98" s="257">
        <f t="shared" si="4"/>
        <v>0</v>
      </c>
      <c r="I98" s="257"/>
      <c r="J98" s="256">
        <v>0</v>
      </c>
      <c r="K98" s="256">
        <v>0</v>
      </c>
      <c r="L98" s="257">
        <f t="shared" si="5"/>
        <v>0</v>
      </c>
      <c r="M98" s="257"/>
      <c r="N98" s="256">
        <v>0</v>
      </c>
      <c r="O98" s="256">
        <v>0</v>
      </c>
      <c r="P98" s="257">
        <f t="shared" si="6"/>
        <v>0</v>
      </c>
      <c r="Q98" s="257"/>
      <c r="R98" s="256">
        <v>0</v>
      </c>
      <c r="S98" s="256">
        <v>0</v>
      </c>
      <c r="T98" s="257">
        <f t="shared" si="7"/>
        <v>0</v>
      </c>
      <c r="U98" s="257"/>
      <c r="V98" s="256">
        <v>0</v>
      </c>
      <c r="W98" s="256">
        <v>0</v>
      </c>
      <c r="X98" s="257">
        <f t="shared" si="8"/>
        <v>0</v>
      </c>
      <c r="Y98" s="257"/>
      <c r="Z98" s="256">
        <v>0</v>
      </c>
      <c r="AA98" s="256">
        <v>0</v>
      </c>
      <c r="AB98" s="257">
        <f t="shared" si="9"/>
        <v>0</v>
      </c>
      <c r="AC98" s="257"/>
      <c r="AD98" s="256">
        <v>0</v>
      </c>
      <c r="AE98" s="256">
        <v>0</v>
      </c>
      <c r="AF98" s="257">
        <f t="shared" si="10"/>
        <v>0</v>
      </c>
      <c r="AG98" s="257"/>
      <c r="AH98" s="256">
        <v>0</v>
      </c>
      <c r="AI98" s="256">
        <v>0</v>
      </c>
      <c r="AJ98" s="257">
        <f t="shared" si="11"/>
        <v>0</v>
      </c>
      <c r="AK98" s="257"/>
      <c r="AL98" s="256">
        <v>0</v>
      </c>
      <c r="AM98" s="256">
        <v>0</v>
      </c>
      <c r="AN98" s="257">
        <f t="shared" si="12"/>
        <v>0</v>
      </c>
      <c r="AO98" s="257"/>
      <c r="AP98" s="256">
        <v>0</v>
      </c>
      <c r="AQ98" s="256">
        <v>0</v>
      </c>
      <c r="AR98" s="257">
        <f t="shared" si="13"/>
        <v>0</v>
      </c>
      <c r="AS98" s="257"/>
      <c r="AT98" s="256">
        <v>0</v>
      </c>
      <c r="AU98" s="256">
        <v>0</v>
      </c>
      <c r="AV98" s="257">
        <f t="shared" si="14"/>
        <v>0</v>
      </c>
      <c r="AW98" s="257"/>
      <c r="AX98" s="256">
        <v>0</v>
      </c>
      <c r="AY98" s="256">
        <v>0</v>
      </c>
      <c r="AZ98" s="257">
        <f t="shared" si="15"/>
        <v>0</v>
      </c>
      <c r="BA98" s="257"/>
      <c r="BB98" s="256">
        <v>0</v>
      </c>
      <c r="BC98" s="256">
        <v>0</v>
      </c>
      <c r="BD98" s="257">
        <f t="shared" si="16"/>
        <v>0</v>
      </c>
      <c r="BE98" s="257"/>
      <c r="BF98" s="256">
        <v>0</v>
      </c>
      <c r="BG98" s="256">
        <v>0</v>
      </c>
      <c r="BH98" s="257">
        <f t="shared" si="17"/>
        <v>0</v>
      </c>
      <c r="BI98" s="257"/>
    </row>
    <row r="99" spans="1:61">
      <c r="A99" s="307">
        <v>5</v>
      </c>
      <c r="B99" s="20"/>
      <c r="C99" s="20"/>
      <c r="D99" s="20"/>
      <c r="E99" s="307">
        <f t="shared" si="3"/>
        <v>0</v>
      </c>
      <c r="F99" s="256">
        <v>0</v>
      </c>
      <c r="G99" s="256">
        <v>0.4</v>
      </c>
      <c r="H99" s="257">
        <f t="shared" si="4"/>
        <v>0.4</v>
      </c>
      <c r="I99" s="257"/>
      <c r="J99" s="256">
        <v>0</v>
      </c>
      <c r="K99" s="256">
        <v>0</v>
      </c>
      <c r="L99" s="257">
        <f t="shared" si="5"/>
        <v>0</v>
      </c>
      <c r="M99" s="257"/>
      <c r="N99" s="256">
        <v>0</v>
      </c>
      <c r="O99" s="256">
        <v>0.2</v>
      </c>
      <c r="P99" s="257">
        <f t="shared" si="6"/>
        <v>0.2</v>
      </c>
      <c r="Q99" s="257"/>
      <c r="R99" s="256">
        <v>0</v>
      </c>
      <c r="S99" s="256">
        <v>0.2</v>
      </c>
      <c r="T99" s="257">
        <f t="shared" si="7"/>
        <v>0.2</v>
      </c>
      <c r="U99" s="257"/>
      <c r="V99" s="256">
        <v>0</v>
      </c>
      <c r="W99" s="256">
        <v>0</v>
      </c>
      <c r="X99" s="257">
        <f t="shared" si="8"/>
        <v>0</v>
      </c>
      <c r="Y99" s="257"/>
      <c r="Z99" s="256">
        <v>0</v>
      </c>
      <c r="AA99" s="256">
        <v>0</v>
      </c>
      <c r="AB99" s="257">
        <f t="shared" si="9"/>
        <v>0</v>
      </c>
      <c r="AC99" s="257"/>
      <c r="AD99" s="256">
        <v>0.2</v>
      </c>
      <c r="AE99" s="256">
        <v>0</v>
      </c>
      <c r="AF99" s="257">
        <f t="shared" si="10"/>
        <v>0.2</v>
      </c>
      <c r="AG99" s="257"/>
      <c r="AH99" s="256">
        <v>0</v>
      </c>
      <c r="AI99" s="256">
        <v>0</v>
      </c>
      <c r="AJ99" s="257">
        <f t="shared" si="11"/>
        <v>0</v>
      </c>
      <c r="AK99" s="257"/>
      <c r="AL99" s="256">
        <v>0</v>
      </c>
      <c r="AM99" s="256">
        <v>0</v>
      </c>
      <c r="AN99" s="257">
        <f t="shared" si="12"/>
        <v>0</v>
      </c>
      <c r="AO99" s="257"/>
      <c r="AP99" s="256">
        <v>0</v>
      </c>
      <c r="AQ99" s="256">
        <v>0</v>
      </c>
      <c r="AR99" s="257">
        <f t="shared" si="13"/>
        <v>0</v>
      </c>
      <c r="AS99" s="257"/>
      <c r="AT99" s="256">
        <v>0</v>
      </c>
      <c r="AU99" s="256">
        <v>0</v>
      </c>
      <c r="AV99" s="257">
        <f t="shared" si="14"/>
        <v>0</v>
      </c>
      <c r="AW99" s="257"/>
      <c r="AX99" s="256">
        <v>0</v>
      </c>
      <c r="AY99" s="256">
        <v>0.4</v>
      </c>
      <c r="AZ99" s="257">
        <f t="shared" si="15"/>
        <v>0.4</v>
      </c>
      <c r="BA99" s="257"/>
      <c r="BB99" s="256">
        <v>0</v>
      </c>
      <c r="BC99" s="256">
        <v>0</v>
      </c>
      <c r="BD99" s="257">
        <f t="shared" si="16"/>
        <v>0</v>
      </c>
      <c r="BE99" s="257"/>
      <c r="BF99" s="256">
        <v>0</v>
      </c>
      <c r="BG99" s="256">
        <v>0</v>
      </c>
      <c r="BH99" s="257">
        <f t="shared" si="17"/>
        <v>0</v>
      </c>
      <c r="BI99" s="257"/>
    </row>
    <row r="100" spans="1:61">
      <c r="A100" s="307">
        <v>6</v>
      </c>
      <c r="B100" s="20"/>
      <c r="C100" s="20"/>
      <c r="D100" s="20"/>
      <c r="E100" s="307">
        <f t="shared" si="3"/>
        <v>0</v>
      </c>
      <c r="F100" s="256">
        <v>0</v>
      </c>
      <c r="G100" s="256">
        <v>0</v>
      </c>
      <c r="H100" s="257">
        <f t="shared" si="4"/>
        <v>0</v>
      </c>
      <c r="I100" s="257"/>
      <c r="J100" s="256">
        <v>0</v>
      </c>
      <c r="K100" s="256">
        <v>0</v>
      </c>
      <c r="L100" s="257">
        <f t="shared" si="5"/>
        <v>0</v>
      </c>
      <c r="M100" s="257"/>
      <c r="N100" s="256">
        <v>0</v>
      </c>
      <c r="O100" s="256">
        <v>0</v>
      </c>
      <c r="P100" s="257">
        <f t="shared" si="6"/>
        <v>0</v>
      </c>
      <c r="Q100" s="257"/>
      <c r="R100" s="256">
        <v>0</v>
      </c>
      <c r="S100" s="256">
        <v>0</v>
      </c>
      <c r="T100" s="257">
        <f t="shared" si="7"/>
        <v>0</v>
      </c>
      <c r="U100" s="257"/>
      <c r="V100" s="256">
        <v>0</v>
      </c>
      <c r="W100" s="256">
        <v>0</v>
      </c>
      <c r="X100" s="257">
        <f t="shared" si="8"/>
        <v>0</v>
      </c>
      <c r="Y100" s="257"/>
      <c r="Z100" s="256">
        <v>0</v>
      </c>
      <c r="AA100" s="256">
        <v>0</v>
      </c>
      <c r="AB100" s="257">
        <f t="shared" si="9"/>
        <v>0</v>
      </c>
      <c r="AC100" s="257"/>
      <c r="AD100" s="256">
        <v>0</v>
      </c>
      <c r="AE100" s="256">
        <v>4.3478260869565216E-2</v>
      </c>
      <c r="AF100" s="257">
        <f t="shared" si="10"/>
        <v>4.3478260869565216E-2</v>
      </c>
      <c r="AG100" s="257"/>
      <c r="AH100" s="256">
        <v>0</v>
      </c>
      <c r="AI100" s="256">
        <v>0</v>
      </c>
      <c r="AJ100" s="257">
        <f t="shared" si="11"/>
        <v>0</v>
      </c>
      <c r="AK100" s="257"/>
      <c r="AL100" s="256">
        <v>0</v>
      </c>
      <c r="AM100" s="256">
        <v>0</v>
      </c>
      <c r="AN100" s="257">
        <f t="shared" si="12"/>
        <v>0</v>
      </c>
      <c r="AO100" s="257"/>
      <c r="AP100" s="256">
        <v>0</v>
      </c>
      <c r="AQ100" s="256">
        <v>0</v>
      </c>
      <c r="AR100" s="257">
        <f t="shared" si="13"/>
        <v>0</v>
      </c>
      <c r="AS100" s="257"/>
      <c r="AT100" s="256">
        <v>0</v>
      </c>
      <c r="AU100" s="256">
        <v>4.3478260869565216E-2</v>
      </c>
      <c r="AV100" s="257">
        <f t="shared" si="14"/>
        <v>4.3478260869565216E-2</v>
      </c>
      <c r="AW100" s="257"/>
      <c r="AX100" s="256">
        <v>0</v>
      </c>
      <c r="AY100" s="256">
        <v>0</v>
      </c>
      <c r="AZ100" s="257">
        <f t="shared" si="15"/>
        <v>0</v>
      </c>
      <c r="BA100" s="257"/>
      <c r="BB100" s="256">
        <v>0</v>
      </c>
      <c r="BC100" s="256">
        <v>0</v>
      </c>
      <c r="BD100" s="257">
        <f t="shared" si="16"/>
        <v>0</v>
      </c>
      <c r="BE100" s="257"/>
      <c r="BF100" s="256">
        <v>0</v>
      </c>
      <c r="BG100" s="256">
        <v>0</v>
      </c>
      <c r="BH100" s="257">
        <f t="shared" si="17"/>
        <v>0</v>
      </c>
      <c r="BI100" s="257"/>
    </row>
    <row r="101" spans="1:61">
      <c r="A101" s="307">
        <v>7</v>
      </c>
      <c r="B101" s="20"/>
      <c r="C101" s="20"/>
      <c r="D101" s="20"/>
      <c r="E101" s="307">
        <f t="shared" si="3"/>
        <v>0</v>
      </c>
      <c r="F101" s="256">
        <v>0.10344827586206896</v>
      </c>
      <c r="G101" s="256">
        <v>3.4482758620689655E-2</v>
      </c>
      <c r="H101" s="257">
        <f t="shared" si="4"/>
        <v>0.13793103448275862</v>
      </c>
      <c r="I101" s="257"/>
      <c r="J101" s="256">
        <v>0</v>
      </c>
      <c r="K101" s="256">
        <v>0</v>
      </c>
      <c r="L101" s="257">
        <f t="shared" si="5"/>
        <v>0</v>
      </c>
      <c r="M101" s="257"/>
      <c r="N101" s="256">
        <v>0</v>
      </c>
      <c r="O101" s="256">
        <v>3.4482758620689655E-2</v>
      </c>
      <c r="P101" s="257">
        <f t="shared" si="6"/>
        <v>3.4482758620689655E-2</v>
      </c>
      <c r="Q101" s="257"/>
      <c r="R101" s="256">
        <v>0</v>
      </c>
      <c r="S101" s="256">
        <v>0</v>
      </c>
      <c r="T101" s="257">
        <f t="shared" si="7"/>
        <v>0</v>
      </c>
      <c r="U101" s="257"/>
      <c r="V101" s="256">
        <v>0</v>
      </c>
      <c r="W101" s="256">
        <v>0</v>
      </c>
      <c r="X101" s="257">
        <f t="shared" si="8"/>
        <v>0</v>
      </c>
      <c r="Y101" s="257"/>
      <c r="Z101" s="256">
        <v>0</v>
      </c>
      <c r="AA101" s="256">
        <v>0</v>
      </c>
      <c r="AB101" s="257">
        <f t="shared" si="9"/>
        <v>0</v>
      </c>
      <c r="AC101" s="257"/>
      <c r="AD101" s="256">
        <v>0</v>
      </c>
      <c r="AE101" s="256">
        <v>0</v>
      </c>
      <c r="AF101" s="257">
        <f t="shared" si="10"/>
        <v>0</v>
      </c>
      <c r="AG101" s="257"/>
      <c r="AH101" s="256">
        <v>0</v>
      </c>
      <c r="AI101" s="256">
        <v>0</v>
      </c>
      <c r="AJ101" s="257">
        <f t="shared" si="11"/>
        <v>0</v>
      </c>
      <c r="AK101" s="257"/>
      <c r="AL101" s="256">
        <v>0</v>
      </c>
      <c r="AM101" s="256">
        <v>0</v>
      </c>
      <c r="AN101" s="257">
        <f t="shared" si="12"/>
        <v>0</v>
      </c>
      <c r="AO101" s="257"/>
      <c r="AP101" s="256">
        <v>0</v>
      </c>
      <c r="AQ101" s="256">
        <v>0</v>
      </c>
      <c r="AR101" s="257">
        <f t="shared" si="13"/>
        <v>0</v>
      </c>
      <c r="AS101" s="257"/>
      <c r="AT101" s="256">
        <v>0</v>
      </c>
      <c r="AU101" s="256">
        <v>0</v>
      </c>
      <c r="AV101" s="257">
        <f t="shared" si="14"/>
        <v>0</v>
      </c>
      <c r="AW101" s="257"/>
      <c r="AX101" s="256">
        <v>0</v>
      </c>
      <c r="AY101" s="256">
        <v>0</v>
      </c>
      <c r="AZ101" s="257">
        <f t="shared" si="15"/>
        <v>0</v>
      </c>
      <c r="BA101" s="257"/>
      <c r="BB101" s="256">
        <v>0</v>
      </c>
      <c r="BC101" s="256">
        <v>0</v>
      </c>
      <c r="BD101" s="257">
        <f t="shared" si="16"/>
        <v>0</v>
      </c>
      <c r="BE101" s="257"/>
      <c r="BF101" s="256">
        <v>0</v>
      </c>
      <c r="BG101" s="256">
        <v>0</v>
      </c>
      <c r="BH101" s="257">
        <f t="shared" si="17"/>
        <v>0</v>
      </c>
      <c r="BI101" s="257"/>
    </row>
    <row r="102" spans="1:61">
      <c r="A102" s="307">
        <v>8</v>
      </c>
      <c r="B102" s="114"/>
      <c r="C102" s="114"/>
      <c r="D102" s="114"/>
      <c r="E102" s="307">
        <f t="shared" si="3"/>
        <v>0</v>
      </c>
      <c r="F102" s="256">
        <v>0</v>
      </c>
      <c r="G102" s="256">
        <v>0.3</v>
      </c>
      <c r="H102" s="257">
        <f t="shared" si="4"/>
        <v>0.3</v>
      </c>
      <c r="I102" s="257"/>
      <c r="J102" s="256">
        <v>0</v>
      </c>
      <c r="K102" s="256">
        <v>0.1</v>
      </c>
      <c r="L102" s="257">
        <f t="shared" si="5"/>
        <v>0.1</v>
      </c>
      <c r="M102" s="257"/>
      <c r="N102" s="256">
        <v>0</v>
      </c>
      <c r="O102" s="256">
        <v>0.1</v>
      </c>
      <c r="P102" s="257">
        <f t="shared" si="6"/>
        <v>0.1</v>
      </c>
      <c r="Q102" s="257"/>
      <c r="R102" s="256">
        <v>0</v>
      </c>
      <c r="S102" s="256">
        <v>0.1</v>
      </c>
      <c r="T102" s="257">
        <f t="shared" si="7"/>
        <v>0.1</v>
      </c>
      <c r="U102" s="257"/>
      <c r="V102" s="256">
        <v>0</v>
      </c>
      <c r="W102" s="256">
        <v>0.2</v>
      </c>
      <c r="X102" s="257">
        <f t="shared" si="8"/>
        <v>0.2</v>
      </c>
      <c r="Y102" s="257"/>
      <c r="Z102" s="256">
        <v>0</v>
      </c>
      <c r="AA102" s="256">
        <v>0.2</v>
      </c>
      <c r="AB102" s="257">
        <f t="shared" si="9"/>
        <v>0.2</v>
      </c>
      <c r="AC102" s="257"/>
      <c r="AD102" s="256">
        <v>0</v>
      </c>
      <c r="AE102" s="256">
        <v>0.3</v>
      </c>
      <c r="AF102" s="257">
        <f t="shared" si="10"/>
        <v>0.3</v>
      </c>
      <c r="AG102" s="257"/>
      <c r="AH102" s="256">
        <v>0</v>
      </c>
      <c r="AI102" s="256">
        <v>0</v>
      </c>
      <c r="AJ102" s="257">
        <f t="shared" si="11"/>
        <v>0</v>
      </c>
      <c r="AK102" s="257"/>
      <c r="AL102" s="256">
        <v>0</v>
      </c>
      <c r="AM102" s="256">
        <v>0.1</v>
      </c>
      <c r="AN102" s="257">
        <f t="shared" si="12"/>
        <v>0.1</v>
      </c>
      <c r="AO102" s="257"/>
      <c r="AP102" s="256">
        <v>0</v>
      </c>
      <c r="AQ102" s="256">
        <v>0.1</v>
      </c>
      <c r="AR102" s="257">
        <f t="shared" si="13"/>
        <v>0.1</v>
      </c>
      <c r="AS102" s="257"/>
      <c r="AT102" s="256">
        <v>0</v>
      </c>
      <c r="AU102" s="256">
        <v>0.3</v>
      </c>
      <c r="AV102" s="257">
        <f t="shared" si="14"/>
        <v>0.3</v>
      </c>
      <c r="AW102" s="257"/>
      <c r="AX102" s="256">
        <v>0</v>
      </c>
      <c r="AY102" s="256">
        <v>0.5</v>
      </c>
      <c r="AZ102" s="257">
        <f t="shared" si="15"/>
        <v>0.5</v>
      </c>
      <c r="BA102" s="257"/>
      <c r="BB102" s="256">
        <v>0</v>
      </c>
      <c r="BC102" s="256">
        <v>0</v>
      </c>
      <c r="BD102" s="257">
        <f t="shared" si="16"/>
        <v>0</v>
      </c>
      <c r="BE102" s="257"/>
      <c r="BF102" s="256">
        <v>0</v>
      </c>
      <c r="BG102" s="256">
        <v>0</v>
      </c>
      <c r="BH102" s="257">
        <f t="shared" si="17"/>
        <v>0</v>
      </c>
      <c r="BI102" s="257"/>
    </row>
    <row r="103" spans="1:61">
      <c r="A103" s="307">
        <v>9</v>
      </c>
      <c r="B103" s="114"/>
      <c r="C103" s="114"/>
      <c r="D103" s="114"/>
      <c r="E103" s="307">
        <f t="shared" si="3"/>
        <v>0</v>
      </c>
      <c r="F103" s="256">
        <v>0</v>
      </c>
      <c r="G103" s="256">
        <v>0.1</v>
      </c>
      <c r="H103" s="257">
        <f t="shared" si="4"/>
        <v>0.1</v>
      </c>
      <c r="I103" s="257"/>
      <c r="J103" s="256">
        <v>0</v>
      </c>
      <c r="K103" s="256">
        <v>0.2</v>
      </c>
      <c r="L103" s="257">
        <f t="shared" si="5"/>
        <v>0.2</v>
      </c>
      <c r="M103" s="257"/>
      <c r="N103" s="256">
        <v>0</v>
      </c>
      <c r="O103" s="256">
        <v>0.3</v>
      </c>
      <c r="P103" s="257">
        <f t="shared" si="6"/>
        <v>0.3</v>
      </c>
      <c r="Q103" s="257"/>
      <c r="R103" s="256">
        <v>0</v>
      </c>
      <c r="S103" s="256">
        <v>0.1</v>
      </c>
      <c r="T103" s="257">
        <f t="shared" si="7"/>
        <v>0.1</v>
      </c>
      <c r="U103" s="257"/>
      <c r="V103" s="256">
        <v>0</v>
      </c>
      <c r="W103" s="256">
        <v>0</v>
      </c>
      <c r="X103" s="257">
        <f t="shared" si="8"/>
        <v>0</v>
      </c>
      <c r="Y103" s="257"/>
      <c r="Z103" s="256">
        <v>0</v>
      </c>
      <c r="AA103" s="256">
        <v>0.1</v>
      </c>
      <c r="AB103" s="257">
        <f t="shared" si="9"/>
        <v>0.1</v>
      </c>
      <c r="AC103" s="257"/>
      <c r="AD103" s="256">
        <v>0</v>
      </c>
      <c r="AE103" s="256">
        <v>0.1</v>
      </c>
      <c r="AF103" s="257">
        <f t="shared" si="10"/>
        <v>0.1</v>
      </c>
      <c r="AG103" s="257"/>
      <c r="AH103" s="256">
        <v>0</v>
      </c>
      <c r="AI103" s="256">
        <v>0</v>
      </c>
      <c r="AJ103" s="257">
        <f t="shared" si="11"/>
        <v>0</v>
      </c>
      <c r="AK103" s="257"/>
      <c r="AL103" s="256">
        <v>0</v>
      </c>
      <c r="AM103" s="256">
        <v>0</v>
      </c>
      <c r="AN103" s="257">
        <f t="shared" si="12"/>
        <v>0</v>
      </c>
      <c r="AO103" s="257"/>
      <c r="AP103" s="256">
        <v>0</v>
      </c>
      <c r="AQ103" s="256">
        <v>0.1</v>
      </c>
      <c r="AR103" s="257">
        <f t="shared" si="13"/>
        <v>0.1</v>
      </c>
      <c r="AS103" s="257"/>
      <c r="AT103" s="256">
        <v>0</v>
      </c>
      <c r="AU103" s="256">
        <v>0</v>
      </c>
      <c r="AV103" s="257">
        <f t="shared" si="14"/>
        <v>0</v>
      </c>
      <c r="AW103" s="257"/>
      <c r="AX103" s="256">
        <v>0</v>
      </c>
      <c r="AY103" s="256">
        <v>0</v>
      </c>
      <c r="AZ103" s="257">
        <f t="shared" si="15"/>
        <v>0</v>
      </c>
      <c r="BA103" s="257"/>
      <c r="BB103" s="256">
        <v>0</v>
      </c>
      <c r="BC103" s="256">
        <v>0</v>
      </c>
      <c r="BD103" s="257">
        <f t="shared" si="16"/>
        <v>0</v>
      </c>
      <c r="BE103" s="257"/>
      <c r="BF103" s="256">
        <v>0</v>
      </c>
      <c r="BG103" s="256">
        <v>0</v>
      </c>
      <c r="BH103" s="257">
        <f t="shared" si="17"/>
        <v>0</v>
      </c>
      <c r="BI103" s="257"/>
    </row>
    <row r="104" spans="1:61">
      <c r="A104" s="307">
        <v>10</v>
      </c>
      <c r="B104" s="114"/>
      <c r="C104" s="114"/>
      <c r="D104" s="114"/>
      <c r="E104" s="307">
        <f t="shared" si="3"/>
        <v>0</v>
      </c>
      <c r="F104" s="256">
        <v>0</v>
      </c>
      <c r="G104" s="256">
        <v>0.8</v>
      </c>
      <c r="H104" s="257">
        <f t="shared" si="4"/>
        <v>0.8</v>
      </c>
      <c r="I104" s="257"/>
      <c r="J104" s="256">
        <v>0</v>
      </c>
      <c r="K104" s="256">
        <v>0</v>
      </c>
      <c r="L104" s="257">
        <f t="shared" si="5"/>
        <v>0</v>
      </c>
      <c r="M104" s="257"/>
      <c r="N104" s="256">
        <v>0</v>
      </c>
      <c r="O104" s="256">
        <v>0.7</v>
      </c>
      <c r="P104" s="257">
        <f t="shared" si="6"/>
        <v>0.7</v>
      </c>
      <c r="Q104" s="257"/>
      <c r="R104" s="256">
        <v>0</v>
      </c>
      <c r="S104" s="256">
        <v>0.6</v>
      </c>
      <c r="T104" s="257">
        <f t="shared" si="7"/>
        <v>0.6</v>
      </c>
      <c r="U104" s="257"/>
      <c r="V104" s="256">
        <v>0</v>
      </c>
      <c r="W104" s="256">
        <v>0.4</v>
      </c>
      <c r="X104" s="257">
        <f t="shared" si="8"/>
        <v>0.4</v>
      </c>
      <c r="Y104" s="257"/>
      <c r="Z104" s="256">
        <v>0</v>
      </c>
      <c r="AA104" s="256">
        <v>0</v>
      </c>
      <c r="AB104" s="257">
        <f t="shared" si="9"/>
        <v>0</v>
      </c>
      <c r="AC104" s="257"/>
      <c r="AD104" s="256">
        <v>0</v>
      </c>
      <c r="AE104" s="256">
        <v>1</v>
      </c>
      <c r="AF104" s="257">
        <f t="shared" si="10"/>
        <v>1</v>
      </c>
      <c r="AG104" s="257"/>
      <c r="AH104" s="256">
        <v>0</v>
      </c>
      <c r="AI104" s="256">
        <v>0.1</v>
      </c>
      <c r="AJ104" s="257">
        <f t="shared" si="11"/>
        <v>0.1</v>
      </c>
      <c r="AK104" s="257"/>
      <c r="AL104" s="256">
        <v>0</v>
      </c>
      <c r="AM104" s="256">
        <v>0.3</v>
      </c>
      <c r="AN104" s="257">
        <f t="shared" si="12"/>
        <v>0.3</v>
      </c>
      <c r="AO104" s="257"/>
      <c r="AP104" s="256">
        <v>0</v>
      </c>
      <c r="AQ104" s="256">
        <v>0.1</v>
      </c>
      <c r="AR104" s="257">
        <f t="shared" si="13"/>
        <v>0.1</v>
      </c>
      <c r="AS104" s="257"/>
      <c r="AT104" s="256">
        <v>0</v>
      </c>
      <c r="AU104" s="256">
        <v>0.7</v>
      </c>
      <c r="AV104" s="257">
        <f t="shared" si="14"/>
        <v>0.7</v>
      </c>
      <c r="AW104" s="257"/>
      <c r="AX104" s="256">
        <v>0</v>
      </c>
      <c r="AY104" s="256">
        <v>1</v>
      </c>
      <c r="AZ104" s="257">
        <f t="shared" si="15"/>
        <v>1</v>
      </c>
      <c r="BA104" s="257"/>
      <c r="BB104" s="256">
        <v>0</v>
      </c>
      <c r="BC104" s="256">
        <v>0.9</v>
      </c>
      <c r="BD104" s="257">
        <f t="shared" si="16"/>
        <v>0.9</v>
      </c>
      <c r="BE104" s="257"/>
      <c r="BF104" s="256">
        <v>0</v>
      </c>
      <c r="BG104" s="256">
        <v>0.5</v>
      </c>
      <c r="BH104" s="257">
        <f t="shared" si="17"/>
        <v>0.5</v>
      </c>
      <c r="BI104" s="257"/>
    </row>
  </sheetData>
  <mergeCells count="90">
    <mergeCell ref="AX6:BA6"/>
    <mergeCell ref="A3:BI3"/>
    <mergeCell ref="A5:A7"/>
    <mergeCell ref="B5:B7"/>
    <mergeCell ref="F5:BI5"/>
    <mergeCell ref="F6:I6"/>
    <mergeCell ref="J6:M6"/>
    <mergeCell ref="N6:Q6"/>
    <mergeCell ref="R6:U6"/>
    <mergeCell ref="V6:Y6"/>
    <mergeCell ref="Z6:AC6"/>
    <mergeCell ref="Z19:AC19"/>
    <mergeCell ref="BB6:BE6"/>
    <mergeCell ref="BF6:BI6"/>
    <mergeCell ref="A15:AG15"/>
    <mergeCell ref="A16:AG16"/>
    <mergeCell ref="A18:A20"/>
    <mergeCell ref="B18:B20"/>
    <mergeCell ref="C18:D19"/>
    <mergeCell ref="E18:E20"/>
    <mergeCell ref="F18:AG18"/>
    <mergeCell ref="AH18:BI18"/>
    <mergeCell ref="AD6:AG6"/>
    <mergeCell ref="AH6:AK6"/>
    <mergeCell ref="AL6:AO6"/>
    <mergeCell ref="AP6:AS6"/>
    <mergeCell ref="AT6:AW6"/>
    <mergeCell ref="F19:I19"/>
    <mergeCell ref="J19:M19"/>
    <mergeCell ref="N19:Q19"/>
    <mergeCell ref="R19:U19"/>
    <mergeCell ref="V19:Y19"/>
    <mergeCell ref="BB19:BE19"/>
    <mergeCell ref="BF19:BI19"/>
    <mergeCell ref="A33:A35"/>
    <mergeCell ref="B33:B35"/>
    <mergeCell ref="C33:D34"/>
    <mergeCell ref="E33:E35"/>
    <mergeCell ref="F33:AG33"/>
    <mergeCell ref="F34:I34"/>
    <mergeCell ref="J34:M34"/>
    <mergeCell ref="N34:Q34"/>
    <mergeCell ref="AD19:AG19"/>
    <mergeCell ref="AH19:AK19"/>
    <mergeCell ref="AL19:AO19"/>
    <mergeCell ref="AP19:AS19"/>
    <mergeCell ref="AT19:AW19"/>
    <mergeCell ref="AX19:BA19"/>
    <mergeCell ref="L50:L52"/>
    <mergeCell ref="R34:U34"/>
    <mergeCell ref="V34:Y34"/>
    <mergeCell ref="Z34:AC34"/>
    <mergeCell ref="AD34:AG34"/>
    <mergeCell ref="A48:S48"/>
    <mergeCell ref="A50:A52"/>
    <mergeCell ref="B50:B52"/>
    <mergeCell ref="C50:D51"/>
    <mergeCell ref="E50:E52"/>
    <mergeCell ref="F50:F52"/>
    <mergeCell ref="G50:G52"/>
    <mergeCell ref="H50:H52"/>
    <mergeCell ref="I50:I52"/>
    <mergeCell ref="J50:J52"/>
    <mergeCell ref="K50:K52"/>
    <mergeCell ref="S50:S52"/>
    <mergeCell ref="A92:A94"/>
    <mergeCell ref="B92:B94"/>
    <mergeCell ref="C92:D93"/>
    <mergeCell ref="E92:E94"/>
    <mergeCell ref="F92:BI92"/>
    <mergeCell ref="F93:I93"/>
    <mergeCell ref="J93:M93"/>
    <mergeCell ref="N93:Q93"/>
    <mergeCell ref="R93:U93"/>
    <mergeCell ref="M50:M52"/>
    <mergeCell ref="N50:N52"/>
    <mergeCell ref="O50:O52"/>
    <mergeCell ref="P50:P52"/>
    <mergeCell ref="Q50:Q52"/>
    <mergeCell ref="R50:R52"/>
    <mergeCell ref="AT93:AW93"/>
    <mergeCell ref="AX93:BA93"/>
    <mergeCell ref="BB93:BE93"/>
    <mergeCell ref="BF93:BI93"/>
    <mergeCell ref="V93:Y93"/>
    <mergeCell ref="Z93:AC93"/>
    <mergeCell ref="AD93:AG93"/>
    <mergeCell ref="AH93:AK93"/>
    <mergeCell ref="AL93:AO93"/>
    <mergeCell ref="AP93:AS9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20</vt:i4>
      </vt:variant>
    </vt:vector>
  </HeadingPairs>
  <TitlesOfParts>
    <vt:vector size="48" baseType="lpstr">
      <vt:lpstr>IKM1</vt:lpstr>
      <vt:lpstr>perunit1</vt:lpstr>
      <vt:lpstr>GNK1</vt:lpstr>
      <vt:lpstr>hasil1</vt:lpstr>
      <vt:lpstr>testi1</vt:lpstr>
      <vt:lpstr>IKM2</vt:lpstr>
      <vt:lpstr>perunit2</vt:lpstr>
      <vt:lpstr>data resp.sem1</vt:lpstr>
      <vt:lpstr>GNK2</vt:lpstr>
      <vt:lpstr>hasil2</vt:lpstr>
      <vt:lpstr>testi2</vt:lpstr>
      <vt:lpstr>Sheet1</vt:lpstr>
      <vt:lpstr>IKM3</vt:lpstr>
      <vt:lpstr>perunit3</vt:lpstr>
      <vt:lpstr>dataresponden3</vt:lpstr>
      <vt:lpstr>hasil3</vt:lpstr>
      <vt:lpstr>testi3</vt:lpstr>
      <vt:lpstr>Sheet7</vt:lpstr>
      <vt:lpstr>IKM4</vt:lpstr>
      <vt:lpstr>perunit4</vt:lpstr>
      <vt:lpstr>dataresponden4</vt:lpstr>
      <vt:lpstr>hasil4</vt:lpstr>
      <vt:lpstr>testi4</vt:lpstr>
      <vt:lpstr>IKT 3</vt:lpstr>
      <vt:lpstr>TAHUN 2016</vt:lpstr>
      <vt:lpstr>semester 2 2016</vt:lpstr>
      <vt:lpstr>DATA RESPONDEN SEMESTER 2 2016</vt:lpstr>
      <vt:lpstr>Sheet4</vt:lpstr>
      <vt:lpstr>'data resp.sem1'!Print_Area</vt:lpstr>
      <vt:lpstr>'DATA RESPONDEN SEMESTER 2 2016'!Print_Area</vt:lpstr>
      <vt:lpstr>dataresponden4!Print_Area</vt:lpstr>
      <vt:lpstr>'GNK1'!Print_Area</vt:lpstr>
      <vt:lpstr>hasil1!Print_Area</vt:lpstr>
      <vt:lpstr>hasil2!Print_Area</vt:lpstr>
      <vt:lpstr>hasil3!Print_Area</vt:lpstr>
      <vt:lpstr>hasil4!Print_Area</vt:lpstr>
      <vt:lpstr>'IKM1'!Print_Area</vt:lpstr>
      <vt:lpstr>'IKM2'!Print_Area</vt:lpstr>
      <vt:lpstr>'IKT 3'!Print_Area</vt:lpstr>
      <vt:lpstr>perunit1!Print_Area</vt:lpstr>
      <vt:lpstr>'semester 2 2016'!Print_Area</vt:lpstr>
      <vt:lpstr>Sheet1!Print_Area</vt:lpstr>
      <vt:lpstr>Sheet7!Print_Area</vt:lpstr>
      <vt:lpstr>'TAHUN 2016'!Print_Area</vt:lpstr>
      <vt:lpstr>testi1!Print_Area</vt:lpstr>
      <vt:lpstr>testi2!Print_Area</vt:lpstr>
      <vt:lpstr>testi3!Print_Area</vt:lpstr>
      <vt:lpstr>testi4!Print_Area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SDM</dc:creator>
  <cp:lastModifiedBy>daniarrinaldi</cp:lastModifiedBy>
  <cp:lastPrinted>2017-02-09T07:49:33Z</cp:lastPrinted>
  <dcterms:created xsi:type="dcterms:W3CDTF">2016-01-20T02:15:45Z</dcterms:created>
  <dcterms:modified xsi:type="dcterms:W3CDTF">2017-03-09T02:12:44Z</dcterms:modified>
</cp:coreProperties>
</file>